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svg" ContentType="image/svg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tables/table1.xml" ContentType="application/vnd.openxmlformats-officedocument.spreadsheetml.table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tables/table2.xml" ContentType="application/vnd.openxmlformats-officedocument.spreadsheetml.table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persons/person.xml" ContentType="application/vnd.ms-excel.person+xml"/>
  <Override PartName="/xl/featurePropertyBag/featurePropertyBag.xml" ContentType="application/vnd.ms-excel.featurepropertyba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29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Francesco\Downloads\"/>
    </mc:Choice>
  </mc:AlternateContent>
  <xr:revisionPtr revIDLastSave="0" documentId="13_ncr:1_{C4C42D23-9B97-4664-B076-6EA872EC08C8}" xr6:coauthVersionLast="47" xr6:coauthVersionMax="47" xr10:uidLastSave="{00000000-0000-0000-0000-000000000000}"/>
  <bookViews>
    <workbookView xWindow="-104" yWindow="-104" windowWidth="22326" windowHeight="11947" firstSheet="1" activeTab="1" xr2:uid="{00000000-000D-0000-FFFF-FFFF00000000}"/>
  </bookViews>
  <sheets>
    <sheet name="Agreed Services Order" sheetId="1" state="hidden" r:id="rId1"/>
    <sheet name="Ruta" sheetId="33" r:id="rId2"/>
    <sheet name="Temp" sheetId="24" r:id="rId3"/>
    <sheet name="Hoja13" sheetId="26" state="hidden" r:id="rId4"/>
    <sheet name="Mant" sheetId="4" r:id="rId5"/>
    <sheet name="LParts" sheetId="19" r:id="rId6"/>
    <sheet name="MIParts" sheetId="12" r:id="rId7"/>
    <sheet name="EParts" sheetId="16" r:id="rId8"/>
    <sheet name="VParts" sheetId="13" r:id="rId9"/>
    <sheet name="MoParts" sheetId="27" r:id="rId10"/>
    <sheet name="Precios" sheetId="34" r:id="rId11"/>
  </sheets>
  <definedNames>
    <definedName name="_xlnm._FilterDatabase" localSheetId="8" hidden="1">VParts!$A$9:$E$514</definedName>
    <definedName name="_xlnm.Print_Area" localSheetId="1">Ruta!$A$1:$H$10</definedName>
    <definedName name="供货状态" localSheetId="5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2961" i="34" l="1"/>
  <c r="I2961" i="34"/>
  <c r="K2960" i="34"/>
  <c r="I2960" i="34"/>
  <c r="K2959" i="34"/>
  <c r="I2959" i="34"/>
  <c r="K2958" i="34"/>
  <c r="I2958" i="34"/>
  <c r="K2957" i="34"/>
  <c r="I2957" i="34"/>
  <c r="K2956" i="34"/>
  <c r="I2956" i="34"/>
  <c r="K2955" i="34"/>
  <c r="I2955" i="34"/>
  <c r="K2954" i="34"/>
  <c r="I2954" i="34"/>
  <c r="K2953" i="34"/>
  <c r="I2953" i="34"/>
  <c r="K2952" i="34"/>
  <c r="I2952" i="34"/>
  <c r="K2951" i="34"/>
  <c r="I2951" i="34"/>
  <c r="K2950" i="34"/>
  <c r="I2950" i="34"/>
  <c r="K2949" i="34"/>
  <c r="I2949" i="34"/>
  <c r="K2948" i="34"/>
  <c r="I2948" i="34"/>
  <c r="K2947" i="34"/>
  <c r="I2947" i="34"/>
  <c r="K2946" i="34"/>
  <c r="I2946" i="34"/>
  <c r="K2945" i="34"/>
  <c r="I2945" i="34"/>
  <c r="K2944" i="34"/>
  <c r="I2944" i="34"/>
  <c r="K2943" i="34"/>
  <c r="I2943" i="34"/>
  <c r="K2942" i="34"/>
  <c r="I2942" i="34"/>
  <c r="K2941" i="34"/>
  <c r="I2941" i="34"/>
  <c r="K2940" i="34"/>
  <c r="I2940" i="34"/>
  <c r="K2939" i="34"/>
  <c r="I2939" i="34"/>
  <c r="K2938" i="34"/>
  <c r="I2938" i="34"/>
  <c r="K2937" i="34"/>
  <c r="I2937" i="34"/>
  <c r="I2936" i="34"/>
  <c r="K2935" i="34"/>
  <c r="I2935" i="34"/>
  <c r="K2934" i="34"/>
  <c r="I2934" i="34"/>
  <c r="K2933" i="34"/>
  <c r="I2933" i="34"/>
  <c r="K2932" i="34"/>
  <c r="I2932" i="34"/>
  <c r="K2931" i="34"/>
  <c r="I2931" i="34"/>
  <c r="K2930" i="34"/>
  <c r="I2930" i="34"/>
  <c r="K2929" i="34"/>
  <c r="I2929" i="34"/>
  <c r="K2928" i="34"/>
  <c r="I2928" i="34"/>
  <c r="K2927" i="34"/>
  <c r="I2927" i="34"/>
  <c r="K2926" i="34"/>
  <c r="I2926" i="34"/>
  <c r="K2925" i="34"/>
  <c r="I2925" i="34"/>
  <c r="K2924" i="34"/>
  <c r="I2924" i="34"/>
  <c r="K2923" i="34"/>
  <c r="I2923" i="34"/>
  <c r="I2922" i="34"/>
  <c r="I2921" i="34"/>
  <c r="I2920" i="34"/>
  <c r="K2919" i="34"/>
  <c r="I2919" i="34"/>
  <c r="K2918" i="34"/>
  <c r="I2918" i="34"/>
  <c r="K2917" i="34"/>
  <c r="I2917" i="34"/>
  <c r="K2916" i="34"/>
  <c r="I2916" i="34"/>
  <c r="K2915" i="34"/>
  <c r="I2915" i="34"/>
  <c r="K2914" i="34"/>
  <c r="I2914" i="34"/>
  <c r="I2913" i="34"/>
  <c r="I2912" i="34"/>
  <c r="I2911" i="34"/>
  <c r="I2910" i="34"/>
  <c r="K2909" i="34"/>
  <c r="I2909" i="34"/>
  <c r="K2908" i="34"/>
  <c r="I2908" i="34"/>
  <c r="K2907" i="34"/>
  <c r="I2907" i="34"/>
  <c r="K2906" i="34"/>
  <c r="I2906" i="34"/>
  <c r="K2905" i="34"/>
  <c r="I2905" i="34"/>
  <c r="K2904" i="34"/>
  <c r="I2904" i="34"/>
  <c r="K2903" i="34"/>
  <c r="I2903" i="34"/>
  <c r="K2902" i="34"/>
  <c r="I2902" i="34"/>
  <c r="I2901" i="34"/>
  <c r="I2900" i="34"/>
  <c r="I2899" i="34"/>
  <c r="K2898" i="34"/>
  <c r="I2898" i="34"/>
  <c r="K2897" i="34"/>
  <c r="I2897" i="34"/>
  <c r="I2896" i="34"/>
  <c r="I2895" i="34"/>
  <c r="K2894" i="34"/>
  <c r="I2894" i="34"/>
  <c r="I2893" i="34"/>
  <c r="K2892" i="34"/>
  <c r="I2892" i="34"/>
  <c r="K2891" i="34"/>
  <c r="I2891" i="34"/>
  <c r="K2890" i="34"/>
  <c r="I2890" i="34"/>
  <c r="I2889" i="34"/>
  <c r="I2888" i="34"/>
  <c r="I2887" i="34"/>
  <c r="K2886" i="34"/>
  <c r="I2886" i="34"/>
  <c r="I2885" i="34"/>
  <c r="I2884" i="34"/>
  <c r="K2883" i="34"/>
  <c r="I2883" i="34"/>
  <c r="K2882" i="34"/>
  <c r="I2882" i="34"/>
  <c r="I2881" i="34"/>
  <c r="I2880" i="34"/>
  <c r="I2879" i="34"/>
  <c r="K2878" i="34"/>
  <c r="I2878" i="34"/>
  <c r="I2877" i="34"/>
  <c r="K2876" i="34"/>
  <c r="I2876" i="34"/>
  <c r="K2875" i="34"/>
  <c r="I2875" i="34"/>
  <c r="K2874" i="34"/>
  <c r="I2874" i="34"/>
  <c r="K2873" i="34"/>
  <c r="I2873" i="34"/>
  <c r="I2872" i="34"/>
  <c r="I2871" i="34"/>
  <c r="I2870" i="34"/>
  <c r="I2869" i="34"/>
  <c r="I2868" i="34"/>
  <c r="I2867" i="34"/>
  <c r="I2866" i="34"/>
  <c r="I2865" i="34"/>
  <c r="I2864" i="34"/>
  <c r="I2863" i="34"/>
  <c r="I2862" i="34"/>
  <c r="K2861" i="34"/>
  <c r="I2861" i="34"/>
  <c r="I2860" i="34"/>
  <c r="I2859" i="34"/>
  <c r="I2858" i="34"/>
  <c r="I2857" i="34"/>
  <c r="I2856" i="34"/>
  <c r="I2855" i="34"/>
  <c r="I2854" i="34"/>
  <c r="I2853" i="34"/>
  <c r="I2852" i="34"/>
  <c r="K2851" i="34"/>
  <c r="I2851" i="34"/>
  <c r="K2850" i="34"/>
  <c r="I2850" i="34"/>
  <c r="K2849" i="34"/>
  <c r="I2849" i="34"/>
  <c r="K2848" i="34"/>
  <c r="I2848" i="34"/>
  <c r="K2847" i="34"/>
  <c r="I2847" i="34"/>
  <c r="I2846" i="34"/>
  <c r="I2845" i="34"/>
  <c r="I2844" i="34"/>
  <c r="I2843" i="34"/>
  <c r="I2842" i="34"/>
  <c r="I2841" i="34"/>
  <c r="I2840" i="34"/>
  <c r="I2839" i="34"/>
  <c r="I2838" i="34"/>
  <c r="I2837" i="34"/>
  <c r="K2836" i="34"/>
  <c r="I2836" i="34"/>
  <c r="I2835" i="34"/>
  <c r="I2834" i="34"/>
  <c r="I2833" i="34"/>
  <c r="I2832" i="34"/>
  <c r="I2831" i="34"/>
  <c r="I2830" i="34"/>
  <c r="I2829" i="34"/>
  <c r="I2828" i="34"/>
  <c r="I2827" i="34"/>
  <c r="I2826" i="34"/>
  <c r="I2825" i="34"/>
  <c r="I2824" i="34"/>
  <c r="I2823" i="34"/>
  <c r="I2822" i="34"/>
  <c r="K2821" i="34"/>
  <c r="I2821" i="34"/>
  <c r="K2820" i="34"/>
  <c r="I2820" i="34"/>
  <c r="K2819" i="34"/>
  <c r="I2819" i="34"/>
  <c r="K2818" i="34"/>
  <c r="I2818" i="34"/>
  <c r="I2817" i="34"/>
  <c r="I2816" i="34"/>
  <c r="I2815" i="34"/>
  <c r="I2814" i="34"/>
  <c r="I2813" i="34"/>
  <c r="I2812" i="34"/>
  <c r="I2811" i="34"/>
  <c r="I2810" i="34"/>
  <c r="I2809" i="34"/>
  <c r="I2808" i="34"/>
  <c r="I2807" i="34"/>
  <c r="I2806" i="34"/>
  <c r="I2805" i="34"/>
  <c r="K2804" i="34"/>
  <c r="I2804" i="34"/>
  <c r="I2803" i="34"/>
  <c r="I2802" i="34"/>
  <c r="I2801" i="34"/>
  <c r="I2800" i="34"/>
  <c r="I2799" i="34"/>
  <c r="I2798" i="34"/>
  <c r="K2797" i="34"/>
  <c r="I2797" i="34"/>
  <c r="K2796" i="34"/>
  <c r="I2796" i="34"/>
  <c r="K2795" i="34"/>
  <c r="I2795" i="34"/>
  <c r="K2794" i="34"/>
  <c r="I2794" i="34"/>
  <c r="I2793" i="34"/>
  <c r="K2792" i="34"/>
  <c r="I2792" i="34"/>
  <c r="I2791" i="34"/>
  <c r="I2790" i="34"/>
  <c r="I2789" i="34"/>
  <c r="I2788" i="34"/>
  <c r="I2787" i="34"/>
  <c r="I2786" i="34"/>
  <c r="I2785" i="34"/>
  <c r="K2784" i="34"/>
  <c r="I2784" i="34"/>
  <c r="I2783" i="34"/>
  <c r="I2782" i="34"/>
  <c r="I2781" i="34"/>
  <c r="I2780" i="34"/>
  <c r="I2779" i="34"/>
  <c r="I2778" i="34"/>
  <c r="I2777" i="34"/>
  <c r="I2776" i="34"/>
  <c r="I2775" i="34"/>
  <c r="I2774" i="34"/>
  <c r="I2773" i="34"/>
  <c r="I2772" i="34"/>
  <c r="I2771" i="34"/>
  <c r="I2770" i="34"/>
  <c r="I2769" i="34"/>
  <c r="I2768" i="34"/>
  <c r="K2767" i="34"/>
  <c r="I2767" i="34"/>
  <c r="K2766" i="34"/>
  <c r="I2766" i="34"/>
  <c r="I2765" i="34"/>
  <c r="I2764" i="34"/>
  <c r="I2763" i="34"/>
  <c r="K2762" i="34"/>
  <c r="I2762" i="34"/>
  <c r="K2761" i="34"/>
  <c r="I2761" i="34"/>
  <c r="K2760" i="34"/>
  <c r="I2760" i="34"/>
  <c r="K2759" i="34"/>
  <c r="I2759" i="34"/>
  <c r="I2758" i="34"/>
  <c r="I2757" i="34"/>
  <c r="I2756" i="34"/>
  <c r="I2755" i="34"/>
  <c r="I2754" i="34"/>
  <c r="K2753" i="34"/>
  <c r="I2753" i="34"/>
  <c r="I2752" i="34"/>
  <c r="I2751" i="34"/>
  <c r="K2750" i="34"/>
  <c r="I2750" i="34"/>
  <c r="K2749" i="34"/>
  <c r="I2749" i="34"/>
  <c r="K2748" i="34"/>
  <c r="I2748" i="34"/>
  <c r="K2747" i="34"/>
  <c r="I2747" i="34"/>
  <c r="K2746" i="34"/>
  <c r="I2746" i="34"/>
  <c r="K2745" i="34"/>
  <c r="I2745" i="34"/>
  <c r="K2744" i="34"/>
  <c r="I2744" i="34"/>
  <c r="K2743" i="34"/>
  <c r="I2743" i="34"/>
  <c r="K2742" i="34"/>
  <c r="I2742" i="34"/>
  <c r="K2741" i="34"/>
  <c r="I2741" i="34"/>
  <c r="K2740" i="34"/>
  <c r="I2740" i="34"/>
  <c r="K2739" i="34"/>
  <c r="I2739" i="34"/>
  <c r="K2738" i="34"/>
  <c r="I2738" i="34"/>
  <c r="K2737" i="34"/>
  <c r="I2737" i="34"/>
  <c r="I2736" i="34"/>
  <c r="K2735" i="34"/>
  <c r="I2735" i="34"/>
  <c r="K2734" i="34"/>
  <c r="I2734" i="34"/>
  <c r="K2733" i="34"/>
  <c r="I2733" i="34"/>
  <c r="K2732" i="34"/>
  <c r="I2732" i="34"/>
  <c r="I2731" i="34"/>
  <c r="I2730" i="34"/>
  <c r="I2729" i="34"/>
  <c r="I2728" i="34"/>
  <c r="I2727" i="34"/>
  <c r="I2726" i="34"/>
  <c r="I2725" i="34"/>
  <c r="I2724" i="34"/>
  <c r="I2723" i="34"/>
  <c r="I2722" i="34"/>
  <c r="I2721" i="34"/>
  <c r="I2720" i="34"/>
  <c r="I2719" i="34"/>
  <c r="I2718" i="34"/>
  <c r="I2717" i="34"/>
  <c r="I2716" i="34"/>
  <c r="I2715" i="34"/>
  <c r="I2714" i="34"/>
  <c r="I2713" i="34"/>
  <c r="I2712" i="34"/>
  <c r="I2711" i="34"/>
  <c r="I2710" i="34"/>
  <c r="I2709" i="34"/>
  <c r="I2708" i="34"/>
  <c r="I2707" i="34"/>
  <c r="I2706" i="34"/>
  <c r="I2705" i="34"/>
  <c r="I2704" i="34"/>
  <c r="I2703" i="34"/>
  <c r="I2702" i="34"/>
  <c r="I2701" i="34"/>
  <c r="I2700" i="34"/>
  <c r="I2699" i="34"/>
  <c r="I2698" i="34"/>
  <c r="I2697" i="34"/>
  <c r="I2696" i="34"/>
  <c r="I2695" i="34"/>
  <c r="I2694" i="34"/>
  <c r="I2693" i="34"/>
  <c r="I2692" i="34"/>
  <c r="I2691" i="34"/>
  <c r="I2690" i="34"/>
  <c r="I2689" i="34"/>
  <c r="I2688" i="34"/>
  <c r="K2687" i="34"/>
  <c r="I2687" i="34"/>
  <c r="I2686" i="34"/>
  <c r="I2685" i="34"/>
  <c r="I2684" i="34"/>
  <c r="I2683" i="34"/>
  <c r="I2682" i="34"/>
  <c r="I2681" i="34"/>
  <c r="I2680" i="34"/>
  <c r="I2679" i="34"/>
  <c r="I2678" i="34"/>
  <c r="I2677" i="34"/>
  <c r="I2676" i="34"/>
  <c r="I2675" i="34"/>
  <c r="I2674" i="34"/>
  <c r="I2673" i="34"/>
  <c r="K2672" i="34"/>
  <c r="I2672" i="34"/>
  <c r="K2671" i="34"/>
  <c r="I2671" i="34"/>
  <c r="K2670" i="34"/>
  <c r="I2670" i="34"/>
  <c r="K2669" i="34"/>
  <c r="I2669" i="34"/>
  <c r="K2668" i="34"/>
  <c r="I2668" i="34"/>
  <c r="K2667" i="34"/>
  <c r="I2667" i="34"/>
  <c r="K2666" i="34"/>
  <c r="I2666" i="34"/>
  <c r="K2665" i="34"/>
  <c r="I2665" i="34"/>
  <c r="I2664" i="34"/>
  <c r="K2663" i="34"/>
  <c r="I2663" i="34"/>
  <c r="K2662" i="34"/>
  <c r="I2662" i="34"/>
  <c r="K2661" i="34"/>
  <c r="I2661" i="34"/>
  <c r="K2660" i="34"/>
  <c r="I2660" i="34"/>
  <c r="K2659" i="34"/>
  <c r="I2659" i="34"/>
  <c r="K2658" i="34"/>
  <c r="I2658" i="34"/>
  <c r="K2657" i="34"/>
  <c r="I2657" i="34"/>
  <c r="K2656" i="34"/>
  <c r="I2656" i="34"/>
  <c r="K2655" i="34"/>
  <c r="I2655" i="34"/>
  <c r="K2654" i="34"/>
  <c r="I2654" i="34"/>
  <c r="K2653" i="34"/>
  <c r="I2653" i="34"/>
  <c r="K2652" i="34"/>
  <c r="I2652" i="34"/>
  <c r="I2651" i="34"/>
  <c r="I2650" i="34"/>
  <c r="K2649" i="34"/>
  <c r="I2649" i="34"/>
  <c r="K2648" i="34"/>
  <c r="I2648" i="34"/>
  <c r="K2647" i="34"/>
  <c r="I2647" i="34"/>
  <c r="K2646" i="34"/>
  <c r="I2646" i="34"/>
  <c r="K2645" i="34"/>
  <c r="I2645" i="34"/>
  <c r="K2644" i="34"/>
  <c r="I2644" i="34"/>
  <c r="K2643" i="34"/>
  <c r="I2643" i="34"/>
  <c r="K2642" i="34"/>
  <c r="I2642" i="34"/>
  <c r="K2641" i="34"/>
  <c r="I2641" i="34"/>
  <c r="K2640" i="34"/>
  <c r="I2640" i="34"/>
  <c r="K2639" i="34"/>
  <c r="I2639" i="34"/>
  <c r="K2638" i="34"/>
  <c r="I2638" i="34"/>
  <c r="K2637" i="34"/>
  <c r="I2637" i="34"/>
  <c r="K2636" i="34"/>
  <c r="I2636" i="34"/>
  <c r="K2635" i="34"/>
  <c r="I2635" i="34"/>
  <c r="K2634" i="34"/>
  <c r="I2634" i="34"/>
  <c r="K2633" i="34"/>
  <c r="I2633" i="34"/>
  <c r="K2632" i="34"/>
  <c r="I2632" i="34"/>
  <c r="K2631" i="34"/>
  <c r="I2631" i="34"/>
  <c r="I2630" i="34"/>
  <c r="K2629" i="34"/>
  <c r="I2629" i="34"/>
  <c r="K2628" i="34"/>
  <c r="I2628" i="34"/>
  <c r="I2627" i="34"/>
  <c r="K2626" i="34"/>
  <c r="I2626" i="34"/>
  <c r="I2625" i="34"/>
  <c r="I2624" i="34"/>
  <c r="I2623" i="34"/>
  <c r="I2622" i="34"/>
  <c r="I2621" i="34"/>
  <c r="I2620" i="34"/>
  <c r="I2619" i="34"/>
  <c r="I2618" i="34"/>
  <c r="I2617" i="34"/>
  <c r="K2616" i="34"/>
  <c r="I2616" i="34"/>
  <c r="K2615" i="34"/>
  <c r="I2615" i="34"/>
  <c r="K2614" i="34"/>
  <c r="I2614" i="34"/>
  <c r="K2613" i="34"/>
  <c r="I2613" i="34"/>
  <c r="K2612" i="34"/>
  <c r="I2612" i="34"/>
  <c r="I2611" i="34"/>
  <c r="K2610" i="34"/>
  <c r="I2610" i="34"/>
  <c r="I2609" i="34"/>
  <c r="I2608" i="34"/>
  <c r="K2607" i="34"/>
  <c r="I2607" i="34"/>
  <c r="K2606" i="34"/>
  <c r="I2606" i="34"/>
  <c r="K2605" i="34"/>
  <c r="I2605" i="34"/>
  <c r="K2604" i="34"/>
  <c r="I2604" i="34"/>
  <c r="I2603" i="34"/>
  <c r="I2602" i="34"/>
  <c r="K2601" i="34"/>
  <c r="I2601" i="34"/>
  <c r="K2600" i="34"/>
  <c r="I2600" i="34"/>
  <c r="K2599" i="34"/>
  <c r="I2599" i="34"/>
  <c r="K2598" i="34"/>
  <c r="I2598" i="34"/>
  <c r="I2597" i="34"/>
  <c r="I2596" i="34"/>
  <c r="I2595" i="34"/>
  <c r="L2594" i="34"/>
  <c r="K2594" i="34"/>
  <c r="I2594" i="34"/>
  <c r="K2593" i="34"/>
  <c r="I2593" i="34"/>
  <c r="L2592" i="34"/>
  <c r="K2592" i="34"/>
  <c r="I2592" i="34"/>
  <c r="K2591" i="34"/>
  <c r="I2591" i="34"/>
  <c r="I2590" i="34"/>
  <c r="K2589" i="34"/>
  <c r="I2589" i="34"/>
  <c r="K2588" i="34"/>
  <c r="I2588" i="34"/>
  <c r="I2587" i="34"/>
  <c r="I2586" i="34"/>
  <c r="K2585" i="34"/>
  <c r="I2585" i="34"/>
  <c r="K2584" i="34"/>
  <c r="I2584" i="34"/>
  <c r="K2583" i="34"/>
  <c r="I2583" i="34"/>
  <c r="K2582" i="34"/>
  <c r="I2582" i="34"/>
  <c r="K2581" i="34"/>
  <c r="I2581" i="34"/>
  <c r="K2580" i="34"/>
  <c r="I2580" i="34"/>
  <c r="K2579" i="34"/>
  <c r="I2579" i="34"/>
  <c r="I2578" i="34"/>
  <c r="K2577" i="34"/>
  <c r="I2577" i="34"/>
  <c r="I2576" i="34"/>
  <c r="K2575" i="34"/>
  <c r="I2575" i="34"/>
  <c r="I2574" i="34"/>
  <c r="I2573" i="34"/>
  <c r="I2572" i="34"/>
  <c r="K2571" i="34"/>
  <c r="I2571" i="34"/>
  <c r="I2570" i="34"/>
  <c r="K2569" i="34"/>
  <c r="I2569" i="34"/>
  <c r="K2568" i="34"/>
  <c r="I2568" i="34"/>
  <c r="K2567" i="34"/>
  <c r="I2567" i="34"/>
  <c r="I2566" i="34"/>
  <c r="I2565" i="34"/>
  <c r="I2564" i="34"/>
  <c r="I2563" i="34"/>
  <c r="K2562" i="34"/>
  <c r="I2562" i="34"/>
  <c r="K2561" i="34"/>
  <c r="I2561" i="34"/>
  <c r="K2560" i="34"/>
  <c r="I2560" i="34"/>
  <c r="K2559" i="34"/>
  <c r="I2559" i="34"/>
  <c r="K2558" i="34"/>
  <c r="I2558" i="34"/>
  <c r="I2557" i="34"/>
  <c r="I2556" i="34"/>
  <c r="I2555" i="34"/>
  <c r="I2554" i="34"/>
  <c r="I2553" i="34"/>
  <c r="K2552" i="34"/>
  <c r="I2552" i="34"/>
  <c r="I2551" i="34"/>
  <c r="K2550" i="34"/>
  <c r="I2550" i="34"/>
  <c r="I2549" i="34"/>
  <c r="I2548" i="34"/>
  <c r="I2547" i="34"/>
  <c r="I2546" i="34"/>
  <c r="I2545" i="34"/>
  <c r="I2544" i="34"/>
  <c r="I2543" i="34"/>
  <c r="I2542" i="34"/>
  <c r="I2541" i="34"/>
  <c r="K2540" i="34"/>
  <c r="I2540" i="34"/>
  <c r="I2539" i="34"/>
  <c r="I2538" i="34"/>
  <c r="K2537" i="34"/>
  <c r="I2537" i="34"/>
  <c r="I2536" i="34"/>
  <c r="K2535" i="34"/>
  <c r="I2535" i="34"/>
  <c r="K2534" i="34"/>
  <c r="I2534" i="34"/>
  <c r="K2533" i="34"/>
  <c r="I2533" i="34"/>
  <c r="I2532" i="34"/>
  <c r="I2531" i="34"/>
  <c r="I2530" i="34"/>
  <c r="I2529" i="34"/>
  <c r="K2528" i="34"/>
  <c r="I2528" i="34"/>
  <c r="I2527" i="34"/>
  <c r="K2526" i="34"/>
  <c r="I2526" i="34"/>
  <c r="K2525" i="34"/>
  <c r="I2525" i="34"/>
  <c r="I2524" i="34"/>
  <c r="I2523" i="34"/>
  <c r="I2522" i="34"/>
  <c r="K2521" i="34"/>
  <c r="I2521" i="34"/>
  <c r="K2520" i="34"/>
  <c r="I2520" i="34"/>
  <c r="K2519" i="34"/>
  <c r="I2519" i="34"/>
  <c r="K2518" i="34"/>
  <c r="I2518" i="34"/>
  <c r="K2517" i="34"/>
  <c r="I2517" i="34"/>
  <c r="I2516" i="34"/>
  <c r="K2515" i="34"/>
  <c r="I2515" i="34"/>
  <c r="K2514" i="34"/>
  <c r="I2514" i="34"/>
  <c r="I2513" i="34"/>
  <c r="I2512" i="34"/>
  <c r="I2511" i="34"/>
  <c r="I2510" i="34"/>
  <c r="I2509" i="34"/>
  <c r="I2508" i="34"/>
  <c r="I2507" i="34"/>
  <c r="I2506" i="34"/>
  <c r="I2505" i="34"/>
  <c r="I2504" i="34"/>
  <c r="I2503" i="34"/>
  <c r="I2502" i="34"/>
  <c r="I2501" i="34"/>
  <c r="I2500" i="34"/>
  <c r="I2499" i="34"/>
  <c r="I2498" i="34"/>
  <c r="K2497" i="34"/>
  <c r="I2497" i="34"/>
  <c r="I2496" i="34"/>
  <c r="I2495" i="34"/>
  <c r="I2494" i="34"/>
  <c r="I2493" i="34"/>
  <c r="L2492" i="34"/>
  <c r="K2492" i="34"/>
  <c r="I2492" i="34"/>
  <c r="I2491" i="34"/>
  <c r="I2490" i="34"/>
  <c r="I2489" i="34"/>
  <c r="K2488" i="34"/>
  <c r="I2488" i="34"/>
  <c r="I2487" i="34"/>
  <c r="I2486" i="34"/>
  <c r="I2485" i="34"/>
  <c r="I2484" i="34"/>
  <c r="I2483" i="34"/>
  <c r="K2482" i="34"/>
  <c r="I2482" i="34"/>
  <c r="K2481" i="34"/>
  <c r="I2481" i="34"/>
  <c r="I2480" i="34"/>
  <c r="K2479" i="34"/>
  <c r="I2479" i="34"/>
  <c r="K2478" i="34"/>
  <c r="I2478" i="34"/>
  <c r="I2477" i="34"/>
  <c r="K2476" i="34"/>
  <c r="I2476" i="34"/>
  <c r="K2475" i="34"/>
  <c r="I2475" i="34"/>
  <c r="K2474" i="34"/>
  <c r="I2474" i="34"/>
  <c r="K2473" i="34"/>
  <c r="I2473" i="34"/>
  <c r="I2472" i="34"/>
  <c r="K2471" i="34"/>
  <c r="I2471" i="34"/>
  <c r="K2470" i="34"/>
  <c r="I2470" i="34"/>
  <c r="K2469" i="34"/>
  <c r="I2469" i="34"/>
  <c r="K2468" i="34"/>
  <c r="I2468" i="34"/>
  <c r="K2467" i="34"/>
  <c r="I2467" i="34"/>
  <c r="K2466" i="34"/>
  <c r="I2466" i="34"/>
  <c r="K2465" i="34"/>
  <c r="I2465" i="34"/>
  <c r="K2464" i="34"/>
  <c r="I2464" i="34"/>
  <c r="K2463" i="34"/>
  <c r="I2463" i="34"/>
  <c r="I2462" i="34"/>
  <c r="I2461" i="34"/>
  <c r="I2460" i="34"/>
  <c r="I2459" i="34"/>
  <c r="K2458" i="34"/>
  <c r="I2458" i="34"/>
  <c r="K2457" i="34"/>
  <c r="I2457" i="34"/>
  <c r="K2456" i="34"/>
  <c r="I2456" i="34"/>
  <c r="I2455" i="34"/>
  <c r="K2454" i="34"/>
  <c r="I2454" i="34"/>
  <c r="K2453" i="34"/>
  <c r="I2453" i="34"/>
  <c r="I2452" i="34"/>
  <c r="I2451" i="34"/>
  <c r="K2450" i="34"/>
  <c r="I2450" i="34"/>
  <c r="I2449" i="34"/>
  <c r="K2448" i="34"/>
  <c r="I2448" i="34"/>
  <c r="K2447" i="34"/>
  <c r="I2447" i="34"/>
  <c r="I2446" i="34"/>
  <c r="I2445" i="34"/>
  <c r="I2444" i="34"/>
  <c r="L2443" i="34"/>
  <c r="K2443" i="34"/>
  <c r="I2443" i="34"/>
  <c r="K2442" i="34"/>
  <c r="I2442" i="34"/>
  <c r="I2441" i="34"/>
  <c r="K2440" i="34"/>
  <c r="I2440" i="34"/>
  <c r="K2439" i="34"/>
  <c r="I2439" i="34"/>
  <c r="I2438" i="34"/>
  <c r="I2437" i="34"/>
  <c r="K2436" i="34"/>
  <c r="I2436" i="34"/>
  <c r="K2435" i="34"/>
  <c r="I2435" i="34"/>
  <c r="K2434" i="34"/>
  <c r="I2434" i="34"/>
  <c r="K2433" i="34"/>
  <c r="I2433" i="34"/>
  <c r="I2432" i="34"/>
  <c r="I2431" i="34"/>
  <c r="I2430" i="34"/>
  <c r="I2429" i="34"/>
  <c r="I2428" i="34"/>
  <c r="I2427" i="34"/>
  <c r="I2426" i="34"/>
  <c r="I2425" i="34"/>
  <c r="I2424" i="34"/>
  <c r="I2423" i="34"/>
  <c r="I2422" i="34"/>
  <c r="I2421" i="34"/>
  <c r="I2420" i="34"/>
  <c r="I2419" i="34"/>
  <c r="I2418" i="34"/>
  <c r="K2417" i="34"/>
  <c r="I2417" i="34"/>
  <c r="K2416" i="34"/>
  <c r="I2416" i="34"/>
  <c r="K2415" i="34"/>
  <c r="I2415" i="34"/>
  <c r="K2414" i="34"/>
  <c r="I2414" i="34"/>
  <c r="K2413" i="34"/>
  <c r="I2413" i="34"/>
  <c r="K2412" i="34"/>
  <c r="I2412" i="34"/>
  <c r="I2411" i="34"/>
  <c r="I2410" i="34"/>
  <c r="K2409" i="34"/>
  <c r="I2409" i="34"/>
  <c r="K2408" i="34"/>
  <c r="I2408" i="34"/>
  <c r="K2407" i="34"/>
  <c r="I2407" i="34"/>
  <c r="I2406" i="34"/>
  <c r="I2405" i="34"/>
  <c r="I2404" i="34"/>
  <c r="I2403" i="34"/>
  <c r="K2402" i="34"/>
  <c r="I2402" i="34"/>
  <c r="I2401" i="34"/>
  <c r="I2400" i="34"/>
  <c r="K2399" i="34"/>
  <c r="I2399" i="34"/>
  <c r="I2398" i="34"/>
  <c r="K2397" i="34"/>
  <c r="I2397" i="34"/>
  <c r="K2396" i="34"/>
  <c r="I2396" i="34"/>
  <c r="K2395" i="34"/>
  <c r="I2395" i="34"/>
  <c r="K2394" i="34"/>
  <c r="I2394" i="34"/>
  <c r="K2393" i="34"/>
  <c r="I2393" i="34"/>
  <c r="I2392" i="34"/>
  <c r="K2391" i="34"/>
  <c r="I2391" i="34"/>
  <c r="I2390" i="34"/>
  <c r="I2389" i="34"/>
  <c r="I2388" i="34"/>
  <c r="I2387" i="34"/>
  <c r="I2386" i="34"/>
  <c r="I2385" i="34"/>
  <c r="K2384" i="34"/>
  <c r="I2384" i="34"/>
  <c r="I2383" i="34"/>
  <c r="I2382" i="34"/>
  <c r="I2381" i="34"/>
  <c r="I2380" i="34"/>
  <c r="I2379" i="34"/>
  <c r="I2378" i="34"/>
  <c r="I2377" i="34"/>
  <c r="K2376" i="34"/>
  <c r="I2376" i="34"/>
  <c r="I2375" i="34"/>
  <c r="I2374" i="34"/>
  <c r="I2373" i="34"/>
  <c r="I2372" i="34"/>
  <c r="K2371" i="34"/>
  <c r="I2371" i="34"/>
  <c r="I2370" i="34"/>
  <c r="K2369" i="34"/>
  <c r="I2369" i="34"/>
  <c r="I2368" i="34"/>
  <c r="I2367" i="34"/>
  <c r="I2366" i="34"/>
  <c r="I2365" i="34"/>
  <c r="K2364" i="34"/>
  <c r="I2364" i="34"/>
  <c r="K2363" i="34"/>
  <c r="I2363" i="34"/>
  <c r="K2362" i="34"/>
  <c r="I2362" i="34"/>
  <c r="K2361" i="34"/>
  <c r="I2361" i="34"/>
  <c r="K2360" i="34"/>
  <c r="I2360" i="34"/>
  <c r="K2359" i="34"/>
  <c r="I2359" i="34"/>
  <c r="K2358" i="34"/>
  <c r="I2358" i="34"/>
  <c r="K2357" i="34"/>
  <c r="I2357" i="34"/>
  <c r="K2356" i="34"/>
  <c r="I2356" i="34"/>
  <c r="K2355" i="34"/>
  <c r="I2355" i="34"/>
  <c r="K2354" i="34"/>
  <c r="I2354" i="34"/>
  <c r="K2353" i="34"/>
  <c r="I2353" i="34"/>
  <c r="K2352" i="34"/>
  <c r="I2352" i="34"/>
  <c r="K2351" i="34"/>
  <c r="I2351" i="34"/>
  <c r="K2350" i="34"/>
  <c r="I2350" i="34"/>
  <c r="K2349" i="34"/>
  <c r="I2349" i="34"/>
  <c r="K2348" i="34"/>
  <c r="I2348" i="34"/>
  <c r="K2347" i="34"/>
  <c r="I2347" i="34"/>
  <c r="K2346" i="34"/>
  <c r="I2346" i="34"/>
  <c r="K2345" i="34"/>
  <c r="I2345" i="34"/>
  <c r="K2344" i="34"/>
  <c r="I2344" i="34"/>
  <c r="I2343" i="34"/>
  <c r="I2342" i="34"/>
  <c r="I2341" i="34"/>
  <c r="I2340" i="34"/>
  <c r="I2339" i="34"/>
  <c r="I2338" i="34"/>
  <c r="I2337" i="34"/>
  <c r="I2336" i="34"/>
  <c r="I2335" i="34"/>
  <c r="I2334" i="34"/>
  <c r="I2333" i="34"/>
  <c r="I2332" i="34"/>
  <c r="I2331" i="34"/>
  <c r="I2330" i="34"/>
  <c r="I2329" i="34"/>
  <c r="K2328" i="34"/>
  <c r="I2328" i="34"/>
  <c r="K2327" i="34"/>
  <c r="I2327" i="34"/>
  <c r="K2326" i="34"/>
  <c r="I2326" i="34"/>
  <c r="K2325" i="34"/>
  <c r="I2325" i="34"/>
  <c r="K2324" i="34"/>
  <c r="I2324" i="34"/>
  <c r="K2323" i="34"/>
  <c r="I2323" i="34"/>
  <c r="K2322" i="34"/>
  <c r="I2322" i="34"/>
  <c r="I2321" i="34"/>
  <c r="K2320" i="34"/>
  <c r="I2320" i="34"/>
  <c r="K2319" i="34"/>
  <c r="I2319" i="34"/>
  <c r="K2318" i="34"/>
  <c r="I2318" i="34"/>
  <c r="K2317" i="34"/>
  <c r="I2317" i="34"/>
  <c r="K2316" i="34"/>
  <c r="I2316" i="34"/>
  <c r="K2315" i="34"/>
  <c r="I2315" i="34"/>
  <c r="K2314" i="34"/>
  <c r="I2314" i="34"/>
  <c r="K2313" i="34"/>
  <c r="I2313" i="34"/>
  <c r="K2312" i="34"/>
  <c r="I2312" i="34"/>
  <c r="I2311" i="34"/>
  <c r="I2310" i="34"/>
  <c r="I2309" i="34"/>
  <c r="I2308" i="34"/>
  <c r="I2307" i="34"/>
  <c r="I2306" i="34"/>
  <c r="I2305" i="34"/>
  <c r="I2304" i="34"/>
  <c r="K2303" i="34"/>
  <c r="I2303" i="34"/>
  <c r="K2302" i="34"/>
  <c r="I2302" i="34"/>
  <c r="K2301" i="34"/>
  <c r="I2301" i="34"/>
  <c r="K2300" i="34"/>
  <c r="I2300" i="34"/>
  <c r="L2299" i="34"/>
  <c r="K2299" i="34"/>
  <c r="I2299" i="34"/>
  <c r="I2298" i="34"/>
  <c r="I2297" i="34"/>
  <c r="I2296" i="34"/>
  <c r="I2295" i="34"/>
  <c r="I2294" i="34"/>
  <c r="I2293" i="34"/>
  <c r="K2292" i="34"/>
  <c r="I2292" i="34"/>
  <c r="K2291" i="34"/>
  <c r="I2291" i="34"/>
  <c r="I2290" i="34"/>
  <c r="I2289" i="34"/>
  <c r="I2288" i="34"/>
  <c r="I2287" i="34"/>
  <c r="I2286" i="34"/>
  <c r="I2285" i="34"/>
  <c r="I2284" i="34"/>
  <c r="K2283" i="34"/>
  <c r="I2283" i="34"/>
  <c r="I2282" i="34"/>
  <c r="I2281" i="34"/>
  <c r="I2280" i="34"/>
  <c r="I2279" i="34"/>
  <c r="K2278" i="34"/>
  <c r="I2278" i="34"/>
  <c r="K2277" i="34"/>
  <c r="I2277" i="34"/>
  <c r="K2276" i="34"/>
  <c r="I2276" i="34"/>
  <c r="K2275" i="34"/>
  <c r="I2275" i="34"/>
  <c r="K2274" i="34"/>
  <c r="I2274" i="34"/>
  <c r="K2273" i="34"/>
  <c r="I2273" i="34"/>
  <c r="K2272" i="34"/>
  <c r="I2272" i="34"/>
  <c r="K2271" i="34"/>
  <c r="I2271" i="34"/>
  <c r="K2270" i="34"/>
  <c r="I2270" i="34"/>
  <c r="I2269" i="34"/>
  <c r="K2268" i="34"/>
  <c r="I2268" i="34"/>
  <c r="K2267" i="34"/>
  <c r="I2267" i="34"/>
  <c r="I2266" i="34"/>
  <c r="I2265" i="34"/>
  <c r="I2264" i="34"/>
  <c r="I2263" i="34"/>
  <c r="K2262" i="34"/>
  <c r="I2262" i="34"/>
  <c r="K2261" i="34"/>
  <c r="I2261" i="34"/>
  <c r="K2260" i="34"/>
  <c r="I2260" i="34"/>
  <c r="K2259" i="34"/>
  <c r="I2259" i="34"/>
  <c r="I2258" i="34"/>
  <c r="I2257" i="34"/>
  <c r="I2256" i="34"/>
  <c r="I2255" i="34"/>
  <c r="K2254" i="34"/>
  <c r="I2254" i="34"/>
  <c r="I2253" i="34"/>
  <c r="I2252" i="34"/>
  <c r="I2251" i="34"/>
  <c r="I2250" i="34"/>
  <c r="K2249" i="34"/>
  <c r="I2249" i="34"/>
  <c r="I2248" i="34"/>
  <c r="I2247" i="34"/>
  <c r="I2246" i="34"/>
  <c r="I2245" i="34"/>
  <c r="K2244" i="34"/>
  <c r="I2244" i="34"/>
  <c r="K2243" i="34"/>
  <c r="I2243" i="34"/>
  <c r="K2242" i="34"/>
  <c r="I2242" i="34"/>
  <c r="I2241" i="34"/>
  <c r="I2240" i="34"/>
  <c r="I2239" i="34"/>
  <c r="I2238" i="34"/>
  <c r="I2237" i="34"/>
  <c r="I2236" i="34"/>
  <c r="I2235" i="34"/>
  <c r="I2234" i="34"/>
  <c r="I2233" i="34"/>
  <c r="I2232" i="34"/>
  <c r="K2231" i="34"/>
  <c r="I2231" i="34"/>
  <c r="I2230" i="34"/>
  <c r="I2229" i="34"/>
  <c r="I2228" i="34"/>
  <c r="I2227" i="34"/>
  <c r="I2226" i="34"/>
  <c r="K2225" i="34"/>
  <c r="I2225" i="34"/>
  <c r="I2224" i="34"/>
  <c r="K2223" i="34"/>
  <c r="I2223" i="34"/>
  <c r="K2222" i="34"/>
  <c r="I2222" i="34"/>
  <c r="I2221" i="34"/>
  <c r="I2220" i="34"/>
  <c r="I2219" i="34"/>
  <c r="K2218" i="34"/>
  <c r="I2218" i="34"/>
  <c r="I2217" i="34"/>
  <c r="K2216" i="34"/>
  <c r="I2216" i="34"/>
  <c r="I2215" i="34"/>
  <c r="K2214" i="34"/>
  <c r="I2214" i="34"/>
  <c r="K2213" i="34"/>
  <c r="I2213" i="34"/>
  <c r="I2212" i="34"/>
  <c r="K2211" i="34"/>
  <c r="I2211" i="34"/>
  <c r="K2210" i="34"/>
  <c r="I2210" i="34"/>
  <c r="K2209" i="34"/>
  <c r="I2209" i="34"/>
  <c r="K2208" i="34"/>
  <c r="I2208" i="34"/>
  <c r="K2207" i="34"/>
  <c r="I2207" i="34"/>
  <c r="K2206" i="34"/>
  <c r="I2206" i="34"/>
  <c r="K2205" i="34"/>
  <c r="I2205" i="34"/>
  <c r="K2204" i="34"/>
  <c r="I2204" i="34"/>
  <c r="K2203" i="34"/>
  <c r="I2203" i="34"/>
  <c r="K2202" i="34"/>
  <c r="I2202" i="34"/>
  <c r="K2201" i="34"/>
  <c r="I2201" i="34"/>
  <c r="K2200" i="34"/>
  <c r="I2200" i="34"/>
  <c r="K2199" i="34"/>
  <c r="I2199" i="34"/>
  <c r="K2198" i="34"/>
  <c r="I2198" i="34"/>
  <c r="K2197" i="34"/>
  <c r="I2197" i="34"/>
  <c r="K2196" i="34"/>
  <c r="I2196" i="34"/>
  <c r="K2195" i="34"/>
  <c r="I2195" i="34"/>
  <c r="K2194" i="34"/>
  <c r="I2194" i="34"/>
  <c r="K2193" i="34"/>
  <c r="I2193" i="34"/>
  <c r="K2192" i="34"/>
  <c r="I2192" i="34"/>
  <c r="K2191" i="34"/>
  <c r="I2191" i="34"/>
  <c r="K2190" i="34"/>
  <c r="I2190" i="34"/>
  <c r="K2189" i="34"/>
  <c r="I2189" i="34"/>
  <c r="K2188" i="34"/>
  <c r="I2188" i="34"/>
  <c r="K2187" i="34"/>
  <c r="I2187" i="34"/>
  <c r="K2186" i="34"/>
  <c r="I2186" i="34"/>
  <c r="K2185" i="34"/>
  <c r="I2185" i="34"/>
  <c r="K2184" i="34"/>
  <c r="I2184" i="34"/>
  <c r="K2183" i="34"/>
  <c r="I2183" i="34"/>
  <c r="K2182" i="34"/>
  <c r="I2182" i="34"/>
  <c r="K2181" i="34"/>
  <c r="I2181" i="34"/>
  <c r="K2180" i="34"/>
  <c r="I2180" i="34"/>
  <c r="K2179" i="34"/>
  <c r="I2179" i="34"/>
  <c r="K2178" i="34"/>
  <c r="I2178" i="34"/>
  <c r="K2177" i="34"/>
  <c r="I2177" i="34"/>
  <c r="K2176" i="34"/>
  <c r="I2176" i="34"/>
  <c r="K2175" i="34"/>
  <c r="I2175" i="34"/>
  <c r="I2174" i="34"/>
  <c r="K2173" i="34"/>
  <c r="I2173" i="34"/>
  <c r="K2172" i="34"/>
  <c r="I2172" i="34"/>
  <c r="K2171" i="34"/>
  <c r="I2171" i="34"/>
  <c r="K2170" i="34"/>
  <c r="I2170" i="34"/>
  <c r="K2169" i="34"/>
  <c r="I2169" i="34"/>
  <c r="K2168" i="34"/>
  <c r="I2168" i="34"/>
  <c r="K2167" i="34"/>
  <c r="I2167" i="34"/>
  <c r="I2166" i="34"/>
  <c r="I2165" i="34"/>
  <c r="I2164" i="34"/>
  <c r="I2163" i="34"/>
  <c r="I2162" i="34"/>
  <c r="I2161" i="34"/>
  <c r="I2160" i="34"/>
  <c r="I2159" i="34"/>
  <c r="I2158" i="34"/>
  <c r="K2157" i="34"/>
  <c r="I2157" i="34"/>
  <c r="K2156" i="34"/>
  <c r="I2156" i="34"/>
  <c r="I2155" i="34"/>
  <c r="K2154" i="34"/>
  <c r="I2154" i="34"/>
  <c r="K2153" i="34"/>
  <c r="I2153" i="34"/>
  <c r="K2152" i="34"/>
  <c r="I2152" i="34"/>
  <c r="K2151" i="34"/>
  <c r="I2151" i="34"/>
  <c r="K2150" i="34"/>
  <c r="I2150" i="34"/>
  <c r="K2149" i="34"/>
  <c r="I2149" i="34"/>
  <c r="K2148" i="34"/>
  <c r="I2148" i="34"/>
  <c r="K2147" i="34"/>
  <c r="I2147" i="34"/>
  <c r="K2146" i="34"/>
  <c r="I2146" i="34"/>
  <c r="K2145" i="34"/>
  <c r="I2145" i="34"/>
  <c r="I2144" i="34"/>
  <c r="K2143" i="34"/>
  <c r="I2143" i="34"/>
  <c r="I2142" i="34"/>
  <c r="K2141" i="34"/>
  <c r="I2141" i="34"/>
  <c r="K2140" i="34"/>
  <c r="I2140" i="34"/>
  <c r="I2139" i="34"/>
  <c r="K2138" i="34"/>
  <c r="I2138" i="34"/>
  <c r="K2137" i="34"/>
  <c r="I2137" i="34"/>
  <c r="K2136" i="34"/>
  <c r="I2136" i="34"/>
  <c r="K2135" i="34"/>
  <c r="I2135" i="34"/>
  <c r="K2134" i="34"/>
  <c r="I2134" i="34"/>
  <c r="K2133" i="34"/>
  <c r="I2133" i="34"/>
  <c r="K2132" i="34"/>
  <c r="I2132" i="34"/>
  <c r="K2131" i="34"/>
  <c r="I2131" i="34"/>
  <c r="K2130" i="34"/>
  <c r="I2130" i="34"/>
  <c r="I2129" i="34"/>
  <c r="I2128" i="34"/>
  <c r="I2127" i="34"/>
  <c r="I2126" i="34"/>
  <c r="K2125" i="34"/>
  <c r="I2125" i="34"/>
  <c r="K2124" i="34"/>
  <c r="I2124" i="34"/>
  <c r="I2123" i="34"/>
  <c r="K2122" i="34"/>
  <c r="I2122" i="34"/>
  <c r="K2121" i="34"/>
  <c r="I2121" i="34"/>
  <c r="K2120" i="34"/>
  <c r="I2120" i="34"/>
  <c r="K2119" i="34"/>
  <c r="I2119" i="34"/>
  <c r="K2118" i="34"/>
  <c r="I2118" i="34"/>
  <c r="K2117" i="34"/>
  <c r="I2117" i="34"/>
  <c r="K2116" i="34"/>
  <c r="I2116" i="34"/>
  <c r="K2115" i="34"/>
  <c r="I2115" i="34"/>
  <c r="K2114" i="34"/>
  <c r="I2114" i="34"/>
  <c r="K2113" i="34"/>
  <c r="I2113" i="34"/>
  <c r="I2112" i="34"/>
  <c r="I2111" i="34"/>
  <c r="I2110" i="34"/>
  <c r="I2109" i="34"/>
  <c r="I2108" i="34"/>
  <c r="I2107" i="34"/>
  <c r="K2106" i="34"/>
  <c r="I2106" i="34"/>
  <c r="I2105" i="34"/>
  <c r="K2104" i="34"/>
  <c r="I2104" i="34"/>
  <c r="I2103" i="34"/>
  <c r="I2102" i="34"/>
  <c r="I2101" i="34"/>
  <c r="I2100" i="34"/>
  <c r="I2099" i="34"/>
  <c r="K2098" i="34"/>
  <c r="I2098" i="34"/>
  <c r="K2097" i="34"/>
  <c r="I2097" i="34"/>
  <c r="K2096" i="34"/>
  <c r="I2096" i="34"/>
  <c r="L2095" i="34"/>
  <c r="K2095" i="34"/>
  <c r="I2095" i="34"/>
  <c r="K2094" i="34"/>
  <c r="I2094" i="34"/>
  <c r="K2093" i="34"/>
  <c r="I2093" i="34"/>
  <c r="I2092" i="34"/>
  <c r="I2091" i="34"/>
  <c r="K2090" i="34"/>
  <c r="I2090" i="34"/>
  <c r="K2089" i="34"/>
  <c r="I2089" i="34"/>
  <c r="I2088" i="34"/>
  <c r="I2087" i="34"/>
  <c r="I2086" i="34"/>
  <c r="I2085" i="34"/>
  <c r="K2084" i="34"/>
  <c r="I2084" i="34"/>
  <c r="K2083" i="34"/>
  <c r="I2083" i="34"/>
  <c r="I2082" i="34"/>
  <c r="I2081" i="34"/>
  <c r="I2080" i="34"/>
  <c r="K2079" i="34"/>
  <c r="I2079" i="34"/>
  <c r="I2078" i="34"/>
  <c r="I2077" i="34"/>
  <c r="I2076" i="34"/>
  <c r="I2075" i="34"/>
  <c r="I2074" i="34"/>
  <c r="I2073" i="34"/>
  <c r="I2072" i="34"/>
  <c r="I2071" i="34"/>
  <c r="I2070" i="34"/>
  <c r="I2069" i="34"/>
  <c r="I2068" i="34"/>
  <c r="I2067" i="34"/>
  <c r="I2066" i="34"/>
  <c r="I2065" i="34"/>
  <c r="I2064" i="34"/>
  <c r="I2063" i="34"/>
  <c r="K2062" i="34"/>
  <c r="I2062" i="34"/>
  <c r="I2061" i="34"/>
  <c r="I2060" i="34"/>
  <c r="I2059" i="34"/>
  <c r="I2058" i="34"/>
  <c r="I2057" i="34"/>
  <c r="I2056" i="34"/>
  <c r="I2055" i="34"/>
  <c r="I2054" i="34"/>
  <c r="I2053" i="34"/>
  <c r="I2052" i="34"/>
  <c r="I2051" i="34"/>
  <c r="I2050" i="34"/>
  <c r="I2049" i="34"/>
  <c r="I2048" i="34"/>
  <c r="I2047" i="34"/>
  <c r="I2046" i="34"/>
  <c r="I2045" i="34"/>
  <c r="I2044" i="34"/>
  <c r="I2043" i="34"/>
  <c r="K2042" i="34"/>
  <c r="I2042" i="34"/>
  <c r="K2041" i="34"/>
  <c r="I2041" i="34"/>
  <c r="K2040" i="34"/>
  <c r="I2040" i="34"/>
  <c r="L2039" i="34"/>
  <c r="K2039" i="34"/>
  <c r="I2039" i="34"/>
  <c r="I2038" i="34"/>
  <c r="I2037" i="34"/>
  <c r="I2036" i="34"/>
  <c r="I2035" i="34"/>
  <c r="I2034" i="34"/>
  <c r="I2033" i="34"/>
  <c r="I2032" i="34"/>
  <c r="I2031" i="34"/>
  <c r="K2030" i="34"/>
  <c r="I2030" i="34"/>
  <c r="I2029" i="34"/>
  <c r="I2028" i="34"/>
  <c r="I2027" i="34"/>
  <c r="I2026" i="34"/>
  <c r="I2025" i="34"/>
  <c r="I2024" i="34"/>
  <c r="I2023" i="34"/>
  <c r="I2022" i="34"/>
  <c r="I2021" i="34"/>
  <c r="I2020" i="34"/>
  <c r="I2019" i="34"/>
  <c r="I2018" i="34"/>
  <c r="I2017" i="34"/>
  <c r="I2016" i="34"/>
  <c r="I2015" i="34"/>
  <c r="I2014" i="34"/>
  <c r="I2013" i="34"/>
  <c r="I2012" i="34"/>
  <c r="I2011" i="34"/>
  <c r="I2010" i="34"/>
  <c r="I2009" i="34"/>
  <c r="I2008" i="34"/>
  <c r="I2007" i="34"/>
  <c r="I2006" i="34"/>
  <c r="I2005" i="34"/>
  <c r="I2004" i="34"/>
  <c r="I2003" i="34"/>
  <c r="I2002" i="34"/>
  <c r="I2001" i="34"/>
  <c r="I2000" i="34"/>
  <c r="I1999" i="34"/>
  <c r="K1998" i="34"/>
  <c r="I1998" i="34"/>
  <c r="K1997" i="34"/>
  <c r="I1997" i="34"/>
  <c r="I1996" i="34"/>
  <c r="I1995" i="34"/>
  <c r="K1994" i="34"/>
  <c r="I1994" i="34"/>
  <c r="K1993" i="34"/>
  <c r="I1993" i="34"/>
  <c r="I1992" i="34"/>
  <c r="I1991" i="34"/>
  <c r="I1990" i="34"/>
  <c r="I1989" i="34"/>
  <c r="K1988" i="34"/>
  <c r="I1988" i="34"/>
  <c r="I1987" i="34"/>
  <c r="K1986" i="34"/>
  <c r="I1986" i="34"/>
  <c r="K1985" i="34"/>
  <c r="I1985" i="34"/>
  <c r="I1984" i="34"/>
  <c r="K1983" i="34"/>
  <c r="I1983" i="34"/>
  <c r="K1982" i="34"/>
  <c r="I1982" i="34"/>
  <c r="I1981" i="34"/>
  <c r="I1980" i="34"/>
  <c r="I1979" i="34"/>
  <c r="I1978" i="34"/>
  <c r="I1977" i="34"/>
  <c r="K1976" i="34"/>
  <c r="I1976" i="34"/>
  <c r="K1975" i="34"/>
  <c r="I1975" i="34"/>
  <c r="K1974" i="34"/>
  <c r="I1974" i="34"/>
  <c r="I1973" i="34"/>
  <c r="I1972" i="34"/>
  <c r="I1971" i="34"/>
  <c r="I1970" i="34"/>
  <c r="I1969" i="34"/>
  <c r="I1968" i="34"/>
  <c r="I1967" i="34"/>
  <c r="I1966" i="34"/>
  <c r="K1965" i="34"/>
  <c r="I1965" i="34"/>
  <c r="K1964" i="34"/>
  <c r="I1964" i="34"/>
  <c r="K1963" i="34"/>
  <c r="I1963" i="34"/>
  <c r="I1962" i="34"/>
  <c r="I1961" i="34"/>
  <c r="I1960" i="34"/>
  <c r="K1959" i="34"/>
  <c r="I1959" i="34"/>
  <c r="I1958" i="34"/>
  <c r="I1957" i="34"/>
  <c r="I1956" i="34"/>
  <c r="I1955" i="34"/>
  <c r="I1954" i="34"/>
  <c r="K1953" i="34"/>
  <c r="I1953" i="34"/>
  <c r="K1952" i="34"/>
  <c r="I1952" i="34"/>
  <c r="K1951" i="34"/>
  <c r="I1951" i="34"/>
  <c r="K1950" i="34"/>
  <c r="I1950" i="34"/>
  <c r="K1949" i="34"/>
  <c r="I1949" i="34"/>
  <c r="K1948" i="34"/>
  <c r="I1948" i="34"/>
  <c r="K1947" i="34"/>
  <c r="I1947" i="34"/>
  <c r="K1946" i="34"/>
  <c r="I1946" i="34"/>
  <c r="K1945" i="34"/>
  <c r="I1945" i="34"/>
  <c r="I1944" i="34"/>
  <c r="I1943" i="34"/>
  <c r="K1942" i="34"/>
  <c r="I1942" i="34"/>
  <c r="I1941" i="34"/>
  <c r="I1940" i="34"/>
  <c r="K1939" i="34"/>
  <c r="I1939" i="34"/>
  <c r="I1938" i="34"/>
  <c r="I1937" i="34"/>
  <c r="K1936" i="34"/>
  <c r="I1936" i="34"/>
  <c r="I1935" i="34"/>
  <c r="I1934" i="34"/>
  <c r="I1933" i="34"/>
  <c r="I1932" i="34"/>
  <c r="I1931" i="34"/>
  <c r="I1930" i="34"/>
  <c r="I1929" i="34"/>
  <c r="I1928" i="34"/>
  <c r="I1927" i="34"/>
  <c r="I1926" i="34"/>
  <c r="I1925" i="34"/>
  <c r="I1924" i="34"/>
  <c r="I1923" i="34"/>
  <c r="I1922" i="34"/>
  <c r="I1921" i="34"/>
  <c r="K1920" i="34"/>
  <c r="I1920" i="34"/>
  <c r="K1919" i="34"/>
  <c r="I1919" i="34"/>
  <c r="K1918" i="34"/>
  <c r="I1918" i="34"/>
  <c r="K1917" i="34"/>
  <c r="I1917" i="34"/>
  <c r="I1916" i="34"/>
  <c r="I1915" i="34"/>
  <c r="K1914" i="34"/>
  <c r="I1914" i="34"/>
  <c r="K1913" i="34"/>
  <c r="I1913" i="34"/>
  <c r="K1912" i="34"/>
  <c r="I1912" i="34"/>
  <c r="K1911" i="34"/>
  <c r="I1911" i="34"/>
  <c r="K1910" i="34"/>
  <c r="I1910" i="34"/>
  <c r="I1909" i="34"/>
  <c r="I1908" i="34"/>
  <c r="K1907" i="34"/>
  <c r="I1907" i="34"/>
  <c r="K1906" i="34"/>
  <c r="I1906" i="34"/>
  <c r="K1905" i="34"/>
  <c r="I1905" i="34"/>
  <c r="K1904" i="34"/>
  <c r="I1904" i="34"/>
  <c r="K1903" i="34"/>
  <c r="I1903" i="34"/>
  <c r="K1902" i="34"/>
  <c r="I1902" i="34"/>
  <c r="K1901" i="34"/>
  <c r="I1901" i="34"/>
  <c r="K1900" i="34"/>
  <c r="I1900" i="34"/>
  <c r="K1899" i="34"/>
  <c r="I1899" i="34"/>
  <c r="K1898" i="34"/>
  <c r="I1898" i="34"/>
  <c r="K1897" i="34"/>
  <c r="I1897" i="34"/>
  <c r="K1896" i="34"/>
  <c r="I1896" i="34"/>
  <c r="I1895" i="34"/>
  <c r="I1894" i="34"/>
  <c r="K1893" i="34"/>
  <c r="I1893" i="34"/>
  <c r="K1892" i="34"/>
  <c r="I1892" i="34"/>
  <c r="I1891" i="34"/>
  <c r="K1890" i="34"/>
  <c r="I1890" i="34"/>
  <c r="K1889" i="34"/>
  <c r="I1889" i="34"/>
  <c r="K1888" i="34"/>
  <c r="I1888" i="34"/>
  <c r="K1887" i="34"/>
  <c r="I1887" i="34"/>
  <c r="K1886" i="34"/>
  <c r="I1886" i="34"/>
  <c r="K1885" i="34"/>
  <c r="I1885" i="34"/>
  <c r="K1884" i="34"/>
  <c r="I1884" i="34"/>
  <c r="I1883" i="34"/>
  <c r="I1882" i="34"/>
  <c r="I1881" i="34"/>
  <c r="I1880" i="34"/>
  <c r="I1879" i="34"/>
  <c r="I1878" i="34"/>
  <c r="I1877" i="34"/>
  <c r="I1876" i="34"/>
  <c r="K1875" i="34"/>
  <c r="I1875" i="34"/>
  <c r="I1874" i="34"/>
  <c r="I1873" i="34"/>
  <c r="I1872" i="34"/>
  <c r="I1871" i="34"/>
  <c r="I1870" i="34"/>
  <c r="K1869" i="34"/>
  <c r="I1869" i="34"/>
  <c r="I1868" i="34"/>
  <c r="I1867" i="34"/>
  <c r="I1866" i="34"/>
  <c r="L1865" i="34"/>
  <c r="K1865" i="34"/>
  <c r="I1865" i="34"/>
  <c r="I1864" i="34"/>
  <c r="I1863" i="34"/>
  <c r="I1862" i="34"/>
  <c r="L1861" i="34"/>
  <c r="K1861" i="34"/>
  <c r="I1861" i="34"/>
  <c r="L1860" i="34"/>
  <c r="K1860" i="34"/>
  <c r="I1860" i="34"/>
  <c r="I1859" i="34"/>
  <c r="K1858" i="34"/>
  <c r="I1858" i="34"/>
  <c r="K1857" i="34"/>
  <c r="I1857" i="34"/>
  <c r="I1856" i="34"/>
  <c r="I1855" i="34"/>
  <c r="I1854" i="34"/>
  <c r="I1853" i="34"/>
  <c r="I1852" i="34"/>
  <c r="I1851" i="34"/>
  <c r="I1850" i="34"/>
  <c r="I1849" i="34"/>
  <c r="I1848" i="34"/>
  <c r="I1847" i="34"/>
  <c r="I1846" i="34"/>
  <c r="K1845" i="34"/>
  <c r="I1845" i="34"/>
  <c r="K1844" i="34"/>
  <c r="I1844" i="34"/>
  <c r="I1843" i="34"/>
  <c r="I1842" i="34"/>
  <c r="I1841" i="34"/>
  <c r="I1840" i="34"/>
  <c r="I1839" i="34"/>
  <c r="I1838" i="34"/>
  <c r="K1837" i="34"/>
  <c r="I1837" i="34"/>
  <c r="K1836" i="34"/>
  <c r="I1836" i="34"/>
  <c r="K1835" i="34"/>
  <c r="I1835" i="34"/>
  <c r="I1834" i="34"/>
  <c r="I1833" i="34"/>
  <c r="I1832" i="34"/>
  <c r="K1831" i="34"/>
  <c r="I1831" i="34"/>
  <c r="I1830" i="34"/>
  <c r="I1829" i="34"/>
  <c r="I1828" i="34"/>
  <c r="K1827" i="34"/>
  <c r="I1827" i="34"/>
  <c r="I1826" i="34"/>
  <c r="I1825" i="34"/>
  <c r="I1824" i="34"/>
  <c r="I1823" i="34"/>
  <c r="K1822" i="34"/>
  <c r="I1822" i="34"/>
  <c r="K1821" i="34"/>
  <c r="I1821" i="34"/>
  <c r="I1820" i="34"/>
  <c r="I1819" i="34"/>
  <c r="I1818" i="34"/>
  <c r="I1817" i="34"/>
  <c r="I1816" i="34"/>
  <c r="I1815" i="34"/>
  <c r="I1814" i="34"/>
  <c r="I1813" i="34"/>
  <c r="I1812" i="34"/>
  <c r="K1811" i="34"/>
  <c r="I1811" i="34"/>
  <c r="K1810" i="34"/>
  <c r="I1810" i="34"/>
  <c r="K1809" i="34"/>
  <c r="I1809" i="34"/>
  <c r="K1808" i="34"/>
  <c r="I1808" i="34"/>
  <c r="K1807" i="34"/>
  <c r="I1807" i="34"/>
  <c r="K1806" i="34"/>
  <c r="I1806" i="34"/>
  <c r="K1805" i="34"/>
  <c r="I1805" i="34"/>
  <c r="K1804" i="34"/>
  <c r="I1804" i="34"/>
  <c r="K1803" i="34"/>
  <c r="I1803" i="34"/>
  <c r="K1802" i="34"/>
  <c r="I1802" i="34"/>
  <c r="K1801" i="34"/>
  <c r="I1801" i="34"/>
  <c r="K1800" i="34"/>
  <c r="I1800" i="34"/>
  <c r="K1799" i="34"/>
  <c r="I1799" i="34"/>
  <c r="K1798" i="34"/>
  <c r="I1798" i="34"/>
  <c r="K1797" i="34"/>
  <c r="I1797" i="34"/>
  <c r="I1796" i="34"/>
  <c r="I1795" i="34"/>
  <c r="K1794" i="34"/>
  <c r="I1794" i="34"/>
  <c r="I1793" i="34"/>
  <c r="I1792" i="34"/>
  <c r="I1791" i="34"/>
  <c r="I1790" i="34"/>
  <c r="I1789" i="34"/>
  <c r="I1788" i="34"/>
  <c r="K1787" i="34"/>
  <c r="I1787" i="34"/>
  <c r="K1786" i="34"/>
  <c r="I1786" i="34"/>
  <c r="I1785" i="34"/>
  <c r="K1784" i="34"/>
  <c r="I1784" i="34"/>
  <c r="I1783" i="34"/>
  <c r="I1782" i="34"/>
  <c r="I1781" i="34"/>
  <c r="I1780" i="34"/>
  <c r="I1779" i="34"/>
  <c r="I1778" i="34"/>
  <c r="I1777" i="34"/>
  <c r="I1776" i="34"/>
  <c r="I1775" i="34"/>
  <c r="I1774" i="34"/>
  <c r="I1773" i="34"/>
  <c r="I1772" i="34"/>
  <c r="I1771" i="34"/>
  <c r="I1770" i="34"/>
  <c r="I1769" i="34"/>
  <c r="I1768" i="34"/>
  <c r="I1767" i="34"/>
  <c r="I1766" i="34"/>
  <c r="I1765" i="34"/>
  <c r="I1764" i="34"/>
  <c r="I1763" i="34"/>
  <c r="I1762" i="34"/>
  <c r="I1761" i="34"/>
  <c r="I1760" i="34"/>
  <c r="I1759" i="34"/>
  <c r="I1758" i="34"/>
  <c r="I1757" i="34"/>
  <c r="I1756" i="34"/>
  <c r="I1755" i="34"/>
  <c r="I1754" i="34"/>
  <c r="I1753" i="34"/>
  <c r="I1752" i="34"/>
  <c r="I1751" i="34"/>
  <c r="I1750" i="34"/>
  <c r="I1749" i="34"/>
  <c r="I1748" i="34"/>
  <c r="I1747" i="34"/>
  <c r="I1746" i="34"/>
  <c r="I1745" i="34"/>
  <c r="I1744" i="34"/>
  <c r="I1743" i="34"/>
  <c r="I1742" i="34"/>
  <c r="I1741" i="34"/>
  <c r="I1740" i="34"/>
  <c r="I1739" i="34"/>
  <c r="I1738" i="34"/>
  <c r="I1737" i="34"/>
  <c r="I1736" i="34"/>
  <c r="I1735" i="34"/>
  <c r="I1734" i="34"/>
  <c r="I1733" i="34"/>
  <c r="I1732" i="34"/>
  <c r="I1731" i="34"/>
  <c r="I1730" i="34"/>
  <c r="I1729" i="34"/>
  <c r="I1728" i="34"/>
  <c r="I1727" i="34"/>
  <c r="I1726" i="34"/>
  <c r="I1725" i="34"/>
  <c r="I1724" i="34"/>
  <c r="I1723" i="34"/>
  <c r="I1722" i="34"/>
  <c r="I1721" i="34"/>
  <c r="I1720" i="34"/>
  <c r="I1719" i="34"/>
  <c r="I1718" i="34"/>
  <c r="I1717" i="34"/>
  <c r="I1716" i="34"/>
  <c r="I1715" i="34"/>
  <c r="I1714" i="34"/>
  <c r="I1713" i="34"/>
  <c r="I1712" i="34"/>
  <c r="I1711" i="34"/>
  <c r="I1710" i="34"/>
  <c r="I1709" i="34"/>
  <c r="I1708" i="34"/>
  <c r="I1707" i="34"/>
  <c r="I1706" i="34"/>
  <c r="I1705" i="34"/>
  <c r="I1704" i="34"/>
  <c r="I1703" i="34"/>
  <c r="I1702" i="34"/>
  <c r="I1701" i="34"/>
  <c r="I1700" i="34"/>
  <c r="I1699" i="34"/>
  <c r="I1698" i="34"/>
  <c r="I1697" i="34"/>
  <c r="I1696" i="34"/>
  <c r="I1695" i="34"/>
  <c r="I1694" i="34"/>
  <c r="I1693" i="34"/>
  <c r="I1692" i="34"/>
  <c r="I1691" i="34"/>
  <c r="I1690" i="34"/>
  <c r="I1689" i="34"/>
  <c r="I1688" i="34"/>
  <c r="I1687" i="34"/>
  <c r="I1686" i="34"/>
  <c r="I1685" i="34"/>
  <c r="I1684" i="34"/>
  <c r="I1683" i="34"/>
  <c r="I1682" i="34"/>
  <c r="I1681" i="34"/>
  <c r="I1680" i="34"/>
  <c r="I1679" i="34"/>
  <c r="I1678" i="34"/>
  <c r="I1677" i="34"/>
  <c r="I1676" i="34"/>
  <c r="I1675" i="34"/>
  <c r="I1674" i="34"/>
  <c r="I1673" i="34"/>
  <c r="I1672" i="34"/>
  <c r="I1671" i="34"/>
  <c r="I1670" i="34"/>
  <c r="I1669" i="34"/>
  <c r="I1668" i="34"/>
  <c r="I1667" i="34"/>
  <c r="I1666" i="34"/>
  <c r="I1665" i="34"/>
  <c r="I1664" i="34"/>
  <c r="I1663" i="34"/>
  <c r="I1662" i="34"/>
  <c r="I1661" i="34"/>
  <c r="I1660" i="34"/>
  <c r="I1659" i="34"/>
  <c r="I1658" i="34"/>
  <c r="I1657" i="34"/>
  <c r="I1656" i="34"/>
  <c r="I1655" i="34"/>
  <c r="I1654" i="34"/>
  <c r="I1653" i="34"/>
  <c r="I1652" i="34"/>
  <c r="I1651" i="34"/>
  <c r="I1650" i="34"/>
  <c r="I1649" i="34"/>
  <c r="I1648" i="34"/>
  <c r="I1647" i="34"/>
  <c r="I1646" i="34"/>
  <c r="I1645" i="34"/>
  <c r="I1644" i="34"/>
  <c r="I1643" i="34"/>
  <c r="I1642" i="34"/>
  <c r="I1641" i="34"/>
  <c r="I1640" i="34"/>
  <c r="I1639" i="34"/>
  <c r="I1638" i="34"/>
  <c r="I1637" i="34"/>
  <c r="I1636" i="34"/>
  <c r="I1635" i="34"/>
  <c r="I1634" i="34"/>
  <c r="I1633" i="34"/>
  <c r="I1632" i="34"/>
  <c r="I1631" i="34"/>
  <c r="I1630" i="34"/>
  <c r="I1629" i="34"/>
  <c r="I1628" i="34"/>
  <c r="I1627" i="34"/>
  <c r="I1626" i="34"/>
  <c r="I1625" i="34"/>
  <c r="I1624" i="34"/>
  <c r="I1623" i="34"/>
  <c r="I1622" i="34"/>
  <c r="I1621" i="34"/>
  <c r="I1620" i="34"/>
  <c r="I1619" i="34"/>
  <c r="I1618" i="34"/>
  <c r="I1617" i="34"/>
  <c r="I1616" i="34"/>
  <c r="I1615" i="34"/>
  <c r="I1614" i="34"/>
  <c r="I1613" i="34"/>
  <c r="I1612" i="34"/>
  <c r="I1611" i="34"/>
  <c r="I1610" i="34"/>
  <c r="I1609" i="34"/>
  <c r="I1608" i="34"/>
  <c r="I1607" i="34"/>
  <c r="I1606" i="34"/>
  <c r="I1605" i="34"/>
  <c r="I1604" i="34"/>
  <c r="I1603" i="34"/>
  <c r="I1602" i="34"/>
  <c r="I1601" i="34"/>
  <c r="I1600" i="34"/>
  <c r="I1599" i="34"/>
  <c r="I1598" i="34"/>
  <c r="I1597" i="34"/>
  <c r="I1596" i="34"/>
  <c r="I1595" i="34"/>
  <c r="I1594" i="34"/>
  <c r="I1593" i="34"/>
  <c r="I1592" i="34"/>
  <c r="I1591" i="34"/>
  <c r="I1590" i="34"/>
  <c r="I1589" i="34"/>
  <c r="I1588" i="34"/>
  <c r="I1587" i="34"/>
  <c r="I1586" i="34"/>
  <c r="I1585" i="34"/>
  <c r="I1584" i="34"/>
  <c r="I1583" i="34"/>
  <c r="I1582" i="34"/>
  <c r="I1581" i="34"/>
  <c r="I1580" i="34"/>
  <c r="I1579" i="34"/>
  <c r="I1578" i="34"/>
  <c r="I1577" i="34"/>
  <c r="I1576" i="34"/>
  <c r="L1575" i="34"/>
  <c r="K1575" i="34"/>
  <c r="I1575" i="34"/>
  <c r="K1574" i="34"/>
  <c r="I1574" i="34"/>
  <c r="K1573" i="34"/>
  <c r="I1573" i="34"/>
  <c r="I1572" i="34"/>
  <c r="K1571" i="34"/>
  <c r="I1571" i="34"/>
  <c r="K1570" i="34"/>
  <c r="I1570" i="34"/>
  <c r="K1569" i="34"/>
  <c r="I1569" i="34"/>
  <c r="I1568" i="34"/>
  <c r="I1567" i="34"/>
  <c r="I1566" i="34"/>
  <c r="I1565" i="34"/>
  <c r="I1564" i="34"/>
  <c r="I1563" i="34"/>
  <c r="I1562" i="34"/>
  <c r="I1561" i="34"/>
  <c r="I1560" i="34"/>
  <c r="I1559" i="34"/>
  <c r="K1558" i="34"/>
  <c r="I1558" i="34"/>
  <c r="K1557" i="34"/>
  <c r="I1557" i="34"/>
  <c r="I1556" i="34"/>
  <c r="I1555" i="34"/>
  <c r="I1554" i="34"/>
  <c r="I1553" i="34"/>
  <c r="K1552" i="34"/>
  <c r="I1552" i="34"/>
  <c r="I1551" i="34"/>
  <c r="I1550" i="34"/>
  <c r="K1549" i="34"/>
  <c r="I1549" i="34"/>
  <c r="I1548" i="34"/>
  <c r="I1547" i="34"/>
  <c r="I1546" i="34"/>
  <c r="I1545" i="34"/>
  <c r="I1544" i="34"/>
  <c r="I1543" i="34"/>
  <c r="I1542" i="34"/>
  <c r="I1541" i="34"/>
  <c r="I1540" i="34"/>
  <c r="I1539" i="34"/>
  <c r="K1538" i="34"/>
  <c r="I1538" i="34"/>
  <c r="K1537" i="34"/>
  <c r="I1537" i="34"/>
  <c r="K1536" i="34"/>
  <c r="I1536" i="34"/>
  <c r="K1535" i="34"/>
  <c r="I1535" i="34"/>
  <c r="K1534" i="34"/>
  <c r="I1534" i="34"/>
  <c r="K1533" i="34"/>
  <c r="I1533" i="34"/>
  <c r="I1532" i="34"/>
  <c r="I1531" i="34"/>
  <c r="I1530" i="34"/>
  <c r="I1529" i="34"/>
  <c r="I1528" i="34"/>
  <c r="I1527" i="34"/>
  <c r="I1526" i="34"/>
  <c r="I1525" i="34"/>
  <c r="I1524" i="34"/>
  <c r="I1523" i="34"/>
  <c r="K1522" i="34"/>
  <c r="I1522" i="34"/>
  <c r="K1521" i="34"/>
  <c r="I1521" i="34"/>
  <c r="K1520" i="34"/>
  <c r="I1520" i="34"/>
  <c r="I1519" i="34"/>
  <c r="I1518" i="34"/>
  <c r="I1517" i="34"/>
  <c r="I1516" i="34"/>
  <c r="I1515" i="34"/>
  <c r="I1514" i="34"/>
  <c r="K1513" i="34"/>
  <c r="I1513" i="34"/>
  <c r="I1512" i="34"/>
  <c r="I1511" i="34"/>
  <c r="I1510" i="34"/>
  <c r="I1509" i="34"/>
  <c r="I1508" i="34"/>
  <c r="I1507" i="34"/>
  <c r="I1506" i="34"/>
  <c r="L1505" i="34"/>
  <c r="K1505" i="34"/>
  <c r="I1505" i="34"/>
  <c r="K1504" i="34"/>
  <c r="I1504" i="34"/>
  <c r="I1503" i="34"/>
  <c r="K1502" i="34"/>
  <c r="I1502" i="34"/>
  <c r="K1501" i="34"/>
  <c r="I1501" i="34"/>
  <c r="I1500" i="34"/>
  <c r="I1499" i="34"/>
  <c r="I1498" i="34"/>
  <c r="I1497" i="34"/>
  <c r="I1496" i="34"/>
  <c r="K1495" i="34"/>
  <c r="I1495" i="34"/>
  <c r="I1494" i="34"/>
  <c r="I1493" i="34"/>
  <c r="I1492" i="34"/>
  <c r="I1491" i="34"/>
  <c r="K1490" i="34"/>
  <c r="I1490" i="34"/>
  <c r="I1489" i="34"/>
  <c r="I1488" i="34"/>
  <c r="K1487" i="34"/>
  <c r="I1487" i="34"/>
  <c r="K1486" i="34"/>
  <c r="I1486" i="34"/>
  <c r="I1485" i="34"/>
  <c r="I1484" i="34"/>
  <c r="I1483" i="34"/>
  <c r="I1482" i="34"/>
  <c r="I1481" i="34"/>
  <c r="I1480" i="34"/>
  <c r="I1479" i="34"/>
  <c r="K1478" i="34"/>
  <c r="I1478" i="34"/>
  <c r="I1477" i="34"/>
  <c r="I1476" i="34"/>
  <c r="I1475" i="34"/>
  <c r="I1474" i="34"/>
  <c r="I1473" i="34"/>
  <c r="K1472" i="34"/>
  <c r="I1472" i="34"/>
  <c r="I1471" i="34"/>
  <c r="I1470" i="34"/>
  <c r="I1469" i="34"/>
  <c r="I1468" i="34"/>
  <c r="I1467" i="34"/>
  <c r="I1466" i="34"/>
  <c r="K1465" i="34"/>
  <c r="I1465" i="34"/>
  <c r="K1464" i="34"/>
  <c r="I1464" i="34"/>
  <c r="I1463" i="34"/>
  <c r="I1462" i="34"/>
  <c r="I1461" i="34"/>
  <c r="K1460" i="34"/>
  <c r="I1460" i="34"/>
  <c r="K1459" i="34"/>
  <c r="I1459" i="34"/>
  <c r="I1458" i="34"/>
  <c r="I1457" i="34"/>
  <c r="I1456" i="34"/>
  <c r="I1455" i="34"/>
  <c r="I1454" i="34"/>
  <c r="I1453" i="34"/>
  <c r="I1452" i="34"/>
  <c r="I1451" i="34"/>
  <c r="I1450" i="34"/>
  <c r="I1449" i="34"/>
  <c r="I1448" i="34"/>
  <c r="I1447" i="34"/>
  <c r="I1446" i="34"/>
  <c r="I1445" i="34"/>
  <c r="I1444" i="34"/>
  <c r="I1443" i="34"/>
  <c r="I1442" i="34"/>
  <c r="I1441" i="34"/>
  <c r="I1440" i="34"/>
  <c r="K1439" i="34"/>
  <c r="I1439" i="34"/>
  <c r="K1438" i="34"/>
  <c r="I1438" i="34"/>
  <c r="K1437" i="34"/>
  <c r="I1437" i="34"/>
  <c r="K1436" i="34"/>
  <c r="I1436" i="34"/>
  <c r="K1435" i="34"/>
  <c r="I1435" i="34"/>
  <c r="K1434" i="34"/>
  <c r="I1434" i="34"/>
  <c r="I1433" i="34"/>
  <c r="K1432" i="34"/>
  <c r="I1432" i="34"/>
  <c r="K1431" i="34"/>
  <c r="I1431" i="34"/>
  <c r="K1430" i="34"/>
  <c r="I1430" i="34"/>
  <c r="K1429" i="34"/>
  <c r="I1429" i="34"/>
  <c r="K1428" i="34"/>
  <c r="I1428" i="34"/>
  <c r="I1427" i="34"/>
  <c r="K1426" i="34"/>
  <c r="I1426" i="34"/>
  <c r="K1425" i="34"/>
  <c r="I1425" i="34"/>
  <c r="I1424" i="34"/>
  <c r="K1423" i="34"/>
  <c r="I1423" i="34"/>
  <c r="K1422" i="34"/>
  <c r="I1422" i="34"/>
  <c r="K1421" i="34"/>
  <c r="I1421" i="34"/>
  <c r="K1420" i="34"/>
  <c r="I1420" i="34"/>
  <c r="K1419" i="34"/>
  <c r="I1419" i="34"/>
  <c r="I1418" i="34"/>
  <c r="K1417" i="34"/>
  <c r="I1417" i="34"/>
  <c r="I1416" i="34"/>
  <c r="L1415" i="34"/>
  <c r="K1415" i="34"/>
  <c r="I1415" i="34"/>
  <c r="I1414" i="34"/>
  <c r="I1413" i="34"/>
  <c r="I1412" i="34"/>
  <c r="I1411" i="34"/>
  <c r="I1410" i="34"/>
  <c r="K1409" i="34"/>
  <c r="I1409" i="34"/>
  <c r="K1408" i="34"/>
  <c r="I1408" i="34"/>
  <c r="K1407" i="34"/>
  <c r="I1407" i="34"/>
  <c r="K1406" i="34"/>
  <c r="I1406" i="34"/>
  <c r="L1405" i="34"/>
  <c r="K1405" i="34"/>
  <c r="I1405" i="34"/>
  <c r="K1404" i="34"/>
  <c r="I1404" i="34"/>
  <c r="K1403" i="34"/>
  <c r="I1403" i="34"/>
  <c r="I1402" i="34"/>
  <c r="I1401" i="34"/>
  <c r="I1400" i="34"/>
  <c r="I1399" i="34"/>
  <c r="I1398" i="34"/>
  <c r="I1397" i="34"/>
  <c r="I1396" i="34"/>
  <c r="K1395" i="34"/>
  <c r="I1395" i="34"/>
  <c r="I1394" i="34"/>
  <c r="K1393" i="34"/>
  <c r="I1393" i="34"/>
  <c r="I1392" i="34"/>
  <c r="K1391" i="34"/>
  <c r="I1391" i="34"/>
  <c r="I1390" i="34"/>
  <c r="K1389" i="34"/>
  <c r="I1389" i="34"/>
  <c r="K1388" i="34"/>
  <c r="I1388" i="34"/>
  <c r="K1387" i="34"/>
  <c r="I1387" i="34"/>
  <c r="I1386" i="34"/>
  <c r="I1385" i="34"/>
  <c r="I1384" i="34"/>
  <c r="I1383" i="34"/>
  <c r="K1382" i="34"/>
  <c r="I1382" i="34"/>
  <c r="K1381" i="34"/>
  <c r="I1381" i="34"/>
  <c r="I1380" i="34"/>
  <c r="I1379" i="34"/>
  <c r="I1378" i="34"/>
  <c r="I1377" i="34"/>
  <c r="I1376" i="34"/>
  <c r="I1375" i="34"/>
  <c r="I1374" i="34"/>
  <c r="K1373" i="34"/>
  <c r="I1373" i="34"/>
  <c r="I1372" i="34"/>
  <c r="I1371" i="34"/>
  <c r="I1370" i="34"/>
  <c r="K1369" i="34"/>
  <c r="I1369" i="34"/>
  <c r="K1368" i="34"/>
  <c r="I1368" i="34"/>
  <c r="I1367" i="34"/>
  <c r="I1366" i="34"/>
  <c r="I1365" i="34"/>
  <c r="K1364" i="34"/>
  <c r="I1364" i="34"/>
  <c r="I1363" i="34"/>
  <c r="I1362" i="34"/>
  <c r="K1361" i="34"/>
  <c r="I1361" i="34"/>
  <c r="K1360" i="34"/>
  <c r="I1360" i="34"/>
  <c r="K1359" i="34"/>
  <c r="I1359" i="34"/>
  <c r="I1358" i="34"/>
  <c r="K1357" i="34"/>
  <c r="I1357" i="34"/>
  <c r="I1356" i="34"/>
  <c r="I1355" i="34"/>
  <c r="I1354" i="34"/>
  <c r="I1353" i="34"/>
  <c r="I1352" i="34"/>
  <c r="K1351" i="34"/>
  <c r="I1351" i="34"/>
  <c r="K1350" i="34"/>
  <c r="I1350" i="34"/>
  <c r="K1349" i="34"/>
  <c r="I1349" i="34"/>
  <c r="K1348" i="34"/>
  <c r="I1348" i="34"/>
  <c r="I1347" i="34"/>
  <c r="K1346" i="34"/>
  <c r="I1346" i="34"/>
  <c r="I1345" i="34"/>
  <c r="I1344" i="34"/>
  <c r="K1343" i="34"/>
  <c r="I1343" i="34"/>
  <c r="I1342" i="34"/>
  <c r="I1341" i="34"/>
  <c r="K1340" i="34"/>
  <c r="I1340" i="34"/>
  <c r="I1339" i="34"/>
  <c r="K1338" i="34"/>
  <c r="I1338" i="34"/>
  <c r="K1337" i="34"/>
  <c r="I1337" i="34"/>
  <c r="K1336" i="34"/>
  <c r="I1336" i="34"/>
  <c r="K1335" i="34"/>
  <c r="I1335" i="34"/>
  <c r="K1334" i="34"/>
  <c r="I1334" i="34"/>
  <c r="I1333" i="34"/>
  <c r="I1332" i="34"/>
  <c r="I1331" i="34"/>
  <c r="K1330" i="34"/>
  <c r="I1330" i="34"/>
  <c r="K1329" i="34"/>
  <c r="I1329" i="34"/>
  <c r="K1328" i="34"/>
  <c r="I1328" i="34"/>
  <c r="I1327" i="34"/>
  <c r="I1326" i="34"/>
  <c r="I1325" i="34"/>
  <c r="I1324" i="34"/>
  <c r="I1323" i="34"/>
  <c r="I1322" i="34"/>
  <c r="I1321" i="34"/>
  <c r="I1320" i="34"/>
  <c r="K1319" i="34"/>
  <c r="I1319" i="34"/>
  <c r="I1318" i="34"/>
  <c r="K1317" i="34"/>
  <c r="I1317" i="34"/>
  <c r="K1316" i="34"/>
  <c r="I1316" i="34"/>
  <c r="I1315" i="34"/>
  <c r="I1314" i="34"/>
  <c r="I1313" i="34"/>
  <c r="I1312" i="34"/>
  <c r="I1311" i="34"/>
  <c r="I1310" i="34"/>
  <c r="I1309" i="34"/>
  <c r="I1308" i="34"/>
  <c r="I1307" i="34"/>
  <c r="K1306" i="34"/>
  <c r="I1306" i="34"/>
  <c r="I1305" i="34"/>
  <c r="K1304" i="34"/>
  <c r="I1304" i="34"/>
  <c r="I1303" i="34"/>
  <c r="I1302" i="34"/>
  <c r="I1301" i="34"/>
  <c r="K1300" i="34"/>
  <c r="I1300" i="34"/>
  <c r="I1299" i="34"/>
  <c r="K1298" i="34"/>
  <c r="I1298" i="34"/>
  <c r="I1297" i="34"/>
  <c r="I1296" i="34"/>
  <c r="K1295" i="34"/>
  <c r="I1295" i="34"/>
  <c r="K1294" i="34"/>
  <c r="I1294" i="34"/>
  <c r="K1293" i="34"/>
  <c r="I1293" i="34"/>
  <c r="K1292" i="34"/>
  <c r="I1292" i="34"/>
  <c r="K1291" i="34"/>
  <c r="I1291" i="34"/>
  <c r="K1290" i="34"/>
  <c r="I1290" i="34"/>
  <c r="I1289" i="34"/>
  <c r="I1288" i="34"/>
  <c r="I1287" i="34"/>
  <c r="I1286" i="34"/>
  <c r="I1285" i="34"/>
  <c r="I1284" i="34"/>
  <c r="K1283" i="34"/>
  <c r="I1283" i="34"/>
  <c r="I1282" i="34"/>
  <c r="I1281" i="34"/>
  <c r="K1280" i="34"/>
  <c r="I1280" i="34"/>
  <c r="K1279" i="34"/>
  <c r="I1279" i="34"/>
  <c r="K1278" i="34"/>
  <c r="I1278" i="34"/>
  <c r="K1277" i="34"/>
  <c r="I1277" i="34"/>
  <c r="I1276" i="34"/>
  <c r="I1275" i="34"/>
  <c r="I1274" i="34"/>
  <c r="I1273" i="34"/>
  <c r="I1272" i="34"/>
  <c r="I1271" i="34"/>
  <c r="I1270" i="34"/>
  <c r="I1269" i="34"/>
  <c r="I1268" i="34"/>
  <c r="I1267" i="34"/>
  <c r="K1266" i="34"/>
  <c r="I1266" i="34"/>
  <c r="I1265" i="34"/>
  <c r="I1264" i="34"/>
  <c r="I1263" i="34"/>
  <c r="I1262" i="34"/>
  <c r="K1261" i="34"/>
  <c r="I1261" i="34"/>
  <c r="I1260" i="34"/>
  <c r="I1259" i="34"/>
  <c r="K1258" i="34"/>
  <c r="I1258" i="34"/>
  <c r="I1257" i="34"/>
  <c r="I1256" i="34"/>
  <c r="I1255" i="34"/>
  <c r="I1254" i="34"/>
  <c r="I1253" i="34"/>
  <c r="I1252" i="34"/>
  <c r="I1251" i="34"/>
  <c r="I1250" i="34"/>
  <c r="K1249" i="34"/>
  <c r="I1249" i="34"/>
  <c r="K1248" i="34"/>
  <c r="I1248" i="34"/>
  <c r="I1247" i="34"/>
  <c r="I1246" i="34"/>
  <c r="I1245" i="34"/>
  <c r="I1244" i="34"/>
  <c r="I1243" i="34"/>
  <c r="I1242" i="34"/>
  <c r="I1241" i="34"/>
  <c r="I1240" i="34"/>
  <c r="I1239" i="34"/>
  <c r="I1238" i="34"/>
  <c r="I1237" i="34"/>
  <c r="I1236" i="34"/>
  <c r="K1235" i="34"/>
  <c r="I1235" i="34"/>
  <c r="K1234" i="34"/>
  <c r="I1234" i="34"/>
  <c r="I1233" i="34"/>
  <c r="K1232" i="34"/>
  <c r="I1232" i="34"/>
  <c r="K1231" i="34"/>
  <c r="I1231" i="34"/>
  <c r="I1230" i="34"/>
  <c r="K1229" i="34"/>
  <c r="I1229" i="34"/>
  <c r="I1228" i="34"/>
  <c r="I1227" i="34"/>
  <c r="I1226" i="34"/>
  <c r="I1225" i="34"/>
  <c r="I1224" i="34"/>
  <c r="I1223" i="34"/>
  <c r="I1222" i="34"/>
  <c r="I1221" i="34"/>
  <c r="I1220" i="34"/>
  <c r="I1219" i="34"/>
  <c r="I1218" i="34"/>
  <c r="I1217" i="34"/>
  <c r="I1216" i="34"/>
  <c r="I1215" i="34"/>
  <c r="I1214" i="34"/>
  <c r="I1213" i="34"/>
  <c r="I1212" i="34"/>
  <c r="K1211" i="34"/>
  <c r="I1211" i="34"/>
  <c r="K1210" i="34"/>
  <c r="I1210" i="34"/>
  <c r="K1209" i="34"/>
  <c r="I1209" i="34"/>
  <c r="K1208" i="34"/>
  <c r="I1208" i="34"/>
  <c r="I1207" i="34"/>
  <c r="I1206" i="34"/>
  <c r="I1205" i="34"/>
  <c r="I1204" i="34"/>
  <c r="I1203" i="34"/>
  <c r="I1202" i="34"/>
  <c r="K1201" i="34"/>
  <c r="I1201" i="34"/>
  <c r="K1200" i="34"/>
  <c r="I1200" i="34"/>
  <c r="K1199" i="34"/>
  <c r="I1199" i="34"/>
  <c r="K1198" i="34"/>
  <c r="I1198" i="34"/>
  <c r="I1197" i="34"/>
  <c r="L1196" i="34"/>
  <c r="K1196" i="34"/>
  <c r="I1196" i="34"/>
  <c r="I1195" i="34"/>
  <c r="I1194" i="34"/>
  <c r="I1193" i="34"/>
  <c r="I1192" i="34"/>
  <c r="K1191" i="34"/>
  <c r="I1191" i="34"/>
  <c r="I1190" i="34"/>
  <c r="I1189" i="34"/>
  <c r="I1188" i="34"/>
  <c r="I1187" i="34"/>
  <c r="I1186" i="34"/>
  <c r="K1185" i="34"/>
  <c r="I1185" i="34"/>
  <c r="I1184" i="34"/>
  <c r="I1183" i="34"/>
  <c r="K1182" i="34"/>
  <c r="I1182" i="34"/>
  <c r="K1181" i="34"/>
  <c r="I1181" i="34"/>
  <c r="K1180" i="34"/>
  <c r="I1180" i="34"/>
  <c r="I1179" i="34"/>
  <c r="K1178" i="34"/>
  <c r="I1178" i="34"/>
  <c r="K1177" i="34"/>
  <c r="I1177" i="34"/>
  <c r="K1176" i="34"/>
  <c r="I1176" i="34"/>
  <c r="K1175" i="34"/>
  <c r="I1175" i="34"/>
  <c r="K1174" i="34"/>
  <c r="I1174" i="34"/>
  <c r="I1173" i="34"/>
  <c r="K1172" i="34"/>
  <c r="I1172" i="34"/>
  <c r="I1171" i="34"/>
  <c r="K1170" i="34"/>
  <c r="I1170" i="34"/>
  <c r="L1169" i="34"/>
  <c r="K1169" i="34"/>
  <c r="I1169" i="34"/>
  <c r="K1168" i="34"/>
  <c r="I1168" i="34"/>
  <c r="I1167" i="34"/>
  <c r="I1166" i="34"/>
  <c r="I1165" i="34"/>
  <c r="I1164" i="34"/>
  <c r="K1163" i="34"/>
  <c r="I1163" i="34"/>
  <c r="K1162" i="34"/>
  <c r="I1162" i="34"/>
  <c r="I1161" i="34"/>
  <c r="K1160" i="34"/>
  <c r="I1160" i="34"/>
  <c r="I1159" i="34"/>
  <c r="I1158" i="34"/>
  <c r="I1157" i="34"/>
  <c r="I1156" i="34"/>
  <c r="I1155" i="34"/>
  <c r="K1154" i="34"/>
  <c r="I1154" i="34"/>
  <c r="K1153" i="34"/>
  <c r="I1153" i="34"/>
  <c r="K1152" i="34"/>
  <c r="I1152" i="34"/>
  <c r="K1151" i="34"/>
  <c r="I1151" i="34"/>
  <c r="I1150" i="34"/>
  <c r="I1149" i="34"/>
  <c r="I1148" i="34"/>
  <c r="I1147" i="34"/>
  <c r="I1146" i="34"/>
  <c r="I1145" i="34"/>
  <c r="K1144" i="34"/>
  <c r="I1144" i="34"/>
  <c r="K1143" i="34"/>
  <c r="I1143" i="34"/>
  <c r="I1142" i="34"/>
  <c r="K1141" i="34"/>
  <c r="I1141" i="34"/>
  <c r="K1140" i="34"/>
  <c r="I1140" i="34"/>
  <c r="K1139" i="34"/>
  <c r="I1139" i="34"/>
  <c r="I1138" i="34"/>
  <c r="K1137" i="34"/>
  <c r="I1137" i="34"/>
  <c r="K1136" i="34"/>
  <c r="I1136" i="34"/>
  <c r="I1135" i="34"/>
  <c r="I1134" i="34"/>
  <c r="I1133" i="34"/>
  <c r="K1132" i="34"/>
  <c r="I1132" i="34"/>
  <c r="I1131" i="34"/>
  <c r="I1130" i="34"/>
  <c r="I1129" i="34"/>
  <c r="K1128" i="34"/>
  <c r="I1128" i="34"/>
  <c r="K1127" i="34"/>
  <c r="I1127" i="34"/>
  <c r="I1126" i="34"/>
  <c r="I1125" i="34"/>
  <c r="I1124" i="34"/>
  <c r="I1123" i="34"/>
  <c r="I1122" i="34"/>
  <c r="I1121" i="34"/>
  <c r="K1120" i="34"/>
  <c r="I1120" i="34"/>
  <c r="L1119" i="34"/>
  <c r="K1119" i="34"/>
  <c r="I1119" i="34"/>
  <c r="I1118" i="34"/>
  <c r="I1117" i="34"/>
  <c r="K1116" i="34"/>
  <c r="I1116" i="34"/>
  <c r="I1115" i="34"/>
  <c r="I1114" i="34"/>
  <c r="I1113" i="34"/>
  <c r="I1112" i="34"/>
  <c r="I1111" i="34"/>
  <c r="I1110" i="34"/>
  <c r="I1109" i="34"/>
  <c r="K1108" i="34"/>
  <c r="I1108" i="34"/>
  <c r="I1107" i="34"/>
  <c r="I1106" i="34"/>
  <c r="I1105" i="34"/>
  <c r="I1104" i="34"/>
  <c r="I1103" i="34"/>
  <c r="K1102" i="34"/>
  <c r="I1102" i="34"/>
  <c r="K1101" i="34"/>
  <c r="I1101" i="34"/>
  <c r="I1100" i="34"/>
  <c r="K1099" i="34"/>
  <c r="I1099" i="34"/>
  <c r="I1098" i="34"/>
  <c r="I1097" i="34"/>
  <c r="I1096" i="34"/>
  <c r="I1095" i="34"/>
  <c r="I1094" i="34"/>
  <c r="I1093" i="34"/>
  <c r="K1092" i="34"/>
  <c r="I1092" i="34"/>
  <c r="K1091" i="34"/>
  <c r="I1091" i="34"/>
  <c r="K1090" i="34"/>
  <c r="I1090" i="34"/>
  <c r="I1089" i="34"/>
  <c r="I1088" i="34"/>
  <c r="I1087" i="34"/>
  <c r="I1086" i="34"/>
  <c r="I1085" i="34"/>
  <c r="I1084" i="34"/>
  <c r="I1083" i="34"/>
  <c r="K1082" i="34"/>
  <c r="I1082" i="34"/>
  <c r="I1081" i="34"/>
  <c r="I1080" i="34"/>
  <c r="I1079" i="34"/>
  <c r="I1078" i="34"/>
  <c r="I1077" i="34"/>
  <c r="K1076" i="34"/>
  <c r="I1076" i="34"/>
  <c r="I1075" i="34"/>
  <c r="I1074" i="34"/>
  <c r="I1073" i="34"/>
  <c r="I1072" i="34"/>
  <c r="I1071" i="34"/>
  <c r="I1070" i="34"/>
  <c r="I1069" i="34"/>
  <c r="I1068" i="34"/>
  <c r="I1067" i="34"/>
  <c r="I1066" i="34"/>
  <c r="I1065" i="34"/>
  <c r="I1064" i="34"/>
  <c r="I1063" i="34"/>
  <c r="I1062" i="34"/>
  <c r="I1061" i="34"/>
  <c r="K1060" i="34"/>
  <c r="I1060" i="34"/>
  <c r="K1059" i="34"/>
  <c r="I1059" i="34"/>
  <c r="I1058" i="34"/>
  <c r="I1057" i="34"/>
  <c r="I1056" i="34"/>
  <c r="I1055" i="34"/>
  <c r="I1054" i="34"/>
  <c r="I1053" i="34"/>
  <c r="I1052" i="34"/>
  <c r="I1051" i="34"/>
  <c r="I1050" i="34"/>
  <c r="I1049" i="34"/>
  <c r="I1048" i="34"/>
  <c r="K1047" i="34"/>
  <c r="I1047" i="34"/>
  <c r="K1046" i="34"/>
  <c r="I1046" i="34"/>
  <c r="K1045" i="34"/>
  <c r="I1045" i="34"/>
  <c r="K1044" i="34"/>
  <c r="I1044" i="34"/>
  <c r="I1043" i="34"/>
  <c r="I1042" i="34"/>
  <c r="I1041" i="34"/>
  <c r="I1040" i="34"/>
  <c r="K1039" i="34"/>
  <c r="I1039" i="34"/>
  <c r="K1038" i="34"/>
  <c r="I1038" i="34"/>
  <c r="I1037" i="34"/>
  <c r="I1036" i="34"/>
  <c r="I1035" i="34"/>
  <c r="K1034" i="34"/>
  <c r="I1034" i="34"/>
  <c r="I1033" i="34"/>
  <c r="I1032" i="34"/>
  <c r="I1031" i="34"/>
  <c r="I1030" i="34"/>
  <c r="I1029" i="34"/>
  <c r="I1028" i="34"/>
  <c r="I1027" i="34"/>
  <c r="I1026" i="34"/>
  <c r="I1025" i="34"/>
  <c r="I1024" i="34"/>
  <c r="I1023" i="34"/>
  <c r="I1022" i="34"/>
  <c r="I1021" i="34"/>
  <c r="I1020" i="34"/>
  <c r="I1019" i="34"/>
  <c r="K1018" i="34"/>
  <c r="I1018" i="34"/>
  <c r="I1017" i="34"/>
  <c r="I1016" i="34"/>
  <c r="K1015" i="34"/>
  <c r="I1015" i="34"/>
  <c r="K1014" i="34"/>
  <c r="I1014" i="34"/>
  <c r="L1013" i="34"/>
  <c r="K1013" i="34"/>
  <c r="I1013" i="34"/>
  <c r="K1012" i="34"/>
  <c r="I1012" i="34"/>
  <c r="I1011" i="34"/>
  <c r="K1010" i="34"/>
  <c r="I1010" i="34"/>
  <c r="K1009" i="34"/>
  <c r="I1009" i="34"/>
  <c r="I1008" i="34"/>
  <c r="I1007" i="34"/>
  <c r="I1006" i="34"/>
  <c r="I1005" i="34"/>
  <c r="I1004" i="34"/>
  <c r="K1003" i="34"/>
  <c r="I1003" i="34"/>
  <c r="K1002" i="34"/>
  <c r="I1002" i="34"/>
  <c r="I1001" i="34"/>
  <c r="I1000" i="34"/>
  <c r="I999" i="34"/>
  <c r="I998" i="34"/>
  <c r="I997" i="34"/>
  <c r="I996" i="34"/>
  <c r="I995" i="34"/>
  <c r="I994" i="34"/>
  <c r="I993" i="34"/>
  <c r="I992" i="34"/>
  <c r="K991" i="34"/>
  <c r="I991" i="34"/>
  <c r="K990" i="34"/>
  <c r="I990" i="34"/>
  <c r="K989" i="34"/>
  <c r="I989" i="34"/>
  <c r="I988" i="34"/>
  <c r="I987" i="34"/>
  <c r="I986" i="34"/>
  <c r="I985" i="34"/>
  <c r="I984" i="34"/>
  <c r="I983" i="34"/>
  <c r="I982" i="34"/>
  <c r="I981" i="34"/>
  <c r="I980" i="34"/>
  <c r="I979" i="34"/>
  <c r="K978" i="34"/>
  <c r="I978" i="34"/>
  <c r="I977" i="34"/>
  <c r="K976" i="34"/>
  <c r="I976" i="34"/>
  <c r="K975" i="34"/>
  <c r="I975" i="34"/>
  <c r="K974" i="34"/>
  <c r="I974" i="34"/>
  <c r="K973" i="34"/>
  <c r="I973" i="34"/>
  <c r="K972" i="34"/>
  <c r="I972" i="34"/>
  <c r="K971" i="34"/>
  <c r="I971" i="34"/>
  <c r="K970" i="34"/>
  <c r="I970" i="34"/>
  <c r="K969" i="34"/>
  <c r="I969" i="34"/>
  <c r="K968" i="34"/>
  <c r="I968" i="34"/>
  <c r="K967" i="34"/>
  <c r="I967" i="34"/>
  <c r="K966" i="34"/>
  <c r="I966" i="34"/>
  <c r="I965" i="34"/>
  <c r="I964" i="34"/>
  <c r="I963" i="34"/>
  <c r="K962" i="34"/>
  <c r="I962" i="34"/>
  <c r="K961" i="34"/>
  <c r="I961" i="34"/>
  <c r="I960" i="34"/>
  <c r="I959" i="34"/>
  <c r="K958" i="34"/>
  <c r="I958" i="34"/>
  <c r="K957" i="34"/>
  <c r="I957" i="34"/>
  <c r="I956" i="34"/>
  <c r="I955" i="34"/>
  <c r="I954" i="34"/>
  <c r="K953" i="34"/>
  <c r="I953" i="34"/>
  <c r="I952" i="34"/>
  <c r="I951" i="34"/>
  <c r="I950" i="34"/>
  <c r="I949" i="34"/>
  <c r="I948" i="34"/>
  <c r="I947" i="34"/>
  <c r="I946" i="34"/>
  <c r="K945" i="34"/>
  <c r="I945" i="34"/>
  <c r="I944" i="34"/>
  <c r="I943" i="34"/>
  <c r="I942" i="34"/>
  <c r="I941" i="34"/>
  <c r="I940" i="34"/>
  <c r="I939" i="34"/>
  <c r="K938" i="34"/>
  <c r="I938" i="34"/>
  <c r="K937" i="34"/>
  <c r="I937" i="34"/>
  <c r="I936" i="34"/>
  <c r="K935" i="34"/>
  <c r="I935" i="34"/>
  <c r="K934" i="34"/>
  <c r="I934" i="34"/>
  <c r="K933" i="34"/>
  <c r="I933" i="34"/>
  <c r="K932" i="34"/>
  <c r="I932" i="34"/>
  <c r="K931" i="34"/>
  <c r="I931" i="34"/>
  <c r="I930" i="34"/>
  <c r="K929" i="34"/>
  <c r="I929" i="34"/>
  <c r="K928" i="34"/>
  <c r="I928" i="34"/>
  <c r="K927" i="34"/>
  <c r="I927" i="34"/>
  <c r="K926" i="34"/>
  <c r="I926" i="34"/>
  <c r="I925" i="34"/>
  <c r="K924" i="34"/>
  <c r="I924" i="34"/>
  <c r="K923" i="34"/>
  <c r="I923" i="34"/>
  <c r="K922" i="34"/>
  <c r="I922" i="34"/>
  <c r="K921" i="34"/>
  <c r="I921" i="34"/>
  <c r="I920" i="34"/>
  <c r="I919" i="34"/>
  <c r="K918" i="34"/>
  <c r="I918" i="34"/>
  <c r="I917" i="34"/>
  <c r="I916" i="34"/>
  <c r="K915" i="34"/>
  <c r="I915" i="34"/>
  <c r="K914" i="34"/>
  <c r="I914" i="34"/>
  <c r="K913" i="34"/>
  <c r="I913" i="34"/>
  <c r="K912" i="34"/>
  <c r="I912" i="34"/>
  <c r="K911" i="34"/>
  <c r="I911" i="34"/>
  <c r="K910" i="34"/>
  <c r="I910" i="34"/>
  <c r="K909" i="34"/>
  <c r="I909" i="34"/>
  <c r="I908" i="34"/>
  <c r="I907" i="34"/>
  <c r="I906" i="34"/>
  <c r="I905" i="34"/>
  <c r="K904" i="34"/>
  <c r="I904" i="34"/>
  <c r="K903" i="34"/>
  <c r="I903" i="34"/>
  <c r="I902" i="34"/>
  <c r="I901" i="34"/>
  <c r="I900" i="34"/>
  <c r="I899" i="34"/>
  <c r="K898" i="34"/>
  <c r="I898" i="34"/>
  <c r="K897" i="34"/>
  <c r="I897" i="34"/>
  <c r="I896" i="34"/>
  <c r="I895" i="34"/>
  <c r="K894" i="34"/>
  <c r="I894" i="34"/>
  <c r="K893" i="34"/>
  <c r="I893" i="34"/>
  <c r="K892" i="34"/>
  <c r="I892" i="34"/>
  <c r="K891" i="34"/>
  <c r="I891" i="34"/>
  <c r="K890" i="34"/>
  <c r="I890" i="34"/>
  <c r="K889" i="34"/>
  <c r="I889" i="34"/>
  <c r="K888" i="34"/>
  <c r="I888" i="34"/>
  <c r="K887" i="34"/>
  <c r="I887" i="34"/>
  <c r="K886" i="34"/>
  <c r="I886" i="34"/>
  <c r="K885" i="34"/>
  <c r="I885" i="34"/>
  <c r="K884" i="34"/>
  <c r="I884" i="34"/>
  <c r="K883" i="34"/>
  <c r="I883" i="34"/>
  <c r="K882" i="34"/>
  <c r="I882" i="34"/>
  <c r="K881" i="34"/>
  <c r="I881" i="34"/>
  <c r="K880" i="34"/>
  <c r="I880" i="34"/>
  <c r="K879" i="34"/>
  <c r="I879" i="34"/>
  <c r="K878" i="34"/>
  <c r="I878" i="34"/>
  <c r="K877" i="34"/>
  <c r="I877" i="34"/>
  <c r="K876" i="34"/>
  <c r="I876" i="34"/>
  <c r="K875" i="34"/>
  <c r="I875" i="34"/>
  <c r="K874" i="34"/>
  <c r="I874" i="34"/>
  <c r="K873" i="34"/>
  <c r="I873" i="34"/>
  <c r="K872" i="34"/>
  <c r="I872" i="34"/>
  <c r="K871" i="34"/>
  <c r="I871" i="34"/>
  <c r="K870" i="34"/>
  <c r="I870" i="34"/>
  <c r="I869" i="34"/>
  <c r="I868" i="34"/>
  <c r="I867" i="34"/>
  <c r="I866" i="34"/>
  <c r="I865" i="34"/>
  <c r="I864" i="34"/>
  <c r="I863" i="34"/>
  <c r="I862" i="34"/>
  <c r="I861" i="34"/>
  <c r="K860" i="34"/>
  <c r="I860" i="34"/>
  <c r="K859" i="34"/>
  <c r="I859" i="34"/>
  <c r="K858" i="34"/>
  <c r="I858" i="34"/>
  <c r="K857" i="34"/>
  <c r="I857" i="34"/>
  <c r="K856" i="34"/>
  <c r="I856" i="34"/>
  <c r="K855" i="34"/>
  <c r="I855" i="34"/>
  <c r="I854" i="34"/>
  <c r="I853" i="34"/>
  <c r="K852" i="34"/>
  <c r="I852" i="34"/>
  <c r="K851" i="34"/>
  <c r="I851" i="34"/>
  <c r="I850" i="34"/>
  <c r="I849" i="34"/>
  <c r="I848" i="34"/>
  <c r="K847" i="34"/>
  <c r="I847" i="34"/>
  <c r="I846" i="34"/>
  <c r="I845" i="34"/>
  <c r="K844" i="34"/>
  <c r="I844" i="34"/>
  <c r="K843" i="34"/>
  <c r="I843" i="34"/>
  <c r="K842" i="34"/>
  <c r="I842" i="34"/>
  <c r="K841" i="34"/>
  <c r="I841" i="34"/>
  <c r="I840" i="34"/>
  <c r="K839" i="34"/>
  <c r="I839" i="34"/>
  <c r="K838" i="34"/>
  <c r="I838" i="34"/>
  <c r="K837" i="34"/>
  <c r="I837" i="34"/>
  <c r="K836" i="34"/>
  <c r="I836" i="34"/>
  <c r="K835" i="34"/>
  <c r="I835" i="34"/>
  <c r="K834" i="34"/>
  <c r="I834" i="34"/>
  <c r="K833" i="34"/>
  <c r="I833" i="34"/>
  <c r="K832" i="34"/>
  <c r="I832" i="34"/>
  <c r="K831" i="34"/>
  <c r="I831" i="34"/>
  <c r="K830" i="34"/>
  <c r="I830" i="34"/>
  <c r="K829" i="34"/>
  <c r="I829" i="34"/>
  <c r="K828" i="34"/>
  <c r="I828" i="34"/>
  <c r="K827" i="34"/>
  <c r="I827" i="34"/>
  <c r="K826" i="34"/>
  <c r="I826" i="34"/>
  <c r="K825" i="34"/>
  <c r="I825" i="34"/>
  <c r="K824" i="34"/>
  <c r="I824" i="34"/>
  <c r="K823" i="34"/>
  <c r="I823" i="34"/>
  <c r="K822" i="34"/>
  <c r="I822" i="34"/>
  <c r="K821" i="34"/>
  <c r="I821" i="34"/>
  <c r="K820" i="34"/>
  <c r="I820" i="34"/>
  <c r="K819" i="34"/>
  <c r="I819" i="34"/>
  <c r="K818" i="34"/>
  <c r="I818" i="34"/>
  <c r="K817" i="34"/>
  <c r="I817" i="34"/>
  <c r="K816" i="34"/>
  <c r="I816" i="34"/>
  <c r="K815" i="34"/>
  <c r="I815" i="34"/>
  <c r="K814" i="34"/>
  <c r="I814" i="34"/>
  <c r="K813" i="34"/>
  <c r="I813" i="34"/>
  <c r="K812" i="34"/>
  <c r="I812" i="34"/>
  <c r="K811" i="34"/>
  <c r="I811" i="34"/>
  <c r="K810" i="34"/>
  <c r="I810" i="34"/>
  <c r="K809" i="34"/>
  <c r="I809" i="34"/>
  <c r="K808" i="34"/>
  <c r="I808" i="34"/>
  <c r="K807" i="34"/>
  <c r="I807" i="34"/>
  <c r="K806" i="34"/>
  <c r="I806" i="34"/>
  <c r="K805" i="34"/>
  <c r="I805" i="34"/>
  <c r="K804" i="34"/>
  <c r="I804" i="34"/>
  <c r="K803" i="34"/>
  <c r="I803" i="34"/>
  <c r="K802" i="34"/>
  <c r="I802" i="34"/>
  <c r="K801" i="34"/>
  <c r="I801" i="34"/>
  <c r="K800" i="34"/>
  <c r="I800" i="34"/>
  <c r="K799" i="34"/>
  <c r="I799" i="34"/>
  <c r="I798" i="34"/>
  <c r="I797" i="34"/>
  <c r="I796" i="34"/>
  <c r="I795" i="34"/>
  <c r="I794" i="34"/>
  <c r="I793" i="34"/>
  <c r="I792" i="34"/>
  <c r="I791" i="34"/>
  <c r="I790" i="34"/>
  <c r="K789" i="34"/>
  <c r="I789" i="34"/>
  <c r="K788" i="34"/>
  <c r="I788" i="34"/>
  <c r="K787" i="34"/>
  <c r="I787" i="34"/>
  <c r="K786" i="34"/>
  <c r="I786" i="34"/>
  <c r="K785" i="34"/>
  <c r="I785" i="34"/>
  <c r="K784" i="34"/>
  <c r="I784" i="34"/>
  <c r="I783" i="34"/>
  <c r="I782" i="34"/>
  <c r="K781" i="34"/>
  <c r="I781" i="34"/>
  <c r="K780" i="34"/>
  <c r="I780" i="34"/>
  <c r="K779" i="34"/>
  <c r="I779" i="34"/>
  <c r="K778" i="34"/>
  <c r="I778" i="34"/>
  <c r="I777" i="34"/>
  <c r="I776" i="34"/>
  <c r="I775" i="34"/>
  <c r="I774" i="34"/>
  <c r="I773" i="34"/>
  <c r="K772" i="34"/>
  <c r="I772" i="34"/>
  <c r="K771" i="34"/>
  <c r="I771" i="34"/>
  <c r="K770" i="34"/>
  <c r="I770" i="34"/>
  <c r="K769" i="34"/>
  <c r="I769" i="34"/>
  <c r="K768" i="34"/>
  <c r="I768" i="34"/>
  <c r="K767" i="34"/>
  <c r="I767" i="34"/>
  <c r="K766" i="34"/>
  <c r="I766" i="34"/>
  <c r="K765" i="34"/>
  <c r="I765" i="34"/>
  <c r="I764" i="34"/>
  <c r="I763" i="34"/>
  <c r="I762" i="34"/>
  <c r="I761" i="34"/>
  <c r="I760" i="34"/>
  <c r="I759" i="34"/>
  <c r="K758" i="34"/>
  <c r="I758" i="34"/>
  <c r="K757" i="34"/>
  <c r="I757" i="34"/>
  <c r="K756" i="34"/>
  <c r="I756" i="34"/>
  <c r="K755" i="34"/>
  <c r="I755" i="34"/>
  <c r="K754" i="34"/>
  <c r="I754" i="34"/>
  <c r="K753" i="34"/>
  <c r="I753" i="34"/>
  <c r="I752" i="34"/>
  <c r="I751" i="34"/>
  <c r="I750" i="34"/>
  <c r="I749" i="34"/>
  <c r="I748" i="34"/>
  <c r="I747" i="34"/>
  <c r="I746" i="34"/>
  <c r="I745" i="34"/>
  <c r="I744" i="34"/>
  <c r="I743" i="34"/>
  <c r="I742" i="34"/>
  <c r="K741" i="34"/>
  <c r="I741" i="34"/>
  <c r="I740" i="34"/>
  <c r="K739" i="34"/>
  <c r="I739" i="34"/>
  <c r="I738" i="34"/>
  <c r="I737" i="34"/>
  <c r="I736" i="34"/>
  <c r="I735" i="34"/>
  <c r="I734" i="34"/>
  <c r="I733" i="34"/>
  <c r="K732" i="34"/>
  <c r="I732" i="34"/>
  <c r="K731" i="34"/>
  <c r="I731" i="34"/>
  <c r="K730" i="34"/>
  <c r="I730" i="34"/>
  <c r="K729" i="34"/>
  <c r="I729" i="34"/>
  <c r="K728" i="34"/>
  <c r="I728" i="34"/>
  <c r="K727" i="34"/>
  <c r="I727" i="34"/>
  <c r="K726" i="34"/>
  <c r="I726" i="34"/>
  <c r="K725" i="34"/>
  <c r="I725" i="34"/>
  <c r="K724" i="34"/>
  <c r="I724" i="34"/>
  <c r="K723" i="34"/>
  <c r="I723" i="34"/>
  <c r="K722" i="34"/>
  <c r="I722" i="34"/>
  <c r="K721" i="34"/>
  <c r="I721" i="34"/>
  <c r="I720" i="34"/>
  <c r="K719" i="34"/>
  <c r="I719" i="34"/>
  <c r="K718" i="34"/>
  <c r="I718" i="34"/>
  <c r="K717" i="34"/>
  <c r="I717" i="34"/>
  <c r="K716" i="34"/>
  <c r="I716" i="34"/>
  <c r="K715" i="34"/>
  <c r="I715" i="34"/>
  <c r="K714" i="34"/>
  <c r="I714" i="34"/>
  <c r="K713" i="34"/>
  <c r="I713" i="34"/>
  <c r="K712" i="34"/>
  <c r="I712" i="34"/>
  <c r="K711" i="34"/>
  <c r="I711" i="34"/>
  <c r="K710" i="34"/>
  <c r="I710" i="34"/>
  <c r="K709" i="34"/>
  <c r="I709" i="34"/>
  <c r="K708" i="34"/>
  <c r="I708" i="34"/>
  <c r="K707" i="34"/>
  <c r="I707" i="34"/>
  <c r="I706" i="34"/>
  <c r="I705" i="34"/>
  <c r="I704" i="34"/>
  <c r="I703" i="34"/>
  <c r="I702" i="34"/>
  <c r="I701" i="34"/>
  <c r="I700" i="34"/>
  <c r="I699" i="34"/>
  <c r="I698" i="34"/>
  <c r="I697" i="34"/>
  <c r="I696" i="34"/>
  <c r="I695" i="34"/>
  <c r="I694" i="34"/>
  <c r="I693" i="34"/>
  <c r="I692" i="34"/>
  <c r="I691" i="34"/>
  <c r="I690" i="34"/>
  <c r="I689" i="34"/>
  <c r="K688" i="34"/>
  <c r="I688" i="34"/>
  <c r="I687" i="34"/>
  <c r="I686" i="34"/>
  <c r="K685" i="34"/>
  <c r="I685" i="34"/>
  <c r="I684" i="34"/>
  <c r="I683" i="34"/>
  <c r="I682" i="34"/>
  <c r="I681" i="34"/>
  <c r="I680" i="34"/>
  <c r="I679" i="34"/>
  <c r="I678" i="34"/>
  <c r="I677" i="34"/>
  <c r="K676" i="34"/>
  <c r="I676" i="34"/>
  <c r="I675" i="34"/>
  <c r="I674" i="34"/>
  <c r="I673" i="34"/>
  <c r="I672" i="34"/>
  <c r="I671" i="34"/>
  <c r="I670" i="34"/>
  <c r="I669" i="34"/>
  <c r="I668" i="34"/>
  <c r="K667" i="34"/>
  <c r="I667" i="34"/>
  <c r="K666" i="34"/>
  <c r="I666" i="34"/>
  <c r="K665" i="34"/>
  <c r="I665" i="34"/>
  <c r="K664" i="34"/>
  <c r="I664" i="34"/>
  <c r="K663" i="34"/>
  <c r="I663" i="34"/>
  <c r="K662" i="34"/>
  <c r="I662" i="34"/>
  <c r="K661" i="34"/>
  <c r="I661" i="34"/>
  <c r="I660" i="34"/>
  <c r="I659" i="34"/>
  <c r="I658" i="34"/>
  <c r="I657" i="34"/>
  <c r="I656" i="34"/>
  <c r="I655" i="34"/>
  <c r="I654" i="34"/>
  <c r="I653" i="34"/>
  <c r="I652" i="34"/>
  <c r="I651" i="34"/>
  <c r="I650" i="34"/>
  <c r="I649" i="34"/>
  <c r="K648" i="34"/>
  <c r="I648" i="34"/>
  <c r="K647" i="34"/>
  <c r="I647" i="34"/>
  <c r="I646" i="34"/>
  <c r="I645" i="34"/>
  <c r="K644" i="34"/>
  <c r="I644" i="34"/>
  <c r="K643" i="34"/>
  <c r="I643" i="34"/>
  <c r="K642" i="34"/>
  <c r="I642" i="34"/>
  <c r="K641" i="34"/>
  <c r="I641" i="34"/>
  <c r="I640" i="34"/>
  <c r="I639" i="34"/>
  <c r="I638" i="34"/>
  <c r="K637" i="34"/>
  <c r="I637" i="34"/>
  <c r="K636" i="34"/>
  <c r="I636" i="34"/>
  <c r="I635" i="34"/>
  <c r="I634" i="34"/>
  <c r="I633" i="34"/>
  <c r="K632" i="34"/>
  <c r="I632" i="34"/>
  <c r="I631" i="34"/>
  <c r="I630" i="34"/>
  <c r="I629" i="34"/>
  <c r="K628" i="34"/>
  <c r="I628" i="34"/>
  <c r="K627" i="34"/>
  <c r="I627" i="34"/>
  <c r="K626" i="34"/>
  <c r="I626" i="34"/>
  <c r="K625" i="34"/>
  <c r="I625" i="34"/>
  <c r="I624" i="34"/>
  <c r="I623" i="34"/>
  <c r="I622" i="34"/>
  <c r="I621" i="34"/>
  <c r="I620" i="34"/>
  <c r="I619" i="34"/>
  <c r="I618" i="34"/>
  <c r="I617" i="34"/>
  <c r="I616" i="34"/>
  <c r="I615" i="34"/>
  <c r="I614" i="34"/>
  <c r="I613" i="34"/>
  <c r="I612" i="34"/>
  <c r="I611" i="34"/>
  <c r="I610" i="34"/>
  <c r="I609" i="34"/>
  <c r="I608" i="34"/>
  <c r="I607" i="34"/>
  <c r="I606" i="34"/>
  <c r="I605" i="34"/>
  <c r="I604" i="34"/>
  <c r="I603" i="34"/>
  <c r="I602" i="34"/>
  <c r="I601" i="34"/>
  <c r="K600" i="34"/>
  <c r="I600" i="34"/>
  <c r="K599" i="34"/>
  <c r="I599" i="34"/>
  <c r="K598" i="34"/>
  <c r="I598" i="34"/>
  <c r="L597" i="34"/>
  <c r="K597" i="34"/>
  <c r="I597" i="34"/>
  <c r="L596" i="34"/>
  <c r="K596" i="34"/>
  <c r="I596" i="34"/>
  <c r="I595" i="34"/>
  <c r="I594" i="34"/>
  <c r="I593" i="34"/>
  <c r="K592" i="34"/>
  <c r="I592" i="34"/>
  <c r="K591" i="34"/>
  <c r="I591" i="34"/>
  <c r="I590" i="34"/>
  <c r="I589" i="34"/>
  <c r="I588" i="34"/>
  <c r="I587" i="34"/>
  <c r="I586" i="34"/>
  <c r="I585" i="34"/>
  <c r="I584" i="34"/>
  <c r="I583" i="34"/>
  <c r="I582" i="34"/>
  <c r="K581" i="34"/>
  <c r="I581" i="34"/>
  <c r="K580" i="34"/>
  <c r="I580" i="34"/>
  <c r="I579" i="34"/>
  <c r="I578" i="34"/>
  <c r="I577" i="34"/>
  <c r="I576" i="34"/>
  <c r="I575" i="34"/>
  <c r="I574" i="34"/>
  <c r="K573" i="34"/>
  <c r="I573" i="34"/>
  <c r="L572" i="34"/>
  <c r="K572" i="34"/>
  <c r="I572" i="34"/>
  <c r="L571" i="34"/>
  <c r="K571" i="34"/>
  <c r="I571" i="34"/>
  <c r="I570" i="34"/>
  <c r="I569" i="34"/>
  <c r="K568" i="34"/>
  <c r="I568" i="34"/>
  <c r="I567" i="34"/>
  <c r="I566" i="34"/>
  <c r="K565" i="34"/>
  <c r="I565" i="34"/>
  <c r="I564" i="34"/>
  <c r="I563" i="34"/>
  <c r="I562" i="34"/>
  <c r="K561" i="34"/>
  <c r="I561" i="34"/>
  <c r="I560" i="34"/>
  <c r="I559" i="34"/>
  <c r="I558" i="34"/>
  <c r="K557" i="34"/>
  <c r="I557" i="34"/>
  <c r="K556" i="34"/>
  <c r="I556" i="34"/>
  <c r="K555" i="34"/>
  <c r="I555" i="34"/>
  <c r="K554" i="34"/>
  <c r="I554" i="34"/>
  <c r="K553" i="34"/>
  <c r="I553" i="34"/>
  <c r="K552" i="34"/>
  <c r="I552" i="34"/>
  <c r="K551" i="34"/>
  <c r="I551" i="34"/>
  <c r="K550" i="34"/>
  <c r="I550" i="34"/>
  <c r="I549" i="34"/>
  <c r="K548" i="34"/>
  <c r="I548" i="34"/>
  <c r="K547" i="34"/>
  <c r="I547" i="34"/>
  <c r="I546" i="34"/>
  <c r="K545" i="34"/>
  <c r="I545" i="34"/>
  <c r="I544" i="34"/>
  <c r="I543" i="34"/>
  <c r="K542" i="34"/>
  <c r="I542" i="34"/>
  <c r="K541" i="34"/>
  <c r="I541" i="34"/>
  <c r="K540" i="34"/>
  <c r="I540" i="34"/>
  <c r="K539" i="34"/>
  <c r="I539" i="34"/>
  <c r="K538" i="34"/>
  <c r="I538" i="34"/>
  <c r="I537" i="34"/>
  <c r="K536" i="34"/>
  <c r="I536" i="34"/>
  <c r="I535" i="34"/>
  <c r="I534" i="34"/>
  <c r="I533" i="34"/>
  <c r="I532" i="34"/>
  <c r="K531" i="34"/>
  <c r="I531" i="34"/>
  <c r="K530" i="34"/>
  <c r="I530" i="34"/>
  <c r="K529" i="34"/>
  <c r="I529" i="34"/>
  <c r="I528" i="34"/>
  <c r="I527" i="34"/>
  <c r="I526" i="34"/>
  <c r="K525" i="34"/>
  <c r="I525" i="34"/>
  <c r="I524" i="34"/>
  <c r="I523" i="34"/>
  <c r="K522" i="34"/>
  <c r="I522" i="34"/>
  <c r="K521" i="34"/>
  <c r="I521" i="34"/>
  <c r="K520" i="34"/>
  <c r="I520" i="34"/>
  <c r="K519" i="34"/>
  <c r="I519" i="34"/>
  <c r="K518" i="34"/>
  <c r="I518" i="34"/>
  <c r="K517" i="34"/>
  <c r="I517" i="34"/>
  <c r="K516" i="34"/>
  <c r="I516" i="34"/>
  <c r="K515" i="34"/>
  <c r="I515" i="34"/>
  <c r="K514" i="34"/>
  <c r="I514" i="34"/>
  <c r="K513" i="34"/>
  <c r="I513" i="34"/>
  <c r="I512" i="34"/>
  <c r="K511" i="34"/>
  <c r="I511" i="34"/>
  <c r="I510" i="34"/>
  <c r="I509" i="34"/>
  <c r="I508" i="34"/>
  <c r="I507" i="34"/>
  <c r="K506" i="34"/>
  <c r="I506" i="34"/>
  <c r="I505" i="34"/>
  <c r="I504" i="34"/>
  <c r="I503" i="34"/>
  <c r="K502" i="34"/>
  <c r="I502" i="34"/>
  <c r="I501" i="34"/>
  <c r="K500" i="34"/>
  <c r="I500" i="34"/>
  <c r="I499" i="34"/>
  <c r="K498" i="34"/>
  <c r="I498" i="34"/>
  <c r="I497" i="34"/>
  <c r="I496" i="34"/>
  <c r="I495" i="34"/>
  <c r="I494" i="34"/>
  <c r="I493" i="34"/>
  <c r="I492" i="34"/>
  <c r="I491" i="34"/>
  <c r="I490" i="34"/>
  <c r="I489" i="34"/>
  <c r="I488" i="34"/>
  <c r="I487" i="34"/>
  <c r="I486" i="34"/>
  <c r="I485" i="34"/>
  <c r="I484" i="34"/>
  <c r="I483" i="34"/>
  <c r="K482" i="34"/>
  <c r="I482" i="34"/>
  <c r="K481" i="34"/>
  <c r="I481" i="34"/>
  <c r="K480" i="34"/>
  <c r="I480" i="34"/>
  <c r="K479" i="34"/>
  <c r="I479" i="34"/>
  <c r="K478" i="34"/>
  <c r="I478" i="34"/>
  <c r="K477" i="34"/>
  <c r="I477" i="34"/>
  <c r="K476" i="34"/>
  <c r="I476" i="34"/>
  <c r="I475" i="34"/>
  <c r="K474" i="34"/>
  <c r="I474" i="34"/>
  <c r="I473" i="34"/>
  <c r="I472" i="34"/>
  <c r="I471" i="34"/>
  <c r="I470" i="34"/>
  <c r="I469" i="34"/>
  <c r="I468" i="34"/>
  <c r="I467" i="34"/>
  <c r="K466" i="34"/>
  <c r="I466" i="34"/>
  <c r="K465" i="34"/>
  <c r="I465" i="34"/>
  <c r="K464" i="34"/>
  <c r="I464" i="34"/>
  <c r="K463" i="34"/>
  <c r="I463" i="34"/>
  <c r="K462" i="34"/>
  <c r="I462" i="34"/>
  <c r="K461" i="34"/>
  <c r="I461" i="34"/>
  <c r="K460" i="34"/>
  <c r="I460" i="34"/>
  <c r="K459" i="34"/>
  <c r="I459" i="34"/>
  <c r="K458" i="34"/>
  <c r="I458" i="34"/>
  <c r="K457" i="34"/>
  <c r="I457" i="34"/>
  <c r="I456" i="34"/>
  <c r="K455" i="34"/>
  <c r="I455" i="34"/>
  <c r="K454" i="34"/>
  <c r="I454" i="34"/>
  <c r="K453" i="34"/>
  <c r="I453" i="34"/>
  <c r="K452" i="34"/>
  <c r="I452" i="34"/>
  <c r="K451" i="34"/>
  <c r="I451" i="34"/>
  <c r="I450" i="34"/>
  <c r="I449" i="34"/>
  <c r="I448" i="34"/>
  <c r="K447" i="34"/>
  <c r="I447" i="34"/>
  <c r="I446" i="34"/>
  <c r="I445" i="34"/>
  <c r="I444" i="34"/>
  <c r="I443" i="34"/>
  <c r="I442" i="34"/>
  <c r="I441" i="34"/>
  <c r="K440" i="34"/>
  <c r="I440" i="34"/>
  <c r="K439" i="34"/>
  <c r="I439" i="34"/>
  <c r="I438" i="34"/>
  <c r="I437" i="34"/>
  <c r="I436" i="34"/>
  <c r="K435" i="34"/>
  <c r="I435" i="34"/>
  <c r="I434" i="34"/>
  <c r="K433" i="34"/>
  <c r="I433" i="34"/>
  <c r="I432" i="34"/>
  <c r="K431" i="34"/>
  <c r="I431" i="34"/>
  <c r="K430" i="34"/>
  <c r="I430" i="34"/>
  <c r="I429" i="34"/>
  <c r="K428" i="34"/>
  <c r="I428" i="34"/>
  <c r="K427" i="34"/>
  <c r="I427" i="34"/>
  <c r="K426" i="34"/>
  <c r="I426" i="34"/>
  <c r="K425" i="34"/>
  <c r="I425" i="34"/>
  <c r="K424" i="34"/>
  <c r="I424" i="34"/>
  <c r="K423" i="34"/>
  <c r="I423" i="34"/>
  <c r="K422" i="34"/>
  <c r="I422" i="34"/>
  <c r="K421" i="34"/>
  <c r="I421" i="34"/>
  <c r="K420" i="34"/>
  <c r="I420" i="34"/>
  <c r="K419" i="34"/>
  <c r="I419" i="34"/>
  <c r="K418" i="34"/>
  <c r="I418" i="34"/>
  <c r="K417" i="34"/>
  <c r="I417" i="34"/>
  <c r="K416" i="34"/>
  <c r="I416" i="34"/>
  <c r="I415" i="34"/>
  <c r="I414" i="34"/>
  <c r="I413" i="34"/>
  <c r="K412" i="34"/>
  <c r="I412" i="34"/>
  <c r="K411" i="34"/>
  <c r="I411" i="34"/>
  <c r="I410" i="34"/>
  <c r="I409" i="34"/>
  <c r="I408" i="34"/>
  <c r="K407" i="34"/>
  <c r="I407" i="34"/>
  <c r="K406" i="34"/>
  <c r="I406" i="34"/>
  <c r="K405" i="34"/>
  <c r="I405" i="34"/>
  <c r="K404" i="34"/>
  <c r="I404" i="34"/>
  <c r="K403" i="34"/>
  <c r="I403" i="34"/>
  <c r="K402" i="34"/>
  <c r="I402" i="34"/>
  <c r="K401" i="34"/>
  <c r="I401" i="34"/>
  <c r="K400" i="34"/>
  <c r="I400" i="34"/>
  <c r="K399" i="34"/>
  <c r="I399" i="34"/>
  <c r="K398" i="34"/>
  <c r="I398" i="34"/>
  <c r="K397" i="34"/>
  <c r="I397" i="34"/>
  <c r="I396" i="34"/>
  <c r="I395" i="34"/>
  <c r="I394" i="34"/>
  <c r="I393" i="34"/>
  <c r="I392" i="34"/>
  <c r="I391" i="34"/>
  <c r="K390" i="34"/>
  <c r="I390" i="34"/>
  <c r="K389" i="34"/>
  <c r="I389" i="34"/>
  <c r="K388" i="34"/>
  <c r="I388" i="34"/>
  <c r="K387" i="34"/>
  <c r="I387" i="34"/>
  <c r="I386" i="34"/>
  <c r="I385" i="34"/>
  <c r="K384" i="34"/>
  <c r="I384" i="34"/>
  <c r="K383" i="34"/>
  <c r="I383" i="34"/>
  <c r="K382" i="34"/>
  <c r="I382" i="34"/>
  <c r="K381" i="34"/>
  <c r="I381" i="34"/>
  <c r="I380" i="34"/>
  <c r="I379" i="34"/>
  <c r="I378" i="34"/>
  <c r="I377" i="34"/>
  <c r="I376" i="34"/>
  <c r="I375" i="34"/>
  <c r="I374" i="34"/>
  <c r="I373" i="34"/>
  <c r="I372" i="34"/>
  <c r="I371" i="34"/>
  <c r="I370" i="34"/>
  <c r="I369" i="34"/>
  <c r="I368" i="34"/>
  <c r="I367" i="34"/>
  <c r="K366" i="34"/>
  <c r="I366" i="34"/>
  <c r="I365" i="34"/>
  <c r="I364" i="34"/>
  <c r="I363" i="34"/>
  <c r="I362" i="34"/>
  <c r="I361" i="34"/>
  <c r="K360" i="34"/>
  <c r="I360" i="34"/>
  <c r="I359" i="34"/>
  <c r="I358" i="34"/>
  <c r="I357" i="34"/>
  <c r="I356" i="34"/>
  <c r="I355" i="34"/>
  <c r="I354" i="34"/>
  <c r="I353" i="34"/>
  <c r="I352" i="34"/>
  <c r="I351" i="34"/>
  <c r="I350" i="34"/>
  <c r="I349" i="34"/>
  <c r="I348" i="34"/>
  <c r="I347" i="34"/>
  <c r="I346" i="34"/>
  <c r="I345" i="34"/>
  <c r="K344" i="34"/>
  <c r="I344" i="34"/>
  <c r="I343" i="34"/>
  <c r="I342" i="34"/>
  <c r="K341" i="34"/>
  <c r="I341" i="34"/>
  <c r="K340" i="34"/>
  <c r="I340" i="34"/>
  <c r="K339" i="34"/>
  <c r="I339" i="34"/>
  <c r="I338" i="34"/>
  <c r="K337" i="34"/>
  <c r="I337" i="34"/>
  <c r="K336" i="34"/>
  <c r="I336" i="34"/>
  <c r="K335" i="34"/>
  <c r="I335" i="34"/>
  <c r="K334" i="34"/>
  <c r="I334" i="34"/>
  <c r="K333" i="34"/>
  <c r="I333" i="34"/>
  <c r="I332" i="34"/>
  <c r="I331" i="34"/>
  <c r="K330" i="34"/>
  <c r="I330" i="34"/>
  <c r="I329" i="34"/>
  <c r="I328" i="34"/>
  <c r="I327" i="34"/>
  <c r="K326" i="34"/>
  <c r="I326" i="34"/>
  <c r="K325" i="34"/>
  <c r="I325" i="34"/>
  <c r="I324" i="34"/>
  <c r="I323" i="34"/>
  <c r="I322" i="34"/>
  <c r="I321" i="34"/>
  <c r="I320" i="34"/>
  <c r="I319" i="34"/>
  <c r="I318" i="34"/>
  <c r="I317" i="34"/>
  <c r="I316" i="34"/>
  <c r="K315" i="34"/>
  <c r="I315" i="34"/>
  <c r="I314" i="34"/>
  <c r="I313" i="34"/>
  <c r="I312" i="34"/>
  <c r="I311" i="34"/>
  <c r="I310" i="34"/>
  <c r="I309" i="34"/>
  <c r="I308" i="34"/>
  <c r="I307" i="34"/>
  <c r="I306" i="34"/>
  <c r="I305" i="34"/>
  <c r="I304" i="34"/>
  <c r="I303" i="34"/>
  <c r="I302" i="34"/>
  <c r="I301" i="34"/>
  <c r="I300" i="34"/>
  <c r="I299" i="34"/>
  <c r="I298" i="34"/>
  <c r="I297" i="34"/>
  <c r="I296" i="34"/>
  <c r="I295" i="34"/>
  <c r="I294" i="34"/>
  <c r="I293" i="34"/>
  <c r="I292" i="34"/>
  <c r="L291" i="34"/>
  <c r="K291" i="34"/>
  <c r="I291" i="34"/>
  <c r="I290" i="34"/>
  <c r="I289" i="34"/>
  <c r="I288" i="34"/>
  <c r="I287" i="34"/>
  <c r="I286" i="34"/>
  <c r="I285" i="34"/>
  <c r="I284" i="34"/>
  <c r="I283" i="34"/>
  <c r="I282" i="34"/>
  <c r="I281" i="34"/>
  <c r="I280" i="34"/>
  <c r="I279" i="34"/>
  <c r="I278" i="34"/>
  <c r="I277" i="34"/>
  <c r="I276" i="34"/>
  <c r="K275" i="34"/>
  <c r="I275" i="34"/>
  <c r="I274" i="34"/>
  <c r="I273" i="34"/>
  <c r="I272" i="34"/>
  <c r="I271" i="34"/>
  <c r="I270" i="34"/>
  <c r="I269" i="34"/>
  <c r="I268" i="34"/>
  <c r="K267" i="34"/>
  <c r="I267" i="34"/>
  <c r="K266" i="34"/>
  <c r="I266" i="34"/>
  <c r="K265" i="34"/>
  <c r="I265" i="34"/>
  <c r="K264" i="34"/>
  <c r="I264" i="34"/>
  <c r="K263" i="34"/>
  <c r="I263" i="34"/>
  <c r="I262" i="34"/>
  <c r="K261" i="34"/>
  <c r="I261" i="34"/>
  <c r="I260" i="34"/>
  <c r="K259" i="34"/>
  <c r="I259" i="34"/>
  <c r="K258" i="34"/>
  <c r="I258" i="34"/>
  <c r="K257" i="34"/>
  <c r="I257" i="34"/>
  <c r="K256" i="34"/>
  <c r="I256" i="34"/>
  <c r="K255" i="34"/>
  <c r="I255" i="34"/>
  <c r="I254" i="34"/>
  <c r="K253" i="34"/>
  <c r="I253" i="34"/>
  <c r="I252" i="34"/>
  <c r="I251" i="34"/>
  <c r="I250" i="34"/>
  <c r="I249" i="34"/>
  <c r="I248" i="34"/>
  <c r="I247" i="34"/>
  <c r="I246" i="34"/>
  <c r="I245" i="34"/>
  <c r="K244" i="34"/>
  <c r="I244" i="34"/>
  <c r="K243" i="34"/>
  <c r="I243" i="34"/>
  <c r="I242" i="34"/>
  <c r="I241" i="34"/>
  <c r="I240" i="34"/>
  <c r="I239" i="34"/>
  <c r="K238" i="34"/>
  <c r="I238" i="34"/>
  <c r="I237" i="34"/>
  <c r="K236" i="34"/>
  <c r="I236" i="34"/>
  <c r="K235" i="34"/>
  <c r="I235" i="34"/>
  <c r="K234" i="34"/>
  <c r="I234" i="34"/>
  <c r="I233" i="34"/>
  <c r="I232" i="34"/>
  <c r="K231" i="34"/>
  <c r="I231" i="34"/>
  <c r="K230" i="34"/>
  <c r="I230" i="34"/>
  <c r="K229" i="34"/>
  <c r="I229" i="34"/>
  <c r="K228" i="34"/>
  <c r="I228" i="34"/>
  <c r="K227" i="34"/>
  <c r="I227" i="34"/>
  <c r="K226" i="34"/>
  <c r="I226" i="34"/>
  <c r="K225" i="34"/>
  <c r="I225" i="34"/>
  <c r="I224" i="34"/>
  <c r="I223" i="34"/>
  <c r="I222" i="34"/>
  <c r="K221" i="34"/>
  <c r="I221" i="34"/>
  <c r="I220" i="34"/>
  <c r="K219" i="34"/>
  <c r="I219" i="34"/>
  <c r="I218" i="34"/>
  <c r="I217" i="34"/>
  <c r="I216" i="34"/>
  <c r="K215" i="34"/>
  <c r="I215" i="34"/>
  <c r="I214" i="34"/>
  <c r="I213" i="34"/>
  <c r="I212" i="34"/>
  <c r="I211" i="34"/>
  <c r="K210" i="34"/>
  <c r="I210" i="34"/>
  <c r="K209" i="34"/>
  <c r="I209" i="34"/>
  <c r="K208" i="34"/>
  <c r="I208" i="34"/>
  <c r="K207" i="34"/>
  <c r="I207" i="34"/>
  <c r="K206" i="34"/>
  <c r="I206" i="34"/>
  <c r="K205" i="34"/>
  <c r="I205" i="34"/>
  <c r="I204" i="34"/>
  <c r="I203" i="34"/>
  <c r="I202" i="34"/>
  <c r="I201" i="34"/>
  <c r="K200" i="34"/>
  <c r="I200" i="34"/>
  <c r="K199" i="34"/>
  <c r="I199" i="34"/>
  <c r="K198" i="34"/>
  <c r="I198" i="34"/>
  <c r="K197" i="34"/>
  <c r="I197" i="34"/>
  <c r="I196" i="34"/>
  <c r="I195" i="34"/>
  <c r="I194" i="34"/>
  <c r="L193" i="34"/>
  <c r="K193" i="34"/>
  <c r="I193" i="34"/>
  <c r="I192" i="34"/>
  <c r="K191" i="34"/>
  <c r="I191" i="34"/>
  <c r="I190" i="34"/>
  <c r="I189" i="34"/>
  <c r="K188" i="34"/>
  <c r="I188" i="34"/>
  <c r="K187" i="34"/>
  <c r="I187" i="34"/>
  <c r="I186" i="34"/>
  <c r="I185" i="34"/>
  <c r="I184" i="34"/>
  <c r="K183" i="34"/>
  <c r="I183" i="34"/>
  <c r="I182" i="34"/>
  <c r="I181" i="34"/>
  <c r="K180" i="34"/>
  <c r="I180" i="34"/>
  <c r="K179" i="34"/>
  <c r="I179" i="34"/>
  <c r="I178" i="34"/>
  <c r="I177" i="34"/>
  <c r="K176" i="34"/>
  <c r="I176" i="34"/>
  <c r="K175" i="34"/>
  <c r="I175" i="34"/>
  <c r="L174" i="34"/>
  <c r="K174" i="34"/>
  <c r="I174" i="34"/>
  <c r="K173" i="34"/>
  <c r="I173" i="34"/>
  <c r="L172" i="34"/>
  <c r="K172" i="34"/>
  <c r="I172" i="34"/>
  <c r="I171" i="34"/>
  <c r="I170" i="34"/>
  <c r="I169" i="34"/>
  <c r="I168" i="34"/>
  <c r="I167" i="34"/>
  <c r="I166" i="34"/>
  <c r="I165" i="34"/>
  <c r="I164" i="34"/>
  <c r="I163" i="34"/>
  <c r="I162" i="34"/>
  <c r="I161" i="34"/>
  <c r="I160" i="34"/>
  <c r="K159" i="34"/>
  <c r="I159" i="34"/>
  <c r="I158" i="34"/>
  <c r="K157" i="34"/>
  <c r="I157" i="34"/>
  <c r="I156" i="34"/>
  <c r="K155" i="34"/>
  <c r="I155" i="34"/>
  <c r="K154" i="34"/>
  <c r="I154" i="34"/>
  <c r="K153" i="34"/>
  <c r="I153" i="34"/>
  <c r="K152" i="34"/>
  <c r="I152" i="34"/>
  <c r="I151" i="34"/>
  <c r="I150" i="34"/>
  <c r="I149" i="34"/>
  <c r="I148" i="34"/>
  <c r="I147" i="34"/>
  <c r="I146" i="34"/>
  <c r="I145" i="34"/>
  <c r="I144" i="34"/>
  <c r="I143" i="34"/>
  <c r="I142" i="34"/>
  <c r="I141" i="34"/>
  <c r="I140" i="34"/>
  <c r="I139" i="34"/>
  <c r="K138" i="34"/>
  <c r="I138" i="34"/>
  <c r="K137" i="34"/>
  <c r="I137" i="34"/>
  <c r="K136" i="34"/>
  <c r="I136" i="34"/>
  <c r="I135" i="34"/>
  <c r="I134" i="34"/>
  <c r="I133" i="34"/>
  <c r="I132" i="34"/>
  <c r="I131" i="34"/>
  <c r="K130" i="34"/>
  <c r="I130" i="34"/>
  <c r="K129" i="34"/>
  <c r="I129" i="34"/>
  <c r="K128" i="34"/>
  <c r="I128" i="34"/>
  <c r="K127" i="34"/>
  <c r="I127" i="34"/>
  <c r="K126" i="34"/>
  <c r="I126" i="34"/>
  <c r="K125" i="34"/>
  <c r="I125" i="34"/>
  <c r="K124" i="34"/>
  <c r="I124" i="34"/>
  <c r="K123" i="34"/>
  <c r="I123" i="34"/>
  <c r="K122" i="34"/>
  <c r="I122" i="34"/>
  <c r="K121" i="34"/>
  <c r="I121" i="34"/>
  <c r="K120" i="34"/>
  <c r="I120" i="34"/>
  <c r="K119" i="34"/>
  <c r="I119" i="34"/>
  <c r="K118" i="34"/>
  <c r="I118" i="34"/>
  <c r="K117" i="34"/>
  <c r="I117" i="34"/>
  <c r="K116" i="34"/>
  <c r="I116" i="34"/>
  <c r="I115" i="34"/>
  <c r="I114" i="34"/>
  <c r="I113" i="34"/>
  <c r="I112" i="34"/>
  <c r="I111" i="34"/>
  <c r="I110" i="34"/>
  <c r="I109" i="34"/>
  <c r="I108" i="34"/>
  <c r="I107" i="34"/>
  <c r="K106" i="34"/>
  <c r="I106" i="34"/>
  <c r="I105" i="34"/>
  <c r="K104" i="34"/>
  <c r="I104" i="34"/>
  <c r="K103" i="34"/>
  <c r="I103" i="34"/>
  <c r="I102" i="34"/>
  <c r="I101" i="34"/>
  <c r="I100" i="34"/>
  <c r="I99" i="34"/>
  <c r="I98" i="34"/>
  <c r="I97" i="34"/>
  <c r="I96" i="34"/>
  <c r="I95" i="34"/>
  <c r="I94" i="34"/>
  <c r="I93" i="34"/>
  <c r="I92" i="34"/>
  <c r="I91" i="34"/>
  <c r="I90" i="34"/>
  <c r="I89" i="34"/>
  <c r="K88" i="34"/>
  <c r="I88" i="34"/>
  <c r="I87" i="34"/>
  <c r="I86" i="34"/>
  <c r="I85" i="34"/>
  <c r="I84" i="34"/>
  <c r="I83" i="34"/>
  <c r="I82" i="34"/>
  <c r="I81" i="34"/>
  <c r="I80" i="34"/>
  <c r="I79" i="34"/>
  <c r="I78" i="34"/>
  <c r="I77" i="34"/>
  <c r="I76" i="34"/>
  <c r="I75" i="34"/>
  <c r="I74" i="34"/>
  <c r="L73" i="34"/>
  <c r="K73" i="34"/>
  <c r="I73" i="34"/>
  <c r="K72" i="34"/>
  <c r="I72" i="34"/>
  <c r="I71" i="34"/>
  <c r="I70" i="34"/>
  <c r="I69" i="34"/>
  <c r="I68" i="34"/>
  <c r="K67" i="34"/>
  <c r="I67" i="34"/>
  <c r="I66" i="34"/>
  <c r="K65" i="34"/>
  <c r="I65" i="34"/>
  <c r="K64" i="34"/>
  <c r="I64" i="34"/>
  <c r="I63" i="34"/>
  <c r="I62" i="34"/>
  <c r="I61" i="34"/>
  <c r="I60" i="34"/>
  <c r="I59" i="34"/>
  <c r="I58" i="34"/>
  <c r="I57" i="34"/>
  <c r="I56" i="34"/>
  <c r="I55" i="34"/>
  <c r="I54" i="34"/>
  <c r="K53" i="34"/>
  <c r="I53" i="34"/>
  <c r="I52" i="34"/>
  <c r="K51" i="34"/>
  <c r="I51" i="34"/>
  <c r="I50" i="34"/>
  <c r="I49" i="34"/>
  <c r="I48" i="34"/>
  <c r="I47" i="34"/>
  <c r="I46" i="34"/>
  <c r="I45" i="34"/>
  <c r="I44" i="34"/>
  <c r="I43" i="34"/>
  <c r="K42" i="34"/>
  <c r="I42" i="34"/>
  <c r="I41" i="34"/>
  <c r="I40" i="34"/>
  <c r="I39" i="34"/>
  <c r="I38" i="34"/>
  <c r="K37" i="34"/>
  <c r="I37" i="34"/>
  <c r="K36" i="34"/>
  <c r="I36" i="34"/>
  <c r="K35" i="34"/>
  <c r="I35" i="34"/>
  <c r="K34" i="34"/>
  <c r="I34" i="34"/>
  <c r="K33" i="34"/>
  <c r="I33" i="34"/>
  <c r="I32" i="34"/>
  <c r="K31" i="34"/>
  <c r="I31" i="34"/>
  <c r="K30" i="34"/>
  <c r="I30" i="34"/>
  <c r="I29" i="34"/>
  <c r="K28" i="34"/>
  <c r="I28" i="34"/>
  <c r="I27" i="34"/>
  <c r="I26" i="34"/>
  <c r="I25" i="34"/>
  <c r="I24" i="34"/>
  <c r="I23" i="34"/>
  <c r="K22" i="34"/>
  <c r="I22" i="34"/>
  <c r="I21" i="34"/>
  <c r="I20" i="34"/>
  <c r="K19" i="34"/>
  <c r="I19" i="34"/>
  <c r="K18" i="34"/>
  <c r="I18" i="34"/>
  <c r="I17" i="34"/>
  <c r="K16" i="34"/>
  <c r="I16" i="34"/>
  <c r="K15" i="34"/>
  <c r="I15" i="34"/>
  <c r="I14" i="34"/>
  <c r="I13" i="34"/>
  <c r="I12" i="34"/>
  <c r="I11" i="34"/>
  <c r="I10" i="34"/>
  <c r="K9" i="34"/>
  <c r="I9" i="34"/>
  <c r="K8" i="34"/>
  <c r="I8" i="34"/>
  <c r="K7" i="34"/>
  <c r="I7" i="34"/>
  <c r="K6" i="34"/>
  <c r="I6" i="34"/>
  <c r="I5" i="34"/>
  <c r="I4" i="34"/>
  <c r="I3" i="34"/>
  <c r="H288" i="12" l="1"/>
  <c r="H287" i="12"/>
  <c r="H286" i="12"/>
  <c r="H285" i="12"/>
  <c r="H284" i="12"/>
  <c r="N213" i="19"/>
  <c r="N212" i="19"/>
  <c r="N211" i="19"/>
  <c r="N210" i="19"/>
  <c r="N209" i="19"/>
  <c r="N208" i="19"/>
  <c r="N207" i="19"/>
  <c r="N206" i="19"/>
  <c r="N205" i="19"/>
  <c r="N204" i="19"/>
  <c r="N203" i="19"/>
  <c r="N202" i="19"/>
  <c r="N201" i="19"/>
  <c r="N200" i="19"/>
  <c r="N67" i="19"/>
  <c r="N66" i="19"/>
  <c r="N123" i="19"/>
  <c r="N122" i="19"/>
  <c r="N114" i="19"/>
  <c r="N113" i="19"/>
  <c r="N106" i="19"/>
  <c r="N105" i="19"/>
  <c r="N104" i="19"/>
  <c r="N103" i="19"/>
  <c r="N102" i="19"/>
  <c r="N99" i="19"/>
  <c r="N95" i="19"/>
  <c r="N26" i="19"/>
  <c r="N37" i="19"/>
  <c r="N35" i="19"/>
  <c r="N34" i="19"/>
  <c r="N33" i="19"/>
  <c r="N32" i="19"/>
  <c r="N31" i="19"/>
  <c r="N30" i="19"/>
  <c r="N29" i="19"/>
  <c r="N28" i="19"/>
  <c r="N25" i="19"/>
  <c r="N24" i="19"/>
  <c r="N20" i="19"/>
  <c r="J27" i="24"/>
  <c r="G11" i="13" l="1"/>
  <c r="G12" i="13"/>
  <c r="G13" i="13"/>
  <c r="G14" i="13"/>
  <c r="G15" i="13"/>
  <c r="G16" i="13"/>
  <c r="G17" i="13"/>
  <c r="G18" i="13"/>
  <c r="G19" i="13"/>
  <c r="G20" i="13"/>
  <c r="G21" i="13"/>
  <c r="G22" i="13"/>
  <c r="G23" i="13"/>
  <c r="G24" i="13"/>
  <c r="G25" i="13"/>
  <c r="G26" i="13"/>
  <c r="G27" i="13"/>
  <c r="G28" i="13"/>
  <c r="G29" i="13"/>
  <c r="G30" i="13"/>
  <c r="G31" i="13"/>
  <c r="G32" i="13"/>
  <c r="G33" i="13"/>
  <c r="G34" i="13"/>
  <c r="G35" i="13"/>
  <c r="G36" i="13"/>
  <c r="G37" i="13"/>
  <c r="G38" i="13"/>
  <c r="G39" i="13"/>
  <c r="G40" i="13"/>
  <c r="G41" i="13"/>
  <c r="G42" i="13"/>
  <c r="G43" i="13"/>
  <c r="G44" i="13"/>
  <c r="G45" i="13"/>
  <c r="G46" i="13"/>
  <c r="G47" i="13"/>
  <c r="G48" i="13"/>
  <c r="G49" i="13"/>
  <c r="G50" i="13"/>
  <c r="G51" i="13"/>
  <c r="G52" i="13"/>
  <c r="G53" i="13"/>
  <c r="G54" i="13"/>
  <c r="G55" i="13"/>
  <c r="G56" i="13"/>
  <c r="G57" i="13"/>
  <c r="G58" i="13"/>
  <c r="G59" i="13"/>
  <c r="G60" i="13"/>
  <c r="G61" i="13"/>
  <c r="G62" i="13"/>
  <c r="G63" i="13"/>
  <c r="G64" i="13"/>
  <c r="G65" i="13"/>
  <c r="G66" i="13"/>
  <c r="G67" i="13"/>
  <c r="G68" i="13"/>
  <c r="G69" i="13"/>
  <c r="G70" i="13"/>
  <c r="G71" i="13"/>
  <c r="G72" i="13"/>
  <c r="G73" i="13"/>
  <c r="G74" i="13"/>
  <c r="G75" i="13"/>
  <c r="G76" i="13"/>
  <c r="G77" i="13"/>
  <c r="G78" i="13"/>
  <c r="G79" i="13"/>
  <c r="G80" i="13"/>
  <c r="G81" i="13"/>
  <c r="G82" i="13"/>
  <c r="G83" i="13"/>
  <c r="G84" i="13"/>
  <c r="G85" i="13"/>
  <c r="G86" i="13"/>
  <c r="G87" i="13"/>
  <c r="G88" i="13"/>
  <c r="G89" i="13"/>
  <c r="G90" i="13"/>
  <c r="G91" i="13"/>
  <c r="G92" i="13"/>
  <c r="G93" i="13"/>
  <c r="G94" i="13"/>
  <c r="G95" i="13"/>
  <c r="G96" i="13"/>
  <c r="G97" i="13"/>
  <c r="G98" i="13"/>
  <c r="G99" i="13"/>
  <c r="G100" i="13"/>
  <c r="G101" i="13"/>
  <c r="G102" i="13"/>
  <c r="G103" i="13"/>
  <c r="G104" i="13"/>
  <c r="G105" i="13"/>
  <c r="G106" i="13"/>
  <c r="G107" i="13"/>
  <c r="G108" i="13"/>
  <c r="G109" i="13"/>
  <c r="G110" i="13"/>
  <c r="G111" i="13"/>
  <c r="G112" i="13"/>
  <c r="G113" i="13"/>
  <c r="G114" i="13"/>
  <c r="G115" i="13"/>
  <c r="G116" i="13"/>
  <c r="G117" i="13"/>
  <c r="G118" i="13"/>
  <c r="G119" i="13"/>
  <c r="G120" i="13"/>
  <c r="G121" i="13"/>
  <c r="G122" i="13"/>
  <c r="G123" i="13"/>
  <c r="G125" i="13"/>
  <c r="G126" i="13"/>
  <c r="G127" i="13"/>
  <c r="G128" i="13"/>
  <c r="G129" i="13"/>
  <c r="G130" i="13"/>
  <c r="G131" i="13"/>
  <c r="G132" i="13"/>
  <c r="G133" i="13"/>
  <c r="G134" i="13"/>
  <c r="G135" i="13"/>
  <c r="G136" i="13"/>
  <c r="G137" i="13"/>
  <c r="G138" i="13"/>
  <c r="G139" i="13"/>
  <c r="G140" i="13"/>
  <c r="G141" i="13"/>
  <c r="G142" i="13"/>
  <c r="G143" i="13"/>
  <c r="G144" i="13"/>
  <c r="G145" i="13"/>
  <c r="G146" i="13"/>
  <c r="G147" i="13"/>
  <c r="G148" i="13"/>
  <c r="G149" i="13"/>
  <c r="G150" i="13"/>
  <c r="G151" i="13"/>
  <c r="G152" i="13"/>
  <c r="G153" i="13"/>
  <c r="G154" i="13"/>
  <c r="G155" i="13"/>
  <c r="G156" i="13"/>
  <c r="G157" i="13"/>
  <c r="G158" i="13"/>
  <c r="G159" i="13"/>
  <c r="G160" i="13"/>
  <c r="G161" i="13"/>
  <c r="G162" i="13"/>
  <c r="G163" i="13"/>
  <c r="G164" i="13"/>
  <c r="G165" i="13"/>
  <c r="G166" i="13"/>
  <c r="G167" i="13"/>
  <c r="G168" i="13"/>
  <c r="G169" i="13"/>
  <c r="G170" i="13"/>
  <c r="G171" i="13"/>
  <c r="G172" i="13"/>
  <c r="G173" i="13"/>
  <c r="G174" i="13"/>
  <c r="G175" i="13"/>
  <c r="G176" i="13"/>
  <c r="G177" i="13"/>
  <c r="G178" i="13"/>
  <c r="G179" i="13"/>
  <c r="G180" i="13"/>
  <c r="G181" i="13"/>
  <c r="G182" i="13"/>
  <c r="G183" i="13"/>
  <c r="G184" i="13"/>
  <c r="G185" i="13"/>
  <c r="G186" i="13"/>
  <c r="G187" i="13"/>
  <c r="G188" i="13"/>
  <c r="G189" i="13"/>
  <c r="G190" i="13"/>
  <c r="G191" i="13"/>
  <c r="G192" i="13"/>
  <c r="G193" i="13"/>
  <c r="G194" i="13"/>
  <c r="G195" i="13"/>
  <c r="G196" i="13"/>
  <c r="G197" i="13"/>
  <c r="G198" i="13"/>
  <c r="G199" i="13"/>
  <c r="G200" i="13"/>
  <c r="G201" i="13"/>
  <c r="G202" i="13"/>
  <c r="G203" i="13"/>
  <c r="G204" i="13"/>
  <c r="G205" i="13"/>
  <c r="G206" i="13"/>
  <c r="G207" i="13"/>
  <c r="G208" i="13"/>
  <c r="G209" i="13"/>
  <c r="G210" i="13"/>
  <c r="G211" i="13"/>
  <c r="G212" i="13"/>
  <c r="G213" i="13"/>
  <c r="G214" i="13"/>
  <c r="G215" i="13"/>
  <c r="G216" i="13"/>
  <c r="G217" i="13"/>
  <c r="G218" i="13"/>
  <c r="G219" i="13"/>
  <c r="G220" i="13"/>
  <c r="G221" i="13"/>
  <c r="G222" i="13"/>
  <c r="G223" i="13"/>
  <c r="G224" i="13"/>
  <c r="G225" i="13"/>
  <c r="G226" i="13"/>
  <c r="G227" i="13"/>
  <c r="G228" i="13"/>
  <c r="G229" i="13"/>
  <c r="G230" i="13"/>
  <c r="G231" i="13"/>
  <c r="G232" i="13"/>
  <c r="G233" i="13"/>
  <c r="G234" i="13"/>
  <c r="G235" i="13"/>
  <c r="G236" i="13"/>
  <c r="G237" i="13"/>
  <c r="G238" i="13"/>
  <c r="G239" i="13"/>
  <c r="G240" i="13"/>
  <c r="G241" i="13"/>
  <c r="G242" i="13"/>
  <c r="G243" i="13"/>
  <c r="G244" i="13"/>
  <c r="G245" i="13"/>
  <c r="G246" i="13"/>
  <c r="G247" i="13"/>
  <c r="G248" i="13"/>
  <c r="G249" i="13"/>
  <c r="G250" i="13"/>
  <c r="G251" i="13"/>
  <c r="G252" i="13"/>
  <c r="G253" i="13"/>
  <c r="G254" i="13"/>
  <c r="G255" i="13"/>
  <c r="G256" i="13"/>
  <c r="G257" i="13"/>
  <c r="G258" i="13"/>
  <c r="G259" i="13"/>
  <c r="G260" i="13"/>
  <c r="G261" i="13"/>
  <c r="G262" i="13"/>
  <c r="G263" i="13"/>
  <c r="G264" i="13"/>
  <c r="G265" i="13"/>
  <c r="G266" i="13"/>
  <c r="G267" i="13"/>
  <c r="G268" i="13"/>
  <c r="G269" i="13"/>
  <c r="G270" i="13"/>
  <c r="G271" i="13"/>
  <c r="G272" i="13"/>
  <c r="G273" i="13"/>
  <c r="G274" i="13"/>
  <c r="G275" i="13"/>
  <c r="G276" i="13"/>
  <c r="G277" i="13"/>
  <c r="G278" i="13"/>
  <c r="G279" i="13"/>
  <c r="G280" i="13"/>
  <c r="G281" i="13"/>
  <c r="G282" i="13"/>
  <c r="G283" i="13"/>
  <c r="G284" i="13"/>
  <c r="G285" i="13"/>
  <c r="G286" i="13"/>
  <c r="G287" i="13"/>
  <c r="G288" i="13"/>
  <c r="G289" i="13"/>
  <c r="G290" i="13"/>
  <c r="G291" i="13"/>
  <c r="G292" i="13"/>
  <c r="G293" i="13"/>
  <c r="G294" i="13"/>
  <c r="G295" i="13"/>
  <c r="G296" i="13"/>
  <c r="G297" i="13"/>
  <c r="G298" i="13"/>
  <c r="G299" i="13"/>
  <c r="G300" i="13"/>
  <c r="G301" i="13"/>
  <c r="G302" i="13"/>
  <c r="G303" i="13"/>
  <c r="G304" i="13"/>
  <c r="G305" i="13"/>
  <c r="G306" i="13"/>
  <c r="G307" i="13"/>
  <c r="G308" i="13"/>
  <c r="G309" i="13"/>
  <c r="G310" i="13"/>
  <c r="G311" i="13"/>
  <c r="G312" i="13"/>
  <c r="G313" i="13"/>
  <c r="G314" i="13"/>
  <c r="G315" i="13"/>
  <c r="G316" i="13"/>
  <c r="G317" i="13"/>
  <c r="G318" i="13"/>
  <c r="G319" i="13"/>
  <c r="G320" i="13"/>
  <c r="G321" i="13"/>
  <c r="G322" i="13"/>
  <c r="G323" i="13"/>
  <c r="G324" i="13"/>
  <c r="G325" i="13"/>
  <c r="G326" i="13"/>
  <c r="G327" i="13"/>
  <c r="G328" i="13"/>
  <c r="G329" i="13"/>
  <c r="G330" i="13"/>
  <c r="G331" i="13"/>
  <c r="G332" i="13"/>
  <c r="G333" i="13"/>
  <c r="G334" i="13"/>
  <c r="G335" i="13"/>
  <c r="G336" i="13"/>
  <c r="G337" i="13"/>
  <c r="G338" i="13"/>
  <c r="G339" i="13"/>
  <c r="G340" i="13"/>
  <c r="G341" i="13"/>
  <c r="G342" i="13"/>
  <c r="G343" i="13"/>
  <c r="G344" i="13"/>
  <c r="G345" i="13"/>
  <c r="G346" i="13"/>
  <c r="G347" i="13"/>
  <c r="G348" i="13"/>
  <c r="G349" i="13"/>
  <c r="G350" i="13"/>
  <c r="G351" i="13"/>
  <c r="G352" i="13"/>
  <c r="G353" i="13"/>
  <c r="G354" i="13"/>
  <c r="G355" i="13"/>
  <c r="G356" i="13"/>
  <c r="G357" i="13"/>
  <c r="G358" i="13"/>
  <c r="G359" i="13"/>
  <c r="G360" i="13"/>
  <c r="G361" i="13"/>
  <c r="G362" i="13"/>
  <c r="G363" i="13"/>
  <c r="G364" i="13"/>
  <c r="G365" i="13"/>
  <c r="G366" i="13"/>
  <c r="G367" i="13"/>
  <c r="G368" i="13"/>
  <c r="G369" i="13"/>
  <c r="G370" i="13"/>
  <c r="G371" i="13"/>
  <c r="G372" i="13"/>
  <c r="G373" i="13"/>
  <c r="G374" i="13"/>
  <c r="G375" i="13"/>
  <c r="G376" i="13"/>
  <c r="G377" i="13"/>
  <c r="G378" i="13"/>
  <c r="G379" i="13"/>
  <c r="G380" i="13"/>
  <c r="G381" i="13"/>
  <c r="G382" i="13"/>
  <c r="G383" i="13"/>
  <c r="G384" i="13"/>
  <c r="G385" i="13"/>
  <c r="G386" i="13"/>
  <c r="G387" i="13"/>
  <c r="G388" i="13"/>
  <c r="G389" i="13"/>
  <c r="G390" i="13"/>
  <c r="G391" i="13"/>
  <c r="G392" i="13"/>
  <c r="G393" i="13"/>
  <c r="G394" i="13"/>
  <c r="G395" i="13"/>
  <c r="G396" i="13"/>
  <c r="G397" i="13"/>
  <c r="G398" i="13"/>
  <c r="G399" i="13"/>
  <c r="G400" i="13"/>
  <c r="G401" i="13"/>
  <c r="G402" i="13"/>
  <c r="G403" i="13"/>
  <c r="G404" i="13"/>
  <c r="G405" i="13"/>
  <c r="G406" i="13"/>
  <c r="G407" i="13"/>
  <c r="G408" i="13"/>
  <c r="G409" i="13"/>
  <c r="G410" i="13"/>
  <c r="G411" i="13"/>
  <c r="G412" i="13"/>
  <c r="G413" i="13"/>
  <c r="G414" i="13"/>
  <c r="G415" i="13"/>
  <c r="G416" i="13"/>
  <c r="G417" i="13"/>
  <c r="G418" i="13"/>
  <c r="G419" i="13"/>
  <c r="G420" i="13"/>
  <c r="G421" i="13"/>
  <c r="G422" i="13"/>
  <c r="G423" i="13"/>
  <c r="G424" i="13"/>
  <c r="G425" i="13"/>
  <c r="G426" i="13"/>
  <c r="G427" i="13"/>
  <c r="G428" i="13"/>
  <c r="G429" i="13"/>
  <c r="G430" i="13"/>
  <c r="G431" i="13"/>
  <c r="G432" i="13"/>
  <c r="G433" i="13"/>
  <c r="G434" i="13"/>
  <c r="G435" i="13"/>
  <c r="G436" i="13"/>
  <c r="G437" i="13"/>
  <c r="G438" i="13"/>
  <c r="G439" i="13"/>
  <c r="G440" i="13"/>
  <c r="G441" i="13"/>
  <c r="G442" i="13"/>
  <c r="G443" i="13"/>
  <c r="G444" i="13"/>
  <c r="G445" i="13"/>
  <c r="G446" i="13"/>
  <c r="G447" i="13"/>
  <c r="G448" i="13"/>
  <c r="G449" i="13"/>
  <c r="G450" i="13"/>
  <c r="G451" i="13"/>
  <c r="G452" i="13"/>
  <c r="G453" i="13"/>
  <c r="G454" i="13"/>
  <c r="G455" i="13"/>
  <c r="G456" i="13"/>
  <c r="G457" i="13"/>
  <c r="G458" i="13"/>
  <c r="G459" i="13"/>
  <c r="G460" i="13"/>
  <c r="G461" i="13"/>
  <c r="G462" i="13"/>
  <c r="G463" i="13"/>
  <c r="G464" i="13"/>
  <c r="G465" i="13"/>
  <c r="G466" i="13"/>
  <c r="G467" i="13"/>
  <c r="G468" i="13"/>
  <c r="G469" i="13"/>
  <c r="G470" i="13"/>
  <c r="G471" i="13"/>
  <c r="G472" i="13"/>
  <c r="G473" i="13"/>
  <c r="G474" i="13"/>
  <c r="G10" i="13"/>
  <c r="I230" i="19" l="1"/>
  <c r="I229" i="19"/>
  <c r="I228" i="19"/>
  <c r="I227" i="19"/>
  <c r="I226" i="19"/>
  <c r="I225" i="19"/>
  <c r="I224" i="19"/>
  <c r="I223" i="19"/>
  <c r="I222" i="19"/>
  <c r="I221" i="19"/>
  <c r="I220" i="19"/>
  <c r="I219" i="19"/>
  <c r="I218" i="19"/>
  <c r="I217" i="19"/>
  <c r="I132" i="19"/>
  <c r="I131" i="19"/>
  <c r="I123" i="19"/>
  <c r="I122" i="19"/>
  <c r="I121" i="19"/>
  <c r="I120" i="19"/>
  <c r="I118" i="19"/>
  <c r="I117" i="19"/>
  <c r="I116" i="19"/>
  <c r="I115" i="19"/>
  <c r="I114" i="19"/>
  <c r="I111" i="19"/>
  <c r="I110" i="19"/>
  <c r="I108" i="19"/>
  <c r="I106" i="19"/>
  <c r="I104" i="19"/>
  <c r="I80" i="19"/>
  <c r="I79" i="19"/>
  <c r="I46" i="19"/>
  <c r="I45" i="19"/>
  <c r="I44" i="19"/>
  <c r="I43" i="19"/>
  <c r="I40" i="19"/>
  <c r="I38" i="19"/>
  <c r="I37" i="19"/>
  <c r="I36" i="19"/>
  <c r="I35" i="19"/>
  <c r="I34" i="19"/>
  <c r="I33" i="19"/>
  <c r="I32" i="19"/>
  <c r="I31" i="19"/>
  <c r="I30" i="19"/>
  <c r="I29" i="19"/>
  <c r="I28" i="19"/>
  <c r="I27" i="19"/>
  <c r="I23" i="19"/>
  <c r="J444" i="24"/>
  <c r="J443" i="24"/>
  <c r="J442" i="24"/>
  <c r="J441" i="24"/>
  <c r="J440" i="24"/>
  <c r="J439" i="24"/>
  <c r="J438" i="24"/>
  <c r="J437" i="24"/>
  <c r="J436" i="24"/>
  <c r="J435" i="24"/>
  <c r="J434" i="24"/>
  <c r="J433" i="24"/>
  <c r="J432" i="24"/>
  <c r="J431" i="24"/>
  <c r="J430" i="24"/>
  <c r="J429" i="24"/>
  <c r="J428" i="24"/>
  <c r="J427" i="24"/>
  <c r="J426" i="24"/>
  <c r="J425" i="24"/>
  <c r="J424" i="24"/>
  <c r="J423" i="24"/>
  <c r="J422" i="24"/>
  <c r="J421" i="24"/>
  <c r="J420" i="24"/>
  <c r="J419" i="24"/>
  <c r="J418" i="24"/>
  <c r="J417" i="24"/>
  <c r="J416" i="24"/>
  <c r="J415" i="24"/>
  <c r="J414" i="24"/>
  <c r="J413" i="24"/>
  <c r="J412" i="24"/>
  <c r="J411" i="24"/>
  <c r="J410" i="24"/>
  <c r="J409" i="24"/>
  <c r="J408" i="24"/>
  <c r="J407" i="24"/>
  <c r="J406" i="24"/>
  <c r="J405" i="24"/>
  <c r="J404" i="24"/>
  <c r="J403" i="24"/>
  <c r="J402" i="24"/>
  <c r="J401" i="24"/>
  <c r="J400" i="24"/>
  <c r="J399" i="24"/>
  <c r="J398" i="24"/>
  <c r="J397" i="24"/>
  <c r="J396" i="24"/>
  <c r="J395" i="24"/>
  <c r="J394" i="24"/>
  <c r="J393" i="24"/>
  <c r="J392" i="24"/>
  <c r="J391" i="24"/>
  <c r="J390" i="24"/>
  <c r="J389" i="24"/>
  <c r="J388" i="24"/>
  <c r="J387" i="24"/>
  <c r="J386" i="24"/>
  <c r="J385" i="24"/>
  <c r="J384" i="24"/>
  <c r="J383" i="24"/>
  <c r="J382" i="24"/>
  <c r="J381" i="24"/>
  <c r="J380" i="24"/>
  <c r="J379" i="24"/>
  <c r="J378" i="24"/>
  <c r="J377" i="24"/>
  <c r="J376" i="24"/>
  <c r="J375" i="24"/>
  <c r="J374" i="24"/>
  <c r="J373" i="24"/>
  <c r="J372" i="24"/>
  <c r="J371" i="24"/>
  <c r="J370" i="24"/>
  <c r="J369" i="24"/>
  <c r="J368" i="24"/>
  <c r="J367" i="24"/>
  <c r="J366" i="24"/>
  <c r="J365" i="24"/>
  <c r="J364" i="24"/>
  <c r="J363" i="24"/>
  <c r="J362" i="24"/>
  <c r="J361" i="24"/>
  <c r="J360" i="24"/>
  <c r="J359" i="24"/>
  <c r="J358" i="24"/>
  <c r="J357" i="24"/>
  <c r="J356" i="24"/>
  <c r="J355" i="24"/>
  <c r="J354" i="24"/>
  <c r="J353" i="24"/>
  <c r="J352" i="24"/>
  <c r="J351" i="24"/>
  <c r="J350" i="24"/>
  <c r="J349" i="24"/>
  <c r="J348" i="24"/>
  <c r="J347" i="24"/>
  <c r="J346" i="24"/>
  <c r="J345" i="24"/>
  <c r="J344" i="24"/>
  <c r="J343" i="24"/>
  <c r="J342" i="24"/>
  <c r="J341" i="24"/>
  <c r="J340" i="24"/>
  <c r="J339" i="24"/>
  <c r="J338" i="24"/>
  <c r="J337" i="24"/>
  <c r="J336" i="24"/>
  <c r="J335" i="24"/>
  <c r="J334" i="24"/>
  <c r="J333" i="24"/>
  <c r="J332" i="24"/>
  <c r="J331" i="24"/>
  <c r="J330" i="24"/>
  <c r="J329" i="24"/>
  <c r="J328" i="24"/>
  <c r="J327" i="24"/>
  <c r="J326" i="24"/>
  <c r="J325" i="24"/>
  <c r="J324" i="24"/>
  <c r="J323" i="24"/>
  <c r="J322" i="24"/>
  <c r="J321" i="24"/>
  <c r="J320" i="24"/>
  <c r="J319" i="24"/>
  <c r="J318" i="24"/>
  <c r="J317" i="24"/>
  <c r="J316" i="24"/>
  <c r="J315" i="24"/>
  <c r="J314" i="24"/>
  <c r="J313" i="24"/>
  <c r="J312" i="24"/>
  <c r="J311" i="24"/>
  <c r="J310" i="24"/>
  <c r="J309" i="24"/>
  <c r="J308" i="24"/>
  <c r="J307" i="24"/>
  <c r="J306" i="24"/>
  <c r="J305" i="24"/>
  <c r="J304" i="24"/>
  <c r="J303" i="24"/>
  <c r="J302" i="24"/>
  <c r="J301" i="24"/>
  <c r="J300" i="24"/>
  <c r="J299" i="24"/>
  <c r="J298" i="24"/>
  <c r="J297" i="24"/>
  <c r="J296" i="24"/>
  <c r="J295" i="24"/>
  <c r="J294" i="24"/>
  <c r="J293" i="24"/>
  <c r="J292" i="24"/>
  <c r="J291" i="24"/>
  <c r="J290" i="24"/>
  <c r="J289" i="24"/>
  <c r="J288" i="24"/>
  <c r="J287" i="24"/>
  <c r="J286" i="24"/>
  <c r="J285" i="24"/>
  <c r="J284" i="24"/>
  <c r="J283" i="24"/>
  <c r="J282" i="24"/>
  <c r="J281" i="24"/>
  <c r="J280" i="24"/>
  <c r="J279" i="24"/>
  <c r="J278" i="24"/>
  <c r="J277" i="24"/>
  <c r="J276" i="24"/>
  <c r="J275" i="24"/>
  <c r="J274" i="24"/>
  <c r="J273" i="24"/>
  <c r="J272" i="24"/>
  <c r="J271" i="24"/>
  <c r="J270" i="24"/>
  <c r="J269" i="24"/>
  <c r="J268" i="24"/>
  <c r="J267" i="24"/>
  <c r="J266" i="24"/>
  <c r="J265" i="24"/>
  <c r="J264" i="24"/>
  <c r="J263" i="24"/>
  <c r="J262" i="24"/>
  <c r="J261" i="24"/>
  <c r="J260" i="24"/>
  <c r="J259" i="24"/>
  <c r="J258" i="24"/>
  <c r="J257" i="24"/>
  <c r="J256" i="24"/>
  <c r="J255" i="24"/>
  <c r="J254" i="24"/>
  <c r="J253" i="24"/>
  <c r="J252" i="24"/>
  <c r="J251" i="24"/>
  <c r="J250" i="24"/>
  <c r="J249" i="24"/>
  <c r="J248" i="24"/>
  <c r="J247" i="24"/>
  <c r="J246" i="24"/>
  <c r="J245" i="24"/>
  <c r="J244" i="24"/>
  <c r="J243" i="24"/>
  <c r="J242" i="24"/>
  <c r="J241" i="24"/>
  <c r="J240" i="24"/>
  <c r="J239" i="24"/>
  <c r="J238" i="24"/>
  <c r="J237" i="24"/>
  <c r="J236" i="24"/>
  <c r="J235" i="24"/>
  <c r="J234" i="24"/>
  <c r="J233" i="24"/>
  <c r="J232" i="24"/>
  <c r="J231" i="24"/>
  <c r="J230" i="24"/>
  <c r="J229" i="24"/>
  <c r="J228" i="24"/>
  <c r="J227" i="24"/>
  <c r="J226" i="24"/>
  <c r="J225" i="24"/>
  <c r="J224" i="24"/>
  <c r="J223" i="24"/>
  <c r="J222" i="24"/>
  <c r="J221" i="24"/>
  <c r="J220" i="24"/>
  <c r="J219" i="24"/>
  <c r="J218" i="24"/>
  <c r="J217" i="24"/>
  <c r="J216" i="24"/>
  <c r="J215" i="24"/>
  <c r="J214" i="24"/>
  <c r="J213" i="24"/>
  <c r="J212" i="24"/>
  <c r="J211" i="24"/>
  <c r="J210" i="24"/>
  <c r="J209" i="24"/>
  <c r="J208" i="24"/>
  <c r="J207" i="24"/>
  <c r="J206" i="24"/>
  <c r="J205" i="24"/>
  <c r="J204" i="24"/>
  <c r="J203" i="24"/>
  <c r="J202" i="24"/>
  <c r="J201" i="24"/>
  <c r="J200" i="24"/>
  <c r="J199" i="24"/>
  <c r="J198" i="24"/>
  <c r="J197" i="24"/>
  <c r="J196" i="24"/>
  <c r="J195" i="24"/>
  <c r="J194" i="24"/>
  <c r="J193" i="24"/>
  <c r="J192" i="24"/>
  <c r="J191" i="24"/>
  <c r="J190" i="24"/>
  <c r="J189" i="24"/>
  <c r="J188" i="24"/>
  <c r="J187" i="24"/>
  <c r="J186" i="24"/>
  <c r="J185" i="24"/>
  <c r="J184" i="24"/>
  <c r="J183" i="24"/>
  <c r="J182" i="24"/>
  <c r="J181" i="24"/>
  <c r="J180" i="24"/>
  <c r="J179" i="24"/>
  <c r="J178" i="24"/>
  <c r="J177" i="24"/>
  <c r="J176" i="24"/>
  <c r="J175" i="24"/>
  <c r="J174" i="24"/>
  <c r="J173" i="24"/>
  <c r="J172" i="24"/>
  <c r="J171" i="24"/>
  <c r="J170" i="24"/>
  <c r="J169" i="24"/>
  <c r="J168" i="24"/>
  <c r="J167" i="24"/>
  <c r="J166" i="24"/>
  <c r="J165" i="24"/>
  <c r="J164" i="24"/>
  <c r="J163" i="24"/>
  <c r="J162" i="24"/>
  <c r="J161" i="24"/>
  <c r="J160" i="24"/>
  <c r="J159" i="24"/>
  <c r="J158" i="24"/>
  <c r="J157" i="24"/>
  <c r="J156" i="24"/>
  <c r="J155" i="24"/>
  <c r="J154" i="24"/>
  <c r="J153" i="24"/>
  <c r="J152" i="24"/>
  <c r="J151" i="24"/>
  <c r="J150" i="24"/>
  <c r="J149" i="24"/>
  <c r="J148" i="24"/>
  <c r="J147" i="24"/>
  <c r="J146" i="24"/>
  <c r="J145" i="24"/>
  <c r="J144" i="24"/>
  <c r="J143" i="24"/>
  <c r="J142" i="24"/>
  <c r="J141" i="24"/>
  <c r="J140" i="24"/>
  <c r="J139" i="24"/>
  <c r="J138" i="24"/>
  <c r="J137" i="24"/>
  <c r="J136" i="24"/>
  <c r="J135" i="24"/>
  <c r="J134" i="24"/>
  <c r="J133" i="24"/>
  <c r="J132" i="24"/>
  <c r="J131" i="24"/>
  <c r="J130" i="24"/>
  <c r="J129" i="24"/>
  <c r="J128" i="24"/>
  <c r="J127" i="24"/>
  <c r="J126" i="24"/>
  <c r="J125" i="24"/>
  <c r="J124" i="24"/>
  <c r="J123" i="24"/>
  <c r="J122" i="24"/>
  <c r="J121" i="24"/>
  <c r="J120" i="24"/>
  <c r="J119" i="24"/>
  <c r="J118" i="24"/>
  <c r="J117" i="24"/>
  <c r="J116" i="24"/>
  <c r="J115" i="24"/>
  <c r="J114" i="24"/>
  <c r="J113" i="24"/>
  <c r="J112" i="24"/>
  <c r="J111" i="24"/>
  <c r="J110" i="24"/>
  <c r="J109" i="24"/>
  <c r="J108" i="24"/>
  <c r="J107" i="24"/>
  <c r="J106" i="24"/>
  <c r="J105" i="24"/>
  <c r="J104" i="24"/>
  <c r="J103" i="24"/>
  <c r="J102" i="24"/>
  <c r="J101" i="24"/>
  <c r="J100" i="24"/>
  <c r="J99" i="24"/>
  <c r="J98" i="24"/>
  <c r="J97" i="24"/>
  <c r="J96" i="24"/>
  <c r="J95" i="24"/>
  <c r="J94" i="24"/>
  <c r="J90" i="24"/>
  <c r="J85" i="24"/>
  <c r="J30" i="24"/>
  <c r="J80" i="24"/>
  <c r="J79" i="24"/>
  <c r="J78" i="24"/>
  <c r="J77" i="24"/>
  <c r="J72" i="24"/>
  <c r="J71" i="24"/>
  <c r="J70" i="24"/>
  <c r="J69" i="24"/>
  <c r="J68" i="24"/>
  <c r="J66" i="24"/>
  <c r="J65" i="24"/>
  <c r="J63" i="24"/>
  <c r="J60" i="24"/>
  <c r="J55" i="24"/>
  <c r="J54" i="24"/>
  <c r="J51" i="24"/>
  <c r="J50" i="24"/>
  <c r="J49" i="24"/>
  <c r="J48" i="24"/>
  <c r="J44" i="24"/>
  <c r="J43" i="24"/>
  <c r="J41" i="24"/>
  <c r="J40" i="24"/>
  <c r="J37" i="24"/>
  <c r="J35" i="24"/>
  <c r="J34" i="24"/>
  <c r="J32" i="24"/>
  <c r="J31" i="24"/>
  <c r="J29" i="24"/>
  <c r="J25" i="24"/>
  <c r="J22" i="24"/>
  <c r="J20" i="24"/>
  <c r="J18" i="24"/>
  <c r="J17" i="24"/>
  <c r="J16" i="24"/>
  <c r="J15" i="24"/>
  <c r="J14" i="24"/>
  <c r="J13" i="24"/>
  <c r="J12" i="24"/>
  <c r="J11" i="24"/>
  <c r="U278" i="4" l="1"/>
  <c r="V278" i="4" s="1"/>
  <c r="N252" i="4"/>
  <c r="O252" i="4" s="1"/>
  <c r="P252" i="4" s="1"/>
  <c r="Q252" i="4" s="1"/>
  <c r="R252" i="4" s="1"/>
  <c r="S252" i="4" s="1"/>
  <c r="T252" i="4" s="1"/>
  <c r="U252" i="4" s="1"/>
  <c r="V252" i="4" s="1"/>
  <c r="G200" i="4"/>
  <c r="D200" i="4"/>
  <c r="C200" i="4"/>
  <c r="B200" i="4"/>
  <c r="Q167" i="4"/>
  <c r="R167" i="4" s="1"/>
  <c r="S167" i="4" s="1"/>
  <c r="T167" i="4" s="1"/>
  <c r="U167" i="4" s="1"/>
  <c r="V167" i="4" s="1"/>
  <c r="W167" i="4" s="1"/>
  <c r="X167" i="4" s="1"/>
  <c r="P165" i="4"/>
  <c r="Q165" i="4" s="1"/>
  <c r="R165" i="4" s="1"/>
  <c r="S165" i="4" s="1"/>
  <c r="T165" i="4" s="1"/>
  <c r="U165" i="4" s="1"/>
  <c r="V165" i="4" s="1"/>
  <c r="W165" i="4" s="1"/>
  <c r="X165" i="4" s="1"/>
  <c r="P102" i="4"/>
  <c r="Q102" i="4" s="1"/>
  <c r="R102" i="4" s="1"/>
  <c r="S102" i="4" s="1"/>
  <c r="T102" i="4" s="1"/>
  <c r="U102" i="4" s="1"/>
  <c r="V102" i="4" s="1"/>
  <c r="W102" i="4" s="1"/>
  <c r="X102" i="4" s="1"/>
  <c r="P100" i="4"/>
  <c r="Q100" i="4" s="1"/>
  <c r="R100" i="4" s="1"/>
  <c r="S100" i="4" s="1"/>
  <c r="T100" i="4" s="1"/>
  <c r="U100" i="4" s="1"/>
  <c r="V100" i="4" s="1"/>
  <c r="W100" i="4" s="1"/>
  <c r="X100" i="4" s="1"/>
  <c r="C306" i="12"/>
  <c r="C305" i="12"/>
  <c r="C304" i="12"/>
  <c r="C303" i="12"/>
  <c r="C302" i="12"/>
  <c r="P39" i="4" l="1"/>
  <c r="Q39" i="4" s="1"/>
  <c r="R39" i="4" s="1"/>
  <c r="S39" i="4" s="1"/>
  <c r="T39" i="4" s="1"/>
  <c r="U39" i="4" s="1"/>
  <c r="V39" i="4" s="1"/>
  <c r="W39" i="4" s="1"/>
  <c r="X39" i="4" s="1"/>
  <c r="P41" i="4"/>
  <c r="Q41" i="4" s="1"/>
  <c r="R41" i="4" s="1"/>
  <c r="S41" i="4" s="1"/>
  <c r="T41" i="4" s="1"/>
  <c r="U41" i="4" s="1"/>
  <c r="V41" i="4" s="1"/>
  <c r="W41" i="4" s="1"/>
  <c r="X41" i="4" s="1"/>
  <c r="B81" i="4"/>
  <c r="C81" i="4"/>
  <c r="D81" i="4"/>
  <c r="G81" i="4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tc={5BB8E5F2-B3FC-4F77-9777-D149F7AE4C77}</author>
  </authors>
  <commentList>
    <comment ref="A2947" authorId="0" shapeId="0" xr:uid="{5BB8E5F2-B3FC-4F77-9777-D149F7AE4C77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Te especifique RAP que pieza es</t>
      </text>
    </comment>
  </commentList>
</comments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39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</futureMetadata>
  <valueMetadata count="39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</valueMetadata>
</metadata>
</file>

<file path=xl/sharedStrings.xml><?xml version="1.0" encoding="utf-8"?>
<sst xmlns="http://schemas.openxmlformats.org/spreadsheetml/2006/main" count="36455" uniqueCount="16458">
  <si>
    <t>AGREED SERVICES ORDER</t>
  </si>
  <si>
    <t>AFTERSALES SERVICE SUPPLIER</t>
  </si>
  <si>
    <t>Tlf</t>
  </si>
  <si>
    <t>Mob</t>
  </si>
  <si>
    <t>E-mail</t>
  </si>
  <si>
    <t>- Etc</t>
  </si>
  <si>
    <t>COMERCIAL AGREEMENT</t>
  </si>
  <si>
    <t>Bank Transfer</t>
  </si>
  <si>
    <t>Tempo Lavoro Carrozzeria (Altri Servizi)</t>
  </si>
  <si>
    <t>Tempo Lavoro Pittura (Altri Servizi)</t>
  </si>
  <si>
    <t>Tagliando Classe A (3.000 km/3 mesi)</t>
  </si>
  <si>
    <t>Tagliando Classe B (*.000 km/ *mesi)</t>
  </si>
  <si>
    <t>Lavaggio</t>
  </si>
  <si>
    <t>Sost.Batteria 12V (Con smontaggio Box)</t>
  </si>
  <si>
    <t>Sost. Motore Elettrico</t>
  </si>
  <si>
    <t>Sost. Unitá controllo Motore</t>
  </si>
  <si>
    <t>Sost. Convertitore DC/DC</t>
  </si>
  <si>
    <t>Sost. Kit Caricatore a bordo</t>
  </si>
  <si>
    <t>Prova e Sost. Cavo Carica Esterno</t>
  </si>
  <si>
    <t>Sost. Ammortizzatore posteriore</t>
  </si>
  <si>
    <t>Sost. Cablaggio caricatore a bordo</t>
  </si>
  <si>
    <t>Sost. Braccio Basculante derecho</t>
  </si>
  <si>
    <t>Sost. Braccio Basculante sinistro</t>
  </si>
  <si>
    <t>Sost. Barra stabilizzazione sospensione</t>
  </si>
  <si>
    <t>Sost. Pneumatico P S</t>
  </si>
  <si>
    <t>Sost. Pneumatico P D</t>
  </si>
  <si>
    <t>Sost. Pneumatico A.</t>
  </si>
  <si>
    <t>Sost. Parafango</t>
  </si>
  <si>
    <t>Sost. Plastico sottoscocca laterale Cabina D.</t>
  </si>
  <si>
    <t>Sost. Altavoce</t>
  </si>
  <si>
    <t>Sost. Cassa fusibili</t>
  </si>
  <si>
    <t>Sost. Luce indicatore S.</t>
  </si>
  <si>
    <t>Sost. Luce indicatore D.</t>
  </si>
  <si>
    <t>Sost. Luce Posteriores targa</t>
  </si>
  <si>
    <t>Sost. Luce anti nebbia</t>
  </si>
  <si>
    <t>Sost. Telecamera posteriore</t>
  </si>
  <si>
    <t>Sost.radar del sensore P.</t>
  </si>
  <si>
    <t>Sost. Specchio posteriori S</t>
  </si>
  <si>
    <t>Sost. Specchio posteriori D.</t>
  </si>
  <si>
    <t>Sost. Base dello specchietto retrovisore destro</t>
  </si>
  <si>
    <t>Sost. Spazzole Tergicristalli</t>
  </si>
  <si>
    <t>Sost. Braccio tergicristalli</t>
  </si>
  <si>
    <t>Sost. Pababrezza</t>
  </si>
  <si>
    <t>Sost. Plastico Nero con Logo</t>
  </si>
  <si>
    <t>Sost. Presa USB</t>
  </si>
  <si>
    <t>Sost. Presa corrente di 12 V</t>
  </si>
  <si>
    <t>Sost. simulatore audio</t>
  </si>
  <si>
    <t>Sost. Kit Display</t>
  </si>
  <si>
    <t>Sost. Unità di controllo</t>
  </si>
  <si>
    <t>Sost. Serratura accensione con chiave</t>
  </si>
  <si>
    <t>Sost. Faro Principale Anteriore</t>
  </si>
  <si>
    <t>Sost. Kit Luci indicatori Anteriori D</t>
  </si>
  <si>
    <t>Sost. Set Kit Luci Indicatori Anteriori S.</t>
  </si>
  <si>
    <t>Sost. Kit Ammortizzatori A.</t>
  </si>
  <si>
    <t>Sost. Ammortizzatore A. D</t>
  </si>
  <si>
    <t>Sost. Ammortizzatore A. S</t>
  </si>
  <si>
    <t>Sost. Tappo superiore e inferiore manubrio di sterzo</t>
  </si>
  <si>
    <t>Sost. Kit Supporto per il display in plastica</t>
  </si>
  <si>
    <t>Sost. Kit completo plastica e Display zona manubrio</t>
  </si>
  <si>
    <t>Sost. Kit completo plastico zona sedile</t>
  </si>
  <si>
    <t>Sost. Comandi luci con bottoni A. S.</t>
  </si>
  <si>
    <t>Sost. Comandi luci con bottoni A. D.</t>
  </si>
  <si>
    <t>Sost. Sterzo</t>
  </si>
  <si>
    <t>Sost. Base Sterzo</t>
  </si>
  <si>
    <t>Sost. Leva blocco Inclinazione</t>
  </si>
  <si>
    <t>Sost. Leva blocco Parking</t>
  </si>
  <si>
    <t>Sost Base inferiore del manubrio</t>
  </si>
  <si>
    <t>Sost. Cerchione ruota</t>
  </si>
  <si>
    <t>Sost. Disco freno anteriore sinistro</t>
  </si>
  <si>
    <t>Sost. Disco freno anteriore destro</t>
  </si>
  <si>
    <t>Sost. Pinza Freno anteriore destro</t>
  </si>
  <si>
    <t>Sost. Pinza Freno anteriore sinistro</t>
  </si>
  <si>
    <t>Sost. Cavo freno mano posteriore S.</t>
  </si>
  <si>
    <t>Sost. Leva freno S.</t>
  </si>
  <si>
    <t>Sost. Cavo anteriore freno a mano</t>
  </si>
  <si>
    <t>Sost. Sistema Serratura Sedile</t>
  </si>
  <si>
    <t>Sost. Motore Limpiacristalli</t>
  </si>
  <si>
    <t>Sost. Pinza del freno P. D.</t>
  </si>
  <si>
    <t>Sos. Pastiglia Freno P.D.</t>
  </si>
  <si>
    <t>Prova su strada</t>
  </si>
  <si>
    <t>A</t>
  </si>
  <si>
    <t>B</t>
  </si>
  <si>
    <t>⚫</t>
  </si>
  <si>
    <t>▲</t>
  </si>
  <si>
    <t>YEAR 2022</t>
  </si>
  <si>
    <t xml:space="preserve">Scoobic Urban Mobility S.L.
Francesco Todisco &lt;francesco.todisco@scoobic.com&gt;
+34 685 478 660 </t>
  </si>
  <si>
    <t>Primera Revisión de 3.000km/3 meses</t>
  </si>
  <si>
    <t>Sustitución obligatoria</t>
  </si>
  <si>
    <t xml:space="preserve">▲ </t>
  </si>
  <si>
    <t xml:space="preserve">Chequeo </t>
  </si>
  <si>
    <t xml:space="preserve">Aprietes </t>
  </si>
  <si>
    <t>Señalización y seguridad</t>
  </si>
  <si>
    <t xml:space="preserve">Carrocería y accesorios, desajustes, deformaciónes, oxído </t>
  </si>
  <si>
    <t xml:space="preserve">Sistema de Inclinación </t>
  </si>
  <si>
    <t>Amortiguación</t>
  </si>
  <si>
    <t>Neumáticos</t>
  </si>
  <si>
    <t>Frenado</t>
  </si>
  <si>
    <t>Baterías y Sistema de Carga</t>
  </si>
  <si>
    <t>Tipo Revisión</t>
  </si>
  <si>
    <t>Operaciones</t>
  </si>
  <si>
    <t>Info. Manual de Revisión según Fabricante.</t>
  </si>
  <si>
    <t>AMPLIACIÓN GARANTIA</t>
  </si>
  <si>
    <t>BATERÍA DE 12V</t>
  </si>
  <si>
    <t>ESCOBILLAS Y AGUA</t>
  </si>
  <si>
    <t>DISCOS DE FRENOS</t>
  </si>
  <si>
    <t>NEUMATICOS</t>
  </si>
  <si>
    <t>ACEITE D.</t>
  </si>
  <si>
    <t>KIT PASTILLAS</t>
  </si>
  <si>
    <t>MANTENIMIENTOS</t>
  </si>
  <si>
    <t>Contrato Mantenimiento Scoobic Mini- 4Y</t>
  </si>
  <si>
    <t>UT (min)</t>
  </si>
  <si>
    <t xml:space="preserve">Tiempo </t>
  </si>
  <si>
    <t>Nm</t>
  </si>
  <si>
    <t>Tuerca bloqueo columna de dirección y alineación</t>
  </si>
  <si>
    <t>Tornillos Disco freno Dl y Tr</t>
  </si>
  <si>
    <t>Tornillos amortiguadores Tr</t>
  </si>
  <si>
    <t>Tornillos amortiguadores Dl</t>
  </si>
  <si>
    <t>Tornillos Eje Motor</t>
  </si>
  <si>
    <t>Tornillos suspension</t>
  </si>
  <si>
    <t>Tuerca Eje Dl y Ruedas Tr</t>
  </si>
  <si>
    <t>Tornillos Pinzas de Frenos Dl y Tr</t>
  </si>
  <si>
    <t>130Nm - 70Nm</t>
  </si>
  <si>
    <t>Chaleco, Triangulo y Presión Extintores</t>
  </si>
  <si>
    <t>Presión Extintor &gt; 0,9 bar</t>
  </si>
  <si>
    <t>Señalización Luminosa</t>
  </si>
  <si>
    <t xml:space="preserve">Señalización Acustica y barrido ( Cambio Escobillas) </t>
  </si>
  <si>
    <t>Amortiguadores Tr. Y muelles</t>
  </si>
  <si>
    <t>Amortiguadores Dl</t>
  </si>
  <si>
    <t xml:space="preserve">GL-4 85W/90 -800ml </t>
  </si>
  <si>
    <t>Neumáticos traseros</t>
  </si>
  <si>
    <t>▲ &lt;1,6mm</t>
  </si>
  <si>
    <t>Bridgestone Battlax-110/90 - R12</t>
  </si>
  <si>
    <t xml:space="preserve">2,7 Bar </t>
  </si>
  <si>
    <t xml:space="preserve">Neumático delantero </t>
  </si>
  <si>
    <t>Bridgestone Battlax -110/90 - R12</t>
  </si>
  <si>
    <t xml:space="preserve">2,5 Bar </t>
  </si>
  <si>
    <t>Discos de Freno Dl y Tr</t>
  </si>
  <si>
    <t>&gt;3,5mm</t>
  </si>
  <si>
    <t>Freno de mano (Cable)</t>
  </si>
  <si>
    <t>DOT4 | Nivel &gt; Min</t>
  </si>
  <si>
    <t>Liquido de frenos, cantidad, aspecto</t>
  </si>
  <si>
    <t>▲ &lt; 2mm</t>
  </si>
  <si>
    <t>&gt; 2mm</t>
  </si>
  <si>
    <t>Pastillas traseras</t>
  </si>
  <si>
    <t>▲ &lt; 1,5mm</t>
  </si>
  <si>
    <t>&gt; 1,5mm</t>
  </si>
  <si>
    <t>Pastillas delanteras</t>
  </si>
  <si>
    <t xml:space="preserve">Codigos averías en Display </t>
  </si>
  <si>
    <t>Tensión 12-14v - Tornillos Asa 9Nm</t>
  </si>
  <si>
    <t>Batería 12V + Control Apriete Asa</t>
  </si>
  <si>
    <t xml:space="preserve">Sistema de Carga -Conectar Cable - </t>
  </si>
  <si>
    <t>Recepción Activa</t>
  </si>
  <si>
    <t xml:space="preserve">Referencia </t>
  </si>
  <si>
    <t>Especificaciones</t>
  </si>
  <si>
    <t>km/Meses</t>
  </si>
  <si>
    <t>Revisión Periódica cada 6.000km/6 meses</t>
  </si>
  <si>
    <t xml:space="preserve">Aceite Diferencial </t>
  </si>
  <si>
    <t>Año</t>
  </si>
  <si>
    <t>Contrato Mantenimiento Scoobic Light - 4Y</t>
  </si>
  <si>
    <t>Tiempo</t>
  </si>
  <si>
    <t>Señalización Acustica y barrido (Cambio Escobillas)</t>
  </si>
  <si>
    <t>Fuga Aceite Reductor Motor</t>
  </si>
  <si>
    <t>SAE 85W90 - torque 90Nm</t>
  </si>
  <si>
    <t>DOT4</t>
  </si>
  <si>
    <t>Nivel &gt; Min</t>
  </si>
  <si>
    <t>Revisión Periódica cada 3.000km/6 meses</t>
  </si>
  <si>
    <t>Primera Revisión de 1.000km/3 meses</t>
  </si>
  <si>
    <t>Contrato Manteniminetoto Scoobic VS1 - 4Y</t>
  </si>
  <si>
    <t>74Nm</t>
  </si>
  <si>
    <t>Apriete tuerca bloqueo columna de dirección y alineación</t>
  </si>
  <si>
    <t>42Nm</t>
  </si>
  <si>
    <t>Apriete Disco freno Dl y Tr</t>
  </si>
  <si>
    <t>26Nm</t>
  </si>
  <si>
    <t>Apriete tornillo Pinzas freno Dl y Tr</t>
  </si>
  <si>
    <t>32 Nm Inf.</t>
  </si>
  <si>
    <t>Apriete Tornillos amortiguadoresTr</t>
  </si>
  <si>
    <t>22 Nm Sup</t>
  </si>
  <si>
    <t>Apriete Tornillos amortiguadores Dl</t>
  </si>
  <si>
    <t>59Nm</t>
  </si>
  <si>
    <t>Apriete tornillo del basculante Tr</t>
  </si>
  <si>
    <t>80Nm</t>
  </si>
  <si>
    <t>Apriete Tuerca retenedor del Motor</t>
  </si>
  <si>
    <t>Apriete general Tuerca Eje Dl y Tornillos Rueda Tr</t>
  </si>
  <si>
    <t>Apriete de Soportes de Pinzas de Frenos Dl y Tr</t>
  </si>
  <si>
    <t>Apriete tornillos Caja Mercancía</t>
  </si>
  <si>
    <t xml:space="preserve">Señalación acustica </t>
  </si>
  <si>
    <t>Señalación Luminosa</t>
  </si>
  <si>
    <t>Amortiguador Tr. Y muelle</t>
  </si>
  <si>
    <t>Amortiguador Dl.</t>
  </si>
  <si>
    <t>2,25 Bar -100/80 R16</t>
  </si>
  <si>
    <t>Neumaticos traseros</t>
  </si>
  <si>
    <t>1,75 Bar -100/80 R16</t>
  </si>
  <si>
    <t xml:space="preserve">Neumatico delantero </t>
  </si>
  <si>
    <t>43310-TBG-A000-M1</t>
  </si>
  <si>
    <t>45310-TBG-A000-M1</t>
  </si>
  <si>
    <t>Sistema de Carga</t>
  </si>
  <si>
    <t>Recepción</t>
  </si>
  <si>
    <t>Mes</t>
  </si>
  <si>
    <t>Km</t>
  </si>
  <si>
    <t>Tabla Mantenimiento VS1</t>
  </si>
  <si>
    <t>Revisión Periódica cada 6.000km/24 meses</t>
  </si>
  <si>
    <t>Primera Revisión de 5.000km/6 meses</t>
  </si>
  <si>
    <t>Liquido de Frenos</t>
  </si>
  <si>
    <t>Contrato Mantenimiento Scoobic Mouse - 4Y</t>
  </si>
  <si>
    <t>Tiempo:</t>
  </si>
  <si>
    <t>Señalización Acustica y barrido</t>
  </si>
  <si>
    <t xml:space="preserve">Dirección y Alineación </t>
  </si>
  <si>
    <t>Suspensión D y T</t>
  </si>
  <si>
    <t xml:space="preserve">(delanteros y traseros: 175/65 R14 86H) </t>
  </si>
  <si>
    <t xml:space="preserve">Neumáticos delantero </t>
  </si>
  <si>
    <t>Freno de mano (Cable) Reglaje</t>
  </si>
  <si>
    <t>Liquido de frenos</t>
  </si>
  <si>
    <t xml:space="preserve">Tensión 12-14v </t>
  </si>
  <si>
    <t>Batería 12V + Control</t>
  </si>
  <si>
    <t>Tabla Mantenimiento Mouse</t>
  </si>
  <si>
    <t>Kit pioggia Ext/Rep (Light/Mini)</t>
  </si>
  <si>
    <t xml:space="preserve">Ext/Rep Kit de LLuvia ( Light/Mini) </t>
  </si>
  <si>
    <t>Ext/Rep Rain Kit (Light/Mini)</t>
  </si>
  <si>
    <t>Kit de pluie Ext/Rep (Light/Mini)</t>
  </si>
  <si>
    <t>C-M002</t>
  </si>
  <si>
    <t>SPLITTER est/rep</t>
  </si>
  <si>
    <t>Ext/Rep SPLITTER</t>
  </si>
  <si>
    <t>SÉPARATEUR Ext/Rep</t>
  </si>
  <si>
    <t>EP-M089</t>
  </si>
  <si>
    <t>LUCI POSTERIORI Ext/Rep</t>
  </si>
  <si>
    <t>Ext/Rep LUCES TRASERAS</t>
  </si>
  <si>
    <t>Ext/Rep REAR LIGHTS</t>
  </si>
  <si>
    <t>Ext/Rep FEUX ARRIÈRE</t>
  </si>
  <si>
    <t>EP-M088</t>
  </si>
  <si>
    <t>Ext/Rep AMMORTIZZATORE POSTERIORE</t>
  </si>
  <si>
    <t>Ext/Rep AMORTIGUADOR TRASERO</t>
  </si>
  <si>
    <t>Ext/Rep REAR SHOCK ABSORBER</t>
  </si>
  <si>
    <t>Ext/Rep AMORTISSEUR ARRIERE</t>
  </si>
  <si>
    <t>EP-M087</t>
  </si>
  <si>
    <t>Sistema PIEGHEVOLE PER BISCOTTI Ext/Rep</t>
  </si>
  <si>
    <t>Ext/Rep GALLETA DE SISTEMA DE PLEGADO</t>
  </si>
  <si>
    <t>Ext/Rep BISCUIT FOLDING SYSTEM</t>
  </si>
  <si>
    <t>Ext/Rep SYSTÈME DE PLIAGE DES BISCUITS</t>
  </si>
  <si>
    <t>EP-M086</t>
  </si>
  <si>
    <t>SALDATURA DI BASE</t>
  </si>
  <si>
    <t>SOLDADURA DE BASE</t>
  </si>
  <si>
    <t>BASE WELDING</t>
  </si>
  <si>
    <t>SOUDURE DE BASE</t>
  </si>
  <si>
    <t>EP-M085</t>
  </si>
  <si>
    <t>Ext/Rep CONNETTORE CARICA BATTERIA</t>
  </si>
  <si>
    <t>Ext/Rep CONECTOR CARGA DE BATERÍA</t>
  </si>
  <si>
    <t>Ext/Rep BATTERY CHARGING CONNECTOR</t>
  </si>
  <si>
    <t>Ext/Rep CONNECTEUR DE CHARGE DE BATTERIE</t>
  </si>
  <si>
    <t>EP-M084</t>
  </si>
  <si>
    <t>ALLINEAMENTO DELLE RUOTE</t>
  </si>
  <si>
    <t>ALINEACIÓN DE RUEDAS</t>
  </si>
  <si>
    <t>WHEEL ALIGNMENT</t>
  </si>
  <si>
    <t>ALIGNEMENT DES ROUES</t>
  </si>
  <si>
    <t>EP-M083</t>
  </si>
  <si>
    <t>Ext/Rep PASTIGLIE FRENO</t>
  </si>
  <si>
    <t>Ext/Rep PASTILLA DE FRENO</t>
  </si>
  <si>
    <t>Ext/Rep BRAKE PAD</t>
  </si>
  <si>
    <t>Ext/Rep PLAQUETTE DE FREIN</t>
  </si>
  <si>
    <t>EP-M082</t>
  </si>
  <si>
    <t>MANIGLIA POSTERIORE Ext/Rep</t>
  </si>
  <si>
    <t>Ext/Rep ASA TRASERA</t>
  </si>
  <si>
    <t>Ext/Rep REAR HANDLE</t>
  </si>
  <si>
    <t>Ext/Rep POIGNÉE ARRIÈRE</t>
  </si>
  <si>
    <t>EP-M081</t>
  </si>
  <si>
    <t>Ext/Rep BLOCCO DIREZIONE</t>
  </si>
  <si>
    <t>Ext/Rep BLOQUEO DE DIRECCIÓN</t>
  </si>
  <si>
    <t>Ext/Rep DIRECTION LOCK</t>
  </si>
  <si>
    <t>Ext/Rep VERROUILLAGE DE DIRECTION</t>
  </si>
  <si>
    <t>EP-M080</t>
  </si>
  <si>
    <t>CAVO DISPLAY-CONTROLLER Ext/Rep</t>
  </si>
  <si>
    <t>Ext/Rep CABLE DISPLAY-CONTROLADORA</t>
  </si>
  <si>
    <t>Ext/Rep DISPLAY-CONTROLLER CABLE</t>
  </si>
  <si>
    <t>Ext/Rep CABLE AFFICHAGE-CONTROLEUR</t>
  </si>
  <si>
    <t>EP-M079</t>
  </si>
  <si>
    <t>CAVO MOTORE Ext/Rep</t>
  </si>
  <si>
    <t>Ext/Rep CABLE DEL MOTOR</t>
  </si>
  <si>
    <t>Ext/Rep MOTOR CABLE</t>
  </si>
  <si>
    <t>CÂBLE MOTEUR Ext/Rep</t>
  </si>
  <si>
    <t>EP-M078</t>
  </si>
  <si>
    <t>Manopole Manubrio Ext/Rep</t>
  </si>
  <si>
    <t>Ext/Rep PUÑOS DEL MANILLAR</t>
  </si>
  <si>
    <t>Ext/Rep HANDLEBAR GRIPS</t>
  </si>
  <si>
    <t>POIGNÉES DE GUIDON Ext/Rep</t>
  </si>
  <si>
    <t>EP-M077</t>
  </si>
  <si>
    <t>Ext/Rep GOMMA RUOTA POSTERIORE</t>
  </si>
  <si>
    <t>Ext/Rep GOMA RUEDA TRASERA</t>
  </si>
  <si>
    <t>Ext/Rep REAR WHEEL RUBBER</t>
  </si>
  <si>
    <t>Ext/Rep CAOUTCHOUC ROUE ARRIERE</t>
  </si>
  <si>
    <t>EP-M076</t>
  </si>
  <si>
    <t>Ext/Rep GOMMA MOTORE</t>
  </si>
  <si>
    <t>Ext/Rep GOMA MOTOR</t>
  </si>
  <si>
    <t>Ext/Rep MOTOR RUBBER</t>
  </si>
  <si>
    <t>Ext/Rep CAOUTCHOUC MOTEUR</t>
  </si>
  <si>
    <t>EP-M075</t>
  </si>
  <si>
    <t>Ext/Rep DISCO FRENO POSTERIORE</t>
  </si>
  <si>
    <t>Ext/Rep DISCO DE FRENO TRASERO</t>
  </si>
  <si>
    <t>Ext/Rep REAR BRAKE DISC</t>
  </si>
  <si>
    <t>Ext/Rep DISQUE DE FREIN ARRIERE</t>
  </si>
  <si>
    <t>EP-M074</t>
  </si>
  <si>
    <t>Ext/Rep PARAFANGO ANTERIORE</t>
  </si>
  <si>
    <t>Ext/Rep GUARDABARRO DELANTERO</t>
  </si>
  <si>
    <t>Ext/Rep FRONT FENDER</t>
  </si>
  <si>
    <t>Ext/Rep GARDE-BOUE AVANT</t>
  </si>
  <si>
    <t>EP-M073</t>
  </si>
  <si>
    <t>Ext/Rep LAMPEGGIANTE</t>
  </si>
  <si>
    <t>Ext/Rep INTERMITENTE</t>
  </si>
  <si>
    <t>Ext/Rep FLASHING</t>
  </si>
  <si>
    <t>Ext/Rep CLIGNOTANT</t>
  </si>
  <si>
    <t>EP-M072</t>
  </si>
  <si>
    <t>Ext/Rep CURVATURA CAVO</t>
  </si>
  <si>
    <t>Ext/Rep CABLE DE PLEGADO</t>
  </si>
  <si>
    <t>Ext/Rep BENDING CABLE</t>
  </si>
  <si>
    <t>CÂBLE DE PLIAGE Ext/Rep</t>
  </si>
  <si>
    <t>EP-M071</t>
  </si>
  <si>
    <t>SOSTITUZIONE CAVO FRENO</t>
  </si>
  <si>
    <t>SUSTITUCIÓN CABLE DE FRENO</t>
  </si>
  <si>
    <t>BRAKE CABLE REPLACEMENT</t>
  </si>
  <si>
    <t>REMPLACEMENT DU CÂBLE DE FREIN</t>
  </si>
  <si>
    <t>EP-M070</t>
  </si>
  <si>
    <t>Ext/Rep PINZA FRENO</t>
  </si>
  <si>
    <t xml:space="preserve">Ext/Rep  PINZA DE FRENO </t>
  </si>
  <si>
    <t>Ext/Rep BRAKE CALIPER</t>
  </si>
  <si>
    <t>Ext/Rep ÉTRIER DE FREIN</t>
  </si>
  <si>
    <t>EP-M069</t>
  </si>
  <si>
    <t>CERCHIO POSTERIORE Ext/Rep</t>
  </si>
  <si>
    <t>Ext/Rep LLANTA TRASERA</t>
  </si>
  <si>
    <t>Ext/Rep REAR RIM</t>
  </si>
  <si>
    <t>Ext/Rep JANTE ARRIERE</t>
  </si>
  <si>
    <t>EP-M068</t>
  </si>
  <si>
    <t>Ext/Rep PARAFANGO POSTERIORE</t>
  </si>
  <si>
    <t>Ext/Rep GUARDABARRO TRASERO</t>
  </si>
  <si>
    <t>Ext/Rep REAR FENDER</t>
  </si>
  <si>
    <t>Ext/Rep GARDE-BOUE ARRIÈRE</t>
  </si>
  <si>
    <t>EP-M067</t>
  </si>
  <si>
    <t>Ext/Rep FORCELLA AMMORTIZZATORE (POSTERIORE)</t>
  </si>
  <si>
    <t>Ext/Rep HORQUILLA DE AMORTIGUACIÓN (TRASERA)</t>
  </si>
  <si>
    <t>Ext/Rep DAMPER FORK (REAR)</t>
  </si>
  <si>
    <t>FOURCHE AMORTISSEUR Ext/Rep (ARRIÈRE)</t>
  </si>
  <si>
    <t>EP-M066</t>
  </si>
  <si>
    <t>Ext/Rep CARRELLO RUOTA ANTERIORE</t>
  </si>
  <si>
    <t>Ext/Rep RUEDA DELANTERA CARRITO</t>
  </si>
  <si>
    <t>Ext/Rep FRONT WHEEL CART</t>
  </si>
  <si>
    <t>Ext/Rep CHARIOT À ROUE AVANT</t>
  </si>
  <si>
    <t>EP-M065</t>
  </si>
  <si>
    <t>Ext/Rep SOLLEVAMENTO TELAIO</t>
  </si>
  <si>
    <t>Ext/Rep CHASIS ELEVACIÓN</t>
  </si>
  <si>
    <t>Ext/Rep CHASSIS LIFTING</t>
  </si>
  <si>
    <t>Ext/Rep LEVAGE DU CHÂSSIS</t>
  </si>
  <si>
    <t>EP-M064</t>
  </si>
  <si>
    <t>FORK est/rep</t>
  </si>
  <si>
    <t>Ext/Rep HORQUILLA</t>
  </si>
  <si>
    <t>Ext/Rep FORK</t>
  </si>
  <si>
    <t>FOURCHE Ext/Rep</t>
  </si>
  <si>
    <t>EP-M063</t>
  </si>
  <si>
    <t>Ext/Rep DA TELAIO POSTALE (GIALLO)</t>
  </si>
  <si>
    <t>Ext/Rep DEL CHASIS DE CORREOS (AMARILLO)</t>
  </si>
  <si>
    <t>Ext/Rep FROM POSTAL CHASSIS (YELLOW)</t>
  </si>
  <si>
    <t>Ext/Rep DU CHÂSSIS POSTAL (JAUNE)</t>
  </si>
  <si>
    <t>EP-M062</t>
  </si>
  <si>
    <t>TELAIO SCOOTER Ext/Rep</t>
  </si>
  <si>
    <t>Ext/Rep CHASIS DEL PATINETE</t>
  </si>
  <si>
    <t>Ext/Rep SCOOTER FRAME</t>
  </si>
  <si>
    <t>CADRE SCOOTER Ext/Rep</t>
  </si>
  <si>
    <t>EP-M061</t>
  </si>
  <si>
    <t>Ext/Rep BASE CASELLA POSTALE</t>
  </si>
  <si>
    <t>Ext/Rep BASE CAJA CORREOS</t>
  </si>
  <si>
    <t>Ext/Rep POSTAL BOX BASE</t>
  </si>
  <si>
    <t>Ext/Rep BASE DE CASIER POSTAL</t>
  </si>
  <si>
    <t>EP-M060</t>
  </si>
  <si>
    <t>SISTEMA PIEGHEVOLE Ext/Rep</t>
  </si>
  <si>
    <t>Ext/Rep SISTEMA DE PLEGADO</t>
  </si>
  <si>
    <t>Ext/Rep FOLDING SYSTEM</t>
  </si>
  <si>
    <t>SYSTÈME DE PLIAGE Ext/Rep</t>
  </si>
  <si>
    <t>EP-M059</t>
  </si>
  <si>
    <t>Attacco manubrio Ext/Rep (INFERIORE)</t>
  </si>
  <si>
    <t>Ext/Rep TIJA DEL MANILLAR (PARTE INFERIOR)</t>
  </si>
  <si>
    <t>Ext/Rep HANDLEBAR STEM (LOWER)</t>
  </si>
  <si>
    <t>Ext/Rep POTENCE DE GUIDON (INFÉRIEUR)</t>
  </si>
  <si>
    <t>EP-M058</t>
  </si>
  <si>
    <t>Ext/rep MANUBRIO E TUBO</t>
  </si>
  <si>
    <t>Ext/rep DEL MANILLAR Y TUBO</t>
  </si>
  <si>
    <t>Ext/rep HANDLEBAR AND TUBE</t>
  </si>
  <si>
    <t>Ext/rep GUIDON ET TUBE</t>
  </si>
  <si>
    <t>EP-M057</t>
  </si>
  <si>
    <t>Ext/Rep FARO ANTERIORE/CLACSON</t>
  </si>
  <si>
    <t>Ext/Rep LUZ DELANTERA/CLAXON</t>
  </si>
  <si>
    <t>Ext/Rep HEADLIGHT/HORN</t>
  </si>
  <si>
    <t>Ext/Rep PHARE/AVERTISSEUR</t>
  </si>
  <si>
    <t>EP-M056</t>
  </si>
  <si>
    <t>Ext/Rep LEVA FRENO</t>
  </si>
  <si>
    <t>Ext/Rep MANETA DE FRENO</t>
  </si>
  <si>
    <t>Ext/Rep BRAKE LEVER</t>
  </si>
  <si>
    <t>Ext/Rep LEVIER DE FREIN</t>
  </si>
  <si>
    <t>EP-M055</t>
  </si>
  <si>
    <t>Poste/Rep DE LA PIÑ</t>
  </si>
  <si>
    <t>Ext/Rep DE LA PIÑA O BOTONERA</t>
  </si>
  <si>
    <t>Ext/Rep OF THE PINEAPPLE OR BUTTON</t>
  </si>
  <si>
    <t>Ext/Rep DE L'ANANAS OU DU BOUTON</t>
  </si>
  <si>
    <t>EP-M054</t>
  </si>
  <si>
    <t>Ext/Rep BOTON DE MARCHA ATRÁS</t>
  </si>
  <si>
    <t>Ext/Rep REVERSE BUTTON</t>
  </si>
  <si>
    <t>BOUTON INVERSE Ext/Rep</t>
  </si>
  <si>
    <t>EP-M053</t>
  </si>
  <si>
    <t>Ext/Rep ACCELER</t>
  </si>
  <si>
    <t>Ext/Rep ACELERADOR</t>
  </si>
  <si>
    <t>Ext/Rep THROTTLE</t>
  </si>
  <si>
    <t>Ext/Rep ACCÉLÉRATEUR</t>
  </si>
  <si>
    <t>EP-M052</t>
  </si>
  <si>
    <t>Specchietto retrovisore est/rep</t>
  </si>
  <si>
    <t>Ext/Rep ESPEJO RETROVISOR</t>
  </si>
  <si>
    <t>Ext/Rep REAR VIEW MIRROR</t>
  </si>
  <si>
    <t>RÉTROVISEUR Ext/Rep</t>
  </si>
  <si>
    <t>EP-M051</t>
  </si>
  <si>
    <t>AFFICHAGE Ext/Rep</t>
  </si>
  <si>
    <t>Ext/Rep DISPLAY</t>
  </si>
  <si>
    <t>Ext/Rep AFFICHAGE</t>
  </si>
  <si>
    <t>EP-M050</t>
  </si>
  <si>
    <t>Ext/Rep LIGNE MOTEUR</t>
  </si>
  <si>
    <t>Ext/Rep MOTOR LINEAL</t>
  </si>
  <si>
    <t>Ext/Rep LINEAR MOTOR</t>
  </si>
  <si>
    <t>Ext/Rep MOTEUR LINEAIRE</t>
  </si>
  <si>
    <t>EP-M049</t>
  </si>
  <si>
    <t>ALLARME Est/Rep</t>
  </si>
  <si>
    <t>Ext/Rep ALARMA</t>
  </si>
  <si>
    <t>Ext/Rep ALARM</t>
  </si>
  <si>
    <t>ALARME Ext/Rep</t>
  </si>
  <si>
    <t>EP-M048</t>
  </si>
  <si>
    <t>SCATOLA LUCE Ext/Rep</t>
  </si>
  <si>
    <t>Ext/Rep CAJA DE LUCES</t>
  </si>
  <si>
    <t>Ext/Rep LIGHT BOX</t>
  </si>
  <si>
    <t>Ext/Rep COFFRET LUMINEUX</t>
  </si>
  <si>
    <t>EP-M047</t>
  </si>
  <si>
    <t>Ext/Rep CONVERTISSEUR DC-DC</t>
  </si>
  <si>
    <t>Ext/Rep CONVERTIDOR DC-DC</t>
  </si>
  <si>
    <t>Ext/Rep DC-DC CONVERTER</t>
  </si>
  <si>
    <t>CONVERTISSEUR DC-DC Ext/Rep</t>
  </si>
  <si>
    <t>EP-M046</t>
  </si>
  <si>
    <t>WEBFLEET POST/RAPPRESENTATIVO</t>
  </si>
  <si>
    <t>Ext/Rep WEBFLEET</t>
  </si>
  <si>
    <t>Poste/Représentant WEBFLEET</t>
  </si>
  <si>
    <t>EP-M045</t>
  </si>
  <si>
    <t>MOTEUR est/rep</t>
  </si>
  <si>
    <t>Ext/Rep MOTOR</t>
  </si>
  <si>
    <t>Ext/Rep MOTEUR</t>
  </si>
  <si>
    <t>EP-M044</t>
  </si>
  <si>
    <t>CONTROLLER Ext/Rep</t>
  </si>
  <si>
    <t>Ext/Rep CONTROLADORA</t>
  </si>
  <si>
    <t>Ext/Rep CONTROLLER</t>
  </si>
  <si>
    <t>CONTRÔLEUR Ext/Rep</t>
  </si>
  <si>
    <t>EP-M043</t>
  </si>
  <si>
    <t>BATTERIA Ext/Rep</t>
  </si>
  <si>
    <t>Ext/Rep BATERÍA</t>
  </si>
  <si>
    <t>Ext/Rep BATTERY</t>
  </si>
  <si>
    <t>Ext/Rep BATTERIE</t>
  </si>
  <si>
    <t>EP-M042</t>
  </si>
  <si>
    <t>Magnete di sostituzione/riparazione</t>
  </si>
  <si>
    <t>Sustitución/Reparación imán</t>
  </si>
  <si>
    <t>Replacement/Repair magnet</t>
  </si>
  <si>
    <t>Aimant de remplacement/réparation</t>
  </si>
  <si>
    <t>EP-M041</t>
  </si>
  <si>
    <t>Regolamento del Frein</t>
  </si>
  <si>
    <t>Regulación del freno</t>
  </si>
  <si>
    <t>brake regulation</t>
  </si>
  <si>
    <t>régulation des freins</t>
  </si>
  <si>
    <t>EP-M040</t>
  </si>
  <si>
    <t>Riparazione del sistema piegato</t>
  </si>
  <si>
    <t>Reparación sistema plegado</t>
  </si>
  <si>
    <t>Folded system repair</t>
  </si>
  <si>
    <t>Réparation du système plié</t>
  </si>
  <si>
    <t>EP-M039</t>
  </si>
  <si>
    <t>PCB est/rep</t>
  </si>
  <si>
    <t>Ext/Rep PCB</t>
  </si>
  <si>
    <t>PCB Ext/Rep</t>
  </si>
  <si>
    <t>EP-M038</t>
  </si>
  <si>
    <t>Sostituzione relè</t>
  </si>
  <si>
    <t>Sustitución de relés</t>
  </si>
  <si>
    <t>Relay replacement</t>
  </si>
  <si>
    <t>Remplacement de relais</t>
  </si>
  <si>
    <t>EP-M037</t>
  </si>
  <si>
    <t>Sala riparazioni Cablaggio sensori</t>
  </si>
  <si>
    <t xml:space="preserve">Reparación Cableado sensores hall </t>
  </si>
  <si>
    <t>Wiring repair hall sensors</t>
  </si>
  <si>
    <t>Câblage réparation hall capteurs</t>
  </si>
  <si>
    <t>EP-M036</t>
  </si>
  <si>
    <t>Sostituzione della batteria del telecomando</t>
  </si>
  <si>
    <t>Sustitución de pilas mando</t>
  </si>
  <si>
    <t>Remote control battery replacement</t>
  </si>
  <si>
    <t>Remplacement de la pile de la télécommande</t>
  </si>
  <si>
    <t>EP-M035</t>
  </si>
  <si>
    <t>Sostituzione pinza freno</t>
  </si>
  <si>
    <t>Sustitución pinza de freno</t>
  </si>
  <si>
    <t>Brake caliper replacement</t>
  </si>
  <si>
    <t>Remplacement d'étrier de frein</t>
  </si>
  <si>
    <t>EP-M034</t>
  </si>
  <si>
    <t>Sostituzione cavo freno</t>
  </si>
  <si>
    <t>Sustitución cable de freno</t>
  </si>
  <si>
    <t>Brake cable replacement</t>
  </si>
  <si>
    <t>Remplacement du câble de frein</t>
  </si>
  <si>
    <t>EP-M033</t>
  </si>
  <si>
    <t>Ext/Rep Système de Direction</t>
  </si>
  <si>
    <t>Ext/Rep Sistem de Dirección</t>
  </si>
  <si>
    <t>Ext/Rep Address System</t>
  </si>
  <si>
    <t>Système d'adresses poste/rép.</t>
  </si>
  <si>
    <t>EP-M032</t>
  </si>
  <si>
    <t>Telaio est/rep</t>
  </si>
  <si>
    <t xml:space="preserve">Ext/Rep Chasis </t>
  </si>
  <si>
    <t>Ext/Rep Chassis</t>
  </si>
  <si>
    <t>Châssis Ext/Rep</t>
  </si>
  <si>
    <t>EP-M031</t>
  </si>
  <si>
    <t>Ext/Rep Connecteur motore</t>
  </si>
  <si>
    <t>Ext/Rep Conector motor</t>
  </si>
  <si>
    <t>Ext/Rep Motor connector</t>
  </si>
  <si>
    <t>Connecteur Ext/Rep Moteur</t>
  </si>
  <si>
    <t>EP-M030</t>
  </si>
  <si>
    <t>riparazione della scatola</t>
  </si>
  <si>
    <t>Reparación de caja</t>
  </si>
  <si>
    <t>box repair</t>
  </si>
  <si>
    <t>boîte Reparation</t>
  </si>
  <si>
    <t>EP-M029</t>
  </si>
  <si>
    <t>Sostituzione/riparazione della batteria</t>
  </si>
  <si>
    <t>Sustitución/Reparación de baterías</t>
  </si>
  <si>
    <t>Battery Replacement/Repair</t>
  </si>
  <si>
    <t>Remplacement/réparation de la batterie</t>
  </si>
  <si>
    <t>EP-M028</t>
  </si>
  <si>
    <t>Allineamento delle ruote</t>
  </si>
  <si>
    <t>Alineación ruedas</t>
  </si>
  <si>
    <t>Wheel alignment</t>
  </si>
  <si>
    <t>Alignement des roues</t>
  </si>
  <si>
    <t>EP-M027</t>
  </si>
  <si>
    <t>Indicatore Ext/Rep lampeggiante</t>
  </si>
  <si>
    <t xml:space="preserve"> Ext/Rep Indicador Intermitente</t>
  </si>
  <si>
    <t>Ext/Rep Indicator Flashing</t>
  </si>
  <si>
    <t>Voyant Ext/Rep clignotant</t>
  </si>
  <si>
    <t>EP-M026</t>
  </si>
  <si>
    <t>Fari Ext/Rep</t>
  </si>
  <si>
    <t xml:space="preserve"> Ext/Rep Luces delanteras</t>
  </si>
  <si>
    <t>Ext/Rep Headlights</t>
  </si>
  <si>
    <t>Phares Ext/Rep</t>
  </si>
  <si>
    <t>EP-M025</t>
  </si>
  <si>
    <t>Leva freno Ext/Rep</t>
  </si>
  <si>
    <t xml:space="preserve"> Ext/Rep Maneta de Freno</t>
  </si>
  <si>
    <t>Ext/Rep Brake Lever</t>
  </si>
  <si>
    <t>Levier de frein Ext/Rep</t>
  </si>
  <si>
    <t>EP-M024</t>
  </si>
  <si>
    <t>Plate-form Ext/Rep</t>
  </si>
  <si>
    <t xml:space="preserve"> Ext/Rep Plataforma</t>
  </si>
  <si>
    <t>Ext/Rep Platform</t>
  </si>
  <si>
    <t>Plate-forme Ext/Rep</t>
  </si>
  <si>
    <t>EP-M023</t>
  </si>
  <si>
    <t>Struttura telaio anteriore Ext/Rep (scatola merci)</t>
  </si>
  <si>
    <t xml:space="preserve"> Ext/Rep Estructura Chasís Frontal (Caja Mercancía)</t>
  </si>
  <si>
    <t>Ext/Rep Front Chassis Structure (Goods Box)</t>
  </si>
  <si>
    <t>Structure de châssis avant Ext/Rep (boîte de marchandises)</t>
  </si>
  <si>
    <t>EP-M022</t>
  </si>
  <si>
    <t>Set di ananas con controllo est/rep</t>
  </si>
  <si>
    <t xml:space="preserve"> Ext/Rep Conjunto Piña de mandos</t>
  </si>
  <si>
    <t>Ext/Rep Control Pineapple Set</t>
  </si>
  <si>
    <t>Ensemble d'ananas Ext/Rep Control</t>
  </si>
  <si>
    <t>EP-M021</t>
  </si>
  <si>
    <t>Ext/Rep fork</t>
  </si>
  <si>
    <t xml:space="preserve"> Ext/Rep Horquilla</t>
  </si>
  <si>
    <t>Ext/Rep Fork</t>
  </si>
  <si>
    <t>Fourche Ext/Rep</t>
  </si>
  <si>
    <t>EP-M020</t>
  </si>
  <si>
    <t>Poster est/rep</t>
  </si>
  <si>
    <t>Ext/Rep DIsplay</t>
  </si>
  <si>
    <t>Ext/Rep Display</t>
  </si>
  <si>
    <t>Affichage Ext/Rep</t>
  </si>
  <si>
    <t>EP-M019</t>
  </si>
  <si>
    <t>Ext/Rep Gruppo specchietto retrovisore</t>
  </si>
  <si>
    <t xml:space="preserve"> Ext/Rep Conjunto espejos retrovisores</t>
  </si>
  <si>
    <t>Ext/Rep Rear-view mirror assembly</t>
  </si>
  <si>
    <t>Ext/Rep Ensemble rétroviseur</t>
  </si>
  <si>
    <t>EP-M018</t>
  </si>
  <si>
    <t>Manopole manubrio Ext/Rep</t>
  </si>
  <si>
    <t xml:space="preserve"> Ext/Rep Puños del Manillar</t>
  </si>
  <si>
    <t>Ext/Rep Handlebar Grips</t>
  </si>
  <si>
    <t>Poignées de guidon Ext/Rep</t>
  </si>
  <si>
    <t>EP-M017</t>
  </si>
  <si>
    <t>Parafango est/rep</t>
  </si>
  <si>
    <t xml:space="preserve"> Ext/Rep Guardabarros </t>
  </si>
  <si>
    <t>Ext/Rep Fender</t>
  </si>
  <si>
    <t>Garde-boue Ext/Rep</t>
  </si>
  <si>
    <t>EP-M016</t>
  </si>
  <si>
    <t>PCB Control Ext/Rep (scheda a circuito stampato)</t>
  </si>
  <si>
    <t xml:space="preserve"> Ext/Rep PCB (Printed Circuit Board) Controlador</t>
  </si>
  <si>
    <t>Ext/Rep PCB (Printed Circuit Board) Controller</t>
  </si>
  <si>
    <t>Contrôleur Ext/Rep PCB (carte de circuit imprimé)</t>
  </si>
  <si>
    <t>EP-M015</t>
  </si>
  <si>
    <t>Allarme est/rep</t>
  </si>
  <si>
    <t xml:space="preserve"> Ext/Rep Alarma</t>
  </si>
  <si>
    <t>Ext/Rep Alarm</t>
  </si>
  <si>
    <t>Alarme poste/rép.</t>
  </si>
  <si>
    <t>EP-M014</t>
  </si>
  <si>
    <t>Manubrio Ext/Rep completo</t>
  </si>
  <si>
    <t xml:space="preserve"> Ext/Rep Manillar Completo</t>
  </si>
  <si>
    <t>Ext/Rep Complete Handlebar</t>
  </si>
  <si>
    <t>Guidon complet Ext/Rep</t>
  </si>
  <si>
    <t>EP-M013</t>
  </si>
  <si>
    <t>Box merce est/rep</t>
  </si>
  <si>
    <t xml:space="preserve"> Ext/Rep Caja de Mercancía</t>
  </si>
  <si>
    <t>Ext/Rep Merchandise Box</t>
  </si>
  <si>
    <t>Boîte de marchandises Ext/Rep</t>
  </si>
  <si>
    <t>EP-M012</t>
  </si>
  <si>
    <t>Ruota posteriore Ext/Rep</t>
  </si>
  <si>
    <t xml:space="preserve"> Ext/Rep Rueda Trasera</t>
  </si>
  <si>
    <t>Ext/Rep Rear Wheel</t>
  </si>
  <si>
    <t>Roue arrière Ext/Rep</t>
  </si>
  <si>
    <t>EP-M011</t>
  </si>
  <si>
    <t>Lineare motore est/rep</t>
  </si>
  <si>
    <t>Ext/Rep Motor Lineal</t>
  </si>
  <si>
    <t>Ext/Rep Linear Motor</t>
  </si>
  <si>
    <t>Moteur linéaire Ext/Rep</t>
  </si>
  <si>
    <t>EP-M010</t>
  </si>
  <si>
    <t>Sistema di piegatura Ext/Rep</t>
  </si>
  <si>
    <t>Ext/Rep Sistema de Plegado</t>
  </si>
  <si>
    <t>Ext/Rep Folding System</t>
  </si>
  <si>
    <t>Système de pliage Ext/Rep</t>
  </si>
  <si>
    <t>EP-M009</t>
  </si>
  <si>
    <t>Batteria Ext/Rep</t>
  </si>
  <si>
    <t>Ext/Rep Batería</t>
  </si>
  <si>
    <t>Ext/Rep Battery</t>
  </si>
  <si>
    <t>Batterie Ext/Rep</t>
  </si>
  <si>
    <t>EP-M008</t>
  </si>
  <si>
    <t>Lavato</t>
  </si>
  <si>
    <t>Lavado</t>
  </si>
  <si>
    <t>Washed</t>
  </si>
  <si>
    <t>Lavé</t>
  </si>
  <si>
    <t>EP-M007</t>
  </si>
  <si>
    <t>Manutenzione (Km/Anni Secondo Tabella)</t>
  </si>
  <si>
    <t>Mantenimiento (Km/Años Según Tabla)</t>
  </si>
  <si>
    <t>Maintenance (Km/Years According to Table)</t>
  </si>
  <si>
    <t>Entretien (Km/Années selon tableau)</t>
  </si>
  <si>
    <t>EP-M006</t>
  </si>
  <si>
    <t>Prova e Strada</t>
  </si>
  <si>
    <t xml:space="preserve">Prueba en Carretera </t>
  </si>
  <si>
    <t>Road test</t>
  </si>
  <si>
    <t>Test routier</t>
  </si>
  <si>
    <t>EP-M005</t>
  </si>
  <si>
    <t>Diagnostica/Risoluzione dei problemi</t>
  </si>
  <si>
    <t>Diagnóstico /Busqueda de Averías</t>
  </si>
  <si>
    <t>Diagnosis / Troubleshooting</t>
  </si>
  <si>
    <t>Diagnostic / Dépannage</t>
  </si>
  <si>
    <t>EP-M004</t>
  </si>
  <si>
    <t>Labor Paint s/d</t>
  </si>
  <si>
    <t>Mano de Obra Pintura s/d</t>
  </si>
  <si>
    <t>Travail Peinture s/d</t>
  </si>
  <si>
    <t>EP-M003</t>
  </si>
  <si>
    <t>Carrozzeria forza lavoro s/d</t>
  </si>
  <si>
    <t>Mano de Obra Carrocería s/d</t>
  </si>
  <si>
    <t>Workforce Bodywork s/d</t>
  </si>
  <si>
    <t>Main d'oeuvre Carrosserie s/j</t>
  </si>
  <si>
    <t>EP-M002</t>
  </si>
  <si>
    <t>Lavoro meccanico s/d</t>
  </si>
  <si>
    <t>Mano de Obra Mécanica s/d</t>
  </si>
  <si>
    <t>Mechanical Labor s/d</t>
  </si>
  <si>
    <t>Travail mécanique s/j</t>
  </si>
  <si>
    <t>EP-M001</t>
  </si>
  <si>
    <t>Ext/Rep Blocage de la durée d'installation</t>
  </si>
  <si>
    <t>Ext/Rep Install Tab Lock</t>
  </si>
  <si>
    <t>Verrouillage de l'onglet d'installation d'ext/rep</t>
  </si>
  <si>
    <t>VS-M144</t>
  </si>
  <si>
    <t>Staffa di blocco post/ripetizione</t>
  </si>
  <si>
    <t>Ext/Rep Lock support</t>
  </si>
  <si>
    <t>Prise en charge du verrouillage externe/rep</t>
  </si>
  <si>
    <t>VS-M143</t>
  </si>
  <si>
    <t>Ext/Rep Assemblaggio completo di blocco</t>
  </si>
  <si>
    <t>Ext/Rep Complete Lock Assembly</t>
  </si>
  <si>
    <t>Ensemble de verrouillage complet Ext/Rep</t>
  </si>
  <si>
    <t>VS-M142</t>
  </si>
  <si>
    <t>Linea di connessione interruttore aria Ext/Rep</t>
  </si>
  <si>
    <t>Ext/Rep Air Switch Connection Line</t>
  </si>
  <si>
    <t>Ligne de connexion du commutateur d'air ext/rep</t>
  </si>
  <si>
    <t>VS-M141</t>
  </si>
  <si>
    <t>Disjoncteur Ext/Rep (CDBK-125)</t>
  </si>
  <si>
    <t>Ext/Rep Circuit Breaker (CDBK-125)</t>
  </si>
  <si>
    <t>VS-M140</t>
  </si>
  <si>
    <t>Chiusura elettronica del sedile Ext/Rep</t>
  </si>
  <si>
    <t>Ext/Rep Electronic seat lock</t>
  </si>
  <si>
    <t>Verrouillage électronique du siège Ext/Rep</t>
  </si>
  <si>
    <t>VS-M139</t>
  </si>
  <si>
    <t>Ext/Rep ECU Mount (Europa 4G)</t>
  </si>
  <si>
    <t>Ext/Rep ECU Assembly (Europe 4G)</t>
  </si>
  <si>
    <t>Assemblage ECU Ext/Rep (Europe 4G)</t>
  </si>
  <si>
    <t>VS-M138</t>
  </si>
  <si>
    <t>Assemblaggio ECU Ext/Rep (senza modulo di comunicazione)</t>
  </si>
  <si>
    <t>Ext/Rep ECU Assembly (without communication module)</t>
  </si>
  <si>
    <t>Ensemble ECU Ext/Rep (sans module de communication)</t>
  </si>
  <si>
    <t>VS-M137</t>
  </si>
  <si>
    <t>Corno est/rep</t>
  </si>
  <si>
    <t>Ext/Rep Horn</t>
  </si>
  <si>
    <t>Klaxon Ext/Rep</t>
  </si>
  <si>
    <t>VS-M136</t>
  </si>
  <si>
    <t>Relè flash est/rep</t>
  </si>
  <si>
    <t>Ext/Rep Flash Relay</t>
  </si>
  <si>
    <t>Relais Flash Ext/Rep</t>
  </si>
  <si>
    <t>VS-M135</t>
  </si>
  <si>
    <t>Convertitore CC-CC Ext/Rep</t>
  </si>
  <si>
    <t>Ext/Rep DC-DC Converter</t>
  </si>
  <si>
    <t>Convertisseur DC-DC Ext/Rep</t>
  </si>
  <si>
    <t>VS-M134</t>
  </si>
  <si>
    <t>Ext/Rep Kit d'alarm (telecomando doppio)</t>
  </si>
  <si>
    <t>Ext/Rep Alarm Kit (dual remote control)</t>
  </si>
  <si>
    <t>Kit d'alarme Ext/Rep (télécommande double)</t>
  </si>
  <si>
    <t>VS-M133</t>
  </si>
  <si>
    <t>Ext/Rep Linea ausiliaria del cablaggio principale</t>
  </si>
  <si>
    <t>Ext/Rep Auxiliary line of main wiring</t>
  </si>
  <si>
    <t>Ext/Rep Ligne auxiliaire du câblage principal</t>
  </si>
  <si>
    <t>VS-M132</t>
  </si>
  <si>
    <t>Cablaggio principale est/rep</t>
  </si>
  <si>
    <t>Ext/Rep Main Wiring</t>
  </si>
  <si>
    <t>Câblage principal Ext/Rep</t>
  </si>
  <si>
    <t>VS-M131</t>
  </si>
  <si>
    <t>Piastra adattatore controller Ext/Rep</t>
  </si>
  <si>
    <t>Ext/Rep Controller Adapter Plate</t>
  </si>
  <si>
    <t>Plaque d'adaptation du contrôleur Ext/Rep</t>
  </si>
  <si>
    <t>VS-M130</t>
  </si>
  <si>
    <t>Controller Ext/Rep (versione velocità 3500 W)</t>
  </si>
  <si>
    <t>Ext/Rep Controller (3500W speed version)</t>
  </si>
  <si>
    <t>Contrôleur Ext/Rep (version vitesse 3500W)</t>
  </si>
  <si>
    <t>VS-M129</t>
  </si>
  <si>
    <t>Controller Ext/Rep (versione 3500W 45km)</t>
  </si>
  <si>
    <t>Ext/Rep Controller (3500W 45km version)</t>
  </si>
  <si>
    <t>Contrôleur Ext/Rep (version 3500W 45km)</t>
  </si>
  <si>
    <t>VS-M128</t>
  </si>
  <si>
    <t>Controller Ext/Rep (versione 3500W 25km)</t>
  </si>
  <si>
    <t>Ext/Rep Controller (3500W 25km version)</t>
  </si>
  <si>
    <t>Contrôleur Ext/Rep (version 3500W 25km)</t>
  </si>
  <si>
    <t>VS-M127</t>
  </si>
  <si>
    <t>Cavo di blocco sedile Ext/Rep</t>
  </si>
  <si>
    <t>Ext/Rep Seat Lock Cable</t>
  </si>
  <si>
    <t>Câble de verrouillage de siège Ext/Rep</t>
  </si>
  <si>
    <t>VS-M126</t>
  </si>
  <si>
    <t>Ext/Rep Back Cover</t>
  </si>
  <si>
    <t>Ext/Rep Couverture arrière</t>
  </si>
  <si>
    <t>VS-M125</t>
  </si>
  <si>
    <t>Copertura posteriore centrale Ext/Rep</t>
  </si>
  <si>
    <t>Ext/Rep Rear center cover</t>
  </si>
  <si>
    <t>Ext/Rep Couvercle central arrière</t>
  </si>
  <si>
    <t>VS-M124</t>
  </si>
  <si>
    <t>Indicatore Ext/Rep Luce posteriore sinistra</t>
  </si>
  <si>
    <t>Ext/Rep Indicator Left rear light</t>
  </si>
  <si>
    <t>Indicateur Ext/Rep Feu arrière gauche</t>
  </si>
  <si>
    <t>VS-M123</t>
  </si>
  <si>
    <t>Segnale di svolta posteriore destro Ext/Rep</t>
  </si>
  <si>
    <t>Ext/Rep Right Rear Turn Signal</t>
  </si>
  <si>
    <t>Ext/Rep Clignotant arrière droit</t>
  </si>
  <si>
    <t>VS-M122</t>
  </si>
  <si>
    <t>Gruppo fanale posteriore Ext/Rep</t>
  </si>
  <si>
    <t>Ext/Rep Tail Light Assembly</t>
  </si>
  <si>
    <t>Ensemble de feu arrière ext/rep</t>
  </si>
  <si>
    <t>VS-M121</t>
  </si>
  <si>
    <t>Perno forcella posteriore piatto Ext/Rep</t>
  </si>
  <si>
    <t>Ext/Rep Rear Flat Fork Axle</t>
  </si>
  <si>
    <t>Axe de fourche plat arrière Ext/Rep</t>
  </si>
  <si>
    <t>VS-M120</t>
  </si>
  <si>
    <t>Ext/Rep Riflettore retrò</t>
  </si>
  <si>
    <t>Ext/Rep Retro reflector</t>
  </si>
  <si>
    <t>Ext/Rep Réflecteur rétro</t>
  </si>
  <si>
    <t>VS-M119</t>
  </si>
  <si>
    <t>Copertura forcella posteriore piatta Ext/Rep</t>
  </si>
  <si>
    <t>Ext/Rep Rear Flat Fork Cover</t>
  </si>
  <si>
    <t>Couverture de fourche plate arrière Ext/Rep</t>
  </si>
  <si>
    <t>VS-M118</t>
  </si>
  <si>
    <t>Parafango posteriore Ext/Rep</t>
  </si>
  <si>
    <t>Ext/Rep Rear Fender</t>
  </si>
  <si>
    <t>Garde-boue arrière Ext/Rep</t>
  </si>
  <si>
    <t>VS-M117</t>
  </si>
  <si>
    <t>Staffa pinza freno posteriore Ext/Rep</t>
  </si>
  <si>
    <t>Ext/Rep Rear Brake Caliper Bracket</t>
  </si>
  <si>
    <t>Support d'étrier de frein arrière Ext/Rep</t>
  </si>
  <si>
    <t>VS-M116</t>
  </si>
  <si>
    <t>Staffa parafango posteriore Ext/Rep</t>
  </si>
  <si>
    <t>Ext/Rep Rear Fender Bracket</t>
  </si>
  <si>
    <t>Support de garde-boue arrière Ext/Rep</t>
  </si>
  <si>
    <t>VS-M115</t>
  </si>
  <si>
    <t>Combinazione forcella posteriore piatta Ext/Rep</t>
  </si>
  <si>
    <t>Ext/Rep Rear Flat Fork Combination</t>
  </si>
  <si>
    <t>Fourche plate arrière Ext/Rep</t>
  </si>
  <si>
    <t>VS-M114</t>
  </si>
  <si>
    <t>Bullone di montaggio del mozzo ruota Ext/Rep</t>
  </si>
  <si>
    <t>Ext/Rep Wheel Hub Mounting Bolt</t>
  </si>
  <si>
    <t>Boulon de montage de moyeu de roue Ext/Rep</t>
  </si>
  <si>
    <t>VS-M113</t>
  </si>
  <si>
    <t>Valvola Ext/Rep</t>
  </si>
  <si>
    <t>Ext/Rep Valve</t>
  </si>
  <si>
    <t>Vanne Ext/Rep</t>
  </si>
  <si>
    <t>VS-M112</t>
  </si>
  <si>
    <t>Pneumatici Ext/Rep (110 / 80-14 TL)</t>
  </si>
  <si>
    <t>Ext/Rep Tires (110 / 80-14 TL)</t>
  </si>
  <si>
    <t>Pneus Ext/Rep (110 / 80-14 TL)</t>
  </si>
  <si>
    <t>VS-M111</t>
  </si>
  <si>
    <t>Mozzo ruota posteriore Ext/Rep (MT2.5-14)</t>
  </si>
  <si>
    <t>Ext/Rep Rear Wheel Hub (MT2.5-14)</t>
  </si>
  <si>
    <t>Moyeu de roue arrière Ext/Rep (MT2.5-14)</t>
  </si>
  <si>
    <t>VS-M110</t>
  </si>
  <si>
    <t>Motore ruota posteriore Ext/Rep (3500 W)</t>
  </si>
  <si>
    <t>Ext/Rep Rear Wheel Motor (3500W)</t>
  </si>
  <si>
    <t>Moteur de roue arrière Ext/Rep (3500W)</t>
  </si>
  <si>
    <t>VS-M109</t>
  </si>
  <si>
    <t>Ext/Rep Linea di collegamento scheda circuito superiore e inferiore del BMS batteria</t>
  </si>
  <si>
    <t>Ext/Rep Battery BMS upper and lower circuit board connection line</t>
  </si>
  <si>
    <t>Ligne de connexion supérieure et inférieure de la carte de circuit imprimé BMS Ext/Rep Battery</t>
  </si>
  <si>
    <t>VS-M108</t>
  </si>
  <si>
    <t>Ext/Rep Scheda batteria inferiore BMS (60V45Ah)</t>
  </si>
  <si>
    <t>Ext/Rep Lower Battery BMS Circuit Board (60V45Ah)</t>
  </si>
  <si>
    <t>Carte de circuit imprimé BMS de batterie inférieure Ext/Rep (60V45Ah)</t>
  </si>
  <si>
    <t>VS-M107</t>
  </si>
  <si>
    <t>Circuito BMS batteria superiore Ext/Rep (60V45Ah)</t>
  </si>
  <si>
    <t>Ext/Rep Upper Battery BMS Circuit Board (60V45Ah)</t>
  </si>
  <si>
    <t>Carte de circuit imprimé BMS de batterie supérieure Ext/Rep (60V45Ah)</t>
  </si>
  <si>
    <t>VS-M106</t>
  </si>
  <si>
    <t>Ext/Rep Dispateur de chaleur BMS</t>
  </si>
  <si>
    <t>Ext/Rep Heatsink BMS</t>
  </si>
  <si>
    <t>Ext/Rep Radiateur BMS</t>
  </si>
  <si>
    <t>VS-M105</t>
  </si>
  <si>
    <t>Ext/Rep Carica e scarica della batteria</t>
  </si>
  <si>
    <t>Ext/Rep Battery charge and discharge socket</t>
  </si>
  <si>
    <t>Ext/Rep Prise de charge et de décharge de la batterie</t>
  </si>
  <si>
    <t>VS-M104</t>
  </si>
  <si>
    <t>Coperchio batteria est/rep</t>
  </si>
  <si>
    <t>Ext/Rep Battery cover</t>
  </si>
  <si>
    <t>Couvercle de la batterie Ext/Rep</t>
  </si>
  <si>
    <t>VS-M103</t>
  </si>
  <si>
    <t>Tubo batteria Ext/Rep</t>
  </si>
  <si>
    <t>Ext/Rep Battery Handle</t>
  </si>
  <si>
    <t>Poignée de batterie Ext/Rep</t>
  </si>
  <si>
    <t>VS-M102</t>
  </si>
  <si>
    <t>Copertura per la manutenzione del controller Ext/Rep</t>
  </si>
  <si>
    <t>Ext/Rep Controller maintenance cover</t>
  </si>
  <si>
    <t>Couvercle de maintenance du contrôleur Ext/Rep</t>
  </si>
  <si>
    <t>VS-M101</t>
  </si>
  <si>
    <t>Ext/Rep Coperchio vano batteria</t>
  </si>
  <si>
    <t>Ext/Rep Battery compartment cover</t>
  </si>
  <si>
    <t>Ext/Rep Couvercle du compartiment de la batterie</t>
  </si>
  <si>
    <t>VS-M100</t>
  </si>
  <si>
    <t>Ext/Rep Scatola portaoggetti in basso a sinistra</t>
  </si>
  <si>
    <t>Ext/Rep Lower Left Storage Box</t>
  </si>
  <si>
    <t>Ext/Rep Boîte de rangement inférieure gauche</t>
  </si>
  <si>
    <t>VS-M99</t>
  </si>
  <si>
    <t>Ext/Rep Scatola portaoggetti in basso a destra</t>
  </si>
  <si>
    <t>Ext/Rep Lower Right Storage Box</t>
  </si>
  <si>
    <t>Ext/Rep Boîte de rangement inférieure droite</t>
  </si>
  <si>
    <t>VS-M98</t>
  </si>
  <si>
    <t>Box portaoggetti Ext/Rep Sedile</t>
  </si>
  <si>
    <t>Ext/Rep Storage box Seat</t>
  </si>
  <si>
    <t>Ext/Rep Boîte de rangement Siège</t>
  </si>
  <si>
    <t>VS-M97</t>
  </si>
  <si>
    <t>Sedile Ext/Rep</t>
  </si>
  <si>
    <t>Ext/Rep Seat Shaft</t>
  </si>
  <si>
    <t>Tige de siège Ext/Rep</t>
  </si>
  <si>
    <t>VS-M96</t>
  </si>
  <si>
    <t>Set di cuscini per sedile Ext/Rep</t>
  </si>
  <si>
    <t>Ext/Rep Seat cushion set</t>
  </si>
  <si>
    <t>Ensemble de coussins de siège Ext/Rep</t>
  </si>
  <si>
    <t>VS-M95</t>
  </si>
  <si>
    <t>Ext/Rep Billboard a sinistra (vernice)</t>
  </si>
  <si>
    <t>Ext/Rep Billboard left (paint)</t>
  </si>
  <si>
    <t>Ext/Rep Billboard gauche (peinture)</t>
  </si>
  <si>
    <t>VS-M94</t>
  </si>
  <si>
    <t>Cartellone Ext/Rep a destra (vernice)</t>
  </si>
  <si>
    <t>Ext/Rep Billboard to the right (paint)</t>
  </si>
  <si>
    <t>Ext/Rep Billboard à droite (peinture)</t>
  </si>
  <si>
    <t>VS-M93</t>
  </si>
  <si>
    <t>Ext/Rep Vento di piombo a sinistra</t>
  </si>
  <si>
    <t>Ext/Rep Lead wind left</t>
  </si>
  <si>
    <t>Ext/Rep Plomb vent gauche</t>
  </si>
  <si>
    <t>VS-M92</t>
  </si>
  <si>
    <t>Ext/Rep Guida del vento a destra</t>
  </si>
  <si>
    <t>Ext/Rep Wind guide right</t>
  </si>
  <si>
    <t>Ext/Rep Guide vent droit</t>
  </si>
  <si>
    <t>VS-M91</t>
  </si>
  <si>
    <t>Ext/Rep Sinistra Bodyguard (peinture)</t>
  </si>
  <si>
    <t>Ext/Rep Left Bodyguard (Paint)</t>
  </si>
  <si>
    <t>Ext/Rep Garde du corps gauche (peinture)</t>
  </si>
  <si>
    <t>VS-M90</t>
  </si>
  <si>
    <t>Ext/Rep guardia del corpo destra (vernice)</t>
  </si>
  <si>
    <t>Ext/Rep Right Bodyguard (Paint)</t>
  </si>
  <si>
    <t>Ext/Rep Garde du corps droit (peinture)</t>
  </si>
  <si>
    <t>VS-M89</t>
  </si>
  <si>
    <t>Presa di ricarica Ext/Rep Body</t>
  </si>
  <si>
    <t>Ext/Rep Body charging socket</t>
  </si>
  <si>
    <t>Prise de charge Ext/Rep Body</t>
  </si>
  <si>
    <t>VS-M88</t>
  </si>
  <si>
    <t>Ext/Rep Coperchio inferiore</t>
  </si>
  <si>
    <t>Ext/Rep Bottom Cover</t>
  </si>
  <si>
    <t>Couverture inférieure Ext/Rep</t>
  </si>
  <si>
    <t>VS-M87</t>
  </si>
  <si>
    <t>Copertura centrale sinistra est/rap</t>
  </si>
  <si>
    <t>Ext/Rep Left Center Cover</t>
  </si>
  <si>
    <t>Ext/Rep Couvercle central gauche</t>
  </si>
  <si>
    <t>VS-M86</t>
  </si>
  <si>
    <t>Copertura centrale destra est/rap</t>
  </si>
  <si>
    <t>Ext/Rep Right Center Cover</t>
  </si>
  <si>
    <t>Ext/Rep Capot central droit</t>
  </si>
  <si>
    <t>VS-M85</t>
  </si>
  <si>
    <t>Copertina Centro est/rep</t>
  </si>
  <si>
    <t>Ext/Rep Center cover</t>
  </si>
  <si>
    <t>Couverture Ext/Rep Center</t>
  </si>
  <si>
    <t>VS-M84</t>
  </si>
  <si>
    <t>Pedal Ext/Rep</t>
  </si>
  <si>
    <t>Pedal</t>
  </si>
  <si>
    <t>Ext/Rep Pedal</t>
  </si>
  <si>
    <t>Pédale Ext/Rep</t>
  </si>
  <si>
    <t>VS-M83</t>
  </si>
  <si>
    <t>Copertina del codice VIN Ext/Rep</t>
  </si>
  <si>
    <t>Ext/Rep VIN Code Cover</t>
  </si>
  <si>
    <t>Couverture du code VIN Ext/Rep</t>
  </si>
  <si>
    <t>VS-M82</t>
  </si>
  <si>
    <t>Connecteur est/rep</t>
  </si>
  <si>
    <t>Ext/Rep connect</t>
  </si>
  <si>
    <t>Connexion poste/rep</t>
  </si>
  <si>
    <t>VS-M81</t>
  </si>
  <si>
    <t>Interfaccia Ext/Rep USB</t>
  </si>
  <si>
    <t>Ext/Rep USB interface</t>
  </si>
  <si>
    <t>Interface USB Ext/Rep</t>
  </si>
  <si>
    <t>VS-M80</t>
  </si>
  <si>
    <t>Portaoggetti Ext/Rep</t>
  </si>
  <si>
    <t>Ext/Rep Glove Box</t>
  </si>
  <si>
    <t>Boîte à gants Ext/Rep</t>
  </si>
  <si>
    <t>VS-M79</t>
  </si>
  <si>
    <t>Copertura della trave principale est/rep</t>
  </si>
  <si>
    <t>Ext/Rep Main Beam Cover</t>
  </si>
  <si>
    <t>Couverture de faisceau principal Ext/Rep</t>
  </si>
  <si>
    <t>VS-M78</t>
  </si>
  <si>
    <t>Barra laterale destra est/rap</t>
  </si>
  <si>
    <t>Ext/Rep Right Sidebar</t>
  </si>
  <si>
    <t>Ext/Rep Barre latérale droite</t>
  </si>
  <si>
    <t>VS-M77</t>
  </si>
  <si>
    <t>Ext/Rep Copertura laterale anteriore destra (vernice)</t>
  </si>
  <si>
    <t>Ext/Rep Right Front Side Cover (Paint)</t>
  </si>
  <si>
    <t>Ext/Rep Capot latéral avant droit (peinture)</t>
  </si>
  <si>
    <t>VS-M76</t>
  </si>
  <si>
    <t>Ext/Rep Plaça de montage de compoants électriques</t>
  </si>
  <si>
    <t>Ext/Rep Electrical Component Mounting Plate</t>
  </si>
  <si>
    <t>Plaque de montage des composants électriques Ext/Rep</t>
  </si>
  <si>
    <t>VS-M75</t>
  </si>
  <si>
    <t>Copertina Ext/Rep</t>
  </si>
  <si>
    <t>Ext/Rep Cover</t>
  </si>
  <si>
    <t>Couverture Ext/Rep</t>
  </si>
  <si>
    <t>VS-M74</t>
  </si>
  <si>
    <t>Anello antipolvere est/rep</t>
  </si>
  <si>
    <t>Ext/Rep Dust Ring</t>
  </si>
  <si>
    <t>Anneau anti-poussière Ext/Rep</t>
  </si>
  <si>
    <t>VS-M73</t>
  </si>
  <si>
    <t>Gruppo gabbia Ext/Rep (HR32006XJ)</t>
  </si>
  <si>
    <t>Ext/Rep Cage Assembly (HR32006XJ)</t>
  </si>
  <si>
    <t>Ensemble de cage d'extension/rep (HR32006XJ)</t>
  </si>
  <si>
    <t>VS-M72</t>
  </si>
  <si>
    <t>Scaffale laterale Ext/Rep manica corta</t>
  </si>
  <si>
    <t>Ext/Rep Short Sleeve Side Shelf</t>
  </si>
  <si>
    <t>Étagère latérale à manches courtes Ext/Rep</t>
  </si>
  <si>
    <t>VS-M71</t>
  </si>
  <si>
    <t>Scaffale laterale manica lunga Ext/Rep</t>
  </si>
  <si>
    <t>Ext/Rep Long Sleeve Side Shelf</t>
  </si>
  <si>
    <t>Étagère latérale à manches longues Ext/Rep</t>
  </si>
  <si>
    <t>VS-M70</t>
  </si>
  <si>
    <t>Staffa per ripiano laterale Ext/Rep</t>
  </si>
  <si>
    <t>Ext/Rep Side Shelf Bracket</t>
  </si>
  <si>
    <t>Support de tablette latérale Ext/Rep</t>
  </si>
  <si>
    <t>VS-M69</t>
  </si>
  <si>
    <t>Scaffale sinistro est/rap</t>
  </si>
  <si>
    <t>Ext/Rep Left Shelf</t>
  </si>
  <si>
    <t>Ext/Rep Étagère gauche</t>
  </si>
  <si>
    <t>VS-M68</t>
  </si>
  <si>
    <t>Scaffale destro est/rap</t>
  </si>
  <si>
    <t>Ext/Rep Right Shelf</t>
  </si>
  <si>
    <t>Étagère droite Ext/Rep</t>
  </si>
  <si>
    <t>VS-M67</t>
  </si>
  <si>
    <t>Scaffale anteriore Ext/Rep</t>
  </si>
  <si>
    <t>Ext/Rep Front Shelf</t>
  </si>
  <si>
    <t>Étagère avant Ext/Rep</t>
  </si>
  <si>
    <t>VS-M66</t>
  </si>
  <si>
    <t>Cestino anteriore est/rap</t>
  </si>
  <si>
    <t>Ext/Rep Front basket</t>
  </si>
  <si>
    <t>Ext/Rep Panier avant</t>
  </si>
  <si>
    <t>VS-M65</t>
  </si>
  <si>
    <t>Supporto frontale est/rep</t>
  </si>
  <si>
    <t>Ext/Rep Front Support</t>
  </si>
  <si>
    <t>Support avant Ext/Rep</t>
  </si>
  <si>
    <t>VS-M64</t>
  </si>
  <si>
    <t>Staffa targa Ext/Rep</t>
  </si>
  <si>
    <t>Ext/Rep License Plate Bracket</t>
  </si>
  <si>
    <t>Support de plaque d'immatriculation Ext/Rep</t>
  </si>
  <si>
    <t>VS-M63</t>
  </si>
  <si>
    <t>Scaffale posteriore Ext/Rep</t>
  </si>
  <si>
    <t>Ext/Rep Rear Shelf</t>
  </si>
  <si>
    <t>Étagère arrière ext/rep</t>
  </si>
  <si>
    <t>VS-M62</t>
  </si>
  <si>
    <t>Ammortizzatore posteriore Ext/Rep</t>
  </si>
  <si>
    <t>Amortiguador trasero</t>
  </si>
  <si>
    <t>Ext/Rep Rear Shock</t>
  </si>
  <si>
    <t>Amortisseur arrière Ext/Rep</t>
  </si>
  <si>
    <t>VS-M61</t>
  </si>
  <si>
    <t>Frameset est/rip</t>
  </si>
  <si>
    <t>Ext/Rep Frameset</t>
  </si>
  <si>
    <t>Jeu de cadres Ext/Rep</t>
  </si>
  <si>
    <t>VS-M60</t>
  </si>
  <si>
    <t>Ext/Rep Supporto principale e molla ausiliaria</t>
  </si>
  <si>
    <t>Ext/Rep Main support and auxiliary spring</t>
  </si>
  <si>
    <t>Ext/Rep Support principal et ressort auxiliaire</t>
  </si>
  <si>
    <t>VS-M59</t>
  </si>
  <si>
    <t>Centro assistenza principale est/rep</t>
  </si>
  <si>
    <t>Ext/Rep Main Support Spring</t>
  </si>
  <si>
    <t>Ressort de support principal Ext/Rep</t>
  </si>
  <si>
    <t>VS-M58</t>
  </si>
  <si>
    <t>Albero di supporto principale est/rep</t>
  </si>
  <si>
    <t>Ext/Rep Main Support Shaft</t>
  </si>
  <si>
    <t>Arbre de support principal Ext/Rep</t>
  </si>
  <si>
    <t>VS-M57</t>
  </si>
  <si>
    <t>Supporto principale est/rep</t>
  </si>
  <si>
    <t>Ext/Rep Main Support</t>
  </si>
  <si>
    <t>Soutien principal Ext/Rep</t>
  </si>
  <si>
    <t>VS-M56</t>
  </si>
  <si>
    <t>Ext/Rep Supporto laterale asse rotante</t>
  </si>
  <si>
    <t>Ext/Rep Rotating axis lateral support</t>
  </si>
  <si>
    <t>Ext/Rep Support latéral axe rotatif</t>
  </si>
  <si>
    <t>VS-M55</t>
  </si>
  <si>
    <t>Interruttore di disattivazione del cavalletto laterale Ext/Rep</t>
  </si>
  <si>
    <t>Ext/Rep Side Stand Off Switch</t>
  </si>
  <si>
    <t>Commutateur d'arrêt latéral Ext/Rep</t>
  </si>
  <si>
    <t>VS-M54</t>
  </si>
  <si>
    <t>Molla ausiliaria supporto laterale Ext/Rep</t>
  </si>
  <si>
    <t>Ext/Rep Side Support Auxiliary Spring</t>
  </si>
  <si>
    <t>Ressort auxiliaire de support latéral Ext/Rep</t>
  </si>
  <si>
    <t>VS-M53</t>
  </si>
  <si>
    <t>Molla di supporto laterale est/rep</t>
  </si>
  <si>
    <t>Ext/Rep Side Support Spring</t>
  </si>
  <si>
    <t>Ressort de support latéral Ext/Rep</t>
  </si>
  <si>
    <t>VS-M52</t>
  </si>
  <si>
    <t>Supporto lato sinistro est/rap</t>
  </si>
  <si>
    <t>Ext/Rep Left Side Support</t>
  </si>
  <si>
    <t>Ext/Rep Support latéral gauche</t>
  </si>
  <si>
    <t>VS-M51</t>
  </si>
  <si>
    <t>Staffa laterale destra Ext/Rep</t>
  </si>
  <si>
    <t>Ext/Rep Right Side Bracket</t>
  </si>
  <si>
    <t>Ext/Rep Support latéral droit</t>
  </si>
  <si>
    <t>VS-M50</t>
  </si>
  <si>
    <t>Ext/Rep Blocco collegamento cilindro principale</t>
  </si>
  <si>
    <t>Ext/Rep Master Cylinder Port Block</t>
  </si>
  <si>
    <t>Bloc d'orifice de maître-cylindre Ext/Rep</t>
  </si>
  <si>
    <t>VS-M49</t>
  </si>
  <si>
    <t>Molla di ritorno freno posteriore Ext/Rep</t>
  </si>
  <si>
    <t>Ext/Rep Rear Brake Return Spring</t>
  </si>
  <si>
    <t>Ext/Rep Ressort de rappel du frein arrière</t>
  </si>
  <si>
    <t>VS-M48</t>
  </si>
  <si>
    <t>Molla di ritorno freno anteriore Ext/Rep</t>
  </si>
  <si>
    <t>Ext/Rep Front Brake Return Spring</t>
  </si>
  <si>
    <t>Ext/Rep Ressort de rappel du frein avant</t>
  </si>
  <si>
    <t>VS-M47</t>
  </si>
  <si>
    <t>Ext/Rep Pastiglia freno posteriore (jeu)</t>
  </si>
  <si>
    <t>Ext/Rep Rear Brake Pad (Set)</t>
  </si>
  <si>
    <t>Plaquette de frein arrière Ext/Rep (jeu)</t>
  </si>
  <si>
    <t>VS-M46</t>
  </si>
  <si>
    <t>Ext/Rep Pastiglia freno anteriore (jeu)</t>
  </si>
  <si>
    <t>Ext/Rep Front Brake Pad (Set)</t>
  </si>
  <si>
    <t>Plaquette de frein avant Ext/Rep (jeu)</t>
  </si>
  <si>
    <t>VS-M45</t>
  </si>
  <si>
    <t>Interruttore luce freno anteriore Ext/Rep</t>
  </si>
  <si>
    <t>Ext/Rep Front Brake Light Switch</t>
  </si>
  <si>
    <t>Commutateur de feu stop avant ext/rep</t>
  </si>
  <si>
    <t>VS-M44</t>
  </si>
  <si>
    <t>Interruttore luce freno posteriore Ext/Rep</t>
  </si>
  <si>
    <t>Ext/Rep Rear Brake Light Switch</t>
  </si>
  <si>
    <t>Commutateur de feu stop arrière Ext/Rep</t>
  </si>
  <si>
    <t>VS-M43</t>
  </si>
  <si>
    <t>Maniglia freno anteriore Ext/Rep</t>
  </si>
  <si>
    <t>Ext/Rep Front Brake Handle</t>
  </si>
  <si>
    <t>Poignée de frein avant Ext/Rep</t>
  </si>
  <si>
    <t>VS-M42</t>
  </si>
  <si>
    <t>Maniglia freno posteriore Ext/Rep</t>
  </si>
  <si>
    <t>Ext/Rep Rear Brake Handle</t>
  </si>
  <si>
    <t>Poignée de frein arrière Ext/Rep</t>
  </si>
  <si>
    <t>VS-M41</t>
  </si>
  <si>
    <t>Disco freno posteriore Ext/Rep</t>
  </si>
  <si>
    <t>Disco de freno trasero</t>
  </si>
  <si>
    <t>Ext/Rep Disc brake rear</t>
  </si>
  <si>
    <t>Ext/Rep Frein à disque arrière</t>
  </si>
  <si>
    <t>VS-M40</t>
  </si>
  <si>
    <t>Disco freno anteriore Ext/Rep</t>
  </si>
  <si>
    <t>Ext/Rep Front Brake Disc</t>
  </si>
  <si>
    <t>Disque de frein avant Ext/Rep</t>
  </si>
  <si>
    <t>VS-M39</t>
  </si>
  <si>
    <t>Pacchetto CBS est/rep</t>
  </si>
  <si>
    <t>Ext/Rep CBS Packet</t>
  </si>
  <si>
    <t>Paquet CBS Ext/Rep</t>
  </si>
  <si>
    <t>VS-M38</t>
  </si>
  <si>
    <t>Fascetta per tubo freno Ext/Rep</t>
  </si>
  <si>
    <t>Ext/Rep Brake Hose Clamp</t>
  </si>
  <si>
    <t>Collier de serrage de durite de frein Ext/Rep</t>
  </si>
  <si>
    <t>VS-M37</t>
  </si>
  <si>
    <t>Ext/Rep Catadiottro laterale</t>
  </si>
  <si>
    <t>Ext/Rep Lateral retroreflector</t>
  </si>
  <si>
    <t>Ext/Rep Rétroréflecteur latéral</t>
  </si>
  <si>
    <t>VS-M36</t>
  </si>
  <si>
    <t>Ext/Rep Ammortizzatore anteriore sinistro</t>
  </si>
  <si>
    <t>Amortiguador delantero izquierdo</t>
  </si>
  <si>
    <t>Ext/Rep Left front shock absorber</t>
  </si>
  <si>
    <t>Ext/Rep Amortisseur avant gauche</t>
  </si>
  <si>
    <t>VS-M35</t>
  </si>
  <si>
    <t>Ext/Rep Ammortizzatore anteriore destro</t>
  </si>
  <si>
    <t>Amortiguador delantero derecho</t>
  </si>
  <si>
    <t>Ext/Rep Right front shock absorber</t>
  </si>
  <si>
    <t>Ext/Rep Amortisseur avant droit</t>
  </si>
  <si>
    <t>VS-M34</t>
  </si>
  <si>
    <t>Ext/Rep Parafango anteriore (vernice)</t>
  </si>
  <si>
    <t>Ext/Rep Front fender (paint)</t>
  </si>
  <si>
    <t>Ext/Rep Garde-boue avant (peinture)</t>
  </si>
  <si>
    <t>VS-M33</t>
  </si>
  <si>
    <t>Paraolio Ext/Rep (φ20xφ32x5)</t>
  </si>
  <si>
    <t>Ext/Rep Oil Seal (φ20xφ32x5)</t>
  </si>
  <si>
    <t>Joint d'huile Ext/Rep (φ20xφ32x5)</t>
  </si>
  <si>
    <t>VS-M32</t>
  </si>
  <si>
    <t>VS-M31</t>
  </si>
  <si>
    <t>Mozzo lato ruota anteriore Ext/Rep</t>
  </si>
  <si>
    <t>Ext/Rep Front Wheel Side Hub</t>
  </si>
  <si>
    <t>Ext/Rep Moyeu côté roue avant</t>
  </si>
  <si>
    <t>VS-M30</t>
  </si>
  <si>
    <t>Assale anteriore Ext/Rep</t>
  </si>
  <si>
    <t>Eje frontal</t>
  </si>
  <si>
    <t>Ext/Rep Front Axle</t>
  </si>
  <si>
    <t>Ext/Rep Essieu avant</t>
  </si>
  <si>
    <t>VS-M29</t>
  </si>
  <si>
    <t>Pneumatici Ext/Rep (100 / 80-16)</t>
  </si>
  <si>
    <t>Ext/Rep Tires (100 / 80-16)</t>
  </si>
  <si>
    <t>Pneus Ext/Rep (100 / 80-16)</t>
  </si>
  <si>
    <t>VS-M28</t>
  </si>
  <si>
    <t>Gruppo ruota anteriore Ext/Rep</t>
  </si>
  <si>
    <t>Ext/Rep Front Wheel Assembly</t>
  </si>
  <si>
    <t>Ensemble de roue avant Ext/Rep</t>
  </si>
  <si>
    <t>VS-M27</t>
  </si>
  <si>
    <t>Ext/Rep Controdado con flangia 10x1,25</t>
  </si>
  <si>
    <t>Ext/Rep Locknut with flange 10x1.25</t>
  </si>
  <si>
    <t>Contre-écrou Ext/Rep avec bride 10x1.25</t>
  </si>
  <si>
    <t>VS-M26</t>
  </si>
  <si>
    <t>Blocco indirizzo est/rep</t>
  </si>
  <si>
    <t>Ext/Rep Address Lock Block</t>
  </si>
  <si>
    <t>Blocage de verrouillage d'adresse externe/rép.</t>
  </si>
  <si>
    <t>VS-M25</t>
  </si>
  <si>
    <t>Bullone flangia Ext/Rep 10x45 (colore trivalente)</t>
  </si>
  <si>
    <t>Ext/Rep Flange Bolt 10x45 (Trivalent Color)</t>
  </si>
  <si>
    <t>Ext/Rep Bride Bolt 10x45 (couleur trivalente)</t>
  </si>
  <si>
    <t>VS-M24</t>
  </si>
  <si>
    <t>Base supporto manubrio Ext/Rep</t>
  </si>
  <si>
    <t>Ext/Rep Handlebar support base</t>
  </si>
  <si>
    <t>Base de support de guidon Ext/Rep</t>
  </si>
  <si>
    <t>VS-M23</t>
  </si>
  <si>
    <t>Ext/Rep Uplink Board</t>
  </si>
  <si>
    <t>Carte de liaison montante Ext/Rep</t>
  </si>
  <si>
    <t>VS-M22</t>
  </si>
  <si>
    <t>Ext/Rep Direction per tenere il tubo</t>
  </si>
  <si>
    <t>Ext/Rep Direction to hold the tube</t>
  </si>
  <si>
    <t>Ext/Rep Direction pour tenir le tube</t>
  </si>
  <si>
    <t>VS-M21</t>
  </si>
  <si>
    <t>Maniglia di direzione est/rep</t>
  </si>
  <si>
    <t>Ext/Rep Direction handle</t>
  </si>
  <si>
    <t>Poignée de direction Ext/Rep</t>
  </si>
  <si>
    <t>VS-M20</t>
  </si>
  <si>
    <t>Ext/Rep Specchietto retrovisore sinistro</t>
  </si>
  <si>
    <t>Ext/Rep Left rear view mirror</t>
  </si>
  <si>
    <t>Ext/Rep Rétroviseur gauche</t>
  </si>
  <si>
    <t>VS-M19</t>
  </si>
  <si>
    <t>Ext/Rep Specchietto retrovisore destro</t>
  </si>
  <si>
    <t>Ext/Rep Right rear view mirror</t>
  </si>
  <si>
    <t>Ext/Rep Rétroviseur droit</t>
  </si>
  <si>
    <t>VS-M18</t>
  </si>
  <si>
    <t>Contrappeso manubrio Ext/Rep</t>
  </si>
  <si>
    <t>Ext/Rep Handlebar counterweight</t>
  </si>
  <si>
    <t>Ext/Rep Contrepoids du guidon</t>
  </si>
  <si>
    <t>VS-M17</t>
  </si>
  <si>
    <t>Manubrio est/rep</t>
  </si>
  <si>
    <t>Manillar</t>
  </si>
  <si>
    <t>Ext/Rep Handlebar</t>
  </si>
  <si>
    <t>Guidon Ext/Rep</t>
  </si>
  <si>
    <t>VS-M16</t>
  </si>
  <si>
    <t>Gruppo interruttore combinato Ext/Rep destro</t>
  </si>
  <si>
    <t>Ext/Rep Right Combination Switch Assembly</t>
  </si>
  <si>
    <t>Ensemble de commutateur combiné Ext/Rep droit</t>
  </si>
  <si>
    <t>VS-M15</t>
  </si>
  <si>
    <t>Gruppo interruttore combinato Ext/Rep sinistro</t>
  </si>
  <si>
    <t>Ext/Rep Left Combination Switch Assembly</t>
  </si>
  <si>
    <t>Ensemble de commutateur combiné Ext/Rep gauche</t>
  </si>
  <si>
    <t>VS-M14</t>
  </si>
  <si>
    <t>VS-M13</t>
  </si>
  <si>
    <t>Visualizzazione est/rep</t>
  </si>
  <si>
    <t>Display</t>
  </si>
  <si>
    <t>VS-M12</t>
  </si>
  <si>
    <t>Spia Ext/Rep fanale posteriore sinistro</t>
  </si>
  <si>
    <t>Ext/Rep Left taillight indicator light</t>
  </si>
  <si>
    <t>Ext/Rep Témoin de feu arrière gauche</t>
  </si>
  <si>
    <t>VS-M11</t>
  </si>
  <si>
    <t>Ext/Rep Spia luce posteriore destra</t>
  </si>
  <si>
    <t>Ext/Rep Right rear light indicator light</t>
  </si>
  <si>
    <t>Ext/Rep Voyant feu arrière droit</t>
  </si>
  <si>
    <t>VS-M10</t>
  </si>
  <si>
    <t>Copertura faro posteriore Ext/Rep</t>
  </si>
  <si>
    <t>Ext/Rep Rear Headlight Cover</t>
  </si>
  <si>
    <t>Couverture de phare arrière Ext/Rep</t>
  </si>
  <si>
    <t>VS-M09</t>
  </si>
  <si>
    <t>Schermo grande est/rep</t>
  </si>
  <si>
    <t>Ext/Rep Large Screen</t>
  </si>
  <si>
    <t>Grand écran Ext/Rep</t>
  </si>
  <si>
    <t>VS-M08</t>
  </si>
  <si>
    <t>VS-M07</t>
  </si>
  <si>
    <t>Tagliando Classe B (3.000 km/ 6 mesi)</t>
  </si>
  <si>
    <t>Mantenimiento Clase B (Cada 3.000 Km/Cada 6 meses)</t>
  </si>
  <si>
    <t>Class B Maintenance (Every 3,000 Km/Every 6 months)</t>
  </si>
  <si>
    <t>Entretien de classe B (tous les 3 000 km/tous les 6 mois)</t>
  </si>
  <si>
    <t>VS-M06</t>
  </si>
  <si>
    <t>Tagliando Classe A (1.000 km/3 mesi)</t>
  </si>
  <si>
    <t>Mantenimiento Clase A (3.000 Km/3 meses)</t>
  </si>
  <si>
    <t>Class A Maintenance (1,000 Km/3 months)</t>
  </si>
  <si>
    <t>Entretien Classe A (1 000 Km/3 mois)</t>
  </si>
  <si>
    <t>VS-M05</t>
  </si>
  <si>
    <t>Diagnosi / Risoluzione dei problemi</t>
  </si>
  <si>
    <t>VS-M04</t>
  </si>
  <si>
    <t>VS-M03</t>
  </si>
  <si>
    <t>VS-M02</t>
  </si>
  <si>
    <t>VS-M01</t>
  </si>
  <si>
    <t>Interruttore tergicristallo est/rip</t>
  </si>
  <si>
    <t>Ext/Rep Wiper Switch</t>
  </si>
  <si>
    <t>Commutateur d'essuie-glace Ext/Rep</t>
  </si>
  <si>
    <t>MO-M96</t>
  </si>
  <si>
    <t>Interruttore fari Ext/Rep</t>
  </si>
  <si>
    <t>Ext/Rep Headlight switch</t>
  </si>
  <si>
    <t>Commutateur de phare Ext/Rep</t>
  </si>
  <si>
    <t>MO-M95</t>
  </si>
  <si>
    <t>Interruttore spia Ext/Rep</t>
  </si>
  <si>
    <t>Ext/Rep Warning Light Switch</t>
  </si>
  <si>
    <t>Commutateur de voyant d'avertissement Ext/Rep</t>
  </si>
  <si>
    <t>MO-M94</t>
  </si>
  <si>
    <t>Interruttore luce freno Ext/Rep</t>
  </si>
  <si>
    <t>Ext/Rep Brake Light Switch</t>
  </si>
  <si>
    <t>Commutateur de feux stop ext/rep</t>
  </si>
  <si>
    <t>MO-M93</t>
  </si>
  <si>
    <t>Interruttore di avvio est/rep</t>
  </si>
  <si>
    <t>Ext/Rep Start Switch</t>
  </si>
  <si>
    <t>Commutateur de démarrage Ext/Rep</t>
  </si>
  <si>
    <t>MO-M92</t>
  </si>
  <si>
    <t>Cablaggio Airbag Ext/Rep</t>
  </si>
  <si>
    <t>Ext/Rep Airbag Wiring Harness</t>
  </si>
  <si>
    <t>Faisceau de câblage d'airbag ext/rep</t>
  </si>
  <si>
    <t>MO-M91</t>
  </si>
  <si>
    <t>Relè della scatola di controllo ad alta tensione Ext/Rep</t>
  </si>
  <si>
    <t>Ext/Rep High Voltage Control Box Relay</t>
  </si>
  <si>
    <t>Relais de boîtier de commande haute tension Ext/Rep</t>
  </si>
  <si>
    <t>MO-M90</t>
  </si>
  <si>
    <t>Porta di carico est/rep</t>
  </si>
  <si>
    <t>Ext/Rep Load Port</t>
  </si>
  <si>
    <t>Port de charge externe/rép.</t>
  </si>
  <si>
    <t>MO-M89</t>
  </si>
  <si>
    <t>Scatola di controllo ad alta tensione Ext/Rep</t>
  </si>
  <si>
    <t>Ext/Rep High Voltage Control Box</t>
  </si>
  <si>
    <t>Boîtier de commande haute tension Ext/Rep</t>
  </si>
  <si>
    <t>MO-M88</t>
  </si>
  <si>
    <t>Convertitore c.c./c.c. est/rep</t>
  </si>
  <si>
    <t>Ext/Rep DC/DC Converter</t>
  </si>
  <si>
    <t>Convertisseur DC/DC Ext/Rep</t>
  </si>
  <si>
    <t>MO-M87</t>
  </si>
  <si>
    <t>Caricabatterie Ext/Rep da 3,3kw</t>
  </si>
  <si>
    <t>Ext/Rep 3.3kw charger</t>
  </si>
  <si>
    <t>Chargeur Ext/Rep 3.3kw</t>
  </si>
  <si>
    <t>MO-M86</t>
  </si>
  <si>
    <t>Cablaggio di comunicazione batteria elettrica Ext/Rep</t>
  </si>
  <si>
    <t>Ext/Rep Electrical Battery Communication Wiring Harness</t>
  </si>
  <si>
    <t>Faisceau de câblage de communication de batterie électrique Ext/Rep</t>
  </si>
  <si>
    <t>MO-M85</t>
  </si>
  <si>
    <t>Cablaggio ad alta tensione controller motore Ext/Rep (negativo)</t>
  </si>
  <si>
    <t>Ext/Rep Motor Controller High Voltage Wiring Harness (Negative)</t>
  </si>
  <si>
    <t>Faisceau de câblage haute tension du contrôleur de moteur Ext/Rep (négatif)</t>
  </si>
  <si>
    <t>MO-M84</t>
  </si>
  <si>
    <t>Cablaggio ad alta tensione controller motore Ext/Rep (positivo)</t>
  </si>
  <si>
    <t>Ext/Rep Motor Controller High Voltage Wiring Harness (Positive)</t>
  </si>
  <si>
    <t>Faisceau de câblage haute tension du contrôleur de moteur Ext/Rep (positif)</t>
  </si>
  <si>
    <t>MO-M83</t>
  </si>
  <si>
    <t>Cablaggio batteria Ext/Rep Power (negativo)</t>
  </si>
  <si>
    <t>Ext/Rep Power Battery Harness (Negative)</t>
  </si>
  <si>
    <t>Faisceau de batterie Ext/Rep Power (négatif)</t>
  </si>
  <si>
    <t>MO-M82</t>
  </si>
  <si>
    <t>Cablaggio strumento Ext/Rep</t>
  </si>
  <si>
    <t>Ext/Rep Instrument Wiring Harness</t>
  </si>
  <si>
    <t>Faisceau de câblage d'instrument Ext/Rep</t>
  </si>
  <si>
    <t>MO-M81</t>
  </si>
  <si>
    <t>Ext/Rep Mp5</t>
  </si>
  <si>
    <t>MO-M80</t>
  </si>
  <si>
    <t>Interruttore spia di pericolo Ext/Rep</t>
  </si>
  <si>
    <t>Ext/Rep Hazard Warning Light Switch</t>
  </si>
  <si>
    <t>Commutateur de feux de détresse Ext/Rep</t>
  </si>
  <si>
    <t>MO-M79</t>
  </si>
  <si>
    <t>Gruppo strumento est/rep</t>
  </si>
  <si>
    <t>Ext/Rep Instrument Assembly</t>
  </si>
  <si>
    <t>Ensemble d'instruments Ext/Rep</t>
  </si>
  <si>
    <t>MO-M78</t>
  </si>
  <si>
    <t>Gruppo deceleratore Ext/Rep</t>
  </si>
  <si>
    <t>Ext/Rep Decelerator Assembly</t>
  </si>
  <si>
    <t>Ensemble décélérateur Ext/Rep</t>
  </si>
  <si>
    <t>MO-M77</t>
  </si>
  <si>
    <t>Motore est/rep</t>
  </si>
  <si>
    <t>Motor</t>
  </si>
  <si>
    <t>Ext/Rep Motor</t>
  </si>
  <si>
    <t>Moteur Ext/Rep</t>
  </si>
  <si>
    <t>MO-M76</t>
  </si>
  <si>
    <t>Ext/Rep Tubo bassa pressione</t>
  </si>
  <si>
    <t>Ext/Rep Low pressure pipe</t>
  </si>
  <si>
    <t>Ext/Rep Tuyau basse pression</t>
  </si>
  <si>
    <t>MO-M75</t>
  </si>
  <si>
    <t>Ext/Rep Tubo alta pressione</t>
  </si>
  <si>
    <t>Ext/Rep High pressure pipe</t>
  </si>
  <si>
    <t>Ext/Rep Tuyau haute pression</t>
  </si>
  <si>
    <t>MO-M74</t>
  </si>
  <si>
    <t>Gruppo compressore Ext/Rep</t>
  </si>
  <si>
    <t>Ext/Rep Compressor Assembly</t>
  </si>
  <si>
    <t>Ensemble compresseur Ext/Rep</t>
  </si>
  <si>
    <t>MO-M73</t>
  </si>
  <si>
    <t>Supporto compressore est/rep</t>
  </si>
  <si>
    <t>Ext/Rep Compressor Support</t>
  </si>
  <si>
    <t>Prise en charge du compresseur Ext/Rep</t>
  </si>
  <si>
    <t>MO-M72</t>
  </si>
  <si>
    <t>Gruppo condensatore Ext/Rep (incluso controllo perdite e refrigerante di reintegro)</t>
  </si>
  <si>
    <t>Ext/Rep Condenser Assembly (including leak check and make-up refrigerant)</t>
  </si>
  <si>
    <t>Ext/Rep Condenser Assembly (y compris le contrôle des fuites et le réfrigérant d'appoint)</t>
  </si>
  <si>
    <t>MO-M71</t>
  </si>
  <si>
    <t>Gruppo evaporatore Ext/Rep (compresa l'ispezione delle perdite e il refrigerante di reintegro)</t>
  </si>
  <si>
    <t>Ext/Rep Evaporator Assembly (including leak inspection and make-up refrigerant)</t>
  </si>
  <si>
    <t>Ensemble d'évaporateur Ext/Rep (y compris l'inspection des fuites et le réfrigérant d'appoint)</t>
  </si>
  <si>
    <t>MO-M70</t>
  </si>
  <si>
    <t>Assemblaggio pannello di controllo A/C Ext/Rep</t>
  </si>
  <si>
    <t>Ext/Rep A/C Control Panel Assembly</t>
  </si>
  <si>
    <t>Assemblage du panneau de commande A/C Ext/Rep</t>
  </si>
  <si>
    <t>MO-M69</t>
  </si>
  <si>
    <t>Luce freno Ext/Rep</t>
  </si>
  <si>
    <t>Ext/Rep Brake light</t>
  </si>
  <si>
    <t>Ext/Rep Feu stop</t>
  </si>
  <si>
    <t>MO-M68</t>
  </si>
  <si>
    <t>Spia Ext/Rep Reverse</t>
  </si>
  <si>
    <t>Ext/Rep Reverse Lamp</t>
  </si>
  <si>
    <t>Lampe de recul Ext/Rep</t>
  </si>
  <si>
    <t>MO-M67</t>
  </si>
  <si>
    <t>Motore tergicristallo est/rep</t>
  </si>
  <si>
    <t>Ext/Rep Wiper Motor</t>
  </si>
  <si>
    <t>Moteur d'essuie-glace Ext/Rep</t>
  </si>
  <si>
    <t>MO-M66</t>
  </si>
  <si>
    <t>Luce targa Ext/Rep</t>
  </si>
  <si>
    <t>Ext/Rep License plate light</t>
  </si>
  <si>
    <t>Ext/Rep Éclairage de plaque d'immatriculation</t>
  </si>
  <si>
    <t>MO-M65</t>
  </si>
  <si>
    <t>Spazzola tergicristallo est/rep</t>
  </si>
  <si>
    <t>Ext/Rep Wiper Blade</t>
  </si>
  <si>
    <t>Balai d'essuie-glace Ext/Rep</t>
  </si>
  <si>
    <t>MO-M64</t>
  </si>
  <si>
    <t>Braccio tergicristallo est/rip</t>
  </si>
  <si>
    <t>Ext/Rep Wiper Arm</t>
  </si>
  <si>
    <t>Bras d'essuie-glace Ext/Rep</t>
  </si>
  <si>
    <t>MO-M63</t>
  </si>
  <si>
    <t>Gruppo segnale di svolta a destra Ext/Rep</t>
  </si>
  <si>
    <t>Ext/Rep Right Turn Signal Assembly</t>
  </si>
  <si>
    <t>Ensemble de clignotant droit Ext/Rep</t>
  </si>
  <si>
    <t>MO-M62</t>
  </si>
  <si>
    <t>Batteria Ext/Rep 12V</t>
  </si>
  <si>
    <t>Ext/Rep 12V Battery</t>
  </si>
  <si>
    <t>Batterie Ext/Rep 12V</t>
  </si>
  <si>
    <t>MO-M61</t>
  </si>
  <si>
    <t>Cavo negativo batteria Ext/Rep</t>
  </si>
  <si>
    <t>Ext/Rep Battery negative cable</t>
  </si>
  <si>
    <t>Ext/Rep Câble négatif de la batterie</t>
  </si>
  <si>
    <t>MO-M60</t>
  </si>
  <si>
    <t>Spia Ext/Rep</t>
  </si>
  <si>
    <t>Ext/Rep Lamp Light</t>
  </si>
  <si>
    <t>Ext/Rep Lampe Lumière</t>
  </si>
  <si>
    <t>MO-M59</t>
  </si>
  <si>
    <t>Motore lavaggio est/rep</t>
  </si>
  <si>
    <t>Ext/Rep Wash motor</t>
  </si>
  <si>
    <t>Moteur de lavage Ext/Rep</t>
  </si>
  <si>
    <t>MO-M58</t>
  </si>
  <si>
    <t>Gruppo Airbag Ext/Rep</t>
  </si>
  <si>
    <t>Ext/Rep Airbag Assembly</t>
  </si>
  <si>
    <t>Assemblage d'airbag ext/rep</t>
  </si>
  <si>
    <t>MO-M57</t>
  </si>
  <si>
    <t>Antenna Ext/Rep</t>
  </si>
  <si>
    <t>Ext/Rep Antenna</t>
  </si>
  <si>
    <t>Antenne Ext/Rep</t>
  </si>
  <si>
    <t>MO-M56</t>
  </si>
  <si>
    <t>Gruppo parasole sinistro Ext/Rep</t>
  </si>
  <si>
    <t>Ext/Rep Left Sun Visor Assembly</t>
  </si>
  <si>
    <t>Ensemble de pare-soleil gauche Ext/Rep</t>
  </si>
  <si>
    <t>MO-M55</t>
  </si>
  <si>
    <t>Gruppo serratura porta Ext/Rep destra</t>
  </si>
  <si>
    <t>Ext/Rep Right Door Lock Assembly</t>
  </si>
  <si>
    <t>Ensemble de serrure de porte droite Ext/Rep</t>
  </si>
  <si>
    <t>MO-M54</t>
  </si>
  <si>
    <t>Maniglia per porta Ext/Rep</t>
  </si>
  <si>
    <t>Ext/Rep door handle</t>
  </si>
  <si>
    <t>Poignée de porte Ext/Rep</t>
  </si>
  <si>
    <t>MO-M53</t>
  </si>
  <si>
    <t>Nastro sigillante Ext/Rep</t>
  </si>
  <si>
    <t>Ext/Rep sealing strip</t>
  </si>
  <si>
    <t>Bande d'étanchéité Ext/Rep</t>
  </si>
  <si>
    <t>MO-M52</t>
  </si>
  <si>
    <t>Assemblaggio porta Ext/Rep</t>
  </si>
  <si>
    <t>Ext/Rep door assembly</t>
  </si>
  <si>
    <t>Ensemble de porte Ext/Rep</t>
  </si>
  <si>
    <t>MO-M51</t>
  </si>
  <si>
    <t>Gruppo uscita aria Ext/Rep</t>
  </si>
  <si>
    <t>Ext/Rep air outlet assembly</t>
  </si>
  <si>
    <t>Ensemble de sortie d'air Ext/Rep</t>
  </si>
  <si>
    <t>MO-M50</t>
  </si>
  <si>
    <t>Ext/Rep Gruppo pannello di rivestimento sinistro</t>
  </si>
  <si>
    <t>Ext/Rep Left trim panel assembly</t>
  </si>
  <si>
    <t>Ext/Rep Assemblage du panneau de garniture gauche</t>
  </si>
  <si>
    <t>MO-M49</t>
  </si>
  <si>
    <t>Ext/Rep Right Trim Panel Assembly</t>
  </si>
  <si>
    <t>Assemblage du panneau de garniture droit Ext/Rep</t>
  </si>
  <si>
    <t>MO-M48</t>
  </si>
  <si>
    <t>Gruppo parasole destro Ext/Rep</t>
  </si>
  <si>
    <t>Ext/Rep Right Sun Visor Assembly</t>
  </si>
  <si>
    <t>Ensemble de pare-soleil droit Ext/Rep</t>
  </si>
  <si>
    <t>MO-M47</t>
  </si>
  <si>
    <t>Specchietto retrovisore Ext/Rep</t>
  </si>
  <si>
    <t>Ext/Rep Rear view mirror</t>
  </si>
  <si>
    <t>Rétroviseur Ext/Rep</t>
  </si>
  <si>
    <t>MO-M46</t>
  </si>
  <si>
    <t>Assemblaggio sedile est/rep</t>
  </si>
  <si>
    <t>Ext/Rep Seat Assembly</t>
  </si>
  <si>
    <t>Assemblage du siège ext/rep</t>
  </si>
  <si>
    <t>MO-M45</t>
  </si>
  <si>
    <t>Assemblaggio vaso est/rep</t>
  </si>
  <si>
    <t>Ext/Rep Pot Assembly</t>
  </si>
  <si>
    <t>Assemblage du pot ext/rep</t>
  </si>
  <si>
    <t>MO-M44</t>
  </si>
  <si>
    <t>Cintura di sicurezza Ext/Rep</t>
  </si>
  <si>
    <t>Ext/Rep seat belt</t>
  </si>
  <si>
    <t>Ceinture de sécurité Ext/Rep</t>
  </si>
  <si>
    <t>MO-M43</t>
  </si>
  <si>
    <t>Gruppo fibbia cintura di sicurezza Ext/Rep</t>
  </si>
  <si>
    <t>Ext/Rep Seat Belt Buckle Assembly</t>
  </si>
  <si>
    <t>Ensemble de boucle de ceinture de sécurité Ext/Rep</t>
  </si>
  <si>
    <t>MO-M42</t>
  </si>
  <si>
    <t>Paraurti anteriore Ext/Rep</t>
  </si>
  <si>
    <t>Ext/Rep Front Bumper</t>
  </si>
  <si>
    <t>Pare-chocs avant Ext/Rep</t>
  </si>
  <si>
    <t>MO-M41</t>
  </si>
  <si>
    <t>Logo esterno/rappresentante</t>
  </si>
  <si>
    <t>Ext/Rep Logo</t>
  </si>
  <si>
    <t>Logo poste/rep</t>
  </si>
  <si>
    <t>MO-M40</t>
  </si>
  <si>
    <t>Staffa paraurti posteriore Ext/Rep</t>
  </si>
  <si>
    <t>Ext/Rep Rear Bumper Braket</t>
  </si>
  <si>
    <t>Support de pare-chocs arrière Ext/Rep</t>
  </si>
  <si>
    <t>MO-M39</t>
  </si>
  <si>
    <t>Paraurti posteriore Ext/Rep</t>
  </si>
  <si>
    <t>Ext/Rep Rear Bumper</t>
  </si>
  <si>
    <t>Pare-chocs arrière Ext/Rep</t>
  </si>
  <si>
    <t>MO-M38</t>
  </si>
  <si>
    <t>Corpo telaio est/rep</t>
  </si>
  <si>
    <t>Ext/Rep Frame Body</t>
  </si>
  <si>
    <t>Ext/Rep Châssis Corps</t>
  </si>
  <si>
    <t>MO-M37</t>
  </si>
  <si>
    <t>Ext/Rep Battery Pack</t>
  </si>
  <si>
    <t>MO-M36</t>
  </si>
  <si>
    <t>Modulo di controllo EPS est/rep</t>
  </si>
  <si>
    <t>Ext/Rep EPS control module</t>
  </si>
  <si>
    <t>Module de contrôle EPS Ext/Rep</t>
  </si>
  <si>
    <t>MO-M35</t>
  </si>
  <si>
    <t>Tubo freno anteriore Ext/Rep</t>
  </si>
  <si>
    <t>Ext/Rep Front Brake Hose</t>
  </si>
  <si>
    <t>Durite de frein avant Ext/Rep</t>
  </si>
  <si>
    <t>MO-M34</t>
  </si>
  <si>
    <t>MO-M33</t>
  </si>
  <si>
    <t>Gruppo pinza freno anteriore Ext/Rep</t>
  </si>
  <si>
    <t>Ext/Rep Front Brake Caliper Assembly</t>
  </si>
  <si>
    <t>Étrier de frein avant Ext/Rep</t>
  </si>
  <si>
    <t>MO-M32</t>
  </si>
  <si>
    <t>Gruppo ammortizzatore anteriore Ext/Rep</t>
  </si>
  <si>
    <t>Ext/Rep Front Shock Assembly</t>
  </si>
  <si>
    <t>Ensemble amortisseur avant Ext/Rep</t>
  </si>
  <si>
    <t>MO-M31</t>
  </si>
  <si>
    <t>Tubo freno posteriore sinistro Ext/Rep</t>
  </si>
  <si>
    <t>Ext/Rep Left Rear Brake Hose</t>
  </si>
  <si>
    <t>Ext/Rep durite de frein arrière gauche</t>
  </si>
  <si>
    <t>MO-M30</t>
  </si>
  <si>
    <t>Gruppo ammortizzatore posteriore sinistro Ext/Rep</t>
  </si>
  <si>
    <t>Ext/Rep Left Rear Shock Assembly</t>
  </si>
  <si>
    <t>Ext/Rep Ensemble amortisseur arrière gauche</t>
  </si>
  <si>
    <t>MO-M29</t>
  </si>
  <si>
    <t>Volano est/rep</t>
  </si>
  <si>
    <t>Ext/Rep Flywheel</t>
  </si>
  <si>
    <t>Volant Ext/Rep</t>
  </si>
  <si>
    <t>MO-M28</t>
  </si>
  <si>
    <t>MO-M27</t>
  </si>
  <si>
    <t>Arbitrato est/rappresentante</t>
  </si>
  <si>
    <t>Ext/Rep Arbitration</t>
  </si>
  <si>
    <t>Arbitrage Ext/Rep</t>
  </si>
  <si>
    <t>MO-M26</t>
  </si>
  <si>
    <t>Gruppo cilindro freno Ext/Rep</t>
  </si>
  <si>
    <t>Ext/Rep Brake Cylinder Assembly</t>
  </si>
  <si>
    <t>Ensemble de cylindre de frein Ext/Rep</t>
  </si>
  <si>
    <t>MO-M25</t>
  </si>
  <si>
    <t>Pedale freno Ext/Rep</t>
  </si>
  <si>
    <t>Ext/Rep Brake pedal</t>
  </si>
  <si>
    <t>Ext/Rep Pédale de frein</t>
  </si>
  <si>
    <t>MO-M24</t>
  </si>
  <si>
    <t>Canna e palla da pista Ext/Rep</t>
  </si>
  <si>
    <t>Ext/Rep Track Rod &amp; Ball</t>
  </si>
  <si>
    <t>Tringle et bille Ext/Rep Track</t>
  </si>
  <si>
    <t>MO-M23</t>
  </si>
  <si>
    <t>Gruppo cavo freno di stazionamento Ext/Rep destro</t>
  </si>
  <si>
    <t>Ext/Rep Right Parking Brake Cable Assembly</t>
  </si>
  <si>
    <t>Câble de frein de stationnement droit Ext/Rep</t>
  </si>
  <si>
    <t>MO-M22</t>
  </si>
  <si>
    <t>Mozzo ruota Ext/Rep</t>
  </si>
  <si>
    <t>Ext/Rep Wheel hub</t>
  </si>
  <si>
    <t>Ext/Rep Moyeu de roue</t>
  </si>
  <si>
    <t>MO-M21</t>
  </si>
  <si>
    <t>Freno a disco Ext/Rep</t>
  </si>
  <si>
    <t>Ext/Rep Disc Brake</t>
  </si>
  <si>
    <t>Frein à disque Ext/Rep</t>
  </si>
  <si>
    <t>MO-M20</t>
  </si>
  <si>
    <t>Pastiglie freno Ext/Rep</t>
  </si>
  <si>
    <t>Ext/Rep Brake Pads</t>
  </si>
  <si>
    <t>Plaquettes de frein Ext/Rep</t>
  </si>
  <si>
    <t>MO-M19</t>
  </si>
  <si>
    <t>Cuscinetto ruota Ext/Rep</t>
  </si>
  <si>
    <t>Ext/Rep Wheel Bearing</t>
  </si>
  <si>
    <t>Roulement de roue Ext/Rep</t>
  </si>
  <si>
    <t>MO-M18</t>
  </si>
  <si>
    <t>Gruppo ammortizzatore posteriore destro Ext/Rep</t>
  </si>
  <si>
    <t>Ext/Rep Right Rear Shock Assembly</t>
  </si>
  <si>
    <t>Ensemble amortisseur arrière droit Ext/Rep</t>
  </si>
  <si>
    <t>MO-M17</t>
  </si>
  <si>
    <t>Gruppo braccio oscillante sinistro sospensione anteriore Ext/Rep</t>
  </si>
  <si>
    <t>Ext/Rep Front Suspension Left Swing Arm Assembly</t>
  </si>
  <si>
    <t>Ext/Rep Ensemble bras oscillant gauche de la suspension avant</t>
  </si>
  <si>
    <t>MO-M16</t>
  </si>
  <si>
    <t>Gruppo braccio oscillante destro sospensione anteriore Ext/Rep</t>
  </si>
  <si>
    <t>Ext/Rep Front Suspension Right Swing Arm Assembly</t>
  </si>
  <si>
    <t>Ext/Rep Ensemble bras oscillant droit de la suspension avant</t>
  </si>
  <si>
    <t>MO-M15</t>
  </si>
  <si>
    <t>Ext/Rep Left Gruppo albero di trasmissione a velocità costante</t>
  </si>
  <si>
    <t>Ext/Rep Left Constant Velocity Drive Shaft Assembly</t>
  </si>
  <si>
    <t>Ensemble d'arbre d'entraînement à vitesse constante Ext/Rep gauche</t>
  </si>
  <si>
    <t>MO-M14</t>
  </si>
  <si>
    <t>Gruppo albero di trasmissione a velocità costante Ext/Rep a destra</t>
  </si>
  <si>
    <t>Ext/Rep Constant Velocity Drive Shaft Assembly Right</t>
  </si>
  <si>
    <t>Ext/Rep Assemblage d'arbre d'entraînement à vitesse constante droit</t>
  </si>
  <si>
    <t>MO-M13</t>
  </si>
  <si>
    <t>Supporto deceleratore est/rep</t>
  </si>
  <si>
    <t>Ext/Rep Decelerator Support</t>
  </si>
  <si>
    <t>Prise en charge du décélérateur Ext/Rep</t>
  </si>
  <si>
    <t>MO-M12</t>
  </si>
  <si>
    <t>Supporto motore est/rep</t>
  </si>
  <si>
    <t>Ext/Rep Motor mount</t>
  </si>
  <si>
    <t>Support moteur Ext/Rep</t>
  </si>
  <si>
    <t>MO-M11</t>
  </si>
  <si>
    <t>Leva cambio est/rep</t>
  </si>
  <si>
    <t>Ext/Rep Shift Lever</t>
  </si>
  <si>
    <t>Levier de changement de vitesse Ext/Rep</t>
  </si>
  <si>
    <t>MO-M10</t>
  </si>
  <si>
    <t>Pedale acceleratore Ext/Rep</t>
  </si>
  <si>
    <t>Ext/Rep Accelerator pedal</t>
  </si>
  <si>
    <t>Ext/Rep Pédale d'accélérateur</t>
  </si>
  <si>
    <t>MO-M09</t>
  </si>
  <si>
    <t>Telecamera Ext/Rep posteriore</t>
  </si>
  <si>
    <t>Ext/Rep Telecamera rear</t>
  </si>
  <si>
    <t>Ext/Rep Télécaméra arrière</t>
  </si>
  <si>
    <t>MO-M08</t>
  </si>
  <si>
    <t>MO-M07</t>
  </si>
  <si>
    <t>Manutenzione (km/anni secondo tabella)</t>
  </si>
  <si>
    <t>Mantenimiento (km/años Según Tabla)</t>
  </si>
  <si>
    <t>Maintenance (km/years According to Table)</t>
  </si>
  <si>
    <t>Entretien (km/ans selon tableau)</t>
  </si>
  <si>
    <t>MO-M06</t>
  </si>
  <si>
    <t>Prueba en carretera</t>
  </si>
  <si>
    <t>MO-M05</t>
  </si>
  <si>
    <t>MO-M04</t>
  </si>
  <si>
    <t>MO-M03</t>
  </si>
  <si>
    <t>MO-M02</t>
  </si>
  <si>
    <t>MO-M01</t>
  </si>
  <si>
    <t>Tagliando Classe B cada(10.000 km/ 6 mesi)</t>
  </si>
  <si>
    <t>Mantenimiento Clase B (Cada 10.000 Km/Cada 6 meses)</t>
  </si>
  <si>
    <t>Class B Maintenance (Every 10.000 Km/Every 6 months)</t>
  </si>
  <si>
    <t>Entretien Classe B (Tous les 10.000 Km/Tous les 6 mois)</t>
  </si>
  <si>
    <t>MI-M06</t>
  </si>
  <si>
    <t>Mantenimiento Clase A(3.000 Km/3 meses)</t>
  </si>
  <si>
    <t>Class A Maintenance (3,000 Km/3 months)</t>
  </si>
  <si>
    <t>Entretien Classe A (3 000 Km/3 mois)</t>
  </si>
  <si>
    <t>MI-M05</t>
  </si>
  <si>
    <t>Diagnosi /Ricerca del guasto</t>
  </si>
  <si>
    <t>diagnosis</t>
  </si>
  <si>
    <t>diagnostic</t>
  </si>
  <si>
    <t>MI-M04</t>
  </si>
  <si>
    <t>Paint Labor time Freee</t>
  </si>
  <si>
    <t>Peinture temps de travail libre</t>
  </si>
  <si>
    <t>MI-M03</t>
  </si>
  <si>
    <t>Body Work Labor Time Freee</t>
  </si>
  <si>
    <t>Travail du corps Temps de travail libre</t>
  </si>
  <si>
    <t>MI-M02</t>
  </si>
  <si>
    <t>Tempo Lavoro Meccanica (Altri Servizi)</t>
  </si>
  <si>
    <t>Mechanical Labor Time Free</t>
  </si>
  <si>
    <t>Temps de travail mécanique libre</t>
  </si>
  <si>
    <t>MI-M01</t>
  </si>
  <si>
    <t>Sost. Cuscinetti della direzione</t>
  </si>
  <si>
    <t>Est/Rep Cojinetes caña dirección</t>
  </si>
  <si>
    <t>Std/Rep Steering stem bearings</t>
  </si>
  <si>
    <t>Roulements de tige de direction Std/Rep</t>
  </si>
  <si>
    <t>LI-M95</t>
  </si>
  <si>
    <t>Ext/Rep Steering damper</t>
  </si>
  <si>
    <t>LI-M94</t>
  </si>
  <si>
    <t>LI-M93</t>
  </si>
  <si>
    <t>Sost. Parafango A.</t>
  </si>
  <si>
    <t>Ext/Rep Front fender</t>
  </si>
  <si>
    <t>Ext/Rep Garde-boue avant</t>
  </si>
  <si>
    <t>LI-M92</t>
  </si>
  <si>
    <t>Right rear brake pad</t>
  </si>
  <si>
    <t>Plaquette de frein arrière droite</t>
  </si>
  <si>
    <t>LI-M91</t>
  </si>
  <si>
    <t>Right rear brake caliper</t>
  </si>
  <si>
    <t>Étrier de frein arrière droit</t>
  </si>
  <si>
    <t>LI-M90</t>
  </si>
  <si>
    <t>Sost. dischi e pastiglie posteriori</t>
  </si>
  <si>
    <t>left rear brake pad</t>
  </si>
  <si>
    <t>plaquette de frein arrière gauche</t>
  </si>
  <si>
    <t>LI-M89</t>
  </si>
  <si>
    <t>Sost. dischi e pastiglie anteriori</t>
  </si>
  <si>
    <t>Left rear brake caliper</t>
  </si>
  <si>
    <t>Étrier de frein arrière gauche</t>
  </si>
  <si>
    <t>LI-M88</t>
  </si>
  <si>
    <t>Motor del limpiaparabrisa y conjunto de biela</t>
  </si>
  <si>
    <t>Wiper motor and connecting rod assembly</t>
  </si>
  <si>
    <t>Ensemble moteur d'essuie-glace et bielle</t>
  </si>
  <si>
    <t>LI-M87</t>
  </si>
  <si>
    <t>Sistema de cerrojo asiento</t>
  </si>
  <si>
    <t>seat latch system</t>
  </si>
  <si>
    <t>système de verrouillage du siège</t>
  </si>
  <si>
    <t>LI-M86</t>
  </si>
  <si>
    <t>Conjunto de cables de estacionamiento</t>
  </si>
  <si>
    <t>Parking Cable Assembly</t>
  </si>
  <si>
    <t>Câble de stationnement</t>
  </si>
  <si>
    <t>LI-M85</t>
  </si>
  <si>
    <t>Sost. Circuito del freno anteriore</t>
  </si>
  <si>
    <t>Circuito de freno delantero</t>
  </si>
  <si>
    <t>front brake circuit</t>
  </si>
  <si>
    <t>circuit de frein avant</t>
  </si>
  <si>
    <t>LI-M84</t>
  </si>
  <si>
    <t>Conjunto de freno derecho</t>
  </si>
  <si>
    <t>Right Brake Assembly</t>
  </si>
  <si>
    <t>Ensemble de frein droit</t>
  </si>
  <si>
    <t>LI-M83</t>
  </si>
  <si>
    <t>Conjunto de freno de mano izquierdo</t>
  </si>
  <si>
    <t>Left handbrake assembly</t>
  </si>
  <si>
    <t>Ensemble frein à main gauche</t>
  </si>
  <si>
    <t>LI-M82</t>
  </si>
  <si>
    <t>Sost. Cavo di blocco inclinazione</t>
  </si>
  <si>
    <t>Cable de bloqueo de inclinación</t>
  </si>
  <si>
    <t>Tilt lock cable</t>
  </si>
  <si>
    <t>Câble de verrouillage d'inclinaison</t>
  </si>
  <si>
    <t>LI-M81</t>
  </si>
  <si>
    <t>Sost. Pastiglie posteriori</t>
  </si>
  <si>
    <t>Right front brake pad</t>
  </si>
  <si>
    <t>Plaquette de frein avant droite</t>
  </si>
  <si>
    <t>LI-M80</t>
  </si>
  <si>
    <t>Sost. Pastiglie anteriori</t>
  </si>
  <si>
    <t>Left front brake pad</t>
  </si>
  <si>
    <t>Plaquette de frein avant gauche</t>
  </si>
  <si>
    <t>LI-M79</t>
  </si>
  <si>
    <t>right front brake</t>
  </si>
  <si>
    <t>frein avant droit</t>
  </si>
  <si>
    <t>LI-M78</t>
  </si>
  <si>
    <t>left front brake</t>
  </si>
  <si>
    <t>frein avant gauche</t>
  </si>
  <si>
    <t>LI-M77</t>
  </si>
  <si>
    <t>Right front brake disc</t>
  </si>
  <si>
    <t>Disque de frein avant droit</t>
  </si>
  <si>
    <t>LI-M76</t>
  </si>
  <si>
    <t>Left front brake disc</t>
  </si>
  <si>
    <t>Disque de frein avant gauche</t>
  </si>
  <si>
    <t>LI-M75</t>
  </si>
  <si>
    <t>Conjunto de llanta delantera</t>
  </si>
  <si>
    <t>front rim assembly</t>
  </si>
  <si>
    <t>ensemble jante avant</t>
  </si>
  <si>
    <t>LI-M74</t>
  </si>
  <si>
    <t>Base de montaje inferior del manillar</t>
  </si>
  <si>
    <t>Lower handlebar mount base</t>
  </si>
  <si>
    <t>Base de montage inférieure du guidon</t>
  </si>
  <si>
    <t>LI-M73</t>
  </si>
  <si>
    <t>Parking lock control</t>
  </si>
  <si>
    <t>Commande de verrouillage de stationnement</t>
  </si>
  <si>
    <t>LI-M72</t>
  </si>
  <si>
    <t>Mango de bloqueo de inclinación</t>
  </si>
  <si>
    <t>tilt lock handle</t>
  </si>
  <si>
    <t>poignée de verrouillage d'inclinaison</t>
  </si>
  <si>
    <t>LI-M71</t>
  </si>
  <si>
    <t>Base de instalación del manillar con levas de bloqueos</t>
  </si>
  <si>
    <t>Handlebar mounting base with cam locks</t>
  </si>
  <si>
    <t>Base de montage du guidon avec verrous à came</t>
  </si>
  <si>
    <t>LI-M70</t>
  </si>
  <si>
    <t>Handlebar</t>
  </si>
  <si>
    <t>Guidon</t>
  </si>
  <si>
    <t>LI-M69</t>
  </si>
  <si>
    <t>Sost. Pugno di Gas</t>
  </si>
  <si>
    <t>Right electric gas throttle</t>
  </si>
  <si>
    <t>Accélérateur de gaz électrique droit</t>
  </si>
  <si>
    <t>LI-M68</t>
  </si>
  <si>
    <t>Piña de luces y bototes derecho</t>
  </si>
  <si>
    <t>Pineapple lights and right buttons</t>
  </si>
  <si>
    <t>Lumières d'ananas et boutons de droite</t>
  </si>
  <si>
    <t>LI-M67</t>
  </si>
  <si>
    <t>Piña de luces y bototes izquierdo</t>
  </si>
  <si>
    <t>Lights pineapple and left buttons</t>
  </si>
  <si>
    <t>Lumières ananas et boutons gauche</t>
  </si>
  <si>
    <t>LI-M66</t>
  </si>
  <si>
    <t>Interior general decorative plastic + lid</t>
  </si>
  <si>
    <t>Plastique décoratif général intérieur + couvercle</t>
  </si>
  <si>
    <t>LI-M65</t>
  </si>
  <si>
    <t>display</t>
  </si>
  <si>
    <t>affichage</t>
  </si>
  <si>
    <t>LI-M64</t>
  </si>
  <si>
    <t>Plastic display stand</t>
  </si>
  <si>
    <t>Présentoir en plastique</t>
  </si>
  <si>
    <t>LI-M63</t>
  </si>
  <si>
    <t>Cubierta superior e inferior de tapa de la manillar</t>
  </si>
  <si>
    <t>Upper and lower handlebar cap cover</t>
  </si>
  <si>
    <t>Couvre-bouchon supérieur et inférieur du guidon</t>
  </si>
  <si>
    <t>LI-M62</t>
  </si>
  <si>
    <t>Right front shock absorber</t>
  </si>
  <si>
    <t>Amortisseur avant droit</t>
  </si>
  <si>
    <t>LI-M61</t>
  </si>
  <si>
    <t>left front shock absorber</t>
  </si>
  <si>
    <t>amortisseur avant gauche</t>
  </si>
  <si>
    <t>LI-M60</t>
  </si>
  <si>
    <t>Amortiguador direccion</t>
  </si>
  <si>
    <t>steering damper</t>
  </si>
  <si>
    <t>amortisseur de direction</t>
  </si>
  <si>
    <t>LI-M59</t>
  </si>
  <si>
    <t>Conjunto de la luz intermitente delantera derecha</t>
  </si>
  <si>
    <t>Right front turn signal light assembly</t>
  </si>
  <si>
    <t>Ensemble clignotant avant droit</t>
  </si>
  <si>
    <t>LI-M58</t>
  </si>
  <si>
    <t>Conjunto de la luz intermitente delantera izquierda</t>
  </si>
  <si>
    <t>Left Front Turn Signal Light Assembly</t>
  </si>
  <si>
    <t>Ensemble de clignotant avant gauche</t>
  </si>
  <si>
    <t>LI-M57</t>
  </si>
  <si>
    <t>Conjunto de la luz combinada delantera</t>
  </si>
  <si>
    <t>Front Combination Light Assembly</t>
  </si>
  <si>
    <t>Ensemble de feux combinés avant</t>
  </si>
  <si>
    <t>LI-M56</t>
  </si>
  <si>
    <t xml:space="preserve">Bombin de bloqueo </t>
  </si>
  <si>
    <t>lock cylinder</t>
  </si>
  <si>
    <t>Cylindre de serrure</t>
  </si>
  <si>
    <t>LI-M55</t>
  </si>
  <si>
    <t>Control unit box</t>
  </si>
  <si>
    <t>Boîtier de l'unité de contrôle</t>
  </si>
  <si>
    <t>LI-M54</t>
  </si>
  <si>
    <t>Modulo de sensores marcha atrás</t>
  </si>
  <si>
    <t>Reversing sensor module</t>
  </si>
  <si>
    <t>Module capteur de recul</t>
  </si>
  <si>
    <t>LI-M53</t>
  </si>
  <si>
    <t>Conjunto de simulador de sonido</t>
  </si>
  <si>
    <t>Sound Simulator Set</t>
  </si>
  <si>
    <t>Ensemble de simulateur de son</t>
  </si>
  <si>
    <t>LI-M52</t>
  </si>
  <si>
    <t>Conjunto de toma de corriente de 12V</t>
  </si>
  <si>
    <t>12V outlet assembly</t>
  </si>
  <si>
    <t>Ensemble prise 12V</t>
  </si>
  <si>
    <t>LI-M51</t>
  </si>
  <si>
    <t>Conjunto de fuente USB</t>
  </si>
  <si>
    <t>USB source set</t>
  </si>
  <si>
    <t>Jeu de sources USB</t>
  </si>
  <si>
    <t>LI-M50</t>
  </si>
  <si>
    <t>Sost. Claxon</t>
  </si>
  <si>
    <t>Horn</t>
  </si>
  <si>
    <t>Corne</t>
  </si>
  <si>
    <t>LI-M49</t>
  </si>
  <si>
    <t>Sost. Pannello Frontale</t>
  </si>
  <si>
    <t>Panel decorativo delantero</t>
  </si>
  <si>
    <t>Front decorative panel</t>
  </si>
  <si>
    <t>Panneau décoratif avant</t>
  </si>
  <si>
    <t>LI-M48</t>
  </si>
  <si>
    <t>Black plastic vehicle logo trim</t>
  </si>
  <si>
    <t>Garniture de logo de véhicule en plastique noir</t>
  </si>
  <si>
    <t>LI-M47</t>
  </si>
  <si>
    <t>Sost. Luce Stop della cassa</t>
  </si>
  <si>
    <t>Conjunto de luz de parada de posición alta</t>
  </si>
  <si>
    <t>High Position Stop Light Assembly</t>
  </si>
  <si>
    <t>Ensemble de feu stop en position haute</t>
  </si>
  <si>
    <t>LI-M46</t>
  </si>
  <si>
    <t>moon windshield</t>
  </si>
  <si>
    <t>pare-brise de lune</t>
  </si>
  <si>
    <t>LI-M45</t>
  </si>
  <si>
    <t>Sost. Tetto completo</t>
  </si>
  <si>
    <t>Complete Roof Assembly</t>
  </si>
  <si>
    <t>Assemblage complet du toit</t>
  </si>
  <si>
    <t>LI-M44</t>
  </si>
  <si>
    <t>wiper arm</t>
  </si>
  <si>
    <t>Bras d'essuie-glace</t>
  </si>
  <si>
    <t>LI-M43</t>
  </si>
  <si>
    <t>Wiper blade</t>
  </si>
  <si>
    <t>Lame d'essuie-glace</t>
  </si>
  <si>
    <t>LI-M42</t>
  </si>
  <si>
    <t>Base del espejo retrovisor derecho</t>
  </si>
  <si>
    <t>Right rear view mirror base</t>
  </si>
  <si>
    <t>Base de rétroviseur droit</t>
  </si>
  <si>
    <t>LI-M41</t>
  </si>
  <si>
    <t>Sost. Base specchietto retrovisore sinistro</t>
  </si>
  <si>
    <t>Base del espejo retrovisor izquierdo</t>
  </si>
  <si>
    <t>Left rearview mirror base</t>
  </si>
  <si>
    <t>Base de rétroviseur gauche</t>
  </si>
  <si>
    <t>LI-M40</t>
  </si>
  <si>
    <t>Right rear view mirror</t>
  </si>
  <si>
    <t>Rétroviseur droit</t>
  </si>
  <si>
    <t>LI-M39</t>
  </si>
  <si>
    <t>left rear view mirror</t>
  </si>
  <si>
    <t>rétroviseur gauche</t>
  </si>
  <si>
    <t>LI-M38</t>
  </si>
  <si>
    <t>Sensor radar marcha atrás</t>
  </si>
  <si>
    <t>reversing radar sensor</t>
  </si>
  <si>
    <t>capteur radar de recul</t>
  </si>
  <si>
    <t>LI-M37</t>
  </si>
  <si>
    <t xml:space="preserve">Conjunto de cámara de marcha atrás </t>
  </si>
  <si>
    <t>reversing camera assembly</t>
  </si>
  <si>
    <t>ensemble caméra de recul</t>
  </si>
  <si>
    <t>LI-M36</t>
  </si>
  <si>
    <t>Conjunto de la luz antiniebla trasera</t>
  </si>
  <si>
    <t>Rear fog light assembly</t>
  </si>
  <si>
    <t>Ensemble feu antibrouillard arrière</t>
  </si>
  <si>
    <t>LI-M35</t>
  </si>
  <si>
    <t>Conjunto de la luz de matrícula trasera</t>
  </si>
  <si>
    <t>Rear license plate light assembly</t>
  </si>
  <si>
    <t>Ensemble d'éclairage de plaque d'immatriculation arrière</t>
  </si>
  <si>
    <t>LI-M34</t>
  </si>
  <si>
    <t>Right Tail Indicator Light Assembly</t>
  </si>
  <si>
    <t>Ensemble de feu indicateur arrière droit</t>
  </si>
  <si>
    <t>LI-M33</t>
  </si>
  <si>
    <t>Left Tail Indicator Light Assembly</t>
  </si>
  <si>
    <t>Ensemble de feu indicateur de queue gauche</t>
  </si>
  <si>
    <t>LI-M32</t>
  </si>
  <si>
    <t xml:space="preserve">Conjunto de terminal remoto </t>
  </si>
  <si>
    <t>remote terminal assembly</t>
  </si>
  <si>
    <t>ensemble terminal à distance</t>
  </si>
  <si>
    <t>LI-M31</t>
  </si>
  <si>
    <t>Conjunto de altavoz trasera</t>
  </si>
  <si>
    <t>Rear speaker assembly</t>
  </si>
  <si>
    <t>Ensemble haut-parleur arrière</t>
  </si>
  <si>
    <t>LI-M30</t>
  </si>
  <si>
    <t>Cabin Rear right fender</t>
  </si>
  <si>
    <t>Aile arrière droite</t>
  </si>
  <si>
    <t>LI-M29</t>
  </si>
  <si>
    <t>Sost. Plastico sottoscocca laterale Cabina S.</t>
  </si>
  <si>
    <t>Cabin Rear left fender</t>
  </si>
  <si>
    <t>Aile arrière gauche</t>
  </si>
  <si>
    <t>LI-M28</t>
  </si>
  <si>
    <t>Sost. Parafango posteriore destro</t>
  </si>
  <si>
    <t>Black right rear bodywork plastic</t>
  </si>
  <si>
    <t>Plastique de carrosserie arrière droit noir</t>
  </si>
  <si>
    <t>LI-M27</t>
  </si>
  <si>
    <t>Sost. Parafango posteriore sinistra</t>
  </si>
  <si>
    <t>Left black rear body plastic with hole for charger</t>
  </si>
  <si>
    <t>Corps arrière gauche en plastique noir avec trou pour chargeur</t>
  </si>
  <si>
    <t>LI-M26</t>
  </si>
  <si>
    <t>Sost. Parafango posteriore in plastica</t>
  </si>
  <si>
    <t>rear bumper</t>
  </si>
  <si>
    <t>pare-chocs arrière</t>
  </si>
  <si>
    <t>LI-M25</t>
  </si>
  <si>
    <t>Rear chassis front plastic</t>
  </si>
  <si>
    <t>Châssis arrière plastique avant</t>
  </si>
  <si>
    <t>LI-M24</t>
  </si>
  <si>
    <t>Front tire</t>
  </si>
  <si>
    <t>Pneu avant</t>
  </si>
  <si>
    <t>LI-M23</t>
  </si>
  <si>
    <t>Right rear tire</t>
  </si>
  <si>
    <t>Pneu arrière droit</t>
  </si>
  <si>
    <t>LI-M22</t>
  </si>
  <si>
    <t>left rear tire</t>
  </si>
  <si>
    <t>pneu arrière gauche</t>
  </si>
  <si>
    <t>LI-M21</t>
  </si>
  <si>
    <t>Conjunto de barra estabilizadora lateral de varilla trasera</t>
  </si>
  <si>
    <t>Rear Tie Rod Side Stabilizer Bar Assembly</t>
  </si>
  <si>
    <t>Ensemble de barre stabilisatrice latérale de biellette de direction arrière</t>
  </si>
  <si>
    <t>LI-M20</t>
  </si>
  <si>
    <t>Left rear swing arm</t>
  </si>
  <si>
    <t>Bras oscillant arrière gauche</t>
  </si>
  <si>
    <t>LI-M19</t>
  </si>
  <si>
    <t>Right rear swing arm</t>
  </si>
  <si>
    <t>Bras oscillant arrière droit</t>
  </si>
  <si>
    <t>LI-M18</t>
  </si>
  <si>
    <t>Right rear shock absorber</t>
  </si>
  <si>
    <t>Amortisseur arrière droit</t>
  </si>
  <si>
    <t>LI-M17</t>
  </si>
  <si>
    <t>Left rear shock absorber</t>
  </si>
  <si>
    <t>Amortisseur arrière gauche</t>
  </si>
  <si>
    <t>LI-M16</t>
  </si>
  <si>
    <t>Charging Dock Wiring Assembly</t>
  </si>
  <si>
    <t>Ensemble de câblage de la station de charge</t>
  </si>
  <si>
    <t>LI-M15</t>
  </si>
  <si>
    <t>Conjunto de cargador a bordo</t>
  </si>
  <si>
    <t>On-Board Charger Assembly</t>
  </si>
  <si>
    <t>Assemblage du chargeur embarqué</t>
  </si>
  <si>
    <t>LI-M14</t>
  </si>
  <si>
    <t>Conjunto de conversor DC/DC</t>
  </si>
  <si>
    <t>DC/DC converter assembly</t>
  </si>
  <si>
    <t>Ensemble convertisseur DC/DC</t>
  </si>
  <si>
    <t>LI-M13</t>
  </si>
  <si>
    <t>motor controller</t>
  </si>
  <si>
    <t>dispositif de commande de moteur</t>
  </si>
  <si>
    <t>LI-M12</t>
  </si>
  <si>
    <t>transmission motor assembly</t>
  </si>
  <si>
    <t>assemblage de moteur de transmission</t>
  </si>
  <si>
    <t>LI-M11</t>
  </si>
  <si>
    <t>12V battery (lithium battery)</t>
  </si>
  <si>
    <t>Batterie 12V (batterie au lithium)</t>
  </si>
  <si>
    <t>LI-M10</t>
  </si>
  <si>
    <t>Sost. Batteria di Trazione del litio 7KWH</t>
  </si>
  <si>
    <t>Batería de energía litio 7kwh</t>
  </si>
  <si>
    <t>7kwh lithium energy battery</t>
  </si>
  <si>
    <t>Batterie au lithium 7kwh</t>
  </si>
  <si>
    <t>LI-M09</t>
  </si>
  <si>
    <t>Sost. Cassa Merce</t>
  </si>
  <si>
    <t>Merchandise Box Set</t>
  </si>
  <si>
    <t>Coffret Marchandise</t>
  </si>
  <si>
    <t>LI-M08</t>
  </si>
  <si>
    <t>wash</t>
  </si>
  <si>
    <t>lavage</t>
  </si>
  <si>
    <t>LI-M07</t>
  </si>
  <si>
    <t>Mantenimiento Clase B (Cada 6.000 Km/Cada 6 meses)</t>
  </si>
  <si>
    <t>Class B Maintenance (Every 6,000 Km/Every 6 months)</t>
  </si>
  <si>
    <t>Entretien de classe B (tous les 6 000 km/tous les 6 mois)</t>
  </si>
  <si>
    <t>LI-M06</t>
  </si>
  <si>
    <t>LI-M05</t>
  </si>
  <si>
    <t>LI-M04</t>
  </si>
  <si>
    <t>LI-M03</t>
  </si>
  <si>
    <t>LI-M02</t>
  </si>
  <si>
    <t>LI-M01</t>
  </si>
  <si>
    <t>Tipo Operazione (IT)</t>
  </si>
  <si>
    <t>Denominación Mano de Obra (ES)</t>
  </si>
  <si>
    <t>Light/Mini</t>
  </si>
  <si>
    <t>LI</t>
  </si>
  <si>
    <t>Mini</t>
  </si>
  <si>
    <t>Mouse</t>
  </si>
  <si>
    <t>MO</t>
  </si>
  <si>
    <t>VS1</t>
  </si>
  <si>
    <t>VS</t>
  </si>
  <si>
    <t>E-Postman</t>
  </si>
  <si>
    <t>EP</t>
  </si>
  <si>
    <t>Eezon</t>
  </si>
  <si>
    <t>EZ</t>
  </si>
  <si>
    <t>E-Box</t>
  </si>
  <si>
    <t>EB</t>
  </si>
  <si>
    <t>BIO-Cargo</t>
  </si>
  <si>
    <t>Dirección</t>
  </si>
  <si>
    <t>CIF</t>
  </si>
  <si>
    <t>Ciudad</t>
  </si>
  <si>
    <t>Cap</t>
  </si>
  <si>
    <t>Persona Contacto</t>
  </si>
  <si>
    <t xml:space="preserve">IBAN: </t>
  </si>
  <si>
    <t xml:space="preserve">Detalle Parque </t>
  </si>
  <si>
    <t>- Ciudad</t>
  </si>
  <si>
    <t>- Modelos</t>
  </si>
  <si>
    <t>- Cliente Final</t>
  </si>
  <si>
    <t>Acuerdo comercial Postventa</t>
  </si>
  <si>
    <t>Precio Mano de Obra</t>
  </si>
  <si>
    <t>Precio Mano de Obra reparación en situ</t>
  </si>
  <si>
    <t>por el taller</t>
  </si>
  <si>
    <t xml:space="preserve">En Hoja Outsorcing - Piezas proporcionadas </t>
  </si>
  <si>
    <t>€</t>
  </si>
  <si>
    <t>Precio traslado vh</t>
  </si>
  <si>
    <t>Razón Social</t>
  </si>
  <si>
    <t>días</t>
  </si>
  <si>
    <t xml:space="preserve">En Hoja Tempario: Tiempos medios de trabajo acordados </t>
  </si>
  <si>
    <t>Fecha y Firma</t>
  </si>
  <si>
    <t>Ciudad, País</t>
  </si>
  <si>
    <t>Metodo de Pago</t>
  </si>
  <si>
    <t>Terminos de Pago</t>
  </si>
  <si>
    <t>PC</t>
  </si>
  <si>
    <t>Cross groove three combination screw</t>
  </si>
  <si>
    <t>Q2360416</t>
  </si>
  <si>
    <t>Q2360312</t>
  </si>
  <si>
    <t>Anti-puncture sealant</t>
  </si>
  <si>
    <t>4711010-R10</t>
  </si>
  <si>
    <t>USB CAN TEST assy(2022)</t>
  </si>
  <si>
    <t>0901000145</t>
  </si>
  <si>
    <t>USB CAN TEST assy</t>
  </si>
  <si>
    <t>0207002405</t>
  </si>
  <si>
    <t>10*650</t>
  </si>
  <si>
    <t>10*650 Zip tie</t>
  </si>
  <si>
    <t>8229013-R10</t>
  </si>
  <si>
    <t>8*300</t>
  </si>
  <si>
    <t>8*300 Zip tie</t>
  </si>
  <si>
    <t>8229012-R10</t>
  </si>
  <si>
    <t>5*200</t>
  </si>
  <si>
    <t>5*200 Zip tie</t>
  </si>
  <si>
    <t>8229011-R10</t>
  </si>
  <si>
    <t>φ26</t>
  </si>
  <si>
    <t>φ26 clamp</t>
  </si>
  <si>
    <t>8228010-R10</t>
  </si>
  <si>
    <t>M10×1.25×30</t>
  </si>
  <si>
    <t>Hexagon head bolt</t>
  </si>
  <si>
    <t>Q151C1030</t>
  </si>
  <si>
    <t>φ10.5×φ25×1.5</t>
  </si>
  <si>
    <t>Plain washer</t>
  </si>
  <si>
    <t>Q401B10B</t>
  </si>
  <si>
    <t>M10×30</t>
  </si>
  <si>
    <t>Hexagon socket flat round head screw</t>
  </si>
  <si>
    <t>Q2141030</t>
  </si>
  <si>
    <t>Open end flat round head pop rivets</t>
  </si>
  <si>
    <r>
      <rPr>
        <sz val="10"/>
        <rFont val="Calibri"/>
        <family val="2"/>
        <scheme val="minor"/>
      </rPr>
      <t>Q440B0410</t>
    </r>
    <r>
      <rPr>
        <sz val="10"/>
        <rFont val="Calibri"/>
        <family val="2"/>
        <scheme val="minor"/>
      </rPr>
      <t>B</t>
    </r>
  </si>
  <si>
    <t>Q440B0410</t>
  </si>
  <si>
    <t>M4×8</t>
  </si>
  <si>
    <t>Cross recessed pan head screw</t>
  </si>
  <si>
    <t>Q2140408</t>
  </si>
  <si>
    <t>Lantern type flat round head pop rivets</t>
  </si>
  <si>
    <r>
      <rPr>
        <sz val="10"/>
        <rFont val="Calibri"/>
        <family val="2"/>
        <scheme val="minor"/>
      </rPr>
      <t>Q440B041</t>
    </r>
    <r>
      <rPr>
        <sz val="10"/>
        <rFont val="Calibri"/>
        <family val="2"/>
        <scheme val="minor"/>
      </rPr>
      <t>8</t>
    </r>
  </si>
  <si>
    <t>φ10</t>
  </si>
  <si>
    <t>Spring washer</t>
  </si>
  <si>
    <t>Q40310</t>
  </si>
  <si>
    <t>φ10.5×φ20×2</t>
  </si>
  <si>
    <t>Q401B10</t>
  </si>
  <si>
    <t>Hexagon socket head cap screw</t>
  </si>
  <si>
    <t>Q218B1030</t>
  </si>
  <si>
    <t>M10×1.25×50</t>
  </si>
  <si>
    <t>Q218B1050</t>
  </si>
  <si>
    <t>Q440B0416B</t>
  </si>
  <si>
    <t>φ5</t>
  </si>
  <si>
    <t>Split washer</t>
  </si>
  <si>
    <t>Q43650</t>
  </si>
  <si>
    <t>φ16</t>
  </si>
  <si>
    <t>Q40316</t>
  </si>
  <si>
    <t>φ8</t>
  </si>
  <si>
    <t>Q40308</t>
  </si>
  <si>
    <t>φ6</t>
  </si>
  <si>
    <t>Q40306</t>
  </si>
  <si>
    <t>φ17×φ30×3</t>
  </si>
  <si>
    <t>Q401B16</t>
  </si>
  <si>
    <t>φ13×φ24×2.5</t>
  </si>
  <si>
    <t>Q401B12</t>
  </si>
  <si>
    <t>φ8.4×φ16×1.6</t>
  </si>
  <si>
    <t>Q401B08</t>
  </si>
  <si>
    <t>φ6.4×φ12×1.6</t>
  </si>
  <si>
    <t>Q401B06</t>
  </si>
  <si>
    <t>ST4.2</t>
  </si>
  <si>
    <t>Type A spring nut</t>
  </si>
  <si>
    <t>Q39704</t>
  </si>
  <si>
    <t>M10×1.25</t>
  </si>
  <si>
    <t>Type 1 hex nut</t>
  </si>
  <si>
    <t>Q341C10</t>
  </si>
  <si>
    <t>M8</t>
  </si>
  <si>
    <t>Non-metallic insert hexagon lock nut</t>
  </si>
  <si>
    <t>Q33808</t>
  </si>
  <si>
    <t>M6</t>
  </si>
  <si>
    <t>Q33806</t>
  </si>
  <si>
    <t>M12×1.25</t>
  </si>
  <si>
    <t>Type 1 non-metallic insert hexagon
lock nut</t>
  </si>
  <si>
    <t>Q32912</t>
  </si>
  <si>
    <t>Q32910</t>
  </si>
  <si>
    <t>M16</t>
  </si>
  <si>
    <t>Hexagon flange nut</t>
  </si>
  <si>
    <t>Q32016</t>
  </si>
  <si>
    <t>Q32006</t>
  </si>
  <si>
    <t>B-type leaf spring nut</t>
  </si>
  <si>
    <t>Q31206</t>
  </si>
  <si>
    <t>ST4.2×1.4×13</t>
  </si>
  <si>
    <t>Cross recessed large half round head tapping screw</t>
  </si>
  <si>
    <t>Q2734213</t>
  </si>
  <si>
    <t>ST4.2×1.4×19</t>
  </si>
  <si>
    <t>Cross recessed pan head self-tapping screw</t>
  </si>
  <si>
    <t>Q2714219</t>
  </si>
  <si>
    <t>Q2714213</t>
  </si>
  <si>
    <t>ST4.2×1.4×9.5</t>
  </si>
  <si>
    <t>Q271429.5</t>
  </si>
  <si>
    <t>ST4.8×1.6×13</t>
  </si>
  <si>
    <t>Cross recessed pan head self-tapping screw and plain washer assy</t>
  </si>
  <si>
    <t>Q220B4813B</t>
  </si>
  <si>
    <t>Q220B4813</t>
  </si>
  <si>
    <t>Q220B4213</t>
  </si>
  <si>
    <t>M8×50</t>
  </si>
  <si>
    <t>Q218B0850</t>
  </si>
  <si>
    <t>M8×35</t>
  </si>
  <si>
    <t>Hexagon socket head cap screw, spring 
washer and plain washer assy</t>
  </si>
  <si>
    <t>Q218B0835Z</t>
  </si>
  <si>
    <t>Q218B0835B</t>
  </si>
  <si>
    <t>M8×30</t>
  </si>
  <si>
    <t>Q218B0830</t>
  </si>
  <si>
    <t>M6×14</t>
  </si>
  <si>
    <t>Q218B0614Z</t>
  </si>
  <si>
    <t>M6×16</t>
  </si>
  <si>
    <t>Q218B0616B</t>
  </si>
  <si>
    <t>Q218B0616</t>
  </si>
  <si>
    <t>M5×16</t>
  </si>
  <si>
    <t>Q2140516</t>
  </si>
  <si>
    <t>M4×12</t>
  </si>
  <si>
    <t>Q2140412</t>
  </si>
  <si>
    <t>M12×1.25×70</t>
  </si>
  <si>
    <t>Hexagon flange bolt</t>
  </si>
  <si>
    <t>Q1851270</t>
  </si>
  <si>
    <t>M8×39</t>
  </si>
  <si>
    <t>Q1850839</t>
  </si>
  <si>
    <t>M6×30</t>
  </si>
  <si>
    <t>Q1850630</t>
  </si>
  <si>
    <t>M6×20</t>
  </si>
  <si>
    <t>Q1850620B</t>
  </si>
  <si>
    <t>Q1850616</t>
  </si>
  <si>
    <t>M16×100</t>
  </si>
  <si>
    <t>Q150B16100</t>
  </si>
  <si>
    <t>M16×220</t>
  </si>
  <si>
    <t>Q150B16220</t>
  </si>
  <si>
    <t>M10×1.25×55</t>
  </si>
  <si>
    <t>Q151C1055</t>
  </si>
  <si>
    <t>M8×25</t>
  </si>
  <si>
    <t>Hexagon head bolt, spring washer and plain washer assy</t>
  </si>
  <si>
    <t>Q146B0825</t>
  </si>
  <si>
    <t>M6×80</t>
  </si>
  <si>
    <t>Q150B0680</t>
  </si>
  <si>
    <t>Q146B0625</t>
  </si>
  <si>
    <t>Q146B0616B</t>
  </si>
  <si>
    <t>Hexagon head bolt and plain washer
assy</t>
  </si>
  <si>
    <t>Q140B0616C</t>
  </si>
  <si>
    <t>Gasket</t>
  </si>
  <si>
    <t>8202027-R10</t>
  </si>
  <si>
    <t>Large flat head hexagon socket screw</t>
  </si>
  <si>
    <t>5206115-R1011</t>
  </si>
  <si>
    <t>Q218B0612</t>
  </si>
  <si>
    <t>Q218B0812</t>
  </si>
  <si>
    <t>Tap washer</t>
  </si>
  <si>
    <t>2745103-R1001</t>
  </si>
  <si>
    <t>Flange head eccentric bolt</t>
  </si>
  <si>
    <t>2745101-R10</t>
  </si>
  <si>
    <t>K-type clip</t>
  </si>
  <si>
    <t>3903021-R10</t>
  </si>
  <si>
    <t>Rubber pad</t>
  </si>
  <si>
    <t>5206109-R10</t>
  </si>
  <si>
    <t>Step bolt</t>
  </si>
  <si>
    <t>5206104-R10</t>
  </si>
  <si>
    <t>5206103-R10</t>
  </si>
  <si>
    <t>Q32906</t>
  </si>
  <si>
    <t>Dual disc self-locking 
washer</t>
  </si>
  <si>
    <t>3101102-R10</t>
  </si>
  <si>
    <t>Hex domed cap nut</t>
  </si>
  <si>
    <t>Q395B14</t>
  </si>
  <si>
    <t>26.8*2.5*2.5</t>
  </si>
  <si>
    <t>Front axle</t>
  </si>
  <si>
    <t>3101103-R10</t>
  </si>
  <si>
    <t>Manual storage bag</t>
  </si>
  <si>
    <t>3922101-R10</t>
  </si>
  <si>
    <t xml:space="preserve">Bag for Portable EV charger </t>
  </si>
  <si>
    <t>3930100-R1011</t>
  </si>
  <si>
    <t>Tire pressure sign</t>
  </si>
  <si>
    <t>3903044-R10</t>
  </si>
  <si>
    <t>Cargo box  installation warning label</t>
  </si>
  <si>
    <t>3903043-R10</t>
  </si>
  <si>
    <t>Phone mount</t>
  </si>
  <si>
    <t>3916010-R10</t>
  </si>
  <si>
    <t>80MM Zip tie</t>
  </si>
  <si>
    <t>3903026-R10</t>
  </si>
  <si>
    <t>Reflective vest</t>
  </si>
  <si>
    <t>3903400-R10</t>
  </si>
  <si>
    <t>Fire extinguisher</t>
  </si>
  <si>
    <t>3910100-R10</t>
  </si>
  <si>
    <t>Warning Triangle</t>
  </si>
  <si>
    <t>3926100-R10</t>
  </si>
  <si>
    <t>Tool kit</t>
  </si>
  <si>
    <t>3901100-R1011</t>
  </si>
  <si>
    <t>3903047-R10</t>
  </si>
  <si>
    <t>Crosswind simbol sign</t>
  </si>
  <si>
    <t>3903038-R10</t>
  </si>
  <si>
    <t>Loading capacity warning sign</t>
  </si>
  <si>
    <t>3903037-R10</t>
  </si>
  <si>
    <t>Safe charging warning sign</t>
  </si>
  <si>
    <t>3903031-R10</t>
  </si>
  <si>
    <t>Cargo box lamp symbol sign</t>
  </si>
  <si>
    <t>3903023-R10</t>
  </si>
  <si>
    <t>Safe driving warning sign</t>
  </si>
  <si>
    <t>3903013-R10</t>
  </si>
  <si>
    <t>Amulet</t>
  </si>
  <si>
    <t>3903012-R10</t>
  </si>
  <si>
    <t>Rear LOGO RAP</t>
  </si>
  <si>
    <t>3923013-R10</t>
  </si>
  <si>
    <t>High voltage element warning sign</t>
  </si>
  <si>
    <t>3903018-R10</t>
  </si>
  <si>
    <t>EV symbol sign</t>
  </si>
  <si>
    <t>3923015-R2011</t>
  </si>
  <si>
    <t>Rear LOGO bange</t>
  </si>
  <si>
    <t>3923011-R10</t>
  </si>
  <si>
    <t>High voltage line warning sign</t>
  </si>
  <si>
    <t>3903017-R10</t>
  </si>
  <si>
    <t>Identification of the charging interface</t>
  </si>
  <si>
    <t>3903042-R10</t>
  </si>
  <si>
    <t>Nameplate</t>
  </si>
  <si>
    <t>3904011-R10</t>
  </si>
  <si>
    <t>3903019-R10</t>
  </si>
  <si>
    <t>Windshield washer fluid sign</t>
  </si>
  <si>
    <t>3903014-R10</t>
  </si>
  <si>
    <r>
      <rPr>
        <sz val="10"/>
        <rFont val="Calibri"/>
        <family val="2"/>
        <scheme val="minor"/>
      </rPr>
      <t>Parking brake and</t>
    </r>
    <r>
      <rPr>
        <sz val="10"/>
        <rFont val="Calibri"/>
        <family val="2"/>
        <scheme val="minor"/>
      </rPr>
      <t xml:space="preserve"> Tilting system operation warning sign</t>
    </r>
  </si>
  <si>
    <t>3903022-R10</t>
  </si>
  <si>
    <t>Parking brake warning sign</t>
  </si>
  <si>
    <t>3903016-R10</t>
  </si>
  <si>
    <t>95*60*25</t>
  </si>
  <si>
    <t>6805206-R10</t>
  </si>
  <si>
    <t>229*224*13</t>
  </si>
  <si>
    <t>Backrest rear cover</t>
  </si>
  <si>
    <t>6805103-R10</t>
  </si>
  <si>
    <t>Backrest body assy</t>
  </si>
  <si>
    <t>6805100-R1001</t>
  </si>
  <si>
    <t>158*2.5*2.5</t>
  </si>
  <si>
    <t>Seat lock cord</t>
  </si>
  <si>
    <t>6804010-R1011</t>
  </si>
  <si>
    <t>Seat assy (with pressure sensor)</t>
  </si>
  <si>
    <t>6803200-R1002</t>
  </si>
  <si>
    <t>Rubber pad under seat</t>
  </si>
  <si>
    <t>6803103-R10</t>
  </si>
  <si>
    <t>90*70*20</t>
  </si>
  <si>
    <t>Fire extinguisher holder</t>
  </si>
  <si>
    <t>6802013-R10</t>
  </si>
  <si>
    <t>335*382*303</t>
  </si>
  <si>
    <t>Underseat storage compartment</t>
  </si>
  <si>
    <t>6802011-R10</t>
  </si>
  <si>
    <t>967*400*170</t>
  </si>
  <si>
    <t>Rear body rear mounting panel</t>
  </si>
  <si>
    <t>5602012-R10</t>
  </si>
  <si>
    <t>52.5*38*12.5</t>
  </si>
  <si>
    <t>Rear body front mounting panel</t>
  </si>
  <si>
    <t>5602011-R10</t>
  </si>
  <si>
    <t>Rear body right fender</t>
  </si>
  <si>
    <t>5402017-R10</t>
  </si>
  <si>
    <t>Rear body left fender</t>
  </si>
  <si>
    <t>5402016-R10</t>
  </si>
  <si>
    <t>705*307*163</t>
  </si>
  <si>
    <t>5402014-R10</t>
  </si>
  <si>
    <t>5402013-R10</t>
  </si>
  <si>
    <t>Rear body right mounting panel</t>
  </si>
  <si>
    <t>5402012-R10</t>
  </si>
  <si>
    <t>126*400*240.5</t>
  </si>
  <si>
    <t>Rear body left mounting panel</t>
  </si>
  <si>
    <t>5402011-R10</t>
  </si>
  <si>
    <t>285*40*50</t>
  </si>
  <si>
    <t>Charge interface assy</t>
  </si>
  <si>
    <t>5601015-R1011</t>
  </si>
  <si>
    <t>26*27*32</t>
  </si>
  <si>
    <t>Parking and tilt lock lever cushion</t>
  </si>
  <si>
    <t>5305014-R10</t>
  </si>
  <si>
    <t>50*23*28</t>
  </si>
  <si>
    <t>Hook</t>
  </si>
  <si>
    <t>8226011-R10</t>
  </si>
  <si>
    <t>110*35*7</t>
  </si>
  <si>
    <t>VIN cover</t>
  </si>
  <si>
    <t>5301114-R10</t>
  </si>
  <si>
    <t>Right hollow storage bag</t>
  </si>
  <si>
    <t>5301104-R10</t>
  </si>
  <si>
    <t>Left hollow storage bag</t>
  </si>
  <si>
    <t>5301103-R10</t>
  </si>
  <si>
    <t>22*13*6.9</t>
  </si>
  <si>
    <t>Inner right plastic connector for washer cover</t>
  </si>
  <si>
    <t>5301115-R10</t>
  </si>
  <si>
    <t>Inner left mount plate for washer cover</t>
  </si>
  <si>
    <t>5301113-R10</t>
  </si>
  <si>
    <t>Cover on windshield washer assy</t>
  </si>
  <si>
    <t>5301111-R10</t>
  </si>
  <si>
    <t>840*580*330</t>
  </si>
  <si>
    <t>Inner fender assy</t>
  </si>
  <si>
    <t>5301100-R10</t>
  </si>
  <si>
    <t>350*100*170</t>
  </si>
  <si>
    <t>Handlebar lower cover</t>
  </si>
  <si>
    <t>5305012-R1011</t>
  </si>
  <si>
    <t>380*140*190</t>
  </si>
  <si>
    <t>Handlebar upper cover</t>
  </si>
  <si>
    <t>5305011-R1011</t>
  </si>
  <si>
    <t>39*39*7.93</t>
  </si>
  <si>
    <t>Dashboard mounting cap</t>
  </si>
  <si>
    <t>5306012-R10</t>
  </si>
  <si>
    <t>545*335*180</t>
  </si>
  <si>
    <t>Dashboard mounting panel</t>
  </si>
  <si>
    <t>5306010-R1011</t>
  </si>
  <si>
    <t>31.5*22*4</t>
  </si>
  <si>
    <t>Front fender bracket</t>
  </si>
  <si>
    <t>3102014-R10</t>
  </si>
  <si>
    <t>13.8*13.8*12</t>
  </si>
  <si>
    <t>License plate rubber pad</t>
  </si>
  <si>
    <t>5602019-R20</t>
  </si>
  <si>
    <t>Waterproof clamp plate</t>
  </si>
  <si>
    <t>7931012-R10</t>
  </si>
  <si>
    <t>Rearview mirror mounting cap</t>
  </si>
  <si>
    <t>8202026-R10</t>
  </si>
  <si>
    <t>210*110*3.9</t>
  </si>
  <si>
    <t>Right rearview mirror base rubber strip</t>
  </si>
  <si>
    <t>8202023-R10</t>
  </si>
  <si>
    <t>200*110*80</t>
  </si>
  <si>
    <t>Right rearview mirror base</t>
  </si>
  <si>
    <t>8202040-R1012</t>
  </si>
  <si>
    <t>330*140*60</t>
  </si>
  <si>
    <t>Right rearview mirror body</t>
  </si>
  <si>
    <t>8202025-R10</t>
  </si>
  <si>
    <t>Left rearview mirror base rubber strip</t>
  </si>
  <si>
    <t>8202012-R10</t>
  </si>
  <si>
    <t>8202030-R1012</t>
  </si>
  <si>
    <t>Rearview mirror base rubber pad</t>
  </si>
  <si>
    <t>8202024-R1011</t>
  </si>
  <si>
    <t>Left rearview mirror body</t>
  </si>
  <si>
    <t>8202015-R10</t>
  </si>
  <si>
    <t>170*113*9</t>
  </si>
  <si>
    <t>High position stop lamp mounting panel</t>
  </si>
  <si>
    <t>5301020-R10</t>
  </si>
  <si>
    <t>48*29*5</t>
  </si>
  <si>
    <t>Front body rear fender</t>
  </si>
  <si>
    <t>5302012-R10</t>
  </si>
  <si>
    <t>33.5*17*8</t>
  </si>
  <si>
    <t>Front body right rear moulding lining board</t>
  </si>
  <si>
    <t>5302022-R10</t>
  </si>
  <si>
    <t>Front body left rear moulding lining board</t>
  </si>
  <si>
    <t>5302021-R10</t>
  </si>
  <si>
    <t>37.5*50*10</t>
  </si>
  <si>
    <t>Front body right rear moulding strip</t>
  </si>
  <si>
    <t>5302018-R10</t>
  </si>
  <si>
    <t>Front body left rear moulding strip</t>
  </si>
  <si>
    <t>5302017-R10</t>
  </si>
  <si>
    <t>65.5*16*8.5</t>
  </si>
  <si>
    <t>Front body right moulding strip</t>
  </si>
  <si>
    <t>5302014-R10</t>
  </si>
  <si>
    <t>655*160*85</t>
  </si>
  <si>
    <t>Front body left moulding strip</t>
  </si>
  <si>
    <t>5302013-R10</t>
  </si>
  <si>
    <t>6.23*0.8*6.23</t>
  </si>
  <si>
    <t>Front moulding panel rubber ring</t>
  </si>
  <si>
    <t>5302023-R10</t>
  </si>
  <si>
    <t>850*600*280</t>
  </si>
  <si>
    <t>Front moulding panel</t>
  </si>
  <si>
    <t>5302011-R10</t>
  </si>
  <si>
    <t>Front upper moulding panel assy</t>
  </si>
  <si>
    <t>5302010-R10</t>
  </si>
  <si>
    <t>15*13*0.73</t>
  </si>
  <si>
    <t>Front fender mounting panel component</t>
  </si>
  <si>
    <t>3102013-R1001</t>
  </si>
  <si>
    <t>15*28*24</t>
  </si>
  <si>
    <t>Front fender rear part</t>
  </si>
  <si>
    <t>3102012-R10</t>
  </si>
  <si>
    <t>23*28.5*25</t>
  </si>
  <si>
    <t>Front fender forepart</t>
  </si>
  <si>
    <t>3102011-R10</t>
  </si>
  <si>
    <t>6*3*2.5</t>
  </si>
  <si>
    <t>Dashboard mounting panel bracket</t>
  </si>
  <si>
    <t>5205026-R10</t>
  </si>
  <si>
    <t>φ6*11*1.0 Flat washer</t>
  </si>
  <si>
    <t>5205023-R10</t>
  </si>
  <si>
    <t>11*11*0.03</t>
  </si>
  <si>
    <t>φ6 Wave washer</t>
  </si>
  <si>
    <t>5205024-R10</t>
  </si>
  <si>
    <t>φ5.5 Outer circlip</t>
  </si>
  <si>
    <t>5205022-R10</t>
  </si>
  <si>
    <t>510*60*50</t>
  </si>
  <si>
    <t>Front wiper arm assy</t>
  </si>
  <si>
    <t>5205020-R1011</t>
  </si>
  <si>
    <t>400*35*5</t>
  </si>
  <si>
    <t>Front wiper blade assy</t>
  </si>
  <si>
    <t>5205030-R10</t>
  </si>
  <si>
    <t>245*190*100</t>
  </si>
  <si>
    <t>Wiper motor and connecting rod assy</t>
  </si>
  <si>
    <t>5205010-R1021</t>
  </si>
  <si>
    <t>30*25*20</t>
  </si>
  <si>
    <t>Washer front nozzle</t>
  </si>
  <si>
    <t>5207011-R10</t>
  </si>
  <si>
    <t>Washer spray hose</t>
  </si>
  <si>
    <t>5207014-R10</t>
  </si>
  <si>
    <t>Windshield washer pump(motor)</t>
  </si>
  <si>
    <t>5207013-R10</t>
  </si>
  <si>
    <t>Windshield washer pump rubber pad</t>
  </si>
  <si>
    <t>5207016-R10</t>
  </si>
  <si>
    <t>Washer fluid reservoir cap</t>
  </si>
  <si>
    <t>5207015-R10</t>
  </si>
  <si>
    <t>Windshield washer fluid reservoir tank</t>
  </si>
  <si>
    <t>5207012-R10</t>
  </si>
  <si>
    <t>21*14*13.5</t>
  </si>
  <si>
    <t>Windshield  washer assy with motor</t>
  </si>
  <si>
    <t>5207010-R10</t>
  </si>
  <si>
    <t>Windshield bottom bracket rubber strip</t>
  </si>
  <si>
    <t>5206107-R1001</t>
  </si>
  <si>
    <t>Windshield upper bracket rubber strip</t>
  </si>
  <si>
    <t>5206108-R1012</t>
  </si>
  <si>
    <t>Windshield glass sealing strip</t>
  </si>
  <si>
    <t>5206201-R20</t>
  </si>
  <si>
    <t>Windshield glass</t>
  </si>
  <si>
    <t>5206011-R1011</t>
  </si>
  <si>
    <t>Windshield glass molding strip</t>
  </si>
  <si>
    <t>5206202-R20</t>
  </si>
  <si>
    <t>Ceiling</t>
  </si>
  <si>
    <t>5701011-R20</t>
  </si>
  <si>
    <t>Windshield assy (with glass)</t>
  </si>
  <si>
    <t>5206100-R20</t>
  </si>
  <si>
    <t>Refrigerated box LOGO</t>
  </si>
  <si>
    <t>3903036-R10</t>
  </si>
  <si>
    <t>Refrigerated box safe charging warning sign</t>
  </si>
  <si>
    <t>3903034-R10</t>
  </si>
  <si>
    <t>Refrigerated box operation sign</t>
  </si>
  <si>
    <t>3903033-R10</t>
  </si>
  <si>
    <t>Refrigerated box loading capacity warning sign</t>
  </si>
  <si>
    <t>3903032-R10</t>
  </si>
  <si>
    <t>Refrigerated box pallet assy</t>
  </si>
  <si>
    <t>8500600-R10</t>
  </si>
  <si>
    <t>Switch power supply cover</t>
  </si>
  <si>
    <t>8500506-R10</t>
  </si>
  <si>
    <t>Water shield</t>
  </si>
  <si>
    <t>8500504-R10</t>
  </si>
  <si>
    <t>AC contactor cover</t>
  </si>
  <si>
    <t>8500503-R10</t>
  </si>
  <si>
    <t>Condenser fan mounting plate</t>
  </si>
  <si>
    <t>8500502-R10</t>
  </si>
  <si>
    <t>Plastic shell</t>
  </si>
  <si>
    <t>8500501-R10</t>
  </si>
  <si>
    <t>High pressure pipe</t>
  </si>
  <si>
    <t>8500470-R10</t>
  </si>
  <si>
    <t>Defrosting pipe</t>
  </si>
  <si>
    <t>8500460-R10</t>
  </si>
  <si>
    <t>Low pressure hose</t>
  </si>
  <si>
    <t>8500450-R10</t>
  </si>
  <si>
    <t>Condenser fan</t>
  </si>
  <si>
    <t>8500595-R10</t>
  </si>
  <si>
    <t>Condenser harness</t>
  </si>
  <si>
    <t>8500585-R10</t>
  </si>
  <si>
    <t>220V AC contactor</t>
  </si>
  <si>
    <t>8500575-R10</t>
  </si>
  <si>
    <t>Voltage reducer</t>
  </si>
  <si>
    <t>8500565-R10</t>
  </si>
  <si>
    <t>Reservoir</t>
  </si>
  <si>
    <t>8500555-R10</t>
  </si>
  <si>
    <t>Compressor gears</t>
  </si>
  <si>
    <t>8500545-R10</t>
  </si>
  <si>
    <t>Controller</t>
  </si>
  <si>
    <t>8500535-R10</t>
  </si>
  <si>
    <t>High pressure switch</t>
  </si>
  <si>
    <t>8500525-R10</t>
  </si>
  <si>
    <t>Low pressure switch</t>
  </si>
  <si>
    <t>8500515-R10</t>
  </si>
  <si>
    <t>Solenoid valve kit</t>
  </si>
  <si>
    <t>8500590-R10</t>
  </si>
  <si>
    <t>Switch power supply</t>
  </si>
  <si>
    <t>8500580-R10</t>
  </si>
  <si>
    <t>Reservoir outlet pipe</t>
  </si>
  <si>
    <t>8500570-R10</t>
  </si>
  <si>
    <t>Core outlet pipe</t>
  </si>
  <si>
    <t>8500560-R10</t>
  </si>
  <si>
    <t>Exhaust defrosting pipe assembly</t>
  </si>
  <si>
    <t>8500550-R10</t>
  </si>
  <si>
    <t>Compressor suction pipe</t>
  </si>
  <si>
    <t>8500540-R10</t>
  </si>
  <si>
    <t>Parallel flow core</t>
  </si>
  <si>
    <t>8500530-R10</t>
  </si>
  <si>
    <t>72V power connecting cable for refrigerated box</t>
  </si>
  <si>
    <t>8500520-R10</t>
  </si>
  <si>
    <t>220V power cord for refrigerated box</t>
  </si>
  <si>
    <t>8500510-R10</t>
  </si>
  <si>
    <t>8500500-R1001</t>
  </si>
  <si>
    <t>8500828-R10</t>
  </si>
  <si>
    <t>8500855-R10</t>
  </si>
  <si>
    <t>8500827-R10</t>
  </si>
  <si>
    <t>8500826-R10</t>
  </si>
  <si>
    <t>8500850-R10</t>
  </si>
  <si>
    <t>8500840-R10</t>
  </si>
  <si>
    <t>8500830-R10</t>
  </si>
  <si>
    <t>8500824-R10</t>
  </si>
  <si>
    <t>8500823-R10</t>
  </si>
  <si>
    <t>8500810-R10</t>
  </si>
  <si>
    <t>8500800-R10</t>
  </si>
  <si>
    <t>Flat model structure</t>
  </si>
  <si>
    <t>8500200-R1011</t>
  </si>
  <si>
    <t>8500415-R11</t>
  </si>
  <si>
    <t>8500136-R11</t>
  </si>
  <si>
    <r>
      <rPr>
        <sz val="10"/>
        <rFont val="Calibri"/>
        <family val="2"/>
        <scheme val="minor"/>
      </rPr>
      <t>8500414-</t>
    </r>
    <r>
      <rPr>
        <sz val="10"/>
        <rFont val="Calibri"/>
        <family val="2"/>
        <scheme val="minor"/>
      </rPr>
      <t>R11</t>
    </r>
  </si>
  <si>
    <t>Layered plate</t>
  </si>
  <si>
    <t>8500410-R11</t>
  </si>
  <si>
    <t>Hinge</t>
  </si>
  <si>
    <t>8500130-R10</t>
  </si>
  <si>
    <t>Protective rubber strip of head cargo box</t>
  </si>
  <si>
    <t>8501108-R10</t>
  </si>
  <si>
    <t>Protective pad of head cargo box</t>
  </si>
  <si>
    <t>8501111-R10</t>
  </si>
  <si>
    <t>Cargo box head storage compartment</t>
  </si>
  <si>
    <t>8501107-R10</t>
  </si>
  <si>
    <t>8500200-R11</t>
  </si>
  <si>
    <t>8500300-R11</t>
  </si>
  <si>
    <t>Small hollow hanging storage bag in cargo box</t>
  </si>
  <si>
    <t>8501106-R10</t>
  </si>
  <si>
    <t>Large hollow hanging storage bag in cargo box</t>
  </si>
  <si>
    <t>8501104-R10</t>
  </si>
  <si>
    <t>Cargo box mounting block</t>
  </si>
  <si>
    <t>8500102-R10</t>
  </si>
  <si>
    <t>8500369-R10</t>
  </si>
  <si>
    <t>4137023-R10</t>
  </si>
  <si>
    <t>4137022-R10</t>
  </si>
  <si>
    <t>4137021-R10</t>
  </si>
  <si>
    <t>Cargo box lamp</t>
  </si>
  <si>
    <t>4137020-R10</t>
  </si>
  <si>
    <t>Door lock rod assy</t>
  </si>
  <si>
    <t>8500305-R11</t>
  </si>
  <si>
    <t>Cargo box lock cylinder kit</t>
  </si>
  <si>
    <t>8500170-R10</t>
  </si>
  <si>
    <t>Door lock structure</t>
  </si>
  <si>
    <t>8500120-R1021</t>
  </si>
  <si>
    <t>8500132-R11</t>
  </si>
  <si>
    <t>8500131-R11</t>
  </si>
  <si>
    <t>8500129-R11</t>
  </si>
  <si>
    <t>8500128-R11</t>
  </si>
  <si>
    <t>8500127-R11</t>
  </si>
  <si>
    <t>8500124-R11</t>
  </si>
  <si>
    <t>8500123-R11</t>
  </si>
  <si>
    <t>8500113-R11</t>
  </si>
  <si>
    <t>8500140-R11</t>
  </si>
  <si>
    <t>8500130-R11</t>
  </si>
  <si>
    <t>8500120-R11</t>
  </si>
  <si>
    <t>8500110-R11</t>
  </si>
  <si>
    <t>8500080-R11</t>
  </si>
  <si>
    <t>8500050-R11</t>
  </si>
  <si>
    <t>relay N11</t>
  </si>
  <si>
    <t>4002012-R10</t>
  </si>
  <si>
    <t>relay JD1927A</t>
  </si>
  <si>
    <t>4002011-R10</t>
  </si>
  <si>
    <t>fuse 30A</t>
  </si>
  <si>
    <t>4002018-R11</t>
  </si>
  <si>
    <t>fuse 25A</t>
  </si>
  <si>
    <t>4002017-R11</t>
  </si>
  <si>
    <t>fuse 15A</t>
  </si>
  <si>
    <t>4002016-R10</t>
  </si>
  <si>
    <t>fuse 10A</t>
  </si>
  <si>
    <t>4002014-R10</t>
  </si>
  <si>
    <t>fuse 5A</t>
  </si>
  <si>
    <t>4002013-R10</t>
  </si>
  <si>
    <t>Motor W phase cable assy</t>
  </si>
  <si>
    <t>4019050-R10</t>
  </si>
  <si>
    <t>Motor V phase cable assy</t>
  </si>
  <si>
    <t>4019040-R10</t>
  </si>
  <si>
    <t>Motor U phase cable assy</t>
  </si>
  <si>
    <t>4019030-R10</t>
  </si>
  <si>
    <t>66.5*12.5*3</t>
  </si>
  <si>
    <t>Power harness assy (lithium battery)</t>
  </si>
  <si>
    <t>4019010-R11</t>
  </si>
  <si>
    <t>1670*2*13</t>
  </si>
  <si>
    <t>High position stop lamp harness assy</t>
  </si>
  <si>
    <t>4002020-R10</t>
  </si>
  <si>
    <t>Body harness assy (lithium battery Fast charge)</t>
  </si>
  <si>
    <t>4002010-R1121</t>
  </si>
  <si>
    <t>79.7*109*61</t>
  </si>
  <si>
    <t>Rear speaker assy</t>
  </si>
  <si>
    <t>7911020-R10</t>
  </si>
  <si>
    <t>7911010-R1041</t>
  </si>
  <si>
    <t>450*35*35</t>
  </si>
  <si>
    <t>12V power outlet assy</t>
  </si>
  <si>
    <t>7921010-R10</t>
  </si>
  <si>
    <t>450*40*40</t>
  </si>
  <si>
    <t>USB power outlet assy</t>
  </si>
  <si>
    <t>7921020-R1011</t>
  </si>
  <si>
    <t>200*165*30</t>
  </si>
  <si>
    <t>High position stop lamp assy</t>
  </si>
  <si>
    <t>4134010-R10</t>
  </si>
  <si>
    <t>170*140*90</t>
  </si>
  <si>
    <t>Rear right combined lamp assy</t>
  </si>
  <si>
    <t>4133020-R10</t>
  </si>
  <si>
    <t>105*40*50</t>
  </si>
  <si>
    <t>Rear registration plate lamp assy</t>
  </si>
  <si>
    <t>4108010-R10</t>
  </si>
  <si>
    <t>Rear left combined lamps assy</t>
  </si>
  <si>
    <t>4133010-R10</t>
  </si>
  <si>
    <t>205*160*50</t>
  </si>
  <si>
    <t>Rear fog lamp assy</t>
  </si>
  <si>
    <t>4116010-R10</t>
  </si>
  <si>
    <t>118*28*28</t>
  </si>
  <si>
    <t>Side reflex reflector</t>
  </si>
  <si>
    <t>4135010-R10</t>
  </si>
  <si>
    <t>118*115*70</t>
  </si>
  <si>
    <t>Front left turn signal lamp assy</t>
  </si>
  <si>
    <t>4111010-R10</t>
  </si>
  <si>
    <t>280*320*200</t>
  </si>
  <si>
    <t>Front combined lamps assy</t>
  </si>
  <si>
    <t>4121010-R10</t>
  </si>
  <si>
    <t>Front right turn signal lamp assy</t>
  </si>
  <si>
    <t>4111020-R10</t>
  </si>
  <si>
    <t>700*510*240</t>
  </si>
  <si>
    <t>Front body inner bottom fender</t>
  </si>
  <si>
    <t>5173012-R10</t>
  </si>
  <si>
    <t>66*39*38.5</t>
  </si>
  <si>
    <t>Front body inner lower fender</t>
  </si>
  <si>
    <t>5173011-R10</t>
  </si>
  <si>
    <t>51*31.5*3.5</t>
  </si>
  <si>
    <t>Pedal mounting panel</t>
  </si>
  <si>
    <t>5107011-R10</t>
  </si>
  <si>
    <t>50*42.5*32.5</t>
  </si>
  <si>
    <t>Seat lower cover</t>
  </si>
  <si>
    <t>6802012-R10</t>
  </si>
  <si>
    <t>65*43*0.18</t>
  </si>
  <si>
    <t>Pedal rubber mat</t>
  </si>
  <si>
    <t>5102011-R10</t>
  </si>
  <si>
    <t>52*44*0.5</t>
  </si>
  <si>
    <t>Pedal trim panel</t>
  </si>
  <si>
    <t>5102012-R1001</t>
  </si>
  <si>
    <t>260*160*120</t>
  </si>
  <si>
    <t>Dashboard assy (Lithium battery)</t>
  </si>
  <si>
    <t>3820020-R1122</t>
  </si>
  <si>
    <t>Backup camera cable assy</t>
  </si>
  <si>
    <t>4002050-R10</t>
  </si>
  <si>
    <t>540*45*40</t>
  </si>
  <si>
    <t>Backup camera assy</t>
  </si>
  <si>
    <t>3776010-R10</t>
  </si>
  <si>
    <t>Folding key number plate</t>
  </si>
  <si>
    <t>3704020-R10</t>
  </si>
  <si>
    <t>Seat lock structure assy</t>
  </si>
  <si>
    <t>3704050-R10</t>
  </si>
  <si>
    <t>100*70*45</t>
  </si>
  <si>
    <t>Horn assy</t>
  </si>
  <si>
    <t>3721010-R1001</t>
  </si>
  <si>
    <t>25*8.5*7.5</t>
  </si>
  <si>
    <t>3704010-R1001</t>
  </si>
  <si>
    <t>56*6.7.7</t>
  </si>
  <si>
    <t>Right handlebar switch assy</t>
  </si>
  <si>
    <t>3774020-R10</t>
  </si>
  <si>
    <t>60*5.2*8.5</t>
  </si>
  <si>
    <t>Left handlebar switch assy</t>
  </si>
  <si>
    <t>3774010-R10</t>
  </si>
  <si>
    <t>Right throttle grip assy</t>
  </si>
  <si>
    <t>3774040-R20</t>
  </si>
  <si>
    <t>Left handlebar grip assy</t>
  </si>
  <si>
    <t>3774030-R20</t>
  </si>
  <si>
    <t>6.5*3*0.5</t>
  </si>
  <si>
    <t>Remote control</t>
  </si>
  <si>
    <t>3683050-R10</t>
  </si>
  <si>
    <t>15*10.5*3</t>
  </si>
  <si>
    <t>Body control module assy</t>
  </si>
  <si>
    <t>3683010-R1013</t>
  </si>
  <si>
    <t>14.3*9*3.8</t>
  </si>
  <si>
    <t>Reversing radar host module assy</t>
  </si>
  <si>
    <t>3603020-R10</t>
  </si>
  <si>
    <t>55*40*40</t>
  </si>
  <si>
    <t>Reversing radar probe assy</t>
  </si>
  <si>
    <t>3603010-R10</t>
  </si>
  <si>
    <t>Front brake oil hose right bracket</t>
  </si>
  <si>
    <t>3506302-R1021</t>
  </si>
  <si>
    <t>Front brake oil hose left bracket</t>
  </si>
  <si>
    <t>3506304-R1021</t>
  </si>
  <si>
    <t>1.1*1*0.2</t>
  </si>
  <si>
    <t>Speed limit switch mounting bracket</t>
  </si>
  <si>
    <t>3503011-R11</t>
  </si>
  <si>
    <t>Speed limit switch</t>
  </si>
  <si>
    <t>3503010-R11</t>
  </si>
  <si>
    <t>Parking cable rear part</t>
  </si>
  <si>
    <t>3508031-R10</t>
  </si>
  <si>
    <t>Parking cable mount box</t>
  </si>
  <si>
    <t>3508022-R10</t>
  </si>
  <si>
    <t>Parking cable forepart</t>
  </si>
  <si>
    <t>3508021-R1001</t>
  </si>
  <si>
    <t>Parking cable assy</t>
  </si>
  <si>
    <t>3508030-R1002</t>
  </si>
  <si>
    <t>8.2*5.6*0.47</t>
  </si>
  <si>
    <t>Steering damper rear mounting bracket</t>
  </si>
  <si>
    <t>3404027-R10</t>
  </si>
  <si>
    <t>Steering damper</t>
  </si>
  <si>
    <t>3404020-R10</t>
  </si>
  <si>
    <t>Steering sterm bearing kit</t>
  </si>
  <si>
    <t>3404030-R10</t>
  </si>
  <si>
    <t>Steering sterm component</t>
  </si>
  <si>
    <t>3404010-R1011</t>
  </si>
  <si>
    <t>5.1*5.1*1.5</t>
  </si>
  <si>
    <t>Steering bearing</t>
  </si>
  <si>
    <t>3404025-R10</t>
  </si>
  <si>
    <t>6.7*6.7*0.8</t>
  </si>
  <si>
    <t>Upper dust cover</t>
  </si>
  <si>
    <t>3404023-R10</t>
  </si>
  <si>
    <t>4.8*4.8*1.1</t>
  </si>
  <si>
    <t>Primary locknut</t>
  </si>
  <si>
    <t>3404021-R10</t>
  </si>
  <si>
    <t>4.8*4.8*0.5</t>
  </si>
  <si>
    <t>Secondary locknut</t>
  </si>
  <si>
    <t>3404022-R10</t>
  </si>
  <si>
    <t>2.5*2.5*1.4</t>
  </si>
  <si>
    <t>Base clamp block</t>
  </si>
  <si>
    <t>3403011-R10</t>
  </si>
  <si>
    <t>13*5.6*5.3</t>
  </si>
  <si>
    <t>Handlebar bottom mounting base</t>
  </si>
  <si>
    <t>3403010-R10</t>
  </si>
  <si>
    <t>Q2800410</t>
  </si>
  <si>
    <t>Handlebar lower mounting base</t>
  </si>
  <si>
    <t>3421021-R1011</t>
  </si>
  <si>
    <t>Intermediate axle</t>
  </si>
  <si>
    <t>3421027-R10</t>
  </si>
  <si>
    <t>3421024-R1011</t>
  </si>
  <si>
    <t>Parking brake lever</t>
  </si>
  <si>
    <t>3421023-R1012</t>
  </si>
  <si>
    <t>Tilt lock lever</t>
  </si>
  <si>
    <t>3421022-R1011</t>
  </si>
  <si>
    <t>13.5*7.4*13</t>
  </si>
  <si>
    <t>Handlebar mount kit</t>
  </si>
  <si>
    <t>3421020-R1012</t>
  </si>
  <si>
    <t>5.2*1.7*1.2</t>
  </si>
  <si>
    <t>Handlebar riser</t>
  </si>
  <si>
    <t>3421029-R1011</t>
  </si>
  <si>
    <t>Handlebar component</t>
  </si>
  <si>
    <t>3421010-R1011</t>
  </si>
  <si>
    <t>3104102-R10</t>
  </si>
  <si>
    <t>3106108-R10</t>
  </si>
  <si>
    <t>480*480*120</t>
  </si>
  <si>
    <t>Tire</t>
  </si>
  <si>
    <t>3106101-R10</t>
  </si>
  <si>
    <t>34*19*19</t>
  </si>
  <si>
    <t>Rear wheel inflating valve</t>
  </si>
  <si>
    <t>3113105-R10</t>
  </si>
  <si>
    <t>50*50*16</t>
  </si>
  <si>
    <t>Hub LOGO</t>
  </si>
  <si>
    <t>3102103-R10</t>
  </si>
  <si>
    <t>330*330*93</t>
  </si>
  <si>
    <t>Rear hub</t>
  </si>
  <si>
    <t>3104101-R10</t>
  </si>
  <si>
    <t>Rear hub assy</t>
  </si>
  <si>
    <t>3104100-R10</t>
  </si>
  <si>
    <t>3501039-R10</t>
  </si>
  <si>
    <t>22*22*0.5</t>
  </si>
  <si>
    <t>3501031-R10</t>
  </si>
  <si>
    <t>301*78</t>
  </si>
  <si>
    <t>Rear brake oil hose assy</t>
  </si>
  <si>
    <t>3506200-R1013</t>
  </si>
  <si>
    <t>3506100-R10</t>
  </si>
  <si>
    <t>Front brake pads</t>
  </si>
  <si>
    <t>3501030-R10</t>
  </si>
  <si>
    <t>3501025-R10</t>
  </si>
  <si>
    <t>10.5*9.25*8.5</t>
  </si>
  <si>
    <t>3501020-R10</t>
  </si>
  <si>
    <t>3501032-R10</t>
  </si>
  <si>
    <t>3501015-R10</t>
  </si>
  <si>
    <t>10.5*9.25*5.5</t>
  </si>
  <si>
    <t>3501010-R10</t>
  </si>
  <si>
    <t>Oil seal washer</t>
  </si>
  <si>
    <t>3506012-R10</t>
  </si>
  <si>
    <t>4.8*1.9*6.7</t>
  </si>
  <si>
    <t>Oil seal screw</t>
  </si>
  <si>
    <t>3506011-R10</t>
  </si>
  <si>
    <t>3505301-R10</t>
  </si>
  <si>
    <t>4*3*1.2</t>
  </si>
  <si>
    <t>3779010-R10</t>
  </si>
  <si>
    <t>3505202-R10</t>
  </si>
  <si>
    <t>3505201-R1001</t>
  </si>
  <si>
    <t>262*12*8</t>
  </si>
  <si>
    <t>3505200-R10</t>
  </si>
  <si>
    <t>3779020-R10</t>
  </si>
  <si>
    <t>3505102-R10</t>
  </si>
  <si>
    <t>3505101-R10</t>
  </si>
  <si>
    <t>26.22*12*8</t>
  </si>
  <si>
    <t>3505100-R10</t>
  </si>
  <si>
    <t>Front wheel axle sleeve</t>
  </si>
  <si>
    <t>3101104-R10</t>
  </si>
  <si>
    <t>Front wheel oil seal</t>
  </si>
  <si>
    <t>3101109-R10</t>
  </si>
  <si>
    <t>Front wheel bearing</t>
  </si>
  <si>
    <t>3101105-R10</t>
  </si>
  <si>
    <t>Gum rubber sleeve</t>
  </si>
  <si>
    <t>3101106-R10</t>
  </si>
  <si>
    <t>Supporting sleeve</t>
  </si>
  <si>
    <t>3101107-R10</t>
  </si>
  <si>
    <t>Front rim</t>
  </si>
  <si>
    <t>3101111-R10</t>
  </si>
  <si>
    <t>33*14*33</t>
  </si>
  <si>
    <t>Front rim assy</t>
  </si>
  <si>
    <t>3101100-R1001</t>
  </si>
  <si>
    <t>Right ball joint assy</t>
  </si>
  <si>
    <t>2916120-R10</t>
  </si>
  <si>
    <t>Left ball joint assy</t>
  </si>
  <si>
    <t>2916110-R10</t>
  </si>
  <si>
    <t>Lateral stabilizer bar</t>
  </si>
  <si>
    <t>2916101-R10</t>
  </si>
  <si>
    <t>51.6*5.5*2.5</t>
  </si>
  <si>
    <t>Lateral stabilizer bar assy</t>
  </si>
  <si>
    <t>2916100-R10</t>
  </si>
  <si>
    <t>Trailing arm</t>
  </si>
  <si>
    <t>2911102-R10</t>
  </si>
  <si>
    <t>Trailing arm gum rubber sleeve</t>
  </si>
  <si>
    <t>2911101-R10</t>
  </si>
  <si>
    <t>4.4*7.55*4.7</t>
  </si>
  <si>
    <t>Trailing arm assy</t>
  </si>
  <si>
    <t>2911100-R10</t>
  </si>
  <si>
    <t>29.3*6.6*6.6</t>
  </si>
  <si>
    <t>Rear shock absorber</t>
  </si>
  <si>
    <t>2915100-R10</t>
  </si>
  <si>
    <t>48*8*5.2</t>
  </si>
  <si>
    <t>2905200-R10</t>
  </si>
  <si>
    <t>Left front shock absorber</t>
  </si>
  <si>
    <t>2905100-R10</t>
  </si>
  <si>
    <t>135*90*38</t>
  </si>
  <si>
    <t>Rear welding body assy (Lithium battery)</t>
  </si>
  <si>
    <t>2801200-R1111</t>
  </si>
  <si>
    <t>112.5*65*47</t>
  </si>
  <si>
    <t>Front welding body assy</t>
  </si>
  <si>
    <t>2801100-R1022</t>
  </si>
  <si>
    <t>60*52*17</t>
  </si>
  <si>
    <t>Front sub-frame</t>
  </si>
  <si>
    <t>2810100-R1022</t>
  </si>
  <si>
    <t>9.5*8*3.5</t>
  </si>
  <si>
    <t>Windshield support bottom mounting bracket</t>
  </si>
  <si>
    <t>2801101-R10</t>
  </si>
  <si>
    <t>1230*35*35</t>
  </si>
  <si>
    <t>Windshield supporting tube sub assy</t>
  </si>
  <si>
    <t>2801110-R1011</t>
  </si>
  <si>
    <t>2801106-R10</t>
  </si>
  <si>
    <t>70*50*50</t>
  </si>
  <si>
    <t>Windshield supporting tube rubber sleeve</t>
  </si>
  <si>
    <t>2801103-R10</t>
  </si>
  <si>
    <t>2745020-R1012</t>
  </si>
  <si>
    <t>2745903-R10</t>
  </si>
  <si>
    <t>Drag spring</t>
  </si>
  <si>
    <t>2745316-R10</t>
  </si>
  <si>
    <t>2745308-R1011</t>
  </si>
  <si>
    <t>Tilt lock cable mounting bracket</t>
  </si>
  <si>
    <t>2745106-R10</t>
  </si>
  <si>
    <t>Outer swing arm of tilt structure</t>
  </si>
  <si>
    <t>2745104-R1021</t>
  </si>
  <si>
    <t>Parking cable mount box bracket</t>
  </si>
  <si>
    <t>3508025-R10</t>
  </si>
  <si>
    <t>47*18*10.5</t>
  </si>
  <si>
    <t>Tilt structure</t>
  </si>
  <si>
    <t>2745100-R1001</t>
  </si>
  <si>
    <t>3*0.9*0.9</t>
  </si>
  <si>
    <t>Wheel hub bolt</t>
  </si>
  <si>
    <t>3106107-R10</t>
  </si>
  <si>
    <t>Q5500625</t>
  </si>
  <si>
    <t>Q43062</t>
  </si>
  <si>
    <t>Q5002536</t>
  </si>
  <si>
    <t>2401116-R10</t>
  </si>
  <si>
    <t>2401160-R10</t>
  </si>
  <si>
    <t>2401114-R10</t>
  </si>
  <si>
    <t>Right half shaft</t>
  </si>
  <si>
    <t>2401104-R10</t>
  </si>
  <si>
    <t>Left half shaft</t>
  </si>
  <si>
    <t>2401103-R10</t>
  </si>
  <si>
    <t>Oil seal</t>
  </si>
  <si>
    <t>2401140-R10</t>
  </si>
  <si>
    <t>Differential</t>
  </si>
  <si>
    <t>2401130-R10</t>
  </si>
  <si>
    <t>Half shaft nut</t>
  </si>
  <si>
    <t>2401109-R10</t>
  </si>
  <si>
    <t>Rear right brake caliper cylinder assy</t>
  </si>
  <si>
    <t>3502025-R20</t>
  </si>
  <si>
    <t>Rear left brake caliper cylinder assy</t>
  </si>
  <si>
    <t>3502015-R20</t>
  </si>
  <si>
    <t>Oil fill plug 2022</t>
  </si>
  <si>
    <t>3106103-R10</t>
  </si>
  <si>
    <t>Oil drain plug 2022</t>
  </si>
  <si>
    <t>3106104-R10</t>
  </si>
  <si>
    <t>Rear brake disc</t>
  </si>
  <si>
    <t>3502035-R10</t>
  </si>
  <si>
    <t>20</t>
  </si>
  <si>
    <r>
      <rPr>
        <sz val="10"/>
        <rFont val="Calibri"/>
        <family val="2"/>
        <scheme val="minor"/>
      </rPr>
      <t>Q</t>
    </r>
    <r>
      <rPr>
        <sz val="10"/>
        <rFont val="Calibri"/>
        <family val="2"/>
        <scheme val="minor"/>
      </rPr>
      <t>146B0822</t>
    </r>
  </si>
  <si>
    <t>Rear right brake caliper assy</t>
  </si>
  <si>
    <t>3502020-R20</t>
  </si>
  <si>
    <t>Rear brake pads</t>
  </si>
  <si>
    <r>
      <rPr>
        <sz val="10"/>
        <rFont val="Calibri"/>
        <family val="2"/>
        <scheme val="minor"/>
      </rPr>
      <t>3502030-R</t>
    </r>
    <r>
      <rPr>
        <sz val="10"/>
        <rFont val="Calibri"/>
        <family val="2"/>
        <scheme val="minor"/>
      </rPr>
      <t>2</t>
    </r>
    <r>
      <rPr>
        <sz val="10"/>
        <rFont val="Calibri"/>
        <family val="2"/>
        <scheme val="minor"/>
      </rPr>
      <t>0</t>
    </r>
  </si>
  <si>
    <t>14*12.5*10.5</t>
  </si>
  <si>
    <t>Rear left brake caliper assy</t>
  </si>
  <si>
    <t>3502010-R20</t>
  </si>
  <si>
    <t>25*16.9*16.9</t>
  </si>
  <si>
    <t>Wheel nut</t>
  </si>
  <si>
    <t>Q395C10</t>
  </si>
  <si>
    <t>86*32*23.5</t>
  </si>
  <si>
    <t>Rear axle assy (12.5:1)</t>
  </si>
  <si>
    <t>2401100-R1022</t>
  </si>
  <si>
    <t>810*85*85</t>
  </si>
  <si>
    <t>Charge port assy with cable（Fast charge）</t>
  </si>
  <si>
    <t>2107040-R1021</t>
  </si>
  <si>
    <t>490*240*70</t>
  </si>
  <si>
    <t>Portable EV charger assy with cable (European standard)</t>
  </si>
  <si>
    <t>2107050-R1012</t>
  </si>
  <si>
    <t>18*.05*2.5</t>
  </si>
  <si>
    <t>12V battery corner moulding  mount rod (lithium battery)</t>
  </si>
  <si>
    <t>2101052-R11</t>
  </si>
  <si>
    <t>11</t>
  </si>
  <si>
    <t>22*9*1.3</t>
  </si>
  <si>
    <t>12V battery moulding assy (lithium battery)</t>
  </si>
  <si>
    <t>2101050-R11</t>
  </si>
  <si>
    <t>17.8*7.5*17</t>
  </si>
  <si>
    <t>2103013-R10</t>
  </si>
  <si>
    <t>Drive motor fan</t>
  </si>
  <si>
    <t>2103012-R10</t>
  </si>
  <si>
    <t>Drive motor tail cover</t>
  </si>
  <si>
    <t>2103011-R10</t>
  </si>
  <si>
    <t>25*17*17</t>
  </si>
  <si>
    <t>Drive motor assy</t>
  </si>
  <si>
    <t>2103010-R1001</t>
  </si>
  <si>
    <t>19.5*12.5*10</t>
  </si>
  <si>
    <t>Drive motor controller assy (lithium　battery)</t>
  </si>
  <si>
    <t>2104010-R1122</t>
  </si>
  <si>
    <t>2107030-R1122</t>
  </si>
  <si>
    <t>3</t>
  </si>
  <si>
    <t>22*14*7</t>
  </si>
  <si>
    <t>DC/DC converter assy</t>
  </si>
  <si>
    <t>2123010-R1111</t>
  </si>
  <si>
    <t>510*450*312</t>
  </si>
  <si>
    <t>Power battery (lithium battery Fast charge)</t>
  </si>
  <si>
    <t>2101010-R1111</t>
  </si>
  <si>
    <t>PIC.</t>
  </si>
  <si>
    <t>Name of parts</t>
  </si>
  <si>
    <t>Part No.</t>
  </si>
  <si>
    <t>No.</t>
  </si>
  <si>
    <t>Q218B0825</t>
  </si>
  <si>
    <t>Q146B0850</t>
  </si>
  <si>
    <t>Q218B0630</t>
  </si>
  <si>
    <t>Q32010</t>
  </si>
  <si>
    <t>Q146B12170</t>
  </si>
  <si>
    <t>Q146B1055</t>
  </si>
  <si>
    <t>Q218B0835</t>
  </si>
  <si>
    <t>3101102-R20</t>
  </si>
  <si>
    <t>3101103-R20</t>
  </si>
  <si>
    <t>8500220-R20</t>
  </si>
  <si>
    <t>8500228-R20</t>
  </si>
  <si>
    <t>8500270-R20</t>
  </si>
  <si>
    <t>8500230-R20</t>
  </si>
  <si>
    <t>3903046-R20</t>
  </si>
  <si>
    <t>8500221-R2011</t>
  </si>
  <si>
    <t>8500210-R20</t>
  </si>
  <si>
    <t>8500223-R20</t>
  </si>
  <si>
    <t>8500222-R20</t>
  </si>
  <si>
    <r>
      <rPr>
        <sz val="11"/>
        <rFont val="Calibri"/>
        <family val="1"/>
        <scheme val="major"/>
      </rPr>
      <t>8</t>
    </r>
    <r>
      <rPr>
        <sz val="11"/>
        <rFont val="Calibri"/>
        <family val="1"/>
        <scheme val="major"/>
      </rPr>
      <t>500219-R20</t>
    </r>
  </si>
  <si>
    <r>
      <rPr>
        <sz val="11"/>
        <rFont val="Calibri"/>
        <family val="1"/>
        <scheme val="major"/>
      </rPr>
      <t>8</t>
    </r>
    <r>
      <rPr>
        <sz val="11"/>
        <rFont val="Calibri"/>
        <family val="1"/>
        <scheme val="major"/>
      </rPr>
      <t>500218-R20</t>
    </r>
  </si>
  <si>
    <r>
      <rPr>
        <sz val="11"/>
        <rFont val="Calibri"/>
        <family val="1"/>
        <scheme val="major"/>
      </rPr>
      <t>8</t>
    </r>
    <r>
      <rPr>
        <sz val="11"/>
        <rFont val="Calibri"/>
        <family val="1"/>
        <scheme val="major"/>
      </rPr>
      <t>500217-R20</t>
    </r>
  </si>
  <si>
    <r>
      <rPr>
        <sz val="11"/>
        <rFont val="Calibri"/>
        <family val="1"/>
        <scheme val="major"/>
      </rPr>
      <t>8</t>
    </r>
    <r>
      <rPr>
        <sz val="11"/>
        <rFont val="Calibri"/>
        <family val="1"/>
        <scheme val="major"/>
      </rPr>
      <t>500216-R20</t>
    </r>
  </si>
  <si>
    <t>8500212-R20</t>
  </si>
  <si>
    <t>8500214-R20</t>
  </si>
  <si>
    <t>8500206-R20</t>
  </si>
  <si>
    <t>8500208-R20</t>
  </si>
  <si>
    <t>8500250-R20</t>
  </si>
  <si>
    <t>8500202-R20</t>
  </si>
  <si>
    <t>8500240-R20</t>
  </si>
  <si>
    <t>8500201-R20</t>
  </si>
  <si>
    <t>8500211-R20</t>
  </si>
  <si>
    <t>8500209-R20</t>
  </si>
  <si>
    <t>8500207-R20</t>
  </si>
  <si>
    <t>8500204-R20</t>
  </si>
  <si>
    <t>8500203-R20</t>
  </si>
  <si>
    <t>8500200-R20</t>
  </si>
  <si>
    <t>8501103-R10</t>
  </si>
  <si>
    <t>3926101-R10</t>
  </si>
  <si>
    <t>8500500-R20</t>
  </si>
  <si>
    <r>
      <rPr>
        <sz val="10"/>
        <rFont val="Calibri"/>
        <family val="2"/>
        <scheme val="minor"/>
      </rPr>
      <t>8500414-</t>
    </r>
    <r>
      <rPr>
        <sz val="10"/>
        <rFont val="Calibri"/>
        <family val="2"/>
        <scheme val="minor"/>
      </rPr>
      <t>R11</t>
    </r>
  </si>
  <si>
    <t>8500415-R20</t>
  </si>
  <si>
    <t>8500348-R20</t>
  </si>
  <si>
    <t>8500305-R20</t>
  </si>
  <si>
    <t>8500170-R20</t>
  </si>
  <si>
    <t>8500150-R20</t>
  </si>
  <si>
    <t>8500140-R20</t>
  </si>
  <si>
    <t>8500130-R20</t>
  </si>
  <si>
    <t>8500310-R20</t>
  </si>
  <si>
    <t>8500060-R20</t>
  </si>
  <si>
    <t>8500100-R2022</t>
  </si>
  <si>
    <t>8500100-R2011</t>
  </si>
  <si>
    <t>8202025-R20</t>
  </si>
  <si>
    <t>8202015-R20</t>
  </si>
  <si>
    <t>7911011-R20</t>
  </si>
  <si>
    <t>7911010-R2041</t>
  </si>
  <si>
    <t>6808101-R20</t>
  </si>
  <si>
    <t>6808102-R20</t>
  </si>
  <si>
    <t>6808100-R20</t>
  </si>
  <si>
    <t>6805103-R20</t>
  </si>
  <si>
    <t>6805200-R20</t>
  </si>
  <si>
    <t>6805110-R20</t>
  </si>
  <si>
    <t>6805100-R20</t>
  </si>
  <si>
    <t>6804010-R20</t>
  </si>
  <si>
    <t>6803102-R20</t>
  </si>
  <si>
    <t>6803100-R2001</t>
  </si>
  <si>
    <t>6802012-R20</t>
  </si>
  <si>
    <t>6802011-R20</t>
  </si>
  <si>
    <t>5602020-R2001</t>
  </si>
  <si>
    <t>5602017-R20</t>
  </si>
  <si>
    <t>5602016-R20</t>
  </si>
  <si>
    <t>5602014-R20</t>
  </si>
  <si>
    <t>5602013-R2011</t>
  </si>
  <si>
    <t>5602012-R20</t>
  </si>
  <si>
    <t>5602011-R20</t>
  </si>
  <si>
    <t>5301020-R2001</t>
  </si>
  <si>
    <t>5302012-R20</t>
  </si>
  <si>
    <r>
      <rPr>
        <sz val="11"/>
        <rFont val="Calibri"/>
        <family val="1"/>
        <scheme val="major"/>
      </rPr>
      <t>5302021-R20</t>
    </r>
    <r>
      <rPr>
        <sz val="11"/>
        <rFont val="Calibri"/>
        <family val="1"/>
        <scheme val="major"/>
      </rPr>
      <t>01</t>
    </r>
  </si>
  <si>
    <t>5302019-R20</t>
  </si>
  <si>
    <t>5302018-R20</t>
  </si>
  <si>
    <t>5302017-R20</t>
  </si>
  <si>
    <t>5302014-R20</t>
  </si>
  <si>
    <t>5302013-R20</t>
  </si>
  <si>
    <t>5302011-R20</t>
  </si>
  <si>
    <t>5302028-R20</t>
  </si>
  <si>
    <t>5302027-R20</t>
  </si>
  <si>
    <t>5302010-R20</t>
  </si>
  <si>
    <t>5306012-R20</t>
  </si>
  <si>
    <t>5306010-R20</t>
  </si>
  <si>
    <t>5301114-R20</t>
  </si>
  <si>
    <t>5301113-R20</t>
  </si>
  <si>
    <t>5301111-R20</t>
  </si>
  <si>
    <t>5301106-R20</t>
  </si>
  <si>
    <t>5301105-R20</t>
  </si>
  <si>
    <t>5301101-R2001</t>
  </si>
  <si>
    <r>
      <rPr>
        <sz val="11"/>
        <rFont val="Calibri"/>
        <family val="1"/>
        <scheme val="major"/>
      </rPr>
      <t>5301100-</t>
    </r>
    <r>
      <rPr>
        <sz val="11"/>
        <rFont val="Calibri"/>
        <family val="1"/>
        <scheme val="major"/>
      </rPr>
      <t>R20</t>
    </r>
  </si>
  <si>
    <t>5205026-R20</t>
  </si>
  <si>
    <t>5205021-R1011</t>
  </si>
  <si>
    <t>5207014-R20</t>
  </si>
  <si>
    <t>5207013-R20</t>
  </si>
  <si>
    <t>5207016-R20</t>
  </si>
  <si>
    <t>5207015-R20</t>
  </si>
  <si>
    <t>5207012-R20</t>
  </si>
  <si>
    <t>5207010-R20</t>
  </si>
  <si>
    <r>
      <rPr>
        <sz val="11"/>
        <color theme="1"/>
        <rFont val="Calibri"/>
        <family val="1"/>
        <scheme val="major"/>
      </rPr>
      <t>5206108-R101</t>
    </r>
    <r>
      <rPr>
        <sz val="11"/>
        <color theme="1"/>
        <rFont val="Calibri"/>
        <family val="1"/>
        <scheme val="major"/>
      </rPr>
      <t>2</t>
    </r>
  </si>
  <si>
    <t>5173012-R2001</t>
  </si>
  <si>
    <t>5173011-R2001</t>
  </si>
  <si>
    <t>5102012-R20</t>
  </si>
  <si>
    <t>5102011-R20</t>
  </si>
  <si>
    <t>5107012-R20</t>
  </si>
  <si>
    <t>5107011-R20</t>
  </si>
  <si>
    <r>
      <rPr>
        <sz val="11"/>
        <rFont val="Calibri"/>
        <family val="1"/>
        <scheme val="major"/>
      </rPr>
      <t>4111020-R20</t>
    </r>
    <r>
      <rPr>
        <sz val="11"/>
        <rFont val="Calibri"/>
        <family val="1"/>
        <scheme val="major"/>
      </rPr>
      <t>11</t>
    </r>
  </si>
  <si>
    <t>4111010-R2011</t>
  </si>
  <si>
    <t>4019020-R2012</t>
  </si>
  <si>
    <t>4019010-R2012</t>
  </si>
  <si>
    <t>4002030-R2001</t>
  </si>
  <si>
    <t>4002010-R2032</t>
  </si>
  <si>
    <r>
      <rPr>
        <sz val="11"/>
        <rFont val="Calibri"/>
        <family val="1"/>
        <scheme val="major"/>
      </rPr>
      <t>3922101-</t>
    </r>
    <r>
      <rPr>
        <sz val="11"/>
        <rFont val="Calibri"/>
        <family val="1"/>
        <scheme val="major"/>
      </rPr>
      <t>R10</t>
    </r>
  </si>
  <si>
    <t>3903024-R10</t>
  </si>
  <si>
    <t>3903047-R20</t>
  </si>
  <si>
    <t>3923014-R20</t>
  </si>
  <si>
    <t>3802066-R20</t>
  </si>
  <si>
    <t>3802065-R20</t>
  </si>
  <si>
    <t>3802060-R20</t>
  </si>
  <si>
    <t>3820020-R2022</t>
  </si>
  <si>
    <t>3703011-R20</t>
  </si>
  <si>
    <t>3703010-R20</t>
  </si>
  <si>
    <r>
      <rPr>
        <sz val="11"/>
        <rFont val="Calibri"/>
        <family val="1"/>
        <scheme val="major"/>
      </rPr>
      <t>3776010-</t>
    </r>
    <r>
      <rPr>
        <sz val="11"/>
        <rFont val="Calibri"/>
        <family val="1"/>
        <scheme val="major"/>
      </rPr>
      <t>R10</t>
    </r>
  </si>
  <si>
    <t>3704010-R2001</t>
  </si>
  <si>
    <t>3506302-R20</t>
  </si>
  <si>
    <t>3508023-R2001</t>
  </si>
  <si>
    <t>3508021-R2001</t>
  </si>
  <si>
    <t>3508020-R2013</t>
  </si>
  <si>
    <t>3502030-R20</t>
  </si>
  <si>
    <t>3501030-R20</t>
  </si>
  <si>
    <t>3506200-R20</t>
  </si>
  <si>
    <t>3506100-R20</t>
  </si>
  <si>
    <t>3505201-R20</t>
  </si>
  <si>
    <t>3505200-R20</t>
  </si>
  <si>
    <r>
      <rPr>
        <sz val="11"/>
        <rFont val="Calibri"/>
        <family val="1"/>
        <scheme val="major"/>
      </rPr>
      <t>3779020</t>
    </r>
    <r>
      <rPr>
        <sz val="11"/>
        <rFont val="Calibri"/>
        <family val="1"/>
        <scheme val="major"/>
      </rPr>
      <t>-R10</t>
    </r>
  </si>
  <si>
    <t>3505101-R20</t>
  </si>
  <si>
    <t>3505100-R20</t>
  </si>
  <si>
    <t>3404025-R20</t>
  </si>
  <si>
    <t>3404024-R20</t>
  </si>
  <si>
    <t>3404022-R20</t>
  </si>
  <si>
    <t>3404027-R20</t>
  </si>
  <si>
    <t>3404021-R2011</t>
  </si>
  <si>
    <t>3404100-R20</t>
  </si>
  <si>
    <t>3404010-R20</t>
  </si>
  <si>
    <t>3102013-R2001</t>
  </si>
  <si>
    <t>3102012-R20</t>
  </si>
  <si>
    <t>3102011-R20</t>
  </si>
  <si>
    <t>3102103-R20</t>
  </si>
  <si>
    <t>3101110-R10</t>
  </si>
  <si>
    <t>3101109-R20</t>
  </si>
  <si>
    <t>3101107-R20</t>
  </si>
  <si>
    <t xml:space="preserve"> </t>
  </si>
  <si>
    <t>3101111-R20</t>
  </si>
  <si>
    <t>3101100-R2012</t>
  </si>
  <si>
    <t>2911116-R20</t>
  </si>
  <si>
    <t>2911114-R20</t>
  </si>
  <si>
    <t>2911113-R20</t>
  </si>
  <si>
    <t>2911112-R20</t>
  </si>
  <si>
    <t>2911110-R20</t>
  </si>
  <si>
    <t>2911111-R20</t>
  </si>
  <si>
    <t>2911400-R20</t>
  </si>
  <si>
    <t>2911300-R20</t>
  </si>
  <si>
    <t>2915100-R2022</t>
  </si>
  <si>
    <t>2905200-R2011</t>
  </si>
  <si>
    <t>2905100-R2011</t>
  </si>
  <si>
    <t>2801285-R2011</t>
  </si>
  <si>
    <t>2801200-R2022</t>
  </si>
  <si>
    <r>
      <rPr>
        <sz val="11"/>
        <rFont val="Calibri"/>
        <family val="1"/>
        <scheme val="major"/>
      </rPr>
      <t>2801100-R201</t>
    </r>
    <r>
      <rPr>
        <sz val="11"/>
        <rFont val="Calibri"/>
        <family val="1"/>
        <scheme val="major"/>
      </rPr>
      <t>2</t>
    </r>
  </si>
  <si>
    <t>2800030-R20</t>
  </si>
  <si>
    <t>2800020-R20</t>
  </si>
  <si>
    <t>2745020-R2012</t>
  </si>
  <si>
    <t>2107040-R20</t>
  </si>
  <si>
    <t>2107030-R2021</t>
  </si>
  <si>
    <t>2123010-R2011</t>
  </si>
  <si>
    <t>2104050-R2001</t>
  </si>
  <si>
    <t>3113105-R20</t>
  </si>
  <si>
    <t>2103111-R20</t>
  </si>
  <si>
    <t>Q5510840</t>
  </si>
  <si>
    <t>3113101-R20</t>
  </si>
  <si>
    <t>2103065-R20</t>
  </si>
  <si>
    <t>2103060-R20</t>
  </si>
  <si>
    <t>2101010-R2011</t>
  </si>
  <si>
    <t>PIC</t>
  </si>
  <si>
    <t>Part name, EN</t>
  </si>
  <si>
    <t>Tiempo  (UT)</t>
  </si>
  <si>
    <t>/</t>
  </si>
  <si>
    <t>High voltage warning label</t>
  </si>
  <si>
    <t>87507-QSM-A00</t>
  </si>
  <si>
    <t>Battery usage label</t>
  </si>
  <si>
    <t>87503-TBG-A00-EU</t>
  </si>
  <si>
    <t>Driving warning label</t>
  </si>
  <si>
    <t>87560-QSM-A50</t>
  </si>
  <si>
    <t>Tire pressure label</t>
  </si>
  <si>
    <t>87505-TBG-A00-EU</t>
  </si>
  <si>
    <t>VMOTO label</t>
  </si>
  <si>
    <t>87506-QSM-C50</t>
  </si>
  <si>
    <t>User Manual</t>
  </si>
  <si>
    <t>89130-TBG-A00</t>
  </si>
  <si>
    <t>Repair Labor(hour)</t>
  </si>
  <si>
    <t>Qty</t>
  </si>
  <si>
    <t>Name-EN</t>
  </si>
  <si>
    <t>Item No.</t>
  </si>
  <si>
    <r>
      <rPr>
        <sz val="11"/>
        <color theme="1"/>
        <rFont val="Calibri"/>
        <family val="2"/>
      </rPr>
      <t>Charging Cable</t>
    </r>
    <r>
      <rPr>
        <sz val="11"/>
        <color theme="1"/>
        <rFont val="宋体"/>
        <family val="3"/>
        <charset val="134"/>
      </rPr>
      <t>（</t>
    </r>
    <r>
      <rPr>
        <sz val="11"/>
        <color theme="1"/>
        <rFont val="Calibri"/>
        <family val="2"/>
      </rPr>
      <t>China two-pin</t>
    </r>
    <r>
      <rPr>
        <sz val="11"/>
        <color theme="1"/>
        <rFont val="宋体"/>
        <family val="3"/>
        <charset val="134"/>
      </rPr>
      <t>）</t>
    </r>
  </si>
  <si>
    <t>充电器电源线(国标两脚)</t>
  </si>
  <si>
    <t>35320-TBG-A00-T13</t>
  </si>
  <si>
    <r>
      <rPr>
        <sz val="11"/>
        <color theme="1"/>
        <rFont val="Calibri"/>
        <family val="2"/>
      </rPr>
      <t>Charging Cable</t>
    </r>
    <r>
      <rPr>
        <sz val="11"/>
        <color theme="1"/>
        <rFont val="宋体"/>
        <family val="3"/>
        <charset val="134"/>
      </rPr>
      <t>（</t>
    </r>
    <r>
      <rPr>
        <sz val="11"/>
        <color theme="1"/>
        <rFont val="Calibri"/>
        <family val="2"/>
      </rPr>
      <t>Japan</t>
    </r>
    <r>
      <rPr>
        <sz val="11"/>
        <color theme="1"/>
        <rFont val="宋体"/>
        <family val="3"/>
        <charset val="134"/>
      </rPr>
      <t>）</t>
    </r>
  </si>
  <si>
    <t>充电器电源线(日标)</t>
  </si>
  <si>
    <t>35320-TBG-A00-T12</t>
  </si>
  <si>
    <r>
      <rPr>
        <sz val="11"/>
        <color theme="1"/>
        <rFont val="Calibri"/>
        <family val="2"/>
      </rPr>
      <t>Charging Cable</t>
    </r>
    <r>
      <rPr>
        <sz val="11"/>
        <color theme="1"/>
        <rFont val="宋体"/>
        <family val="3"/>
        <charset val="134"/>
      </rPr>
      <t>（</t>
    </r>
    <r>
      <rPr>
        <sz val="11"/>
        <color theme="1"/>
        <rFont val="Calibri"/>
        <family val="2"/>
      </rPr>
      <t>Brasil</t>
    </r>
    <r>
      <rPr>
        <sz val="11"/>
        <color theme="1"/>
        <rFont val="宋体"/>
        <family val="3"/>
        <charset val="134"/>
      </rPr>
      <t>）</t>
    </r>
  </si>
  <si>
    <t>充电器电源线(巴西标)</t>
  </si>
  <si>
    <t>35320-TBG-A00-T11</t>
  </si>
  <si>
    <r>
      <rPr>
        <sz val="11"/>
        <color theme="1"/>
        <rFont val="Calibri"/>
        <family val="2"/>
      </rPr>
      <t>Charging Cable</t>
    </r>
    <r>
      <rPr>
        <sz val="11"/>
        <color theme="1"/>
        <rFont val="宋体"/>
        <family val="3"/>
        <charset val="134"/>
      </rPr>
      <t>（</t>
    </r>
    <r>
      <rPr>
        <sz val="11"/>
        <color theme="1"/>
        <rFont val="Calibri"/>
        <family val="2"/>
      </rPr>
      <t>USA</t>
    </r>
    <r>
      <rPr>
        <sz val="11"/>
        <color theme="1"/>
        <rFont val="宋体"/>
        <family val="3"/>
        <charset val="134"/>
      </rPr>
      <t>）</t>
    </r>
  </si>
  <si>
    <t>充电器电源线(美标)</t>
  </si>
  <si>
    <t>35320-TBG-A00-T10</t>
  </si>
  <si>
    <r>
      <rPr>
        <sz val="11"/>
        <color theme="1"/>
        <rFont val="Calibri"/>
        <family val="2"/>
      </rPr>
      <t>Charging Cable</t>
    </r>
    <r>
      <rPr>
        <sz val="11"/>
        <color theme="1"/>
        <rFont val="宋体"/>
        <family val="3"/>
        <charset val="134"/>
      </rPr>
      <t>（</t>
    </r>
    <r>
      <rPr>
        <sz val="11"/>
        <color theme="1"/>
        <rFont val="Calibri"/>
        <family val="2"/>
      </rPr>
      <t>Argentina</t>
    </r>
    <r>
      <rPr>
        <sz val="11"/>
        <color theme="1"/>
        <rFont val="宋体"/>
        <family val="3"/>
        <charset val="134"/>
      </rPr>
      <t>）</t>
    </r>
  </si>
  <si>
    <t>充电器电源线(阿根廷)</t>
  </si>
  <si>
    <t>35320-TBG-A00-T9</t>
  </si>
  <si>
    <r>
      <rPr>
        <sz val="11"/>
        <color theme="1"/>
        <rFont val="Calibri"/>
        <family val="2"/>
      </rPr>
      <t>Charging Cable</t>
    </r>
    <r>
      <rPr>
        <sz val="11"/>
        <color theme="1"/>
        <rFont val="宋体"/>
        <family val="3"/>
        <charset val="134"/>
      </rPr>
      <t>（</t>
    </r>
    <r>
      <rPr>
        <sz val="11"/>
        <color theme="1"/>
        <rFont val="Calibri"/>
        <family val="2"/>
      </rPr>
      <t>Italy</t>
    </r>
    <r>
      <rPr>
        <sz val="11"/>
        <color theme="1"/>
        <rFont val="宋体"/>
        <family val="3"/>
        <charset val="134"/>
      </rPr>
      <t>）</t>
    </r>
  </si>
  <si>
    <t>充电器电源线(意大利)</t>
  </si>
  <si>
    <t>35320-TBG-A00-T8</t>
  </si>
  <si>
    <r>
      <rPr>
        <sz val="11"/>
        <color theme="1"/>
        <rFont val="Calibri"/>
        <family val="2"/>
      </rPr>
      <t>Charging Cable</t>
    </r>
    <r>
      <rPr>
        <sz val="11"/>
        <color theme="1"/>
        <rFont val="宋体"/>
        <family val="3"/>
        <charset val="134"/>
      </rPr>
      <t>（</t>
    </r>
    <r>
      <rPr>
        <sz val="11"/>
        <color theme="1"/>
        <rFont val="Calibri"/>
        <family val="2"/>
      </rPr>
      <t>Switzerland</t>
    </r>
    <r>
      <rPr>
        <sz val="11"/>
        <color theme="1"/>
        <rFont val="宋体"/>
        <family val="3"/>
        <charset val="134"/>
      </rPr>
      <t>）</t>
    </r>
  </si>
  <si>
    <t>充电器电源线(瑞士)</t>
  </si>
  <si>
    <t>35320-TBG-A00-T7</t>
  </si>
  <si>
    <r>
      <rPr>
        <sz val="11"/>
        <color theme="1"/>
        <rFont val="Calibri"/>
        <family val="2"/>
      </rPr>
      <t>Charging Cable</t>
    </r>
    <r>
      <rPr>
        <sz val="11"/>
        <color theme="1"/>
        <rFont val="宋体"/>
        <family val="3"/>
        <charset val="134"/>
      </rPr>
      <t>（</t>
    </r>
    <r>
      <rPr>
        <sz val="11"/>
        <color theme="1"/>
        <rFont val="Calibri"/>
        <family val="2"/>
      </rPr>
      <t>Isreal</t>
    </r>
    <r>
      <rPr>
        <sz val="11"/>
        <color theme="1"/>
        <rFont val="宋体"/>
        <family val="3"/>
        <charset val="134"/>
      </rPr>
      <t>）</t>
    </r>
  </si>
  <si>
    <t>充电器电源线(以色列)</t>
  </si>
  <si>
    <t>35320-TBG-A00-T6</t>
  </si>
  <si>
    <r>
      <rPr>
        <sz val="11"/>
        <color theme="1"/>
        <rFont val="Calibri"/>
        <family val="2"/>
      </rPr>
      <t>Charging Cable</t>
    </r>
    <r>
      <rPr>
        <sz val="11"/>
        <color theme="1"/>
        <rFont val="宋体"/>
        <family val="3"/>
        <charset val="134"/>
      </rPr>
      <t>（</t>
    </r>
    <r>
      <rPr>
        <sz val="11"/>
        <color theme="1"/>
        <rFont val="Calibri"/>
        <family val="2"/>
      </rPr>
      <t>India</t>
    </r>
    <r>
      <rPr>
        <sz val="11"/>
        <color theme="1"/>
        <rFont val="宋体"/>
        <family val="3"/>
        <charset val="134"/>
      </rPr>
      <t>）</t>
    </r>
  </si>
  <si>
    <t>充电器电源线(印度)</t>
  </si>
  <si>
    <t>35320-TBG-A00-T5</t>
  </si>
  <si>
    <r>
      <rPr>
        <sz val="11"/>
        <color theme="1"/>
        <rFont val="Calibri"/>
        <family val="2"/>
      </rPr>
      <t>Charging Cable</t>
    </r>
    <r>
      <rPr>
        <sz val="11"/>
        <color theme="1"/>
        <rFont val="宋体"/>
        <family val="3"/>
        <charset val="134"/>
      </rPr>
      <t>（</t>
    </r>
    <r>
      <rPr>
        <sz val="11"/>
        <color theme="1"/>
        <rFont val="Calibri"/>
        <family val="2"/>
      </rPr>
      <t>Australia</t>
    </r>
    <r>
      <rPr>
        <sz val="11"/>
        <color theme="1"/>
        <rFont val="宋体"/>
        <family val="3"/>
        <charset val="134"/>
      </rPr>
      <t>）</t>
    </r>
  </si>
  <si>
    <t>充电器电源线(澳标)</t>
  </si>
  <si>
    <t>35320-TBG-A00-T4</t>
  </si>
  <si>
    <r>
      <rPr>
        <sz val="11"/>
        <color theme="1"/>
        <rFont val="Calibri"/>
        <family val="2"/>
      </rPr>
      <t>Charging Cable</t>
    </r>
    <r>
      <rPr>
        <sz val="11"/>
        <color theme="1"/>
        <rFont val="宋体"/>
        <family val="3"/>
        <charset val="134"/>
      </rPr>
      <t>（</t>
    </r>
    <r>
      <rPr>
        <sz val="11"/>
        <color theme="1"/>
        <rFont val="Calibri"/>
        <family val="2"/>
      </rPr>
      <t>UK</t>
    </r>
    <r>
      <rPr>
        <sz val="11"/>
        <color theme="1"/>
        <rFont val="宋体"/>
        <family val="3"/>
        <charset val="134"/>
      </rPr>
      <t>）</t>
    </r>
  </si>
  <si>
    <t>充电器电源线(英标)</t>
  </si>
  <si>
    <t>35320-TBG-A00-T3</t>
  </si>
  <si>
    <r>
      <rPr>
        <sz val="11"/>
        <color theme="1"/>
        <rFont val="Calibri"/>
        <family val="2"/>
      </rPr>
      <t>Charging Cable</t>
    </r>
    <r>
      <rPr>
        <sz val="11"/>
        <color theme="1"/>
        <rFont val="宋体"/>
        <family val="3"/>
        <charset val="134"/>
      </rPr>
      <t>（</t>
    </r>
    <r>
      <rPr>
        <sz val="11"/>
        <color theme="1"/>
        <rFont val="Calibri"/>
        <family val="2"/>
      </rPr>
      <t>EU</t>
    </r>
    <r>
      <rPr>
        <sz val="11"/>
        <color theme="1"/>
        <rFont val="宋体"/>
        <family val="3"/>
        <charset val="134"/>
      </rPr>
      <t>）</t>
    </r>
  </si>
  <si>
    <t>充电器电源线(欧标)</t>
  </si>
  <si>
    <t>35320-TBG-A00-T2</t>
  </si>
  <si>
    <r>
      <rPr>
        <sz val="11"/>
        <color theme="1"/>
        <rFont val="Calibri"/>
        <family val="2"/>
      </rPr>
      <t>Charging Cable</t>
    </r>
    <r>
      <rPr>
        <sz val="11"/>
        <color theme="1"/>
        <rFont val="宋体"/>
        <family val="3"/>
        <charset val="134"/>
      </rPr>
      <t>（</t>
    </r>
    <r>
      <rPr>
        <sz val="11"/>
        <color theme="1"/>
        <rFont val="Calibri"/>
        <family val="2"/>
      </rPr>
      <t>China three-pin</t>
    </r>
    <r>
      <rPr>
        <sz val="11"/>
        <color theme="1"/>
        <rFont val="宋体"/>
        <family val="3"/>
        <charset val="134"/>
      </rPr>
      <t>）</t>
    </r>
  </si>
  <si>
    <t>充电器电源线(国标三脚)</t>
  </si>
  <si>
    <t>35320-TBG-A00-T1</t>
  </si>
  <si>
    <t>Charger(60V4A) - PSE Certification</t>
  </si>
  <si>
    <t>PSE充电器(60V4A)</t>
  </si>
  <si>
    <t>35300-TBG-A10</t>
  </si>
  <si>
    <t>Charger(60V8A) - FCC Certification</t>
  </si>
  <si>
    <t>FCC充电器(60V8A)</t>
  </si>
  <si>
    <t>35300-TBG-A20</t>
  </si>
  <si>
    <t>Charger(60V15A) - CE Certification</t>
  </si>
  <si>
    <t>CE充电器(60V15A)</t>
  </si>
  <si>
    <t>35300-TBG-A00</t>
  </si>
  <si>
    <t>Name-CN</t>
  </si>
  <si>
    <r>
      <rPr>
        <sz val="9"/>
        <color theme="1"/>
        <rFont val="Arial"/>
        <family val="2"/>
      </rPr>
      <t>Charging Cable</t>
    </r>
    <r>
      <rPr>
        <sz val="9"/>
        <color theme="1"/>
        <rFont val="宋体"/>
        <charset val="134"/>
      </rPr>
      <t>（</t>
    </r>
    <r>
      <rPr>
        <sz val="9"/>
        <color theme="1"/>
        <rFont val="Arial"/>
        <family val="2"/>
      </rPr>
      <t>EU</t>
    </r>
    <r>
      <rPr>
        <sz val="9"/>
        <color theme="1"/>
        <rFont val="宋体"/>
        <charset val="134"/>
      </rPr>
      <t>）</t>
    </r>
  </si>
  <si>
    <t>Charger</t>
  </si>
  <si>
    <t xml:space="preserve">Mounting spring leaf,Lock </t>
  </si>
  <si>
    <t>75582-QSM-A00</t>
  </si>
  <si>
    <t>Bracket,Seat Cushion Lock Cable</t>
  </si>
  <si>
    <t>77236-TBG-A00</t>
  </si>
  <si>
    <t xml:space="preserve"> Lockset ,Vehicle</t>
  </si>
  <si>
    <t>77220-TBG-A00</t>
  </si>
  <si>
    <t>Lock</t>
  </si>
  <si>
    <t>32250-TBG-C601</t>
  </si>
  <si>
    <t>Adaptor Wiring</t>
  </si>
  <si>
    <t>共享转接线</t>
  </si>
  <si>
    <t>32250-TBG-C60</t>
  </si>
  <si>
    <t>32120-TBG-A000</t>
  </si>
  <si>
    <t>Air switch connection wire</t>
  </si>
  <si>
    <t>32120-TBG-A00</t>
  </si>
  <si>
    <t>35050-QSM-FA00</t>
  </si>
  <si>
    <t>Circuit Protector</t>
  </si>
  <si>
    <t>35050-QSM-FA0</t>
  </si>
  <si>
    <t>77232-TAC-A001</t>
  </si>
  <si>
    <t>Electronic Cushion Lock</t>
  </si>
  <si>
    <t>77232-TAC-A00</t>
  </si>
  <si>
    <t>30200-TBG-A000-4GEU</t>
  </si>
  <si>
    <t>Ecu Assy( European 4G)</t>
  </si>
  <si>
    <t>ECU总成(欧洲4G)</t>
  </si>
  <si>
    <t>30200-TBG-A00-4GEU</t>
  </si>
  <si>
    <t>30200-TBG-A000-NULL</t>
  </si>
  <si>
    <t>Ecu Assy( Without 3G Module)</t>
  </si>
  <si>
    <t>30200-TBG-A00-NULL</t>
  </si>
  <si>
    <t>38110-TAC-A000</t>
  </si>
  <si>
    <t>Horn Assy</t>
  </si>
  <si>
    <t>38110-TAC-A00</t>
  </si>
  <si>
    <t>38300-QSM-AF00</t>
  </si>
  <si>
    <t>Flash Relay</t>
  </si>
  <si>
    <t>38300-QSM-AF0</t>
  </si>
  <si>
    <t>32300-TAC-ED00</t>
  </si>
  <si>
    <t>Dc-Dc</t>
  </si>
  <si>
    <t>32300-TAC-ED</t>
  </si>
  <si>
    <t>32300-TAC-A000</t>
  </si>
  <si>
    <t>DC-DC</t>
  </si>
  <si>
    <t>32300-TAC-A00</t>
  </si>
  <si>
    <t>35020-TGC-A000-K</t>
  </si>
  <si>
    <t>Alarm Assy.</t>
  </si>
  <si>
    <t>35020-TGC-A00-K</t>
  </si>
  <si>
    <t>32200-TBG-C100</t>
  </si>
  <si>
    <t>Sub Harness Wire</t>
  </si>
  <si>
    <t>32200-TBG-C10</t>
  </si>
  <si>
    <t>32100-TBG-C601</t>
  </si>
  <si>
    <t>Main Harness Wire</t>
  </si>
  <si>
    <t>32100-TBG-C60</t>
  </si>
  <si>
    <t>32100-TBG-A001</t>
  </si>
  <si>
    <t>32100-TBG-A00</t>
  </si>
  <si>
    <t>Electrical Parts</t>
  </si>
  <si>
    <t>Phillips Screw 6X16</t>
  </si>
  <si>
    <t>93500-06016-0G</t>
  </si>
  <si>
    <t>Pinboard,Controller</t>
  </si>
  <si>
    <t>50431-TBG-A00</t>
  </si>
  <si>
    <t>30100-TBG-A000-R20</t>
  </si>
  <si>
    <t>L3E</t>
  </si>
  <si>
    <t>Controller(3500W No Ltd)</t>
  </si>
  <si>
    <t>控制器(3500W 极速版)</t>
  </si>
  <si>
    <t>30100-TBG-A00-R20</t>
  </si>
  <si>
    <t>30100-TBG-A000-R10</t>
  </si>
  <si>
    <t>45KM/丹麦</t>
  </si>
  <si>
    <t>Controller(3000W 45Km/H)</t>
  </si>
  <si>
    <t>控制器(3500W 45km版)</t>
  </si>
  <si>
    <t>30100-TBG-A00-R10</t>
  </si>
  <si>
    <t>Flange Step Screw5X11.5</t>
  </si>
  <si>
    <t>91509-GE2-7605</t>
  </si>
  <si>
    <t>Cross recessed pan head screw 5X12</t>
  </si>
  <si>
    <t>93500-QSM-C00</t>
  </si>
  <si>
    <t>Cable,Cushion Lock</t>
  </si>
  <si>
    <t>77240-TBG-A00</t>
  </si>
  <si>
    <t>Cover,Rr Bottom</t>
  </si>
  <si>
    <t>50503-TBG-A00</t>
  </si>
  <si>
    <t>Cover,Rr Center</t>
  </si>
  <si>
    <t>83700-TBG-A00</t>
  </si>
  <si>
    <t>Winker,L Rr</t>
  </si>
  <si>
    <t>33450-TBG-A10</t>
  </si>
  <si>
    <t>Winker,R Rr</t>
  </si>
  <si>
    <t>33400-TBG-A10</t>
  </si>
  <si>
    <t>Taillight Assy</t>
  </si>
  <si>
    <t>33700-TBG-A00</t>
  </si>
  <si>
    <t>Taillight</t>
  </si>
  <si>
    <t>Rear fork cover sticker</t>
  </si>
  <si>
    <t>88511-TBG-A00</t>
  </si>
  <si>
    <t>Flange Bolt 6X30</t>
  </si>
  <si>
    <t>95701-TBG-A00</t>
  </si>
  <si>
    <t>Hexagon Socket Head Step Screw,M6</t>
  </si>
  <si>
    <t>95101-TBG-A00</t>
  </si>
  <si>
    <r>
      <rPr>
        <sz val="9"/>
        <color theme="1"/>
        <rFont val="Arial"/>
        <family val="2"/>
      </rPr>
      <t>Flange Lock Nut</t>
    </r>
    <r>
      <rPr>
        <sz val="9"/>
        <color theme="1"/>
        <rFont val="Arial"/>
        <family val="2"/>
      </rPr>
      <t xml:space="preserve"> M12</t>
    </r>
  </si>
  <si>
    <t>90307-QSM-A00</t>
  </si>
  <si>
    <t xml:space="preserve">Pivot,Rr Swingarm </t>
  </si>
  <si>
    <t>52101-TBG-A00</t>
  </si>
  <si>
    <t>Reflex Reflector,Rr</t>
  </si>
  <si>
    <t>33741-QSM-C01</t>
  </si>
  <si>
    <t>Cover,Swingarm</t>
  </si>
  <si>
    <t>80104-TBG-A00</t>
  </si>
  <si>
    <t>Fender,Rr</t>
  </si>
  <si>
    <t>80100-TBG-A00</t>
  </si>
  <si>
    <t>Bracket,Rr Brake Caliper</t>
  </si>
  <si>
    <t>43111-TBG-A00</t>
  </si>
  <si>
    <t>Bracket,Rr Fender</t>
  </si>
  <si>
    <t>52150-TBG-A00</t>
  </si>
  <si>
    <t>Swingarm Assy,Rr</t>
  </si>
  <si>
    <t>52100-TBG-A00</t>
  </si>
  <si>
    <t>Swingarm</t>
  </si>
  <si>
    <t>Clamp rubber</t>
  </si>
  <si>
    <t>50160-TBG-A00</t>
  </si>
  <si>
    <t>Motor wire clamp</t>
  </si>
  <si>
    <t>50158-TBG-A00</t>
  </si>
  <si>
    <t>Battery wire clamp</t>
  </si>
  <si>
    <t>50159-TBG-A00</t>
  </si>
  <si>
    <t>Mounting Bolt,Wheel Hub</t>
  </si>
  <si>
    <t>97701-TBG-A00</t>
  </si>
  <si>
    <t>Valve,Rim</t>
  </si>
  <si>
    <t>44702-TAC-A00</t>
  </si>
  <si>
    <t>Tyre(110/80-14 Tl)</t>
  </si>
  <si>
    <t>42701-TBG-A00</t>
  </si>
  <si>
    <r>
      <rPr>
        <sz val="9"/>
        <color theme="1"/>
        <rFont val="Arial"/>
        <family val="2"/>
      </rPr>
      <t xml:space="preserve">Wheel Hub Assy,Rr </t>
    </r>
    <r>
      <rPr>
        <sz val="9"/>
        <color theme="1"/>
        <rFont val="宋体"/>
        <charset val="134"/>
      </rPr>
      <t>（</t>
    </r>
    <r>
      <rPr>
        <sz val="9"/>
        <color theme="1"/>
        <rFont val="Arial"/>
        <family val="2"/>
      </rPr>
      <t>MT2.5-14</t>
    </r>
    <r>
      <rPr>
        <sz val="9"/>
        <color theme="1"/>
        <rFont val="宋体"/>
        <charset val="134"/>
      </rPr>
      <t>）</t>
    </r>
  </si>
  <si>
    <t>42800-TBG-A00</t>
  </si>
  <si>
    <t>Rear Motor Assy(3500W)</t>
  </si>
  <si>
    <t>31100-TBG-A00</t>
  </si>
  <si>
    <t>Hexagon socket bolt 5x20</t>
  </si>
  <si>
    <t>96700-05020-07</t>
  </si>
  <si>
    <t>Hexagon socket bolt 3x6</t>
  </si>
  <si>
    <t>96700-03006-07</t>
  </si>
  <si>
    <t>Hexagon socket bolt 4x8</t>
  </si>
  <si>
    <t>96700-04008-07</t>
  </si>
  <si>
    <t>Hexagon socket bolt 4x14</t>
  </si>
  <si>
    <t>96700-04014-07</t>
  </si>
  <si>
    <t>Inner Torx countersunk head screws 4x18</t>
  </si>
  <si>
    <r>
      <rPr>
        <sz val="9"/>
        <color theme="1"/>
        <rFont val="Arial"/>
        <family val="2"/>
      </rPr>
      <t>3</t>
    </r>
    <r>
      <rPr>
        <sz val="9"/>
        <color indexed="8"/>
        <rFont val="Arial"/>
        <family val="2"/>
      </rPr>
      <t>1519-QSM-F00</t>
    </r>
  </si>
  <si>
    <t>Rubber,Battery Bottom Shell</t>
  </si>
  <si>
    <t>31518-TBG-A00</t>
  </si>
  <si>
    <t>Connector Wire,BMS A-B circuit board</t>
  </si>
  <si>
    <t>31532-TBG-A00-M1</t>
  </si>
  <si>
    <t>Battery BMS circuit board(60V45Ah)B</t>
  </si>
  <si>
    <t>31531-TBG-A00-M1</t>
  </si>
  <si>
    <t>Battery BMS circuit board(60V45Ah)A</t>
  </si>
  <si>
    <t>31530-TBG-A00-M1</t>
  </si>
  <si>
    <r>
      <rPr>
        <sz val="9"/>
        <color theme="1"/>
        <rFont val="Arial"/>
        <family val="2"/>
      </rPr>
      <t>Cooling Panel</t>
    </r>
    <r>
      <rPr>
        <sz val="9"/>
        <color theme="1"/>
        <rFont val="宋体"/>
        <charset val="134"/>
      </rPr>
      <t>，</t>
    </r>
    <r>
      <rPr>
        <sz val="9"/>
        <color theme="1"/>
        <rFont val="Arial"/>
        <family val="2"/>
      </rPr>
      <t>BMS</t>
    </r>
  </si>
  <si>
    <t>31533-TBG-A00-M1</t>
  </si>
  <si>
    <t>Battery chargin-discharging socket</t>
  </si>
  <si>
    <t>31514-TBG-A00</t>
  </si>
  <si>
    <t>Battery upper cover</t>
  </si>
  <si>
    <t>31511-TBG-A00-M1</t>
  </si>
  <si>
    <t>Battery maintenance label</t>
  </si>
  <si>
    <t>31500-TBG-A00-S1</t>
  </si>
  <si>
    <t>Battery handle</t>
  </si>
  <si>
    <t>31512-TBG-A00-M1</t>
  </si>
  <si>
    <r>
      <rPr>
        <sz val="9"/>
        <color theme="1"/>
        <rFont val="Arial"/>
        <family val="2"/>
      </rPr>
      <t>Battery,Assy</t>
    </r>
    <r>
      <rPr>
        <sz val="9"/>
        <color theme="1"/>
        <rFont val="宋体"/>
        <charset val="134"/>
      </rPr>
      <t>（</t>
    </r>
    <r>
      <rPr>
        <sz val="9"/>
        <color theme="1"/>
        <rFont val="Arial"/>
        <family val="2"/>
      </rPr>
      <t>60V 45Ah</t>
    </r>
    <r>
      <rPr>
        <sz val="9"/>
        <color theme="1"/>
        <rFont val="宋体"/>
        <charset val="134"/>
      </rPr>
      <t>）</t>
    </r>
  </si>
  <si>
    <t>31500-TBG-A00-M1</t>
  </si>
  <si>
    <t>Battery</t>
  </si>
  <si>
    <t>Tapping Screw 5X12</t>
  </si>
  <si>
    <t>93903-25220</t>
  </si>
  <si>
    <t>Flange Nut M5</t>
  </si>
  <si>
    <t>94050-05080</t>
  </si>
  <si>
    <t>Phillips Screw5X12</t>
  </si>
  <si>
    <t>93500-05012-0H</t>
  </si>
  <si>
    <t>Washer 6mm</t>
  </si>
  <si>
    <t>94100-TBG-A00</t>
  </si>
  <si>
    <t>Flange Bolt 6X12</t>
  </si>
  <si>
    <t>95701-06012-07</t>
  </si>
  <si>
    <t>Maint Cover,Contorller</t>
  </si>
  <si>
    <t>81252-TBG-A00</t>
  </si>
  <si>
    <t>Cover,Battery Compartment</t>
  </si>
  <si>
    <t>80101-TBG-A00</t>
  </si>
  <si>
    <t>L Down,Luggage Box</t>
  </si>
  <si>
    <t>81256-TBG-A00</t>
  </si>
  <si>
    <t>R Down,Luggage Box</t>
  </si>
  <si>
    <t>81255-TBG-A00</t>
  </si>
  <si>
    <t>Box,Luggage</t>
  </si>
  <si>
    <t>81250-TBG-A00</t>
  </si>
  <si>
    <t>Storage Box</t>
  </si>
  <si>
    <t>Split Pin 1.6X18</t>
  </si>
  <si>
    <t>94201-16180</t>
  </si>
  <si>
    <t>Washer 8mm</t>
  </si>
  <si>
    <t>94102-08800</t>
  </si>
  <si>
    <t>Pivot,Seat Cushion</t>
  </si>
  <si>
    <t>77211-TAC-A00</t>
  </si>
  <si>
    <t>Seat Cushion Assy</t>
  </si>
  <si>
    <t>77200-TBG-A00</t>
  </si>
  <si>
    <t>Cushion</t>
  </si>
  <si>
    <t>Circular I-shaped rubber</t>
  </si>
  <si>
    <t>83542-KPN-9000</t>
  </si>
  <si>
    <t>95101-QSM-A00</t>
  </si>
  <si>
    <t>Spring Clip M4</t>
  </si>
  <si>
    <t>90303-GCC-000</t>
  </si>
  <si>
    <t>Tapping Screw 4X12</t>
  </si>
  <si>
    <t>93903-QSM-A00</t>
  </si>
  <si>
    <t>Tapping Screw 4X16</t>
  </si>
  <si>
    <t>93903-24480</t>
  </si>
  <si>
    <t>Plate L,Ad(Paint), MW02N/White</t>
  </si>
  <si>
    <t>83606-TBG-A00-S-MB02N</t>
  </si>
  <si>
    <t>Plate R,Ad(Paint), MW02N/White</t>
  </si>
  <si>
    <t>83506-TBG-A00-S-MB02N</t>
  </si>
  <si>
    <t>Cowl,L Guide</t>
  </si>
  <si>
    <t>83605-TBG-A00</t>
  </si>
  <si>
    <t>Cowl,R Guide</t>
  </si>
  <si>
    <t>83505-TBG-A00</t>
  </si>
  <si>
    <t>Cover,Body L(Paint), MW02N/White</t>
  </si>
  <si>
    <t>83600-TBG-A00-P-MW02N</t>
  </si>
  <si>
    <t>Cover,Body R(Paint), MW02N/White</t>
  </si>
  <si>
    <t>83500-TBG-A00-P-MW02N</t>
  </si>
  <si>
    <t>Rear Side Cover</t>
  </si>
  <si>
    <t>Hexagon Nut M4</t>
  </si>
  <si>
    <t>94001-TBG-A00</t>
  </si>
  <si>
    <t>Phillips Screw 4X12</t>
  </si>
  <si>
    <t>93500-04012-1G</t>
  </si>
  <si>
    <t>95701-06012-08</t>
  </si>
  <si>
    <t>Flange step bolt M6</t>
  </si>
  <si>
    <t>90111-QSM-A10</t>
  </si>
  <si>
    <t>Socket, Charger</t>
  </si>
  <si>
    <t>35310-TBG-A00</t>
  </si>
  <si>
    <t>Cover,Bottom</t>
  </si>
  <si>
    <t>50621-TBG-A00</t>
  </si>
  <si>
    <t>L Side Cover,Center</t>
  </si>
  <si>
    <t>83765-TBG-A00</t>
  </si>
  <si>
    <t>R Side Cover, Center</t>
  </si>
  <si>
    <t>83760-TBG-A00</t>
  </si>
  <si>
    <t>Cover,Center</t>
  </si>
  <si>
    <t>83750-TBG-A00</t>
  </si>
  <si>
    <t>Foot Pedal</t>
  </si>
  <si>
    <t>64310-TBG-A00</t>
  </si>
  <si>
    <t>TAPPING SCREW  4X16</t>
  </si>
  <si>
    <t>TAPPING SCREW  4X12</t>
  </si>
  <si>
    <t>93903-QSM-A10</t>
  </si>
  <si>
    <t>WASHER 6</t>
  </si>
  <si>
    <t>BOLT,FLANGE 6x12</t>
  </si>
  <si>
    <t>FLANG SPECIAL BOLT M6</t>
  </si>
  <si>
    <t>COVER,VIN</t>
  </si>
  <si>
    <t>81133-TBG-A00</t>
  </si>
  <si>
    <t>HOOK,LUGGAGE</t>
  </si>
  <si>
    <t>81132-TBG-A00</t>
  </si>
  <si>
    <t>Interface,USB</t>
  </si>
  <si>
    <t>35400-TAC-A00</t>
  </si>
  <si>
    <t>Glovebox</t>
  </si>
  <si>
    <t>64460-TBG-A00</t>
  </si>
  <si>
    <t>COVER,MAIN PIPE</t>
  </si>
  <si>
    <t>81141-TBG-A00</t>
  </si>
  <si>
    <t>COVER,FR LOWER</t>
  </si>
  <si>
    <t>61110-TBG-A00</t>
  </si>
  <si>
    <t>Main Girder Cover</t>
  </si>
  <si>
    <t>Flange Bolt 8X40</t>
  </si>
  <si>
    <t>95701-08040-07</t>
  </si>
  <si>
    <t xml:space="preserve">Gel Sticker,Front Cover </t>
  </si>
  <si>
    <t>87510-TBG-A00</t>
  </si>
  <si>
    <t>Cover Strip,L</t>
  </si>
  <si>
    <t>83620-TBG-A00</t>
  </si>
  <si>
    <t>Cover Strip,R</t>
  </si>
  <si>
    <t>83520-TBG-A00</t>
  </si>
  <si>
    <t>Side Cover,L Fr(Paint), MW02N/White</t>
  </si>
  <si>
    <t>64355-TBG-A00-P-MW02N</t>
  </si>
  <si>
    <t>Side Cover,R Fr(Paint), MW02N/White</t>
  </si>
  <si>
    <t>64350-TBG-A00-P-MW02N</t>
  </si>
  <si>
    <t>Plate,Elec.</t>
  </si>
  <si>
    <t>50502-TBG-A00</t>
  </si>
  <si>
    <t>Cover,Fr</t>
  </si>
  <si>
    <t>64300-TBG-A00</t>
  </si>
  <si>
    <t>Front Cover</t>
  </si>
  <si>
    <t>Flange Bolt 10X45</t>
  </si>
  <si>
    <t>95801-TAC-A10</t>
  </si>
  <si>
    <t>Dust Ring</t>
  </si>
  <si>
    <t>53214-TBG-A00</t>
  </si>
  <si>
    <t>Bearing Retainer Assy(HR32006XJ)</t>
  </si>
  <si>
    <t>53217-TBG-A00-02</t>
  </si>
  <si>
    <t>Outer ring(HR32006XJ)</t>
  </si>
  <si>
    <t>53217-TBG-A00-01</t>
  </si>
  <si>
    <t>Outer ring(HR32005XJ)</t>
  </si>
  <si>
    <t>53216-TBG-A00-01</t>
  </si>
  <si>
    <t>Bearing(Hr32005Xj)</t>
  </si>
  <si>
    <t>53216-TBG-A00</t>
  </si>
  <si>
    <t>Dust Nut Assy,Steering Stem</t>
  </si>
  <si>
    <t>53220-TBG-A00</t>
  </si>
  <si>
    <t>Lock Nut,Steering Stem</t>
  </si>
  <si>
    <t>50306-TAC-A00</t>
  </si>
  <si>
    <t>Steering Stem Assy</t>
  </si>
  <si>
    <t>53200-TBG-A00</t>
  </si>
  <si>
    <t>Steering Stem</t>
  </si>
  <si>
    <t>Flange Bolt 8X75</t>
  </si>
  <si>
    <t>95801-08075-00</t>
  </si>
  <si>
    <t>Flange Bolt 8X60</t>
  </si>
  <si>
    <t>95701-TBG-A100</t>
  </si>
  <si>
    <t>Flange Bolt 8X16</t>
  </si>
  <si>
    <t>95701-08016-07</t>
  </si>
  <si>
    <t>Short Axle Sleeve,Side Shelf</t>
  </si>
  <si>
    <t>50465-TBGA-A001</t>
  </si>
  <si>
    <t>Long Axle Sleeve,Side Shelf</t>
  </si>
  <si>
    <t>50464-TBGA-A001</t>
  </si>
  <si>
    <t>Jackstay,Side Shelf</t>
  </si>
  <si>
    <t>50463-TBGA-A002</t>
  </si>
  <si>
    <t>Side Shelf,L</t>
  </si>
  <si>
    <t>50461-TBGA-A001</t>
  </si>
  <si>
    <t>Side Shelf,R</t>
  </si>
  <si>
    <t>50460-TBGA-A001</t>
  </si>
  <si>
    <t>Side Shelf</t>
  </si>
  <si>
    <r>
      <rPr>
        <sz val="9"/>
        <color theme="1"/>
        <rFont val="Arial"/>
        <family val="2"/>
      </rPr>
      <t>Carrier</t>
    </r>
    <r>
      <rPr>
        <sz val="9"/>
        <color theme="1"/>
        <rFont val="宋体"/>
        <charset val="134"/>
      </rPr>
      <t>，</t>
    </r>
    <r>
      <rPr>
        <sz val="9"/>
        <color theme="1"/>
        <rFont val="Arial"/>
        <family val="2"/>
      </rPr>
      <t>Front</t>
    </r>
  </si>
  <si>
    <t>50350-TBGA-A10</t>
  </si>
  <si>
    <t>Basket,Front</t>
  </si>
  <si>
    <t>50350-TBGA-A00</t>
  </si>
  <si>
    <t>Cross Recessed Countersunk Head Screw 6X12</t>
  </si>
  <si>
    <t>93606-TAC-A00</t>
  </si>
  <si>
    <t>Flange Nut M8</t>
  </si>
  <si>
    <t>94050-08080</t>
  </si>
  <si>
    <t>Flange Bolt 8X50</t>
  </si>
  <si>
    <t>95801-TBG-A00</t>
  </si>
  <si>
    <t>Bracket,Fr</t>
  </si>
  <si>
    <t>50310-TBG-A00</t>
  </si>
  <si>
    <t>Front Bracket</t>
  </si>
  <si>
    <t xml:space="preserve">Bracket,License Plate </t>
  </si>
  <si>
    <t>50420-TBG-A000</t>
  </si>
  <si>
    <t>Threaded hole plug(M8)</t>
  </si>
  <si>
    <t>50165-TBG-A000</t>
  </si>
  <si>
    <t>Flange Bolt 10X40</t>
  </si>
  <si>
    <t>95801-10040-07</t>
  </si>
  <si>
    <t>Flange Nut M10</t>
  </si>
  <si>
    <t>94050-10070</t>
  </si>
  <si>
    <t>Shelf,Rr</t>
  </si>
  <si>
    <t>50400-TBG-A00</t>
  </si>
  <si>
    <t>Shock Absorber,Rr</t>
  </si>
  <si>
    <t>52400-TBG-A00</t>
  </si>
  <si>
    <t>Frame Body Assy</t>
  </si>
  <si>
    <t>50100-TBG-A00</t>
  </si>
  <si>
    <t>Main Frame</t>
  </si>
  <si>
    <t>Cylindrical Ribber</t>
  </si>
  <si>
    <t>77206-TAC-A00</t>
  </si>
  <si>
    <t>Split Pin 3X25</t>
  </si>
  <si>
    <t>94201-30250</t>
  </si>
  <si>
    <t>Washer 10</t>
  </si>
  <si>
    <t>94102-10800</t>
  </si>
  <si>
    <t>Sub Spring,Main Stand</t>
  </si>
  <si>
    <t>95015-TAC-EC0</t>
  </si>
  <si>
    <t>Spring,Main Stand</t>
  </si>
  <si>
    <t>95014-TAC-A00</t>
  </si>
  <si>
    <t>Pivot,Main Stand</t>
  </si>
  <si>
    <t>50550-TBG-A00</t>
  </si>
  <si>
    <t>Main Stand  Assy</t>
  </si>
  <si>
    <t>50540-TBG-A00</t>
  </si>
  <si>
    <t>Main Stand</t>
  </si>
  <si>
    <t>Thin Nut 10Mm</t>
  </si>
  <si>
    <t>94031-10080</t>
  </si>
  <si>
    <t>Pivot,Side Stand</t>
  </si>
  <si>
    <t>90110-QSM-F00</t>
  </si>
  <si>
    <t>Sw.Set,Side Stand</t>
  </si>
  <si>
    <t>35160-TBG-A00</t>
  </si>
  <si>
    <t>Sub Spring,Side Stand</t>
  </si>
  <si>
    <t>95014-72112</t>
  </si>
  <si>
    <t>Spring,Side Stand</t>
  </si>
  <si>
    <t>95014-72102</t>
  </si>
  <si>
    <t xml:space="preserve">L SideStand </t>
  </si>
  <si>
    <t>50535-TBG-A00</t>
  </si>
  <si>
    <t xml:space="preserve">R SideStand </t>
  </si>
  <si>
    <t>50530-TBG-A00</t>
  </si>
  <si>
    <t>Side Stand</t>
  </si>
  <si>
    <t>Mounting Screw,Brake Disc 8X25</t>
  </si>
  <si>
    <t>90105-QSM-A00</t>
  </si>
  <si>
    <t>Flange Bolt 6X22</t>
  </si>
  <si>
    <t>90102-QSM-A00</t>
  </si>
  <si>
    <t xml:space="preserve">Holder,Main cylinder </t>
  </si>
  <si>
    <t>45517-QSM-A00</t>
  </si>
  <si>
    <t>Rear Brake Return Spring</t>
  </si>
  <si>
    <t>43108-TBG-A00</t>
  </si>
  <si>
    <t>Front Brake Return Spring</t>
  </si>
  <si>
    <t>45108-QSM-C00</t>
  </si>
  <si>
    <t>Rear brake pads (set)</t>
  </si>
  <si>
    <t>43310-TBG-A00</t>
  </si>
  <si>
    <t>Front brake pads (set)</t>
  </si>
  <si>
    <t>45310-TBG-A00</t>
  </si>
  <si>
    <t>Front Brake Switch</t>
  </si>
  <si>
    <t>35340-QSM-A00</t>
  </si>
  <si>
    <t>Rear Brake Switch</t>
  </si>
  <si>
    <t>35345-QSM-A00</t>
  </si>
  <si>
    <t>Front brake lever</t>
  </si>
  <si>
    <t>53175-QSM-D00</t>
  </si>
  <si>
    <t>Rear brake lever</t>
  </si>
  <si>
    <t>53176-QSM-D00</t>
  </si>
  <si>
    <t>Disc,Rr Brake</t>
  </si>
  <si>
    <t>41300-TAC-A01</t>
  </si>
  <si>
    <t>Disc,Fr Brake</t>
  </si>
  <si>
    <t>45251-QSM-F01</t>
  </si>
  <si>
    <t>Cbs Assy.</t>
  </si>
  <si>
    <t>46000-TBG-A00</t>
  </si>
  <si>
    <t>CBS</t>
  </si>
  <si>
    <t>Brake Tubing Clip</t>
  </si>
  <si>
    <t>53205-TBG-A00</t>
  </si>
  <si>
    <t>Reflex Reflector,Side</t>
  </si>
  <si>
    <t>33742-TAC-A01</t>
  </si>
  <si>
    <t>Shork Absorber,L Fr</t>
  </si>
  <si>
    <t>51500-TBG-A00</t>
  </si>
  <si>
    <t>Shork Absorber,R Fr</t>
  </si>
  <si>
    <t>51400-TBG-A00</t>
  </si>
  <si>
    <t>Fender,Fr(Paint), MW02N/White</t>
  </si>
  <si>
    <t>61100-TBG-A00-P-MW02N</t>
  </si>
  <si>
    <t>Front Suspension</t>
  </si>
  <si>
    <t>OIL SEAL(φ20xφ32x5)</t>
  </si>
  <si>
    <t>90755-QSM-A00</t>
  </si>
  <si>
    <t>42702-QSM-A00</t>
  </si>
  <si>
    <t>Flange Lock Nut M12</t>
  </si>
  <si>
    <t>Axle Sleeve,Fr Wheel Side</t>
  </si>
  <si>
    <t>44311-QSM-A00</t>
  </si>
  <si>
    <t>Axle,Fr Wheel</t>
  </si>
  <si>
    <t>44301-QSM-A00</t>
  </si>
  <si>
    <t>Tyre(100/80-16)</t>
  </si>
  <si>
    <t>44701-TBG-A00</t>
  </si>
  <si>
    <t>Wheel Assy.,Fr</t>
  </si>
  <si>
    <t>44800-TBG-A00</t>
  </si>
  <si>
    <t>Front Wheel</t>
  </si>
  <si>
    <t>Flange Lock Nut  M10X1.25</t>
  </si>
  <si>
    <t>90306-TAC-A00</t>
  </si>
  <si>
    <t>Locking block,Handlebar</t>
  </si>
  <si>
    <t>53124-TGF-A00</t>
  </si>
  <si>
    <t>95801-TAC-A00</t>
  </si>
  <si>
    <t>Post Comp,Handle</t>
  </si>
  <si>
    <t>53110-TBG-A00</t>
  </si>
  <si>
    <t>Bridge,Top</t>
  </si>
  <si>
    <t>53230-TBG-A000</t>
  </si>
  <si>
    <t>Hexagon socket bolt 6X16</t>
  </si>
  <si>
    <t>96700-06016-07</t>
  </si>
  <si>
    <t>Holder,Handlebar</t>
  </si>
  <si>
    <t>53131-QSM-C00</t>
  </si>
  <si>
    <t>Pipe,Handlebar</t>
  </si>
  <si>
    <t>53100-TBG-A00</t>
  </si>
  <si>
    <t xml:space="preserve">BACK MIRROR ASSY,L </t>
  </si>
  <si>
    <t>88120-QSM-A50</t>
  </si>
  <si>
    <t>BACK MIRROR ASSY,R</t>
  </si>
  <si>
    <t>88110-QSM-A50</t>
  </si>
  <si>
    <t>Hexagon socket bolt 6x16</t>
  </si>
  <si>
    <t>WEIGHT,HANDLE</t>
  </si>
  <si>
    <t>53105-TAC-EC0</t>
  </si>
  <si>
    <t>GRIP L,HANDLE</t>
  </si>
  <si>
    <t>30400-TAC-EC0</t>
  </si>
  <si>
    <t>SWITCH ASSY., R</t>
  </si>
  <si>
    <t>35150-TBG-A00</t>
  </si>
  <si>
    <t>SWITCH ASSY., L</t>
  </si>
  <si>
    <t>35200-QSM-A70</t>
  </si>
  <si>
    <t>Switch Assy</t>
  </si>
  <si>
    <t>RUBBER WASHER</t>
  </si>
  <si>
    <t>37300-QSM-A00</t>
  </si>
  <si>
    <t>FLANGE NUT M6</t>
  </si>
  <si>
    <t>94050-06080</t>
  </si>
  <si>
    <t>BRACKET,SPEEDOMETER</t>
  </si>
  <si>
    <t>53133-TBG-A00</t>
  </si>
  <si>
    <t>SPEEDOMETER ASSY</t>
  </si>
  <si>
    <t>37200-TBG-A00</t>
  </si>
  <si>
    <t>Speedometer</t>
  </si>
  <si>
    <t>93500-QSM-C000</t>
  </si>
  <si>
    <t xml:space="preserve">Rr Cover,Headlight </t>
  </si>
  <si>
    <t>64306-TBG-A00</t>
  </si>
  <si>
    <r>
      <rPr>
        <sz val="9"/>
        <color theme="1"/>
        <rFont val="Arial"/>
        <family val="2"/>
      </rPr>
      <t>Cover</t>
    </r>
    <r>
      <rPr>
        <sz val="9"/>
        <color theme="1"/>
        <rFont val="宋体"/>
        <charset val="134"/>
      </rPr>
      <t>，</t>
    </r>
    <r>
      <rPr>
        <sz val="9"/>
        <color theme="1"/>
        <rFont val="Arial"/>
        <family val="2"/>
      </rPr>
      <t xml:space="preserve">Headlight </t>
    </r>
  </si>
  <si>
    <t>64305-TBG-A00</t>
  </si>
  <si>
    <t>Headlight Assy</t>
  </si>
  <si>
    <t>33100-TBG-A00</t>
  </si>
  <si>
    <t>Headlight</t>
  </si>
  <si>
    <t>Ext/Rep Disco Freno Trasero (x1)</t>
  </si>
  <si>
    <t>LI-M96</t>
  </si>
  <si>
    <t>LI-M97</t>
  </si>
  <si>
    <t xml:space="preserve">Ext/Rep Subchasis Delantero (Araña) </t>
  </si>
  <si>
    <t>Ext/Rep Conjunto de palanca freno Izq con Bomba</t>
  </si>
  <si>
    <t>Ext/Rep Conjunto de palanca de Freno Der con Bomba</t>
  </si>
  <si>
    <t>Ext/Rep Pinza freno delantera izquierda</t>
  </si>
  <si>
    <t>Ext/Rep Pinza freno delantera derecha</t>
  </si>
  <si>
    <t>LI-M98</t>
  </si>
  <si>
    <t>LI-M99</t>
  </si>
  <si>
    <t>Ext/Rep Cable Parking parte trasera (x1)</t>
  </si>
  <si>
    <t>Ext/Rep Cable de freno Parking parte delantera (x1)</t>
  </si>
  <si>
    <t>LI-M100</t>
  </si>
  <si>
    <t>Ext/Rep Tubo Circuito de freno trasero (Cambio latiguillo + purgado)</t>
  </si>
  <si>
    <t>Ext/Rep Juego de pastillas delanteras (x4)</t>
  </si>
  <si>
    <t>Ext/Rep BCM (Centralida de control Circuito de 12V)</t>
  </si>
  <si>
    <t>Ext/Rep Conjunto de Luces combinadas delanteras</t>
  </si>
  <si>
    <t>Ext/Rep Techo completo con Luna Parabrisas</t>
  </si>
  <si>
    <t>Ext/Rep guardabarro delantero (Parte trasera)</t>
  </si>
  <si>
    <t>Ext/Rep Guardabarro delantero (Parte delantera)</t>
  </si>
  <si>
    <t>Ext/Rep Panel decorativo trasero Izquierdo parte baja Cabina</t>
  </si>
  <si>
    <t>Ext/Rep Panel decorativo trasero Derecho parte baja Cabina</t>
  </si>
  <si>
    <t>Cubierta inferior de tapa de la manillar</t>
  </si>
  <si>
    <t>Ext/Rep Plastico Frontal Decorativo + Interior lado Conductor</t>
  </si>
  <si>
    <t>Tapa plastico Frontal Negra Lado conductor</t>
  </si>
  <si>
    <t>Ext/Rep Conjunto Cables de Parking (x3) parte delantera + 2 parte traseras</t>
  </si>
  <si>
    <t>Ext/Rep panel decorativo trasero izquierdo parte alta asiento</t>
  </si>
  <si>
    <t>Ext/Rep panel  decorativo trasero derecho parte alta asiento</t>
  </si>
  <si>
    <t xml:space="preserve">Ext/rep Sistema Sistema de Inclinación completo </t>
  </si>
  <si>
    <t>Ext/Rep Kit Disco de freno delantero (x2)</t>
  </si>
  <si>
    <t>Ext/rep Muelle sistema inclinación y reglaje cable</t>
  </si>
  <si>
    <t>Ext/rep sensor bloqueo de inclinación y reglaje cable</t>
  </si>
  <si>
    <t>Ext/Rep Conjunto de caja de mercancía</t>
  </si>
  <si>
    <t>Ext/Rep Batería de energía litio 7kwh</t>
  </si>
  <si>
    <t>Ext/Rep Batería de 12V (batería de litio)</t>
  </si>
  <si>
    <t>Ext/Rep Conjunto de motor de transmisión</t>
  </si>
  <si>
    <t>Ext/Rep Controlador motor</t>
  </si>
  <si>
    <t>Ext/Rep Conjunto de conversor DC/DC</t>
  </si>
  <si>
    <t>Ext/Rep Conjunto de cargador a bordo</t>
  </si>
  <si>
    <t xml:space="preserve">Ext/Rep Conjunto de cableado de base de carga </t>
  </si>
  <si>
    <t>Ext/Rep Amortiguador trasero izquierdo</t>
  </si>
  <si>
    <t>Ext/Rep Amortiguador trasero derecho</t>
  </si>
  <si>
    <t>Ext/Rep Brazo trasero basculante derecho</t>
  </si>
  <si>
    <t>Ext/Rep Brazo trasero basculante izquierdo</t>
  </si>
  <si>
    <t>Ext/Rep Conjunto de barra estabilizadora lateral de varilla trasera</t>
  </si>
  <si>
    <t>Ext/Rep Neumático trasero izquierdo</t>
  </si>
  <si>
    <t>Ext/Rep Neumático trasero derecho</t>
  </si>
  <si>
    <t>Ext/Rep Neumático Delantero</t>
  </si>
  <si>
    <t>Ext/Rep Plastico frontal del chasis trasero (lado Caja)</t>
  </si>
  <si>
    <t>Ext/Rep Parachoques trasero</t>
  </si>
  <si>
    <t>Ext/Rep Plastico carroceria trasera negra  izquierda con agujero para el cargador</t>
  </si>
  <si>
    <t>Ext/Rep Plastico carroceria trasera negra  derecha</t>
  </si>
  <si>
    <t>Ext/Rep Conjunto de la luz indicador trasera izquierda</t>
  </si>
  <si>
    <t>Ext/Rep Conjunto de la luz indicador trasera derecha</t>
  </si>
  <si>
    <t>Ext/Rep Conjunto de la luz de matrícula trasera</t>
  </si>
  <si>
    <t>Ext/Rep Conjunto de la luz antiniebla trasera</t>
  </si>
  <si>
    <t xml:space="preserve">Ext/Rep Conjunto de cámara de marcha atrás </t>
  </si>
  <si>
    <t>Ext/Rep Sensor radar marcha atrás</t>
  </si>
  <si>
    <t>Ext/Rep Espejo retrovisor izquierdo</t>
  </si>
  <si>
    <t>Ext/Rep Espejo retrovisor derecho</t>
  </si>
  <si>
    <t>Ext/Rep Base del espejo retrovisor izquierdo</t>
  </si>
  <si>
    <t>Ext/Rep Base del espejo retrovisor derecho</t>
  </si>
  <si>
    <t xml:space="preserve">Ext/Rep Escobilla limpiaparabrisa </t>
  </si>
  <si>
    <t xml:space="preserve">Ext/Rep Brazo de limpiaparabrisa </t>
  </si>
  <si>
    <t>Ext/Rep Plastico negro enbellecedor logo vehiculo</t>
  </si>
  <si>
    <t>Ext/Rep Panel decorativo delantero</t>
  </si>
  <si>
    <t>Ext/Rep Claxon</t>
  </si>
  <si>
    <t>Ext/Rep Conjunto de fuente USB</t>
  </si>
  <si>
    <t>Ext/Rep Conjunto de toma de corriente de 12V</t>
  </si>
  <si>
    <t>Ext/Rep Conjunto de simulador de sonido</t>
  </si>
  <si>
    <t>Ext/Rep Modulo de sensores marcha atrás</t>
  </si>
  <si>
    <t xml:space="preserve">Ext/Rep Bombin de bloqueo </t>
  </si>
  <si>
    <t>Ext/Rep Conjunto de la luz combinada delantera</t>
  </si>
  <si>
    <t>Ext/Rep Conjunto de la luz intermitente delantera izquierda</t>
  </si>
  <si>
    <t>Ext/Rep Conjunto de la luz intermitente delantera derecha</t>
  </si>
  <si>
    <t>Ext/Rep Amortiguador direccion</t>
  </si>
  <si>
    <t>Ext/Rep Amortiguador delantero izquierdo</t>
  </si>
  <si>
    <t>Ext/Rep Amortiguador delantero derecho</t>
  </si>
  <si>
    <t>Ext/Rep Piña de luces y bototes izquierdo</t>
  </si>
  <si>
    <t>Ext/Rep Piña de luces y bototes derecho</t>
  </si>
  <si>
    <t>Ext/Rep Acelerador de puño de gas electrico derecho</t>
  </si>
  <si>
    <t>Ext/Rep Manillar</t>
  </si>
  <si>
    <t>Ext/Rep Base de instalación del manillar con levas de bloqueos</t>
  </si>
  <si>
    <t>Ext/Rep Mango de bloqueo de inclinación</t>
  </si>
  <si>
    <t>Ext/Rep Mando bloqueo aparcamiento</t>
  </si>
  <si>
    <t>Ext/Rep Base de montaje inferior del manillar</t>
  </si>
  <si>
    <t>Ext/Rep Conjunto de llanta delantera</t>
  </si>
  <si>
    <t>Ext/Rep Cable de bloqueo de inclinación</t>
  </si>
  <si>
    <t>Ext/Rep Circuito de freno delantero</t>
  </si>
  <si>
    <t>Ext/Rep Pinza de freno trasera izquierda</t>
  </si>
  <si>
    <t>Ext/Rep Juego de Pastillas Traseras</t>
  </si>
  <si>
    <t>Ext/Rep Pinza de freno trasera derecha</t>
  </si>
  <si>
    <t>Ext/Rep Sistema de cerrojo asiento</t>
  </si>
  <si>
    <t>Ext/Rep Motor del limpiaparabrisa y conjunto de biela</t>
  </si>
  <si>
    <t>Ext/Rep Conjunto de altavoz trasera</t>
  </si>
  <si>
    <t xml:space="preserve">Ext/Rep Conjunto de terminal remoto </t>
  </si>
  <si>
    <t>Ext/Rep Telecamera posteriore</t>
  </si>
  <si>
    <t>Ext/Rep Pedal acelerador</t>
  </si>
  <si>
    <t>Ext/Rep Palanca de cambio</t>
  </si>
  <si>
    <t>Ext/Rep Soporte del motor</t>
  </si>
  <si>
    <t>Ext/Rep Soporte de desacelerador</t>
  </si>
  <si>
    <t>Ext/Rep Conjunto de eje de transmisión de velocidad constante a la derecha</t>
  </si>
  <si>
    <t>Ext/Rep Conjunto de eje de transmisión de velocidad constante izquierda</t>
  </si>
  <si>
    <t>Ext/Rep Suspensión delantera Conjunto de brazo oscilante derecho</t>
  </si>
  <si>
    <t>Ext/Rep Suspensión delantera Conjunto de brazo oscilante izquierdo</t>
  </si>
  <si>
    <t>Ext/Rep Conjunto de amortiguador trasero derecho</t>
  </si>
  <si>
    <t xml:space="preserve">Ext/Rep Rodamiento de rueda </t>
  </si>
  <si>
    <t>Ext/Rep Pastillas de freno</t>
  </si>
  <si>
    <t>Ext/Rep Disco del freno</t>
  </si>
  <si>
    <t>Ext/Rep Cubo de las ruedas</t>
  </si>
  <si>
    <t>Ext/Rep Conjunto de cable de freno de estacionamiento derecho</t>
  </si>
  <si>
    <t>Ext/Rep Barra de dirección y bola</t>
  </si>
  <si>
    <t>Ext/Rep Pedal de freno</t>
  </si>
  <si>
    <t>Ext/Rep Conjunto del cilindro de freno</t>
  </si>
  <si>
    <t>Ext/Rep Arbitraje</t>
  </si>
  <si>
    <t>Ext/Rep Interruptor de la luz de freno</t>
  </si>
  <si>
    <t>Ext/Rep Volante</t>
  </si>
  <si>
    <t>Ext/Rep Conjunto de amortiguador trasero izquierdo</t>
  </si>
  <si>
    <t>Ext/Rep Manguera de freno trasero izquierda</t>
  </si>
  <si>
    <t>Ext/Rep Conjunto del amortiguador delantero</t>
  </si>
  <si>
    <t>Ext/Rep Conjunto de pinza del freno delantero</t>
  </si>
  <si>
    <t>Ext/Rep Manguera del freno delantero</t>
  </si>
  <si>
    <t>Ext/Rep Tubo de freno delantero</t>
  </si>
  <si>
    <t>Ext/Rep Módulo de control EPS</t>
  </si>
  <si>
    <t>Ext/Rep Paquete de batería</t>
  </si>
  <si>
    <t>Ext/Rep Cuerpo de marco</t>
  </si>
  <si>
    <t>Ext/Rep Braket de parachoques trasero</t>
  </si>
  <si>
    <t>Ext/Rep Parachoques delantero</t>
  </si>
  <si>
    <t>Ext/Rep Conjunto de hebilla del cinturón de seguridad</t>
  </si>
  <si>
    <t>Ext/Rep cinturón de seguridad</t>
  </si>
  <si>
    <t>Ext/Rep Ensamblaje de olla</t>
  </si>
  <si>
    <t>Ext/Rep Asamblea de asiento</t>
  </si>
  <si>
    <t>Ext/Rep Espejo retrovisor</t>
  </si>
  <si>
    <t>Ext/Rep Asamblea de visera del sol derecho</t>
  </si>
  <si>
    <t>Ext/Rep Conjunto de panel de ajuste derecho</t>
  </si>
  <si>
    <t>Ext/Rep Conjunto del panel de ajuste izquierdo</t>
  </si>
  <si>
    <t>Ext/Rep ensamblaje de la salida de aire</t>
  </si>
  <si>
    <t>Ext/Rep conjunto de la puerta</t>
  </si>
  <si>
    <t>Ext/Rep tira de sellado</t>
  </si>
  <si>
    <t>Ext/Rep manija de la puerta</t>
  </si>
  <si>
    <t>Ext/Rep Conjunto de cerradura de la puerta derecha</t>
  </si>
  <si>
    <t>Ext/Rep Asamblea de visera del sol izquierdo</t>
  </si>
  <si>
    <t>Ext/Rep Antena</t>
  </si>
  <si>
    <t>Ext/Rep Ensamblaje de airbag</t>
  </si>
  <si>
    <t>Ext/Rep Motor de lavado</t>
  </si>
  <si>
    <t>Ext/Rep Luz de lámpara</t>
  </si>
  <si>
    <t>Ext/Rep Batería cable negativo</t>
  </si>
  <si>
    <t>Ext/Rep Batería de 12V</t>
  </si>
  <si>
    <t>Ext/Rep Conjunto de señal de giro a la derecha</t>
  </si>
  <si>
    <t>Ext/Rep Brazo del limpiaparabrisas</t>
  </si>
  <si>
    <t>Ext/Rep Escobilla de limpiaparabrisas</t>
  </si>
  <si>
    <t>Ext/Rep Luz de la placa del auto</t>
  </si>
  <si>
    <t>Ext/Rep Motor del limpiaparabrisas</t>
  </si>
  <si>
    <t>Ext/Rep Lámpara inversa</t>
  </si>
  <si>
    <t>Ext/Rep Luz de freno</t>
  </si>
  <si>
    <t>Ext/Rep Conjunto del panel de control de aire acondicionado</t>
  </si>
  <si>
    <t>Ext/Rep Conjunto del evaporador (incluida la inspección de fugas y el refrigerante de relleno)</t>
  </si>
  <si>
    <t>Ext/Rep Conjunto del condensador (incluida la inspección de fugas y el refrigerante de relleno)</t>
  </si>
  <si>
    <t>Ext/Rep Soporte del compresor</t>
  </si>
  <si>
    <t>Ext/Rep Ensamblaje del compresor</t>
  </si>
  <si>
    <t>Ext/Rep Tubería de alta presión</t>
  </si>
  <si>
    <t>Ext/Rep Tubería de baja presión</t>
  </si>
  <si>
    <t>Ext/Rep Ensamblaje del desacelerador</t>
  </si>
  <si>
    <t>Ext/Rep Ensamblaje de instrumentos</t>
  </si>
  <si>
    <t>Ext/Rep Interruptor de luz de advertencia de peligro</t>
  </si>
  <si>
    <t>Ext/Rep Arnés de cableado de instrumentos</t>
  </si>
  <si>
    <t>Ext/Rep Arnés de la batería de alimentación (negativo)</t>
  </si>
  <si>
    <t>Ext/Rep Controlador de motor Arnés de cableado de alto voltaje (positivo)</t>
  </si>
  <si>
    <t>Ext/Rep Controlador de motor Arnés de cableado de alto voltaje (negativo)</t>
  </si>
  <si>
    <t>Ext/Rep Arnés de cableado de comunicación de batería eléctrica</t>
  </si>
  <si>
    <t>Ext/Rep Cargador de 3.3kw</t>
  </si>
  <si>
    <t>Ext/Rep Convertidor DC/DC</t>
  </si>
  <si>
    <t>Ext/Rep Caja de control de alto voltaje</t>
  </si>
  <si>
    <t>Ext/Rep Puerto de carga</t>
  </si>
  <si>
    <t>Ext/Rep Relé de caja de control de alto voltaje</t>
  </si>
  <si>
    <t>Ext/Rep Arnés de cableado de airbag</t>
  </si>
  <si>
    <t>Ext/Rep Interruptor de inicio</t>
  </si>
  <si>
    <t>Ext/Rep Interruptor de luz de advertencia</t>
  </si>
  <si>
    <t>Ext/Rep Interruptor de los faros</t>
  </si>
  <si>
    <t>Ext/Rep Interruptor de limpiaparabrisas</t>
  </si>
  <si>
    <t>Ext/Rep Pantalla grande</t>
  </si>
  <si>
    <t>Ext/Rep Cubierta trasera del faro</t>
  </si>
  <si>
    <t>Ext/Rep Piloto indicador luz trasera derecha</t>
  </si>
  <si>
    <t>Ext/Rep Piloto indicador luz trasera izquierda</t>
  </si>
  <si>
    <t>Ext/Rep Controlador (versión de 3500 W de velocidad)</t>
  </si>
  <si>
    <t>Ext/Rep Conjunto de interruptor de combinación izquierdo</t>
  </si>
  <si>
    <t>Ext/Rep Conjunto de interruptor de combinación derecho</t>
  </si>
  <si>
    <t>Ext/Rep Contrapeso manillar</t>
  </si>
  <si>
    <t>Ext/Rep Manija de dirección</t>
  </si>
  <si>
    <t>Ext/Rep Dirección para sujetar el tubo</t>
  </si>
  <si>
    <t>Ext/Rep Tablero de enlace ascendente</t>
  </si>
  <si>
    <t>Ext/Rep Base soporte Manillar</t>
  </si>
  <si>
    <t>Ext/Rep Perno de brida 10x45 (color trivalente)</t>
  </si>
  <si>
    <t>Ext/Rep Bloque de bloqueo de dirección</t>
  </si>
  <si>
    <t>Ext/Rep Contratuerca con brida 10x1,25</t>
  </si>
  <si>
    <t>Ext/Rep Ensamblaje de rueda delantera</t>
  </si>
  <si>
    <t>Ext/Rep Neumáticos (100 / 80-16)</t>
  </si>
  <si>
    <t>Ext/Rep Eje frontal</t>
  </si>
  <si>
    <t>Ext/Rep Buje del lado de la rueda delantera</t>
  </si>
  <si>
    <t>Ext/Rep Válvula</t>
  </si>
  <si>
    <t>Ext/Rep Sello de aceite (φ20xφ32x5)</t>
  </si>
  <si>
    <t>Ext/Rep Guardabarros delantero (pintura)</t>
  </si>
  <si>
    <t>Ext/Rep Retrorreflector lateral</t>
  </si>
  <si>
    <t>Ext/Rep Abrazadera de manguera de freno</t>
  </si>
  <si>
    <t>Ext/Rep Paquete CBS</t>
  </si>
  <si>
    <t>Ext/Rep Disco de freno delantero</t>
  </si>
  <si>
    <t>Ext/Rep Disco de freno trasero</t>
  </si>
  <si>
    <t>Ext/Rep Mango de freno trasero</t>
  </si>
  <si>
    <t>Ext/Rep Mango de freno delantero</t>
  </si>
  <si>
    <t>Ext/Rep Interruptor de luz de freno trasero</t>
  </si>
  <si>
    <t>Ext/Rep Interruptor de luz de freno delantero</t>
  </si>
  <si>
    <t>Ext/Rep Pastilla de freno delantero (juego)</t>
  </si>
  <si>
    <t>Ext/Rep Pastilla de freno trasero (juego)</t>
  </si>
  <si>
    <t>Ext/Rep Resorte de retorno del freno delantero</t>
  </si>
  <si>
    <t>Ext/Rep Resorte de retorno del freno trasero</t>
  </si>
  <si>
    <t>Ext/Rep Bloque de conexión del cilindro principal</t>
  </si>
  <si>
    <t>Ext/Rep Soporte del lado derecho</t>
  </si>
  <si>
    <t>Ext/Rep Soporte del lado izquierdo</t>
  </si>
  <si>
    <t>Ext/Rep Resorte de soporte lateral</t>
  </si>
  <si>
    <t>Ext/Rep Resorte auxiliar de soporte lateral</t>
  </si>
  <si>
    <t>Ext/Rep Interruptor de apagado del soporte lateral</t>
  </si>
  <si>
    <t>Ext/Rep Eje giratorio soporte lateral</t>
  </si>
  <si>
    <t>Ext/Rep Soporte principal</t>
  </si>
  <si>
    <t>Ext/Rep Eje de soporte principal</t>
  </si>
  <si>
    <t>Ext/Rep Resorte de soporte principal</t>
  </si>
  <si>
    <t>Ext/Rep Soporte principal y muelle auxiliar</t>
  </si>
  <si>
    <t>Ext/Rep Conjunto de marco</t>
  </si>
  <si>
    <t>Ext/Rep Amortiguador trasero</t>
  </si>
  <si>
    <t>Ext/Rep Estante trasero</t>
  </si>
  <si>
    <t>Ext/Rep Soporte de placa de matrícula</t>
  </si>
  <si>
    <t>Ext/Rep Soporte delantero</t>
  </si>
  <si>
    <t>Ext/Rep Cesta delantera</t>
  </si>
  <si>
    <t>Ext/Rep Estante frontal</t>
  </si>
  <si>
    <t>Ext/Rep Estante derecho</t>
  </si>
  <si>
    <t>Ext/Rep Estante izquierdo</t>
  </si>
  <si>
    <t>Ext/Rep Soporte de estante lateral</t>
  </si>
  <si>
    <t>Ext/Rep Estante lateral de manga larga</t>
  </si>
  <si>
    <t>Ext/Rep Estante lateral manga corta</t>
  </si>
  <si>
    <t>Ext/Rep Conjunto de jaula (HR32006XJ)</t>
  </si>
  <si>
    <t>Ext/Rep Anillo de polvo</t>
  </si>
  <si>
    <t>Ext/Rep Portada</t>
  </si>
  <si>
    <t>Ext/Rep Placa de montaje de componentes eléctricos</t>
  </si>
  <si>
    <t>Ext/Rep Cubierta lateral delantera derecha (pintura)</t>
  </si>
  <si>
    <t>Ext/Rep Barra lateral derecha</t>
  </si>
  <si>
    <t>Ext/Rep Cubierta de haz principal</t>
  </si>
  <si>
    <t>Ext/Rep Caja de guantes</t>
  </si>
  <si>
    <t>Ext/Rep interfaz USB</t>
  </si>
  <si>
    <t>Ext/Rep conectar</t>
  </si>
  <si>
    <t>Ext/Rep Tapa de código VIN</t>
  </si>
  <si>
    <t>Ext/Rep Cubierta central</t>
  </si>
  <si>
    <t>Ext/Rep Cubierta central derecha</t>
  </si>
  <si>
    <t>Ext/Rep Cubierta central izquierda</t>
  </si>
  <si>
    <t>Ext/Rep Cubierta inferior</t>
  </si>
  <si>
    <t>Ext/Rep Toma de carga del cuerpo</t>
  </si>
  <si>
    <t>Ext/Rep Guardaespaldas derecho (pintura)</t>
  </si>
  <si>
    <t>Ext/Rep Guardaespaldas izquierdo (pintura)</t>
  </si>
  <si>
    <t>Ext/Rep Viento guía a la derecha</t>
  </si>
  <si>
    <t>Ext/Rep Viento guía a la izquierda</t>
  </si>
  <si>
    <t>Ext/Rep Cartelera a la derecha (pintura)</t>
  </si>
  <si>
    <t>Ext/Rep Cartelera a la izquierda (pintura)</t>
  </si>
  <si>
    <t>Ext/Rep Conjunto de cojin asiento</t>
  </si>
  <si>
    <t>Ext/Rep Eje de Asiento</t>
  </si>
  <si>
    <t>Ext/Rep Caja de almacenaje Asiento</t>
  </si>
  <si>
    <t>Ext/Rep Caja de almacenamiento inferior derecha</t>
  </si>
  <si>
    <t>Ext/Rep Caja de almacenamiento inferior izquierda</t>
  </si>
  <si>
    <t>Ext/Rep Tapa del compartimento de la batería</t>
  </si>
  <si>
    <t>Ext/Rep Cubierta de mantenimiento del controlador</t>
  </si>
  <si>
    <t>Ext/Rep Mango de batería</t>
  </si>
  <si>
    <t>Ext/Rep Tapa de la batería</t>
  </si>
  <si>
    <t>Ext/Rep Toma de carga y descarga de batería</t>
  </si>
  <si>
    <t>Ext/Rep Disipador de calor BMS</t>
  </si>
  <si>
    <t>Ext/Rep Placa de circuito superior de batería BMS (60V45Ah)</t>
  </si>
  <si>
    <t>Ext/Rep Placa de circuito inferior de batería BMS (60V45Ah)</t>
  </si>
  <si>
    <t>Ext/Rep Línea de conexión de la placa de circuito superior e inferior de la batería BMS</t>
  </si>
  <si>
    <t>Ext/Rep Motor de rueda trasera (3500W)</t>
  </si>
  <si>
    <t>Ext/Rep Buje de rueda trasera (MT2.5-14)</t>
  </si>
  <si>
    <t>Ext/Rep Neumáticos (110 / 80-14 TL)</t>
  </si>
  <si>
    <t>Ext/Rep Perno de montaje del cubo de rueda</t>
  </si>
  <si>
    <t>Ext/Rep Combinación de horquilla plana trasera</t>
  </si>
  <si>
    <t>Ext/Rep Soporte de guardabarros trasero</t>
  </si>
  <si>
    <t>Ext/Rep Soporte de pinza de freno trasero</t>
  </si>
  <si>
    <t>Ext/Rep Guardabarros trasero</t>
  </si>
  <si>
    <t>Ext/Rep Cubierta de horquilla plana trasera</t>
  </si>
  <si>
    <t>Ext/Rep Reflector retro</t>
  </si>
  <si>
    <t>Ext/Rep Eje de horquilla plano trasero</t>
  </si>
  <si>
    <t>Ext/Rep Conjunto de luces traseras</t>
  </si>
  <si>
    <t>Ext/Rep Señal de giro trasera derecha</t>
  </si>
  <si>
    <t>Ext/Rep Indicador Luz trasera izquierda</t>
  </si>
  <si>
    <t>Ext/Rep Cubierta central trasera</t>
  </si>
  <si>
    <t>Ext/Rep Contraportada</t>
  </si>
  <si>
    <t>Ext/Rep Cable de bloqueo de asiento</t>
  </si>
  <si>
    <t>Ext/Rep Controlador (versión 3500W 25km)</t>
  </si>
  <si>
    <t>Ext/Rep Controlador (versión 3500W 45km)</t>
  </si>
  <si>
    <t>Ext/Rep Placa adaptadora del controlador</t>
  </si>
  <si>
    <t>Ext/Rep Cableado principal</t>
  </si>
  <si>
    <t>Ext/Rep Línea auxiliar del cableado principal</t>
  </si>
  <si>
    <t>Ext/Rep Kit de alarma (control remoto dual)</t>
  </si>
  <si>
    <t>Ext/Rep Convertidor DC-DC</t>
  </si>
  <si>
    <t>Ext/Rep Relé de destello</t>
  </si>
  <si>
    <t>Ext/Rep Claxón</t>
  </si>
  <si>
    <t>Ext/Rep Conjunto de ECU (sin módulo de comunicación)</t>
  </si>
  <si>
    <t>Ext/Rep Montaje de la ECU (Europa 4G)</t>
  </si>
  <si>
    <t>Ext/Rep Bloqueo de asiento electrónico</t>
  </si>
  <si>
    <t>Ext/Rep Disyuntor (CDBK-125)</t>
  </si>
  <si>
    <t>Ext/Rep Línea de conexión del interruptor de aire</t>
  </si>
  <si>
    <t>Ext/Rep Conjunto completo de cerradura</t>
  </si>
  <si>
    <t>Ext/Rep Soporte de cerradura</t>
  </si>
  <si>
    <t>Ext/Rep Bloqueo de lengüeta de instalación</t>
  </si>
  <si>
    <t>Adjustable mount kit for seat backrest</t>
  </si>
  <si>
    <t>Ext/Rep Anclaje amortiguador de dirección</t>
  </si>
  <si>
    <t>Sost. Placchetta Ammortizzatore di direzione</t>
  </si>
  <si>
    <t>Adjustable Steerling Shock absorber base</t>
  </si>
  <si>
    <t>Plaque déntrée dámortisserur de direction</t>
  </si>
  <si>
    <t>Sostituzione disco freno trasero x1</t>
  </si>
  <si>
    <t>Rear Brake disk x1</t>
  </si>
  <si>
    <t>Disque de frein arriére</t>
  </si>
  <si>
    <t>Front Sub frame</t>
  </si>
  <si>
    <t>Chassis partien avant</t>
  </si>
  <si>
    <t>Sost. Struttura parziale carroccería parte anteriore</t>
  </si>
  <si>
    <t>Ext/Rep soporte respaldo asiento</t>
  </si>
  <si>
    <t>Sost. Fizzazione cuscino spallare sedile</t>
  </si>
  <si>
    <t xml:space="preserve">Siege arriére </t>
  </si>
  <si>
    <t>Tube de Frein arríere</t>
  </si>
  <si>
    <t>Rear brake tube</t>
  </si>
  <si>
    <t>Descripción</t>
  </si>
  <si>
    <t>Labour denomination (EN)</t>
  </si>
  <si>
    <t>Dénomination du tempo du travail( FR)</t>
  </si>
  <si>
    <t>Nombre de Piezas</t>
  </si>
  <si>
    <t>2101010-R11</t>
  </si>
  <si>
    <t xml:space="preserve">Power battery </t>
  </si>
  <si>
    <t>20/21</t>
  </si>
  <si>
    <t>2104010-R1112</t>
  </si>
  <si>
    <t>Drive motor controller assy</t>
  </si>
  <si>
    <t>controlador motor</t>
  </si>
  <si>
    <t>Drive motor tail cover (Lead-Acid version)</t>
  </si>
  <si>
    <t>Cubierta de cola del motor(versión Ácido plomo)</t>
  </si>
  <si>
    <t>Drive motor fan         (Lead-Acid version)</t>
  </si>
  <si>
    <t>Ventilador del motor (versión Ácido plomo)</t>
  </si>
  <si>
    <t>On-board charger assy (litium version)</t>
  </si>
  <si>
    <t>12V battery (litium version)</t>
  </si>
  <si>
    <t>Bateía de 12V (version litio)</t>
  </si>
  <si>
    <t xml:space="preserve">12V battery moulding assy </t>
  </si>
  <si>
    <t>anclaje  batería 12v</t>
  </si>
  <si>
    <t xml:space="preserve">12V battery corner moulding  mount rod </t>
  </si>
  <si>
    <t>Enlace de moldeo de la batería 12v</t>
  </si>
  <si>
    <t>2107050-R10</t>
  </si>
  <si>
    <t>portable EV charger assy with cable (European standard)</t>
  </si>
  <si>
    <t>Conjunto de cargador de EV con cableado (estándar europeo)</t>
  </si>
  <si>
    <t>2107080-R10</t>
  </si>
  <si>
    <t>portable EV charger assy with cable (National standard)</t>
  </si>
  <si>
    <t>Conjunto de cargador de EV con cableado (estándar chino)</t>
  </si>
  <si>
    <t>2107090-R10</t>
  </si>
  <si>
    <t>portable EV charger assy with cable (Bristish standard)</t>
  </si>
  <si>
    <t>Conjunto de cargador de EV con cableado (estándar Británico)</t>
  </si>
  <si>
    <t>2401100-R1012</t>
  </si>
  <si>
    <t>Conjunto de eje trasero (12.5: 1)</t>
  </si>
  <si>
    <t>3106102-R10</t>
  </si>
  <si>
    <t>Tuerca de la rueda</t>
  </si>
  <si>
    <t>3502010-R10</t>
  </si>
  <si>
    <t>3502040-R10</t>
  </si>
  <si>
    <t>kit de pastillas de freno traseras 2020 Izquierda + derecha 4u</t>
  </si>
  <si>
    <t>3502020-R10</t>
  </si>
  <si>
    <t>2401106-R10</t>
  </si>
  <si>
    <t>Tuerca de medio eje</t>
  </si>
  <si>
    <t>2401107-R10</t>
  </si>
  <si>
    <t>Shaft end special square gasket</t>
  </si>
  <si>
    <t>Junta cuadrada especial del extremo del eje</t>
  </si>
  <si>
    <t>2401108-R10</t>
  </si>
  <si>
    <t>Large flat washer</t>
  </si>
  <si>
    <t>Arandela plana grande</t>
  </si>
  <si>
    <t>2401110-R10</t>
  </si>
  <si>
    <t>Diferencial 1:12</t>
  </si>
  <si>
    <t>2401120-R10</t>
  </si>
  <si>
    <t>Sello de aceite</t>
  </si>
  <si>
    <t>2401101-R10</t>
  </si>
  <si>
    <t>2401102-R10</t>
  </si>
  <si>
    <t>Medio eje derecho</t>
  </si>
  <si>
    <t>2401111-R10</t>
  </si>
  <si>
    <t>Brake disc attached flange</t>
  </si>
  <si>
    <t>Brida adjunta del disco de freno</t>
  </si>
  <si>
    <t>Perno de cubo de rueda</t>
  </si>
  <si>
    <t>2745100-R10</t>
  </si>
  <si>
    <t>Soporte de la caja de montaje del cable de estacionamiento</t>
  </si>
  <si>
    <t>2745104-R10</t>
  </si>
  <si>
    <t>Soporte fijo de trefilado</t>
  </si>
  <si>
    <t>2745020-R1011</t>
  </si>
  <si>
    <t>Perno excéntrico de cabeza de brida</t>
  </si>
  <si>
    <t>Tubo de soporte manga de goma</t>
  </si>
  <si>
    <t>Subconjunto del tubo de soporte del parabrisas</t>
  </si>
  <si>
    <t>Limitador de la posición inferior del tubo de soporte del parabrisas</t>
  </si>
  <si>
    <t>2810100-R1011</t>
  </si>
  <si>
    <t>Subchasis frontal</t>
  </si>
  <si>
    <t>2801100-R1011</t>
  </si>
  <si>
    <t>Conjunto de soldadura de cuerpo frontal</t>
  </si>
  <si>
    <t>2801200-R11</t>
  </si>
  <si>
    <t>Rear welding body assy</t>
  </si>
  <si>
    <t>Conjunto de soldadura de cuerpo trasero</t>
  </si>
  <si>
    <t>Aro de goma del panel frontal decorativo.</t>
  </si>
  <si>
    <t>Brazo traseero basculante</t>
  </si>
  <si>
    <t>Caperuzo de goma del brazo de arrastre</t>
  </si>
  <si>
    <t>Brazo de arrastre alineador</t>
  </si>
  <si>
    <t>Columna del tubo de la parte posterior de la barra estabilizadora lateral</t>
  </si>
  <si>
    <t>Conjunto de Rótula izquierda</t>
  </si>
  <si>
    <t>Conjunto de Rótula derecha</t>
  </si>
  <si>
    <t>3101100-R10</t>
  </si>
  <si>
    <t>Llanta delantera</t>
  </si>
  <si>
    <t>Manga de apoyo</t>
  </si>
  <si>
    <t>Manga de goma</t>
  </si>
  <si>
    <t>Rodamiento de la rueda delantera</t>
  </si>
  <si>
    <t>Sello de aceite de la rueda delantera</t>
  </si>
  <si>
    <t>Casquillo del eje de la rueda delantera</t>
  </si>
  <si>
    <t>Front wheel inflating valve</t>
  </si>
  <si>
    <t>Válvula de inflado de la rueda delantera</t>
  </si>
  <si>
    <t>Front brake disc</t>
  </si>
  <si>
    <t>Disco de freno frontal</t>
  </si>
  <si>
    <t>Brake disc mounting bolt</t>
  </si>
  <si>
    <t>tornillo disco freno delantero derecho</t>
  </si>
  <si>
    <t>Conjunto de buje trasero</t>
  </si>
  <si>
    <t>Buje trasero</t>
  </si>
  <si>
    <t>LOGO en el buje</t>
  </si>
  <si>
    <t>Válvula de inflado de la rueda trasera</t>
  </si>
  <si>
    <t>Neumático redondo</t>
  </si>
  <si>
    <t>Tuerca ciega hexagonal</t>
  </si>
  <si>
    <t>Arandela autobloqueante de doble disco</t>
  </si>
  <si>
    <t>abrazadera fijacion manillar</t>
  </si>
  <si>
    <t>mango bloqueo aparcamiento</t>
  </si>
  <si>
    <t>Tornillo de paso mango de bloqueos</t>
  </si>
  <si>
    <t>3421026-R10</t>
  </si>
  <si>
    <t>Axle sleeve</t>
  </si>
  <si>
    <t>Prisionero del eje de bloqueos</t>
  </si>
  <si>
    <t>Eje intermedio mangos bloqueo</t>
  </si>
  <si>
    <t>Base de montaje del manillar</t>
  </si>
  <si>
    <t>Bloque de base fijo</t>
  </si>
  <si>
    <t>Tuerca de seguridad secundaria direccion</t>
  </si>
  <si>
    <t>Tuerca de seguridad primaria direccion</t>
  </si>
  <si>
    <t>guarda polvo superior direccion</t>
  </si>
  <si>
    <t>Rodamiento de dirección direccion</t>
  </si>
  <si>
    <t xml:space="preserve"> columna del eje de dirección</t>
  </si>
  <si>
    <t>anclaje Amortiguador direccion</t>
  </si>
  <si>
    <t>Left handbrake assy</t>
  </si>
  <si>
    <t>Conjunto de freno izquierdo</t>
  </si>
  <si>
    <t>Left handbrake master cylinder</t>
  </si>
  <si>
    <t>Bomba de freno izquierdo</t>
  </si>
  <si>
    <t>Left handbrake lever</t>
  </si>
  <si>
    <t>maneta izquierda</t>
  </si>
  <si>
    <t>Left handbrake contact switch</t>
  </si>
  <si>
    <t>Interruptor de contacto del freno de mano izquierdo</t>
  </si>
  <si>
    <t>Right handbrake assy</t>
  </si>
  <si>
    <t>3505201-R10</t>
  </si>
  <si>
    <t>Right handbrake master cylinder</t>
  </si>
  <si>
    <t>Bomba de freno derecha</t>
  </si>
  <si>
    <t>Right handbrake lever</t>
  </si>
  <si>
    <t>maneta derecha</t>
  </si>
  <si>
    <t>Right handbrake contact switch</t>
  </si>
  <si>
    <t>Interruptor de contacto del freno de mano derecho</t>
  </si>
  <si>
    <t>Handbrake mounting block</t>
  </si>
  <si>
    <t>abrazadera puño de freno</t>
  </si>
  <si>
    <t>Front brake oil hose assy</t>
  </si>
  <si>
    <t>Front left brake caliper assy</t>
  </si>
  <si>
    <t>pinza Freno delantero izquierdo</t>
  </si>
  <si>
    <t>Front left brake caliper cylinder assy</t>
  </si>
  <si>
    <t>bomba freno frontal izquierdo</t>
  </si>
  <si>
    <t>Front right brake caliper assy</t>
  </si>
  <si>
    <t>pinza Freno delantero derecho</t>
  </si>
  <si>
    <t>Front right brake caliper cylinder assy</t>
  </si>
  <si>
    <t>bomba freno frontal derecho</t>
  </si>
  <si>
    <t>Front brake pad mounting bolt</t>
  </si>
  <si>
    <t>Perno de montaje de pastilla delantera</t>
  </si>
  <si>
    <t>3508020-R1022</t>
  </si>
  <si>
    <t>3508021-R10</t>
  </si>
  <si>
    <t>Parte delantera del cable de estacionamiento</t>
  </si>
  <si>
    <t>Caja de montaje del cable de estacionamiento</t>
  </si>
  <si>
    <t>3508023-R10</t>
  </si>
  <si>
    <t>Parte trasera del cable de estacionamiento</t>
  </si>
  <si>
    <t>3506200-R1012</t>
  </si>
  <si>
    <t>Conjunto de tubo de aceite del freno trasero</t>
  </si>
  <si>
    <t>Tornillo de sello hidraulico</t>
  </si>
  <si>
    <t>Arandela de sello hidraulico</t>
  </si>
  <si>
    <t>protector metalico latiguillo delantero  izquierdo</t>
  </si>
  <si>
    <t>protector metalico latiguillo delantero derecho</t>
  </si>
  <si>
    <t>kit de pastillas de freno delanteras Izquierda + derecha 4u</t>
  </si>
  <si>
    <t>sensor radar marcha atrás</t>
  </si>
  <si>
    <t>modulo de sensores marcha atrás</t>
  </si>
  <si>
    <t xml:space="preserve">caja unidad control </t>
  </si>
  <si>
    <t>Control remoto</t>
  </si>
  <si>
    <t xml:space="preserve"> mango del manillar izquierdo</t>
  </si>
  <si>
    <t>acelerador de puño de gas electrico derecho</t>
  </si>
  <si>
    <t>3704010-R10</t>
  </si>
  <si>
    <t>Ignition switch assy</t>
  </si>
  <si>
    <t>3721010-R10</t>
  </si>
  <si>
    <t>claxon</t>
  </si>
  <si>
    <t>3736011-R1011</t>
  </si>
  <si>
    <t>Circuit breaker support (Lead-acid)</t>
  </si>
  <si>
    <t>Soporte de fijación del interruptor automático (Ácido plomo)</t>
  </si>
  <si>
    <t>3736010-R10</t>
  </si>
  <si>
    <t>Circuit breaker assy (Lead-acid)</t>
  </si>
  <si>
    <t>Conjunto del interruptor automático (Ácido plomo)</t>
  </si>
  <si>
    <t>2107040-R1011</t>
  </si>
  <si>
    <t>Charge port assy with cable</t>
  </si>
  <si>
    <t>Base de recarga con cables</t>
  </si>
  <si>
    <t>sistema de cerrojo asiento</t>
  </si>
  <si>
    <t>3820020-R1111</t>
  </si>
  <si>
    <t>Dashboard assy</t>
  </si>
  <si>
    <t>catadrioptico lateral</t>
  </si>
  <si>
    <t>Conjunto de la luz intermitente trasera izquierda</t>
  </si>
  <si>
    <t>Conjunto de la luz intermitente trasera derecha</t>
  </si>
  <si>
    <t>4137010-R10</t>
  </si>
  <si>
    <t>Luz de la caja de mercancía</t>
  </si>
  <si>
    <t>4134010-R1011</t>
  </si>
  <si>
    <t>7911010-R1011</t>
  </si>
  <si>
    <t>On-board audio assy</t>
  </si>
  <si>
    <t>7931010-R1111</t>
  </si>
  <si>
    <t xml:space="preserve">Terminal box assy </t>
  </si>
  <si>
    <t>7931011-R11</t>
  </si>
  <si>
    <t>GPS antenna</t>
  </si>
  <si>
    <t>Antena GPS</t>
  </si>
  <si>
    <t>7931013-R11</t>
  </si>
  <si>
    <t>Terminal box holder</t>
  </si>
  <si>
    <t>Soporte del control remoto</t>
  </si>
  <si>
    <t>4002010-R1111</t>
  </si>
  <si>
    <t xml:space="preserve">Body harness assy </t>
  </si>
  <si>
    <t>Conjunto de cableado de carrocería (batería litio)</t>
  </si>
  <si>
    <t>Conjunto de cableado de luz de parada de posición alta</t>
  </si>
  <si>
    <t>Power harness assy</t>
  </si>
  <si>
    <t>Conjunto de cableado de energía (Batería litio)</t>
  </si>
  <si>
    <t>Conjunto de línea fase U de motor</t>
  </si>
  <si>
    <t>Conjunto de línea fase V de motor</t>
  </si>
  <si>
    <t>Conjunto de línea fase W de motor</t>
  </si>
  <si>
    <t>Conjunto de cables de cámara</t>
  </si>
  <si>
    <t>Fusible 5A</t>
  </si>
  <si>
    <t>Fusible 10A</t>
  </si>
  <si>
    <t>Fusible 15A</t>
  </si>
  <si>
    <t>Fusible 25A</t>
  </si>
  <si>
    <t>Fusible 30A</t>
  </si>
  <si>
    <t>Relé JD1927A</t>
  </si>
  <si>
    <t>Relé N11</t>
  </si>
  <si>
    <t>8500100-R1022</t>
  </si>
  <si>
    <t>Cargo box assy (LH door)</t>
  </si>
  <si>
    <t>Conjunto de caja de mercancía (puerta izquierda)</t>
  </si>
  <si>
    <t>Estructura del modelo Pick-up</t>
  </si>
  <si>
    <t>8501102-R10</t>
  </si>
  <si>
    <t>Cargo box crashproof strip</t>
  </si>
  <si>
    <t>Barra antichoque de la caja de mercancía</t>
  </si>
  <si>
    <t>8500150-R1011</t>
  </si>
  <si>
    <t>Left door of cargo box</t>
  </si>
  <si>
    <t>Puerta izquierda de la caja de mercancía</t>
  </si>
  <si>
    <t>8500160-R1011</t>
  </si>
  <si>
    <t>Right door of cargo box</t>
  </si>
  <si>
    <t>Puerta derecha de la caja de mercancía</t>
  </si>
  <si>
    <t>8500110-R10</t>
  </si>
  <si>
    <t>Conjunto de bloqueo de puerta de caja de mercancía</t>
  </si>
  <si>
    <t>8500103-R10</t>
  </si>
  <si>
    <t>Door hook</t>
  </si>
  <si>
    <t>Gancho de la caja de mercancía</t>
  </si>
  <si>
    <t>8500120-R10</t>
  </si>
  <si>
    <t>Estructura del bloqueo de la caja de mercancía</t>
  </si>
  <si>
    <t>8500104-R10</t>
  </si>
  <si>
    <t>Door lock moulding</t>
  </si>
  <si>
    <t>Panel decorativo del bloqueo de la puerta</t>
  </si>
  <si>
    <t>8500140-R10</t>
  </si>
  <si>
    <t>Door handle</t>
  </si>
  <si>
    <t>Asa de la caja de mercancía</t>
  </si>
  <si>
    <t>8500200-R10</t>
  </si>
  <si>
    <t>Pick-up body structure assy</t>
  </si>
  <si>
    <t>Conjunto de cuerpo del Pick-up</t>
  </si>
  <si>
    <t>8500210-R10</t>
  </si>
  <si>
    <t>Pick-up body storage compartment</t>
  </si>
  <si>
    <t>Caja asiento del modelo Pick-up</t>
  </si>
  <si>
    <t>8500220-R10</t>
  </si>
  <si>
    <t>Pick-up body floor</t>
  </si>
  <si>
    <t>Suelo del modelo Pick-up</t>
  </si>
  <si>
    <t>8500230-R10</t>
  </si>
  <si>
    <t>Pick-up body front border panel</t>
  </si>
  <si>
    <t>Panel frontal del modelo Pick-up</t>
  </si>
  <si>
    <t>8500240-R10</t>
  </si>
  <si>
    <t>Pick-up body rear border panel</t>
  </si>
  <si>
    <t>Parachoques trasero del modelo Pick-up</t>
  </si>
  <si>
    <t>8500250-R10</t>
  </si>
  <si>
    <t>Pick-up body side border panel</t>
  </si>
  <si>
    <t>Panel lateral del modelo Pick-up</t>
  </si>
  <si>
    <t>8500260-R10</t>
  </si>
  <si>
    <t>Pick-up body left rear upright panel</t>
  </si>
  <si>
    <t>Panel vertical izquierdo trasero del modelo Pick-up</t>
  </si>
  <si>
    <t>8500270-R10</t>
  </si>
  <si>
    <t>Pick-up body right rear upright panel</t>
  </si>
  <si>
    <t>Panel vertical derecho trasero del modelo Pick-up</t>
  </si>
  <si>
    <t>8500500-R10</t>
  </si>
  <si>
    <t>Conjunto de la caja de frío activo</t>
  </si>
  <si>
    <t>Cable de fuente de 220 V para caja de frío activo</t>
  </si>
  <si>
    <t>Cable de conexión de 72V para caja de frío activo</t>
  </si>
  <si>
    <t>Núcleo de flujo paralelo</t>
  </si>
  <si>
    <t>Tubo de succión del compresor</t>
  </si>
  <si>
    <t>Conjunto de tubo de escape y descongelación</t>
  </si>
  <si>
    <t xml:space="preserve">Tubo de salida de líquido </t>
  </si>
  <si>
    <t>Tubo de salida de líquido del tanque</t>
  </si>
  <si>
    <t>Interruptor fuente de alimentación</t>
  </si>
  <si>
    <t xml:space="preserve">Conjunto de válvula electromagnetico </t>
  </si>
  <si>
    <t>Interruptor de baja presión</t>
  </si>
  <si>
    <t>Interruptor de alta presión</t>
  </si>
  <si>
    <t>Controlador</t>
  </si>
  <si>
    <t>Compresor de 3 marchas</t>
  </si>
  <si>
    <t>tanque de líquido</t>
  </si>
  <si>
    <t>Reductor de presión</t>
  </si>
  <si>
    <t>Contactor 220V AC</t>
  </si>
  <si>
    <t>Cableado de condensador</t>
  </si>
  <si>
    <t>Ventilador de condensador</t>
  </si>
  <si>
    <t>Tubo blando de baja presión</t>
  </si>
  <si>
    <t>Tubo de descongelación</t>
  </si>
  <si>
    <t>Tubo blando de alta presión</t>
  </si>
  <si>
    <t>Carcasa plástica</t>
  </si>
  <si>
    <t>Placa de montaje del ventilador de condensador</t>
  </si>
  <si>
    <t>Cubierta de contactor AC</t>
  </si>
  <si>
    <t>Protección al agua</t>
  </si>
  <si>
    <t>Cubierta del interruptor de fuente de alimentación</t>
  </si>
  <si>
    <t>Conjunto de palet de la caja de frío activo</t>
  </si>
  <si>
    <t>Pegatina de aviso del límite de carga de la caja de frío activo</t>
  </si>
  <si>
    <t>Señalización de operación de la caja de frío activo</t>
  </si>
  <si>
    <t>Señalización de aviso de recarga segura de la caja de frío activo</t>
  </si>
  <si>
    <t>LOGO de la caja de frío activo</t>
  </si>
  <si>
    <t>8500100-R1031</t>
  </si>
  <si>
    <t>Cargo box plus assy(LH door)</t>
  </si>
  <si>
    <t>Conjunto de caja de mercancía alta (puerta izquierda)</t>
  </si>
  <si>
    <t>8500100-R1041</t>
  </si>
  <si>
    <t>Cargo box plus assy without door lock (LH door)</t>
  </si>
  <si>
    <t>Sin bloqueo</t>
  </si>
  <si>
    <t>8501101-R10</t>
  </si>
  <si>
    <t>Cargo box cushion on chassis</t>
  </si>
  <si>
    <t>almoadilla de apoyo goma caja trasera</t>
  </si>
  <si>
    <t>Pieza de refuerzo en punto de instalación de la caja de mercancía</t>
  </si>
  <si>
    <t>8500102-R1011</t>
  </si>
  <si>
    <t>Cargo box mounting block B</t>
  </si>
  <si>
    <t>Pieza B de refuerzo en punto de instalación de la caja de mercancía</t>
  </si>
  <si>
    <t>8500165-R10</t>
  </si>
  <si>
    <t>Left door of cargo box plus</t>
  </si>
  <si>
    <t xml:space="preserve">Puerta izquierda de la caja alta de mercancía </t>
  </si>
  <si>
    <t>8500155-R10</t>
  </si>
  <si>
    <t>Right door of cargo box plus</t>
  </si>
  <si>
    <t xml:space="preserve">Puerta derecha de la caja alta de mercancía </t>
  </si>
  <si>
    <t>Bisagra</t>
  </si>
  <si>
    <t>8500120-R1011</t>
  </si>
  <si>
    <t>Estructura de bloqueo de la puerta</t>
  </si>
  <si>
    <t>8500120-R1012</t>
  </si>
  <si>
    <t>Silver coated door lock structure</t>
  </si>
  <si>
    <t>Estructura de bloqueo de la puerta con capa de plata</t>
  </si>
  <si>
    <t>8500115-R10</t>
  </si>
  <si>
    <t>Cargo box plus door lock rod assy</t>
  </si>
  <si>
    <t xml:space="preserve">Conjunto de bloqueo de puerta de caja alta de mercancía </t>
  </si>
  <si>
    <t>Caja asiento del modelo caja alta</t>
  </si>
  <si>
    <t>Almohadilla protector de compartimento delante de la caja de mercancía</t>
  </si>
  <si>
    <t>Tira de goma protectora del compartimento delante e la caja de mercancía</t>
  </si>
  <si>
    <t>8501109-R10</t>
  </si>
  <si>
    <t>Fastener for trolley</t>
  </si>
  <si>
    <t>Sujetador para carretilla</t>
  </si>
  <si>
    <t>8501112-R10</t>
  </si>
  <si>
    <t>Fastener mounting pad</t>
  </si>
  <si>
    <t>Panel de fijación del sujetador de la carretilla</t>
  </si>
  <si>
    <t>Bolsa de red grande</t>
  </si>
  <si>
    <t>Bolsa de red pequeña</t>
  </si>
  <si>
    <t>8500102-R1021</t>
  </si>
  <si>
    <t>Cargo box mounting block A</t>
  </si>
  <si>
    <t>Pieza A de refuerzo del punto de instalación de la caja de mercancía</t>
  </si>
  <si>
    <t>5102012-R10</t>
  </si>
  <si>
    <t>Chapa decorativa pies conductor metalica</t>
  </si>
  <si>
    <t>plancha goma pies conductor</t>
  </si>
  <si>
    <t>Cubierta inferior del cojín de asiento</t>
  </si>
  <si>
    <t>Placa suelo pies conductor plastico</t>
  </si>
  <si>
    <t>cubre bajos rueda delanera de plastico negro</t>
  </si>
  <si>
    <t>cubre bajos inferior central plastico negro</t>
  </si>
  <si>
    <t>Perno de paso</t>
  </si>
  <si>
    <t>Almohadilla de goma</t>
  </si>
  <si>
    <t>Techo</t>
  </si>
  <si>
    <t>Tira de sellado de vidrio decorativa</t>
  </si>
  <si>
    <t>Vidrio del parabrisas</t>
  </si>
  <si>
    <t>cinta de glaseado</t>
  </si>
  <si>
    <t>5206108-R1011</t>
  </si>
  <si>
    <t>Tira de goma del soporte superior del parabrisas</t>
  </si>
  <si>
    <t>5206107-R10</t>
  </si>
  <si>
    <t>Tira de goma del soporte inferior del parabrisas</t>
  </si>
  <si>
    <t>limpiaparabrisa deposito + motor</t>
  </si>
  <si>
    <t xml:space="preserve"> Depósito de limpiaparabrisa </t>
  </si>
  <si>
    <t>Tapón de cubierto de limpiaparabrisa</t>
  </si>
  <si>
    <t>Estera de goma del motor de lavado</t>
  </si>
  <si>
    <t>Motor de de giro limpia parabrisas</t>
  </si>
  <si>
    <t>dosificador  pulverización</t>
  </si>
  <si>
    <t>Boquilla delantera</t>
  </si>
  <si>
    <t>Conjunto de escobilla delantera</t>
  </si>
  <si>
    <t>Conjunto de brazo de limpiaparabrisa delantero</t>
  </si>
  <si>
    <t>φ5.5 Anillo de seguridad exterior</t>
  </si>
  <si>
    <t>φ6 Arandela ondulada</t>
  </si>
  <si>
    <t>Wiper mounting cap</t>
  </si>
  <si>
    <t>Tapa decorativa de limpiaparabrisas</t>
  </si>
  <si>
    <t>φ6 * 11 * 1.0 Arandela plana</t>
  </si>
  <si>
    <t>Soporte del panel de montaje del tablero</t>
  </si>
  <si>
    <t>Conjunto de techo</t>
  </si>
  <si>
    <t>Parte delantera de gurardabarros delantero</t>
  </si>
  <si>
    <t>Parte trasera de gurardabarros delantero</t>
  </si>
  <si>
    <t>anclaje guardabarros delantero</t>
  </si>
  <si>
    <t>plastico negro enbellecedor logo vehiculo</t>
  </si>
  <si>
    <t xml:space="preserve">panel decorativa izquierda </t>
  </si>
  <si>
    <t xml:space="preserve">panel  decorativa derecha </t>
  </si>
  <si>
    <t>panel decorativa izquierda trasera</t>
  </si>
  <si>
    <t>panel  decorativa derecha trasera</t>
  </si>
  <si>
    <t xml:space="preserve">Forro de borde panel decorativa izquierda trasera </t>
  </si>
  <si>
    <t xml:space="preserve">Forro de borde panel decorativa derecha trasera </t>
  </si>
  <si>
    <t>plastico trasero forro asiento</t>
  </si>
  <si>
    <t>Panel de instalación de la luz de parada de alta posición</t>
  </si>
  <si>
    <t>Cuerpo del espejo retrovisor izquierdo</t>
  </si>
  <si>
    <t>Almohadilla de bloqueo del espejo retrovisor</t>
  </si>
  <si>
    <t>Cinta adhesiva de la base del espejo retrovisor izquierdo</t>
  </si>
  <si>
    <t>Cuerpo del espejo retrovisor derecho</t>
  </si>
  <si>
    <t>Cinta adhesiva de la base del espejo retrovisor derecho</t>
  </si>
  <si>
    <t>Tapa del espejo retrovisor</t>
  </si>
  <si>
    <t>Barra bloqueadora de agua</t>
  </si>
  <si>
    <t>Almohadilla de la placa de matrícula</t>
  </si>
  <si>
    <t>Soporte de refuerzo del guardabarro delantero</t>
  </si>
  <si>
    <t>plastico soporte display</t>
  </si>
  <si>
    <t>Placa de montaje del instrumento tapa de tapón</t>
  </si>
  <si>
    <t>Cubierta superior de tapa de la manillar</t>
  </si>
  <si>
    <t xml:space="preserve">plastico decorativo general interior + tapa </t>
  </si>
  <si>
    <t>Boca de la botella de agua cubierta invertida</t>
  </si>
  <si>
    <t>Bloque de presión de eje de inversión</t>
  </si>
  <si>
    <t>Interruptor de enchufe</t>
  </si>
  <si>
    <t>plastico decorativo general interior izq bolsa de red de montaje</t>
  </si>
  <si>
    <t>plastico decorativo general interio derecho bolsa de red de montaje</t>
  </si>
  <si>
    <t>Cubierta de número de chasis</t>
  </si>
  <si>
    <t>Gancho</t>
  </si>
  <si>
    <t>Almohadilla de amortiguación de mango de estacionamiento y inclinación</t>
  </si>
  <si>
    <t>5601015-R1001</t>
  </si>
  <si>
    <t>tapa conjunto  cargador</t>
  </si>
  <si>
    <t>plastico carroceria trasera negra  izquierda con agurjero para el cargador</t>
  </si>
  <si>
    <t>plastico carroceria trasera negra  derecha</t>
  </si>
  <si>
    <t>Guardabarro izquierdo trasero</t>
  </si>
  <si>
    <t>Guardabarro derecho trasero</t>
  </si>
  <si>
    <t>plastico frontal del conjunto trasero</t>
  </si>
  <si>
    <t>parachoques trasero</t>
  </si>
  <si>
    <t>caja asiento</t>
  </si>
  <si>
    <t>Soporte fijo extintor de incendios.</t>
  </si>
  <si>
    <t>Goma del asiento</t>
  </si>
  <si>
    <t>Conjunto de asiento (con sensor de presión)</t>
  </si>
  <si>
    <t>Cable para bloqueo de asiento</t>
  </si>
  <si>
    <t>Conjunto del cuerpo de Respaldo</t>
  </si>
  <si>
    <t>Cubierta trasera del respaldo</t>
  </si>
  <si>
    <t>6805200-R10</t>
  </si>
  <si>
    <t>Soporte fijo ajustable para respaldo de asiento</t>
  </si>
  <si>
    <t>6805202-R10</t>
  </si>
  <si>
    <t>Adjustable bolt</t>
  </si>
  <si>
    <t>Perno ajustable</t>
  </si>
  <si>
    <t>6805203-R10</t>
  </si>
  <si>
    <t>Adjustable axle</t>
  </si>
  <si>
    <t>Eje regulable</t>
  </si>
  <si>
    <t>6805201-R10</t>
  </si>
  <si>
    <t>Adjustable handle</t>
  </si>
  <si>
    <t>Asa ajustable</t>
  </si>
  <si>
    <t>Etiqueta de advertencia de freno de mano</t>
  </si>
  <si>
    <t>Parking brake and tilt lock lever symbol sign</t>
  </si>
  <si>
    <t>Etiqueta de advertencia de palanca manual</t>
  </si>
  <si>
    <t>Etiqueta del líquido del limpiaparabrisas</t>
  </si>
  <si>
    <t>Etiqueta de presión de neumático</t>
  </si>
  <si>
    <t>Placa de vehículo</t>
  </si>
  <si>
    <t>3903011-R10</t>
  </si>
  <si>
    <t>Charge interface symbol sign</t>
  </si>
  <si>
    <t>Identificación de la interfaz de carga</t>
  </si>
  <si>
    <t>Etiqueta de línea de alta tensión</t>
  </si>
  <si>
    <t>Tilting system operation warning sign</t>
  </si>
  <si>
    <t>LOGO trasero BANGE</t>
  </si>
  <si>
    <t>Identificación EV</t>
  </si>
  <si>
    <t>Etiqueta de componente de alta presión</t>
  </si>
  <si>
    <t>LOGO trasero RAP</t>
  </si>
  <si>
    <t>Amuleto</t>
  </si>
  <si>
    <t>Etiqueta de advertencia de conducción</t>
  </si>
  <si>
    <t xml:space="preserve">luz interior caja </t>
  </si>
  <si>
    <t>Indicación de aviso de recarga</t>
  </si>
  <si>
    <t>Indicación de límite de carga</t>
  </si>
  <si>
    <t>Indicación de viento cruzado</t>
  </si>
  <si>
    <t>3903039-R10</t>
  </si>
  <si>
    <t>Pure SCOOBIC logo</t>
  </si>
  <si>
    <t>LOGO de SCOOBIC fondo transpalente</t>
  </si>
  <si>
    <t>3903041-R10</t>
  </si>
  <si>
    <t>SCOOBIC logo on silver color base</t>
  </si>
  <si>
    <t>LOGO de SCOOBIC fondo de color plata</t>
  </si>
  <si>
    <t>Conjunto de herramientas</t>
  </si>
  <si>
    <t>Triángulo de advertencia</t>
  </si>
  <si>
    <t>Extintor de fuego</t>
  </si>
  <si>
    <t>Chaleco reflectante</t>
  </si>
  <si>
    <t>Sujetacables 80MM</t>
  </si>
  <si>
    <t>Clip tipo K</t>
  </si>
  <si>
    <t>Soporte para teléfono</t>
  </si>
  <si>
    <t>Arandela de limpiador</t>
  </si>
  <si>
    <t>Tornillo hexagonal de cabeza plana grande</t>
  </si>
  <si>
    <t>Empaquetadura</t>
  </si>
  <si>
    <t>Conjunto de perno de cabeza hexagonal y arandela plana</t>
  </si>
  <si>
    <t>Conjunto de perno de cabeza hexagonal, arandela de resorte y arandela plana</t>
  </si>
  <si>
    <t>Perno de cabeza hexagonal</t>
  </si>
  <si>
    <t>Perno de brida hexagonal</t>
  </si>
  <si>
    <t>Tornillo de cabeza plana empotrado en cruz</t>
  </si>
  <si>
    <t>Tornillo de cabeza hueca hexagonal</t>
  </si>
  <si>
    <t xml:space="preserve">Tornillo de cabeza hueca hexagonal, resorte
conjunto de arandela y arandela plana </t>
  </si>
  <si>
    <t>Tornillo autorroscante de cabeza plana empotrada en cruz y conjunto de arandela plana</t>
  </si>
  <si>
    <t>Tornillo autorroscante de cabeza plana empotrada en cruz</t>
  </si>
  <si>
    <t>Tornillo de rosca de cabeza semicircular grande empotrado en cruz</t>
  </si>
  <si>
    <t>Tuerca de ballesta tipo B</t>
  </si>
  <si>
    <t>Tuerca de brida hexagonal</t>
  </si>
  <si>
    <t>Tipo 1 inserto hexagonal no metálico
tuerca de bloqueo</t>
  </si>
  <si>
    <t>Contratuerca hexagonal de inserción no metálica</t>
  </si>
  <si>
    <t>Tuerca hexagonal tipo 1</t>
  </si>
  <si>
    <t>Tuerca de resorte tipo A</t>
  </si>
  <si>
    <t>Arandela</t>
  </si>
  <si>
    <t>Arandela de resorte</t>
  </si>
  <si>
    <t>Arandela partida</t>
  </si>
  <si>
    <t>Q440B0308</t>
  </si>
  <si>
    <t>Remaches pop de cabeza redonda y plana de extremo abierto</t>
  </si>
  <si>
    <t>φ3×8</t>
  </si>
  <si>
    <t>Q440B0416</t>
  </si>
  <si>
    <t>Remaches pop de cabeza redonda plana tipo linterna</t>
  </si>
  <si>
    <t>φ4×16</t>
  </si>
  <si>
    <t>φ4×10</t>
  </si>
  <si>
    <t>Tornillo de cabeza redonda plana con hexágono interior</t>
  </si>
  <si>
    <t xml:space="preserve">Arandela </t>
  </si>
  <si>
    <t>Brida φ26</t>
  </si>
  <si>
    <t>abrazadera de cables 5*200</t>
  </si>
  <si>
    <t>abrazadera de cables 8*300</t>
  </si>
  <si>
    <t>abrazadera de cables 10*650</t>
  </si>
  <si>
    <t>Muelle sistema de inclinación</t>
  </si>
  <si>
    <t>Cargo box assy (Left door)</t>
  </si>
  <si>
    <t>barras elevacion taller</t>
  </si>
  <si>
    <t>lifting bars workshop</t>
  </si>
  <si>
    <t>Clip carroceria delantero</t>
  </si>
  <si>
    <t>Clip front bodywork</t>
  </si>
  <si>
    <t>tornillo estriado buje rueda trasero</t>
  </si>
  <si>
    <t>spline screw rear wheel hub</t>
  </si>
  <si>
    <t>Referencia</t>
  </si>
  <si>
    <t>1001050104010600</t>
  </si>
  <si>
    <t>1001040799050010</t>
  </si>
  <si>
    <t>1001040701030010</t>
  </si>
  <si>
    <t>1001040799020010</t>
  </si>
  <si>
    <t>1001050104020090</t>
  </si>
  <si>
    <t>1001040799050020</t>
  </si>
  <si>
    <t>1001040701080010</t>
  </si>
  <si>
    <t>1001040701080020</t>
  </si>
  <si>
    <t>1001040702040010</t>
  </si>
  <si>
    <t>1001040702010020</t>
  </si>
  <si>
    <t>NO.</t>
  </si>
  <si>
    <t>1001050203400010</t>
  </si>
  <si>
    <t>1001050203390010</t>
  </si>
  <si>
    <t>1001050104010270</t>
  </si>
  <si>
    <t>1001050104011110</t>
  </si>
  <si>
    <t>1001050104010170</t>
  </si>
  <si>
    <t>1001030101030010</t>
  </si>
  <si>
    <t>1001030101030020</t>
  </si>
  <si>
    <t>1001040806020010</t>
  </si>
  <si>
    <t>1001030102020010</t>
  </si>
  <si>
    <t>1001030102010010</t>
  </si>
  <si>
    <t>1001050104011050</t>
  </si>
  <si>
    <t>1001050104010740</t>
  </si>
  <si>
    <t>1001050204990080</t>
  </si>
  <si>
    <t>1001050104010210</t>
  </si>
  <si>
    <t>1001050205990220</t>
  </si>
  <si>
    <t>1001050205990020</t>
  </si>
  <si>
    <t>1001050205990040</t>
  </si>
  <si>
    <t>1001050205990280</t>
  </si>
  <si>
    <t>1001050205990270</t>
  </si>
  <si>
    <t>1001030202050000</t>
  </si>
  <si>
    <t>1001030202010010</t>
  </si>
  <si>
    <t>1001030405240020</t>
  </si>
  <si>
    <t>1001050203710010</t>
  </si>
  <si>
    <t>1001050203700010</t>
  </si>
  <si>
    <t>1001050104050030</t>
  </si>
  <si>
    <t>1001050205990070</t>
  </si>
  <si>
    <t>1001050104010160</t>
  </si>
  <si>
    <t>1001030203020040</t>
  </si>
  <si>
    <t>1001030203060010</t>
  </si>
  <si>
    <t>1001030204070010</t>
  </si>
  <si>
    <t>1001030203020060</t>
  </si>
  <si>
    <t>1001030204010010</t>
  </si>
  <si>
    <t>1001030204110000</t>
  </si>
  <si>
    <t>1001030203010040</t>
  </si>
  <si>
    <t>1001030203050010</t>
  </si>
  <si>
    <t>1001030204060010</t>
  </si>
  <si>
    <t>1001030203010060</t>
  </si>
  <si>
    <t>1001030204020010</t>
  </si>
  <si>
    <t>1001030204100000</t>
  </si>
  <si>
    <t>1001050104040070</t>
  </si>
  <si>
    <t>1001050104140060</t>
  </si>
  <si>
    <t>1001050104060030</t>
  </si>
  <si>
    <t>1001050104040060</t>
  </si>
  <si>
    <t>1001030400910010</t>
  </si>
  <si>
    <t>1001030403040030</t>
  </si>
  <si>
    <t>1001030405270070</t>
  </si>
  <si>
    <t>1001030405270050</t>
  </si>
  <si>
    <t>1007030301010000</t>
  </si>
  <si>
    <t>1001030202060010</t>
  </si>
  <si>
    <t>1001030301020020</t>
  </si>
  <si>
    <t>1001030403040023</t>
  </si>
  <si>
    <t>1001030403040013</t>
  </si>
  <si>
    <t>1001050104020030</t>
  </si>
  <si>
    <t>1001050203601000</t>
  </si>
  <si>
    <t>1001030301130010</t>
  </si>
  <si>
    <t>1001040401070070
1001040401070080</t>
  </si>
  <si>
    <t>1001050104020080</t>
  </si>
  <si>
    <t>1001050104010320</t>
  </si>
  <si>
    <t>1001050104020070</t>
  </si>
  <si>
    <t>1001050104010950</t>
  </si>
  <si>
    <t>1001050104010100</t>
  </si>
  <si>
    <t>1001050203750010</t>
  </si>
  <si>
    <t>1001050203490030</t>
  </si>
  <si>
    <t>1001050203480030</t>
  </si>
  <si>
    <t>1001050203430030</t>
  </si>
  <si>
    <t>1001030301170010</t>
  </si>
  <si>
    <t>1001050203210010
1001050203220010</t>
  </si>
  <si>
    <t>1001050203140010
1001050203160010</t>
  </si>
  <si>
    <t>1001050203602000</t>
  </si>
  <si>
    <t>1001050203150010</t>
  </si>
  <si>
    <t>1001030301060000</t>
  </si>
  <si>
    <t>1001030301110000</t>
  </si>
  <si>
    <t>1001050203720010</t>
  </si>
  <si>
    <t>1001050104140020</t>
  </si>
  <si>
    <t>1001050104011060</t>
  </si>
  <si>
    <t>1001050104040210</t>
  </si>
  <si>
    <t>1001050104040180</t>
  </si>
  <si>
    <t>1001050203250010</t>
  </si>
  <si>
    <t>1001050203240010</t>
  </si>
  <si>
    <t>1001050104010010</t>
  </si>
  <si>
    <t>1001040502020010</t>
  </si>
  <si>
    <t>1001050204990020</t>
  </si>
  <si>
    <t>1001050204990040</t>
  </si>
  <si>
    <t>1001030406060010</t>
  </si>
  <si>
    <t>1001050104010250</t>
  </si>
  <si>
    <t>1001040501010030</t>
  </si>
  <si>
    <t>1001030406100010</t>
  </si>
  <si>
    <t>1001030406090010</t>
  </si>
  <si>
    <t>1001030406120033</t>
  </si>
  <si>
    <t>1001030406120040</t>
  </si>
  <si>
    <t>1001040905030020</t>
  </si>
  <si>
    <t>1001040904040010</t>
  </si>
  <si>
    <t>1001040401080060</t>
  </si>
  <si>
    <t>1001030406080020</t>
  </si>
  <si>
    <t>1001050204990050</t>
  </si>
  <si>
    <t>1001040401030010</t>
  </si>
  <si>
    <t>1001030406040030</t>
  </si>
  <si>
    <t>1001050204150000</t>
  </si>
  <si>
    <t>1001030406030010</t>
  </si>
  <si>
    <t>1001030406070010</t>
  </si>
  <si>
    <t>1001030306010010</t>
  </si>
  <si>
    <t>1001050203630010</t>
  </si>
  <si>
    <t>1001030405160010</t>
  </si>
  <si>
    <t>1001030405150010</t>
  </si>
  <si>
    <t>1001030405230043</t>
  </si>
  <si>
    <t>1001030405200010</t>
  </si>
  <si>
    <t>1001030405270043</t>
  </si>
  <si>
    <t>1001030405230033</t>
  </si>
  <si>
    <t>1001030405210010</t>
  </si>
  <si>
    <t>1001030405120010</t>
  </si>
  <si>
    <t>1001030405130010</t>
  </si>
  <si>
    <t>1001030405140010</t>
  </si>
  <si>
    <t>1001030405100010</t>
  </si>
  <si>
    <t>1001030405090010</t>
  </si>
  <si>
    <t>1001030404070020</t>
  </si>
  <si>
    <t>1001030404060010</t>
  </si>
  <si>
    <t>1001030405270033</t>
  </si>
  <si>
    <t>1001030405210023</t>
  </si>
  <si>
    <t>1001030404100030</t>
  </si>
  <si>
    <t>1001030404100010</t>
  </si>
  <si>
    <t>1001030404100040</t>
  </si>
  <si>
    <t>1001030404100020</t>
  </si>
  <si>
    <t>1001030404110010</t>
  </si>
  <si>
    <t>1001030404110020</t>
  </si>
  <si>
    <t>1001030405270063</t>
  </si>
  <si>
    <t>1001030401070020</t>
  </si>
  <si>
    <t>1001030403040040</t>
  </si>
  <si>
    <t>1001030301130030</t>
  </si>
  <si>
    <t>1001030301130020</t>
  </si>
  <si>
    <t>1001050104110100</t>
  </si>
  <si>
    <t>1001050104070030</t>
  </si>
  <si>
    <t>1001050104110110</t>
  </si>
  <si>
    <t>1001050104070040</t>
  </si>
  <si>
    <t>1001050104011200</t>
  </si>
  <si>
    <t>1001030203100000</t>
  </si>
  <si>
    <t>1001030301140020</t>
  </si>
  <si>
    <t>1001030301140010</t>
  </si>
  <si>
    <t>1001050104040040</t>
  </si>
  <si>
    <t>1001050104070020</t>
  </si>
  <si>
    <t>1001050104110030</t>
  </si>
  <si>
    <t>1001030405250000</t>
  </si>
  <si>
    <t>1001030406210000</t>
  </si>
  <si>
    <t>1001050104110040</t>
  </si>
  <si>
    <t>1001010406810010</t>
  </si>
  <si>
    <t>1001050104010030</t>
  </si>
  <si>
    <t>1001010406780020</t>
  </si>
  <si>
    <t>1001010406780010</t>
  </si>
  <si>
    <t>1001010406190000</t>
  </si>
  <si>
    <t>1001010406320010</t>
  </si>
  <si>
    <t>1001040904120010</t>
  </si>
  <si>
    <t>1001010406860010</t>
  </si>
  <si>
    <t>1001010201060030</t>
  </si>
  <si>
    <t>1001050104020040</t>
  </si>
  <si>
    <t>1001050104040050</t>
  </si>
  <si>
    <t>1001050104010060</t>
  </si>
  <si>
    <t>1001050102010010</t>
  </si>
  <si>
    <t>1001050205990050</t>
  </si>
  <si>
    <t>1001010406790020</t>
  </si>
  <si>
    <t>1001010401020020</t>
  </si>
  <si>
    <t>1001050104011090</t>
  </si>
  <si>
    <t>1001010102010010</t>
  </si>
  <si>
    <t>1001010404030010</t>
  </si>
  <si>
    <t>1001010406790010</t>
  </si>
  <si>
    <t>1001010406840020</t>
  </si>
  <si>
    <t>1001010406840010</t>
  </si>
  <si>
    <t>1001010401020010</t>
  </si>
  <si>
    <t>1001010401020030</t>
  </si>
  <si>
    <t>1001050104020050</t>
  </si>
  <si>
    <t>1001050104010340</t>
  </si>
  <si>
    <t>1001010404020010</t>
  </si>
  <si>
    <t>1001010406770100</t>
  </si>
  <si>
    <t>1001010406770090</t>
  </si>
  <si>
    <t>E CLIP</t>
  </si>
  <si>
    <t>1001050104040100</t>
  </si>
  <si>
    <t>1001010406030010</t>
  </si>
  <si>
    <t>1001010406850120</t>
  </si>
  <si>
    <t>1001010406850090</t>
  </si>
  <si>
    <t>1001050104010490</t>
  </si>
  <si>
    <t>1001050104040150</t>
  </si>
  <si>
    <t>1001010406440010</t>
  </si>
  <si>
    <t>1001010406400010</t>
  </si>
  <si>
    <t>1001050104030060</t>
  </si>
  <si>
    <t>1001010406850060</t>
  </si>
  <si>
    <t>1001010406850110</t>
  </si>
  <si>
    <t>1001010406850080</t>
  </si>
  <si>
    <t>1001050104030020</t>
  </si>
  <si>
    <t>1001010406850040</t>
  </si>
  <si>
    <t>1001010401010010</t>
  </si>
  <si>
    <t>1001010401010020</t>
  </si>
  <si>
    <t>1001050104110080</t>
  </si>
  <si>
    <t>1001010406850050</t>
  </si>
  <si>
    <t>1001010406850100</t>
  </si>
  <si>
    <t>1001010406850030</t>
  </si>
  <si>
    <t>1001010406850070</t>
  </si>
  <si>
    <t>1001010406330010</t>
  </si>
  <si>
    <t>1001050104010310</t>
  </si>
  <si>
    <t>1001050203010010</t>
  </si>
  <si>
    <t>1001050104050010</t>
  </si>
  <si>
    <t>1001050104050040</t>
  </si>
  <si>
    <t>1001010406330010-3</t>
  </si>
  <si>
    <t>1001010406330010-2</t>
  </si>
  <si>
    <t>1001010406760010</t>
  </si>
  <si>
    <t>1001010406760020</t>
  </si>
  <si>
    <t>1001050104030010</t>
  </si>
  <si>
    <t>1001010406170020</t>
  </si>
  <si>
    <t>1001010502030040</t>
  </si>
  <si>
    <t>1001040301040020</t>
  </si>
  <si>
    <t>1001050104010390</t>
  </si>
  <si>
    <t>1001050203070020</t>
  </si>
  <si>
    <t>1001010506021030</t>
  </si>
  <si>
    <t>1001010506021020</t>
  </si>
  <si>
    <t>1001050104050080</t>
  </si>
  <si>
    <t>1001050104010450</t>
  </si>
  <si>
    <t>1001050104010980</t>
  </si>
  <si>
    <t>1001050104110050</t>
  </si>
  <si>
    <t>1001010505070010</t>
  </si>
  <si>
    <t>1001010501030000</t>
  </si>
  <si>
    <t>1001010505060010</t>
  </si>
  <si>
    <t>1001010506010010</t>
  </si>
  <si>
    <t>1001050104010360</t>
  </si>
  <si>
    <t>1001010505020010</t>
  </si>
  <si>
    <t>1001010505120010</t>
  </si>
  <si>
    <t>1001030406150010</t>
  </si>
  <si>
    <t>1001010502030030</t>
  </si>
  <si>
    <t>1001010502030010</t>
  </si>
  <si>
    <t>1001010502030020</t>
  </si>
  <si>
    <t>1001010302080010</t>
  </si>
  <si>
    <t>1001050104020100</t>
  </si>
  <si>
    <t>1001050104020390</t>
  </si>
  <si>
    <t>1001050104010940</t>
  </si>
  <si>
    <t>1001050104010690</t>
  </si>
  <si>
    <t>1001050104040190</t>
  </si>
  <si>
    <t>1001010103010010</t>
  </si>
  <si>
    <t>1001010202020010</t>
  </si>
  <si>
    <t>1001010202070000</t>
  </si>
  <si>
    <t>1001050104011380</t>
  </si>
  <si>
    <t>1001050104020290</t>
  </si>
  <si>
    <t>1001050104010510</t>
  </si>
  <si>
    <t>1001050104011130</t>
  </si>
  <si>
    <t>1001010503010010</t>
  </si>
  <si>
    <t>1001010202060020</t>
  </si>
  <si>
    <t>1001010202060010</t>
  </si>
  <si>
    <t>1001010202010010</t>
  </si>
  <si>
    <t>1001010202040010</t>
  </si>
  <si>
    <t>1001010202030010</t>
  </si>
  <si>
    <t>1001010503020010</t>
  </si>
  <si>
    <t>1001010301020010</t>
  </si>
  <si>
    <t>1001010301030010</t>
  </si>
  <si>
    <t>1001010301040010</t>
  </si>
  <si>
    <t>1001010302030010</t>
  </si>
  <si>
    <t>1001010302010020</t>
  </si>
  <si>
    <t>1001010301010010</t>
  </si>
  <si>
    <t>1001050104050060</t>
  </si>
  <si>
    <t>1001050104011120</t>
  </si>
  <si>
    <t>1001050104020210</t>
  </si>
  <si>
    <t>1001020103010000</t>
  </si>
  <si>
    <t>1001020101030020</t>
  </si>
  <si>
    <t>1001020101030010</t>
  </si>
  <si>
    <t>1001050204990010</t>
  </si>
  <si>
    <t>1001050104020010</t>
  </si>
  <si>
    <t>1001010107010010</t>
  </si>
  <si>
    <t>1001010104010010</t>
  </si>
  <si>
    <t>1001010104010020</t>
  </si>
  <si>
    <t>1007040905010030</t>
  </si>
  <si>
    <t>1001040905020050</t>
  </si>
  <si>
    <t>1001040601250020</t>
  </si>
  <si>
    <t>1001030402050020</t>
  </si>
  <si>
    <t>1001040601740340</t>
  </si>
  <si>
    <t>1001040601740270</t>
  </si>
  <si>
    <t>1001030402040020</t>
  </si>
  <si>
    <t>1001040601070010</t>
  </si>
  <si>
    <t>1001040601060010</t>
  </si>
  <si>
    <t>1001020301210030</t>
  </si>
  <si>
    <t>1001050104010550</t>
  </si>
  <si>
    <t>1001020301200010</t>
  </si>
  <si>
    <t>1001040601740530</t>
  </si>
  <si>
    <t>1001020301190050</t>
  </si>
  <si>
    <t>1001050104020280</t>
  </si>
  <si>
    <t>1001050204990110</t>
  </si>
  <si>
    <t>1001040904100010</t>
  </si>
  <si>
    <t>1001040501020010</t>
  </si>
  <si>
    <t>1001040904010010</t>
  </si>
  <si>
    <t>1001040904020010</t>
  </si>
  <si>
    <t>1001040503020010</t>
  </si>
  <si>
    <t>1001040101020020</t>
  </si>
  <si>
    <t>1001040401130010</t>
  </si>
  <si>
    <t>HOMER3</t>
  </si>
  <si>
    <t>1001040801030010</t>
  </si>
  <si>
    <t>1001040804010010</t>
  </si>
  <si>
    <t>1001040601740290</t>
  </si>
  <si>
    <t>1001040601800160</t>
  </si>
  <si>
    <t>1001040601740650</t>
  </si>
  <si>
    <t>1001020301160020</t>
  </si>
  <si>
    <t>1001040905160010</t>
  </si>
  <si>
    <t>1001040301160010</t>
  </si>
  <si>
    <t>1001040905120030</t>
  </si>
  <si>
    <t>1001040401100000</t>
  </si>
  <si>
    <t>1001040401070020</t>
  </si>
  <si>
    <t>1001040601740260</t>
  </si>
  <si>
    <t>1001040601740140</t>
  </si>
  <si>
    <t>1001040301140110</t>
  </si>
  <si>
    <t>1001040601740450</t>
  </si>
  <si>
    <t>1001040105010030</t>
  </si>
  <si>
    <t>1001040802030010</t>
  </si>
  <si>
    <t>1001040805030000</t>
  </si>
  <si>
    <t>1001040806040010</t>
  </si>
  <si>
    <t>1001040803030000</t>
  </si>
  <si>
    <t>1001040601470010</t>
  </si>
  <si>
    <t>1007050104010010</t>
  </si>
  <si>
    <t>1001040905020060</t>
  </si>
  <si>
    <t>8-4</t>
  </si>
  <si>
    <t>1001050104011080</t>
  </si>
  <si>
    <t>1001050104010520</t>
  </si>
  <si>
    <t>8-3</t>
  </si>
  <si>
    <t>1001050104010150</t>
  </si>
  <si>
    <t>1001020301140020</t>
  </si>
  <si>
    <t>8-2</t>
  </si>
  <si>
    <t>1001040601740090</t>
  </si>
  <si>
    <t>1001040601740310</t>
  </si>
  <si>
    <t>1001040601740440</t>
  </si>
  <si>
    <t>1001040601740230</t>
  </si>
  <si>
    <t>1001040601740520</t>
  </si>
  <si>
    <t>1001040601740200</t>
  </si>
  <si>
    <t>1001040601740070</t>
  </si>
  <si>
    <t>1001040601740080</t>
  </si>
  <si>
    <t>1001040601740220</t>
  </si>
  <si>
    <t>1001040601740210</t>
  </si>
  <si>
    <t>1001040601740510</t>
  </si>
  <si>
    <t>1001040401070080</t>
  </si>
  <si>
    <t>1001040401070070</t>
  </si>
  <si>
    <t>1001040401130020</t>
  </si>
  <si>
    <t>1001040401120050</t>
  </si>
  <si>
    <t>1001040401120040</t>
  </si>
  <si>
    <t>1001040401120030</t>
  </si>
  <si>
    <t>1001040401120020</t>
  </si>
  <si>
    <t>1001040401120010</t>
  </si>
  <si>
    <t>1001050104150020</t>
  </si>
  <si>
    <t>1001040804050010</t>
  </si>
  <si>
    <t>1001040807010010</t>
  </si>
  <si>
    <t>1001050104140040</t>
  </si>
  <si>
    <t>1001050203120020</t>
  </si>
  <si>
    <t>1001050203050020</t>
  </si>
  <si>
    <t>1001040806090010</t>
  </si>
  <si>
    <t>1001040806090020</t>
  </si>
  <si>
    <t>3502031-R10</t>
  </si>
  <si>
    <t>Scoobic Light Tempario |Labour Time</t>
  </si>
  <si>
    <t xml:space="preserve">Scoobic light Listado recambios España 04//2021 Alta ROTACION             </t>
  </si>
  <si>
    <t>Eezon E3</t>
  </si>
  <si>
    <t>MI</t>
  </si>
  <si>
    <t>BI</t>
  </si>
  <si>
    <t>Brake caliper mounting bolt 2022(64mm)</t>
  </si>
  <si>
    <t>Bearing retainer 2022</t>
  </si>
  <si>
    <t>Pipeline protection ferrule</t>
  </si>
  <si>
    <t>Left handbrake assy 2022</t>
  </si>
  <si>
    <t>Left handbrake master cylinder 2022</t>
  </si>
  <si>
    <t xml:space="preserve">Left handbrake lever 2022 </t>
  </si>
  <si>
    <t>Left handbrake contact switch 2022</t>
  </si>
  <si>
    <t>Right handbrake assy 2022</t>
  </si>
  <si>
    <t>Right handbrake lever 2022</t>
  </si>
  <si>
    <t>Right handbrake contact switch 2022</t>
  </si>
  <si>
    <t>Handbrake mounting block 2022</t>
  </si>
  <si>
    <t>Front left brake caliper assy 2022</t>
  </si>
  <si>
    <t>Front left brake caliper cylinder assy 2022</t>
  </si>
  <si>
    <t>Front brake pad mounting bolt 2022</t>
  </si>
  <si>
    <t>Front right brake caliper assy 2022</t>
  </si>
  <si>
    <t>Front right brake caliper cylinder assy 2022</t>
  </si>
  <si>
    <t>Front brake oil hose assy 2022</t>
  </si>
  <si>
    <t>Front brake disc 2022</t>
  </si>
  <si>
    <t>Brake disc mounting bolt 2022</t>
  </si>
  <si>
    <t>Rear aluminum wheel</t>
  </si>
  <si>
    <t>Slotted taper set screw</t>
  </si>
  <si>
    <t>Ignition key set</t>
  </si>
  <si>
    <t>Cargo box door frame assy(RH door)</t>
  </si>
  <si>
    <t>Cargo box bottom plate assy (RH door)</t>
  </si>
  <si>
    <t>Cargo box ceiling assy</t>
  </si>
  <si>
    <t>Cargo box back plate assy</t>
  </si>
  <si>
    <t>Cargo box front and rear side plate</t>
  </si>
  <si>
    <t>Upper left inner protector of cargo box back plate</t>
  </si>
  <si>
    <t>Upper right inner protector of cargo box back plate</t>
  </si>
  <si>
    <t>Lower left inner protector of cargo box back plate</t>
  </si>
  <si>
    <t>Lower right inner protector of cargo box back plate</t>
  </si>
  <si>
    <t>Outer protector of cargo box back plate</t>
  </si>
  <si>
    <t>Outer left protector of cargo box door frame</t>
  </si>
  <si>
    <t>Outer right protector of cargo box door frame</t>
  </si>
  <si>
    <t>Fastener for cargo box lamp</t>
  </si>
  <si>
    <t>Engine Speed ​​and Temperature Wiring Assembly</t>
  </si>
  <si>
    <t>Batería de alimentación (batería de litio de carga rápida)</t>
  </si>
  <si>
    <t>Cubierta trasera del motor de accionamiento</t>
  </si>
  <si>
    <t>Ventilador del motor de accionamiento</t>
  </si>
  <si>
    <t>Conjunto de cableado de temperatura y velocidad del motor</t>
  </si>
  <si>
    <t>Conjunto de cargador EV portátil con cable (estándar europeo)</t>
  </si>
  <si>
    <t>Conjunto de puerto de carga con cable (carga rápida)</t>
  </si>
  <si>
    <t>Conjunto del eje trasero (12,5:1)</t>
  </si>
  <si>
    <t>tuerca de la rueda</t>
  </si>
  <si>
    <t>Conjunto de pinza de freno trasero izquierdo</t>
  </si>
  <si>
    <t>Pastillas de freno traseras</t>
  </si>
  <si>
    <t>Conjunto de pinza de freno trasera derecha</t>
  </si>
  <si>
    <t>Ensamblaje secundario del tubo de soporte del parabrisas</t>
  </si>
  <si>
    <t>Soporte de montaje inferior del soporte del parabrisas</t>
  </si>
  <si>
    <t>Subchasis delantero</t>
  </si>
  <si>
    <t>Conjunto de cuerpo de soldadura frontal</t>
  </si>
  <si>
    <t>Conjunto de cuerpo de soldadura trasera (batería de litio)</t>
  </si>
  <si>
    <t>Conjunto de brazo de arrastre</t>
  </si>
  <si>
    <t>Manguito de goma de goma del brazo de arrastre</t>
  </si>
  <si>
    <t>Brazo de remolque</t>
  </si>
  <si>
    <t>Conjunto de barra estabilizadora lateral</t>
  </si>
  <si>
    <t>barra estabilizadora lateral</t>
  </si>
  <si>
    <t>Conjunto de rótula izquierda</t>
  </si>
  <si>
    <t>Conjunto de rótula derecha</t>
  </si>
  <si>
    <t>Borde delantero</t>
  </si>
  <si>
    <t>manguito de apoyo</t>
  </si>
  <si>
    <t>Manguito de goma de mascar</t>
  </si>
  <si>
    <t>Cojinete de rueda delantera</t>
  </si>
  <si>
    <t>Manguito del eje de la rueda delantera</t>
  </si>
  <si>
    <t xml:space="preserve">Pastillas de Frenos Delanteras </t>
  </si>
  <si>
    <t>Llanta Trasera</t>
  </si>
  <si>
    <t>Kit Llanta Trasera con Valvula</t>
  </si>
  <si>
    <t xml:space="preserve">Embellecedor de Llanta </t>
  </si>
  <si>
    <t xml:space="preserve">Valvula de Inflado </t>
  </si>
  <si>
    <t>Neumático</t>
  </si>
  <si>
    <t xml:space="preserve">Naumático Plano </t>
  </si>
  <si>
    <t>Tire 110/90/ R12</t>
  </si>
  <si>
    <t>Flat tire 135/70 R12</t>
  </si>
  <si>
    <t>Llanta Trasera en Aluminio</t>
  </si>
  <si>
    <t xml:space="preserve">Tornillo de Ajuste Conico </t>
  </si>
  <si>
    <t>Palanca de bloqueo de inclinación</t>
  </si>
  <si>
    <t>Palanca de freno de mano</t>
  </si>
  <si>
    <t>eje intermedio</t>
  </si>
  <si>
    <t>Tornillo del sello de aceite</t>
  </si>
  <si>
    <t>Arandela de sello de aceite</t>
  </si>
  <si>
    <t>Bloque de sujeción base</t>
  </si>
  <si>
    <t>contratuerca secundaria</t>
  </si>
  <si>
    <t>contratuerca primaria</t>
  </si>
  <si>
    <t>Cubierta de polvo superior</t>
  </si>
  <si>
    <t>Cojinete de dirección</t>
  </si>
  <si>
    <t>Componente de vástago de dirección</t>
  </si>
  <si>
    <t>Juego de cojinetes de dirección</t>
  </si>
  <si>
    <t>Amortiguador de dirección</t>
  </si>
  <si>
    <t>Soporte de montaje trasero del amortiguador de dirección</t>
  </si>
  <si>
    <t>Conjunto de cable de estacionamiento</t>
  </si>
  <si>
    <t>Caja de montaje de cable de estacionamiento</t>
  </si>
  <si>
    <t>Interruptor de límite de velocidad</t>
  </si>
  <si>
    <t>Soporte de montaje del interruptor de límite de velocidad</t>
  </si>
  <si>
    <t>Soporte izquierdo de la manguera de aceite del freno delantero</t>
  </si>
  <si>
    <t>Soporte derecho de la manguera de aceite del freno delantero</t>
  </si>
  <si>
    <t>Conjunto de sonda de radar de marcha atrás</t>
  </si>
  <si>
    <t>Conjunto de módulo host de radar de marcha atrás</t>
  </si>
  <si>
    <t>Conjunto del módulo de control de la carrocería</t>
  </si>
  <si>
    <t>Conjunto de puño izquierdo del manillar</t>
  </si>
  <si>
    <t>Conjunto de empuñadura de acelerador derecho</t>
  </si>
  <si>
    <t>Conjunto de interruptor del manillar izquierdo</t>
  </si>
  <si>
    <t>Conjunto de interruptor del manillar derecho</t>
  </si>
  <si>
    <t>conjunto de cuerno</t>
  </si>
  <si>
    <t>Conjunto de estructura de bloqueo de asiento</t>
  </si>
  <si>
    <t>Matrícula de llave plegable</t>
  </si>
  <si>
    <t>Conjunto de cámara de respaldo</t>
  </si>
  <si>
    <t>Conjunto de cable de cámara de respaldo</t>
  </si>
  <si>
    <t>Conjunto de tablero (batería de litio)</t>
  </si>
  <si>
    <t>Panel embellecedor de pedales</t>
  </si>
  <si>
    <t>Alfombrilla de goma para pedales</t>
  </si>
  <si>
    <t>Cubierta inferior del asiento</t>
  </si>
  <si>
    <t>Panel de montaje de pedales</t>
  </si>
  <si>
    <t>Guardabarros inferior interior de la carrocería delantera</t>
  </si>
  <si>
    <t>Conjunto de lámpara de señal de giro delantera derecha</t>
  </si>
  <si>
    <t>Conjunto de luces delanteras combinadas</t>
  </si>
  <si>
    <t>Conjunto de lámpara de señal de giro delantera izquierda</t>
  </si>
  <si>
    <t>Catadióptrico lateral</t>
  </si>
  <si>
    <t>Conjunto de luz antiniebla trasera</t>
  </si>
  <si>
    <t>Conjunto de luces combinadas traseras izquierdas</t>
  </si>
  <si>
    <t>Conjunto de la luz de la placa de matrícula trasera</t>
  </si>
  <si>
    <t>Conjunto de lámpara combinada trasera derecha</t>
  </si>
  <si>
    <t>Conjunto de luz de freno de posición alta</t>
  </si>
  <si>
    <t>Conjunto de toma de corriente USB</t>
  </si>
  <si>
    <t>conjunto de toma de corriente de 12 V</t>
  </si>
  <si>
    <t>Conjunto de altavoz trasero</t>
  </si>
  <si>
    <t>Conjunto de arnés corporal (batería de litio de carga rápida)</t>
  </si>
  <si>
    <t>Conjunto de mazo de cables de luz de freno de posición alta</t>
  </si>
  <si>
    <t>Conjunto de arnés de alimentación (batería de litio)</t>
  </si>
  <si>
    <t>Conjunto de cable de fase U del motor</t>
  </si>
  <si>
    <t>Conjunto de cable de fase V del motor</t>
  </si>
  <si>
    <t>Conjunto de cable de fase W del motor</t>
  </si>
  <si>
    <t>fusible 10A</t>
  </si>
  <si>
    <t>fusible 15A</t>
  </si>
  <si>
    <t>fusible 25A</t>
  </si>
  <si>
    <t>fusible 30A</t>
  </si>
  <si>
    <t>relé JD1927A</t>
  </si>
  <si>
    <t>relé N11</t>
  </si>
  <si>
    <t>deep groove ball bearing 2022</t>
  </si>
  <si>
    <t>bearing washing machine 2022</t>
  </si>
  <si>
    <t>Cotter Pin 2022</t>
  </si>
  <si>
    <t>Elastic Retaining Ring 2022</t>
  </si>
  <si>
    <t>Woodruff Key 2022</t>
  </si>
  <si>
    <t>Tilt Axis</t>
  </si>
  <si>
    <t>Tornillo Interior Sistema de Inclinación</t>
  </si>
  <si>
    <t>Inner screw Tilt System</t>
  </si>
  <si>
    <t xml:space="preserve">Bombin de encendido con Llaves </t>
  </si>
  <si>
    <t>Cable de alimentación 220V para caja refrigerada</t>
  </si>
  <si>
    <t>Cable de alimentación 72V para caja frigorífica</t>
  </si>
  <si>
    <t>Tubería de succión del compresor</t>
  </si>
  <si>
    <t>Conjunto de tubería de descongelación de escape</t>
  </si>
  <si>
    <t>Tubo de salida del núcleo</t>
  </si>
  <si>
    <t>Tubo de salida del depósito</t>
  </si>
  <si>
    <t>Cambiar la fuente de alimentación</t>
  </si>
  <si>
    <t>Juego de válvula solenoide</t>
  </si>
  <si>
    <t>Presostato de baja presión</t>
  </si>
  <si>
    <t>Presostato de alta</t>
  </si>
  <si>
    <t>engranajes del compresor</t>
  </si>
  <si>
    <t>Reservorio</t>
  </si>
  <si>
    <t>reductor de voltaje</t>
  </si>
  <si>
    <t>contactor de 220 V CA</t>
  </si>
  <si>
    <t>Mazo de cables del condensador</t>
  </si>
  <si>
    <t>Abanico condensador</t>
  </si>
  <si>
    <t>Manguera de baja presión</t>
  </si>
  <si>
    <t>Tubería de alta presión</t>
  </si>
  <si>
    <t>Carcasa de plástico</t>
  </si>
  <si>
    <t>Placa de montaje del ventilador del condensador</t>
  </si>
  <si>
    <t>cubierta del contactor de CA</t>
  </si>
  <si>
    <t>Escudo de agua</t>
  </si>
  <si>
    <t>Cubierta de la fuente de alimentación del interruptor</t>
  </si>
  <si>
    <t>Caja palet refrigerada</t>
  </si>
  <si>
    <t>Señal de advertencia de capacidad de carga de caja refrigerada</t>
  </si>
  <si>
    <t>Signo de operación de caja refrigerada</t>
  </si>
  <si>
    <t>Señal de advertencia de carga segura de caja refrigerada</t>
  </si>
  <si>
    <t>Caja refrigerada LOGOTIPO</t>
  </si>
  <si>
    <t>Conjunto de parabrisas (con vidrio)</t>
  </si>
  <si>
    <t>Tira de moldura de vidrio de parabrisas</t>
  </si>
  <si>
    <t>vidrio del parabrisas</t>
  </si>
  <si>
    <t>Tira de sellado de vidrio de parabrisas</t>
  </si>
  <si>
    <t>Tira de goma del pedalier del parabrisas</t>
  </si>
  <si>
    <t>Conjunto de lavaparabrisas con motor</t>
  </si>
  <si>
    <t>Depósito de líquido lavaparabrisas</t>
  </si>
  <si>
    <t>Tapón del depósito de líquido limpiaparabrisas</t>
  </si>
  <si>
    <t>Almohadilla de goma de la bomba del lavaparabrisas</t>
  </si>
  <si>
    <t>Bomba de lavado de parabrisas (motor)</t>
  </si>
  <si>
    <t>Manguera de rociado de lavadora</t>
  </si>
  <si>
    <t>Boquilla delantera de la lavadora</t>
  </si>
  <si>
    <t>Motor del limpiaparabrisas y conjunto de biela</t>
  </si>
  <si>
    <t>Conjunto de escobilla limpiaparabrisas delantero</t>
  </si>
  <si>
    <t>Conjunto de brazo de limpiaparabrisas delantero</t>
  </si>
  <si>
    <t>φ5.5 Circlip exterior</t>
  </si>
  <si>
    <t>φ6*11*1.0 Arandela plana</t>
  </si>
  <si>
    <t>Soporte del panel de montaje del salpicadero</t>
  </si>
  <si>
    <t>Parte delantera del guardabarros delantero</t>
  </si>
  <si>
    <t>Parte trasera del guardabarros delantero</t>
  </si>
  <si>
    <t>Componente del panel de montaje del guardabarros delantero</t>
  </si>
  <si>
    <t>Conjunto de panel de moldura superior frontal</t>
  </si>
  <si>
    <t>Panel de moldura frontal</t>
  </si>
  <si>
    <t>Anillo de goma del panel de moldura frontal</t>
  </si>
  <si>
    <t>Listón de moldura izquierda del cuerpo delantero</t>
  </si>
  <si>
    <t>Listón de moldura del cuerpo delantero derecho</t>
  </si>
  <si>
    <t>Moldura trasera izquierda de carrocería delantera</t>
  </si>
  <si>
    <t>Listón de moldura trasera derecha de la carrocería delantera</t>
  </si>
  <si>
    <t>Tablero de revestimiento de la moldura trasera izquierda de la carrocería delantera</t>
  </si>
  <si>
    <t>Tablero de revestimiento de la moldura trasera derecha de la carrocería delantera</t>
  </si>
  <si>
    <t>Guardabarros trasero de la carrocería delantera</t>
  </si>
  <si>
    <t>Panel de montaje de la luz de freno de posición alta</t>
  </si>
  <si>
    <t>Almohadilla de goma para la base del espejo retrovisor</t>
  </si>
  <si>
    <t>Tira de goma base espejo retrovisor izquierdo</t>
  </si>
  <si>
    <t>Tira de goma base espejo retrovisor derecho</t>
  </si>
  <si>
    <t>Tapa de montaje del espejo retrovisor</t>
  </si>
  <si>
    <t>Placa de sujeción impermeable</t>
  </si>
  <si>
    <t>Almohadilla de goma para matrícula</t>
  </si>
  <si>
    <t>Soporte guardabarros delantero</t>
  </si>
  <si>
    <t>Panel de montaje del salpicadero</t>
  </si>
  <si>
    <t>Tapa de montaje del salpicadero</t>
  </si>
  <si>
    <t>Cubierta superior del manillar</t>
  </si>
  <si>
    <t>Conjunto guardabarros interior</t>
  </si>
  <si>
    <t>Cubierta del conjunto de lavaparabrisas</t>
  </si>
  <si>
    <t>Placa de montaje interior izquierda para tapa de arandela</t>
  </si>
  <si>
    <t>Conector de plástico interior derecho para tapa de arandela</t>
  </si>
  <si>
    <t>Bolsa de almacenamiento hueca izquierda</t>
  </si>
  <si>
    <t>Bolsa de almacenamiento hueca derecha</t>
  </si>
  <si>
    <t>cubierta VIN</t>
  </si>
  <si>
    <t>Cojín de palanca de bloqueo de inclinación y estacionamiento</t>
  </si>
  <si>
    <t>Conjunto de interfaz de carga</t>
  </si>
  <si>
    <t>Panel de montaje izquierdo de la carrocería trasera</t>
  </si>
  <si>
    <t>Panel de montaje derecho de la carrocería trasera</t>
  </si>
  <si>
    <t>Guardabarros trasero izquierdo</t>
  </si>
  <si>
    <t>Guardabarros trasero derecho</t>
  </si>
  <si>
    <t>Panel de montaje frontal de la carrocería trasera</t>
  </si>
  <si>
    <t>Panel de montaje trasero de la carrocería trasera</t>
  </si>
  <si>
    <t>Compartimento de almacenamiento debajo del asiento</t>
  </si>
  <si>
    <t>Soporte para extintor</t>
  </si>
  <si>
    <t>Almohadilla de goma debajo del asiento</t>
  </si>
  <si>
    <t>Cordón de bloqueo del asiento</t>
  </si>
  <si>
    <t>Conjunto de cuerpo de respaldo</t>
  </si>
  <si>
    <t>Señal de advertencia del freno de estacionamiento</t>
  </si>
  <si>
    <t>Señal de advertencia de funcionamiento del sistema de freno de estacionamiento y basculante</t>
  </si>
  <si>
    <t>Señal de líquido limpiaparabrisas</t>
  </si>
  <si>
    <t>Señal de presión de neumáticos</t>
  </si>
  <si>
    <t>Placa de nombre</t>
  </si>
  <si>
    <t>Señal de advertencia de línea de alto voltaje</t>
  </si>
  <si>
    <t>LOGOTIPO trasero</t>
  </si>
  <si>
    <t>signo de símbolo de vehículo eléctrico</t>
  </si>
  <si>
    <t>Señal de advertencia de elemento de alto voltaje</t>
  </si>
  <si>
    <t>LOGOTIPO trasero RAP</t>
  </si>
  <si>
    <t>Señal de advertencia de conducción segura</t>
  </si>
  <si>
    <t>Signo de símbolo de lámpara de caja de carga</t>
  </si>
  <si>
    <t>Señal de advertencia de carga segura</t>
  </si>
  <si>
    <t>Señal de advertencia de capacidad de carga</t>
  </si>
  <si>
    <t>Signo de símbolo de viento cruzado</t>
  </si>
  <si>
    <t>caja de herramientas</t>
  </si>
  <si>
    <t>Triángulo peligroso</t>
  </si>
  <si>
    <t>Extintor de incendios</t>
  </si>
  <si>
    <t>Corbata de cremallera de 80MM</t>
  </si>
  <si>
    <t>Etiqueta de advertencia de instalación de la caja de carga</t>
  </si>
  <si>
    <t>Bolsa para cargador portátil EV</t>
  </si>
  <si>
    <t>bolsa de almacenamiento manual</t>
  </si>
  <si>
    <t>Tuerca ciega abovedada hexagonal</t>
  </si>
  <si>
    <t>Doble disco autoblocante_x000D_
lavadora</t>
  </si>
  <si>
    <t>clip tipo K</t>
  </si>
  <si>
    <t>Perno excéntrico con cabeza de brida</t>
  </si>
  <si>
    <t>arandela de grifo</t>
  </si>
  <si>
    <t>ordenador personal</t>
  </si>
  <si>
    <t>Tornillo de cabeza hexagonal grande con cabeza plana</t>
  </si>
  <si>
    <t>Perno de cabeza hexagonal y arandela plana_x000D_
culo</t>
  </si>
  <si>
    <t>Conjunto de perno de cabeza hexagonal, arandela elástica y arandela plana</t>
  </si>
  <si>
    <t>Tornillo de cabeza troncocónica empotrado en cruz</t>
  </si>
  <si>
    <t>Tornillo de cabeza hueca hexagonal, resorte_x000D_
conjunto de arandela y arandela plana</t>
  </si>
  <si>
    <t>Conjunto de tornillo autorroscante de cabeza troncocónica empotrada en cruz y arandela plana</t>
  </si>
  <si>
    <t>Tornillo autorroscante de cabeza semicircular grande empotrado en cruz</t>
  </si>
  <si>
    <t>Remaches pop de cabeza redonda plana de extremo abierto</t>
  </si>
  <si>
    <t>Remaches pop de cabeza redonda plana tipo farol</t>
  </si>
  <si>
    <t>5*200 corbata con cremallera</t>
  </si>
  <si>
    <t>Corbata con cremallera 8*300</t>
  </si>
  <si>
    <t>Sellador antipinchazos</t>
  </si>
  <si>
    <t>Tornillo de tres combinaciones de ranura cruzada</t>
  </si>
  <si>
    <t>Hexágono de inserto no metálico tipo 1
tuerca de bloqueo"</t>
  </si>
  <si>
    <t>Hexágono de inserto no metálico 
tuerca de bloqueo"</t>
  </si>
  <si>
    <t>Cargo Box Assy</t>
  </si>
  <si>
    <t xml:space="preserve">Kit de Montaje Caja De Mercancia </t>
  </si>
  <si>
    <t>Conjunto de varilla de bloqueo de puerta</t>
  </si>
  <si>
    <t>Lámpara de la caja de carga</t>
  </si>
  <si>
    <t>I-shaped adhesive for cargo light</t>
  </si>
  <si>
    <t>Pin</t>
  </si>
  <si>
    <t>Connector</t>
  </si>
  <si>
    <t>RH door of cargo box</t>
  </si>
  <si>
    <t>LH door of cargo box</t>
  </si>
  <si>
    <t>Angular aluminum</t>
  </si>
  <si>
    <t>T-shaped nut with preset spring piece</t>
  </si>
  <si>
    <t>Preset marble nut</t>
  </si>
  <si>
    <t>Pick-up box</t>
  </si>
  <si>
    <t>Bottom plate of pick-up box</t>
  </si>
  <si>
    <t>Front left connecting plate</t>
  </si>
  <si>
    <t>Right left connecting plate</t>
  </si>
  <si>
    <t>Front board</t>
  </si>
  <si>
    <t>Rear board</t>
  </si>
  <si>
    <t>Side board</t>
  </si>
  <si>
    <t>Stainless steel hinge</t>
  </si>
  <si>
    <t>Board latch</t>
  </si>
  <si>
    <t>Fijación para lámpara de caja de carga</t>
  </si>
  <si>
    <t>Adhesivo en forma de I para luz de carga</t>
  </si>
  <si>
    <t>Alfiler</t>
  </si>
  <si>
    <t>Conector</t>
  </si>
  <si>
    <t>Bloque de montaje de la caja de carga</t>
  </si>
  <si>
    <t>Gran bolsa de almacenamiento colgante hueca en caja de carga</t>
  </si>
  <si>
    <t>Pequeña bolsa de almacenamiento colgante hueca en caja de carga</t>
  </si>
  <si>
    <t>Puerta derecha de la caja de carga</t>
  </si>
  <si>
    <t>Puerta izquierda de la caja de carga</t>
  </si>
  <si>
    <t>Compartimento de almacenamiento de la cabeza de la caja de carga</t>
  </si>
  <si>
    <t>Almohadilla protectora de la caja de carga principal</t>
  </si>
  <si>
    <t>Tira protectora de goma de la caja de carga principal</t>
  </si>
  <si>
    <t>Placa en capas</t>
  </si>
  <si>
    <t>Aluminio angular</t>
  </si>
  <si>
    <t>Tuerca en forma de T con pieza de resorte preestablecida</t>
  </si>
  <si>
    <t>Tuerca de mármol preestablecida</t>
  </si>
  <si>
    <t>Estructura del modelo plano</t>
  </si>
  <si>
    <t>caja de recogida</t>
  </si>
  <si>
    <t>Placa inferior de la caja de recogida</t>
  </si>
  <si>
    <t>Placa de conexión delantera izquierda</t>
  </si>
  <si>
    <t>Placa de unión derecha izquierda</t>
  </si>
  <si>
    <t>Tablero frontal</t>
  </si>
  <si>
    <t>Tablero trasero</t>
  </si>
  <si>
    <t>Tablero lateral</t>
  </si>
  <si>
    <t>Bisagra de acero inoxidable</t>
  </si>
  <si>
    <t>Refrigerated box</t>
  </si>
  <si>
    <t>Rubber plug</t>
  </si>
  <si>
    <t>Almohadón</t>
  </si>
  <si>
    <t>Pestillo del tablero</t>
  </si>
  <si>
    <t>Enchufe de goma</t>
  </si>
  <si>
    <t>Caja refrigerada</t>
  </si>
  <si>
    <t>sealant</t>
  </si>
  <si>
    <t>Sellador</t>
  </si>
  <si>
    <t>Batería de Tracción (batería de litio de carga rápida)</t>
  </si>
  <si>
    <t>Conjunto convertidor DC/DC</t>
  </si>
  <si>
    <t xml:space="preserve">12V Auxiliar battery </t>
  </si>
  <si>
    <t>Batería Auxiliar de 12V</t>
  </si>
  <si>
    <t xml:space="preserve">Asa Fijación de batería de 12 V </t>
  </si>
  <si>
    <t xml:space="preserve">Varilla de montaje de moldura de esquina de batería de 12 V </t>
  </si>
  <si>
    <t>Conjunto de Cable de Carga EV portátil con cable (estándar europeo)</t>
  </si>
  <si>
    <t>Tapón de vaciado Diferencial M(16)</t>
  </si>
  <si>
    <t>Tapón de llenado diferencial M(18)</t>
  </si>
  <si>
    <t>Llave Woodruff 2022</t>
  </si>
  <si>
    <t xml:space="preserve">Muelle Estructura Inclinación </t>
  </si>
  <si>
    <t>Pita</t>
  </si>
  <si>
    <t>Front speaker assy</t>
  </si>
  <si>
    <t>Conjunto de altavoz delantero</t>
  </si>
  <si>
    <t>Cubo de la rueda trasera</t>
  </si>
  <si>
    <t>llave plana</t>
  </si>
  <si>
    <t>Contratuerca del motor del cubo</t>
  </si>
  <si>
    <t>Válvula de inflado de rueda trasera</t>
  </si>
  <si>
    <t>Ensamblaje del controlador del motor del cubo</t>
  </si>
  <si>
    <t>Conjunto de cargador incorporado</t>
  </si>
  <si>
    <t>Soporte de montaje del cable de estacionamiento</t>
  </si>
  <si>
    <t>Soporte de montaje del cable de bloqueo de inclinación</t>
  </si>
  <si>
    <t>Resorte de arrastre</t>
  </si>
  <si>
    <t>Soporte de montaje inferior del soporte del parabrisas izquierdo</t>
  </si>
  <si>
    <t>Soporte de montaje inferior del soporte del parabrisas derecho</t>
  </si>
  <si>
    <t>Manguito de goma del tubo de soporte del parabrisas</t>
  </si>
  <si>
    <t>Virola de protección de extremo de tubería</t>
  </si>
  <si>
    <t>Conjunto de cuerpo de soldadura trasera (carga rápida)</t>
  </si>
  <si>
    <t>Conjunto de viga anticolisión de parachoques (acero)</t>
  </si>
  <si>
    <t>Conjunto del brazo de arrastre izquierdo</t>
  </si>
  <si>
    <t>Conjunto del brazo de arrastre derecho</t>
  </si>
  <si>
    <t>Cojinete resistente al desgaste</t>
  </si>
  <si>
    <t>Conjunto de biela de rótula</t>
  </si>
  <si>
    <t>Soporte de montaje de la barra estabilizadora</t>
  </si>
  <si>
    <t>Manguito de goma de la barra estabilizadora</t>
  </si>
  <si>
    <t>Varilla estabilizadora</t>
  </si>
  <si>
    <t>Casquillo interior del eje</t>
  </si>
  <si>
    <t>Montaje de llanta delantera</t>
  </si>
  <si>
    <t>Manguito del eje de la rueda delantera izquierda</t>
  </si>
  <si>
    <t>Válvula de inflado de rueda delantera</t>
  </si>
  <si>
    <t>LOGOTIPO del cubo</t>
  </si>
  <si>
    <t>Montaje guardabarros delantero</t>
  </si>
  <si>
    <t>componente del manillar</t>
  </si>
  <si>
    <t>Elevador de manillar</t>
  </si>
  <si>
    <t>Kit de montaje de manillar</t>
  </si>
  <si>
    <t>Eje intermedio</t>
  </si>
  <si>
    <t>tornillos de fijación ranurados con punta cónica</t>
  </si>
  <si>
    <t>junta de paso</t>
  </si>
  <si>
    <t>Cubierta de polvo inferior</t>
  </si>
  <si>
    <t>Cilindro maestro del freno de mano izquierdo</t>
  </si>
  <si>
    <t>Palanca de freno de mano izquierda</t>
  </si>
  <si>
    <t>Montaje del freno de mano derecho</t>
  </si>
  <si>
    <t>Cilindro maestro del freno de mano derecho</t>
  </si>
  <si>
    <t>Palanca de freno de mano derecha</t>
  </si>
  <si>
    <t>Bloque de montaje del freno de mano</t>
  </si>
  <si>
    <t>Conjunto de manguera de aceite de freno delantero</t>
  </si>
  <si>
    <t>Conjunto de manguera de aceite de freno trasero</t>
  </si>
  <si>
    <t>Freno delantero izquierdo</t>
  </si>
  <si>
    <t>Bomba de freno delantera izquierda</t>
  </si>
  <si>
    <t>Pastillas de freno delanteras</t>
  </si>
  <si>
    <t>Perno de montaje de la pastilla de freno delantero</t>
  </si>
  <si>
    <t>Disco del freno</t>
  </si>
  <si>
    <t>Perno de montaje del disco de freno</t>
  </si>
  <si>
    <t>Conjunto de cilindro de pinza de freno trasero izquierdo</t>
  </si>
  <si>
    <t>Conjunto de cilindro de pinza de freno trasero derecho</t>
  </si>
  <si>
    <t>Soporte inferior de la manguera de aceite del freno delantero</t>
  </si>
  <si>
    <t>Conjunto de batería de 12V</t>
  </si>
  <si>
    <t>correa de batería de 12V</t>
  </si>
  <si>
    <t>Sensor de velocidad de rueda</t>
  </si>
  <si>
    <t>Soporte de montaje inferior del sensor de velocidad de la rueda</t>
  </si>
  <si>
    <t>Abrazadera del sensor de velocidad de la rueda</t>
  </si>
  <si>
    <t>LOGOTIPO trasero ROBLE</t>
  </si>
  <si>
    <t>Señal de advertencia de funcionamiento del sistema basculante</t>
  </si>
  <si>
    <t>Signo de símbolo de palanca de bloqueo de inclinación y freno de estacionamiento</t>
  </si>
  <si>
    <t>bolsa de cargador portátil EV</t>
  </si>
  <si>
    <t>Conjunto de arnés para el cuerpo</t>
  </si>
  <si>
    <t>fusible 5A</t>
  </si>
  <si>
    <t>Conjunto del electrodo negativo de la barra colectora de la batería de alimentación</t>
  </si>
  <si>
    <t>tapa de bateria de pedales</t>
  </si>
  <si>
    <t>Tapa de montaje del limpiaparabrisas</t>
  </si>
  <si>
    <t>Cuerpo guardabarros interior</t>
  </si>
  <si>
    <t>Subconjunto de la cubierta del guardabarros interior</t>
  </si>
  <si>
    <t>Cubre guardabarros interior</t>
  </si>
  <si>
    <t>Conjunto de panel de montaje del tablero</t>
  </si>
  <si>
    <t>Cubierta inferior del manillar</t>
  </si>
  <si>
    <t>Pantalla de señal de giro a la izquierda</t>
  </si>
  <si>
    <t>Pantalla de señal de giro a la derecha</t>
  </si>
  <si>
    <t>Cubierta superior decorativa</t>
  </si>
  <si>
    <t>Conjunto de asiento</t>
  </si>
  <si>
    <t>Tira de sellado del asiento</t>
  </si>
  <si>
    <t>Montaje del respaldo</t>
  </si>
  <si>
    <t>Respaldo</t>
  </si>
  <si>
    <t>Kit de montaje ajustable para respaldo de asiento</t>
  </si>
  <si>
    <t>Montaje del cuerpo del reposacabezas</t>
  </si>
  <si>
    <t>Soporte de montaje del reposacabezas</t>
  </si>
  <si>
    <t>Tapa trasera del reposacabezas</t>
  </si>
  <si>
    <t>Montaje de audio a bordo</t>
  </si>
  <si>
    <t>Conjunto de altavoces traseros</t>
  </si>
  <si>
    <t>Conjunto de caja de carga</t>
  </si>
  <si>
    <t>Pequeña bolsa de almacenamiento colgante hueca con cinta mágica</t>
  </si>
  <si>
    <t>Conjunto de caja de EPP sin embellecedor exterior</t>
  </si>
  <si>
    <t>#DAKOTA DEL NORTE</t>
  </si>
  <si>
    <t>Cuerpo de caja de EPP</t>
  </si>
  <si>
    <t>Placa separadora central caja EPP</t>
  </si>
  <si>
    <t>Placa separadora inferior caja EPP</t>
  </si>
  <si>
    <t>Puerta superior caja EPP</t>
  </si>
  <si>
    <t>Puerta inferior caja EPP</t>
  </si>
  <si>
    <t>Placa de montaje</t>
  </si>
  <si>
    <t>Forro de bisagra</t>
  </si>
  <si>
    <t>conjunto de cerrojo</t>
  </si>
  <si>
    <t>forro cerrojo 1</t>
  </si>
  <si>
    <t>forro cerrojo 2</t>
  </si>
  <si>
    <t>posavasos</t>
  </si>
  <si>
    <t>Placa separadora (superior)</t>
  </si>
  <si>
    <t>Tira de sellado 1</t>
  </si>
  <si>
    <t>Tira de sellado 2</t>
  </si>
  <si>
    <t>Manejar</t>
  </si>
  <si>
    <t>tira reflectante amarilla</t>
  </si>
  <si>
    <t>Señal de advertencia caliente</t>
  </si>
  <si>
    <t>Signo de placa de hielo</t>
  </si>
  <si>
    <t>Conjunto de unidad de calefacción</t>
  </si>
  <si>
    <t>placa de hielo</t>
  </si>
  <si>
    <t>Termómetro</t>
  </si>
  <si>
    <t>Bolsillo de red de caja EPP</t>
  </si>
  <si>
    <t>cubierta de la caja de EPP</t>
  </si>
  <si>
    <t>Tuerca del eje de la rueda</t>
  </si>
  <si>
    <t>Hexágono de inserto no metálico tipo 1</t>
  </si>
  <si>
    <t>Ext/Rep Conjunto de Soporte Caja delantera</t>
  </si>
  <si>
    <t>Model/Modelo</t>
  </si>
  <si>
    <t>Code/Codigo Mano Obra</t>
  </si>
  <si>
    <t>Rotating shaft</t>
  </si>
  <si>
    <t>Tlt System Bolt</t>
  </si>
  <si>
    <t>Front welding body assy(steel)</t>
  </si>
  <si>
    <t>Switch</t>
  </si>
  <si>
    <t>Interruptor</t>
  </si>
  <si>
    <t>hex nut</t>
  </si>
  <si>
    <t xml:space="preserve">Tuerca Hexagonal </t>
  </si>
  <si>
    <t xml:space="preserve">Display </t>
  </si>
  <si>
    <t>starter cylinder</t>
  </si>
  <si>
    <t xml:space="preserve">Bombin de Arranque </t>
  </si>
  <si>
    <t>Key ring</t>
  </si>
  <si>
    <t xml:space="preserve">Llavero </t>
  </si>
  <si>
    <t>Nombre de Piezas (ES)</t>
  </si>
  <si>
    <t>Power battery busbar Posotove electrode assembly</t>
  </si>
  <si>
    <t>Conjunto del electrodo positivpo de la barra colectora de la batería de alimentación</t>
  </si>
  <si>
    <t>Charging connected harness</t>
  </si>
  <si>
    <t>Conjunto de arnés de conexión (Batería de litio MB)</t>
  </si>
  <si>
    <t>Bolsa de almacenamiento manual</t>
  </si>
  <si>
    <t>Scoobic Logo</t>
  </si>
  <si>
    <t xml:space="preserve">Tornillo Interior sistema de Inclinación </t>
  </si>
  <si>
    <t xml:space="preserve">Eje de rotación sistema de inclinación </t>
  </si>
  <si>
    <t>Brazo oscilante exterior de la estructura basculante</t>
  </si>
  <si>
    <t>Converter DC/DC</t>
  </si>
  <si>
    <t>Convertidor DC/DC</t>
  </si>
  <si>
    <t>Chasis Frontal</t>
  </si>
  <si>
    <t>Estructura de la cabina</t>
  </si>
  <si>
    <t>número de parte</t>
  </si>
  <si>
    <t>1001030405320000</t>
  </si>
  <si>
    <t>Montaje de viga frontal</t>
  </si>
  <si>
    <t>tuerca de brida hexagonal</t>
  </si>
  <si>
    <t>perno de brida hexagonal</t>
  </si>
  <si>
    <t>Conjunto de haz de instrumentos</t>
  </si>
  <si>
    <t>1001030301120030</t>
  </si>
  <si>
    <t>Soporte del módulo de control tres en uno</t>
  </si>
  <si>
    <t>Montaje de la estructura de la cabina</t>
  </si>
  <si>
    <t>perno de cabeza hexagonal</t>
  </si>
  <si>
    <t>Arandela plana</t>
  </si>
  <si>
    <t>Montaje estructura puerta izquierda</t>
  </si>
  <si>
    <t>Montaje estructura puerta derecha</t>
  </si>
  <si>
    <t>Bisagra de la puerta</t>
  </si>
  <si>
    <t>Montaje izquierdo de soporte frontal e inferior para panel lateral de contenedor</t>
  </si>
  <si>
    <t>Montaje derecho de soporte frontal e inferior para panel lateral de contenedor</t>
  </si>
  <si>
    <t>Accesorios de cubierta de cabina</t>
  </si>
  <si>
    <t>1007030401020010</t>
  </si>
  <si>
    <t>cuerpo del parachoques delantero</t>
  </si>
  <si>
    <t>Frente izquierdoguardabarros de rueda</t>
  </si>
  <si>
    <t>guardabarros rueda delantera derecha</t>
  </si>
  <si>
    <t>Caja eléctrica en el lado derecho del marco</t>
  </si>
  <si>
    <t>persianas</t>
  </si>
  <si>
    <t>Conjunto de tapa de carga</t>
  </si>
  <si>
    <t>Delantal del marco izquierdo</t>
  </si>
  <si>
    <t>Delantal del marco derecho</t>
  </si>
  <si>
    <t>paso de rueda Izquierdo</t>
  </si>
  <si>
    <r>
      <rPr>
        <sz val="12"/>
        <color rgb="FF000000"/>
        <rFont val="SimSun"/>
      </rPr>
      <t>caja de rueda</t>
    </r>
    <r>
      <rPr>
        <sz val="12"/>
        <color rgb="FF000000"/>
        <rFont val="宋体"/>
      </rPr>
      <t>Correcto</t>
    </r>
  </si>
  <si>
    <t>Parachoques trasero</t>
  </si>
  <si>
    <t>Arandela grande</t>
  </si>
  <si>
    <t>Remache central</t>
  </si>
  <si>
    <t>junta grande</t>
  </si>
  <si>
    <t>Tornillo interior de cabeza plana de seis esquinas</t>
  </si>
  <si>
    <t>Bloqueo de remolque</t>
  </si>
  <si>
    <t>Partes interiores y exteriores de la cabina</t>
  </si>
  <si>
    <t>Placa de techo</t>
  </si>
  <si>
    <t>Placa de montaje de techo</t>
  </si>
  <si>
    <t>caja de ahorro de techo</t>
  </si>
  <si>
    <t>Una chapa de pilar derecha</t>
  </si>
  <si>
    <t>Revestimiento del pilar B derecho</t>
  </si>
  <si>
    <t>Una chapa de pilar izquierda</t>
  </si>
  <si>
    <t>Chapa pilar B izquierda</t>
  </si>
  <si>
    <t>Forro decorativo frontal.</t>
  </si>
  <si>
    <t>cortafuegos</t>
  </si>
  <si>
    <t>cubrir</t>
  </si>
  <si>
    <t>guardabarros trasero</t>
  </si>
  <si>
    <t>marco de la puerta izquierda</t>
  </si>
  <si>
    <t>marco de la puerta derecha</t>
  </si>
  <si>
    <t>Panel de faros derecho</t>
  </si>
  <si>
    <t>Panel de faros izquierdo</t>
  </si>
  <si>
    <t>Tablero de instalación de logotipo</t>
  </si>
  <si>
    <t>Placa de cubierta del compartimiento delantero</t>
  </si>
  <si>
    <t>piso debajo del asiento</t>
  </si>
  <si>
    <t>Tapa del piso del asiento de la cabina</t>
  </si>
  <si>
    <t>tapa de la ECU</t>
  </si>
  <si>
    <t>Tornillo autorroscante Philips</t>
  </si>
  <si>
    <t>Lavadora</t>
  </si>
  <si>
    <t>Protector de lluvia izquierdo (blanco)</t>
  </si>
  <si>
    <t>Protector de lluvia derecho (blanco)</t>
  </si>
  <si>
    <t>Panel de control</t>
  </si>
  <si>
    <t>stent MP5</t>
  </si>
  <si>
    <t>bolsillo de red</t>
  </si>
  <si>
    <t>Placa de instalación de bolsillo de red</t>
  </si>
  <si>
    <t>Placa de cubierta de cuerda direccional</t>
  </si>
  <si>
    <t>Conjunto de soporte de taza</t>
  </si>
  <si>
    <t>Cubierta protectora del interruptor combinado</t>
  </si>
  <si>
    <t>Salida de aire</t>
  </si>
  <si>
    <t>Marco exterior del panel de interruptores</t>
  </si>
  <si>
    <t>Panel de interruptores de aire acondicionado</t>
  </si>
  <si>
    <t>Panel de control de aire acondicionado</t>
  </si>
  <si>
    <t>Interruptor de luz de advertencia</t>
  </si>
  <si>
    <t>fuente de alimentación de 12v</t>
  </si>
  <si>
    <t>cuerpo del tablero</t>
  </si>
  <si>
    <t>Caja del salpicadero</t>
  </si>
  <si>
    <t>Instrumento Escritorio Decoración Barra Izquierda</t>
  </si>
  <si>
    <t>Reproductor MP5</t>
  </si>
  <si>
    <t>instrumento</t>
  </si>
  <si>
    <t>Tornillo de cabeza plana Philips</t>
  </si>
  <si>
    <t>Tablero interior del instrumento</t>
  </si>
  <si>
    <t>Cubierta del instrumento</t>
  </si>
  <si>
    <t>Cubierta del altavoz</t>
  </si>
  <si>
    <t>Altoparlante</t>
  </si>
  <si>
    <t>Tornillo autorroscante con cabeza de disco ranurada en cruz</t>
  </si>
  <si>
    <t>Clip de plástico</t>
  </si>
  <si>
    <t>S stent izquierdo</t>
  </si>
  <si>
    <t>S stent derecho</t>
  </si>
  <si>
    <t>arandela plana</t>
  </si>
  <si>
    <t>Cerradura de puerta eléctrica</t>
  </si>
  <si>
    <t>Estructura del cuerpo</t>
  </si>
  <si>
    <t>Soporte de cuadro eléctrico derecho</t>
  </si>
  <si>
    <t>Soporte lateral medio perimetral</t>
  </si>
  <si>
    <t>Soporte de la carcasa de la rueda trasera</t>
  </si>
  <si>
    <t>Soporte elástico motor 2</t>
  </si>
  <si>
    <r>
      <rPr>
        <sz val="12"/>
        <color rgb="FF000000"/>
        <rFont val="SimSun"/>
      </rPr>
      <t>Después del soporte del faldón L</t>
    </r>
    <r>
      <rPr>
        <sz val="12"/>
        <color rgb="FF000000"/>
        <rFont val="SimSun"/>
      </rPr>
      <t xml:space="preserve">
</t>
    </r>
    <r>
      <rPr>
        <sz val="12"/>
        <color rgb="FF000000"/>
        <rFont val="宋体"/>
      </rPr>
      <t>Después del soporte del faldón R</t>
    </r>
  </si>
  <si>
    <r>
      <rPr>
        <sz val="12"/>
        <color rgb="FF000000"/>
        <rFont val="SimSun"/>
      </rPr>
      <t>Soporte de delantal</t>
    </r>
    <r>
      <rPr>
        <sz val="12"/>
        <color rgb="FF000000"/>
        <rFont val="宋体"/>
      </rPr>
      <t>L</t>
    </r>
    <r>
      <rPr>
        <sz val="12"/>
        <color rgb="FF000000"/>
        <rFont val="宋体"/>
      </rPr>
      <t xml:space="preserve">
Soporte delantal R</t>
    </r>
  </si>
  <si>
    <t>Soporte del cargador</t>
  </si>
  <si>
    <t>Soporte de montaje de CC</t>
  </si>
  <si>
    <t>Base de controlador 9635 B1</t>
  </si>
  <si>
    <r>
      <rPr>
        <sz val="12"/>
        <color rgb="FF000000"/>
        <rFont val="SimSun"/>
      </rPr>
      <t>9635 controlador base B</t>
    </r>
    <r>
      <rPr>
        <sz val="12"/>
        <color rgb="FF000000"/>
        <rFont val="宋体"/>
      </rPr>
      <t>2</t>
    </r>
  </si>
  <si>
    <t>Soporte delantero del condensador Soporte trasero del condensador</t>
  </si>
  <si>
    <t>Piso de aluminio</t>
  </si>
  <si>
    <t>Tornillo de perforación de punta redonda</t>
  </si>
  <si>
    <t>Soporte elástico motor 1</t>
  </si>
  <si>
    <t>Gancho de tracción</t>
  </si>
  <si>
    <t>Revestimiento de piezas</t>
  </si>
  <si>
    <r>
      <rPr>
        <sz val="12"/>
        <color rgb="FF000000"/>
        <rFont val="SimSun"/>
      </rPr>
      <t>10010304030400</t>
    </r>
    <r>
      <rPr>
        <sz val="12"/>
        <color rgb="FF000000"/>
        <rFont val="宋体"/>
      </rPr>
      <t>40</t>
    </r>
  </si>
  <si>
    <t>Montaje de la puerta izquierda</t>
  </si>
  <si>
    <t>SMO001</t>
  </si>
  <si>
    <t>Espejo retrovisor</t>
  </si>
  <si>
    <t>Perno empotrado en cruz</t>
  </si>
  <si>
    <t>Conjunto de manija de puerta izquierda</t>
  </si>
  <si>
    <t>Cerradura de la puerta izquierda</t>
  </si>
  <si>
    <t>1001030203010000</t>
  </si>
  <si>
    <t>Cubierta interior de la puerta izquierda</t>
  </si>
  <si>
    <t>Tirador interior izquierdo</t>
  </si>
  <si>
    <t>Capucha interior izquierda</t>
  </si>
  <si>
    <t>Placa decorativa mano interior izquierda</t>
  </si>
  <si>
    <t>Montaje de la puerta derecha</t>
  </si>
  <si>
    <t>SMO002</t>
  </si>
  <si>
    <t>Conjunto de manija de puerta derecha</t>
  </si>
  <si>
    <t>1001030203020000</t>
  </si>
  <si>
    <t>Cerradura de la puerta derecha</t>
  </si>
  <si>
    <t>Cubierta interior de la puerta derecha</t>
  </si>
  <si>
    <t>Mango interno derecho</t>
  </si>
  <si>
    <t>Capucha interior derecha</t>
  </si>
  <si>
    <t>Placa decorativa mano interior derecha</t>
  </si>
  <si>
    <t>Conjunto de asiento de cabina/copiloto</t>
  </si>
  <si>
    <t>1001030504040030</t>
  </si>
  <si>
    <t>Montaje del asiento del conductor</t>
  </si>
  <si>
    <t>1001030504040040</t>
  </si>
  <si>
    <t>Vice montaje del asiento del conductor</t>
  </si>
  <si>
    <t>Tornillo cilíndrico hexagonal interior</t>
  </si>
  <si>
    <t>Anillo de goma</t>
  </si>
  <si>
    <t>Tubo de metal</t>
  </si>
  <si>
    <t>Montaje del carrete del cinturón de seguridad Versión DOT</t>
  </si>
  <si>
    <t>Conjunto de cinturón de seguridad versión DOT</t>
  </si>
  <si>
    <t>Conjunto de bloqueo de cinturón tejido</t>
  </si>
  <si>
    <t>Soporte de sujeción del cinturón de seguridad</t>
  </si>
  <si>
    <t>1001030405240010</t>
  </si>
  <si>
    <t>Soporte de bloqueo del cinturón de seguridad</t>
  </si>
  <si>
    <t>Parabrisas</t>
  </si>
  <si>
    <t>Parabrisas delantero</t>
  </si>
  <si>
    <t>vidrio de la ventana izquierda</t>
  </si>
  <si>
    <t>vidrio de la ventana derecha</t>
  </si>
  <si>
    <t>Tiras</t>
  </si>
  <si>
    <t>Tira de goma de la junta de la puerta izquierda</t>
  </si>
  <si>
    <t>Tira de sellado de goma de la puerta derecha</t>
  </si>
  <si>
    <t>Cinta adhesiva para marco de puerta lateral</t>
  </si>
  <si>
    <t>Cinta adhesiva de la caja de almacenamiento lateral del cuerpo</t>
  </si>
  <si>
    <t>Cinta adhesiva para parabrisas delantero</t>
  </si>
  <si>
    <t>Decoración de interiores</t>
  </si>
  <si>
    <t>pretil</t>
  </si>
  <si>
    <t>Tornillo de cola de taladro de cabeza redonda</t>
  </si>
  <si>
    <t>Tornillos de cabeza troncocónica empotrados en cruz</t>
  </si>
  <si>
    <t>Parasol izquierdo</t>
  </si>
  <si>
    <t>Parasol derecho</t>
  </si>
  <si>
    <t>Luz para leer</t>
  </si>
  <si>
    <t>Montaje del espejo retrovisor</t>
  </si>
  <si>
    <t>Lente del espejo retrovisor</t>
  </si>
  <si>
    <t>Balancín del espejo retrovisor</t>
  </si>
  <si>
    <t>Tornillo de cabeza avellanada empotrada en cruz</t>
  </si>
  <si>
    <t>Marco del espejo retrovisor izquierdo</t>
  </si>
  <si>
    <t>Marco del espejo retrovisor derecho</t>
  </si>
  <si>
    <t>Conjunto de limpiaparabrisas</t>
  </si>
  <si>
    <t>Escobilla de limpiaparabrisas</t>
  </si>
  <si>
    <t>Brazo del limpiaparabrisas</t>
  </si>
  <si>
    <t>Motor del limpiaparabrisas</t>
  </si>
  <si>
    <t>relé de control de limpiaparabrisas</t>
  </si>
  <si>
    <t>Manguera de agua para olla de lavado</t>
  </si>
  <si>
    <t>Manguera de olla de lavado</t>
  </si>
  <si>
    <t>Curva de ángulo recto</t>
  </si>
  <si>
    <t>Cuerpo principal de la olla de lavado</t>
  </si>
  <si>
    <t>Conjunto de ruedas</t>
  </si>
  <si>
    <t>1001010101020010</t>
  </si>
  <si>
    <t>Llanta de la rueda</t>
  </si>
  <si>
    <t>Válvula de rueda</t>
  </si>
  <si>
    <t>Cubierta de la rueda</t>
  </si>
  <si>
    <t>Transmisión</t>
  </si>
  <si>
    <t>Eje de transmisión I</t>
  </si>
  <si>
    <t>Eje de transmisión II</t>
  </si>
  <si>
    <t>caja de cambios</t>
  </si>
  <si>
    <t>Tuerca de bloqueo del eje trasero</t>
  </si>
  <si>
    <t>Perno de brida dentada</t>
  </si>
  <si>
    <t>pasador de chaveta</t>
  </si>
  <si>
    <t>Conjunto de suspensión delantera</t>
  </si>
  <si>
    <t>Resorte de banda</t>
  </si>
  <si>
    <t>Amortiguador delantero</t>
  </si>
  <si>
    <t>Soporte de montaje de ballesta</t>
  </si>
  <si>
    <t>Soporte de resorte de placa de acero izquierdo</t>
  </si>
  <si>
    <t>Soporte de resorte de placa de acero derecho</t>
  </si>
  <si>
    <t>Articulación de bola de ballesta</t>
  </si>
  <si>
    <t>Balancín de suspensión delantera (izquierda)</t>
  </si>
  <si>
    <t>Balancín de suspensión delantera (derecha)</t>
  </si>
  <si>
    <t>Buje de junta delantera</t>
  </si>
  <si>
    <t>Espaciador de brazo en A delantero 1</t>
  </si>
  <si>
    <t>Espaciador de brazo en A delantero 2</t>
  </si>
  <si>
    <t>ARTICULACIÓN DE BOLA</t>
  </si>
  <si>
    <t>1001050104040250</t>
  </si>
  <si>
    <t>Arandela de seguridad</t>
  </si>
  <si>
    <t>Tuerca de bloqueo de nailon con brida</t>
  </si>
  <si>
    <t>Tuerca con reborde dentado</t>
  </si>
  <si>
    <t>Tuerca de seguridad hexagonal con inserto totalmente metálico</t>
  </si>
  <si>
    <t>perno de brida de cabeza hexagonal</t>
  </si>
  <si>
    <t>Conjunto de balancines traseros</t>
  </si>
  <si>
    <t>Conjunto de brazo basculante trasero</t>
  </si>
  <si>
    <t>Rueda trasera</t>
  </si>
  <si>
    <t>Buje del eje trasero</t>
  </si>
  <si>
    <t>Cojinete de rueda trasera</t>
  </si>
  <si>
    <t>circlip para agujero</t>
  </si>
  <si>
    <t>Tuerca con brida dentada, M12, 10</t>
  </si>
  <si>
    <t>Tuerca con brida dentada, M4</t>
  </si>
  <si>
    <t>Sistema de dirección</t>
  </si>
  <si>
    <t>Logotipo de CENTRO</t>
  </si>
  <si>
    <t>1001010502030050</t>
  </si>
  <si>
    <t>SMO003</t>
  </si>
  <si>
    <t>Volante</t>
  </si>
  <si>
    <t>Muelle de reloj</t>
  </si>
  <si>
    <t>Soporte de interruptor</t>
  </si>
  <si>
    <t>Columna de dirección</t>
  </si>
  <si>
    <t>Perno de cabeza hexagonal con arandela de seguridad</t>
  </si>
  <si>
    <t>Eje inferior de la columna de dirección</t>
  </si>
  <si>
    <t>Caja de bisel de dirección</t>
  </si>
  <si>
    <t>Tuerca de bloqueo de nailon con brida tipo II, M10</t>
  </si>
  <si>
    <t>EPSConjunto del eje de transmisión de la dirección</t>
  </si>
  <si>
    <t>CONJUNTO REDUCTOR EPS (Dirección asistida eléctrica)</t>
  </si>
  <si>
    <t>Ensamblaje conjunto cardán</t>
  </si>
  <si>
    <t>Perno de brida dentada, M8*25</t>
  </si>
  <si>
    <t>Perno de brida de cabeza hexagonal, M12*55, 10.9</t>
  </si>
  <si>
    <t>SMO004</t>
  </si>
  <si>
    <t>Tuerca ranurada hexagonal tipo I</t>
  </si>
  <si>
    <t>pasador de bola exterior</t>
  </si>
  <si>
    <t>1001010506021040</t>
  </si>
  <si>
    <t>Tirante</t>
  </si>
  <si>
    <t>Contratuerca de enlace</t>
  </si>
  <si>
    <t>Cuerpo de cremallera de dirección</t>
  </si>
  <si>
    <t>Soporte de montaje de dirección</t>
  </si>
  <si>
    <t>Controlador EPS</t>
  </si>
  <si>
    <t>Unidad de control electrónico (ECU)</t>
  </si>
  <si>
    <t>Depósito de líquido de frenos y cilindro principal de frenos</t>
  </si>
  <si>
    <t>Depósito de líquido de frenos (dos pies)</t>
  </si>
  <si>
    <t>Abrazadera de la manguera</t>
  </si>
  <si>
    <t>Manguera de admisión de aceite del cilindro principal del freno Tipo I</t>
  </si>
  <si>
    <t>Manguera de admisión de aceite del cilindro principal del freno Tipo II</t>
  </si>
  <si>
    <t>1001010406330010-1</t>
  </si>
  <si>
    <t>Cuerpo de la caldera de freno</t>
  </si>
  <si>
    <t>Tuerca de bloqueo de nailon con brida tipo II</t>
  </si>
  <si>
    <t>Cubrir</t>
  </si>
  <si>
    <t>Varilla de empuje</t>
  </si>
  <si>
    <t>Pasador de bloqueoФ8</t>
  </si>
  <si>
    <t>Pasador del eje8×22</t>
  </si>
  <si>
    <t>Soporte de la caldera de freno</t>
  </si>
  <si>
    <t>Cilindro maestro</t>
  </si>
  <si>
    <t>Módulo ABS y parte de tubería hidráulica</t>
  </si>
  <si>
    <t>1001010406760090</t>
  </si>
  <si>
    <t>Manguera de salida de aceite del cilindro principal del freno Tipo I</t>
  </si>
  <si>
    <t>1001010406760100</t>
  </si>
  <si>
    <t>Manguera de salida de aceite del cilindro principal del freno Tipo II</t>
  </si>
  <si>
    <t>Clip de línea de freno, diámetro 6.6</t>
  </si>
  <si>
    <t>Línea de freno de la rueda trasera izquierda，Tipo I</t>
  </si>
  <si>
    <t>Línea de freno delantero izquierdo, tipo I</t>
  </si>
  <si>
    <t>Línea de freno de la rueda trasera derecha, tipo I</t>
  </si>
  <si>
    <t>Latiguillo de freno delantero derecho,</t>
  </si>
  <si>
    <t>Soporte de fijación de ABS</t>
  </si>
  <si>
    <t>Módulo ABS</t>
  </si>
  <si>
    <t>Tuberías hidráulicas de las ruedas delanteras y traseras</t>
  </si>
  <si>
    <t>Línea de freno delantero, izquierda，Tipo II</t>
  </si>
  <si>
    <t>Línea de freno de la rueda trasera izquierda, tipo II</t>
  </si>
  <si>
    <t>Línea de freno de la rueda trasera derecha, tipo II</t>
  </si>
  <si>
    <t>Latiguillo de freno delantero, derecho, tipo II</t>
  </si>
  <si>
    <t>Clip elástico</t>
  </si>
  <si>
    <t>Latiguillo de freno delantero izquierdo</t>
  </si>
  <si>
    <t>Latiguillo de freno delantero derecho</t>
  </si>
  <si>
    <t>Arandela de cobre</t>
  </si>
  <si>
    <t>Tornillo Hueco M10</t>
  </si>
  <si>
    <t>Línea de freno de la rueda trasera izquierda, tipo III</t>
  </si>
  <si>
    <t>Línea de freno de la rueda trasera derecha, tipo III</t>
  </si>
  <si>
    <t>Latiguillo de freno trasero</t>
  </si>
  <si>
    <t>Línea de freno de la rueda trasera izquierda</t>
  </si>
  <si>
    <t>Línea de freno de la rueda trasera derecha</t>
  </si>
  <si>
    <t>Sensor de velocidad de rueda y freno delantero</t>
  </si>
  <si>
    <t>1001010406580000</t>
  </si>
  <si>
    <t>Pinza de freno delantera izquierda con conjunto de bloque de fricción</t>
  </si>
  <si>
    <t>Disco de freno delantero</t>
  </si>
  <si>
    <t>Llanta rueda delantera</t>
  </si>
  <si>
    <t>1001010505130010</t>
  </si>
  <si>
    <t>Articulación de la dirección delantera izquierda</t>
  </si>
  <si>
    <t>SMO005</t>
  </si>
  <si>
    <t>Perno de sujeción de la abrazadera</t>
  </si>
  <si>
    <t>Soporte del sensor de velocidad de la rueda delantera</t>
  </si>
  <si>
    <t>Conjunto del sensor de velocidad de la rueda delantera</t>
  </si>
  <si>
    <t>1001010505130020</t>
  </si>
  <si>
    <t>Muñón de dirección delantero derecho</t>
  </si>
  <si>
    <t>1001010406590000</t>
  </si>
  <si>
    <t>Pinza de freno delantera derecha con conjunto de bloque de fricción</t>
  </si>
  <si>
    <t>Conjunto de freno delantero izquierdo</t>
  </si>
  <si>
    <t>Conjunto de freno delantero derecho</t>
  </si>
  <si>
    <t>Sensor de velocidad de rueda y freno trasero</t>
  </si>
  <si>
    <t>Pinza Trasera Izquierda</t>
  </si>
  <si>
    <t>Perno de cabeza hexagonal, M12*1,25*100, 10,9</t>
  </si>
  <si>
    <t>Conjunto del sensor de velocidad de la rueda trasera</t>
  </si>
  <si>
    <t>Pinza Trasera Derecha</t>
  </si>
  <si>
    <t>Pedal de freno</t>
  </si>
  <si>
    <t>Alfombrilla de pedal de freno</t>
  </si>
  <si>
    <t>Resorte del pedal de freno</t>
  </si>
  <si>
    <t>revestimiento de la carcasa</t>
  </si>
  <si>
    <t>SMO006</t>
  </si>
  <si>
    <t>Carcasa de forro pequeño</t>
  </si>
  <si>
    <t>SMO007</t>
  </si>
  <si>
    <t>almohadón</t>
  </si>
  <si>
    <t>Interruptor de freno</t>
  </si>
  <si>
    <t>Freno de mano</t>
  </si>
  <si>
    <t>Cubierta antipolvo del freno de mano</t>
  </si>
  <si>
    <t>Cable de freno de estacionamiento trasero izquierdo</t>
  </si>
  <si>
    <t>Cable de freno de estacionamiento trasero derecho</t>
  </si>
  <si>
    <t>Línea de freno/manguera Clip de metal</t>
  </si>
  <si>
    <t>Sistemas eléctricos</t>
  </si>
  <si>
    <t>Luz delantera</t>
  </si>
  <si>
    <t>Cubierta de luz delantera izquierda</t>
  </si>
  <si>
    <t>Cubierta de faro derecho</t>
  </si>
  <si>
    <t>Faro delantero 3c estándar</t>
  </si>
  <si>
    <t>Luces indicadoras de dirección delanteras</t>
  </si>
  <si>
    <t>Luz LED de marcha izquierda (luz de posición delantera izquierda)</t>
  </si>
  <si>
    <t>Luz LED de marcha derecha (luz de posición delantera derecha)</t>
  </si>
  <si>
    <t>Soporte de montaje de faro, L</t>
  </si>
  <si>
    <t>Soporte de montaje de faro, R</t>
  </si>
  <si>
    <t>Interruptor de los faros</t>
  </si>
  <si>
    <t>interruptor de limpiaparabrisas</t>
  </si>
  <si>
    <t>Tornillo de cabeza de disco ranurado en cruz</t>
  </si>
  <si>
    <t>Sistema de luces traseras</t>
  </si>
  <si>
    <t>Indicador de dirección trasero izquierdo/luces de freno</t>
  </si>
  <si>
    <t>Luz de marcha atrás</t>
  </si>
  <si>
    <t>Luz trasera antineblina</t>
  </si>
  <si>
    <t>Luz de la placa del auto</t>
  </si>
  <si>
    <t>cámara de marcha atrás (con soporte)</t>
  </si>
  <si>
    <t>SNO008</t>
  </si>
  <si>
    <t>Radiador Lateral</t>
  </si>
  <si>
    <t>señal de giro de 320 lados</t>
  </si>
  <si>
    <t>Sistema de aire acondicionado</t>
  </si>
  <si>
    <t>Compresor de aire acondicionado integrado</t>
  </si>
  <si>
    <t>línea de entrada de energía del compresor de CA</t>
  </si>
  <si>
    <t>condensador de aire acondicionado</t>
  </si>
  <si>
    <t>Evaporador de aire acondicionado con ptc</t>
  </si>
  <si>
    <t>Tubo de descarga del condensador</t>
  </si>
  <si>
    <t>Tubo de descarga del compresor</t>
  </si>
  <si>
    <t>Tubo de succión del evaporador</t>
  </si>
  <si>
    <t>Tubo de descarga del evaporador</t>
  </si>
  <si>
    <t>Drenaje del evaporador</t>
  </si>
  <si>
    <t>Soporte frontal del condensador</t>
  </si>
  <si>
    <t>Soporte trasero del condensador</t>
  </si>
  <si>
    <t>Perno de brida de cabeza hexagonal, M6*12, 10.9</t>
  </si>
  <si>
    <t>SMO009</t>
  </si>
  <si>
    <t>Conjuntos de perno de cabeza hexagonal, arandela elástica y arandela plana</t>
  </si>
  <si>
    <t>SMO0010</t>
  </si>
  <si>
    <t>Soporte compresor aire acondicionado</t>
  </si>
  <si>
    <t>Perno de brida de cabeza hexagonal, M8*45，12.9</t>
  </si>
  <si>
    <t>Sistema de alto voltaje del vehículo y señal de comunicación de la batería</t>
  </si>
  <si>
    <t>Línea de salida PTC de la caja de control de alto voltaje</t>
  </si>
  <si>
    <t>Cable de conexión positivo (caja de batería trasera)</t>
  </si>
  <si>
    <t>Cable de conexión negativo (caja de batería trasera)</t>
  </si>
  <si>
    <t>Asiento de carga estándar europeo</t>
  </si>
  <si>
    <t>Línea positiva de salida de la caja de control de alto voltaje</t>
  </si>
  <si>
    <t>Línea negativa de salida de la caja de control de alto voltaje</t>
  </si>
  <si>
    <t>Cable de conexión positivo (caja de batería delantera)</t>
  </si>
  <si>
    <t>Línea de salida CC/CC de la caja de control de alto voltaje</t>
  </si>
  <si>
    <t>Cable de conexión negativo (caja de batería delantera)</t>
  </si>
  <si>
    <t>caja de control de alto voltaje (dos paquetes tridimensionales sin calefacción)</t>
  </si>
  <si>
    <t>Línea de entrada de carga lenta de la caja de control de alto voltaje</t>
  </si>
  <si>
    <t>Cargador de 3.3KW</t>
  </si>
  <si>
    <t>Paquete de batería de energía</t>
  </si>
  <si>
    <t>Convertidor CC/CC de 1 KW</t>
  </si>
  <si>
    <t>Controlador del motor</t>
  </si>
  <si>
    <t>Línea de señal de comunicación de caja de batería-caja de alto voltaje</t>
  </si>
  <si>
    <t>Paquete de baterías de alimentación y caja de alto voltaje</t>
  </si>
  <si>
    <t>tornillos de cabeza hueca hexagonal</t>
  </si>
  <si>
    <t>arandela de resorte</t>
  </si>
  <si>
    <t>Motor y controlador de motor</t>
  </si>
  <si>
    <t>SMO008</t>
  </si>
  <si>
    <t>Perno de cabeza hexagonal con arandela elástica</t>
  </si>
  <si>
    <t>Cargador</t>
  </si>
  <si>
    <t>tornillo de cabeza avellanada empotrada en cruz</t>
  </si>
  <si>
    <t>tuerca hexagonal con brida</t>
  </si>
  <si>
    <t>Mazo de cables de bajo voltaje 1</t>
  </si>
  <si>
    <t>Arnés principal de la cabina (AC+ ABS+ EPS impermeable)</t>
  </si>
  <si>
    <t>Conecte el conjunto de mazo de cables</t>
  </si>
  <si>
    <t>Conjunto de arnés de chasis</t>
  </si>
  <si>
    <t>Indicador de dirección trasero derecho/luces de freno</t>
  </si>
  <si>
    <t>Mazo de cables de bajo voltaje 2</t>
  </si>
  <si>
    <t>Línea de salida CC/CC</t>
  </si>
  <si>
    <t>batería de arranque 36ah</t>
  </si>
  <si>
    <t>1KW CC/CCConvertidor</t>
  </si>
  <si>
    <t>Cableado del controlador
(CA+ABS+CONTROLADOR DE MOTOR)</t>
  </si>
  <si>
    <t>Línea de señal de carga</t>
  </si>
  <si>
    <t>Baja potencia&amp;Línea de comunicación</t>
  </si>
  <si>
    <t>1001040301130060</t>
  </si>
  <si>
    <t>1001040102030010</t>
  </si>
  <si>
    <t>Línea combinada GPS+GSM</t>
  </si>
  <si>
    <r>
      <rPr>
        <sz val="12"/>
        <color rgb="FF000000"/>
        <rFont val="SimSun"/>
      </rPr>
      <t>METRO</t>
    </r>
    <r>
      <rPr>
        <sz val="12"/>
        <color rgb="FF000000"/>
        <rFont val="宋体"/>
      </rPr>
      <t>P5</t>
    </r>
  </si>
  <si>
    <t>Pedal del acelerador</t>
  </si>
  <si>
    <t>Pedal acelerador</t>
  </si>
  <si>
    <t>Caja de fusibles de cinco vías</t>
  </si>
  <si>
    <t>Tuerca de bloqueo con brida hexagonal con insertos no metálicos</t>
  </si>
  <si>
    <t>Tuerca de bloqueo hexagonal tipo 2 con insertos no metálicos</t>
  </si>
  <si>
    <t>Placa de presión de la batería de arranque</t>
  </si>
  <si>
    <t>Perno negativo de la batería</t>
  </si>
  <si>
    <t>Batería de arranque 36ah</t>
  </si>
  <si>
    <t>1001020301190030_01</t>
  </si>
  <si>
    <t>Varilla de bloqueo de la batería de arranque</t>
  </si>
  <si>
    <t>1001020301190020_02</t>
  </si>
  <si>
    <t>Soporte de batería de arranque</t>
  </si>
  <si>
    <t>Placa de transición de la batería de arranque</t>
  </si>
  <si>
    <t>Línea de enlace de control de cerradura de puerta izquierda</t>
  </si>
  <si>
    <t>Línea de conexión del control de bloqueo de la puerta derecha</t>
  </si>
  <si>
    <t>Línea de enlace de control de cerradura de puerta derecha</t>
  </si>
  <si>
    <t>Señal de advertencia de alto voltaje</t>
  </si>
  <si>
    <t>Línea de conexión del pedal del acelerador</t>
  </si>
  <si>
    <t>Control de cerradura de puerta</t>
  </si>
  <si>
    <t>Línea de conexión de control de cerradura de puerta</t>
  </si>
  <si>
    <t>Cable de transmisión de video MP5</t>
  </si>
  <si>
    <t>Cable de transmisión de vídeo MP5</t>
  </si>
  <si>
    <t>Sistema de carga</t>
  </si>
  <si>
    <t>Cable de entrada de carga (Europa)</t>
  </si>
  <si>
    <t>Adaptador de enchufe europeo</t>
  </si>
  <si>
    <t>Liquido frenos/Brake Fluid</t>
  </si>
  <si>
    <t>Aceite Dif./Dif. Oil</t>
  </si>
  <si>
    <t>DEL. 12/70 R14 - 46J  (x1)- TR. 110/80 R14 48 J (x2)</t>
  </si>
  <si>
    <t>SAE 80w90</t>
  </si>
  <si>
    <t>Tiempo  (MIN)</t>
  </si>
  <si>
    <t>Mano de Obra Mécanica s/d (LIBRE DE USO)</t>
  </si>
  <si>
    <t>Mano de Obra Carrocería s/d (LIBRE DE USO)</t>
  </si>
  <si>
    <t>Mano de Obra Pintura s/d (LIBRE DE USO)</t>
  </si>
  <si>
    <t>Cableado de bajo voltaje 3</t>
  </si>
  <si>
    <t>Cables de bajo voltaje</t>
  </si>
  <si>
    <t xml:space="preserve">Sistema Arranque-  Batería Auxiliaria </t>
  </si>
  <si>
    <t xml:space="preserve">Carrocería </t>
  </si>
  <si>
    <t>Mecánica</t>
  </si>
  <si>
    <t>VS1 RECAMBIOS</t>
  </si>
  <si>
    <t>Eezon E3 - RECAMBIOS</t>
  </si>
  <si>
    <t>MOUSE RECAMBIOS</t>
  </si>
  <si>
    <t>Tabla Mantenimiento Eezon E3</t>
  </si>
  <si>
    <t xml:space="preserve">Neumáticos/ Tires </t>
  </si>
  <si>
    <t>TABLA DE TIEMPO TODOS LOS MODELOS SCOOBIC/GLOBAL LABOR TIME</t>
  </si>
  <si>
    <t>3745312-R10</t>
  </si>
  <si>
    <t>3502015-R10</t>
  </si>
  <si>
    <t>1001010406800010</t>
  </si>
  <si>
    <t>3502025-R10</t>
  </si>
  <si>
    <t>Pastillas del/Front Brake Tabs</t>
  </si>
  <si>
    <t>Pastillas TR./Rear Brake tabs</t>
  </si>
  <si>
    <t>110/90 -12 SC F 64L TL (x3) - 120/80 -12 B01 65J TL (X3)</t>
  </si>
  <si>
    <t>Light Carga Lenta - Mat Ant 04/2021</t>
  </si>
  <si>
    <t>Light Carga Rapida - Mat- Post. 04/2021</t>
  </si>
  <si>
    <t xml:space="preserve">DOT4 </t>
  </si>
  <si>
    <t>Piezas Mantenimiento recurrente/ Recurrents Maintenance Parts</t>
  </si>
  <si>
    <t>Modelos/Models</t>
  </si>
  <si>
    <t>Tabla Mantenimiento Bio Cargo</t>
  </si>
  <si>
    <t>x1000km</t>
  </si>
  <si>
    <t>Factory Warranty</t>
  </si>
  <si>
    <t xml:space="preserve">Recepción Activa sin quitar caja </t>
  </si>
  <si>
    <t xml:space="preserve">Baterías y Sistema de Carga (Mantener pulsado y ver indicador de estado y hacer prueba de carga) </t>
  </si>
  <si>
    <t>Codigos averías en Display</t>
  </si>
  <si>
    <t xml:space="preserve">Pastillas delanteras - preguntar a galfer modelo </t>
  </si>
  <si>
    <t>&gt; mm</t>
  </si>
  <si>
    <t>▲ &lt; mm</t>
  </si>
  <si>
    <t>&gt;mm</t>
  </si>
  <si>
    <t>Freno de Parking</t>
  </si>
  <si>
    <t>Cable: Tensión, aspecto, agarre</t>
  </si>
  <si>
    <t>Desgaste, alabeo</t>
  </si>
  <si>
    <t>Neumático delantero pedi a reina ref neumatico</t>
  </si>
  <si>
    <t>2,5 Bar</t>
  </si>
  <si>
    <t>4.00 R12 C</t>
  </si>
  <si>
    <t>Neumáticos traseros - pedir a reina refe neumatico</t>
  </si>
  <si>
    <t>3,0 Bar</t>
  </si>
  <si>
    <t>4.80/4.00 R8</t>
  </si>
  <si>
    <t>Amortiguadores Dl control de perdida de aceite</t>
  </si>
  <si>
    <t>Aceíte Diferencial</t>
  </si>
  <si>
    <t>Carrocería y accesorios, desajustes, deformaciónes, oxído</t>
  </si>
  <si>
    <t>Alineación, Holgura</t>
  </si>
  <si>
    <t>Señalización Luminosa, acustica, barrido</t>
  </si>
  <si>
    <t>130Nm - 70Nm (Ver Manual de Taller)</t>
  </si>
  <si>
    <t>Tornillos motor</t>
  </si>
  <si>
    <t>LIQUIDO DE FRENOS</t>
  </si>
  <si>
    <t>CABLE DE PARKING</t>
  </si>
  <si>
    <t>AMORTIGUADORES</t>
  </si>
  <si>
    <t xml:space="preserve">Aceíte diferencial </t>
  </si>
  <si>
    <t>Señalización</t>
  </si>
  <si>
    <t>Aprietes</t>
  </si>
  <si>
    <t>Chequeo</t>
  </si>
  <si>
    <t>Guardabarros de bajos inferior de la carrocería delantera</t>
  </si>
  <si>
    <t>Front body lower  floor fender</t>
  </si>
  <si>
    <t>Maneta freno Derecho con Bomba</t>
  </si>
  <si>
    <t>Maneta freno Izq con Bomba</t>
  </si>
  <si>
    <t>Palanca freno derecha</t>
  </si>
  <si>
    <t xml:space="preserve">abrazadera </t>
  </si>
  <si>
    <t>USB CAN TEST</t>
  </si>
  <si>
    <t>Conjunto de Diagnostico USB CAN (2022)</t>
  </si>
  <si>
    <t>Arandela Plana</t>
  </si>
  <si>
    <t>Arandela Partida/Omega</t>
  </si>
  <si>
    <t>RECUBC6DZM20</t>
  </si>
  <si>
    <t>CTM-LIRA0103.7-R101</t>
  </si>
  <si>
    <t>CTM-RA01070001-R01</t>
  </si>
  <si>
    <t>Maneta freno izq.</t>
  </si>
  <si>
    <t>Ext/Rep altavoz trasero</t>
  </si>
  <si>
    <t>Front rim assembly</t>
  </si>
  <si>
    <t>Lock cylinder</t>
  </si>
  <si>
    <t>Inner fender Cover</t>
  </si>
  <si>
    <t xml:space="preserve">Conjunto de la cubierta de guardabarros interior </t>
  </si>
  <si>
    <t>Elephant</t>
  </si>
  <si>
    <t>BioCargo</t>
  </si>
  <si>
    <t>DOT5</t>
  </si>
  <si>
    <t>DOT6</t>
  </si>
  <si>
    <t>DEL 4.00 R12 C - TR 4.89/4.00 R8</t>
  </si>
  <si>
    <t>195/70 R15LT12PR( x4)</t>
  </si>
  <si>
    <t xml:space="preserve">Batería aux </t>
  </si>
  <si>
    <t xml:space="preserve">Light Cervecero </t>
  </si>
  <si>
    <t>DEL 110/90 -12 SC F 64L TL (x1) - 120/80 -12 B01 65J TL (X1) - TRAS 140/70-R12 86J</t>
  </si>
  <si>
    <t>SAE 80w91</t>
  </si>
  <si>
    <t>12V,20AH -225X127X187mm</t>
  </si>
  <si>
    <t>12v,12AH,150X100X100</t>
  </si>
  <si>
    <t>12V40AH,181X77X170</t>
  </si>
  <si>
    <t>Escobilla</t>
  </si>
  <si>
    <t>500mm x2</t>
  </si>
  <si>
    <t>400mm x1</t>
  </si>
  <si>
    <t>175/65 R14 82T</t>
  </si>
  <si>
    <t>Corbata con cremallera 5*200</t>
  </si>
  <si>
    <t>Mantenimiento Clase A(3.000 Km/3 meses) con cambio de AC Dif</t>
  </si>
  <si>
    <t>Tagliando Classe A (3.000 km/3 mesi) con cambio di Olio Dif</t>
  </si>
  <si>
    <t>Mantenimiento Clase B (Cada 6.000 Km/Cada 6 meses) con cambio de AC Dif</t>
  </si>
  <si>
    <t>Tagliando Classe B (6.000 km/ 6 mesi)</t>
  </si>
  <si>
    <t>Class A Maintenance (3,000 Km/3 months) with Gear Oil Change</t>
  </si>
  <si>
    <t>Class B Maintenance (Every 6,000 Km/Every 6 months) with Gear Oil Change</t>
  </si>
  <si>
    <t>Entretien Classe A (3 000 Km/3 mois) + huile Dif</t>
  </si>
  <si>
    <t>Entretien de classe B (tous les 6 000 km/tous les 6 mois) + huile Dif</t>
  </si>
  <si>
    <t>Columna1</t>
  </si>
  <si>
    <t>M</t>
  </si>
  <si>
    <t>E</t>
  </si>
  <si>
    <t>Columna2</t>
  </si>
  <si>
    <t>8500300-R10</t>
  </si>
  <si>
    <t>Assemblage de moteur de transmission</t>
  </si>
  <si>
    <t>2101010-R1011</t>
  </si>
  <si>
    <t>Dispositif de commande de moteur</t>
  </si>
  <si>
    <t>Motor controller</t>
  </si>
  <si>
    <t>W</t>
  </si>
  <si>
    <t>D</t>
  </si>
  <si>
    <t>Pare-chocs arrière</t>
  </si>
  <si>
    <t>Rear bumper</t>
  </si>
  <si>
    <t>Ensemble caméra de recul</t>
  </si>
  <si>
    <t>Reversing camera assembly</t>
  </si>
  <si>
    <t>Rétroviseur gauche</t>
  </si>
  <si>
    <t>Left rear view mirror</t>
  </si>
  <si>
    <t>Wiper arm</t>
  </si>
  <si>
    <t>Capteur radar de recul</t>
  </si>
  <si>
    <t>Reversing radar sensor</t>
  </si>
  <si>
    <t>Remote terminal assembly Rear Gear</t>
  </si>
  <si>
    <t xml:space="preserve">Ensemble terminal à distance </t>
  </si>
  <si>
    <t>Sost. Centralina modulo sensori marcha indietro</t>
  </si>
  <si>
    <t>Ext/Rep Centralita sonsores de marcha atrás</t>
  </si>
  <si>
    <t>Pare-brise de lune</t>
  </si>
  <si>
    <t>Ext/Rep Cristal Luna Parabrisa</t>
  </si>
  <si>
    <t>Sost. Parabrezza</t>
  </si>
  <si>
    <t>Sost. Altavoce posteriore</t>
  </si>
  <si>
    <t>7911010-R1031</t>
  </si>
  <si>
    <t>Module capteur de GPS</t>
  </si>
  <si>
    <t>GPS Module</t>
  </si>
  <si>
    <t>Ext/Rep Modulo GPS</t>
  </si>
  <si>
    <t>Sost. Modulo Gps</t>
  </si>
  <si>
    <t>Affichage</t>
  </si>
  <si>
    <t>3820020-R1021</t>
  </si>
  <si>
    <t>Plastique décoratif général intérieur</t>
  </si>
  <si>
    <t>Interior general decorative plastic</t>
  </si>
  <si>
    <t>Ext/Rep Plastico Frontal Interior lado Conductor</t>
  </si>
  <si>
    <t>Poignée de verrouillage d'inclinaison</t>
  </si>
  <si>
    <t>Tilt lock handle</t>
  </si>
  <si>
    <t>Sost. Base Sterzo con leve</t>
  </si>
  <si>
    <t>Ensemble jante avant</t>
  </si>
  <si>
    <t xml:space="preserve">Ext/rep Pastillas traseras </t>
  </si>
  <si>
    <t>Plaquette de frein arriete</t>
  </si>
  <si>
    <t>Rear brake pad</t>
  </si>
  <si>
    <t>Sost. Pinza freno Ant.Sinistra</t>
  </si>
  <si>
    <t>Right Brake Calliper</t>
  </si>
  <si>
    <t>Left brake Calliper</t>
  </si>
  <si>
    <t>Etrier de frein avant gauche</t>
  </si>
  <si>
    <t>Etrier de frein avant droit</t>
  </si>
  <si>
    <t>Circuit de frein avant</t>
  </si>
  <si>
    <t>Front brake circuit</t>
  </si>
  <si>
    <t>Ensemble Câble de stationnement</t>
  </si>
  <si>
    <t>DESGASTE Y MANTENIMIENTO</t>
  </si>
  <si>
    <t xml:space="preserve">CARROCERÍA </t>
  </si>
  <si>
    <t>MECÁNICA</t>
  </si>
  <si>
    <t>ELÉCTRONICA</t>
  </si>
  <si>
    <t>Sost. Pinza freno posteriore sinistra</t>
  </si>
  <si>
    <t>Sost. Pinza del freno posteriore destra</t>
  </si>
  <si>
    <t>Right rear brake pad Light Slow Charge</t>
  </si>
  <si>
    <t>Ext/rep pastillass traseras (Light Carga Lenta)</t>
  </si>
  <si>
    <t>Sos. Pastiglia Freno Posteriori (Light Carica Lenta)</t>
  </si>
  <si>
    <t>Plaquette de frein arrière Light Slow Charge</t>
  </si>
  <si>
    <t xml:space="preserve">Disque de frein avant </t>
  </si>
  <si>
    <t>Sost. Disco freno anteriore</t>
  </si>
  <si>
    <t>Ext/Rep Garde-boue arriet</t>
  </si>
  <si>
    <t>Front fender desassembly</t>
  </si>
  <si>
    <t>Rear Fender desassembly</t>
  </si>
  <si>
    <t>Sost. Parafango parte anteriore</t>
  </si>
  <si>
    <t>Sost. Parafango parte posteriore</t>
  </si>
  <si>
    <t>Ext/Rep Seat Back</t>
  </si>
  <si>
    <t>Est/Rep Juego Cojinetes caña dirección</t>
  </si>
  <si>
    <t>Std/Rep Steering stem bearings Kit</t>
  </si>
  <si>
    <t>Diagnosis</t>
  </si>
  <si>
    <t>Diagnostic</t>
  </si>
  <si>
    <t>Sostituzione tubo liquido freni posteriori</t>
  </si>
  <si>
    <t>Campagna técnica Tilt&amp;Brake</t>
  </si>
  <si>
    <t>Campaña Técnica Tilt&amp;Brake</t>
  </si>
  <si>
    <t>Technical Campain Tilt&amp;Brake</t>
  </si>
  <si>
    <t>C</t>
  </si>
  <si>
    <t>Campagne Technique Tilt&amp;Brake</t>
  </si>
  <si>
    <t>CAMPAÑAS TÉCNICAS</t>
  </si>
  <si>
    <t xml:space="preserve">Kit reparación Sistema de Inclinación </t>
  </si>
  <si>
    <t>Kit riparazione sistema di inclinazione</t>
  </si>
  <si>
    <t>Repait Kit Tilt System</t>
  </si>
  <si>
    <t>Kit de réparation du système d'inclinaison</t>
  </si>
  <si>
    <t>Ext/Rep Conjunto Eje trasero</t>
  </si>
  <si>
    <t>Sost. Treno Posteriore</t>
  </si>
  <si>
    <t xml:space="preserve">Rear Axel </t>
  </si>
  <si>
    <t>Ensemble complet d'essieu arrière</t>
  </si>
  <si>
    <t>Ext/Rep Conjunto de puerto de carga</t>
  </si>
  <si>
    <t>Prova e Sost. Interruttore  di carica</t>
  </si>
  <si>
    <t>Sost. Pneumatico</t>
  </si>
  <si>
    <t>Bras oscillant arrière</t>
  </si>
  <si>
    <t xml:space="preserve"> rear swing arm</t>
  </si>
  <si>
    <t>rear shock absorber</t>
  </si>
  <si>
    <t>Ext/Rep Brazo trasero basculante</t>
  </si>
  <si>
    <t>Sost. Braccio Basculante posteriore</t>
  </si>
  <si>
    <t>pneu</t>
  </si>
  <si>
    <t xml:space="preserve"> tire</t>
  </si>
  <si>
    <t>Ext/Rep Neumático</t>
  </si>
  <si>
    <t>Multihawk 2 175/65 R14 82T</t>
  </si>
  <si>
    <t>Summer</t>
  </si>
  <si>
    <t>Firestone</t>
  </si>
  <si>
    <t>Multiseason2 175/65 R14 XL</t>
  </si>
  <si>
    <t>All Season</t>
  </si>
  <si>
    <t>Vanhawk 2 Winter 175/65 R14C 90T88T</t>
  </si>
  <si>
    <t>Winter</t>
  </si>
  <si>
    <t>Turanza T005 175/65 R14 82T</t>
  </si>
  <si>
    <t>Bridgestone</t>
  </si>
  <si>
    <t>Blizzak LM005 175/65 R14 82T</t>
  </si>
  <si>
    <t>Hoop B01 120/80 - 12 B01 65J TL</t>
  </si>
  <si>
    <t>DEL. 12/70 R14 - 46J  (x1)- TR. 110/80 R14 48 J (x2)</t>
  </si>
  <si>
    <t>Revisar si existe medida equivalente</t>
  </si>
  <si>
    <t>Vanhawk 2 195/70 R15C 104R102R</t>
  </si>
  <si>
    <t xml:space="preserve">Vanhawk Multiseason 195/70 R15C 104R102R </t>
  </si>
  <si>
    <t>Vanhawk 2 Winter 195/70 R15C 104R102R</t>
  </si>
  <si>
    <t>Duravis All Season 195/70 R15C 104R102R</t>
  </si>
  <si>
    <t>Blizzak W810 195/70 R15C 104R102R</t>
  </si>
  <si>
    <t>Medida no disponible en lineup Bridgestone</t>
  </si>
  <si>
    <t>B-CAT</t>
  </si>
  <si>
    <t>IPC</t>
  </si>
  <si>
    <t>NEW</t>
  </si>
  <si>
    <t>NEW BCAT</t>
  </si>
  <si>
    <t>KG</t>
  </si>
  <si>
    <t>NFU</t>
  </si>
  <si>
    <t>EAN</t>
  </si>
  <si>
    <t>MEDIDA</t>
  </si>
  <si>
    <t>DESCRIPCION</t>
  </si>
  <si>
    <t>MODELO</t>
  </si>
  <si>
    <t>ANCHO</t>
  </si>
  <si>
    <t>SERIE</t>
  </si>
  <si>
    <t>LLANTA</t>
  </si>
  <si>
    <t>IC</t>
  </si>
  <si>
    <t>SV</t>
  </si>
  <si>
    <t>IC/IV</t>
  </si>
  <si>
    <t>TL/TT</t>
  </si>
  <si>
    <t>OBSERVACIONES</t>
  </si>
  <si>
    <t xml:space="preserve">POSICION </t>
  </si>
  <si>
    <t>WAR</t>
  </si>
  <si>
    <t>MS1</t>
  </si>
  <si>
    <t>MBS</t>
  </si>
  <si>
    <t>N1</t>
  </si>
  <si>
    <t>120/70-14</t>
  </si>
  <si>
    <t>120/70 -14 B03 55S S1T TL    XP500</t>
  </si>
  <si>
    <t>B03</t>
  </si>
  <si>
    <t>S</t>
  </si>
  <si>
    <t>55S</t>
  </si>
  <si>
    <t>TL</t>
  </si>
  <si>
    <t>DELANTERO</t>
  </si>
  <si>
    <t>120/70 -14</t>
  </si>
  <si>
    <t>120/70 -14 SC F 55P TL M  TRICITY'20 WAR</t>
  </si>
  <si>
    <t>SC F</t>
  </si>
  <si>
    <t>P</t>
  </si>
  <si>
    <t>55P</t>
  </si>
  <si>
    <t>YAMAHA TRICITY'20</t>
  </si>
  <si>
    <t>100/90-14</t>
  </si>
  <si>
    <t>100/90 -14 SC R 57P RFD TL</t>
  </si>
  <si>
    <t>SC R</t>
  </si>
  <si>
    <t>57P</t>
  </si>
  <si>
    <t>HONDA PCX</t>
  </si>
  <si>
    <t>TRASERO</t>
  </si>
  <si>
    <t>120/70 -14 SC R 55P TL</t>
  </si>
  <si>
    <t>120/70 -14 SC R 61P TL</t>
  </si>
  <si>
    <t>61P</t>
  </si>
  <si>
    <t>Delantera Eezon e3</t>
  </si>
  <si>
    <t>Trasera Eezon E3</t>
  </si>
  <si>
    <t>12V 2,3AH 35ª -11,3x5,0x8.8cm
EXIDE ETR4A-BS</t>
  </si>
  <si>
    <t>Conjunto de pinza de freno derecho trasero con pastillas</t>
  </si>
  <si>
    <t>Conjunto de bomba de freno izquierdo trasero sin pastillas</t>
  </si>
  <si>
    <t>Conjunto de bomba de freno derecho trasero sin pastillas</t>
  </si>
  <si>
    <t>Conjunto de pinza de freno izquierdo trasero con pastillas</t>
  </si>
  <si>
    <t>I</t>
  </si>
  <si>
    <t>2107030-R111</t>
  </si>
  <si>
    <t>Handle</t>
  </si>
  <si>
    <t>Wiper motor</t>
  </si>
  <si>
    <t>Webfleet</t>
  </si>
  <si>
    <t>Seat assy</t>
  </si>
  <si>
    <t>Backrest</t>
  </si>
  <si>
    <t>Seat</t>
  </si>
  <si>
    <t>Alternator</t>
  </si>
  <si>
    <t>Steering Wheel</t>
  </si>
  <si>
    <t>w</t>
  </si>
  <si>
    <r>
      <t xml:space="preserve">110/90 -12 SC F 64L TL (x3) - 120/80 -12 B01 65J TL (X3) // </t>
    </r>
    <r>
      <rPr>
        <b/>
        <sz val="16"/>
        <rFont val="Calibri"/>
        <family val="2"/>
      </rPr>
      <t xml:space="preserve">nuevo Light 24 solo TR 135/70/ R12 </t>
    </r>
  </si>
  <si>
    <t>2810100-R2001</t>
  </si>
  <si>
    <t>Brake pad replacement</t>
  </si>
  <si>
    <t>Pedal Alteranator replacement</t>
  </si>
  <si>
    <t>Tire replacement</t>
  </si>
  <si>
    <t>Disc replacement</t>
  </si>
  <si>
    <t>Brake lever replacement</t>
  </si>
  <si>
    <t>Rear Brake hose replacement</t>
  </si>
  <si>
    <t>Front Brake hose replacement</t>
  </si>
  <si>
    <t>Brake master cylinder Replacement</t>
  </si>
  <si>
    <t>Brake Caliper replacement</t>
  </si>
  <si>
    <t>Front shock absorber replacement</t>
  </si>
  <si>
    <t>Rear shock absorber replacement</t>
  </si>
  <si>
    <t>Mineral brake oil change and bleeding</t>
  </si>
  <si>
    <t>Reducer cable replacement</t>
  </si>
  <si>
    <t>Differential oil change</t>
  </si>
  <si>
    <t>Rear container replacement</t>
  </si>
  <si>
    <t>Steering wheel alignment</t>
  </si>
  <si>
    <t>Front hub bearing replacement (x2)</t>
  </si>
  <si>
    <t>Rear hub and rear hub bearing replacement</t>
  </si>
  <si>
    <t>Reducer cable adjustment</t>
  </si>
  <si>
    <t>Leaf spring replacement</t>
  </si>
  <si>
    <t>Pedal replacement</t>
  </si>
  <si>
    <t>Rear axle replacement</t>
  </si>
  <si>
    <t>Motor replacement</t>
  </si>
  <si>
    <t>Windshield replacement</t>
  </si>
  <si>
    <t>Front plastic replacement</t>
  </si>
  <si>
    <t>Mirror replacement</t>
  </si>
  <si>
    <t>Bumper replacement</t>
  </si>
  <si>
    <t>Rear side skirt replacement</t>
  </si>
  <si>
    <t>Front combined light replacement</t>
  </si>
  <si>
    <t>Rear light indicator replacement</t>
  </si>
  <si>
    <t>Front headlight and indicator replacement</t>
  </si>
  <si>
    <t>Battery box replacement</t>
  </si>
  <si>
    <t>Seat replacement</t>
  </si>
  <si>
    <t>Fuse box replacement (Includes time to remove the plastic frontal)</t>
  </si>
  <si>
    <t>Brake sensor replacement</t>
  </si>
  <si>
    <t>GPS installation (Includes time to remove the plastic frontal)</t>
  </si>
  <si>
    <t>Relay box replacement (Includes time to remove the plastic frontal)</t>
  </si>
  <si>
    <t>Box lock replacement</t>
  </si>
  <si>
    <t>Reversing Camara replacement</t>
  </si>
  <si>
    <t>Reversing Sound Speacker replacement</t>
  </si>
  <si>
    <t>Replacement Windshield wipers</t>
  </si>
  <si>
    <t>Cabin Button panels replacement</t>
  </si>
  <si>
    <t>DC/DC Converter replacement (Includes time to remove plastic frontal)</t>
  </si>
  <si>
    <t>Horn replacement (Includes time to remove the plastic frontal)</t>
  </si>
  <si>
    <t>Display and keypad replacement</t>
  </si>
  <si>
    <t>Fan replacement</t>
  </si>
  <si>
    <t>Motor controller diagnosis</t>
  </si>
  <si>
    <t>Alternator and Battery diagnosis</t>
  </si>
  <si>
    <t>Update Firmware and Software and Test Drive</t>
  </si>
  <si>
    <t>Main harness replacement ( Includes time to remove the box)</t>
  </si>
  <si>
    <t>Tuerca bloqueo columna de dirección y alineación (sin desmontar)</t>
  </si>
  <si>
    <t>Recepción Activa (quitar caja de mercancía)</t>
  </si>
  <si>
    <t>Ext/Rep Motor de rueda</t>
  </si>
  <si>
    <t>ok</t>
  </si>
  <si>
    <t>Tornillo del sello de liquido frenos</t>
  </si>
  <si>
    <t>Arandela de sello de liquido de frenos</t>
  </si>
  <si>
    <r>
      <rPr>
        <sz val="12"/>
        <color rgb="FFFF0000"/>
        <rFont val="Arial"/>
        <family val="2"/>
      </rPr>
      <t xml:space="preserve">1001010506021010 </t>
    </r>
    <r>
      <rPr>
        <sz val="12"/>
        <color rgb="FF000000"/>
        <rFont val="Arial"/>
        <family val="2"/>
      </rPr>
      <t>// Nueva Referencia 1001010506020020</t>
    </r>
  </si>
  <si>
    <t>Light L5</t>
  </si>
  <si>
    <t>2745020-R1022</t>
  </si>
  <si>
    <t>2103010-R12</t>
  </si>
  <si>
    <t>2801200-R1122</t>
  </si>
  <si>
    <t>3505100-R12</t>
  </si>
  <si>
    <t>3505400-R21</t>
  </si>
  <si>
    <t>3506310-R12</t>
  </si>
  <si>
    <t>3506320-R21</t>
  </si>
  <si>
    <t>3505300-R12</t>
  </si>
  <si>
    <t>3505460-R21</t>
  </si>
  <si>
    <t>3506330-R12</t>
  </si>
  <si>
    <t>Master cylinder to rear wheel brake oil pipe assembly</t>
  </si>
  <si>
    <t>Rear axle assy L5</t>
  </si>
  <si>
    <t>Drive motor assy L5</t>
  </si>
  <si>
    <t>Drive motor controller assy L5</t>
  </si>
  <si>
    <t>On-board charger assy (lithium battery)</t>
  </si>
  <si>
    <t>Tilt structure with register upper cover</t>
  </si>
  <si>
    <t>3779020-R21</t>
  </si>
  <si>
    <t>Brake pedal contact switch L5</t>
  </si>
  <si>
    <t>3504010-R12</t>
  </si>
  <si>
    <t>brake pedal assembly</t>
  </si>
  <si>
    <t>Left handbrake assy L5</t>
  </si>
  <si>
    <t>5173013-R12</t>
  </si>
  <si>
    <t>Conjunto del eje trasero L5</t>
  </si>
  <si>
    <t>Batería de Tracción</t>
  </si>
  <si>
    <t>2401130-R12</t>
  </si>
  <si>
    <t>Differential L5</t>
  </si>
  <si>
    <t>Diferenciál L5</t>
  </si>
  <si>
    <t>Conjunto maneta freno Izq con bomba L5</t>
  </si>
  <si>
    <t>Manguera liquido de freno a ruedas traseras</t>
  </si>
  <si>
    <t>Sensor de freno en el pedal L5</t>
  </si>
  <si>
    <t>3505101-R12</t>
  </si>
  <si>
    <t>Left handbrake master cylinder L5</t>
  </si>
  <si>
    <t>Cilindro maestro freno maneta izq L5</t>
  </si>
  <si>
    <t>3703010-U11</t>
  </si>
  <si>
    <t>3508030-R1012</t>
  </si>
  <si>
    <t>3421020-R1021</t>
  </si>
  <si>
    <t>Kit montake manillar modelo antiguo</t>
  </si>
  <si>
    <t>Handlebar mount kit new model</t>
  </si>
  <si>
    <t>3421022-R1021</t>
  </si>
  <si>
    <t>3421023-R1021</t>
  </si>
  <si>
    <t>3421024-R1021</t>
  </si>
  <si>
    <t>3421021-R1021</t>
  </si>
  <si>
    <t>Kit montaje manillar modelo nuevo</t>
  </si>
  <si>
    <t>Base de montaje inferior del manillar modelo nuevo</t>
  </si>
  <si>
    <t>Handlebar lower mounting base new model</t>
  </si>
  <si>
    <t>Base de montaje inferior del manillar modelo antiguo</t>
  </si>
  <si>
    <t>Palanca de freno de mano modelo nuevo</t>
  </si>
  <si>
    <t>Palanca de bloqueo de inclinación modelo nuevo</t>
  </si>
  <si>
    <t>Tilt lock lever new model</t>
  </si>
  <si>
    <t>Parking brake lever new model</t>
  </si>
  <si>
    <t>Conjunto manguera liquido frenos de bomba lado derecho a pedal de freno L5</t>
  </si>
  <si>
    <t>Oil pipeline assembly L5</t>
  </si>
  <si>
    <t>Bomba de freno lado derecho L5</t>
  </si>
  <si>
    <t>Brake master cilinder assembly L5</t>
  </si>
  <si>
    <t>Left hand brake to master cylinder brake oil pipe assembly L5</t>
  </si>
  <si>
    <t>Manguera liquido de freno de bomba izquierda a cilindro maestro en el pedal L5</t>
  </si>
  <si>
    <t>Manguera de freno de repartidor a pinzas de frenos delanteras L5</t>
  </si>
  <si>
    <t>Master cylinder to front wheel brake oil pipe assembly L5</t>
  </si>
  <si>
    <t>Conjunto pedal de freno con bomba L5</t>
  </si>
  <si>
    <t>Brake oil pot assembly L5</t>
  </si>
  <si>
    <t>Recipiente liquido de frenos en el manillar lado derecho L5</t>
  </si>
  <si>
    <t>Tilt lock cable new model</t>
  </si>
  <si>
    <t>Parking cable assy new model</t>
  </si>
  <si>
    <t>Tilt structure old model</t>
  </si>
  <si>
    <t>3508021-R1012</t>
  </si>
  <si>
    <t>Front section of parking cable new model</t>
  </si>
  <si>
    <t>5305011-R1021</t>
  </si>
  <si>
    <t>Handlebar upper cover new model</t>
  </si>
  <si>
    <r>
      <t xml:space="preserve">Tipo de Modelo: </t>
    </r>
    <r>
      <rPr>
        <sz val="14"/>
        <color theme="1"/>
        <rFont val="Arial"/>
        <family val="2"/>
      </rPr>
      <t>Carga Lenta =20/ Carga Rapida =21</t>
    </r>
  </si>
  <si>
    <t>2745102-R11</t>
  </si>
  <si>
    <t>Anillo de Sellado</t>
  </si>
  <si>
    <t>Seal ring</t>
  </si>
  <si>
    <t>2745103-R11</t>
  </si>
  <si>
    <t>Cojinete eje tipo 6208-2RZ</t>
  </si>
  <si>
    <t>2745101-R11</t>
  </si>
  <si>
    <t>Eje principal Sistema de inclinación</t>
  </si>
  <si>
    <t>2745104-R11</t>
  </si>
  <si>
    <t xml:space="preserve">Leva sistema inclianación </t>
  </si>
  <si>
    <t>Manguito espaciador mediano</t>
  </si>
  <si>
    <t>2745106-R11</t>
  </si>
  <si>
    <t>Bloqueo limite angular</t>
  </si>
  <si>
    <t>2745107-R1101</t>
  </si>
  <si>
    <t>Cojinete 6206-2RZ</t>
  </si>
  <si>
    <t>2745108-R11</t>
  </si>
  <si>
    <t>Tuerca ranurada con brida hexagonal</t>
  </si>
  <si>
    <t>2745109-R11</t>
  </si>
  <si>
    <t>Q5003232</t>
  </si>
  <si>
    <t>Pasador de tuerca</t>
  </si>
  <si>
    <t>2745021-R11</t>
  </si>
  <si>
    <t>Tapa superior sistema bloque inclinación</t>
  </si>
  <si>
    <t>Junta de sellado tapa de registro</t>
  </si>
  <si>
    <t>2745022-R11</t>
  </si>
  <si>
    <t>2745023-R11</t>
  </si>
  <si>
    <t>Tapa de registro</t>
  </si>
  <si>
    <t>Manguito guia de sellado del cable</t>
  </si>
  <si>
    <t>2745019-R11</t>
  </si>
  <si>
    <t>Amortiguadores funda eje de rotación</t>
  </si>
  <si>
    <t>2745013-R11</t>
  </si>
  <si>
    <t>Manguitos de posicionamiento</t>
  </si>
  <si>
    <t>2745012-R11</t>
  </si>
  <si>
    <t>2745017-R11</t>
  </si>
  <si>
    <t>Resorte tensión de retorno</t>
  </si>
  <si>
    <t>Brazo de accionamiento del bloqueo de inclianción</t>
  </si>
  <si>
    <t>2745203-R11</t>
  </si>
  <si>
    <t>2745205-R11</t>
  </si>
  <si>
    <t>Placa de conexión del bloque de bloqueo</t>
  </si>
  <si>
    <t>Bloque de bloqueo del sistema de inclinación</t>
  </si>
  <si>
    <t>2745202-R1101</t>
  </si>
  <si>
    <t>Brazo de conexión de cables</t>
  </si>
  <si>
    <t>2745014-R11</t>
  </si>
  <si>
    <t>Manguitos de cobre</t>
  </si>
  <si>
    <t>2745206-R11</t>
  </si>
  <si>
    <t>Soporte de instalación del bloque de bloqueo</t>
  </si>
  <si>
    <t>2745201-R1101</t>
  </si>
  <si>
    <t>Pasador cilindrico</t>
  </si>
  <si>
    <t>Q5211045</t>
  </si>
  <si>
    <t>2745016-R11</t>
  </si>
  <si>
    <t>Soporte resorte de tensión</t>
  </si>
  <si>
    <t>Tapa inferior sistema bloque inclinación</t>
  </si>
  <si>
    <t>2745011-R11</t>
  </si>
  <si>
    <t>Perno de paso Modelo nuevo</t>
  </si>
  <si>
    <t>Conjunto de cable de estacionamiento modelo antiguo</t>
  </si>
  <si>
    <t>Parte delantera del cable de estacionamiento modelo antiguo</t>
  </si>
  <si>
    <t>Light L2 Carga Lenta</t>
  </si>
  <si>
    <t>Light L2 Carga Rápida</t>
  </si>
  <si>
    <t>Scoobic Light Recambios | Spare Parts</t>
  </si>
  <si>
    <t>Nuevo sistema de manillar con levas, cable inclinación y estacionamiento: Los cables anclan el eje con aro y no martillo. Vehiculos fabricados a partir de 2024 o con campaña TILT &amp; BRAKE</t>
  </si>
  <si>
    <t>5173011-R1001</t>
  </si>
  <si>
    <t>Tapa de acceso a los bajos L5</t>
  </si>
  <si>
    <t>4002010-R1212</t>
  </si>
  <si>
    <t>Mazo de cables Light L5</t>
  </si>
  <si>
    <t>Body harness assy (lithium battery Fast charge) l5</t>
  </si>
  <si>
    <t>4019010-R12</t>
  </si>
  <si>
    <t>Conjunto de cableado de potencia L5</t>
  </si>
  <si>
    <t>Power harness assy (lithium battery) l5</t>
  </si>
  <si>
    <t>Soporte del puerto de diagnóstico OBD</t>
  </si>
  <si>
    <t>3776025-R21</t>
  </si>
  <si>
    <t>Usb diagnostic port bracket</t>
  </si>
  <si>
    <t>Cubierta superior del manillar nuevo modelo (de 2024)</t>
  </si>
  <si>
    <t>Cubierta superior del manillar modelo antiguo</t>
  </si>
  <si>
    <t xml:space="preserve">Conjunto Cubierta interior </t>
  </si>
  <si>
    <t>Placa de montaje interior izquierda para tapa de deposito de agua limpiaparabrisas</t>
  </si>
  <si>
    <t>Férula de refuerzo puerto de carga</t>
  </si>
  <si>
    <t>2801107-R11</t>
  </si>
  <si>
    <t>Gancho para asiento</t>
  </si>
  <si>
    <t>6803210-R10</t>
  </si>
  <si>
    <t>Guardabarro inferior interior de la carrocería delantera L5 (con alojamiento para pedal de freno)</t>
  </si>
  <si>
    <t>? P.te RAP</t>
  </si>
  <si>
    <t>2107030-R1123</t>
  </si>
  <si>
    <t>Conjunto de cargador integrado Carga Rápida 3.3kW (batería de litio)</t>
  </si>
  <si>
    <t>Conjunto de cargador integrado Carga Rápida de 3.0 kW (batería de litio)</t>
  </si>
  <si>
    <t>Conjunto de motor de tracción</t>
  </si>
  <si>
    <t>Conjunto de motor de tracción L5</t>
  </si>
  <si>
    <t>Conjunto del controlador del motor de tracción L5</t>
  </si>
  <si>
    <t>Conjunto del controlador del motor de tracción (batería de litio)</t>
  </si>
  <si>
    <t>Mini L2</t>
  </si>
  <si>
    <t>Mini L5</t>
  </si>
  <si>
    <t>2104070-R21</t>
  </si>
  <si>
    <t>2103060-R21</t>
  </si>
  <si>
    <t>2103065-R21</t>
  </si>
  <si>
    <t>Hub motor L5</t>
  </si>
  <si>
    <t>Scoobic Mini Recambios | Spare Parts</t>
  </si>
  <si>
    <t>Motor de cubo</t>
  </si>
  <si>
    <t>Hub Motor</t>
  </si>
  <si>
    <t>Conjunto de motor de cubo 2000W (cubo+motor+valvula de inflado)</t>
  </si>
  <si>
    <t>Hub motor assembly L5 (3000W)</t>
  </si>
  <si>
    <t>Conjunto de motor de cubo L5 3000W (cubo+motor+valvula de inflado)</t>
  </si>
  <si>
    <t>Hub motor controller assembly L5</t>
  </si>
  <si>
    <t>3506310-R21</t>
  </si>
  <si>
    <t>Master cylinder to front wheel brake oil pipe assembly</t>
  </si>
  <si>
    <t>3505300-R21</t>
  </si>
  <si>
    <t>brake master cylinder assembly</t>
  </si>
  <si>
    <t>Brake oil bottle assembly</t>
  </si>
  <si>
    <t>Oil pipe assembly</t>
  </si>
  <si>
    <t>3506330-R21</t>
  </si>
  <si>
    <t>Left hand brake to master cylinder brake oil pipe assembly</t>
  </si>
  <si>
    <t>3504010-R21</t>
  </si>
  <si>
    <t>Foot pedal rubber ring</t>
  </si>
  <si>
    <t>5301102-R21</t>
  </si>
  <si>
    <t>Conjunto de recipiente de liquido de freno</t>
  </si>
  <si>
    <t>brake pedal switch</t>
  </si>
  <si>
    <t>4002010-R2102</t>
  </si>
  <si>
    <t>Body wiring harness assembly</t>
  </si>
  <si>
    <t>Mazo de cables L5</t>
  </si>
  <si>
    <t>Diagnostic port bracket</t>
  </si>
  <si>
    <t>Soporte puerto de diagnostico</t>
  </si>
  <si>
    <t>Underbody repair cover</t>
  </si>
  <si>
    <t>Plastico reparación de los bajos</t>
  </si>
  <si>
    <t>5179013-R20</t>
  </si>
  <si>
    <t>Hooks</t>
  </si>
  <si>
    <t>Cerrojo asiento</t>
  </si>
  <si>
    <t>Gancho de metal de cerrojo de asiento</t>
  </si>
  <si>
    <t>Charging port mount assy</t>
  </si>
  <si>
    <t>Conjunto soporte puesrto de carga</t>
  </si>
  <si>
    <t>Panel de montaje de lampara de parada posicion alta</t>
  </si>
  <si>
    <t>Windshield support tube washer</t>
  </si>
  <si>
    <t>Arandela del tubo de soporte del parabrisas</t>
  </si>
  <si>
    <t>Tira de goma del soporte de la base del parabrisas</t>
  </si>
  <si>
    <t>Cuadro de insrumentos L5</t>
  </si>
  <si>
    <t>3820020-R21</t>
  </si>
  <si>
    <t>OBD</t>
  </si>
  <si>
    <t>Centralita de diagnostico OBD</t>
  </si>
  <si>
    <t>3776020-R21</t>
  </si>
  <si>
    <t>12V Power off Switch</t>
  </si>
  <si>
    <t>Interuptor ON/OF de 12V de bajo asiento</t>
  </si>
  <si>
    <t>3736020-R10</t>
  </si>
  <si>
    <t>Motor de cubo Mini L5</t>
  </si>
  <si>
    <t>Controlador del motor Mini L5</t>
  </si>
  <si>
    <t>Conjunto de audio integrado</t>
  </si>
  <si>
    <t>3505100-R21</t>
  </si>
  <si>
    <t>Conjunto de maneta de freno izquierda con bomba L5</t>
  </si>
  <si>
    <t>Manguera de liquido de freno de maneta izquierda a pedal de freno</t>
  </si>
  <si>
    <t>Conjunto manguera de freno de pedal repartidor a ruedas traseras L5</t>
  </si>
  <si>
    <t>2745020-R2022</t>
  </si>
  <si>
    <t>Microswitch</t>
  </si>
  <si>
    <t>Interruptor de freno de mano</t>
  </si>
  <si>
    <t>Soporte Interruptor de freno de mano</t>
  </si>
  <si>
    <t>3779030-R10</t>
  </si>
  <si>
    <t>3779041-R10</t>
  </si>
  <si>
    <t>Microswitch Bracket</t>
  </si>
  <si>
    <t>Interruptor de contacto del freno de maneta izquierda</t>
  </si>
  <si>
    <t>3508020-R2022</t>
  </si>
  <si>
    <t>3508021-R2011</t>
  </si>
  <si>
    <t>Parking cable forepart new model</t>
  </si>
  <si>
    <t>Conjunto cable estacionamiento nuevo modelo (de cabeza circular)</t>
  </si>
  <si>
    <t>Parte delantera del cable de estacionamiento nuevo modelos (de cabeza circular)</t>
  </si>
  <si>
    <t>Soporte Interruptor de freno de mano (nuevo modelo a partir de 2024)</t>
  </si>
  <si>
    <t>Interruptor de freno de mano (nuevo modelo a partir de 2024)</t>
  </si>
  <si>
    <t>Interruptor de freno de mano nuevo modelo (a partir de 2024)</t>
  </si>
  <si>
    <t>Soporte Interruptor de freno de mano nuevo modelo (a partir de 2024)</t>
  </si>
  <si>
    <t>Conjunto de cable de estacionamiento nuevo modelo ( de cabeza circular a parir de 2024 o que han pasado campaña Tilt &amp; Brake)</t>
  </si>
  <si>
    <t>Cubierta superior del manillar nevo modelo (para kit campaña TILT&amp;BRAKE o fabricados a partir de 2024)</t>
  </si>
  <si>
    <t>Cubierta superior del manillar nuevo modelo (a partir de 2024 o que han pasado campaña Tilt&amp;Brake)</t>
  </si>
  <si>
    <t>NO</t>
  </si>
  <si>
    <t>Neumáticos Bridgestone</t>
  </si>
  <si>
    <t>DEL. 100/80 R16 y TR. 110/80 R14 TI</t>
  </si>
  <si>
    <t>100/80 R16</t>
  </si>
  <si>
    <t>Conjunto sistema de inclinación V2 generación (sin tapa registro)</t>
  </si>
  <si>
    <t>Despiece sistema de Inclinación V2, 2NDA generación (Sin tapa de Registro)</t>
  </si>
  <si>
    <t>Conjunto sistema de inclinación V3, 3RA generación (con tapa de registro)</t>
  </si>
  <si>
    <t>Despiece sistema de inclianción V3,  3RA generación (Con Tapa de registro), Light y Mini L2 y L5 fabricados a partir de 2024</t>
  </si>
  <si>
    <t>Sistema de inclinación V3, 3RA generación (Con Tapa de registro), Light y Mini L2 y L5 fabricados a partir de 2024</t>
  </si>
  <si>
    <t>Conjunto sistema de inclinación V3,  3RA generación con tapa de registro</t>
  </si>
  <si>
    <t>Despiece sistema de inclianción V3,  3RA generación con Tapa de registro, Light y Mini L2 y L5 fabricados a partir de 2024</t>
  </si>
  <si>
    <t>Conjunto sistema de inclinación V3,  3RA generación (con tapa de registro)</t>
  </si>
  <si>
    <t>2745100-R11</t>
  </si>
  <si>
    <t>Rear left brake caliper cylinder assy (no pads)</t>
  </si>
  <si>
    <t>Rear right brake caliper cylinder assy (no pads)</t>
  </si>
  <si>
    <t>Rear left brake caliper assy (with pads)</t>
  </si>
  <si>
    <t>Rear right brake caliper assy (with pads)</t>
  </si>
  <si>
    <t xml:space="preserve">Leva sistema inclinación </t>
  </si>
  <si>
    <t>Despiece sistema de Inclinación V2 2NDA generación (Sin tapa de registro)</t>
  </si>
  <si>
    <t>Conjunto sistema de inclinación V2 2NDA generación (sin tapa de registro)</t>
  </si>
  <si>
    <t>Mini Cable de bloqueo inclinación V3</t>
  </si>
  <si>
    <t>Light Cable de bloqueo inclinación cabeza martillo V1/V2 modelo antiguo</t>
  </si>
  <si>
    <t>Light Cable de bloqueo inclinación V3 de cableza circular</t>
  </si>
  <si>
    <t xml:space="preserve">Parte trasera del cable de estacionamiento </t>
  </si>
  <si>
    <t>Light Parte delantera del cable de estacionamiento con tirador de cabeza circular</t>
  </si>
  <si>
    <t>Light Parte delantera del cable de estacionamiento con tirador de cabeza circular (a partir 2024 o que han pasado campaña Tilt &amp; Brake)</t>
  </si>
  <si>
    <t>Light Conjunto de cable de estacionamiento con tirador de cabeza circular</t>
  </si>
  <si>
    <t>Light Cable de bloqueo inclinación nuevo modelo V3 (de cabeza circular, valido para sistema de inclinación V3 o V3 vehiculos que han pasado campaña Tilt&amp;Brake)</t>
  </si>
  <si>
    <t>Mini Cable de bloqueo inclinación nuevo modelo V3 (de cabeza circular, valido para sistema de inclinación V3 o V3 vehiculos que han pasado campaña Tilt&amp;Brake)</t>
  </si>
  <si>
    <t>Cable de bloqueo de inclinación V2/V1 con tirador de cabeza de martillo (modelo antiguo)</t>
  </si>
  <si>
    <t>Torsional Spring Tilt Lock Bange SC</t>
  </si>
  <si>
    <t>Cable de bloqueo de inclinación modelo V1 con tirador con cabeza de martillo</t>
  </si>
  <si>
    <t>Conjunto de cables de estacionamiento con tirador de cabeza de martillo</t>
  </si>
  <si>
    <t>Parte delantera del cable de estacionamiento con tirador de cabeza de martillo</t>
  </si>
  <si>
    <t>2801100-R2022</t>
  </si>
  <si>
    <t>Despiece Sistema de inclinación V3 3RA generación (Con Tapa de registro), Light y Mini L2 y L5 fabricados a partir de 2024</t>
  </si>
  <si>
    <t>Tabla Mantenimiento Mini L2/L5</t>
  </si>
  <si>
    <t>Tabla Mantenimiento Light L2/L5</t>
  </si>
  <si>
    <t>Conjunto sistema de inclinación V1</t>
  </si>
  <si>
    <t>leva actuador exterior de inclinación modelo V1</t>
  </si>
  <si>
    <t>2801100-R1023</t>
  </si>
  <si>
    <t>2104010-R12</t>
  </si>
  <si>
    <t>2401100-R12</t>
  </si>
  <si>
    <t>2745010-R11</t>
  </si>
  <si>
    <t>Tire puncture</t>
  </si>
  <si>
    <t>Changing the inner tube of the tire</t>
  </si>
  <si>
    <t>Front doble wishbone replacement (includes  steering alignment)</t>
  </si>
  <si>
    <t>Leaf Spring replacement</t>
  </si>
  <si>
    <t>Motor Controller replacement</t>
  </si>
  <si>
    <t>Digital  Box lock replace and confi (Rfi)</t>
  </si>
  <si>
    <t>On site Intervention</t>
  </si>
  <si>
    <t>BI-01</t>
  </si>
  <si>
    <t>BI-02</t>
  </si>
  <si>
    <t>BI-03</t>
  </si>
  <si>
    <t>BI-04</t>
  </si>
  <si>
    <t>BI-05</t>
  </si>
  <si>
    <t>BI-06</t>
  </si>
  <si>
    <t>BI-07</t>
  </si>
  <si>
    <t>BI-08</t>
  </si>
  <si>
    <t>BI-09</t>
  </si>
  <si>
    <t>BI-10</t>
  </si>
  <si>
    <t>BI-11</t>
  </si>
  <si>
    <t>BI-12</t>
  </si>
  <si>
    <t>BI-13</t>
  </si>
  <si>
    <t>BI-14</t>
  </si>
  <si>
    <t>BI-15</t>
  </si>
  <si>
    <t>BI-16</t>
  </si>
  <si>
    <t>BI-17</t>
  </si>
  <si>
    <t>BI-18</t>
  </si>
  <si>
    <t>BI-19</t>
  </si>
  <si>
    <t>BI-20</t>
  </si>
  <si>
    <t>BI-21</t>
  </si>
  <si>
    <t>BI-22</t>
  </si>
  <si>
    <t>BI-23</t>
  </si>
  <si>
    <t>BI-24</t>
  </si>
  <si>
    <t>BI-25</t>
  </si>
  <si>
    <t>BI-26</t>
  </si>
  <si>
    <t>BI-27</t>
  </si>
  <si>
    <t>BI-28</t>
  </si>
  <si>
    <t>BI-29</t>
  </si>
  <si>
    <t>BI-30</t>
  </si>
  <si>
    <t>BI-31</t>
  </si>
  <si>
    <t>BI-32</t>
  </si>
  <si>
    <t>BI-33</t>
  </si>
  <si>
    <t>BI-34</t>
  </si>
  <si>
    <t>BI-35</t>
  </si>
  <si>
    <t>BI-36</t>
  </si>
  <si>
    <t>BI-37</t>
  </si>
  <si>
    <t>BI-38</t>
  </si>
  <si>
    <t>BI-39</t>
  </si>
  <si>
    <t>BI-40</t>
  </si>
  <si>
    <t>BI-41</t>
  </si>
  <si>
    <t>BI-42</t>
  </si>
  <si>
    <t>BI-43</t>
  </si>
  <si>
    <t>BI-44</t>
  </si>
  <si>
    <t>BI-45</t>
  </si>
  <si>
    <t>BI-46</t>
  </si>
  <si>
    <t>BI-47</t>
  </si>
  <si>
    <t>BI-48</t>
  </si>
  <si>
    <t>BI-49</t>
  </si>
  <si>
    <t>BI-50</t>
  </si>
  <si>
    <t>BI-51</t>
  </si>
  <si>
    <t>BI-52</t>
  </si>
  <si>
    <t>BI-53</t>
  </si>
  <si>
    <t>BI-54</t>
  </si>
  <si>
    <t>BI-55</t>
  </si>
  <si>
    <t>BI-56</t>
  </si>
  <si>
    <t>BI-57</t>
  </si>
  <si>
    <t>EZ-01</t>
  </si>
  <si>
    <t>EZ-02</t>
  </si>
  <si>
    <t>EZ-03</t>
  </si>
  <si>
    <t>EZ-04</t>
  </si>
  <si>
    <t>EZ-05</t>
  </si>
  <si>
    <t>EZ-06</t>
  </si>
  <si>
    <t>EZ-07</t>
  </si>
  <si>
    <t>EZ-08</t>
  </si>
  <si>
    <t>EZ-09</t>
  </si>
  <si>
    <t>EZ-10</t>
  </si>
  <si>
    <t>EZ-11</t>
  </si>
  <si>
    <t>EZ-12</t>
  </si>
  <si>
    <t>EZ-13</t>
  </si>
  <si>
    <t>EZ-14</t>
  </si>
  <si>
    <t>EZ-15</t>
  </si>
  <si>
    <t>EZ-16</t>
  </si>
  <si>
    <t>EZ-17</t>
  </si>
  <si>
    <t>EZ-18</t>
  </si>
  <si>
    <t>EZ-19</t>
  </si>
  <si>
    <t>EZ-20</t>
  </si>
  <si>
    <t>EZ-21</t>
  </si>
  <si>
    <t>EZ-22</t>
  </si>
  <si>
    <t>EZ-23</t>
  </si>
  <si>
    <t>EZ-24</t>
  </si>
  <si>
    <t>EZ-25</t>
  </si>
  <si>
    <t>EZ-26</t>
  </si>
  <si>
    <t>EZ-27</t>
  </si>
  <si>
    <t>EZ-28</t>
  </si>
  <si>
    <t>EZ-29</t>
  </si>
  <si>
    <t>EZ-30</t>
  </si>
  <si>
    <t>EZ-31</t>
  </si>
  <si>
    <t>EZ-32</t>
  </si>
  <si>
    <t>EZ-33</t>
  </si>
  <si>
    <t>EZ-34</t>
  </si>
  <si>
    <t>EZ-35</t>
  </si>
  <si>
    <t>EZ-36</t>
  </si>
  <si>
    <t>EZ-37</t>
  </si>
  <si>
    <t>EZ-38</t>
  </si>
  <si>
    <t>EZ-39</t>
  </si>
  <si>
    <t>EZ-40</t>
  </si>
  <si>
    <t>EZ-41</t>
  </si>
  <si>
    <t>EZ-42</t>
  </si>
  <si>
    <t>EZ-43</t>
  </si>
  <si>
    <t>EZ-44</t>
  </si>
  <si>
    <t>EZ-45</t>
  </si>
  <si>
    <t>EZ-46</t>
  </si>
  <si>
    <t>EZ-47</t>
  </si>
  <si>
    <t>EZ-48</t>
  </si>
  <si>
    <t>EZ-49</t>
  </si>
  <si>
    <t>EZ-50</t>
  </si>
  <si>
    <t>EZ-51</t>
  </si>
  <si>
    <t>EZ-52</t>
  </si>
  <si>
    <t>EZ-53</t>
  </si>
  <si>
    <t>EZ-54</t>
  </si>
  <si>
    <t>EZ-55</t>
  </si>
  <si>
    <t>EZ-56</t>
  </si>
  <si>
    <t>EZ-57</t>
  </si>
  <si>
    <t>EZ-58</t>
  </si>
  <si>
    <t>EZ-59</t>
  </si>
  <si>
    <t>EZ-60</t>
  </si>
  <si>
    <t>EZ-61</t>
  </si>
  <si>
    <t>EZ-62</t>
  </si>
  <si>
    <t>EZ-63</t>
  </si>
  <si>
    <t>EZ-64</t>
  </si>
  <si>
    <t>EZ-65</t>
  </si>
  <si>
    <t>EZ-66</t>
  </si>
  <si>
    <t>EZ-67</t>
  </si>
  <si>
    <t>EZ-68</t>
  </si>
  <si>
    <t>Revisión sistema frenado y Neumáticos</t>
  </si>
  <si>
    <t>Revisión sistema señalización y luces</t>
  </si>
  <si>
    <t>Revisión fusibles</t>
  </si>
  <si>
    <t>Prueba aceleración</t>
  </si>
  <si>
    <t>Revisión tornillería y carrocería</t>
  </si>
  <si>
    <t>Revisión actualización software</t>
  </si>
  <si>
    <t xml:space="preserve">Cambiar pastillas freno del. </t>
  </si>
  <si>
    <t>Cambiar pastillas freno traseras x pinza</t>
  </si>
  <si>
    <t>Cambiar pastillas SEV x Pinza</t>
  </si>
  <si>
    <t>Cambiar pastillas freno estacionamiento x pinza</t>
  </si>
  <si>
    <t>Rellenar líquido frenos/purgar circuito</t>
  </si>
  <si>
    <t>Cambiar manetas de freno</t>
  </si>
  <si>
    <t>Cambiar puños manillar</t>
  </si>
  <si>
    <t>Cambiar intermintentes delanteros</t>
  </si>
  <si>
    <t>Cambiar intermintentes traseros</t>
  </si>
  <si>
    <t>Cambiar luces delantera/trasera</t>
  </si>
  <si>
    <t>Cambiar neumático delantero</t>
  </si>
  <si>
    <t>Cambiar neumático trasero x1</t>
  </si>
  <si>
    <t>Equilibrado rueda del/tras</t>
  </si>
  <si>
    <t>Cambio retrovisor</t>
  </si>
  <si>
    <t>Cambio asiento</t>
  </si>
  <si>
    <t>Cambio cerradura asiento</t>
  </si>
  <si>
    <t>Cambio cerradura baúl cargo</t>
  </si>
  <si>
    <t>Cambio cerradura baúl inferior</t>
  </si>
  <si>
    <t>Cambio clausor</t>
  </si>
  <si>
    <t>Cambio persiana</t>
  </si>
  <si>
    <t>Cambio carenado interior</t>
  </si>
  <si>
    <t>Cambio carenado frontal</t>
  </si>
  <si>
    <t>Cambio carenado delantero inferior (Quilla)</t>
  </si>
  <si>
    <t>Cambio tapa debajo de asiento</t>
  </si>
  <si>
    <t>Cambio carenado batería</t>
  </si>
  <si>
    <t>Cambio leteral izquierdo o derecho asiento</t>
  </si>
  <si>
    <t>Cambio carenado central de bajo asiento</t>
  </si>
  <si>
    <t>Cambio reposapies</t>
  </si>
  <si>
    <t>Cambio quilla lateral derecha o izq.</t>
  </si>
  <si>
    <t>Cambio guardabarros delantero</t>
  </si>
  <si>
    <t>Cambio guardabarro trasero</t>
  </si>
  <si>
    <t>Cambio búl cargo</t>
  </si>
  <si>
    <t>Cambio búl cargo inferior</t>
  </si>
  <si>
    <t>Cambio Cúpula parabrisas</t>
  </si>
  <si>
    <t>Cambio Batería de Potencia 72V</t>
  </si>
  <si>
    <t>Cambio batería de 12V</t>
  </si>
  <si>
    <t>Cambio cargador</t>
  </si>
  <si>
    <t xml:space="preserve">Cambio convertidor DC/DC </t>
  </si>
  <si>
    <t>Cambio caja fusibles 1 o 2</t>
  </si>
  <si>
    <t>Cambio motor derecho o izquierdo</t>
  </si>
  <si>
    <t>Cambio invrter derecho o izquierdo</t>
  </si>
  <si>
    <t>Cambio Aislador CANBUS</t>
  </si>
  <si>
    <t>Cambio filtro de potencia</t>
  </si>
  <si>
    <t>Cambio conector OBD</t>
  </si>
  <si>
    <t>Cambio Can2can OBD</t>
  </si>
  <si>
    <t>Cambio Módulo E/S IO -EXT2</t>
  </si>
  <si>
    <t xml:space="preserve">Cambio cables d ePotencia </t>
  </si>
  <si>
    <t>Cambio potenciómetro</t>
  </si>
  <si>
    <t>Cambio Piña Izquierda</t>
  </si>
  <si>
    <t>Cambio Piña Derecha</t>
  </si>
  <si>
    <t>Cambio cuadro de intrumentos</t>
  </si>
  <si>
    <t>Cambio conector de carga</t>
  </si>
  <si>
    <t>Cambio Diodo</t>
  </si>
  <si>
    <t>Cambio Motor Master</t>
  </si>
  <si>
    <t>Cambio motor freno estacionamiento</t>
  </si>
  <si>
    <t>Cambio Motor SEV</t>
  </si>
  <si>
    <t>Cambio/Alinear Faro delantero</t>
  </si>
  <si>
    <t>Cambio enchufe + convertidor USB</t>
  </si>
  <si>
    <t xml:space="preserve">Cambio Zumbador </t>
  </si>
  <si>
    <t>Cambio módulo de monitorización OYSTA</t>
  </si>
  <si>
    <t xml:space="preserve">Test- diagóstico eléctrico </t>
  </si>
  <si>
    <t xml:space="preserve">Mano de obra libre </t>
  </si>
  <si>
    <t>Tablas Mantenimiento</t>
  </si>
  <si>
    <t>Recambios Light</t>
  </si>
  <si>
    <t>Recambios Mini</t>
  </si>
  <si>
    <t>Recambios VS1</t>
  </si>
  <si>
    <t>Recambios Eezon E3</t>
  </si>
  <si>
    <t>Recambios Mouse</t>
  </si>
  <si>
    <t>Click and GO</t>
  </si>
  <si>
    <t>Part Number</t>
  </si>
  <si>
    <t>EAN13</t>
  </si>
  <si>
    <t>Equivalent Part N</t>
  </si>
  <si>
    <t>Equivalent Part N2</t>
  </si>
  <si>
    <t>Parts Name</t>
  </si>
  <si>
    <t>Denominación</t>
  </si>
  <si>
    <t xml:space="preserve">Categoría </t>
  </si>
  <si>
    <t>PVP (SIN IVA)</t>
  </si>
  <si>
    <t>Precio Profesiónal (SIN IVA)</t>
  </si>
  <si>
    <t>Modelo</t>
  </si>
  <si>
    <t>Etiqueta Para España</t>
  </si>
  <si>
    <t>Label for Europe</t>
  </si>
  <si>
    <t>Articulos</t>
  </si>
  <si>
    <t xml:space="preserve"> Door Hinge</t>
  </si>
  <si>
    <t xml:space="preserve"> Bisagra de la puerta</t>
  </si>
  <si>
    <t>Mouse  Bisagra de la puerta  Ref.1001030203100000</t>
  </si>
  <si>
    <t>Mouse  Door Hinge  Ref.1001030203100000</t>
  </si>
  <si>
    <t>Recambios</t>
  </si>
  <si>
    <t>1001030203120000</t>
  </si>
  <si>
    <t>Mouse  Bisagra de la puerta  Ref.1001030203120000</t>
  </si>
  <si>
    <t>Mouse  Door Hinge  Ref.1001030203120000</t>
  </si>
  <si>
    <t xml:space="preserve"> SKD Cargo box(RH door)</t>
  </si>
  <si>
    <t xml:space="preserve"> Caja de carga SKD (Puerta derecha)</t>
  </si>
  <si>
    <t>LIGHT2021</t>
  </si>
  <si>
    <t>LIGHT2021  Caja de carga SKD (Puerta derecha)  Ref.8500080-R11</t>
  </si>
  <si>
    <t>LIGHT2021  SKD Cargo box(RH door)  Ref.8500080-R11</t>
  </si>
  <si>
    <t>6105110-Q0001</t>
  </si>
  <si>
    <t>8435596632687</t>
  </si>
  <si>
    <t xml:space="preserve"> Front door handle assembly（left） </t>
  </si>
  <si>
    <t xml:space="preserve"> Conjunto de manija de puerta delantera (izquierda) </t>
  </si>
  <si>
    <t>T1/T2</t>
  </si>
  <si>
    <t>6705190-Q0001</t>
  </si>
  <si>
    <t>8435596633110</t>
  </si>
  <si>
    <t xml:space="preserve"> Sliding door lock switch</t>
  </si>
  <si>
    <t xml:space="preserve"> Interruptor de bloqueo de puerta corredera</t>
  </si>
  <si>
    <t>6105160-Q0001</t>
  </si>
  <si>
    <t>8435596632823</t>
  </si>
  <si>
    <t xml:space="preserve"> Door Inner Handle（right）</t>
  </si>
  <si>
    <t xml:space="preserve"> Manija interior de la puerta (derecha)</t>
  </si>
  <si>
    <t>6105150-Q0001</t>
  </si>
  <si>
    <t>8435596632663</t>
  </si>
  <si>
    <t xml:space="preserve"> Door Inner Handle（left） </t>
  </si>
  <si>
    <t xml:space="preserve"> Manija interior de la puerta (izquierda) </t>
  </si>
  <si>
    <t>320 Side Turn Signal</t>
  </si>
  <si>
    <t>320 Señal de giro lateral</t>
  </si>
  <si>
    <t>Mouse 320 Señal de giro lateral  Ref.1001040804050010</t>
  </si>
  <si>
    <t>Mouse 320 Side Turn Signal  Ref.1001040804050010</t>
  </si>
  <si>
    <t>50158-TBG-A000</t>
  </si>
  <si>
    <t>Abrazadera de alambre del motor</t>
  </si>
  <si>
    <t>Tornillería Auxiliares y Consumibles</t>
  </si>
  <si>
    <t>VS1 Abrazadera de alambre del motor  Ref.50158-TBG-A000</t>
  </si>
  <si>
    <t>Abrazadera de cables 10*650</t>
  </si>
  <si>
    <t>LIGHT2020, LIGHT2021</t>
  </si>
  <si>
    <t>LIGHT2020, LIGHT2021 Abrazadera de cables 10*650  Ref.8229013-R10</t>
  </si>
  <si>
    <t>LIGHT2020, LIGHT2021 10*650 Zip tie  Ref.8229013-R10</t>
  </si>
  <si>
    <t>Abrazadera de cables 5*200</t>
  </si>
  <si>
    <t>LIGHT2020, LIGHT2021 Abrazadera de cables 5*200  Ref.8229011-R10</t>
  </si>
  <si>
    <t>LIGHT2020, LIGHT2021 5*200 Zip tie  Ref.8229011-R10</t>
  </si>
  <si>
    <t>Abrazadera de cables 8*300</t>
  </si>
  <si>
    <t>LIGHT2020, LIGHT2021 Abrazadera de cables 8*300  Ref.8229012-R10</t>
  </si>
  <si>
    <t>LIGHT2020, LIGHT2021 8*300 Zip tie  Ref.8229012-R10</t>
  </si>
  <si>
    <t>Q64406</t>
  </si>
  <si>
    <t>8435596637217</t>
  </si>
  <si>
    <t>Double tube clamp</t>
  </si>
  <si>
    <t>Abrazadera de doble tubo</t>
  </si>
  <si>
    <t>T2</t>
  </si>
  <si>
    <t>3506062-Q0001</t>
  </si>
  <si>
    <t>8435596631567</t>
  </si>
  <si>
    <t>Two-line clamp</t>
  </si>
  <si>
    <t>Abrazadera de dos líneas</t>
  </si>
  <si>
    <t>50160-TBG-A000</t>
  </si>
  <si>
    <t>Abrazadera de goma</t>
  </si>
  <si>
    <t>VS1 Abrazadera de goma  Ref.50160-TBG-A000</t>
  </si>
  <si>
    <t>8402341-Q0001</t>
  </si>
  <si>
    <t>8435596632601</t>
  </si>
  <si>
    <t>Hood stay bar clamp A</t>
  </si>
  <si>
    <t>Abrazadera de la barra del soporte del capó A</t>
  </si>
  <si>
    <t>8402342-Q0001</t>
  </si>
  <si>
    <t>8435596632618</t>
  </si>
  <si>
    <t>Hood stay bar clamp B</t>
  </si>
  <si>
    <t>Abrazadera de la barra del soporte del capó B</t>
  </si>
  <si>
    <t>Hose Clamp</t>
  </si>
  <si>
    <t>Mouse Abrazadera de la manguera  Ref.1001050104030010</t>
  </si>
  <si>
    <t>Mouse Hose Clamp  Ref.1001050104030010</t>
  </si>
  <si>
    <t>53205-TBG-A000</t>
  </si>
  <si>
    <t>53205-TBG-A001</t>
  </si>
  <si>
    <t>Abrazadera de manguera de freno</t>
  </si>
  <si>
    <t>VS1 Abrazadera de manguera de freno  Ref.53205-TBG-A000</t>
  </si>
  <si>
    <t>3506061-Q0001</t>
  </si>
  <si>
    <t>8435596631550</t>
  </si>
  <si>
    <t>Three-line clamp</t>
  </si>
  <si>
    <t>Abrazadera de tres líneas</t>
  </si>
  <si>
    <t>T1</t>
  </si>
  <si>
    <t>Single Hole Pipe Clamp</t>
  </si>
  <si>
    <t>Abrazadera de tubo de un solo orificio</t>
  </si>
  <si>
    <t>Mouse Abrazadera de tubo de un solo orificio  Ref.1001050104030020</t>
  </si>
  <si>
    <t>Mouse Single Hole Pipe Clamp  Ref.1001050104030020</t>
  </si>
  <si>
    <t>50159-TBG-A001</t>
  </si>
  <si>
    <t>Abrazadera para cable de batería</t>
  </si>
  <si>
    <t>VS1 Abrazadera para cable de batería  Ref.50159-TBG-A001</t>
  </si>
  <si>
    <t>1001050104030140</t>
  </si>
  <si>
    <t>A-Type Worm Driven Hose Hoop</t>
  </si>
  <si>
    <t>Abrazadera para tubos tipo A</t>
  </si>
  <si>
    <t>Mouse Abrazadera para tubos tipo A 40-60 Ref.1001050104030140</t>
  </si>
  <si>
    <t>Mouse A-Type Worm Driven Hose Hoop 40-60 Ref.1001050104030140</t>
  </si>
  <si>
    <t>1001010401030010</t>
  </si>
  <si>
    <t>ABS OBD Diagnostic (A)</t>
  </si>
  <si>
    <t>ABS OBD Diagnóstico (a)</t>
  </si>
  <si>
    <t>Sistema Eléctrico</t>
  </si>
  <si>
    <t>Mouse ABS OBD Diagnóstico (a)  Ref.1001010401030010</t>
  </si>
  <si>
    <t>Mouse ABS OBD Diagnostic (A)  Ref.1001010401030010</t>
  </si>
  <si>
    <t>Utiles y Herramientas</t>
  </si>
  <si>
    <t>EU Adaptor Family Use</t>
  </si>
  <si>
    <t>Adaptador de enchufe EU</t>
  </si>
  <si>
    <t>Mouse Adaptador de enchufe EU  Ref.1007040905010030</t>
  </si>
  <si>
    <t>Mouse EU Adaptor Family Use  Ref.1007040905010030</t>
  </si>
  <si>
    <t>1D012001</t>
  </si>
  <si>
    <t>8435596635589</t>
  </si>
  <si>
    <t>Diameter 25-PVC hole sticker (hard)</t>
  </si>
  <si>
    <t>Adhesivo de agujero de PVC de diámetro 25 (duro)</t>
  </si>
  <si>
    <t>87510-TBG-A000</t>
  </si>
  <si>
    <t>Adhesivo de gel de mascarilla grande frontal</t>
  </si>
  <si>
    <t>VS1 Adhesivo de gel de mascarilla grande frontal  Ref.87510-TBG-A000</t>
  </si>
  <si>
    <t>1D005404</t>
  </si>
  <si>
    <t>8435596635596</t>
  </si>
  <si>
    <t>DN15-PVC hole sticker (hard)</t>
  </si>
  <si>
    <t>Adhesivo para agujeros de PVC DN15 (duro)</t>
  </si>
  <si>
    <t>0C10232</t>
  </si>
  <si>
    <r>
      <rPr>
        <b/>
        <sz val="6.5"/>
        <rFont val="Calibri"/>
        <family val="2"/>
      </rPr>
      <t>ADHESIVO PELIGRO ELECTRICO 25X25</t>
    </r>
  </si>
  <si>
    <t>EezonE3</t>
  </si>
  <si>
    <t>88511-TBG-A000</t>
  </si>
  <si>
    <t>Adhesivo tapa horquilla trasera</t>
  </si>
  <si>
    <t>VS1 Adhesivo tapa horquilla trasera  Ref.88511-TBG-A000</t>
  </si>
  <si>
    <t>VS1 Rear fork cover sticker  Ref.88511-TBG-A000</t>
  </si>
  <si>
    <t>0C10218</t>
  </si>
  <si>
    <r>
      <rPr>
        <b/>
        <sz val="6.5"/>
        <rFont val="Calibri"/>
        <family val="2"/>
      </rPr>
      <t>AISLADOR CANBUS I-7531-G CR</t>
    </r>
  </si>
  <si>
    <t>5110101-Q0001</t>
  </si>
  <si>
    <t>8435596631895</t>
  </si>
  <si>
    <t>Cab front carpet</t>
  </si>
  <si>
    <t>Alfombra delantera de la cabina</t>
  </si>
  <si>
    <t>5110101-Q0006</t>
  </si>
  <si>
    <t>8435596637316</t>
  </si>
  <si>
    <t>5110103A1-Q0001</t>
  </si>
  <si>
    <t>8435596631949</t>
  </si>
  <si>
    <t>Cargo box carpet</t>
  </si>
  <si>
    <t>Alfombra para caja de carga</t>
  </si>
  <si>
    <t>5110105-Q0001</t>
  </si>
  <si>
    <t>8435596631901</t>
  </si>
  <si>
    <t>Cab rear carpet</t>
  </si>
  <si>
    <t>Alfombra trasera de cabina</t>
  </si>
  <si>
    <t>1001030303010010</t>
  </si>
  <si>
    <t>Floor Mat</t>
  </si>
  <si>
    <t>Alfombrilla</t>
  </si>
  <si>
    <t>Mouse Alfombrilla  Ref.1001030303010010</t>
  </si>
  <si>
    <t>Mouse Floor Mat  Ref.1001030303010010</t>
  </si>
  <si>
    <t>1001030405230023</t>
  </si>
  <si>
    <t>Front Floor Mat</t>
  </si>
  <si>
    <t>Alfombrilla delantera</t>
  </si>
  <si>
    <t>Mouse Alfombrilla delantera PVC Ref.1001030405230023</t>
  </si>
  <si>
    <t>Mouse Front Floor Mat PVC Ref.1001030405230023</t>
  </si>
  <si>
    <t>Roof Storage</t>
  </si>
  <si>
    <t>Almacenamiento del techo</t>
  </si>
  <si>
    <t>Mouse Almacenamiento del techo ABS Ref.1001030404110010</t>
  </si>
  <si>
    <t>Mouse Roof Storage ABS Ref.1001030404110010</t>
  </si>
  <si>
    <t>Almoadilla de apoyo goma caja trasera</t>
  </si>
  <si>
    <t>LIGHT2020</t>
  </si>
  <si>
    <t>LIGHT2020 Almoadilla de apoyo goma caja trasera  Ref.8501101-R10</t>
  </si>
  <si>
    <t>LIGHT2020 Cargo box cushion on chassis  Ref.8501101-R10</t>
  </si>
  <si>
    <t>5110106-Q0006</t>
  </si>
  <si>
    <t>8435596631772</t>
  </si>
  <si>
    <t>Cab front carpet pad</t>
  </si>
  <si>
    <t>Almohadilla de alfombra delantera de cabina</t>
  </si>
  <si>
    <t>LIGHT2020, LIGHT2021 Almohadilla de amortiguación de mango de estacionamiento y inclinación  Ref.5305014-R10</t>
  </si>
  <si>
    <t>LIGHT2020, LIGHT2021 Parking and tilt lock lever cushion  Ref.5305014-R10</t>
  </si>
  <si>
    <t>LIGHT2020, LIGHT2021 Almohadilla de goma  Ref.5206109-R10</t>
  </si>
  <si>
    <t>LIGHT2020, LIGHT2021 Rubber pad  Ref.5206109-R10</t>
  </si>
  <si>
    <t>Almohadilla de goma para placa de matrícula</t>
  </si>
  <si>
    <t>LIGHT2020, LIGHT2021 Almohadilla de goma para placa de matrícula  Ref.5602019-R20</t>
  </si>
  <si>
    <t>LIGHT2020, LIGHT2021 License plate rubber pad  Ref.5602019-R20</t>
  </si>
  <si>
    <t>Wiper Blade Pad</t>
  </si>
  <si>
    <t>Almohadilla del limpiaparabrisas</t>
  </si>
  <si>
    <t>Mouse Almohadilla del limpiaparabrisas  Ref.1001040702010020</t>
  </si>
  <si>
    <t>Mouse Wiper Blade Pad  Ref.1001040702010020</t>
  </si>
  <si>
    <t>Brake Pedal Foot Pad</t>
  </si>
  <si>
    <t>Almohadilla del pie de pedal de freno</t>
  </si>
  <si>
    <t>Mouse Almohadilla del pie de pedal de freno  Ref.1001050205990050</t>
  </si>
  <si>
    <t>Mouse Brake Pedal Foot Pad  Ref.1001050205990050</t>
  </si>
  <si>
    <t>1001050205990300</t>
  </si>
  <si>
    <t>Brake Pedal Foot Pad (No Logo)</t>
  </si>
  <si>
    <t>Almohadilla del pie del pedal de freno (Sin logotipo)</t>
  </si>
  <si>
    <t>Mouse Almohadilla del pie del pedal de freno (Sin logotipo)  Ref.1001050205990300</t>
  </si>
  <si>
    <t>Mouse Brake Pedal Foot Pad (No Logo)  Ref.1001050205990300</t>
  </si>
  <si>
    <t>1001030301180010</t>
  </si>
  <si>
    <t>Aluminium Floor Pad</t>
  </si>
  <si>
    <t>Almohadilla del suelo de aluminio</t>
  </si>
  <si>
    <t>Mouse Almohadilla del suelo de aluminio  Ref.1001030301180010</t>
  </si>
  <si>
    <t>Mouse Aluminium Floor Pad  Ref.1001030301180010</t>
  </si>
  <si>
    <t>LIGHT2020, LIGHT2021 Almohadilla protector de compartimento delante de la caja de mercancía  Ref.8501111-R10</t>
  </si>
  <si>
    <t>LIGHT2020, LIGHT2021 Protective pad of head cargo box  Ref.8501111-R10</t>
  </si>
  <si>
    <t>5102114-Q0006</t>
  </si>
  <si>
    <t>8435596637330</t>
  </si>
  <si>
    <t>Aluminium checkered plate joint pads</t>
  </si>
  <si>
    <t>Almohadillas de unión de placa a cuadros de aluminio</t>
  </si>
  <si>
    <t>Speaker</t>
  </si>
  <si>
    <t>Altavoz</t>
  </si>
  <si>
    <t>Mouse Altavoz  Ref.1001040502020010</t>
  </si>
  <si>
    <t>Mouse Speaker  Ref.1001040502020010</t>
  </si>
  <si>
    <t>7911010-Q0001</t>
  </si>
  <si>
    <t>8435596630522</t>
  </si>
  <si>
    <t>Speake</t>
  </si>
  <si>
    <t>Alternador</t>
  </si>
  <si>
    <t>Mouse Alternador  Ref.1001010506010010</t>
  </si>
  <si>
    <t>Mouse Alternator  Ref.1001010506010010</t>
  </si>
  <si>
    <t>1001050104010020</t>
  </si>
  <si>
    <t>67mm Tie</t>
  </si>
  <si>
    <t>Amarre 67 mm</t>
  </si>
  <si>
    <t>Mouse Amarre 67 mm  Ref.1001050104010020</t>
  </si>
  <si>
    <t>Mouse 67mm Tie  Ref.1001050104010020</t>
  </si>
  <si>
    <t>cushion</t>
  </si>
  <si>
    <t>Amortiguador</t>
  </si>
  <si>
    <t>Mouse Amortiguador  Ref.SMO007</t>
  </si>
  <si>
    <t>Mouse cushion  Ref.SMO007</t>
  </si>
  <si>
    <t>Shock Absorber</t>
  </si>
  <si>
    <t>Mouse Amortiguador  Ref.1001010302030010</t>
  </si>
  <si>
    <t>Mouse Shock Absorber  Ref.1001010302030010</t>
  </si>
  <si>
    <t>1001010302030020</t>
  </si>
  <si>
    <t>Mouse Amortiguador  Ref.1001010302030020</t>
  </si>
  <si>
    <t>Mouse Shock Absorber  Ref.1001010302030020</t>
  </si>
  <si>
    <t>LIGHT2020, LIGHT2021 Amortiguador de dirección  Ref.3404020-R10</t>
  </si>
  <si>
    <t>LIGHT2020, LIGHT2021 Steering damper  Ref.3404020-R10</t>
  </si>
  <si>
    <t>Front Shock ABSorber</t>
  </si>
  <si>
    <t>Mouse Amortiguador delantero  Ref.1001010302010020</t>
  </si>
  <si>
    <t>Mouse Front Shock ABSorber  Ref.1001010302010020</t>
  </si>
  <si>
    <t>51400-TBG-C000-M3</t>
  </si>
  <si>
    <t>VS1 Amortiguador delantero izquierdo  Ref.51400-TBG-C000-M3</t>
  </si>
  <si>
    <t>VS1 Left front shock absorber  Ref.51400-TBG-C000-M3</t>
  </si>
  <si>
    <t>51400-TBG-A000-M2</t>
  </si>
  <si>
    <t>VS1 Amortiguador delantero derecho  Ref.51400-TBG-A000-M2</t>
  </si>
  <si>
    <t>VS1 Right front shock absorber  Ref.51400-TBG-A000-M2</t>
  </si>
  <si>
    <t>LIGHT2020, LIGHT2021 Amortiguador delantero derecho  Ref.2905200-R10</t>
  </si>
  <si>
    <t>LIGHT2020, LIGHT2021 Right front shock absorber  Ref.2905200-R10</t>
  </si>
  <si>
    <t>2904200-Q0001</t>
  </si>
  <si>
    <t>8435596631031</t>
  </si>
  <si>
    <t>Front right shock absorber with spiral spring assembly</t>
  </si>
  <si>
    <t>Amortiguador delantero derecho con conjunto de resorte en espiral</t>
  </si>
  <si>
    <t>LIGHT2020, LIGHT2021 Amortiguador delantero izquierdo  Ref.2905100-R10</t>
  </si>
  <si>
    <t>LIGHT2020, LIGHT2021 Left front shock absorber  Ref.2905100-R10</t>
  </si>
  <si>
    <t>2904100-Q0001</t>
  </si>
  <si>
    <t>8435596631024</t>
  </si>
  <si>
    <t>Front left shock absorber with spiral spring assembly</t>
  </si>
  <si>
    <t>Amortiguador delantero izquierdo con conjunto de resorte en espiral</t>
  </si>
  <si>
    <t>52400-TBG-A000-M3</t>
  </si>
  <si>
    <t>52400-TBG-A000-M2</t>
  </si>
  <si>
    <t>VS1 Amortiguador trasero  Ref.52400-TBG-A000-M3</t>
  </si>
  <si>
    <t>VS1 Rear shock absorber  Ref.52400-TBG-A000-M3</t>
  </si>
  <si>
    <t>LIGHT2020, LIGHT2021 Amortiguador trasero  Ref.2915100-R10</t>
  </si>
  <si>
    <t>LIGHT2020, LIGHT2021 Rear shock absorber  Ref.2915100-R10</t>
  </si>
  <si>
    <t>Rear Shock Absorber</t>
  </si>
  <si>
    <t>Mouse Amortiguador trasero  Ref.1001010302080010</t>
  </si>
  <si>
    <t>Mouse Rear Shock Absorber  Ref.1001010302080010</t>
  </si>
  <si>
    <t>1001010302020020</t>
  </si>
  <si>
    <t>Mouse Amortiguador trasero  Ref.1001010302020020</t>
  </si>
  <si>
    <t>Mouse Rear Shock Absorber  Ref.1001010302020020</t>
  </si>
  <si>
    <t>2912023-Q0001</t>
  </si>
  <si>
    <t>8435596631116</t>
  </si>
  <si>
    <t>LISPSE010202-R01</t>
  </si>
  <si>
    <t>Light CruzCampo rear shock absorber x1</t>
  </si>
  <si>
    <t>Amortiguador trasero Light CruzCampo x1</t>
  </si>
  <si>
    <t>Light Cervecero</t>
  </si>
  <si>
    <t>1001010402010010</t>
  </si>
  <si>
    <t>Vacuum Booster With Brake Master Cylinder Assembly</t>
  </si>
  <si>
    <t>Amplificador de vacío con conjunto de cilindro maestro de freno</t>
  </si>
  <si>
    <t>Mouse Amplificador de vacío con conjunto de cilindro maestro de freno  Ref.1001010402010010</t>
  </si>
  <si>
    <t>Mouse Vacuum Booster With Brake Master Cylinder Assembly  Ref.1001010402010010</t>
  </si>
  <si>
    <t>LIGHT2020, LIGHT2021 Amuleto  Ref.3903012-R10</t>
  </si>
  <si>
    <t>LIGHT2020, LIGHT2021 Amulet  Ref.3903012-R10</t>
  </si>
  <si>
    <t>35310-TBG-A000</t>
  </si>
  <si>
    <t>Anclaje bolsas</t>
  </si>
  <si>
    <t>VS1 Toma de carga del cuerpo  Ref.35310-TBG-A000</t>
  </si>
  <si>
    <t>Anclaje guardabarros delantero</t>
  </si>
  <si>
    <t>LIGHT2020, LIGHT2021 Anclaje guardabarros delantero  Ref.3102013-R1001</t>
  </si>
  <si>
    <t>LIGHT2020, LIGHT2021 Front fender mounting panel component  Ref.3102013-R1001</t>
  </si>
  <si>
    <t>8500302-R10</t>
  </si>
  <si>
    <t>Aluminum Angle</t>
  </si>
  <si>
    <t>Ángulo de aluminio</t>
  </si>
  <si>
    <t>LIGHT2021 Ángulo de aluminio  Ref.8500302-R10</t>
  </si>
  <si>
    <t>LIGHT2021 Aluminum Angle  Ref.8500302-R10</t>
  </si>
  <si>
    <t>Straight Angle</t>
  </si>
  <si>
    <t>Ángulo recto</t>
  </si>
  <si>
    <t>Mouse Ángulo recto  Ref.1001040701030010</t>
  </si>
  <si>
    <t>Mouse Straight Angle  Ref.1001040701030010</t>
  </si>
  <si>
    <t>Rubber Ring</t>
  </si>
  <si>
    <t>Mouse Anillo de goma  Ref.1001050205990070</t>
  </si>
  <si>
    <t>Mouse Rubber Ring  Ref.1001050205990070</t>
  </si>
  <si>
    <t>53214-TBG-A000</t>
  </si>
  <si>
    <t>Anillo de polvo</t>
  </si>
  <si>
    <t>VS1 Anillo de polvo  Ref.53214-TBG-A000</t>
  </si>
  <si>
    <t>Circlips For Hole</t>
  </si>
  <si>
    <t>Anillo de retención de seguridad</t>
  </si>
  <si>
    <t>Mouse Anillo de retención de seguridad 77*2.4, Ref.1001050104040190</t>
  </si>
  <si>
    <t>Mouse Circlips For Hole 77*2.4, Ref.1001050104040190</t>
  </si>
  <si>
    <t>Elastic retaining ring 2022</t>
  </si>
  <si>
    <t>Anillo de retención elástico 2022</t>
  </si>
  <si>
    <t>LIGHT2021 Anillo de retención elástico 2022  Ref.Q43062</t>
  </si>
  <si>
    <t>LIGHT2021 Elastic retaining ring 2022  Ref.Q43062</t>
  </si>
  <si>
    <t>1001040601500220</t>
  </si>
  <si>
    <t>Magnet Ring-WE74271722</t>
  </si>
  <si>
    <t>Anillo magnético - WE 74271722</t>
  </si>
  <si>
    <t>Mouse Anillo magnético - WE 74271722  Ref.1001040601500220</t>
  </si>
  <si>
    <t>Mouse Magnet Ring-WE74271722  Ref.1001040601500220</t>
  </si>
  <si>
    <t>1001040601500230</t>
  </si>
  <si>
    <t>Magnet Ring-WE74271151</t>
  </si>
  <si>
    <t>Anillo magnético -We74271151</t>
  </si>
  <si>
    <t>Mouse Anillo magnético -We74271151  Ref.1001040601500230</t>
  </si>
  <si>
    <t>Mouse Magnet Ring-WE74271151  Ref.1001040601500230</t>
  </si>
  <si>
    <t>1001040503010010</t>
  </si>
  <si>
    <t>Antenna</t>
  </si>
  <si>
    <t>Antena</t>
  </si>
  <si>
    <t>Mouse Antena  Ref.1001040503010010</t>
  </si>
  <si>
    <t>Mouse Antenna  Ref.1001040503010010</t>
  </si>
  <si>
    <t xml:space="preserve">GPS+GSM combination line </t>
  </si>
  <si>
    <t>Antena combinada GPS + GSM</t>
  </si>
  <si>
    <t>Mouse Antena combinada GPS + GSM  Ref.1001040503020010</t>
  </si>
  <si>
    <t>Mouse GPS+GSM combination line   Ref.1001040503020010</t>
  </si>
  <si>
    <t>7910014-Q0001</t>
  </si>
  <si>
    <t>8435596630485</t>
  </si>
  <si>
    <t>Radio antenna</t>
  </si>
  <si>
    <t>antena de radio</t>
  </si>
  <si>
    <t>LIGHT2020 Antena GPS  Ref.7931011-R11</t>
  </si>
  <si>
    <t>LIGHT2020 GPS antenna  Ref.7931011-R11</t>
  </si>
  <si>
    <t>LIGHT2020, LIGHT2021 Arandela  Ref.Q401B16</t>
  </si>
  <si>
    <t>LIGHT2020, LIGHT2021 Plain washer  Ref.Q401B16</t>
  </si>
  <si>
    <t>Q401B06B</t>
  </si>
  <si>
    <t>LIGHT2020, LIGHT2021 Arandela  Ref.Q401B06B</t>
  </si>
  <si>
    <t>LIGHT2020, LIGHT2021 Plain washer  Ref.Q401B06B</t>
  </si>
  <si>
    <t>LIGHT2020, LIGHT2021 Arandela  Ref.Q401B12</t>
  </si>
  <si>
    <t>LIGHT2020, LIGHT2021 Plain washer  Ref.Q401B12</t>
  </si>
  <si>
    <t>LIGHT2020, LIGHT2021 Arandela  Ref.Q401B10B</t>
  </si>
  <si>
    <t>LIGHT2020, LIGHT2021 Plain washer  Ref.Q401B10B</t>
  </si>
  <si>
    <t>LIGHT2020, LIGHT2021 Arandela  Ref.Q401B10</t>
  </si>
  <si>
    <t>LIGHT2020, LIGHT2021 Plain washer  Ref.Q401B10</t>
  </si>
  <si>
    <t>LIGHT2020, LIGHT2021 Arandela  Ref.Q401B08</t>
  </si>
  <si>
    <t>LIGHT2020, LIGHT2021 Plain washer  Ref.Q401B08</t>
  </si>
  <si>
    <t>Plain Washer</t>
  </si>
  <si>
    <t>Mouse Arandela φ10.5*2 Ref.1001050104040040</t>
  </si>
  <si>
    <t>Mouse Plain Washer φ10.5*2 Ref.1001050104040040</t>
  </si>
  <si>
    <t>Mouse Arandela  Ref.1001050104040180</t>
  </si>
  <si>
    <t>Mouse Plain Washer  Ref.1001050104040180</t>
  </si>
  <si>
    <t>Mouse Arandela φ4.3*0.8 Ref.1001050104040210</t>
  </si>
  <si>
    <t>Mouse Plain Washer φ4.3*0.8 Ref.1001050104040210</t>
  </si>
  <si>
    <t>1001050104040140</t>
  </si>
  <si>
    <t>Mouse Arandela φ13*2.5 Ref.1001050104040140</t>
  </si>
  <si>
    <t>Mouse Plain Washer φ13*2.5 Ref.1001050104040140</t>
  </si>
  <si>
    <t>Mouse Arandela φ8.4*1.6 Ref.1001050104040050</t>
  </si>
  <si>
    <t>Mouse Plain Washer φ8.4*1.6 Ref.1001050104040050</t>
  </si>
  <si>
    <t>1001050104040080</t>
  </si>
  <si>
    <t>Mouse Arandela φ5.3*1 Ref.1001050104040080</t>
  </si>
  <si>
    <t>Mouse Plain Washer φ5.3*1 Ref.1001050104040080</t>
  </si>
  <si>
    <t>LIGHT2020, LIGHT2021 Arandela autobloqueante de doble disco  Ref.3101102-R10</t>
  </si>
  <si>
    <t>LIGHT2020, LIGHT2021 Dual disc self-locking 
washer  Ref.3101102-R10</t>
  </si>
  <si>
    <r>
      <rPr>
        <b/>
        <sz val="6.5"/>
        <rFont val="Calibri"/>
        <family val="2"/>
      </rPr>
      <t>ARANDELA AXIAL D20</t>
    </r>
  </si>
  <si>
    <r>
      <rPr>
        <b/>
        <sz val="6.5"/>
        <rFont val="Calibri"/>
        <family val="2"/>
      </rPr>
      <t>arandela de cobre</t>
    </r>
  </si>
  <si>
    <t>Cooper Washer</t>
  </si>
  <si>
    <t>Mouse Arandela de cobre  Ref.1001050104040150</t>
  </si>
  <si>
    <t>Mouse Cooper Washer  Ref.1001050104040150</t>
  </si>
  <si>
    <t>3506053-Q0001</t>
  </si>
  <si>
    <t>8435596631444</t>
  </si>
  <si>
    <t>Cooper washer Three-line clam</t>
  </si>
  <si>
    <t>Arandela de cobre Almeja de tres líneas</t>
  </si>
  <si>
    <t>Bearing washer 2022</t>
  </si>
  <si>
    <t>Arandela de cojinete</t>
  </si>
  <si>
    <t>LIGHT2021 Arandela de cojinete  Ref.2401116-R10</t>
  </si>
  <si>
    <t>LIGHT2021 Bearing washer 2022  Ref.2401116-R10</t>
  </si>
  <si>
    <t>LIGHT2020, LIGHT2021 Arandela de resorte  Ref.Q40316</t>
  </si>
  <si>
    <t>LIGHT2020, LIGHT2021 Spring washer  Ref.Q40316</t>
  </si>
  <si>
    <t>LIGHT2020, LIGHT2021 Arandela de resorte  Ref.Q40308</t>
  </si>
  <si>
    <t>LIGHT2020, LIGHT2021 Spring washer  Ref.Q40308</t>
  </si>
  <si>
    <t>LIGHT2020, LIGHT2021 Arandela de resorte  Ref.Q40310</t>
  </si>
  <si>
    <t>LIGHT2020, LIGHT2021 Spring washer  Ref.Q40310</t>
  </si>
  <si>
    <t>LIGHT2020, LIGHT2021 Arandela de resorte  Ref.Q40306</t>
  </si>
  <si>
    <t>LIGHT2020, LIGHT2021 Spring washer  Ref.Q40306</t>
  </si>
  <si>
    <t>SMO0013</t>
  </si>
  <si>
    <t>Mouse Arandela de resorte  Ref.SMO0013</t>
  </si>
  <si>
    <t>Mouse Spring washer  Ref.SMO0013</t>
  </si>
  <si>
    <t>Lock Washer</t>
  </si>
  <si>
    <t>Mouse Arandela de seguridad  Ref.1001050104040250</t>
  </si>
  <si>
    <t>Mouse Lock Washer  Ref.1001050104040250</t>
  </si>
  <si>
    <t>LIGHT2020, LIGHT2021 Arandela de sello hidraulico  Ref.3506012-R10</t>
  </si>
  <si>
    <t>LIGHT2020, LIGHT2021 Oil seal washer  Ref.3506012-R10</t>
  </si>
  <si>
    <t>3506012-R1001</t>
  </si>
  <si>
    <t>Oil seal washer 24</t>
  </si>
  <si>
    <t>2912024-Q0001</t>
  </si>
  <si>
    <t>8435596631123</t>
  </si>
  <si>
    <t>Rear shock absorber washer</t>
  </si>
  <si>
    <t>Arandela del amortiguador trasero</t>
  </si>
  <si>
    <t>0C90162</t>
  </si>
  <si>
    <r>
      <rPr>
        <b/>
        <sz val="6.5"/>
        <rFont val="Calibri"/>
        <family val="2"/>
      </rPr>
      <t>ARANDELA DIN 125 A3.2 ACERO CINCADO</t>
    </r>
  </si>
  <si>
    <t>0C90136</t>
  </si>
  <si>
    <r>
      <rPr>
        <b/>
        <sz val="6.5"/>
        <rFont val="Calibri"/>
        <family val="2"/>
      </rPr>
      <t>Arandela DIN 433 A 12 ST</t>
    </r>
  </si>
  <si>
    <t>0C90199</t>
  </si>
  <si>
    <r>
      <rPr>
        <b/>
        <sz val="6.5"/>
        <rFont val="Calibri"/>
        <family val="2"/>
      </rPr>
      <t>Arandela DIN 6797 M6</t>
    </r>
  </si>
  <si>
    <t>0C90180</t>
  </si>
  <si>
    <r>
      <rPr>
        <b/>
        <sz val="6.5"/>
        <rFont val="Calibri"/>
        <family val="2"/>
      </rPr>
      <t>ARANDELA DIN125 A4.3</t>
    </r>
  </si>
  <si>
    <t>0C90008</t>
  </si>
  <si>
    <r>
      <rPr>
        <b/>
        <sz val="6.5"/>
        <rFont val="Calibri"/>
        <family val="2"/>
      </rPr>
      <t>ARANDELA DIN125 A5 ST</t>
    </r>
  </si>
  <si>
    <t>0C90005</t>
  </si>
  <si>
    <r>
      <rPr>
        <b/>
        <sz val="6.5"/>
        <rFont val="Calibri"/>
        <family val="2"/>
      </rPr>
      <t>ARANDELA DIN125 A6 ST</t>
    </r>
  </si>
  <si>
    <t>0C90002</t>
  </si>
  <si>
    <r>
      <rPr>
        <b/>
        <sz val="6.5"/>
        <rFont val="Calibri"/>
        <family val="2"/>
      </rPr>
      <t>ARANDELA DIN125 A8 ST</t>
    </r>
  </si>
  <si>
    <t>0C90066</t>
  </si>
  <si>
    <r>
      <rPr>
        <b/>
        <sz val="6.5"/>
        <rFont val="Calibri"/>
        <family val="2"/>
      </rPr>
      <t>ARANDELA DIN125A10ST</t>
    </r>
  </si>
  <si>
    <t>0C90065</t>
  </si>
  <si>
    <r>
      <rPr>
        <b/>
        <sz val="6.5"/>
        <rFont val="Calibri"/>
        <family val="2"/>
      </rPr>
      <t>ARANDELA DIN125A12ST</t>
    </r>
  </si>
  <si>
    <t>0C90130</t>
  </si>
  <si>
    <r>
      <rPr>
        <b/>
        <sz val="6.5"/>
        <rFont val="Calibri"/>
        <family val="2"/>
      </rPr>
      <t>ARANDELA DIN127 A18 ST</t>
    </r>
  </si>
  <si>
    <t>0C90154</t>
  </si>
  <si>
    <r>
      <rPr>
        <b/>
        <sz val="6.5"/>
        <rFont val="Calibri"/>
        <family val="2"/>
      </rPr>
      <t>ARANDELA DIN127 A6 ST</t>
    </r>
  </si>
  <si>
    <t>0C90148</t>
  </si>
  <si>
    <r>
      <rPr>
        <b/>
        <sz val="6.5"/>
        <rFont val="Calibri"/>
        <family val="2"/>
      </rPr>
      <t>ARANDELA DIN9021 Ø5</t>
    </r>
  </si>
  <si>
    <t>0C10481</t>
  </si>
  <si>
    <r>
      <rPr>
        <b/>
        <sz val="6.5"/>
        <rFont val="Calibri"/>
        <family val="2"/>
      </rPr>
      <t>ARANDELA DISTANCIADOR</t>
    </r>
  </si>
  <si>
    <t>0C90330</t>
  </si>
  <si>
    <r>
      <rPr>
        <b/>
        <sz val="6.5"/>
        <rFont val="Calibri"/>
        <family val="2"/>
      </rPr>
      <t>ARANDELA DISTANCIADOR INERTER</t>
    </r>
  </si>
  <si>
    <t>1001050104040230</t>
  </si>
  <si>
    <t>Big Washer</t>
  </si>
  <si>
    <t>Mouse Arandela grande φ24*φ8.4*2,不锈钢 Ref.1001050104040230</t>
  </si>
  <si>
    <t>Mouse Big Washer φ24*φ8.4*2,不锈钢 Ref.1001050104040230</t>
  </si>
  <si>
    <t>Mouse Arandela grande Φ5.5*1.2, Ref.1001050104040060</t>
  </si>
  <si>
    <t>Mouse Big Washer Φ5.5*1.2, Ref.1001050104040060</t>
  </si>
  <si>
    <t>Mouse Arandela grande φ18*φ6.4*1.6, Ref.1001050104040070</t>
  </si>
  <si>
    <t>Mouse Big Washer φ18*φ6.4*1.6, Ref.1001050104040070</t>
  </si>
  <si>
    <t>1001050104040010</t>
  </si>
  <si>
    <t>Mouse Arandela grande  Ref.1001050104040010</t>
  </si>
  <si>
    <t>Mouse Big Washer  Ref.1001050104040010</t>
  </si>
  <si>
    <t>LIGHT2020, LIGHT2021 Arandela partida  Ref.Q43650</t>
  </si>
  <si>
    <t>LIGHT2020, LIGHT2021 Split washer  Ref.Q43650</t>
  </si>
  <si>
    <t>6306141-Q0001</t>
  </si>
  <si>
    <t>8435596635206</t>
  </si>
  <si>
    <t>Flat washer</t>
  </si>
  <si>
    <t>2101417-Q0006</t>
  </si>
  <si>
    <t>8435596635275</t>
  </si>
  <si>
    <t>6306141-Q0001-DY</t>
  </si>
  <si>
    <t>8435596637064</t>
  </si>
  <si>
    <t>94100-TBG-A000</t>
  </si>
  <si>
    <t>Arandela plana 6mm trivalente negra</t>
  </si>
  <si>
    <t>VS1 Arandela plana 6mm trivalente negra  Ref.94100-TBG-A000</t>
  </si>
  <si>
    <t>Arandela plana de 10 mm (Color trivalente)</t>
  </si>
  <si>
    <t>VS1 Arandela plana de 10 mm (Color trivalente)  Ref.94102-10800</t>
  </si>
  <si>
    <t>Arandela plana de 8 mm (Color trivalente)</t>
  </si>
  <si>
    <t>VS1 Arandela plana de 8 mm (Color trivalente)  Ref.94102-08800</t>
  </si>
  <si>
    <t>LIGHT2020 Arandela plana grande  Ref.2401108-R10</t>
  </si>
  <si>
    <t>LIGHT2020 Large flat washer  Ref.2401108-R10</t>
  </si>
  <si>
    <t>1001030204110040</t>
  </si>
  <si>
    <t>Rear Washer</t>
  </si>
  <si>
    <t>Arandela trasera</t>
  </si>
  <si>
    <t>Mouse Arandela trasera EPDM 70° Ref.1001030204110040</t>
  </si>
  <si>
    <t>Mouse Rear Washer EPDM 70° Ref.1001030204110040</t>
  </si>
  <si>
    <t>Arandelas planas</t>
  </si>
  <si>
    <t>Mouse Arandelas planas  Ref.SMO008</t>
  </si>
  <si>
    <t>Mouse Flat washer  Ref.SMO008</t>
  </si>
  <si>
    <t>Spring Washer</t>
  </si>
  <si>
    <t>Arandera de resorte</t>
  </si>
  <si>
    <t>Mouse Arandera de resorte φ10.2*2.6 Ref.1001050104070020</t>
  </si>
  <si>
    <t>Mouse Spring Washer φ10.2*2.6 Ref.1001050104070020</t>
  </si>
  <si>
    <t>1001050104070010</t>
  </si>
  <si>
    <t>Mouse Arandera de resorte φ12.2*3.1 Ref.1001050104070010</t>
  </si>
  <si>
    <t>Mouse Spring Washer φ12.2*3.1 Ref.1001050104070010</t>
  </si>
  <si>
    <t>Mouse Arandera de resorte φ6.1*1.6 Ref.1001050104070040</t>
  </si>
  <si>
    <t>Mouse Spring Washer φ6.1*1.6 Ref.1001050104070040</t>
  </si>
  <si>
    <t>Mouse Arandera de resorte φ8.1*2.1 Ref.1001050104070030</t>
  </si>
  <si>
    <t>Mouse Spring Washer φ8.1*2.1 Ref.1001050104070030</t>
  </si>
  <si>
    <t>1001040601010020</t>
  </si>
  <si>
    <t>Cabin Main Wiring Harness</t>
  </si>
  <si>
    <t>Arnés de cableado principal de la cabina</t>
  </si>
  <si>
    <t>Mouse Arnés de cableado principal de la cabina ABS+EPS Ref.1001040601010020</t>
  </si>
  <si>
    <t>Mouse Cabin Main Wiring Harness ABS+EPS Ref.1001040601010020</t>
  </si>
  <si>
    <t>Main harness of the cab (AC+ ABS+ waterproof EPS )</t>
  </si>
  <si>
    <t>Arnés de cableado principal de la cabina (AC + ABS + EPS impermeable)</t>
  </si>
  <si>
    <t>Mouse Arnés de cableado principal de la cabina (AC + ABS + EPS impermeable)  Ref.1001040601800160</t>
  </si>
  <si>
    <t>Mouse Main harness of the cab (AC+ ABS+ waterproof EPS )  Ref.1001040601800160</t>
  </si>
  <si>
    <t>1001040601490010</t>
  </si>
  <si>
    <t>METRO Cabin Main Wiring Harness(EPS Vacuum Assistance(</t>
  </si>
  <si>
    <t>Arnés de cableado principal de la cabina del METRO (Asistencia de vacío EPS)</t>
  </si>
  <si>
    <t>Mouse Arnés de cableado principal de la cabina del METRO (Asistencia de vacío EPS)  Ref.1001040601490010</t>
  </si>
  <si>
    <t>Mouse METRO Cabin Main Wiring Harness(EPS Vacuum Assistance(  Ref.1001040601490010</t>
  </si>
  <si>
    <t>5532108-Q0001</t>
  </si>
  <si>
    <t>8435596635558</t>
  </si>
  <si>
    <t>Wire harness passing rubber ring</t>
  </si>
  <si>
    <t>Arnés de cables pasando anillo de goma</t>
  </si>
  <si>
    <t>2110020-Q0006</t>
  </si>
  <si>
    <t>8435596629861</t>
  </si>
  <si>
    <t>DC/DC negative harness</t>
  </si>
  <si>
    <t>Arnés negativo CC/CC</t>
  </si>
  <si>
    <t>2110010-Q0006</t>
  </si>
  <si>
    <t>8435596629854</t>
  </si>
  <si>
    <t>DC/DC positive harness</t>
  </si>
  <si>
    <t>Arnés positivo CC/CC</t>
  </si>
  <si>
    <t>2101020-Q0006</t>
  </si>
  <si>
    <t>8435596629724</t>
  </si>
  <si>
    <t xml:space="preserve">Power battery positive /negative harness </t>
  </si>
  <si>
    <t>Arnés positivo/negativo de la batería de alimentación</t>
  </si>
  <si>
    <t>Eléctrica de Potencia y Power Train</t>
  </si>
  <si>
    <t>Aro de goma del panel decorativo frontal</t>
  </si>
  <si>
    <t>LIGHT2020, LIGHT2021 Aro de goma del panel decorativo frontal  Ref.5302023-R10</t>
  </si>
  <si>
    <t>LIGHT2020, LIGHT2021 Front moulding panel rubber ring  Ref.5302023-R10</t>
  </si>
  <si>
    <t>SY-SLB3-20</t>
  </si>
  <si>
    <t>8435596629830</t>
  </si>
  <si>
    <t>Three-hole hoop</t>
  </si>
  <si>
    <t>Aro de tres agujeros</t>
  </si>
  <si>
    <t>1001050104030150</t>
  </si>
  <si>
    <t>Steel Band Elastic Hoop</t>
  </si>
  <si>
    <t>Aro elástico de banda de acero</t>
  </si>
  <si>
    <t>Mouse Aro elástico de banda de acero  Ref.1001050104030150</t>
  </si>
  <si>
    <t>Mouse Steel Band Elastic Hoop  Ref.1001050104030150</t>
  </si>
  <si>
    <t>2126021A1-Q0004</t>
  </si>
  <si>
    <t>8435596629748</t>
  </si>
  <si>
    <t>R shape hoop</t>
  </si>
  <si>
    <t>Aro en forma de R</t>
  </si>
  <si>
    <t>Start The Battery Pressure Plate</t>
  </si>
  <si>
    <t>Arranque de la placa de presión de la batería</t>
  </si>
  <si>
    <t>Mouse Arranque de la placa de presión de la batería  Ref.1001020301190050</t>
  </si>
  <si>
    <t>Mouse Start The Battery Pressure Plate  Ref.1001020301190050</t>
  </si>
  <si>
    <t>1001010505090010</t>
  </si>
  <si>
    <t>Front Steering Knuckle with Brake Caliper (Right)</t>
  </si>
  <si>
    <t>Articulación de la dirección delantera con pinza de freno (derecha)</t>
  </si>
  <si>
    <t>Mouse Articulación de la dirección delantera con pinza de freno (derecha)  Ref.1001010505090010</t>
  </si>
  <si>
    <t>Mouse Front Steering Knuckle with Brake Caliper (Right)  Ref.1001010505090010</t>
  </si>
  <si>
    <t>1001010505080010</t>
  </si>
  <si>
    <t>Front Steering Knuckle with Brake Caliper (Left)</t>
  </si>
  <si>
    <t>Articulación de la dirección delantera con pinza de freno (izquierda)</t>
  </si>
  <si>
    <t>Mouse Articulación de la dirección delantera con pinza de freno (izquierda)  Ref.1001010505080010</t>
  </si>
  <si>
    <t>Mouse Front Steering Knuckle with Brake Caliper (Left)  Ref.1001010505080010</t>
  </si>
  <si>
    <t>Front right steering knuckle</t>
  </si>
  <si>
    <t>Articulación de la dirección delantera derecha</t>
  </si>
  <si>
    <t>Mouse Articulación de la dirección delantera derecha  Ref.1001010505130020</t>
  </si>
  <si>
    <t>Mouse Front right steering knuckle  Ref.1001010505130020</t>
  </si>
  <si>
    <t>Front left steering knuckle</t>
  </si>
  <si>
    <t>Mouse Articulación de la dirección delantera izquierda  Ref.1001010505130010</t>
  </si>
  <si>
    <t>Mouse Front left steering knuckle  Ref.1001010505130010</t>
  </si>
  <si>
    <t>LIGHT2020 Asa ajustable  Ref.6805201-R10</t>
  </si>
  <si>
    <t>LIGHT2020 Adjustable handle  Ref.6805201-R10</t>
  </si>
  <si>
    <t>LIGHT2020 Asa de la caja de mercancía  Ref.8500140-R10</t>
  </si>
  <si>
    <t>LIGHT2020 Door handle  Ref.8500140-R10</t>
  </si>
  <si>
    <t>1001030504010010</t>
  </si>
  <si>
    <t>Asiento</t>
  </si>
  <si>
    <t>Mouse Asiento  Ref.1001030504010010</t>
  </si>
  <si>
    <t>Mouse Seat  Ref.1001030504010010</t>
  </si>
  <si>
    <t>Seat Under Floor</t>
  </si>
  <si>
    <t>Asiento debajo del piso</t>
  </si>
  <si>
    <t>Mouse Asiento debajo del piso ABS Ref.1001030405230033</t>
  </si>
  <si>
    <t>Mouse Seat Under Floor ABS Ref.1001030405230033</t>
  </si>
  <si>
    <t>1001010106010010</t>
  </si>
  <si>
    <t>Balance Block</t>
  </si>
  <si>
    <t>Balance de bloqueo</t>
  </si>
  <si>
    <t>Mouse Balance de bloqueo 12*5g Ref.1001010106010010</t>
  </si>
  <si>
    <t>Mouse Balance Block 12*5g Ref.1001010106010010</t>
  </si>
  <si>
    <t>Front Suspension Rocker Arm (Right)</t>
  </si>
  <si>
    <t>Balancín de suspensión delantera (Derecha)</t>
  </si>
  <si>
    <t>Mouse Balancín de suspensión delantera (Derecha)  Ref.1001010202040010</t>
  </si>
  <si>
    <t>Mouse Front Suspension Rocker Arm (Right)  Ref.1001010202040010</t>
  </si>
  <si>
    <t>Front Suspension Rocker Arm (Left)</t>
  </si>
  <si>
    <t>Balancín de suspensión delantera (Izquierda)</t>
  </si>
  <si>
    <t>Mouse Balancín de suspensión delantera (Izquierda)  Ref.1001010202030010</t>
  </si>
  <si>
    <t>Mouse Front Suspension Rocker Arm (Left)  Ref.1001010202030010</t>
  </si>
  <si>
    <t>3502014-R2001</t>
  </si>
  <si>
    <t>8435596676421</t>
  </si>
  <si>
    <t>Right rocker arm</t>
  </si>
  <si>
    <t xml:space="preserve">Balancín derecho pinza de freno trasera der. </t>
  </si>
  <si>
    <t>0C10147</t>
  </si>
  <si>
    <r>
      <rPr>
        <b/>
        <sz val="6.5"/>
        <rFont val="Calibri"/>
        <family val="2"/>
      </rPr>
      <t>Balancin inferior forja DIDTS</t>
    </r>
  </si>
  <si>
    <t>3502013-R2001</t>
  </si>
  <si>
    <t>8435596676414</t>
  </si>
  <si>
    <t>Left rocker arm</t>
  </si>
  <si>
    <t>Balancín izquierdo pinza de freno trasera izq.</t>
  </si>
  <si>
    <t>0C10143</t>
  </si>
  <si>
    <r>
      <rPr>
        <b/>
        <sz val="6.5"/>
        <rFont val="Calibri"/>
        <family val="2"/>
      </rPr>
      <t>Balancin Superior DIDTS Derecho</t>
    </r>
  </si>
  <si>
    <t>0C10144</t>
  </si>
  <si>
    <r>
      <rPr>
        <b/>
        <sz val="6.5"/>
        <rFont val="Calibri"/>
        <family val="2"/>
      </rPr>
      <t>Balancin Superior DIDTS Izquierdo</t>
    </r>
  </si>
  <si>
    <t>Leaf Spring</t>
  </si>
  <si>
    <t>Ballesta</t>
  </si>
  <si>
    <t>Mouse Ballesta  Ref.1001010301010010</t>
  </si>
  <si>
    <t>Mouse Leaf Spring  Ref.1001010301010010</t>
  </si>
  <si>
    <t>LIGHT2020 Barra antichoque de la caja de mercancía  Ref.8501102-R10</t>
  </si>
  <si>
    <t>LIGHT2020 Cargo box crashproof strip  Ref.8501102-R10</t>
  </si>
  <si>
    <t>0C10241</t>
  </si>
  <si>
    <r>
      <rPr>
        <b/>
        <sz val="6.5"/>
        <rFont val="Calibri"/>
        <family val="2"/>
      </rPr>
      <t>Barra bieleta balancines</t>
    </r>
  </si>
  <si>
    <t>0C10240</t>
  </si>
  <si>
    <r>
      <rPr>
        <b/>
        <sz val="6.5"/>
        <rFont val="Calibri"/>
        <family val="2"/>
      </rPr>
      <t>Barra bieleta basculante</t>
    </r>
  </si>
  <si>
    <t>LIGHT2020, LIGHT2021 Barra bloqueadora de agua  Ref.7931012-R10</t>
  </si>
  <si>
    <t>LIGHT2020, LIGHT2021 Waterproof clamp plate  Ref.7931012-R10</t>
  </si>
  <si>
    <t>Tie rod</t>
  </si>
  <si>
    <t>Barra de refuerzo</t>
  </si>
  <si>
    <t>Mouse Barra de refuerzo  Ref.1001010506021040</t>
  </si>
  <si>
    <t>Mouse Tie rod  Ref.1001010506021040</t>
  </si>
  <si>
    <t>8402340-Q0001</t>
  </si>
  <si>
    <t>8435596632595</t>
  </si>
  <si>
    <t>Hood stay bar</t>
  </si>
  <si>
    <t>Barra de suspensión del capó</t>
  </si>
  <si>
    <t>Barra estabilizadora lateral</t>
  </si>
  <si>
    <t>LIGHT2020, LIGHT2021 Barra estabilizadora lateral  Ref.2916101-R10</t>
  </si>
  <si>
    <t>LIGHT2020, LIGHT2021 Lateral stabilizer bar  Ref.2916101-R10</t>
  </si>
  <si>
    <t>83520-TBG-A001</t>
  </si>
  <si>
    <t>Barra lateral derecha</t>
  </si>
  <si>
    <t>VS1 Barra lateral derecha  Ref.83520-TBG-A001</t>
  </si>
  <si>
    <t>83620-TBG-A001</t>
  </si>
  <si>
    <t>Barra lateral izquierda</t>
  </si>
  <si>
    <t>VS1 Barra lateral izquierda  Ref.83620-TBG-A001</t>
  </si>
  <si>
    <t>0C10274</t>
  </si>
  <si>
    <r>
      <rPr>
        <b/>
        <sz val="6.5"/>
        <rFont val="Calibri"/>
        <family val="2"/>
      </rPr>
      <t>Basculante Pre Ass Derecho</t>
    </r>
  </si>
  <si>
    <t>0C10275</t>
  </si>
  <si>
    <r>
      <rPr>
        <b/>
        <sz val="6.5"/>
        <rFont val="Calibri"/>
        <family val="2"/>
      </rPr>
      <t>Basculante Pre Ass Izquierdo</t>
    </r>
  </si>
  <si>
    <t>9635 controller base B1</t>
  </si>
  <si>
    <t>Mouse Base de controlador 9635 B1  Ref.1001050203480030</t>
  </si>
  <si>
    <t>Mouse 9635 controller base B1  Ref.1001050203480030</t>
  </si>
  <si>
    <t>9635 controller base B2</t>
  </si>
  <si>
    <t>Base de controlador 9635 B2</t>
  </si>
  <si>
    <t>Mouse Base de controlador 9635 B2  Ref.1001050203490030</t>
  </si>
  <si>
    <t>Mouse 9635 controller base B2  Ref.1001050203490030</t>
  </si>
  <si>
    <t>8204111-Q0001</t>
  </si>
  <si>
    <t>8435596631826</t>
  </si>
  <si>
    <t>Sun visor mounting base</t>
  </si>
  <si>
    <t>Base de montaje del parasol</t>
  </si>
  <si>
    <t>LIGHT2020, LIGHT2021 Base de montaje inferior del manillar  Ref.3421021-R1011</t>
  </si>
  <si>
    <t>LIGHT2020, LIGHT2021 Handlebar lower mounting base  Ref.3421021-R1011</t>
  </si>
  <si>
    <t>8435596676247</t>
  </si>
  <si>
    <t>Handlebar lower mounting base 2023</t>
  </si>
  <si>
    <t>Base de montaje inferior del manillar 2023</t>
  </si>
  <si>
    <t>Base de montaje trasero del manillar</t>
  </si>
  <si>
    <t>LIGHT2020, LIGHT2021 Base de montaje trasero del manillar  Ref.3403010-R10</t>
  </si>
  <si>
    <t>LIGHT2020, LIGHT2021 Handlebar bottom mounting base  Ref.3403010-R10</t>
  </si>
  <si>
    <t>LIGHT2020, LIGHT2021 Base del espejo retrovisor derecho  Ref.8202040-R1012</t>
  </si>
  <si>
    <t>LIGHT2020, LIGHT2021 Right rearview mirror base  Ref.8202040-R1012</t>
  </si>
  <si>
    <t>LIGHT2020, LIGHT2021 Base del espejo retrovisor izquierdo  Ref.8202030-R1012</t>
  </si>
  <si>
    <t>LIGHT2020, LIGHT2021 Left rearview mirror base  Ref.8202030-R1012</t>
  </si>
  <si>
    <t>5306107-Q0001</t>
  </si>
  <si>
    <t>8435596631642</t>
  </si>
  <si>
    <t>Dashboard dowel pin base</t>
  </si>
  <si>
    <t>Base del pasador del tablero</t>
  </si>
  <si>
    <t>0C10331</t>
  </si>
  <si>
    <r>
      <rPr>
        <b/>
        <sz val="6.5"/>
        <rFont val="Calibri"/>
        <family val="2"/>
      </rPr>
      <t>BASE GUIA IGUS DIDTS</t>
    </r>
  </si>
  <si>
    <t>6305125-Q0001</t>
  </si>
  <si>
    <t>8435596633271</t>
  </si>
  <si>
    <t>Right tail door lower limit base</t>
  </si>
  <si>
    <t>Base límite inferior puerta trasera derecha</t>
  </si>
  <si>
    <t>0C10016</t>
  </si>
  <si>
    <r>
      <rPr>
        <b/>
        <sz val="6.5"/>
        <rFont val="Calibri"/>
        <family val="2"/>
      </rPr>
      <t>BASTIDOR_CJTO_SOLDADO</t>
    </r>
  </si>
  <si>
    <t>3703010-R11</t>
  </si>
  <si>
    <t>Bateía de 12V (Batería de litio)</t>
  </si>
  <si>
    <t>LIGHT2020, LIGHT2021 Bateía de 12V (Batería de litio)  Ref.3703010-R11</t>
  </si>
  <si>
    <t>LIGHT2020, LIGHT2021 12V battery (lithium battery)  Ref.3703010-R11</t>
  </si>
  <si>
    <t>0C10212-RRU</t>
  </si>
  <si>
    <t>8435596637613</t>
  </si>
  <si>
    <t>Batería de 12V 2,3 Ah 35A Exide ET4BBS</t>
  </si>
  <si>
    <t>0C10212-RUL</t>
  </si>
  <si>
    <t>8435596651145</t>
  </si>
  <si>
    <t>Batería de 12V 2,3 Ah 35A Landport</t>
  </si>
  <si>
    <t>0C10212</t>
  </si>
  <si>
    <r>
      <rPr>
        <b/>
        <sz val="6.5"/>
        <rFont val="Calibri"/>
        <family val="2"/>
      </rPr>
      <t>BATERIA 12V 2,3AH 35A</t>
    </r>
  </si>
  <si>
    <t>VARTAA15</t>
  </si>
  <si>
    <t>8435596676452</t>
  </si>
  <si>
    <t>Aux Battery 12V40AH Mouse</t>
  </si>
  <si>
    <t>BATERIA 12V 40AH 330A +I 187X127X22 - Mouse</t>
  </si>
  <si>
    <t>0C10211</t>
  </si>
  <si>
    <r>
      <rPr>
        <b/>
        <sz val="6.5"/>
        <rFont val="Calibri"/>
        <family val="2"/>
      </rPr>
      <t>BATERIA 72V 7,2KWH</t>
    </r>
  </si>
  <si>
    <t>BWP1412SE</t>
  </si>
  <si>
    <t>8435596676544</t>
  </si>
  <si>
    <t>Aux Battery 12V12AH Mini</t>
  </si>
  <si>
    <t>Batería Aux. 12V12AH Mini 150x100x100</t>
  </si>
  <si>
    <t>3703010-U20</t>
  </si>
  <si>
    <t>8435596637484</t>
  </si>
  <si>
    <t>RECUB6FM12</t>
  </si>
  <si>
    <t>REC1213AGM</t>
  </si>
  <si>
    <t>Aux. Battery 12V20AH Light</t>
  </si>
  <si>
    <t>Batería Aux. AMG12V20AH Light</t>
  </si>
  <si>
    <t>Light</t>
  </si>
  <si>
    <t>8435596637477</t>
  </si>
  <si>
    <t>RECUB6EVF20</t>
  </si>
  <si>
    <t>Batería Aux. AMG12V20AH Light -RECUB6EVF20</t>
  </si>
  <si>
    <t>TBC12-23</t>
  </si>
  <si>
    <t>Auxiliary battery 12V 20 Ah</t>
  </si>
  <si>
    <t>Bateria auxiliar 12V 20 Ah</t>
  </si>
  <si>
    <t xml:space="preserve"> Bateria auxiliar 12V 20 Ah  Ref.TBC12-23</t>
  </si>
  <si>
    <t xml:space="preserve"> Auxiliary battery 12V 20 Ah  Ref.TBC12-23</t>
  </si>
  <si>
    <t>Batería de alimentación (Batería de litio de carga rápida)</t>
  </si>
  <si>
    <t>Baterías de Potencia</t>
  </si>
  <si>
    <t>Mini L2, Mini L5</t>
  </si>
  <si>
    <t>Mini Batería de alimentación (Batería de litio de carga rápida)  Ref.2101010-R2011</t>
  </si>
  <si>
    <t>Mini Power battery (lithium battery Fast charge)  Ref.2101010-R2011</t>
  </si>
  <si>
    <t>Batería de alimentación (Batería de litio de carga rápida) carga rapida</t>
  </si>
  <si>
    <t>LIGHT2021 Batería de alimentación (Batería de litio de carga rápida) carga rapida  Ref.2101010-R1111</t>
  </si>
  <si>
    <t>LIGHT2021 Power battery (lithium battery Fast charge)  Ref.2101010-R1111</t>
  </si>
  <si>
    <t>Power battery (lithium battery)</t>
  </si>
  <si>
    <t>Batería de alimentación (Batería de litio) carga lenta</t>
  </si>
  <si>
    <t>LIGHT2020, LIGHT2021 Batería de alimentación (Batería de litio) carga lenta  Ref.2101010-R11</t>
  </si>
  <si>
    <t>LIGHT2020, LIGHT2021 Power battery (lithium battery)  Ref.2101010-R11</t>
  </si>
  <si>
    <t>2101010-R1121</t>
  </si>
  <si>
    <t>Power battery (lithium battery) Tianhong</t>
  </si>
  <si>
    <t>Batería de alimentación (Batería de litio) carga Rapida Tianhong</t>
  </si>
  <si>
    <t>1001020301200020</t>
  </si>
  <si>
    <t>Starting Battery</t>
  </si>
  <si>
    <t>Batería de arranque</t>
  </si>
  <si>
    <t>Mouse Batería de arranque  Ref.1001020301200020</t>
  </si>
  <si>
    <t>Mouse Starting Battery  Ref.1001020301200020</t>
  </si>
  <si>
    <t>1001020301060010</t>
  </si>
  <si>
    <t>20ah Starting Battery</t>
  </si>
  <si>
    <t>Batería de arranque 20AH</t>
  </si>
  <si>
    <t>Mouse Batería de arranque 20AH  Ref.1001020301060010</t>
  </si>
  <si>
    <t>Mouse 20ah Starting Battery  Ref.1001020301060010</t>
  </si>
  <si>
    <t>36Ah Start Battery</t>
  </si>
  <si>
    <t>Batería de arranque 36AH</t>
  </si>
  <si>
    <t>Mouse Batería de arranque 36AH L195/W127/H200mm Ref.1001020301200010</t>
  </si>
  <si>
    <t>Mouse 36Ah Start Battery L195/W127/H200mm Ref.1001020301200010</t>
  </si>
  <si>
    <t>3700010-Q0001</t>
  </si>
  <si>
    <t>8435596629977</t>
  </si>
  <si>
    <t>Lead-acid battery（auxiliary power supply）12V/45Ah</t>
  </si>
  <si>
    <t>Batería de plomo-ácido (fuente de alimentación auxiliar) 12V/45Ah</t>
  </si>
  <si>
    <t>Power Battery Pack</t>
  </si>
  <si>
    <t>Mouse Batería de Tracción 86.4V 300AH Ref.1001020301140020</t>
  </si>
  <si>
    <t>Mouse Power Battery Pack 86.4V 300AH Ref.1001020301140020</t>
  </si>
  <si>
    <t>6705112-Q0001</t>
  </si>
  <si>
    <t>8435596633059</t>
  </si>
  <si>
    <t xml:space="preserve">Sliding door lock cylinder control connecting rod </t>
  </si>
  <si>
    <t xml:space="preserve">Biela de control del cilindro de cerradura de puerta corredera </t>
  </si>
  <si>
    <t>LIGHT2020 Bisagra  Ref.8500130-R10</t>
  </si>
  <si>
    <t>LIGHT2020 Hinge  Ref.8500130-R10</t>
  </si>
  <si>
    <t>LIGHT2021 Bisagra de acero inoxidable  Ref.8500826-R10</t>
  </si>
  <si>
    <t>LIGHT2021 Stainless steel hinge  Ref.8500826-R10</t>
  </si>
  <si>
    <t>1001030409010010</t>
  </si>
  <si>
    <t>Cabin Hinge</t>
  </si>
  <si>
    <t>Bisagra de cabina</t>
  </si>
  <si>
    <t>Mouse Bisagra de cabina  Ref.1001030409010010</t>
  </si>
  <si>
    <t>Mouse Cabin Hinge  Ref.1001030409010010</t>
  </si>
  <si>
    <t>0C10057</t>
  </si>
  <si>
    <r>
      <rPr>
        <b/>
        <sz val="6.5"/>
        <rFont val="Calibri"/>
        <family val="2"/>
      </rPr>
      <t>Bisagra parte fija</t>
    </r>
  </si>
  <si>
    <t>0C10059</t>
  </si>
  <si>
    <r>
      <rPr>
        <b/>
        <sz val="6.5"/>
        <rFont val="Calibri"/>
        <family val="2"/>
      </rPr>
      <t>Bisagra parte unión asiento</t>
    </r>
  </si>
  <si>
    <r>
      <rPr>
        <b/>
        <sz val="6.5"/>
        <rFont val="Calibri"/>
        <family val="2"/>
      </rPr>
      <t>Bleeder kit  - Pinza flotante freno trasero</t>
    </r>
  </si>
  <si>
    <t>5532116-Q0001</t>
  </si>
  <si>
    <t>8435596632793</t>
  </si>
  <si>
    <t xml:space="preserve">Door limit adjustment block </t>
  </si>
  <si>
    <t xml:space="preserve">Bloque de ajuste de límite de puerta </t>
  </si>
  <si>
    <t>5532114-Q0001</t>
  </si>
  <si>
    <t>8435596635473</t>
  </si>
  <si>
    <t>Charging port cover buffer block</t>
  </si>
  <si>
    <t>Bloque de amortiguación de la cubierta del puerto de carga</t>
  </si>
  <si>
    <t>5532114-Q0006</t>
  </si>
  <si>
    <t>8435596637385</t>
  </si>
  <si>
    <t>5532117-Q0001</t>
  </si>
  <si>
    <t>8435596637378</t>
  </si>
  <si>
    <t>Hood limit buffer block</t>
  </si>
  <si>
    <t>Bloque de amortiguación de límite de capó</t>
  </si>
  <si>
    <t>45517-QSM-A000</t>
  </si>
  <si>
    <t>Bloque de conexión del cilindro principal</t>
  </si>
  <si>
    <t>VS1 Bloque de conexión del cilindro principal  Ref.45517-QSM-A000</t>
  </si>
  <si>
    <t>53124-TGF-A000</t>
  </si>
  <si>
    <t>Bloque de dirección</t>
  </si>
  <si>
    <t>VS1 Bloque de dirección  Ref.53124-TGF-A000</t>
  </si>
  <si>
    <t>3101204-Q0001</t>
  </si>
  <si>
    <t>8435596635350</t>
  </si>
  <si>
    <t>Balance block</t>
  </si>
  <si>
    <t>bloque de equilibrio</t>
  </si>
  <si>
    <t>5402131-Q0001</t>
  </si>
  <si>
    <t>8435596632090</t>
  </si>
  <si>
    <t>EVA sponge block</t>
  </si>
  <si>
    <t>bloque de esponja eva</t>
  </si>
  <si>
    <t>5402132-Q0001</t>
  </si>
  <si>
    <t>8435596633592</t>
  </si>
  <si>
    <t>Plate Spring Fixing Block</t>
  </si>
  <si>
    <t>Bloque de fijación de resorte de placa</t>
  </si>
  <si>
    <t>Mouse Bloque de fijación de resorte de placa  Ref.1001010301040010</t>
  </si>
  <si>
    <t>Mouse Plate Spring Fixing Block  Ref.1001010301040010</t>
  </si>
  <si>
    <t>SLC02</t>
  </si>
  <si>
    <t>8435596629793</t>
  </si>
  <si>
    <t>Bumper block</t>
  </si>
  <si>
    <t>Bloque de parachoques</t>
  </si>
  <si>
    <t>Bloqueo de cojín electrónico</t>
  </si>
  <si>
    <t>VS1 Bloqueo de cojín electrónico  Ref.77232-TAC-A001</t>
  </si>
  <si>
    <t>VS1 Electronic Cushion Lock  Ref.77232-TAC-A001</t>
  </si>
  <si>
    <t>Bloqueo de montaje del freno de mano</t>
  </si>
  <si>
    <t>LIGHT2020, LIGHT2021 Bloqueo de montaje del freno de mano  Ref.3505301-R10</t>
  </si>
  <si>
    <t>LIGHT2020, LIGHT2021 Handbrake mounting block  Ref.3505301-R10</t>
  </si>
  <si>
    <t>Bloqueo de sujeción de base</t>
  </si>
  <si>
    <t>LIGHT2020, LIGHT2021 Bloqueo de sujeción de base  Ref.3403011-R10</t>
  </si>
  <si>
    <t>LIGHT2020, LIGHT2021 Base clamp block  Ref.3403011-R10</t>
  </si>
  <si>
    <t>1001040502010010</t>
  </si>
  <si>
    <t>Trumpet</t>
  </si>
  <si>
    <t>Bocina</t>
  </si>
  <si>
    <t>Mouse Bocina  Ref.1001040502010010</t>
  </si>
  <si>
    <t>Mouse Trumpet  Ref.1001040502010010</t>
  </si>
  <si>
    <t>3721010-Q0001</t>
  </si>
  <si>
    <t>8435596630089</t>
  </si>
  <si>
    <t>Electric horn</t>
  </si>
  <si>
    <t>bocina electrica</t>
  </si>
  <si>
    <t>5820010-Q0004</t>
  </si>
  <si>
    <t>8435596631703</t>
  </si>
  <si>
    <t>Passenger airbag with bracket assembly</t>
  </si>
  <si>
    <t>Bolsa de aire del pasajero con conjunto de soporte</t>
  </si>
  <si>
    <t>LIGHT2021 Bolsa de almacenamiento manual  Ref.3922101-R10</t>
  </si>
  <si>
    <t>LIGHT2021 Manual storage bag  Ref.3922101-R10</t>
  </si>
  <si>
    <t>Net Bag</t>
  </si>
  <si>
    <t>Bolsa de red</t>
  </si>
  <si>
    <t>Mouse Bolsa de red  Ref.1001030306010010</t>
  </si>
  <si>
    <t>Mouse Net Bag  Ref.1001030306010010</t>
  </si>
  <si>
    <t>Bolsa de red de almacenamiento derecha</t>
  </si>
  <si>
    <t>LIGHT2020, LIGHT2021 Bolsa de red de almacenamiento derecha  Ref.5301104-R10</t>
  </si>
  <si>
    <t>LIGHT2020, LIGHT2021 Right hollow storage bag  Ref.5301104-R10</t>
  </si>
  <si>
    <t>Bolsa de red de almacenamiento izquierda</t>
  </si>
  <si>
    <t>LIGHT2020, LIGHT2021 Bolsa de red de almacenamiento izquierda  Ref.5301103-R10</t>
  </si>
  <si>
    <t>LIGHT2020, LIGHT2021 Left hollow storage bag  Ref.5301103-R10</t>
  </si>
  <si>
    <t>LIGHT2020, LIGHT2021 Bolsa de red grande  Ref.8501104-R10</t>
  </si>
  <si>
    <t>LIGHT2020, LIGHT2021 Large hollow hanging storage bag in cargo box  Ref.8501104-R10</t>
  </si>
  <si>
    <t>LIGHT2020, LIGHT2021 Bolsa de red pequeña  Ref.8501106-R10</t>
  </si>
  <si>
    <t>LIGHT2020, LIGHT2021 Small hollow hanging storage bag in cargo box  Ref.8501106-R10</t>
  </si>
  <si>
    <t>3930100-R10</t>
  </si>
  <si>
    <t>LIGHT2020, LIGHT2021 Bolsa para cargador portátil EV  Ref.3930100-R10</t>
  </si>
  <si>
    <t>LIGHT2020, LIGHT2021 Bag for Portable EV charger   Ref.3930100-R10</t>
  </si>
  <si>
    <t>LIGHT2021 Bolsa para cargador portátil EV  Ref.3930100-R1011</t>
  </si>
  <si>
    <t>LIGHT2021 Bag for Portable EV charger   Ref.3930100-R1011</t>
  </si>
  <si>
    <t>3903050-R10</t>
  </si>
  <si>
    <t>8435596676513</t>
  </si>
  <si>
    <t>BCM waterproof sleeve</t>
  </si>
  <si>
    <t>Bolsa Protección de BCM</t>
  </si>
  <si>
    <t>Light/MIni</t>
  </si>
  <si>
    <t xml:space="preserve">8500228-R20 </t>
  </si>
  <si>
    <t>EPP box net pocket</t>
  </si>
  <si>
    <t xml:space="preserve">Mini Bolsillo de red de caja EPP  Ref.8500228-R20 </t>
  </si>
  <si>
    <t xml:space="preserve">Mini EPP box net pocket  Ref.8500228-R20 </t>
  </si>
  <si>
    <t>8200030-Q0001</t>
  </si>
  <si>
    <t>8435596633493</t>
  </si>
  <si>
    <t>Air Pump</t>
  </si>
  <si>
    <t>Bomba de aire</t>
  </si>
  <si>
    <r>
      <rPr>
        <b/>
        <sz val="6.5"/>
        <rFont val="Calibri"/>
        <family val="2"/>
      </rPr>
      <t>BOMBA DE MANO DERECHA D12,7 CON ABRAZADERA S</t>
    </r>
  </si>
  <si>
    <r>
      <rPr>
        <b/>
        <sz val="6.5"/>
        <rFont val="Calibri"/>
        <family val="2"/>
      </rPr>
      <t>BOMBA DE MANO IZQUIERDA D14 CON ABRAZADERA S</t>
    </r>
  </si>
  <si>
    <r>
      <rPr>
        <b/>
        <sz val="6.5"/>
        <rFont val="Calibri"/>
        <family val="2"/>
      </rPr>
      <t>Bomba de pie Ø14</t>
    </r>
  </si>
  <si>
    <t>1307101-Q0006</t>
  </si>
  <si>
    <t>8435596630782</t>
  </si>
  <si>
    <t>Electrical pump（16V)</t>
  </si>
  <si>
    <t>Bomba eléctrica (16V)</t>
  </si>
  <si>
    <t>Bombin de bloqueo</t>
  </si>
  <si>
    <t>LIGHT2020, LIGHT2021 Bombin de bloqueo  Ref.3704010-R1001</t>
  </si>
  <si>
    <t>LIGHT2020, LIGHT2021 Lock cylinder  Ref.3704010-R1001</t>
  </si>
  <si>
    <t>3747021-Q0001</t>
  </si>
  <si>
    <t>8435596630126</t>
  </si>
  <si>
    <t>Washer nozzle</t>
  </si>
  <si>
    <t>Boquilla de lavado</t>
  </si>
  <si>
    <t xml:space="preserve">Boquilla delantera de lavado </t>
  </si>
  <si>
    <t>LIGHT2020, LIGHT2021 Boquilla delantera de lavado   Ref.5207011-R10</t>
  </si>
  <si>
    <t>LIGHT2020, LIGHT2021 Washer front nozzle  Ref.5207011-R10</t>
  </si>
  <si>
    <r>
      <rPr>
        <b/>
        <sz val="6.5"/>
        <rFont val="Calibri"/>
        <family val="2"/>
      </rPr>
      <t>Bracket kit - Maneta de freno izquierda</t>
    </r>
  </si>
  <si>
    <r>
      <rPr>
        <b/>
        <sz val="6.5"/>
        <rFont val="Calibri"/>
        <family val="2"/>
      </rPr>
      <t>Brake pad kit - Pinza de freno delantero</t>
    </r>
  </si>
  <si>
    <r>
      <rPr>
        <b/>
        <sz val="6.5"/>
        <rFont val="Calibri"/>
        <family val="2"/>
      </rPr>
      <t>Brake pads kit</t>
    </r>
  </si>
  <si>
    <r>
      <rPr>
        <b/>
        <sz val="6.5"/>
        <rFont val="Calibri"/>
        <family val="2"/>
      </rPr>
      <t>Brake pads kit - Pinza flotante freno trasero</t>
    </r>
  </si>
  <si>
    <r>
      <rPr>
        <b/>
        <sz val="6.5"/>
        <rFont val="Calibri"/>
        <family val="2"/>
      </rPr>
      <t>Brake pads kit - Pinza flotante freno trasero Izquierdo</t>
    </r>
  </si>
  <si>
    <t>1001010506040020</t>
  </si>
  <si>
    <t>Arm with Ball Joint Assembly (Old)</t>
  </si>
  <si>
    <t>Brazo con conjunto de rótula (Antiguo)</t>
  </si>
  <si>
    <t>Mouse Brazo con conjunto de rótula (Antiguo)  Ref.1001010506040020</t>
  </si>
  <si>
    <t>Mouse Arm with Ball Joint Assembly (Old)  Ref.1001010506040020</t>
  </si>
  <si>
    <t>1001010506040010</t>
  </si>
  <si>
    <t>Arm with Ball Joint Assembly (New)</t>
  </si>
  <si>
    <t>Brazo con conjunto de rótula (Nuevo)</t>
  </si>
  <si>
    <t>Mouse Brazo con conjunto de rótula (Nuevo)  Ref.1001010506040010</t>
  </si>
  <si>
    <t>Mouse Arm with Ball Joint Assembly (New)  Ref.1001010506040010</t>
  </si>
  <si>
    <t>LIGHT2020, LIGHT2021 Brazo de remolque  Ref.2911102-R10</t>
  </si>
  <si>
    <t>LIGHT2020, LIGHT2021 Trailing arm  Ref.2911102-R10</t>
  </si>
  <si>
    <t>1001040702050010</t>
  </si>
  <si>
    <t>Wiper Arm</t>
  </si>
  <si>
    <t>Mouse Brazo del limpiaparabrisas 600mm Ref.1001040702050010</t>
  </si>
  <si>
    <t>Mouse Wiper Arm 600mm Ref.1001040702050010</t>
  </si>
  <si>
    <t>LIGHT2020, LIGHT2021 Brazo oscilante exterior de la estructura basculante  Ref.2745104-R1021</t>
  </si>
  <si>
    <t>LIGHT2020, LIGHT2021 Outer swing arm of tilt structure  Ref.2745104-R1021</t>
  </si>
  <si>
    <t>1001050104030090</t>
  </si>
  <si>
    <t>98mm Click-On Tie</t>
  </si>
  <si>
    <t>Brida a presión de 98mm</t>
  </si>
  <si>
    <t>Mouse Brida a presión de 98mm  Ref.1001050104030090</t>
  </si>
  <si>
    <t>Mouse 98mm Click-On Tie  Ref.1001050104030090</t>
  </si>
  <si>
    <t>Brida adjunta al disco de freno</t>
  </si>
  <si>
    <t>LIGHT2020 Brida adjunta al disco de freno  Ref.2401111-R10</t>
  </si>
  <si>
    <t>LIGHT2020 Brake disc attached flange  Ref.2401111-R10</t>
  </si>
  <si>
    <t>0C90174</t>
  </si>
  <si>
    <r>
      <rPr>
        <b/>
        <sz val="6.5"/>
        <rFont val="Calibri"/>
        <family val="2"/>
      </rPr>
      <t>BRIDA PLASTICA</t>
    </r>
  </si>
  <si>
    <t>LIGHT2020, LIGHT2021 Brida φ26  Ref.8228010-R10</t>
  </si>
  <si>
    <t>LIGHT2020, LIGHT2021 φ26 clamp  Ref.8228010-R10</t>
  </si>
  <si>
    <t>A-Arm Bushing</t>
  </si>
  <si>
    <t>Buje de brazo en A</t>
  </si>
  <si>
    <t>Mouse Buje de brazo en A  Ref.1001010202010010</t>
  </si>
  <si>
    <t>Mouse A-Arm Bushing  Ref.1001010202010010</t>
  </si>
  <si>
    <t>Front wheel rim</t>
  </si>
  <si>
    <t>Buje de rueda delantera</t>
  </si>
  <si>
    <t>Mouse Buje de rueda delantera  Ref.SMO004</t>
  </si>
  <si>
    <t>Mouse Front wheel rim  Ref.SMO004</t>
  </si>
  <si>
    <t>Rear Wheel Hub</t>
  </si>
  <si>
    <t>Buje de rueda trasera</t>
  </si>
  <si>
    <t>Mouse Buje de rueda trasera  Ref.1001010102010010</t>
  </si>
  <si>
    <t>Mouse Rear Wheel Hub  Ref.1001010102010010</t>
  </si>
  <si>
    <t>42800-TBG-A000-M1</t>
  </si>
  <si>
    <t>Buje de rueda trasera (MT2.5-14)</t>
  </si>
  <si>
    <t>VS1 Buje de rueda trasera (MT2.5-14)  Ref.42800-TBG-A000-M1</t>
  </si>
  <si>
    <t>Rear Axle Bushing</t>
  </si>
  <si>
    <t>Mouse Buje del eje trasero  Ref.1001010202020010</t>
  </si>
  <si>
    <t>Mouse Rear Axle Bushing  Ref.1001010202020010</t>
  </si>
  <si>
    <t>44311-QSM-A000</t>
  </si>
  <si>
    <t>Buje del lado de la rueda delantera</t>
  </si>
  <si>
    <t>VS1 Buje del lado de la rueda delantera  Ref.44311-QSM-A000</t>
  </si>
  <si>
    <t>LIGHT2020, LIGHT2021 Buje trasero  Ref.3104101-R10</t>
  </si>
  <si>
    <t>LIGHT2020, LIGHT2021 Rear hub  Ref.3104101-R10</t>
  </si>
  <si>
    <t>Ball Head</t>
  </si>
  <si>
    <t>Cabeza de bola</t>
  </si>
  <si>
    <t>Mouse Cabeza de bola  Ref.1001010503020010</t>
  </si>
  <si>
    <t>Mouse Ball Head  Ref.1001010503020010</t>
  </si>
  <si>
    <t>Left Side Door Lock Control Adapter Cable</t>
  </si>
  <si>
    <t>Cable adaptador de control de la cerradura lateral de la puerta izquierda</t>
  </si>
  <si>
    <t>Mouse Cable adaptador de control de la cerradura lateral de la puerta izquierda  Ref.1001040601060010</t>
  </si>
  <si>
    <t>Mouse Left Side Door Lock Control Adapter Cable  Ref.1001040601060010</t>
  </si>
  <si>
    <t>1001040601740180</t>
  </si>
  <si>
    <t>Airbag ECU Control Adapter Cable</t>
  </si>
  <si>
    <t>Cable adaptador de control de la ECU del Airbag</t>
  </si>
  <si>
    <t>Mouse Cable adaptador de control de la ECU del Airbag  Ref.1001040601740180</t>
  </si>
  <si>
    <t>Mouse Airbag ECU Control Adapter Cable  Ref.1001040601740180</t>
  </si>
  <si>
    <t>Controller Adapter Cable (Air Conditioner+ABS+Grebo)</t>
  </si>
  <si>
    <t>Cable adaptador del controlador (Aire acondicionado + ABS + Grebo)</t>
  </si>
  <si>
    <t>Mouse Cable adaptador del controlador (Aire acondicionado + ABS + Grebo)  Ref.1001040601740650</t>
  </si>
  <si>
    <t>Mouse Controller Adapter Cable (Air Conditioner+ABS+Grebo)  Ref.1001040601740650</t>
  </si>
  <si>
    <t>1001040601740690</t>
  </si>
  <si>
    <t>Controller Adapter Cable (Exported To Europe)</t>
  </si>
  <si>
    <t>Cable adaptador del controlador (exportado a Europa)</t>
  </si>
  <si>
    <t>Mouse Cable adaptador del controlador (exportado a Europa)  Ref.1001040601740690</t>
  </si>
  <si>
    <t>Mouse Controller Adapter Cable (Exported To Europe)  Ref.1001040601740690</t>
  </si>
  <si>
    <t>1001040904030010</t>
  </si>
  <si>
    <t xml:space="preserve">Accelerator Pedal Adapter Cable </t>
  </si>
  <si>
    <t>Cable adaptador del pedal del acelerador</t>
  </si>
  <si>
    <t>Mouse Cable adaptador del pedal del acelerador  Ref.1001040904030010</t>
  </si>
  <si>
    <t>Mouse Accelerator Pedal Adapter Cable   Ref.1001040904030010</t>
  </si>
  <si>
    <t>Accelerator Pedal Adapter Cable (MB Lithium Battery)</t>
  </si>
  <si>
    <t>Cable adaptador del pedal del acelerador (Batería de litio MB)</t>
  </si>
  <si>
    <t>Mouse Cable adaptador del pedal del acelerador (Batería de litio MB)  Ref.1001040601740270</t>
  </si>
  <si>
    <t>Mouse Accelerator Pedal Adapter Cable (MB Lithium Battery)  Ref.1001040601740270</t>
  </si>
  <si>
    <t>3779025-R10</t>
  </si>
  <si>
    <t>8435596676384</t>
  </si>
  <si>
    <t>Parking switch adapter cable 2023</t>
  </si>
  <si>
    <t>Cable adaptador interruptor de aparcamiento 2023</t>
  </si>
  <si>
    <t>High-Voltage Box DC/DCoutput Wire (Matching 1KWDC/DC)</t>
  </si>
  <si>
    <t>Cable DC/DCoutput de alto voltaje (Coincidencia 1KWDC/DC)</t>
  </si>
  <si>
    <t>Mouse Cable DC/DCoutput de alto voltaje (Coincidencia 1KWDC/DC)  Ref.1001040601740520</t>
  </si>
  <si>
    <t>Mouse High-Voltage Box DC/DCoutput Wire (Matching 1KWDC/DC)  Ref.1001040601740520</t>
  </si>
  <si>
    <t>1001040601740460</t>
  </si>
  <si>
    <t xml:space="preserve">12V Power Wire (Air Conditioner+Waterproofed EPS) </t>
  </si>
  <si>
    <t>Cable de alimentación de 12V (Aire acondicionado + EPS impermeable)</t>
  </si>
  <si>
    <t>Mouse Cable de alimentación de 12V (Aire acondicionado + EPS impermeable)  Ref.1001040601740460</t>
  </si>
  <si>
    <t>Mouse 12V Power Wire (Air Conditioner+Waterproofed EPS)   Ref.1001040601740460</t>
  </si>
  <si>
    <t>1001040601800250</t>
  </si>
  <si>
    <t xml:space="preserve">12V Power Wire (Air Conditioner+No Vacuum Assistance) </t>
  </si>
  <si>
    <t>Cable de alimentación de 12V (Aire acondicionado + sin asistencia al vacío)</t>
  </si>
  <si>
    <t>Mouse Cable de alimentación de 12V (Aire acondicionado + sin asistencia al vacío)  Ref.1001040601800250</t>
  </si>
  <si>
    <t>Mouse 12V Power Wire (Air Conditioner+No Vacuum Assistance)   Ref.1001040601800250</t>
  </si>
  <si>
    <t>32200-TBG-A001</t>
  </si>
  <si>
    <t>Cable de arnés secundario</t>
  </si>
  <si>
    <t>VS1 Cable de arnés secundario  Ref.32200-TBG-C100</t>
  </si>
  <si>
    <t>VS1 Sub Harness Wire  Ref.32200-TBG-C100</t>
  </si>
  <si>
    <t>77240-TBG-A000</t>
  </si>
  <si>
    <t>Cable de bloqueo de cojín</t>
  </si>
  <si>
    <t>VS1 Cable de bloqueo de cojín  Ref.77240-TBG-A000</t>
  </si>
  <si>
    <t>VS1 Cable,Cushion Lock  Ref.77240-TBG-A000</t>
  </si>
  <si>
    <t>LIGHT2021 Cable de bloqueo de inclinación  Ref.2745020-R1012</t>
  </si>
  <si>
    <t>LIGHT2021 Tilt lock cable  Ref.2745020-R1012</t>
  </si>
  <si>
    <t>Mini Cable de bloqueo de inclinación  Ref.2745020-R2012</t>
  </si>
  <si>
    <t>Mini Tilt lock cable  Ref.2745020-R2012</t>
  </si>
  <si>
    <t>LIGHT2020 Cable de bloqueo de inclinación  Ref.2745020-R1011</t>
  </si>
  <si>
    <t>LIGHT2020 Tilt lock cable  Ref.2745020-R1011</t>
  </si>
  <si>
    <t>Door Lock Cable</t>
  </si>
  <si>
    <t>Cable de bloqueo de puerta</t>
  </si>
  <si>
    <t>Mouse Cable de bloqueo de puerta  Ref.1001040601740340</t>
  </si>
  <si>
    <t>Mouse Door Lock Cable  Ref.1001040601740340</t>
  </si>
  <si>
    <t>35320-TBG-A000-T9</t>
  </si>
  <si>
    <t>Charging Cable（Argentina）</t>
  </si>
  <si>
    <t>Cable de carga (Argentina)</t>
  </si>
  <si>
    <t>VS1 Cable de carga (Argentina)  Ref.35320-TBG-A000-T9</t>
  </si>
  <si>
    <t>VS1 Charging Cable（Argentina）  Ref.35320-TBG-A000-T9</t>
  </si>
  <si>
    <t>35320-TBG-A000-T4</t>
  </si>
  <si>
    <t>Charging Cable（Australia）</t>
  </si>
  <si>
    <t>Cable de carga (Australia)</t>
  </si>
  <si>
    <t>VS1 Cable de carga (Australia)  Ref.35320-TBG-A000-T4</t>
  </si>
  <si>
    <t>VS1 Charging Cable（Australia）  Ref.35320-TBG-A000-T4</t>
  </si>
  <si>
    <t>35320-TBG-A000-T11</t>
  </si>
  <si>
    <t>Charging Cable（Brasil）</t>
  </si>
  <si>
    <t>Cable de carga (Brasil)</t>
  </si>
  <si>
    <t>VS1 Cable de carga (Brasil)  Ref.35320-TBG-A000-T11</t>
  </si>
  <si>
    <t>VS1 Charging Cable（Brasil）  Ref.35320-TBG-A000-T11</t>
  </si>
  <si>
    <t>35320-TBG-A000-T13</t>
  </si>
  <si>
    <t>Charging Cable（China two-pin）</t>
  </si>
  <si>
    <t>Cable de carga (China de dos pines)</t>
  </si>
  <si>
    <t>VS1 Cable de carga (China de dos pines)  Ref.35320-TBG-A000-T13</t>
  </si>
  <si>
    <t>VS1 Charging Cable（China two-pin）  Ref.35320-TBG-A000-T13</t>
  </si>
  <si>
    <t>35320-TBG-A000-T1</t>
  </si>
  <si>
    <t>Charging Cable（China three-pin）</t>
  </si>
  <si>
    <t>Cable de carga (China de tres pines)</t>
  </si>
  <si>
    <t>VS1 Cable de carga (China de tres pines)  Ref.35320-TBG-A000-T1</t>
  </si>
  <si>
    <t>VS1 Charging Cable（China three-pin）  Ref.35320-TBG-A000-T1</t>
  </si>
  <si>
    <t>35320-TBG-A000-T10</t>
  </si>
  <si>
    <t>Charging Cable（USA）</t>
  </si>
  <si>
    <t>Cable de carga (EE. UU.)</t>
  </si>
  <si>
    <t>VS1 Cable de carga (EE. UU.)  Ref.35320-TBG-A000-T10</t>
  </si>
  <si>
    <t>VS1 Charging Cable（USA）  Ref.35320-TBG-A000-T10</t>
  </si>
  <si>
    <t>1099090499020450</t>
  </si>
  <si>
    <t>Charging Cord (EU standard)</t>
  </si>
  <si>
    <t>Cable de carga (estándar de la UE)</t>
  </si>
  <si>
    <t>Mouse Cable de carga (estándar de la UE)  Ref.1099090499020450</t>
  </si>
  <si>
    <t>Mouse Charging Cord (EU standard)  Ref.1099090499020450</t>
  </si>
  <si>
    <t>35320-TBG-A000-T5</t>
  </si>
  <si>
    <t>Charging Cable（India）</t>
  </si>
  <si>
    <t>Cable de carga (India)</t>
  </si>
  <si>
    <t>VS1 Cable de carga (India)  Ref.35320-TBG-A000-T5</t>
  </si>
  <si>
    <t>VS1 Charging Cable（India）  Ref.35320-TBG-A000-T5</t>
  </si>
  <si>
    <t>35320-TBG-A000-T6</t>
  </si>
  <si>
    <t>Charging Cable（Isreal）</t>
  </si>
  <si>
    <t>Cable de carga (Israel)</t>
  </si>
  <si>
    <t>VS1 Cable de carga (Israel)  Ref.35320-TBG-A000-T6</t>
  </si>
  <si>
    <t>VS1 Charging Cable（Isreal）  Ref.35320-TBG-A000-T6</t>
  </si>
  <si>
    <t>35320-TBG-A000-T8</t>
  </si>
  <si>
    <t>Charging Cable（Italy）</t>
  </si>
  <si>
    <t>Cable de carga (Italia)</t>
  </si>
  <si>
    <t>VS1 Cable de carga (Italia)  Ref.35320-TBG-A000-T8</t>
  </si>
  <si>
    <t>VS1 Charging Cable（Italy）  Ref.35320-TBG-A000-T8</t>
  </si>
  <si>
    <t>35320-TBG-A000-T12</t>
  </si>
  <si>
    <t>Charging Cable（Japan）</t>
  </si>
  <si>
    <t>Cable de carga (Japón)</t>
  </si>
  <si>
    <t>VS1 Cable de carga (Japón)  Ref.35320-TBG-A000-T12</t>
  </si>
  <si>
    <t>VS1 Charging Cable（Japan）  Ref.35320-TBG-A000-T12</t>
  </si>
  <si>
    <t>35320-TBG-A000-T3</t>
  </si>
  <si>
    <t>Charging Cable（UK）</t>
  </si>
  <si>
    <t>Cable de carga (Reino Unido)</t>
  </si>
  <si>
    <t>VS1 Cable de carga (Reino Unido)  Ref.35320-TBG-A000-T3</t>
  </si>
  <si>
    <t>VS1 Charging Cable（UK）  Ref.35320-TBG-A000-T3</t>
  </si>
  <si>
    <t>35320-TBG-A000-T7</t>
  </si>
  <si>
    <t>Charging Cable（Switzerland）</t>
  </si>
  <si>
    <t>Cable de carga (Suiza)</t>
  </si>
  <si>
    <t>VS1 Cable de carga (Suiza)  Ref.35320-TBG-A000-T7</t>
  </si>
  <si>
    <t>VS1 Charging Cable（Switzerland）  Ref.35320-TBG-A000-T7</t>
  </si>
  <si>
    <t>35320-TBG-A000-T2</t>
  </si>
  <si>
    <t>Charging Cable（EU）</t>
  </si>
  <si>
    <t>Cable de carga (UE)</t>
  </si>
  <si>
    <t>VS1 Cable de carga (UE)  Ref.35320-TBG-A000-T2</t>
  </si>
  <si>
    <t>VS1 Charging Cable（EU）  Ref.35320-TBG-A000-T2</t>
  </si>
  <si>
    <t>2126021A1-Q0001</t>
  </si>
  <si>
    <t>8435596635268</t>
  </si>
  <si>
    <t>European standard AC portable charging cable 32A</t>
  </si>
  <si>
    <t>Cable de carga portátil de CA estándar europeo 32A</t>
  </si>
  <si>
    <t>CB32A01EU1</t>
  </si>
  <si>
    <t>8435596637590</t>
  </si>
  <si>
    <t>Type2 to Type2 EV Charging Cable 7kW</t>
  </si>
  <si>
    <t>Cable de Carga T2/T2 7Kw 16A Light y Mini</t>
  </si>
  <si>
    <t>LIGHT2020, LIGHT2021 Parte delantera de gurardabarros delantero  Ref.3102011-R11</t>
  </si>
  <si>
    <t>LIGHT2020, LIGHT2021 Cable de conexión de 72V para caja de frío activo  Ref.8500520-R10</t>
  </si>
  <si>
    <t>LIGHT2020, LIGHT2021 72V power connecting cable for refrigerated box  Ref.8500520-R10</t>
  </si>
  <si>
    <t>Cable de conexión del interruptor de aire</t>
  </si>
  <si>
    <t>VS1 Cable de conexión del interruptor de aire  Ref.32120-TBG-A000</t>
  </si>
  <si>
    <t>VS1 Air switch connection wire  Ref.32120-TBG-A000</t>
  </si>
  <si>
    <t>Plug Cable (Car: EU 7Core; Power:EU 4Core)</t>
  </si>
  <si>
    <t>Cable de enchufe (Coche: UE 7 Core; Alimentación: EU 4 Core)</t>
  </si>
  <si>
    <t>Mouse Cable de enchufe (Coche: UE 7 Core; Alimentación: EU 4 Core)  Ref.1001040905020050</t>
  </si>
  <si>
    <t>Mouse Plug Cable (Car: EU 7Core; Power:EU 4Core)  Ref.1001040905020050</t>
  </si>
  <si>
    <t>1001040601740430</t>
  </si>
  <si>
    <t>EPS Power Input Wire &amp; Battery Ground Wire (Waterproof Eps)</t>
  </si>
  <si>
    <t>Cable de entrada de alimentación EPS y cable de tierra de la batería (EPS resistente al agua)</t>
  </si>
  <si>
    <t>Mouse Cable de entrada de alimentación EPS y cable de tierra de la batería (EPS resistente al agua)  Ref.1001040601740430</t>
  </si>
  <si>
    <t>Mouse EPS Power Input Wire &amp; Battery Ground Wire (Waterproof Eps)  Ref.1001040601740430</t>
  </si>
  <si>
    <t>1001040601770020</t>
  </si>
  <si>
    <t>Charging In-Put Wire (US Standard Plug)</t>
  </si>
  <si>
    <t>Cable de entrada de carga (Enchufe estándar US)</t>
  </si>
  <si>
    <t>Mouse Cable de entrada de carga (Enchufe estándar US)  Ref.1001040601770020</t>
  </si>
  <si>
    <t>Mouse Charging In-Put Wire (US Standard Plug)  Ref.1001040601770020</t>
  </si>
  <si>
    <t>1001040601530010</t>
  </si>
  <si>
    <t>Parking Cable</t>
  </si>
  <si>
    <t>Cable de estacionamiento</t>
  </si>
  <si>
    <t>Mouse Cable de estacionamiento  Ref.1001040601530010</t>
  </si>
  <si>
    <t>Mouse Parking Cable  Ref.1001040601530010</t>
  </si>
  <si>
    <t>1001040601740060</t>
  </si>
  <si>
    <t>Reading Light Extension Cord (MB Lithium Battery)</t>
  </si>
  <si>
    <t>Cable de extensión de luz de lectura (Batería de litio MB)</t>
  </si>
  <si>
    <t>Mouse Cable de extensión de luz de lectura (Batería de litio MB)  Ref.1001040601740060</t>
  </si>
  <si>
    <t>Mouse Reading Light Extension Cord (MB Lithium Battery)  Ref.1001040601740060</t>
  </si>
  <si>
    <t>LIGHT2020, LIGHT2021 Cable de fuente de 220 V para caja de frío activo  Ref.8500510-R10</t>
  </si>
  <si>
    <t>LIGHT2020, LIGHT2021 220V power cord for refrigerated box  Ref.8500510-R10</t>
  </si>
  <si>
    <t>5004113-Q0001</t>
  </si>
  <si>
    <t>8435596633455</t>
  </si>
  <si>
    <t>Fuel filler cable（with lock pin）</t>
  </si>
  <si>
    <t>Cable de llenado de combustible (con pasador de bloqueo)</t>
  </si>
  <si>
    <t>5532111-Q0001</t>
  </si>
  <si>
    <t>8435596635466</t>
  </si>
  <si>
    <t>Charging port cable round rubber sleeve</t>
  </si>
  <si>
    <t>Cable de puerto de carga funda de goma redonda</t>
  </si>
  <si>
    <t>High-Voltage Box Ptc Output Wire (Matching 1.2KW Ptc)</t>
  </si>
  <si>
    <t>Cable de salida PTC de caja de alto voltaje Ccoincidencia de 1.2kw PTC)</t>
  </si>
  <si>
    <t>Mouse Cable de salida PTC de caja de alto voltaje Ccoincidencia de 1.2kw PTC) 4.0 Ref.1001040601740510</t>
  </si>
  <si>
    <t>Mouse High-Voltage Box Ptc Output Wire (Matching 1.2KW Ptc) 4.0 Ref.1001040601740510</t>
  </si>
  <si>
    <t>Right Door Lock Control Adapter Cable</t>
  </si>
  <si>
    <t>Cable del adaptador de control de la puerta derecha</t>
  </si>
  <si>
    <t>Mouse Cable del adaptador de control de la puerta derecha  Ref.1001040601070010</t>
  </si>
  <si>
    <t>Mouse Right Door Lock Control Adapter Cable  Ref.1001040601070010</t>
  </si>
  <si>
    <t>Cable del arnés principal</t>
  </si>
  <si>
    <t>VS1 Cable del arnés principal  Ref.32100-TBG-A001</t>
  </si>
  <si>
    <t>VS1 Main Harness Wire  Ref.32100-TBG-A001</t>
  </si>
  <si>
    <r>
      <rPr>
        <b/>
        <sz val="6.5"/>
        <rFont val="Calibri"/>
        <family val="2"/>
      </rPr>
      <t>Cable filtro EMC</t>
    </r>
  </si>
  <si>
    <t>LIGHT2020, LIGHT2021 Cable para bloqueo de asiento  Ref.6804010-R1011</t>
  </si>
  <si>
    <t>LIGHT2020, LIGHT2021 Seat lock cord  Ref.6804010-R1011</t>
  </si>
  <si>
    <t>EV16A02EUM</t>
  </si>
  <si>
    <t>Cable Portatil de Carga 3.5Kw 16A T2/Mannekes</t>
  </si>
  <si>
    <t>Light L2, Light L5, Mini L2, Mini L5</t>
  </si>
  <si>
    <t>EV16A02EU</t>
  </si>
  <si>
    <t>8435596637446</t>
  </si>
  <si>
    <t>Cable Portatil de Carga 3.5Kw 16A T2/T2</t>
  </si>
  <si>
    <t>AC3500-DE-00</t>
  </si>
  <si>
    <t>8435596637439</t>
  </si>
  <si>
    <t>0C10223</t>
  </si>
  <si>
    <r>
      <rPr>
        <b/>
        <sz val="6.5"/>
        <rFont val="Calibri"/>
        <family val="2"/>
      </rPr>
      <t>CABLEADO ALUMBRADO CARGO V2.0</t>
    </r>
  </si>
  <si>
    <t>0C10219</t>
  </si>
  <si>
    <r>
      <rPr>
        <b/>
        <sz val="6.5"/>
        <rFont val="Calibri"/>
        <family val="2"/>
      </rPr>
      <t>CABLEADO BASTIDOR MOTO V2.0</t>
    </r>
  </si>
  <si>
    <t>0C10225</t>
  </si>
  <si>
    <r>
      <rPr>
        <b/>
        <sz val="6.5"/>
        <rFont val="Calibri"/>
        <family val="2"/>
      </rPr>
      <t>CABLEADO CARGADOR DC/DC</t>
    </r>
  </si>
  <si>
    <t>LIGHT2020, LIGHT2021 Cableado de condensador  Ref.8500585-R10</t>
  </si>
  <si>
    <t>LIGHT2020, LIGHT2021 Condenser harness  Ref.8500585-R10</t>
  </si>
  <si>
    <t>0C10456</t>
  </si>
  <si>
    <r>
      <rPr>
        <b/>
        <sz val="6.5"/>
        <rFont val="Calibri"/>
        <family val="2"/>
      </rPr>
      <t>CABLEADO MODIFICACION CONVERTIDOR 622-11202 J</t>
    </r>
  </si>
  <si>
    <t>0C10222</t>
  </si>
  <si>
    <r>
      <rPr>
        <b/>
        <sz val="6.5"/>
        <rFont val="Calibri"/>
        <family val="2"/>
      </rPr>
      <t>CABLEADO POWERTRAIN V2.0</t>
    </r>
  </si>
  <si>
    <t>0C10390</t>
  </si>
  <si>
    <r>
      <rPr>
        <b/>
        <sz val="6.5"/>
        <rFont val="Calibri"/>
        <family val="2"/>
      </rPr>
      <t>CABLEADO PUENTE FUSIBLES</t>
    </r>
  </si>
  <si>
    <t>LIGHT2020, LIGHT2021 Caja asiento del modelo caja alta  Ref.8501107-R10</t>
  </si>
  <si>
    <t>LIGHT2020, LIGHT2021 Cargo box head storage compartment  Ref.8501107-R10</t>
  </si>
  <si>
    <t>LIGHT2020 Caja asiento del modelo Pick-up  Ref.8500210-R10</t>
  </si>
  <si>
    <t>LIGHT2020 Pick-up body storage compartment  Ref.8500210-R10</t>
  </si>
  <si>
    <t>0C10248</t>
  </si>
  <si>
    <r>
      <rPr>
        <b/>
        <sz val="6.5"/>
        <rFont val="Calibri"/>
        <family val="2"/>
      </rPr>
      <t>Caja Cargo Rotomoldeo V2.0</t>
    </r>
  </si>
  <si>
    <t>81250-TBG-A002</t>
  </si>
  <si>
    <t>Caja de almacenaje</t>
  </si>
  <si>
    <t>VS1 Caja de almacenaje  Ref.81250-TBG-A002</t>
  </si>
  <si>
    <t>1001030203070010</t>
  </si>
  <si>
    <t>Door Storage Box</t>
  </si>
  <si>
    <t>Caja de almacenamiento de la puerta</t>
  </si>
  <si>
    <t>Mouse Caja de almacenamiento de la puerta  Ref.1001030203070010</t>
  </si>
  <si>
    <t>Mouse Door Storage Box  Ref.1001030203070010</t>
  </si>
  <si>
    <t>81255-TBG-A001</t>
  </si>
  <si>
    <t>Caja de almacenamiento inferior derecha</t>
  </si>
  <si>
    <t>VS1 Caja de almacenamiento inferior derecha  Ref.81255-TBG-A001</t>
  </si>
  <si>
    <t>81256-TBG-A001</t>
  </si>
  <si>
    <t>Caja de almacenamiento inferior izquierda</t>
  </si>
  <si>
    <t>VS1 Caja de almacenamiento inferior izquierda  Ref.81256-TBG-A001</t>
  </si>
  <si>
    <t>High-Voltage Box Slow Charging Input Wire</t>
  </si>
  <si>
    <t>Caja de alto voltaje cable de entrada de carga lenta</t>
  </si>
  <si>
    <t>Mouse Caja de alto voltaje cable de entrada de carga lenta 10 Ref.1001040601740310</t>
  </si>
  <si>
    <t>Mouse High-Voltage Box Slow Charging Input Wire 10 Ref.1001040601740310</t>
  </si>
  <si>
    <t>1001040601500060</t>
  </si>
  <si>
    <t>MA Lithium High-Voltage Box PTC Wire (1.2KW PTC)</t>
  </si>
  <si>
    <t>Caja de alto voltaje de litio MA, cable PTC (PTC de 1.2kw)</t>
  </si>
  <si>
    <t>Mouse Caja de alto voltaje de litio MA, cable PTC (PTC de 1.2kw)  Ref.1001040601500060</t>
  </si>
  <si>
    <t>Mouse MA Lithium High-Voltage Box PTC Wire (1.2KW PTC)  Ref.1001040601500060</t>
  </si>
  <si>
    <t>Battery Box &amp; High-Voltage Box Communication Signal Line</t>
  </si>
  <si>
    <t>Caja de batería &amp; Línea de señal de caja de comunicación de alto voltaje</t>
  </si>
  <si>
    <t>Mouse Caja de batería &amp; Línea de señal de caja de comunicación de alto voltaje  Ref.1001040601740090</t>
  </si>
  <si>
    <t>Mouse Battery Box &amp; High-Voltage Box Communication Signal Line  Ref.1001040601740090</t>
  </si>
  <si>
    <t>1001040601740700</t>
  </si>
  <si>
    <t>Battery Box &amp; High-Voltage Box Communication Signal Line (Single Pack Front)</t>
  </si>
  <si>
    <t>Caja de batería &amp; Línea de señal de caja de comunicación de alto voltaje (Paquete individual delantero)</t>
  </si>
  <si>
    <t>Mouse Caja de batería &amp; Línea de señal de caja de comunicación de alto voltaje (Paquete individual delantero)  Ref.1001040601740700</t>
  </si>
  <si>
    <t>Mouse Battery Box &amp; High-Voltage Box Communication Signal Line (Single Pack Front)  Ref.1001040601740700</t>
  </si>
  <si>
    <t>1001040601500160</t>
  </si>
  <si>
    <t>Battery Box &amp; High-Voltage Box Communication Signal Line (Single Pack Rear)</t>
  </si>
  <si>
    <t>Caja de batería &amp; Línea de señal de caja de comunicación de alto voltaje (Paquete individual trasero)</t>
  </si>
  <si>
    <t>Mouse Caja de batería &amp; Línea de señal de caja de comunicación de alto voltaje (Paquete individual trasero)  Ref.1001040601500160</t>
  </si>
  <si>
    <t>Mouse Battery Box &amp; High-Voltage Box Communication Signal Line (Single Pack Rear)  Ref.1001040601500160</t>
  </si>
  <si>
    <t>1001040601740480</t>
  </si>
  <si>
    <t>Battery Box &amp; High-Voltage Box Communication Signal Line (Single Pack)</t>
  </si>
  <si>
    <t>Caja de batería &amp; Línea de señal de caja de comunicación de alto voltaje (Paquete individual)</t>
  </si>
  <si>
    <t>Mouse Caja de batería &amp; Línea de señal de caja de comunicación de alto voltaje (Paquete individual)  Ref.1001040601740480</t>
  </si>
  <si>
    <t>Mouse Battery Box &amp; High-Voltage Box Communication Signal Line (Single Pack)  Ref.1001040601740480</t>
  </si>
  <si>
    <t xml:space="preserve">Low-Voltage Battery Box &amp; Communication Signal Line </t>
  </si>
  <si>
    <t>Caja de batería de bajo voltaje &amp; Línea de señal de comunicación</t>
  </si>
  <si>
    <t>Mouse Caja de batería de bajo voltaje &amp; Línea de señal de comunicación  Ref.1001040601740260</t>
  </si>
  <si>
    <t>Mouse Low-Voltage Battery Box &amp; Communication Signal Line   Ref.1001040601740260</t>
  </si>
  <si>
    <t>1001040601500150</t>
  </si>
  <si>
    <t>Caja de batería de bajo voltaje y línea de señal de comunicación</t>
  </si>
  <si>
    <t>Mouse Caja de batería de bajo voltaje y línea de señal de comunicación  Ref.1001040601500150</t>
  </si>
  <si>
    <t>Mouse Low-Voltage Battery Box &amp; Communication Signal Line   Ref.1001040601500150</t>
  </si>
  <si>
    <t>1001040601500090</t>
  </si>
  <si>
    <t>MA Lithium Battery Box &amp; High-Voltage Box Communication Signal Line</t>
  </si>
  <si>
    <t>Caja de batería de litio MA &amp; Línea de señal de comunicación de caja de alto voltaje</t>
  </si>
  <si>
    <t>Mouse Caja de batería de litio MA &amp; Línea de señal de comunicación de caja de alto voltaje  Ref.1001040601500090</t>
  </si>
  <si>
    <t>Mouse MA Lithium Battery Box &amp; High-Voltage Box Communication Signal Line  Ref.1001040601500090</t>
  </si>
  <si>
    <t>1001040601500120</t>
  </si>
  <si>
    <t>Caja de batería de litio MA &amp; Señal de línea de caja de comunicación de alto voltaje</t>
  </si>
  <si>
    <t>Mouse Caja de batería de litio MA &amp; Señal de línea de caja de comunicación de alto voltaje  Ref.1001040601500120</t>
  </si>
  <si>
    <t>Mouse MA Lithium Battery Box &amp; High-Voltage Box Communication Signal Line  Ref.1001040601500120</t>
  </si>
  <si>
    <t>1001020301230040</t>
  </si>
  <si>
    <t>Single Battery Box</t>
  </si>
  <si>
    <t>Caja de batería individual</t>
  </si>
  <si>
    <t>Mouse Caja de batería individual  Ref.1001020301230040</t>
  </si>
  <si>
    <t>Mouse Single Battery Box  Ref.1001020301230040</t>
  </si>
  <si>
    <t>5110103-Q0006</t>
  </si>
  <si>
    <t>8435596637354</t>
  </si>
  <si>
    <t>Cargo box Carpet</t>
  </si>
  <si>
    <t>Caja de carga Alfombra</t>
  </si>
  <si>
    <t>1001030301010010</t>
  </si>
  <si>
    <t>Charge Box Left</t>
  </si>
  <si>
    <t>Caja de carga izquierda</t>
  </si>
  <si>
    <t>Mouse Caja de carga izquierda  Ref.1001030301010010</t>
  </si>
  <si>
    <t>Mouse Charge Box Left  Ref.1001030301010010</t>
  </si>
  <si>
    <t>8500300-R1021</t>
  </si>
  <si>
    <t>Cargo box plus assy(RH door)</t>
  </si>
  <si>
    <t>Caja de carga más conjunto (Puerta derecha)</t>
  </si>
  <si>
    <t>LIGHT2021 Caja de carga más conjunto (Puerta derecha)  Ref.8500300-R1021</t>
  </si>
  <si>
    <t>LIGHT2021 Cargo box plus assy(RH door)  Ref.8500300-R1021</t>
  </si>
  <si>
    <t>8500300-R1041</t>
  </si>
  <si>
    <t>Cargo box plus assy with silver coated lock (RH door)</t>
  </si>
  <si>
    <t>Caja de carga más conjunto con cerradura plateada (Puerta derecha)</t>
  </si>
  <si>
    <t>LIGHT2021 Caja de carga más conjunto con cerradura plateada (Puerta derecha)  Ref.8500300-R1041</t>
  </si>
  <si>
    <t>LIGHT2021 Cargo box plus assy with silver coated lock (RH door)  Ref.8500300-R1041</t>
  </si>
  <si>
    <t>8500100-R1051</t>
  </si>
  <si>
    <t>Cargo box plus assy with silver coated lock (LH door)</t>
  </si>
  <si>
    <t>Caja de carga más conjunto con cerradura plateada (Puerta izquierda)</t>
  </si>
  <si>
    <t>LIGHT2021 Caja de carga más conjunto con cerradura plateada (Puerta izquierda)  Ref.8500100-R1051</t>
  </si>
  <si>
    <t>LIGHT2021 Cargo box plus assy with silver coated lock (LH door)  Ref.8500100-R1051</t>
  </si>
  <si>
    <t>8500300-R1031</t>
  </si>
  <si>
    <t>Cargo box plus assy without door lock (RH door)</t>
  </si>
  <si>
    <t>Caja de carga más conjunto sin cerradura de puerta (Puerta derecha)</t>
  </si>
  <si>
    <t>LIGHT2021 Caja de carga más conjunto sin cerradura de puerta (Puerta derecha)  Ref.8500300-R1031</t>
  </si>
  <si>
    <t>LIGHT2021 Cargo box plus assy without door lock (RH door)  Ref.8500300-R1031</t>
  </si>
  <si>
    <t>3791010A1-Q0004</t>
  </si>
  <si>
    <t>8435596630065</t>
  </si>
  <si>
    <t>Central control box</t>
  </si>
  <si>
    <t>caja de control central</t>
  </si>
  <si>
    <t>1001040301140020</t>
  </si>
  <si>
    <t>High-Voltage Control Box</t>
  </si>
  <si>
    <t>Caja de control de alto voltaje</t>
  </si>
  <si>
    <t>Mouse Caja de control de alto voltaje  Ref.1001040301140020</t>
  </si>
  <si>
    <t>Mouse High-Voltage Control Box  Ref.1001040301140020</t>
  </si>
  <si>
    <t>1001040301140320</t>
  </si>
  <si>
    <t>Mouse Caja de control de alto voltaje  Ref.1001040301140320</t>
  </si>
  <si>
    <t>Mouse High-Voltage Control Box  Ref.1001040301140320</t>
  </si>
  <si>
    <t>Mouse Caja de control de alto voltaje  Ref.1001040301140310</t>
  </si>
  <si>
    <t>Mouse High-Voltage Control Box  Ref.1001040301140310</t>
  </si>
  <si>
    <t>1001040301140260</t>
  </si>
  <si>
    <t xml:space="preserve">High Voltage Control Box </t>
  </si>
  <si>
    <t>Mouse Caja de control de alto voltaje  Ref.1001040301140260</t>
  </si>
  <si>
    <t>Mouse High Voltage Control Box   Ref.1001040301140260</t>
  </si>
  <si>
    <t>1001040301170000 </t>
  </si>
  <si>
    <t>High-Voltage Control Box（Fit For Lead-Acid Battery)</t>
  </si>
  <si>
    <t>Caja de control de alto voltaje （apto para batería de plomo-ácido)</t>
  </si>
  <si>
    <t>Mouse Caja de control de alto voltaje （apto para batería de plomo-ácido)  Ref.1001040301170000 </t>
  </si>
  <si>
    <t>Mouse High-Voltage Control Box（Fit For Lead-Acid Battery)  Ref.1001040301170000 </t>
  </si>
  <si>
    <t>1001040301140150</t>
  </si>
  <si>
    <t>High-Voltage Control Box (Double Package Ternary Without Heating)</t>
  </si>
  <si>
    <t>Caja de control de alto voltaje (Paquete doble ternario sin calefacción)</t>
  </si>
  <si>
    <t>Mouse Caja de control de alto voltaje (Paquete doble ternario sin calefacción) 
250A Ref.1001040301140150</t>
  </si>
  <si>
    <t>Mouse High-Voltage Control Box (Double Package Ternary Without Heating) 
250A Ref.1001040301140150</t>
  </si>
  <si>
    <t>Mouse Caja de control de alto voltaje (Paquete doble ternario sin calefacción)  Ref.1001040301140110</t>
  </si>
  <si>
    <t>Mouse High-Voltage Control Box (Double Package Ternary Without Heating)  Ref.1001040301140110</t>
  </si>
  <si>
    <t>1001040301140140</t>
  </si>
  <si>
    <t>High-Voltage Control Box (Single Package Ternary Without Heating)</t>
  </si>
  <si>
    <t>Caja de control de alto voltaje (Paquete único ternario sin calefacción)</t>
  </si>
  <si>
    <t>Mouse Caja de control de alto voltaje (Paquete único ternario sin calefacción)  Ref.1001040301140140</t>
  </si>
  <si>
    <t>Mouse High-Voltage Control Box (Single Package Ternary Without Heating)  Ref.1001040301140140</t>
  </si>
  <si>
    <t>1001040301140120</t>
  </si>
  <si>
    <t>Mouse Caja de control de alto voltaje (Paquete único ternario sin calefacción)  Ref.1001040301140120</t>
  </si>
  <si>
    <t>Mouse High-Voltage Control Box (Single Package Ternary Without Heating)  Ref.1001040301140120</t>
  </si>
  <si>
    <t>1001040301140030</t>
  </si>
  <si>
    <t>MB Lithium Battery High Voltage Control Box (with Air Conditioner)</t>
  </si>
  <si>
    <t>Caja de control de alto voltaje de batería de litio MB (con aire acondicionado)</t>
  </si>
  <si>
    <t>Mouse Caja de control de alto voltaje de batería de litio MB (con aire acondicionado)  Ref.1001040301140030</t>
  </si>
  <si>
    <t>Mouse MB Lithium Battery High Voltage Control Box (with Air Conditioner)  Ref.1001040301140030</t>
  </si>
  <si>
    <t>Five Way Fuse Box</t>
  </si>
  <si>
    <t>Mouse Caja de fusibles de cinco vías  Ref.1001050204990110</t>
  </si>
  <si>
    <t>Mouse Five Way Fuse Box  Ref.1001050204990110</t>
  </si>
  <si>
    <t>64460-TBG-A000</t>
  </si>
  <si>
    <t>Caja de guantes</t>
  </si>
  <si>
    <t>VS1 Caja de guantes  Ref.64460-TBG-A000</t>
  </si>
  <si>
    <t>LIGHT2020, LIGHT2021 Caja de montaje del cable de estacionamiento  Ref.3508022-R10</t>
  </si>
  <si>
    <t>LIGHT2020, LIGHT2021 Parking cable mount box  Ref.3508022-R10</t>
  </si>
  <si>
    <t>Electrical Box On The Right Side Of The Frame</t>
  </si>
  <si>
    <t>Mouse Caja eléctrica en el lado derecho del marco PP Ref.1001030301020020</t>
  </si>
  <si>
    <t>Mouse Electrical Box On The Right Side Of The Frame PP Ref.1001030301020020</t>
  </si>
  <si>
    <t>0C10251</t>
  </si>
  <si>
    <r>
      <rPr>
        <b/>
        <sz val="6.5"/>
        <rFont val="Calibri"/>
        <family val="2"/>
      </rPr>
      <t>Caja Maletero v2.0</t>
    </r>
  </si>
  <si>
    <t>85008570-R10</t>
  </si>
  <si>
    <t>8435596637545</t>
  </si>
  <si>
    <t>Pick Up Box 570 RAP</t>
  </si>
  <si>
    <t>Caja Pick up 570 RAP- Light</t>
  </si>
  <si>
    <t>LIGHT</t>
  </si>
  <si>
    <t>0C10151</t>
  </si>
  <si>
    <r>
      <rPr>
        <b/>
        <sz val="6.5"/>
        <rFont val="Calibri"/>
        <family val="2"/>
      </rPr>
      <t>CALA PINZA DE FRENO PAIOLI</t>
    </r>
  </si>
  <si>
    <t>8107010-Q0001</t>
  </si>
  <si>
    <t>8435596630362</t>
  </si>
  <si>
    <t>Heater （PTC/1.5KW）</t>
  </si>
  <si>
    <t>Calentador (PTC/1,5 KW)</t>
  </si>
  <si>
    <t>Camera</t>
  </si>
  <si>
    <t>Cámara</t>
  </si>
  <si>
    <t>Mouse Cámara  Ref.1001040105010030</t>
  </si>
  <si>
    <t>Mouse Camera  Ref.1001040105010030</t>
  </si>
  <si>
    <t>1001040105010020</t>
  </si>
  <si>
    <t>Camera (Incl.Bracket)</t>
  </si>
  <si>
    <t>Cámara (incl.bracket)</t>
  </si>
  <si>
    <t>Mouse Cámara (incl.bracket)  Ref.1001040105010020</t>
  </si>
  <si>
    <t>Mouse Camera (Incl.Bracket)  Ref.1001040105010020</t>
  </si>
  <si>
    <t>7910017-Q0004</t>
  </si>
  <si>
    <t>8435596630508</t>
  </si>
  <si>
    <t>Cargo box camera</t>
  </si>
  <si>
    <t>Cámara de caja de carga</t>
  </si>
  <si>
    <t>7910018A1-Q0004</t>
  </si>
  <si>
    <t>8435596630515</t>
  </si>
  <si>
    <t>Reversing camera</t>
  </si>
  <si>
    <t>cámara de marcha atrás</t>
  </si>
  <si>
    <t>7910016-Q0004</t>
  </si>
  <si>
    <t>8435596630492</t>
  </si>
  <si>
    <t>Front camera</t>
  </si>
  <si>
    <t>Cámara frontal</t>
  </si>
  <si>
    <t>5602103-Q0001</t>
  </si>
  <si>
    <t>8435596632168</t>
  </si>
  <si>
    <t>Tail door threshold layer</t>
  </si>
  <si>
    <t>Capa de umbral de puerta trasera</t>
  </si>
  <si>
    <t>8500320-R10</t>
  </si>
  <si>
    <t>Capa externa de la placa</t>
  </si>
  <si>
    <t>LIGHT2020 Capa externa de la placa  Ref.8500320-R10</t>
  </si>
  <si>
    <t>LIGHT2020 Layered plate  Ref.8500320-R10</t>
  </si>
  <si>
    <t>Instrument Panel Housing</t>
  </si>
  <si>
    <t>Carcasa del panel de instrumentos</t>
  </si>
  <si>
    <t>Mouse Carcasa del panel de instrumentos ABS Ref.1001030406120033</t>
  </si>
  <si>
    <t>Mouse Instrument Panel Housing ABS Ref.1001030406120033</t>
  </si>
  <si>
    <t>1001030406010010</t>
  </si>
  <si>
    <t>Mouse Carcasa del panel de instrumentos  Ref.1001030406010010</t>
  </si>
  <si>
    <t>Mouse Instrument Panel Housing  Ref.1001030406010010</t>
  </si>
  <si>
    <t>1001030406050010</t>
  </si>
  <si>
    <t>Instrument Panel Housing (NEW)</t>
  </si>
  <si>
    <t>Carcasa del panel de instrumentos (Nuevo)</t>
  </si>
  <si>
    <t>Mouse Carcasa del panel de instrumentos (Nuevo)  Ref.1001030406050010</t>
  </si>
  <si>
    <t>Mouse Instrument Panel Housing (NEW)  Ref.1001030406050010</t>
  </si>
  <si>
    <t>Mouse Carcasa del panel de instrumentos (Nuevo)  Ref.1001030406120040</t>
  </si>
  <si>
    <t>Mouse Instrument Panel Housing (NEW)  Ref.1001030406120040</t>
  </si>
  <si>
    <t>LIGHT2020, LIGHT2021 Carcasa plástica  Ref.8500501-R10</t>
  </si>
  <si>
    <t>LIGHT2020, LIGHT2021 Plastic shell  Ref.8500501-R10</t>
  </si>
  <si>
    <t>0C10122</t>
  </si>
  <si>
    <r>
      <rPr>
        <b/>
        <sz val="6.5"/>
        <rFont val="Calibri"/>
        <family val="2"/>
      </rPr>
      <t>Carenado Central Debajo Asiento V2.0</t>
    </r>
  </si>
  <si>
    <t>0C10119</t>
  </si>
  <si>
    <r>
      <rPr>
        <b/>
        <sz val="6.5"/>
        <rFont val="Calibri"/>
        <family val="2"/>
      </rPr>
      <t>Carenado delantero inferior (Quilla) V2.0</t>
    </r>
  </si>
  <si>
    <t>0C10123</t>
  </si>
  <si>
    <r>
      <rPr>
        <b/>
        <sz val="6.5"/>
        <rFont val="Calibri"/>
        <family val="2"/>
      </rPr>
      <t>Carenado Detrás Asiento V2.0</t>
    </r>
  </si>
  <si>
    <t>0C10118</t>
  </si>
  <si>
    <r>
      <rPr>
        <b/>
        <sz val="6.5"/>
        <rFont val="Calibri"/>
        <family val="2"/>
      </rPr>
      <t>Carenado Frontal V2.0</t>
    </r>
  </si>
  <si>
    <t>0C10120</t>
  </si>
  <si>
    <r>
      <rPr>
        <b/>
        <sz val="6.5"/>
        <rFont val="Calibri"/>
        <family val="2"/>
      </rPr>
      <t>Carenado Interior V2.0</t>
    </r>
  </si>
  <si>
    <t>0C10126</t>
  </si>
  <si>
    <r>
      <rPr>
        <b/>
        <sz val="6.5"/>
        <rFont val="Calibri"/>
        <family val="2"/>
      </rPr>
      <t>Carenado Lateral Asiento Derecho V2.0</t>
    </r>
  </si>
  <si>
    <t>0C10124</t>
  </si>
  <si>
    <r>
      <rPr>
        <b/>
        <sz val="6.5"/>
        <rFont val="Calibri"/>
        <family val="2"/>
      </rPr>
      <t>Carenado Lateral Asiento Izquierdo V2.0</t>
    </r>
  </si>
  <si>
    <t>0C10128</t>
  </si>
  <si>
    <r>
      <rPr>
        <b/>
        <sz val="6.5"/>
        <rFont val="Calibri"/>
        <family val="2"/>
      </rPr>
      <t>Carenado Lateral Batería Derecha V2.0</t>
    </r>
  </si>
  <si>
    <t>0C10127</t>
  </si>
  <si>
    <r>
      <rPr>
        <b/>
        <sz val="6.5"/>
        <rFont val="Calibri"/>
        <family val="2"/>
      </rPr>
      <t>Carenado Lateral Batería Izquierdo V2.0</t>
    </r>
  </si>
  <si>
    <t>0C10121</t>
  </si>
  <si>
    <r>
      <rPr>
        <b/>
        <sz val="6.5"/>
        <rFont val="Calibri"/>
        <family val="2"/>
      </rPr>
      <t>Carenado Reposapiés V2.0</t>
    </r>
  </si>
  <si>
    <t>0C10129</t>
  </si>
  <si>
    <r>
      <rPr>
        <b/>
        <sz val="6.5"/>
        <rFont val="Calibri"/>
        <family val="2"/>
      </rPr>
      <t>Carenado Tapa Trasera Batería V2.0</t>
    </r>
  </si>
  <si>
    <t>35300-TBG-A000</t>
  </si>
  <si>
    <t>Cargador (60V15A) - Certificación CE</t>
  </si>
  <si>
    <t>VS1 Cargador (60V15A) - Certificación CE  Ref.35300-TBG-A000</t>
  </si>
  <si>
    <t>VS1 Charger(60V15A) - CE Certification  Ref.35300-TBG-A000</t>
  </si>
  <si>
    <t>35300-TBG-A100</t>
  </si>
  <si>
    <t>Cargador (60V4A) - Certificación PSE</t>
  </si>
  <si>
    <t>VS1 Cargador (60V4A) - Certificación PSE  Ref.35300-TBG-A100</t>
  </si>
  <si>
    <t>VS1 Charger(60V4A) - PSE Certification  Ref.35300-TBG-A100</t>
  </si>
  <si>
    <t>35300-TBG-A200</t>
  </si>
  <si>
    <t>Cargador (60V8A) - Certificación FCC</t>
  </si>
  <si>
    <t>VS1 Cargador (60V8A) - Certificación FCC  Ref.35300-TBG-A200</t>
  </si>
  <si>
    <t>VS1 Charger(60V8A) - FCC Certification  Ref.35300-TBG-A200</t>
  </si>
  <si>
    <t>0C10158</t>
  </si>
  <si>
    <r>
      <rPr>
        <b/>
        <sz val="6.5"/>
        <rFont val="Calibri"/>
        <family val="2"/>
      </rPr>
      <t>CARGADOR BATERIA SIAECOSYS</t>
    </r>
  </si>
  <si>
    <r>
      <rPr>
        <b/>
        <sz val="6.5"/>
        <rFont val="Calibri"/>
        <family val="2"/>
      </rPr>
      <t>CARGADOR BATERIA SIAECOSYS MODIFICADO</t>
    </r>
  </si>
  <si>
    <t>1001040905100010</t>
  </si>
  <si>
    <t>1.8KW Charger (72-20)</t>
  </si>
  <si>
    <t>Cargador de 1.8kW (72-20)</t>
  </si>
  <si>
    <t>Mouse Cargador de 1.8kW (72-20)  Ref.1001040905100010</t>
  </si>
  <si>
    <t>Mouse 1.8KW Charger (72-20)  Ref.1001040905100010</t>
  </si>
  <si>
    <t>3.3KW Charger</t>
  </si>
  <si>
    <t>Cargador de 3.3kw</t>
  </si>
  <si>
    <t>Mouse Cargador de 3.3kw  Ref.1001040905160010</t>
  </si>
  <si>
    <t>Mouse 3.3KW Charger  Ref.1001040905160010</t>
  </si>
  <si>
    <t>1001040905160070</t>
  </si>
  <si>
    <t>Mouse Cargador de 3.3kw  Ref.1001040905160070</t>
  </si>
  <si>
    <t>Mouse 3.3KW Charger  Ref.1001040905160070</t>
  </si>
  <si>
    <t>0C10230</t>
  </si>
  <si>
    <r>
      <rPr>
        <b/>
        <sz val="6.5"/>
        <rFont val="Calibri"/>
        <family val="2"/>
      </rPr>
      <t>CARGADOR USB LEONELLI 092</t>
    </r>
  </si>
  <si>
    <t>0C10280</t>
  </si>
  <si>
    <r>
      <rPr>
        <b/>
        <sz val="6.5"/>
        <rFont val="Calibri"/>
        <family val="2"/>
      </rPr>
      <t>CASQUILLO CILINDRICO Horquilla PAIOLI Øin 25 Øext 30</t>
    </r>
  </si>
  <si>
    <t>0C10281</t>
  </si>
  <si>
    <r>
      <rPr>
        <b/>
        <sz val="6.5"/>
        <rFont val="Calibri"/>
        <family val="2"/>
      </rPr>
      <t>CASQUILLO CILINDRICO Horquilla PAIOLI Øin 30 Øext 38</t>
    </r>
  </si>
  <si>
    <t>0C10353</t>
  </si>
  <si>
    <r>
      <rPr>
        <b/>
        <sz val="6.5"/>
        <rFont val="Calibri"/>
        <family val="2"/>
      </rPr>
      <t>Casquillo Concentricidad Basculante</t>
    </r>
  </si>
  <si>
    <t>2912011-Q0001</t>
  </si>
  <si>
    <t>8435596631055</t>
  </si>
  <si>
    <t>Rear spring lug rubber bush</t>
  </si>
  <si>
    <t>Casquillo de goma de orejeta de resorte trasera</t>
  </si>
  <si>
    <t>2906012A1-Q0001</t>
  </si>
  <si>
    <t>8435596630959</t>
  </si>
  <si>
    <t>Front stabilizer rubber bush</t>
  </si>
  <si>
    <t>Casquillo de goma estabilizador delantero</t>
  </si>
  <si>
    <t>3401013-Q0001</t>
  </si>
  <si>
    <t>8435596631215</t>
  </si>
  <si>
    <t>Steering gear mounting bracket bush</t>
  </si>
  <si>
    <t>Casquillo del soporte de montaje del mecanismo de dirección</t>
  </si>
  <si>
    <t>0C10236</t>
  </si>
  <si>
    <r>
      <rPr>
        <b/>
        <sz val="6.5"/>
        <rFont val="Calibri"/>
        <family val="2"/>
      </rPr>
      <t>Casquillo distanciador anclaje amortiguador</t>
    </r>
  </si>
  <si>
    <t>0C90196</t>
  </si>
  <si>
    <r>
      <rPr>
        <b/>
        <sz val="6.5"/>
        <rFont val="Calibri"/>
        <family val="2"/>
      </rPr>
      <t>CASQUILLO DISTANCIADOR ASIENTO</t>
    </r>
  </si>
  <si>
    <t>0C10235</t>
  </si>
  <si>
    <r>
      <rPr>
        <b/>
        <sz val="6.5"/>
        <rFont val="Calibri"/>
        <family val="2"/>
      </rPr>
      <t>Casquillo distanciador balancin</t>
    </r>
  </si>
  <si>
    <t>0C10154</t>
  </si>
  <si>
    <r>
      <rPr>
        <b/>
        <sz val="6.5"/>
        <rFont val="Calibri"/>
        <family val="2"/>
      </rPr>
      <t>CASQUILLO EJE RUEDA LADO DERECHO</t>
    </r>
  </si>
  <si>
    <t>0C10153</t>
  </si>
  <si>
    <r>
      <rPr>
        <b/>
        <sz val="6.5"/>
        <rFont val="Calibri"/>
        <family val="2"/>
      </rPr>
      <t>CASQUILLO EJE RUEDA LADO IZQUIERDO</t>
    </r>
  </si>
  <si>
    <t>0C90053</t>
  </si>
  <si>
    <r>
      <rPr>
        <b/>
        <sz val="6.5"/>
        <rFont val="Calibri"/>
        <family val="2"/>
      </rPr>
      <t>Casquillo friccio inferior eje amortiguador DIDTS</t>
    </r>
  </si>
  <si>
    <t>SMO0012</t>
  </si>
  <si>
    <t>Small lining casing</t>
  </si>
  <si>
    <t>Casquillo pequeño</t>
  </si>
  <si>
    <t>Mouse Casquillo pequeño  Ref.SMO0012</t>
  </si>
  <si>
    <t>Mouse Small lining casing  Ref.SMO0012</t>
  </si>
  <si>
    <t>0C10352</t>
  </si>
  <si>
    <r>
      <rPr>
        <b/>
        <sz val="6.5"/>
        <rFont val="Calibri"/>
        <family val="2"/>
      </rPr>
      <t>Casquillo Roscado Concentricidad Basculante</t>
    </r>
  </si>
  <si>
    <t>0C10254</t>
  </si>
  <si>
    <r>
      <rPr>
        <b/>
        <sz val="6.5"/>
        <rFont val="Calibri"/>
        <family val="2"/>
      </rPr>
      <t>Catadióptrico Trasero</t>
    </r>
  </si>
  <si>
    <t>Catadrioptico lateral</t>
  </si>
  <si>
    <t>LIGHT2020, LIGHT2021 Catadrioptico lateral  Ref.4135010-R10</t>
  </si>
  <si>
    <t>LIGHT2020, LIGHT2021 Side reflex reflector  Ref.4135010-R10</t>
  </si>
  <si>
    <t>0C10005</t>
  </si>
  <si>
    <r>
      <rPr>
        <b/>
        <sz val="6.5"/>
        <rFont val="Calibri"/>
        <family val="2"/>
      </rPr>
      <t>CATADRIOPTICO OVALADO ACODADO HORQUILLA</t>
    </r>
  </si>
  <si>
    <t>31518-TBG-A000</t>
  </si>
  <si>
    <t>Caucho de la carcasa inferior de la batería</t>
  </si>
  <si>
    <t>VS1 Caucho de la carcasa inferior de la batería  Ref.31518-TBG-A000</t>
  </si>
  <si>
    <r>
      <rPr>
        <b/>
        <sz val="6.5"/>
        <rFont val="Calibri"/>
        <family val="2"/>
      </rPr>
      <t>Caucho para la base del maletero</t>
    </r>
  </si>
  <si>
    <t>77206-TAC-A000</t>
  </si>
  <si>
    <t>Caucho redondo</t>
  </si>
  <si>
    <t>VS1 Caucho redondo  Ref.77206-TAC-A000</t>
  </si>
  <si>
    <t>1099090199020150</t>
  </si>
  <si>
    <t>Blinding</t>
  </si>
  <si>
    <t>Cegador</t>
  </si>
  <si>
    <t>Mouse Cegador  Ref.1099090199020150</t>
  </si>
  <si>
    <t>Mouse Blinding  Ref.1099090199020150</t>
  </si>
  <si>
    <t>1001030204030010</t>
  </si>
  <si>
    <t>Cerradura</t>
  </si>
  <si>
    <t>Mouse Cerradura  Ref.1001030204030010</t>
  </si>
  <si>
    <t>Mouse Lock  Ref.1001030204030010</t>
  </si>
  <si>
    <t>0C10231</t>
  </si>
  <si>
    <r>
      <rPr>
        <b/>
        <sz val="6.5"/>
        <rFont val="Calibri"/>
        <family val="2"/>
      </rPr>
      <t>CERRADURA CON SISTEMA ANTIRROBO TECNIUM 6609</t>
    </r>
  </si>
  <si>
    <t>3704010WF-Q0001</t>
  </si>
  <si>
    <t>8435596630027</t>
  </si>
  <si>
    <t>Ignition lock</t>
  </si>
  <si>
    <t>cerradura de encendido</t>
  </si>
  <si>
    <t>Right Door Lock</t>
  </si>
  <si>
    <t>Cerradura de puerta derecha</t>
  </si>
  <si>
    <t>Mouse Cerradura de puerta derecha  Ref.1001030204010010</t>
  </si>
  <si>
    <t>Mouse Right Door Lock  Ref.1001030204010010</t>
  </si>
  <si>
    <t>Left Car Door Lock</t>
  </si>
  <si>
    <t>Cerradura de puerta izquierda</t>
  </si>
  <si>
    <t>Mouse Cerradura de puerta izquierda  Ref.1001030204020010</t>
  </si>
  <si>
    <t>Mouse Left Car Door Lock  Ref.1001030204020010</t>
  </si>
  <si>
    <t>77220-TBG-A001</t>
  </si>
  <si>
    <t>Lockset ,Vehicle</t>
  </si>
  <si>
    <t>Cerradura, vehículo</t>
  </si>
  <si>
    <t>VS1 Cerradura, vehículo  Ref.77220-TBG-A001</t>
  </si>
  <si>
    <t>VS1 Lockset ,Vehicle  Ref.77220-TBG-A001</t>
  </si>
  <si>
    <t>50350-TBG-A000</t>
  </si>
  <si>
    <t>Cesta delantera</t>
  </si>
  <si>
    <t>VS1 Cesta delantera  Ref.50350-TBG-A000</t>
  </si>
  <si>
    <t>LIGHT2020, LIGHT2021 Chaleco reflectante  Ref.3903400-R10</t>
  </si>
  <si>
    <t>LIGHT2020, LIGHT2021 Reflective vest  Ref.3903400-R10</t>
  </si>
  <si>
    <t>1001030402050090</t>
  </si>
  <si>
    <t>Reflection Vest</t>
  </si>
  <si>
    <t>Mouse Chaleco reflectante  Ref.1001030402050090</t>
  </si>
  <si>
    <t>Mouse Reflection Vest  Ref.1001030402050090</t>
  </si>
  <si>
    <t>8208010-Q0001</t>
  </si>
  <si>
    <t>8435596635718</t>
  </si>
  <si>
    <t xml:space="preserve">Reflective Vest </t>
  </si>
  <si>
    <t xml:space="preserve">Chaleco reflectante </t>
  </si>
  <si>
    <t>Chapa decorativa piso cabina</t>
  </si>
  <si>
    <t>LIGHT2020 Chapa decorativa pedales  Ref.5102012-R10</t>
  </si>
  <si>
    <t>LIGHT2020 Pedal trim panel  Ref.5102012-R10</t>
  </si>
  <si>
    <t>LIGHT2021 Panel de ajuste de pedal  Ref.5102012-R1001</t>
  </si>
  <si>
    <t>LIGHT2021 Pedal trim panel  Ref.5102012-R1001</t>
  </si>
  <si>
    <t>Mini Mini Panel embellecedor de pedal  Ref.5102012-R20</t>
  </si>
  <si>
    <t>Mini Pedal trim panel  Ref.5102012-R20</t>
  </si>
  <si>
    <t>0C10393</t>
  </si>
  <si>
    <r>
      <rPr>
        <b/>
        <sz val="6.5"/>
        <rFont val="Calibri"/>
        <family val="2"/>
      </rPr>
      <t>CHAPA PERFORADA</t>
    </r>
  </si>
  <si>
    <t>0C10394</t>
  </si>
  <si>
    <r>
      <rPr>
        <b/>
        <sz val="6.5"/>
        <rFont val="Calibri"/>
        <family val="2"/>
      </rPr>
      <t>CHAPA PERFORADA SIMETRICA</t>
    </r>
  </si>
  <si>
    <t>0C10191</t>
  </si>
  <si>
    <r>
      <rPr>
        <b/>
        <sz val="6.5"/>
        <rFont val="Calibri"/>
        <family val="2"/>
      </rPr>
      <t>Chapa Sujeción Carrocería laterales</t>
    </r>
  </si>
  <si>
    <t>0C10208</t>
  </si>
  <si>
    <r>
      <rPr>
        <b/>
        <sz val="6.5"/>
        <rFont val="Calibri"/>
        <family val="2"/>
      </rPr>
      <t>CIERRE ASIENTO</t>
    </r>
  </si>
  <si>
    <t>0C10475</t>
  </si>
  <si>
    <r>
      <rPr>
        <b/>
        <sz val="6.5"/>
        <rFont val="Calibri"/>
        <family val="2"/>
      </rPr>
      <t>Cierre maletero</t>
    </r>
  </si>
  <si>
    <t>Cilindro de bloqueo</t>
  </si>
  <si>
    <t>LIGHT2020 Cilindro de bloqueo  Ref.3704010-R10</t>
  </si>
  <si>
    <t>LIGHT2020 Lock cylinder  Ref.3704010-R10</t>
  </si>
  <si>
    <t>6705110-Q0001</t>
  </si>
  <si>
    <t>8435596633035</t>
  </si>
  <si>
    <t>Sliding door lock cylinder</t>
  </si>
  <si>
    <t>Cilindro de cerradura de puerta corredera</t>
  </si>
  <si>
    <t>3704023-Q0006</t>
  </si>
  <si>
    <t>8435596637156</t>
  </si>
  <si>
    <t>Charging door lock cylinder</t>
  </si>
  <si>
    <t>Cilindro de cerradura de puerta de carga</t>
  </si>
  <si>
    <t>3704020-Q0001</t>
  </si>
  <si>
    <t>8435596630034</t>
  </si>
  <si>
    <t>Front door lock cylinder</t>
  </si>
  <si>
    <t>Cilindro de cerradura de puerta delantera</t>
  </si>
  <si>
    <t>6105200-Q0001</t>
  </si>
  <si>
    <t>8435596632854</t>
  </si>
  <si>
    <t>Front right door lock cylinder</t>
  </si>
  <si>
    <t>Cilindro de cerradura de puerta delantera derecha</t>
  </si>
  <si>
    <t>6105100-Q0001</t>
  </si>
  <si>
    <t>8435596632694</t>
  </si>
  <si>
    <t>Front left door lock cylinder</t>
  </si>
  <si>
    <t>Cilindro de cerradura de puerta delantera izquierda</t>
  </si>
  <si>
    <t>3704021-Q0001</t>
  </si>
  <si>
    <t>8435596630041</t>
  </si>
  <si>
    <t>Tail door lock cylinder</t>
  </si>
  <si>
    <t>Cilindro de cerradura de puerta trasera</t>
  </si>
  <si>
    <t>2400015-Q0001</t>
  </si>
  <si>
    <t>8435596633684</t>
  </si>
  <si>
    <t>Rear brake cylinder</t>
  </si>
  <si>
    <t>Cilindro de freno trasero</t>
  </si>
  <si>
    <t>3501021-Q0001</t>
  </si>
  <si>
    <t>8435596633752</t>
  </si>
  <si>
    <t>Right front brake wheel cylinder</t>
  </si>
  <si>
    <t>Cilindro de rueda de freno delantero derecho</t>
  </si>
  <si>
    <t>3501012-Q0001</t>
  </si>
  <si>
    <t>8435596633745</t>
  </si>
  <si>
    <t>Left front brake wheel cylinder</t>
  </si>
  <si>
    <t>Cilindro de rueda de freno delantero izquierdo</t>
  </si>
  <si>
    <t>3506040A2-Q0001</t>
  </si>
  <si>
    <t>8435596631475</t>
  </si>
  <si>
    <t>wheel cylinder）</t>
  </si>
  <si>
    <t>cilindro de rueda)</t>
  </si>
  <si>
    <t>1001010406010010</t>
  </si>
  <si>
    <t>Brake Master Cylinder</t>
  </si>
  <si>
    <t>Cilindro maestro del freno</t>
  </si>
  <si>
    <t>Mouse Cilindro maestro del freno  Ref.1001010406010010</t>
  </si>
  <si>
    <t>Mouse Brake Master Cylinder  Ref.1001010406010010</t>
  </si>
  <si>
    <t>Mouse Cilindro maestro del freno  Ref.1001010406330010</t>
  </si>
  <si>
    <t>Mouse Brake Master Cylinder  Ref.1001010406330010</t>
  </si>
  <si>
    <t>LIGHT2020 Cilindro maestro del freno de mano derecho  Ref.3505201-R10</t>
  </si>
  <si>
    <t>LIGHT2020 Right handbrake master cylinder  Ref.3505201-R10</t>
  </si>
  <si>
    <t>LIGHT2021 Cilindro maestro del freno de mano derecho  Ref.3505201-R1001</t>
  </si>
  <si>
    <t>LIGHT2021 Right handbrake master cylinder  Ref.3505201-R1001</t>
  </si>
  <si>
    <t>LIGHT2020, LIGHT2021 Cilindro maestro del freno de mano izquierdo  Ref.3505101-R10</t>
  </si>
  <si>
    <t>LIGHT2020, LIGHT2021 Left handbrake master cylinder  Ref.3505101-R10</t>
  </si>
  <si>
    <t>LIGHT2020, LIGHT2021 Cinta adhesiva de la base del espejo retrovisor derecho  Ref.8202023-R10</t>
  </si>
  <si>
    <t>LIGHT2020, LIGHT2021 Right rearview mirror base rubber strip  Ref.8202023-R10</t>
  </si>
  <si>
    <t>LIGHT2020, LIGHT2021 Cinta adhesiva de la base del espejo retrovisor izquierdo  Ref.8202012-R10</t>
  </si>
  <si>
    <t>LIGHT2020, LIGHT2021 Left rearview mirror base rubber strip  Ref.8202012-R10</t>
  </si>
  <si>
    <t>0C90173</t>
  </si>
  <si>
    <r>
      <rPr>
        <b/>
        <sz val="6.5"/>
        <rFont val="Calibri"/>
        <family val="2"/>
      </rPr>
      <t>Cinta VELCRO - Hook and Loop Tape Black, 5m x 16mm</t>
    </r>
  </si>
  <si>
    <t>1001030405240050</t>
  </si>
  <si>
    <t>Safe Belt With Lock Mounting Bracket</t>
  </si>
  <si>
    <t>Cinturón seguro con soporte de montaje de cerradura</t>
  </si>
  <si>
    <t>Mouse Cinturón seguro con soporte de montaje de cerradura  Ref.1001030405240050</t>
  </si>
  <si>
    <t>Mouse Safe Belt With Lock Mounting Bracket  Ref.1001030405240050</t>
  </si>
  <si>
    <r>
      <rPr>
        <b/>
        <sz val="6.5"/>
        <rFont val="Calibri"/>
        <family val="2"/>
      </rPr>
      <t>CJTO CENTRALITA MOTOR MASTER PROGRAMADA</t>
    </r>
  </si>
  <si>
    <r>
      <rPr>
        <b/>
        <sz val="6.5"/>
        <rFont val="Calibri"/>
        <family val="2"/>
      </rPr>
      <t>CJTO HORQUILLA + RODAMIENTO + RETEN + CASQUILLO</t>
    </r>
  </si>
  <si>
    <r>
      <rPr>
        <b/>
        <sz val="6.5"/>
        <rFont val="Calibri"/>
        <family val="2"/>
      </rPr>
      <t>CJTO INVERTER PROGRAMADO Y EQUIPADO DERECHO</t>
    </r>
  </si>
  <si>
    <r>
      <rPr>
        <b/>
        <sz val="6.5"/>
        <rFont val="Calibri"/>
        <family val="2"/>
      </rPr>
      <t>CJTO INVERTER PROGRAMADO Y EQUIPADO IZQUIERD</t>
    </r>
  </si>
  <si>
    <r>
      <rPr>
        <b/>
        <sz val="6.5"/>
        <rFont val="Calibri"/>
        <family val="2"/>
      </rPr>
      <t>CJTO MODULO E/S IO PROGRAMADO</t>
    </r>
  </si>
  <si>
    <r>
      <rPr>
        <b/>
        <sz val="6.5"/>
        <rFont val="Calibri"/>
        <family val="2"/>
      </rPr>
      <t>CJTO PANTALLA COBO TRACKCONTROL PROGRAMADA</t>
    </r>
  </si>
  <si>
    <t>0C10227</t>
  </si>
  <si>
    <r>
      <rPr>
        <b/>
        <sz val="6.5"/>
        <rFont val="Calibri"/>
        <family val="2"/>
      </rPr>
      <t>CLAXON UNIVERSAL MOTO 12V 1.5A 100dB</t>
    </r>
  </si>
  <si>
    <t>1001050104030030</t>
  </si>
  <si>
    <t>Plastic Click-On 3</t>
  </si>
  <si>
    <t>Click-On 3 de plástico</t>
  </si>
  <si>
    <t>Mouse Click-On 3 de plástico  Ref.1001050104030030</t>
  </si>
  <si>
    <t>Mouse Plastic Click-On 3  Ref.1001050104030030</t>
  </si>
  <si>
    <t>Plastic Click-On</t>
  </si>
  <si>
    <t>Click-on de plástico</t>
  </si>
  <si>
    <t>Mouse Click-on de plástico 10 Ref.1001050104030060</t>
  </si>
  <si>
    <t>Mouse Plastic Click-On 10 Ref.1001050104030060</t>
  </si>
  <si>
    <t>Mouse Click-on de plástico 3.4 Ref.1001050104010010</t>
  </si>
  <si>
    <t>Mouse Plastic Click-On 3.4 Ref.1001050104010010</t>
  </si>
  <si>
    <t>E-Type Click-On</t>
  </si>
  <si>
    <t>Click-On de tipo E</t>
  </si>
  <si>
    <t>Mouse Click-On de tipo E  Ref.1001050104040100</t>
  </si>
  <si>
    <t>Mouse E-Type Click-On  Ref.1001050104040100</t>
  </si>
  <si>
    <t>90303-GCC-0002</t>
  </si>
  <si>
    <t>Clip de lengüeta M4</t>
  </si>
  <si>
    <t>VS1 Clip de lengüeta M4  Ref.90303-GCC-0002</t>
  </si>
  <si>
    <t>LIGHT2020, LIGHT2021 Clip tipo K  Ref.3903021-R10</t>
  </si>
  <si>
    <t>LIGHT2020, LIGHT2021 K-type clip  Ref.3903021-R10</t>
  </si>
  <si>
    <t>Pick-up cushion on chassis</t>
  </si>
  <si>
    <t>Cojín en chasis del modelo pick-up</t>
  </si>
  <si>
    <t>LIGHT2021 Cojín en chasis del modelo pick-up  Ref.8500827-R10</t>
  </si>
  <si>
    <t>LIGHT2021 Pick-up cushion on chassis  Ref.8500827-R10</t>
  </si>
  <si>
    <t>3404025-R2011</t>
  </si>
  <si>
    <t>8435596629540</t>
  </si>
  <si>
    <t>Steering bearing 24</t>
  </si>
  <si>
    <t>Cojinet de dirección Mini 24</t>
  </si>
  <si>
    <t>Mini Mini Cojinet de dirección  Ref.3404025-R20</t>
  </si>
  <si>
    <t>Mini Steering bearing  Ref.3404025-R20</t>
  </si>
  <si>
    <t>Conjunto de tuerca antipolvo, vástago de dirección</t>
  </si>
  <si>
    <t>53216-TBG-A00-M1-01</t>
  </si>
  <si>
    <t>Anillo exterior (HR32005XJ)</t>
  </si>
  <si>
    <t>53216-TBG-A00-M1-02</t>
  </si>
  <si>
    <t>8435596651176</t>
  </si>
  <si>
    <t>Conjunto de soporte (HR32005XJ)</t>
  </si>
  <si>
    <t>53216-TBG-A000-M1</t>
  </si>
  <si>
    <t>53216-TBG-A00-M1</t>
  </si>
  <si>
    <t>Bearing (HR32005XJ)</t>
  </si>
  <si>
    <t>Cojinete (HR32005XJ)</t>
  </si>
  <si>
    <t>VS1 Cojinete (HR32005XJ)  Ref.53216-TBG-A000-M1</t>
  </si>
  <si>
    <t>VS1 Bearing (HR32005XJ)  Ref.53216-TBG-A000-M1</t>
  </si>
  <si>
    <t>LIGHT2020, LIGHT2021 Cojinete de dirección  Ref.3404025-R10</t>
  </si>
  <si>
    <t>LIGHT2020, LIGHT2021 Steering bearing  Ref.3404025-R10</t>
  </si>
  <si>
    <t>3404025-R1011</t>
  </si>
  <si>
    <t>Cojinete de dirección Light 24</t>
  </si>
  <si>
    <t>3404025-A1011</t>
  </si>
  <si>
    <t>8435596637453</t>
  </si>
  <si>
    <t>Steering bearing 24 EX</t>
  </si>
  <si>
    <t>Cojinete de dirección Light 24 EX -32907 ISB / NAF 35-55-14</t>
  </si>
  <si>
    <t>3404025-E1011</t>
  </si>
  <si>
    <t>8435596637521</t>
  </si>
  <si>
    <t>Steering bearing 24 EX KOYO</t>
  </si>
  <si>
    <t>Cojinete de dirección Light 24 EX -32907 -KOYO 32906</t>
  </si>
  <si>
    <t>3404025-A2011</t>
  </si>
  <si>
    <t>8435596637460</t>
  </si>
  <si>
    <t>Steering bearing 24 Mini Ex</t>
  </si>
  <si>
    <t>Cojinete de dirección Mini 24 Ex - 32906 ISB / NAF RODILLOS 30-47-12/9</t>
  </si>
  <si>
    <t>2400014-Q0001</t>
  </si>
  <si>
    <t>8435596633677</t>
  </si>
  <si>
    <t>Half shaft bearing</t>
  </si>
  <si>
    <t>Cojinete de medio eje</t>
  </si>
  <si>
    <t>LIGHT2020, LIGHT2021 Cojinete de rueda delantera  Ref.3101105-R10</t>
  </si>
  <si>
    <t>LIGHT2020, LIGHT2021 Front wheel bearing  Ref.3101105-R10</t>
  </si>
  <si>
    <t>3501023-Q0001</t>
  </si>
  <si>
    <t>8435596633776</t>
  </si>
  <si>
    <t>Rear Wheel Hub Bearing</t>
  </si>
  <si>
    <t>Cojinete del cubo de la rueda trasera</t>
  </si>
  <si>
    <t>Mouse Cojinete del cubo de la rueda trasera  Ref.1001010103010010</t>
  </si>
  <si>
    <t>Mouse Rear Wheel Hub Bearing  Ref.1001010103010010</t>
  </si>
  <si>
    <t>96140-QSM-A00</t>
  </si>
  <si>
    <t>8435596637576</t>
  </si>
  <si>
    <t>Cojinete rueda delantera medida (6201-2Rs)</t>
  </si>
  <si>
    <t>VS1 Conectar  Ref.81132-TBG-A000</t>
  </si>
  <si>
    <t>96140-QSM-EP</t>
  </si>
  <si>
    <t>8435596637583</t>
  </si>
  <si>
    <t>Cojinete rueda delantera medida SKF 6201-2RSH 12 x 32 x 10</t>
  </si>
  <si>
    <t>3404010-Q0004</t>
  </si>
  <si>
    <t>8435596631222</t>
  </si>
  <si>
    <t>Steering column with EPS assembly</t>
  </si>
  <si>
    <t>Columna de dirección con conjunto EPS</t>
  </si>
  <si>
    <t>52100-TBG-A001</t>
  </si>
  <si>
    <t>Combinación de horquilla plana trasera</t>
  </si>
  <si>
    <t>VS1 Combinación de horquilla plana trasera  Ref.52100-TBG-A001</t>
  </si>
  <si>
    <t>50306-TBG-A000</t>
  </si>
  <si>
    <t>Combinación de tuercas de columna a prueba de polvo</t>
  </si>
  <si>
    <t>VS1 Combinación de tuercas de columna a prueba de polvo  Ref.50306-TBG-A000</t>
  </si>
  <si>
    <t>LIGHT2020, LIGHT2021 Compartimento de almacenamiento debajo del asiento  Ref.6802011-R10</t>
  </si>
  <si>
    <t>LIGHT2020, LIGHT2021 Underseat storage compartment  Ref.6802011-R10</t>
  </si>
  <si>
    <t>Componente de dirección</t>
  </si>
  <si>
    <t>LIGHT2020, LIGHT2021 Componente de dirección  Ref.3404010-R1011</t>
  </si>
  <si>
    <t>LIGHT2020, LIGHT2021 Steering sterm component  Ref.3404010-R1011</t>
  </si>
  <si>
    <t>2801301Z1-Q0001-DY</t>
  </si>
  <si>
    <t>8435596635961</t>
  </si>
  <si>
    <t>Middle section component of left longitudinal beam</t>
  </si>
  <si>
    <t>Componente de la sección media de la viga longitudinal izquierda.</t>
  </si>
  <si>
    <t>Componente de manillar</t>
  </si>
  <si>
    <t>LIGHT2020, LIGHT2021, Mini L2, Mini L5</t>
  </si>
  <si>
    <t>LIGHT2020, LIGHT2021 Componente de manillar  Ref.3421010-R1011</t>
  </si>
  <si>
    <t>LIGHT2020, LIGHT2021 Handlebar component  Ref.3421010-R1011</t>
  </si>
  <si>
    <t>5401114-Q0004-DY</t>
  </si>
  <si>
    <t>8435596634902</t>
  </si>
  <si>
    <t>Lower section of right side panel rear section</t>
  </si>
  <si>
    <t>Componente de placa de refuerzo delantera de la sección trasera de la viga longitudinal izquierda</t>
  </si>
  <si>
    <t>2801311-Q0001-DY</t>
  </si>
  <si>
    <t>8435596635992</t>
  </si>
  <si>
    <t>Left longitudinal beam rear section front reinforcement plate component</t>
  </si>
  <si>
    <t>2801474Z1-Q0006-DY</t>
  </si>
  <si>
    <t>8435596635756</t>
  </si>
  <si>
    <t>Reinforcement plate component in the rear section of the longitudinal beam</t>
  </si>
  <si>
    <t>Componente de placa de refuerzo en la parte trasera de la viga longitudinal</t>
  </si>
  <si>
    <t>2801475Z1-Q0001-DY</t>
  </si>
  <si>
    <t>8435596635770</t>
  </si>
  <si>
    <t>Rear reinforcement plate component of longitudinal beam rear section</t>
  </si>
  <si>
    <t>Componente de placa de refuerzo trasera de la sección trasera de viga longitudinal</t>
  </si>
  <si>
    <t>5701611-Q0001-DY</t>
  </si>
  <si>
    <t>8435596634964</t>
  </si>
  <si>
    <t>Top cover crossbeam Ⅳ</t>
  </si>
  <si>
    <t>Componente de soporte del portapilas</t>
  </si>
  <si>
    <t>2801474D1-Q0006-DY</t>
  </si>
  <si>
    <t>8435596635749</t>
  </si>
  <si>
    <t>Battery holder support component</t>
  </si>
  <si>
    <t>2801452-Q0001-DY</t>
  </si>
  <si>
    <t>8435596636050</t>
  </si>
  <si>
    <t>5101168-Q0001-DY</t>
  </si>
  <si>
    <t>8435596636609</t>
  </si>
  <si>
    <t>Front wheel bulge right component</t>
  </si>
  <si>
    <t>Componente derecho del abultamiento de la rueda delantera</t>
  </si>
  <si>
    <t>5101157-Q0001-DY</t>
  </si>
  <si>
    <t>8435596636562</t>
  </si>
  <si>
    <t>Front wheel bulge left component</t>
  </si>
  <si>
    <t>Componente izquierdo del abultamiento de la rueda delantera</t>
  </si>
  <si>
    <t>8103010-Q0001</t>
  </si>
  <si>
    <t>8435596630317</t>
  </si>
  <si>
    <t>Electric AC compressor</t>
  </si>
  <si>
    <t>Compresor de aire acondicionado eléctrico</t>
  </si>
  <si>
    <t>Integrated Air Conditioning Compressor</t>
  </si>
  <si>
    <t>Mouse Compresor de aire acondicionado integrado 86.4V Ref.1001040401100000</t>
  </si>
  <si>
    <t>Mouse Integrated Air Conditioning Compressor 86.4V Ref.1001040401100000</t>
  </si>
  <si>
    <t>Air Conditioning Condenser</t>
  </si>
  <si>
    <t>Condensador de aire acondicionado</t>
  </si>
  <si>
    <t>Mouse Condensador de aire acondicionado  Ref.1001040401070020</t>
  </si>
  <si>
    <t>Mouse Air Conditioning Condenser  Ref.1001040401070020</t>
  </si>
  <si>
    <t>8105010-Q0001</t>
  </si>
  <si>
    <t>8435596630348</t>
  </si>
  <si>
    <t>AC condenser</t>
  </si>
  <si>
    <t>Condensador de CA</t>
  </si>
  <si>
    <t>81132-TBG-A000</t>
  </si>
  <si>
    <t>Conectar</t>
  </si>
  <si>
    <t>Conector de plástico interior derecho para tapa de limpiaparabrisa</t>
  </si>
  <si>
    <t>LIGHT2020, LIGHT2021 Conector de plástico interior derecho para tapa de limpiaparabrisa  Ref.5301115-R10</t>
  </si>
  <si>
    <t>LIGHT2020, LIGHT2021 Inner right plastic connector for washer cover  Ref.5301115-R10</t>
  </si>
  <si>
    <t>Vice driving seat assembly</t>
  </si>
  <si>
    <t>Conjunro de asiento del copiloto</t>
  </si>
  <si>
    <t>Mouse Conjunro de asiento del copiloto  Ref.1001030504040040</t>
  </si>
  <si>
    <t>Mouse Vice driving seat assembly  Ref.1001030504040040</t>
  </si>
  <si>
    <t>0C10175</t>
  </si>
  <si>
    <r>
      <rPr>
        <b/>
        <sz val="6.5"/>
        <rFont val="Calibri"/>
        <family val="2"/>
      </rPr>
      <t>CONJUNTO ACELERADOR CON PUÑO HIRSCHMANN</t>
    </r>
  </si>
  <si>
    <t>0C10311</t>
  </si>
  <si>
    <r>
      <rPr>
        <b/>
        <sz val="6.5"/>
        <rFont val="Calibri"/>
        <family val="2"/>
      </rPr>
      <t>Conjunto amortiguador trasero (amort + muelle)</t>
    </r>
  </si>
  <si>
    <t>0C10283</t>
  </si>
  <si>
    <r>
      <rPr>
        <b/>
        <sz val="6.5"/>
        <rFont val="Calibri"/>
        <family val="2"/>
      </rPr>
      <t>CONJUNTO BASE ASIENTO</t>
    </r>
  </si>
  <si>
    <t>4002010-R1021</t>
  </si>
  <si>
    <t>Conjunto cableado principal (Batería de litio de carga rápida)</t>
  </si>
  <si>
    <t>LIGHT2020 Conjunto cableado principal (Batería de litio de carga rápida)  Ref.4002010-R1021</t>
  </si>
  <si>
    <t>LIGHT2020 Body harness assy (lithium battery Fast charge)  Ref.4002010-R1021</t>
  </si>
  <si>
    <t>LIGHT2020, LIGHT2021 Conjunto convertidor DC/DC  Ref.2123010-R1111</t>
  </si>
  <si>
    <t>LIGHT2020, LIGHT2021 DC/DC converter assy  Ref.2123010-R1111</t>
  </si>
  <si>
    <t>Conjunto de alarma</t>
  </si>
  <si>
    <t>VS1 Conjunto de alarma  Ref.35020-TGC-A000-K</t>
  </si>
  <si>
    <t>VS1 Alarm Assy.  Ref.35020-TGC-A000-K</t>
  </si>
  <si>
    <t>LIGHT2020, LIGHT2021 Conjunto de altavoz trasera  Ref.7911020-R10</t>
  </si>
  <si>
    <t>LIGHT2020, LIGHT2021 Rear speaker assy  Ref.7911020-R10</t>
  </si>
  <si>
    <t>4002010H4-Q0006</t>
  </si>
  <si>
    <t>8435596637163</t>
  </si>
  <si>
    <t>Body harness assembly</t>
  </si>
  <si>
    <t>Conjunto de arnés corporal</t>
  </si>
  <si>
    <t>Connecting Harness Assembly (MB Lithium Battery)</t>
  </si>
  <si>
    <t>Mouse Conjunto de arnés de conexión (Batería de litio MB)  Ref.1001040601740290</t>
  </si>
  <si>
    <t>Mouse Connecting Harness Assembly (MB Lithium Battery)  Ref.1001040601740290</t>
  </si>
  <si>
    <t>2105010-Q0004</t>
  </si>
  <si>
    <t>8435596629823</t>
  </si>
  <si>
    <t>Drive motor phase harness assembly</t>
  </si>
  <si>
    <t>Conjunto de arnés de fase del motor de accionamiento</t>
  </si>
  <si>
    <t>2105010-Q0006</t>
  </si>
  <si>
    <t>8435596629649</t>
  </si>
  <si>
    <t>4013030-Q0006</t>
  </si>
  <si>
    <t>8435596635329</t>
  </si>
  <si>
    <t>Right tail door harness assembly</t>
  </si>
  <si>
    <t>Conjunto de arnés de puerta trasera derecha</t>
  </si>
  <si>
    <t>4004010-Q0001</t>
  </si>
  <si>
    <t>8435596630010</t>
  </si>
  <si>
    <t>Battery negative harness assembly</t>
  </si>
  <si>
    <t>Conjunto de arnés negativo de batería</t>
  </si>
  <si>
    <t>2101020-Q0004</t>
  </si>
  <si>
    <t>8435596629953</t>
  </si>
  <si>
    <t>Positive /negative harness assembly</t>
  </si>
  <si>
    <t>Conjunto de arnés positivo/negativo</t>
  </si>
  <si>
    <t>LIGHT2020, LIGHT2021 Conjunto de asiento (con sensor de presión)  Ref.6803200-R1002</t>
  </si>
  <si>
    <t>LIGHT2020, LIGHT2021 Seat assy (with pressure sensor)  Ref.6803200-R1002</t>
  </si>
  <si>
    <t>7911010-R2032</t>
  </si>
  <si>
    <t>7911010-R2031</t>
  </si>
  <si>
    <t xml:space="preserve"> Conjunto de audio integrado  Ref.7911010-R2041</t>
  </si>
  <si>
    <t xml:space="preserve"> On-board audio assy  Ref.7911010-R2041</t>
  </si>
  <si>
    <t>2912010A2-Q0001</t>
  </si>
  <si>
    <t>8435596631048</t>
  </si>
  <si>
    <t>Rear leaf spring assembly</t>
  </si>
  <si>
    <t>Conjunto de ballesta trasera</t>
  </si>
  <si>
    <t>LIGHT2020, LIGHT2021 Conjunto de barra estabilizadora lateral  Ref.2916100-R10</t>
  </si>
  <si>
    <t>LIGHT2020, LIGHT2021 Lateral stabilizer bar assy  Ref.2916100-R10</t>
  </si>
  <si>
    <t>5306220S1-Q0001</t>
  </si>
  <si>
    <t>8435596631628</t>
  </si>
  <si>
    <t>Switch base assembly</t>
  </si>
  <si>
    <t>Conjunto de base del interruptor</t>
  </si>
  <si>
    <t>2801010GD-Q0001-DY</t>
  </si>
  <si>
    <t>8435596633905</t>
  </si>
  <si>
    <t>Vehicle body frame assembly</t>
  </si>
  <si>
    <t>Conjunto de bastidor de carrocería de vehículo</t>
  </si>
  <si>
    <t>31500-TBG-A000-M1</t>
  </si>
  <si>
    <t>Conjunto de batería (60V 45Ah)</t>
  </si>
  <si>
    <t>VS1 Conjunto de batería (60V 45Ah)  Ref.31500-TBG-A000-S1</t>
  </si>
  <si>
    <t>2906020-Q0001</t>
  </si>
  <si>
    <t>8435596630973</t>
  </si>
  <si>
    <t>Front stabilizer ball pin connecting rod assembly</t>
  </si>
  <si>
    <t>Conjunto de biela de pasador de bola estabilizadora delantera</t>
  </si>
  <si>
    <t>6706130-Q0001</t>
  </si>
  <si>
    <t>8435596632946</t>
  </si>
  <si>
    <t>Middle door lower hinge assembly</t>
  </si>
  <si>
    <t>Conjunto de bisagra inferior de puerta central</t>
  </si>
  <si>
    <t>6306122A1-Q0001-DY</t>
  </si>
  <si>
    <t>8435596635244</t>
  </si>
  <si>
    <t>Tailgate lower hinge assembly right</t>
  </si>
  <si>
    <t>Conjunto de bisagra inferior del portón trasero derecho</t>
  </si>
  <si>
    <t>6306112A1-Q0001-DY</t>
  </si>
  <si>
    <t>8435596635237</t>
  </si>
  <si>
    <t>Tailgate lower hinge assembly left</t>
  </si>
  <si>
    <t>Conjunto de bisagra inferior del portón trasero izquierdo</t>
  </si>
  <si>
    <t>6706120-Q0001</t>
  </si>
  <si>
    <t>8435596632939</t>
  </si>
  <si>
    <t>Middle door middle hinge assembly</t>
  </si>
  <si>
    <t>Conjunto de bisagra intermedia de puerta intermedia</t>
  </si>
  <si>
    <t>6706010-Q0001</t>
  </si>
  <si>
    <t>8435596632922</t>
  </si>
  <si>
    <t>Middle door upper hinge assembly</t>
  </si>
  <si>
    <t>Conjunto de bisagra superior de la puerta central</t>
  </si>
  <si>
    <t>6306121-Q0001-DY</t>
  </si>
  <si>
    <t>8435596635220</t>
  </si>
  <si>
    <t>Tailgate upper hinge assembly right</t>
  </si>
  <si>
    <t>Conjunto de bisagra superior del portón trasero derecho</t>
  </si>
  <si>
    <t>6306111-Q0001-DY</t>
  </si>
  <si>
    <t>8435596635213</t>
  </si>
  <si>
    <t>Tailgate upper hinge assembly left</t>
  </si>
  <si>
    <t>Conjunto de bisagra superior del portón trasero izquierdo</t>
  </si>
  <si>
    <t>3704100-R2001</t>
  </si>
  <si>
    <t>3704100-R20</t>
  </si>
  <si>
    <t>Lock set assy</t>
  </si>
  <si>
    <t>Conjunto de bloqueo</t>
  </si>
  <si>
    <t>Mini Conjunto de bloqueo  Ref.3704100-R2001</t>
  </si>
  <si>
    <t>Mini Lock set assy  Ref.3704100-R2001</t>
  </si>
  <si>
    <t>Conjunto de bloqueo de puerta de caja alta de mercancía</t>
  </si>
  <si>
    <t>LIGHT2020 Conjunto de bloqueo de puerta de caja alta de mercancía  Ref.8500115-R10</t>
  </si>
  <si>
    <t>LIGHT2020 Cargo box plus door lock rod assy  Ref.8500115-R10</t>
  </si>
  <si>
    <t>LIGHT2020 Conjunto de bloqueo de puerta de caja de mercancía  Ref.8500110-R10</t>
  </si>
  <si>
    <t>LIGHT2020 Door lock rod assy  Ref.8500110-R10</t>
  </si>
  <si>
    <t>8402332-Q0001</t>
  </si>
  <si>
    <t>8435596632571</t>
  </si>
  <si>
    <t>Hood lock assembly</t>
  </si>
  <si>
    <t>Conjunto de bloqueo del capó</t>
  </si>
  <si>
    <t>Conjunto de bocina</t>
  </si>
  <si>
    <t>VS1 Conjunto de bocina  Ref.38110-TAC-A000</t>
  </si>
  <si>
    <t>VS1 Horn Assy  Ref.38110-TAC-A000</t>
  </si>
  <si>
    <t>LIGHT2021 Conjunto de bocina  Ref.3721010-R1001</t>
  </si>
  <si>
    <t>LIGHT2021 Horn assy  Ref.3721010-R1001</t>
  </si>
  <si>
    <t>1001010402070020</t>
  </si>
  <si>
    <t>Vacuum Pump Assembly</t>
  </si>
  <si>
    <t>Conjunto de bomba de vacío</t>
  </si>
  <si>
    <t>Mouse Conjunto de bomba de vacío  Ref.1001010402070020</t>
  </si>
  <si>
    <t>Mouse Vacuum Pump Assembly  Ref.1001010402070020</t>
  </si>
  <si>
    <t>3541010-Q0004</t>
  </si>
  <si>
    <t>8435596631291</t>
  </si>
  <si>
    <t>Electric vacuum pump assembly</t>
  </si>
  <si>
    <t>Conjunto de bomba de vacío eléctrica</t>
  </si>
  <si>
    <t>LIGHT2020, LIGHT2021 Conjunto de brazo de arrastre  Ref.2911100-R10</t>
  </si>
  <si>
    <t>LIGHT2020, LIGHT2021 Trailing arm assy  Ref.2911100-R10</t>
  </si>
  <si>
    <t>LIGHT2020, LIGHT2021 Conjunto de brazo de limpiaparabrisa delantero  Ref.5205020-R1011</t>
  </si>
  <si>
    <t>LIGHT2020, LIGHT2021 Front wiper arm assy  Ref.5205020-R1011</t>
  </si>
  <si>
    <t>2904300-Q0001</t>
  </si>
  <si>
    <t>8435596631017</t>
  </si>
  <si>
    <t>Lower arm with ball pin sleeve assembly</t>
  </si>
  <si>
    <t>Conjunto de brazo inferior con manguito de pasador de bola</t>
  </si>
  <si>
    <t>3104100-R10N</t>
  </si>
  <si>
    <t>Conjunto llanta trasera (Negro) Light 2024</t>
  </si>
  <si>
    <t>LIGHT2020, LIGHT2021 Conjunto de buje trasero  Ref.3104100-R10</t>
  </si>
  <si>
    <t>LIGHT2020, LIGHT2021 Rear hub assy  Ref.3104100-R10</t>
  </si>
  <si>
    <t>8435596676353</t>
  </si>
  <si>
    <t>Tilt lock cable assy 2023</t>
  </si>
  <si>
    <t>Conjunto de cable de bloqueo de inclinación 2023</t>
  </si>
  <si>
    <t>8435596676346</t>
  </si>
  <si>
    <t>6305127-Q0001</t>
  </si>
  <si>
    <t>8435596635411</t>
  </si>
  <si>
    <t>Right tail door inner locking cable assembly</t>
  </si>
  <si>
    <t>Conjunto de cable de bloqueo interior del portón trasero derecho</t>
  </si>
  <si>
    <t>Parking cable assembly</t>
  </si>
  <si>
    <t>Mini Conjunto de cable de estacionamiento  Ref.3508020-R2013</t>
  </si>
  <si>
    <t>Mini Parking cable assembly  Ref.3508020-R2013</t>
  </si>
  <si>
    <t>Parking cable assy 2022</t>
  </si>
  <si>
    <t>Conjunto de cable de estacionamiento 2022</t>
  </si>
  <si>
    <t>LIGHT2020 Conjunto de cable de estacionamiento 2022  Ref.3508030-R1002</t>
  </si>
  <si>
    <t>LIGHT2020 Parking cable assy 2022  Ref.3508030-R1002</t>
  </si>
  <si>
    <t>Right Rear Parking Cable Assembly</t>
  </si>
  <si>
    <t>Conjunto de cable de freno de estacionamiento derecho</t>
  </si>
  <si>
    <t>Mouse Conjunto de cable de freno de estacionamiento derecho  Ref.1001010406780020</t>
  </si>
  <si>
    <t>Mouse Right Rear Parking Cable Assembly  Ref.1001010406780020</t>
  </si>
  <si>
    <t>1001010406780060</t>
  </si>
  <si>
    <t>Left Rear Parking Cable Assembly</t>
  </si>
  <si>
    <t>Conjunto de cable de freno de estacionamiento izquierdo</t>
  </si>
  <si>
    <t>Mouse Conjunto de cable de freno de estacionamiento izquierdo  Ref.1001010406780060</t>
  </si>
  <si>
    <t>Mouse Left Rear Parking Cable Assembly  Ref.1001010406780060</t>
  </si>
  <si>
    <t>1001010406780050</t>
  </si>
  <si>
    <t>Left Parking Cable Assembly</t>
  </si>
  <si>
    <t>Mouse Conjunto de cable de freno de estacionamiento izquierdo  Ref.1001010406780050</t>
  </si>
  <si>
    <t>Mouse Left Parking Cable Assembly  Ref.1001010406780050</t>
  </si>
  <si>
    <t>Conjunto de cable de freno trasero izquierdo</t>
  </si>
  <si>
    <t>Mouse Conjunto de cable de freno trasero izquierdo  Ref.1001010406780010</t>
  </si>
  <si>
    <t>Mouse Left Rear Parking Cable Assembly  Ref.1001010406780010</t>
  </si>
  <si>
    <t>6307115-Q0001</t>
  </si>
  <si>
    <t>8435596633363</t>
  </si>
  <si>
    <t>Left tail door inner handle lower cable assembly</t>
  </si>
  <si>
    <t>Conjunto de cable inferior de manija interior de puerta trasera izquierda</t>
  </si>
  <si>
    <t>6307116-Q0001</t>
  </si>
  <si>
    <t>8435596633356</t>
  </si>
  <si>
    <t>Left tail door inner handle upper cable assembly</t>
  </si>
  <si>
    <t>Conjunto de cable superior de manija interior de puerta trasera izquierda</t>
  </si>
  <si>
    <t>4002010-R2031</t>
  </si>
  <si>
    <t>Body harness assy(Fast charge)</t>
  </si>
  <si>
    <t>Conjunto de cableado (Carga rápida)</t>
  </si>
  <si>
    <t>Mini Conjunto de cableado (Carga rápida)  Ref.4002010-R2032</t>
  </si>
  <si>
    <t>Mini Body harness assy(Fast charge)  Ref.4002010-R2032</t>
  </si>
  <si>
    <t>4002030-R20</t>
  </si>
  <si>
    <t>Conjunto de cableado de carga</t>
  </si>
  <si>
    <t>Mini Conjunto de cableado de carga  Ref.4002030-R2001</t>
  </si>
  <si>
    <t>Mini Charging connected harness  Ref.4002030-R2001</t>
  </si>
  <si>
    <t>4002030-R2011</t>
  </si>
  <si>
    <t>Charging connected harness 24</t>
  </si>
  <si>
    <t>Conjunto de cableado de carga 24</t>
  </si>
  <si>
    <t>8435596651466</t>
  </si>
  <si>
    <t>Body harness assy L5</t>
  </si>
  <si>
    <t>Conjunto de cableado principal de carrocería L5</t>
  </si>
  <si>
    <t>Ligh L5</t>
  </si>
  <si>
    <t>Body wiring harness (lithium battery)</t>
  </si>
  <si>
    <t>Conjunto de cableado de carrocería (Batería de litio)</t>
  </si>
  <si>
    <t>LIGHT2020 Conjunto de cableado de carrocería (Batería de litio)  Ref.4002010-R1111</t>
  </si>
  <si>
    <t>LIGHT2020 Body wiring harness (lithium battery)  Ref.4002010-R1111</t>
  </si>
  <si>
    <t>4002010-R1123</t>
  </si>
  <si>
    <t>8435596629434</t>
  </si>
  <si>
    <t>Body wiring harness (lithium battery) 24</t>
  </si>
  <si>
    <t>Conjunto de cableado de carrocería (Batería de litio) 24</t>
  </si>
  <si>
    <t>Conjunto de cableado salida de potencia</t>
  </si>
  <si>
    <t>LIGHT2020, LIGHT2021 Conjunto de cableado de energía (Batería litio)  Ref.4019010-R11</t>
  </si>
  <si>
    <t>LIGHT2020, LIGHT2021 Power harness assy (lithium battery)  Ref.4019010-R11</t>
  </si>
  <si>
    <t>LIGHT2020, LIGHT2021 Conjunto de cableado de luz de parada de posición alta  Ref.4002020-R10</t>
  </si>
  <si>
    <t>LIGHT2020, LIGHT2021 High position stop lamp harness assy  Ref.4002020-R10</t>
  </si>
  <si>
    <t>1001040601490040</t>
  </si>
  <si>
    <t>Driver Seat Main Wiring Harness (Air Conditioner+ABS+Waterproofed EPS)</t>
  </si>
  <si>
    <t>Conjunto de cableado principal del asiento del conductor (aire acondicionado+ABS+EPS impermeable)</t>
  </si>
  <si>
    <t>Mouse Conjunto de cableado principal del asiento del conductor (aire acondicionado+ABS+EPS impermeable)  Ref.1001040601490040</t>
  </si>
  <si>
    <t>Mouse Driver Seat Main Wiring Harness (Air Conditioner+ABS+Waterproofed EPS)  Ref.1001040601490040</t>
  </si>
  <si>
    <t>6305115-Q0001</t>
  </si>
  <si>
    <t>8435596633301</t>
  </si>
  <si>
    <t>Right tail door upper auxiliary lock cable assembly</t>
  </si>
  <si>
    <t>Conjunto de cables de bloqueo auxiliar superior del portón trasero derecho</t>
  </si>
  <si>
    <t>8402333-Q0001</t>
  </si>
  <si>
    <t>8435596632588</t>
  </si>
  <si>
    <t>Hood lock cable assembly</t>
  </si>
  <si>
    <t>Conjunto de cables de bloqueo del capó</t>
  </si>
  <si>
    <t>LIGHT2020, LIGHT2021 Conjunto de cables de cámara  Ref.4002050-R10</t>
  </si>
  <si>
    <t>LIGHT2020, LIGHT2021 Backup camera cable assy  Ref.4002050-R10</t>
  </si>
  <si>
    <t>4002050-R1011</t>
  </si>
  <si>
    <t>8435596629441</t>
  </si>
  <si>
    <t>Backup camera cable assy 24</t>
  </si>
  <si>
    <t>Conjunto de cables de cámara 24</t>
  </si>
  <si>
    <t>3508020-R1021</t>
  </si>
  <si>
    <t>3508020-R1013</t>
  </si>
  <si>
    <t>LIGHT2020 Conjunto de cables de estacionamiento  Ref.3508020-R1022</t>
  </si>
  <si>
    <t>LIGHT2020 Parking cable assy  Ref.3508020-R1022</t>
  </si>
  <si>
    <t>8435596676322</t>
  </si>
  <si>
    <t>Parking cable assy 2023</t>
  </si>
  <si>
    <t>Conjunto de cables de estacionamiento 2023</t>
  </si>
  <si>
    <t>8435596676339</t>
  </si>
  <si>
    <t>3508020-Q0001</t>
  </si>
  <si>
    <t>8435596631406</t>
  </si>
  <si>
    <t>Parking braking NO.1 cable assembly</t>
  </si>
  <si>
    <t>Conjunto de cables de freno de estacionamiento NO.1</t>
  </si>
  <si>
    <t>6305128-Q0001</t>
  </si>
  <si>
    <t>8435596633295</t>
  </si>
  <si>
    <t>Right tail door outer handle cable assembly</t>
  </si>
  <si>
    <t>Conjunto de cables de manija exterior del portón trasero derecho</t>
  </si>
  <si>
    <t>6305129-Q0001</t>
  </si>
  <si>
    <t>8435596635428</t>
  </si>
  <si>
    <t>Right tail door inner handle cable assembly</t>
  </si>
  <si>
    <t>Conjunto de cables de manija interior de puerta trasera derecha</t>
  </si>
  <si>
    <t>2101050-R1101</t>
  </si>
  <si>
    <t>12V battery moulding assy (lithium battery) 2024</t>
  </si>
  <si>
    <t>Conjunto de caja de batería 12V (Batería de litio)</t>
  </si>
  <si>
    <t>LIGHT2020, LIGHT2021 Conjunto de caja de batería 12V (Batería de litio)  Ref.2101050-R11</t>
  </si>
  <si>
    <t>LIGHT2020, LIGHT2021 12V battery moulding assy (lithium battery)  Ref.2101050-R11</t>
  </si>
  <si>
    <t>8500300-R1012</t>
  </si>
  <si>
    <t>Cargo box assy (RH door)</t>
  </si>
  <si>
    <t>Conjunto de caja de carga (Puerta derecha)</t>
  </si>
  <si>
    <t>LIGHT2020 Conjunto de caja de carga (Puerta derecha)  Ref.8500300-R1012</t>
  </si>
  <si>
    <t>LIGHT2020 Cargo box assy (RH door)  Ref.8500300-R1012</t>
  </si>
  <si>
    <t>8500300-R1032</t>
  </si>
  <si>
    <t>Cargo box assy with silver coated lock (RH door)</t>
  </si>
  <si>
    <t>Conjunto de caja de carga con cerradura plateada (Puerta derecha)</t>
  </si>
  <si>
    <t>LIGHT2020 Conjunto de caja de carga con cerradura plateada (Puerta derecha)  Ref.8500300-R1032</t>
  </si>
  <si>
    <t>LIGHT2020 Cargo box assy with silver coated lock (RH door)  Ref.8500300-R1032</t>
  </si>
  <si>
    <t>8500100-R1042</t>
  </si>
  <si>
    <t>Cargo box assy with silver coated lock  (LH door)</t>
  </si>
  <si>
    <t>Conjunto de caja de carga con cerradura plateada (Puerta izquierda)</t>
  </si>
  <si>
    <t>LIGHT2020 Conjunto de caja de carga con cerradura plateada (Puerta izquierda)  Ref.8500100-R1042</t>
  </si>
  <si>
    <t>LIGHT2020 Cargo box assy with silver coated lock  (LH door)  Ref.8500100-R1042</t>
  </si>
  <si>
    <t>8500300-R1022</t>
  </si>
  <si>
    <t>Cargo box assy without door lock (RH door)</t>
  </si>
  <si>
    <t>Conjunto de caja de carga sin cerradura de puerta (Puerta derecha)</t>
  </si>
  <si>
    <t>LIGHT2020 Conjunto de caja de carga sin cerradura de puerta (Puerta derecha)  Ref.8500300-R1022</t>
  </si>
  <si>
    <t>LIGHT2020 Cargo box assy without door lock (RH door)  Ref.8500300-R1022</t>
  </si>
  <si>
    <t>8500100-R1032</t>
  </si>
  <si>
    <t>Cargo box assy without door lock (LH door)</t>
  </si>
  <si>
    <t>Conjunto de caja de carga sin cerradura de puerta (Puerta izquierda)</t>
  </si>
  <si>
    <t>LIGHT2020 Conjunto de caja de carga sin cerradura de puerta (Puerta izquierda)  Ref.8500100-R1032</t>
  </si>
  <si>
    <t>LIGHT2020 Cargo box assy without door lock (LH door)  Ref.8500100-R1032</t>
  </si>
  <si>
    <t>LIGHT2020 Conjunto de caja de mercancía (puerta izquierda)  Ref.8500100-R1022</t>
  </si>
  <si>
    <t>LIGHT2020 Cargo box assy (LH door)  Ref.8500100-R1022</t>
  </si>
  <si>
    <t>Cargo box plus assy (LH door)</t>
  </si>
  <si>
    <t>LIGHT2020 Conjunto de caja de mercancía alta (puerta izquierda)  Ref.8500100-R1031</t>
  </si>
  <si>
    <t>LIGHT2020 Cargo box plus assy (LH door)  Ref.8500100-R1031</t>
  </si>
  <si>
    <t>LIGHT2020 Conjunto de caja de mercancía alta (puerta izquierda)  Ref.8500100-R1041</t>
  </si>
  <si>
    <t>LIGHT2020 Cargo box plus assy without door lock (LH door)  Ref.8500100-R1041</t>
  </si>
  <si>
    <t>Conjunto de cámara de marcha atrás</t>
  </si>
  <si>
    <t>LIGHT2020, LIGHT2021 Conjunto de cámara de marcha atrás  Ref.3776010-R10</t>
  </si>
  <si>
    <t>LIGHT2020, LIGHT2021 Backup camera assy  Ref.3776010-R10</t>
  </si>
  <si>
    <t>On-board charger assy</t>
  </si>
  <si>
    <t>Mini Conjunto de cargador a bordo  Ref.2107030-R2021</t>
  </si>
  <si>
    <t>Mini On-board charger assy  Ref.2107030-R2021</t>
  </si>
  <si>
    <t>On-board charger assy (3000W)</t>
  </si>
  <si>
    <t>Conjunto de cargador a bordo (3000W)</t>
  </si>
  <si>
    <t>LIGHT2021 Conjunto de cargador a bordo (3000W)  Ref.2107030-R1122</t>
  </si>
  <si>
    <t>LIGHT2021 On-board charger assy (3000W)  Ref.2107030-R1122</t>
  </si>
  <si>
    <t>8435596651206</t>
  </si>
  <si>
    <t>Conjunto de cargador a bordo (3300W)</t>
  </si>
  <si>
    <t>Light L2, Light L5</t>
  </si>
  <si>
    <t>2107030-R11</t>
  </si>
  <si>
    <t>8435596637637</t>
  </si>
  <si>
    <t>On-board charger assy (3300W)</t>
  </si>
  <si>
    <t>Conjunto de cargador a bordo  (3300W)</t>
  </si>
  <si>
    <t>LIGHT 2023</t>
  </si>
  <si>
    <t>LIGHT2021 Conjunto de cargador a bordo (3300W)  Ref.2107030-R11</t>
  </si>
  <si>
    <t>2107030-R1121</t>
  </si>
  <si>
    <t>On-board charger assy (lithium battery Fast charge)</t>
  </si>
  <si>
    <t>Conjunto de cargador a bordo (Batería de litio de carga rápida)</t>
  </si>
  <si>
    <t>LIGHT2021 Conjunto de cargador a bordo (Batería de litio de carga rápida)  Ref.2107030-R1121</t>
  </si>
  <si>
    <t>LIGHT2021 On-board charger assy (lithium battery Fast charge)  Ref.2107030-R1121</t>
  </si>
  <si>
    <t>2107030-R1111</t>
  </si>
  <si>
    <t>On-board charger assy (lithium　battery)</t>
  </si>
  <si>
    <t>Conjunto de cargador a bordo (Batería de litio)</t>
  </si>
  <si>
    <t>LIGHT2020 Conjunto de cargador a bordo (Batería de litio)  Ref.2107030-R1111</t>
  </si>
  <si>
    <t>LIGHT2020 On-board charger assy (lithium　battery)  Ref.2107030-R1111</t>
  </si>
  <si>
    <t>Conjunto de cargador EV portátil con cable (Estándar británico)</t>
  </si>
  <si>
    <t>LIGHT2020 Conjunto de cargador EV portátil con cable (Estándar británico)  Ref.2107090-R10</t>
  </si>
  <si>
    <t>LIGHT2020 portable EV charger assy with cable (Bristish standard)  Ref.2107090-R10</t>
  </si>
  <si>
    <t>Conjunto de cargador EV portátil con cable (Estándar Nacional)</t>
  </si>
  <si>
    <t>LIGHT2020 Conjunto de cargador EV portátil con cable (Estándar Nacional)  Ref.2107080-R10</t>
  </si>
  <si>
    <t>LIGHT2020 portable EV charger assy with cable (National standard)  Ref.2107080-R10</t>
  </si>
  <si>
    <t>2107050-R1014</t>
  </si>
  <si>
    <t>8435596637491</t>
  </si>
  <si>
    <t>Portable EV charger assy with cable(EU standard,ast charge)</t>
  </si>
  <si>
    <t>Conjunto de cargador EV portátil con cable (Estándar UE, carga rápida)</t>
  </si>
  <si>
    <t>LIGHT2020 Conjunto de cargador EV portátil con cable (Estándar UE, carga rápida)  Ref.2107050-R1011</t>
  </si>
  <si>
    <t>LIGHT2020 Portable EV charger assy with cable(EU standard,ast charge)  Ref.2107050-R1011</t>
  </si>
  <si>
    <t>2107050-R1011</t>
  </si>
  <si>
    <t>2107090-R1011</t>
  </si>
  <si>
    <t>Portable EV charger assy with cable(UK standard,fast charge)</t>
  </si>
  <si>
    <t>Conjunto de cargador EV portátil con cable (Estándar UK, carga rápida)</t>
  </si>
  <si>
    <t>LIGHT2020 Conjunto de cargador EV portátil con cable (Estándar UK, carga rápida)  Ref.2107090-R1011</t>
  </si>
  <si>
    <t>LIGHT2020 Portable EV charger assy with cable(UK standard,fast charge)  Ref.2107090-R1011</t>
  </si>
  <si>
    <t>Conjunto de cargador EV portátil con cable carga lenta  (Estándar Europeo)</t>
  </si>
  <si>
    <t>LIGHT2020 Conjunto de cargador EV portátil con cable carga lenta  (Estándar Europeo)  Ref.2107050-R10</t>
  </si>
  <si>
    <t>LIGHT2020 portable EV charger assy with cable (European standard)  Ref.2107050-R10</t>
  </si>
  <si>
    <t>Conjunto de cargador EV portátil con cable carga rápida (Estándar Europeo)</t>
  </si>
  <si>
    <t>LIGHT2021 Conjunto de cargador EV portátil con cable carga rápida (Estándar Europeo)  Ref.2107050-R1012</t>
  </si>
  <si>
    <t>LIGHT2021 Portable EV charger assy with cable (European standard)  Ref.2107050-R1012</t>
  </si>
  <si>
    <t>6305111-Q0001</t>
  </si>
  <si>
    <t>8435596633264</t>
  </si>
  <si>
    <t>Tail door upper auxiliary lock assembly</t>
  </si>
  <si>
    <t>Conjunto de cerradura auxiliar superior de puerta trasera</t>
  </si>
  <si>
    <t>6305123-Q0004</t>
  </si>
  <si>
    <t>8435596635404</t>
  </si>
  <si>
    <t>Right tail door lock assembly（central control）</t>
  </si>
  <si>
    <t>Conjunto de cerradura de puerta trasera derecha (control central)</t>
  </si>
  <si>
    <t>6305123-Q0001</t>
  </si>
  <si>
    <t>8435596633288</t>
  </si>
  <si>
    <t>Right tail door lock assembly（mechanic）</t>
  </si>
  <si>
    <t>Conjunto de cerradura de puerta trasera derecha (mecánica)</t>
  </si>
  <si>
    <t>6305124-Q0001</t>
  </si>
  <si>
    <t>8435596633325</t>
  </si>
  <si>
    <t>Left tail door lock assembly</t>
  </si>
  <si>
    <t>Conjunto de cerradura de puerta trasera izquierda</t>
  </si>
  <si>
    <t>Conjunto de cilindro de freno trasero derecho</t>
  </si>
  <si>
    <t>LIGHT2020, LIGHT2021 Conjunto de cilindro de freno trasero derecho  Ref.3502025-R20</t>
  </si>
  <si>
    <t>LIGHT2020, LIGHT2021 Rear right brake caliper cylinder assy  Ref.3502025-R20</t>
  </si>
  <si>
    <t>1001050203690010</t>
  </si>
  <si>
    <t>Safe Belt Assembly (Dot)</t>
  </si>
  <si>
    <t>Conjunto de cinturón de seguridad (Enganche)</t>
  </si>
  <si>
    <t>Mouse Conjunto de cinturón de seguridad (Enganche) DOT Ref.1001050203690010</t>
  </si>
  <si>
    <t>Mouse Safe Belt Assembly (Dot) DOT Ref.1001050203690010</t>
  </si>
  <si>
    <t>1001050203350010</t>
  </si>
  <si>
    <t>Safe Belt Set 1</t>
  </si>
  <si>
    <t>Conjunto de cinturón de seguridad 1</t>
  </si>
  <si>
    <t>Mouse Conjunto de cinturón de seguridad 1  Ref.1001050203350010</t>
  </si>
  <si>
    <t>Mouse Safe Belt Set 1  Ref.1001050203350010</t>
  </si>
  <si>
    <t>5811100-Q0004</t>
  </si>
  <si>
    <t>8435596632533</t>
  </si>
  <si>
    <t>Front seat belt assembly</t>
  </si>
  <si>
    <t>Conjunto de cinturón de seguridad delantero</t>
  </si>
  <si>
    <t>Conjunto de claxon</t>
  </si>
  <si>
    <t>LIGHT2020 Conjunto de claxon  Ref.3721010-R10</t>
  </si>
  <si>
    <t>LIGHT2020 Horn assy  Ref.3721010-R10</t>
  </si>
  <si>
    <t>77200-TBG-A001</t>
  </si>
  <si>
    <t>Conjunto de cojín</t>
  </si>
  <si>
    <t>VS1 Conjunto de cojín  Ref.77200-TBG-A001</t>
  </si>
  <si>
    <t>53200-TBG-A000</t>
  </si>
  <si>
    <t>Conjunto de columna de dirección</t>
  </si>
  <si>
    <t>VS1 Conjunto de columna de dirección  Ref.53200-TBG-A000</t>
  </si>
  <si>
    <t>5301520-Q0001-DY</t>
  </si>
  <si>
    <t>8435596634100</t>
  </si>
  <si>
    <t>Radiator crossbeam right column assembly</t>
  </si>
  <si>
    <t>Conjunto de columna derecha del travesaño del radiador</t>
  </si>
  <si>
    <t>5301510-Q0001-DY</t>
  </si>
  <si>
    <t>8435596634094</t>
  </si>
  <si>
    <t>Radiator crossbeam left column assembly</t>
  </si>
  <si>
    <t>Conjunto de columna izquierda del travesaño del radiador</t>
  </si>
  <si>
    <t>Conjunto de controlador de motor de accionamiento (Batería de litio)</t>
  </si>
  <si>
    <t>LIGHT2020 Conjunto de controlador de motor de accionamiento (Batería de litio)  Ref.2104010-R1112</t>
  </si>
  <si>
    <t>LIGHT2020 Drive motor controller assy (lithium　battery)  Ref.2104010-R1112</t>
  </si>
  <si>
    <t>8435596651183</t>
  </si>
  <si>
    <t>Conjunto de controlador de motor de accionamiento Light L5</t>
  </si>
  <si>
    <t>Drive motor controller assy (MC3624)</t>
  </si>
  <si>
    <t>Conjunto de controlador de motor de accionamiento (MC3624)</t>
  </si>
  <si>
    <t>LIGHT2021 Conjunto de controlador de motor de accionamiento (MC3624)  Ref.2104010-R1122</t>
  </si>
  <si>
    <t>LIGHT2021 Drive motor controller assy (MC3624)  Ref.2104010-R1122</t>
  </si>
  <si>
    <t>6309040-Q0001</t>
  </si>
  <si>
    <t>8435596633233</t>
  </si>
  <si>
    <t>Tail door check strap assembly-right</t>
  </si>
  <si>
    <t>Conjunto de correa de retención de puerta trasera derecha</t>
  </si>
  <si>
    <t>6309010-Q0001</t>
  </si>
  <si>
    <t>8435596633226</t>
  </si>
  <si>
    <t>Tail door check strap assembly-left</t>
  </si>
  <si>
    <t>Conjunto de correa de retención de puerta trasera izquierda</t>
  </si>
  <si>
    <t>2101510-Q0001</t>
  </si>
  <si>
    <t>8435596629960</t>
  </si>
  <si>
    <t>Power battery bond strap assembly</t>
  </si>
  <si>
    <t>Conjunto de correa de unión de batería de alimentación</t>
  </si>
  <si>
    <t>3102010-Q0004</t>
  </si>
  <si>
    <t>8435596633820</t>
  </si>
  <si>
    <t>Wheel cover assembly</t>
  </si>
  <si>
    <t>Conjunto de cubierta de rueda</t>
  </si>
  <si>
    <t>1001030301300000</t>
  </si>
  <si>
    <t>Charging Port Cover Assembly</t>
  </si>
  <si>
    <t>Conjunto de cubierta del puerto de carga</t>
  </si>
  <si>
    <t>Mouse Conjunto de cubierta del puerto de carga  Ref.1001030301300000</t>
  </si>
  <si>
    <t>Mouse Charging Port Cover Assembly  Ref.1001030301300000</t>
  </si>
  <si>
    <t>1001020301290000</t>
  </si>
  <si>
    <t>Mouse Conjunto de cubierta del puerto de carga  Ref.1001020301290000</t>
  </si>
  <si>
    <t>Mouse Charging Port Cover Assembly  Ref.1001020301290000</t>
  </si>
  <si>
    <t>5421100GD-Q0006-DY</t>
  </si>
  <si>
    <t>8435596637057</t>
  </si>
  <si>
    <t>Charging port cover assembly</t>
  </si>
  <si>
    <t>5010080-Q0006</t>
  </si>
  <si>
    <t>8435596632380</t>
  </si>
  <si>
    <t>Fan cover assembly</t>
  </si>
  <si>
    <t>Conjunto de cubierta del ventilador</t>
  </si>
  <si>
    <t>Charger Protective Cover Assembly</t>
  </si>
  <si>
    <t>Conjunto de cubierta protectora del cargador</t>
  </si>
  <si>
    <t>Mouse Conjunto de cubierta protectora del cargador  Ref.1007030301010000</t>
  </si>
  <si>
    <t>Mouse Charger Protective Cover Assembly  Ref.1007030301010000</t>
  </si>
  <si>
    <t>1001030301040090</t>
  </si>
  <si>
    <t>Mouse Conjunto de cubierta protectora del cargador  Ref.1001030301040090</t>
  </si>
  <si>
    <t>Mouse Charger Protective Cover Assembly  Ref.1001030301040090</t>
  </si>
  <si>
    <t>1001030301040060</t>
  </si>
  <si>
    <t>Mouse Conjunto de cubierta protectora del cargador  Ref.1001030301040060</t>
  </si>
  <si>
    <t>Mouse Charger Protective Cover Assembly  Ref.1001030301040060</t>
  </si>
  <si>
    <t>LIGHT2021 Conjunto de cuerpo de soldadura frontal  Ref.2801100-R1022</t>
  </si>
  <si>
    <t>LIGHT2021 Front welding body assy  Ref.2801100-R1022</t>
  </si>
  <si>
    <t xml:space="preserve">Conjunto de chasis soldado de la carrocería trasera </t>
  </si>
  <si>
    <t>LIGHT2021 Conjunto de cuerpo de soldadura trasera (Batería de litio)  Ref.2801200-R1111</t>
  </si>
  <si>
    <t>LIGHT2021 Rear welding body assy (Lithium battery)  Ref.2801200-R1111</t>
  </si>
  <si>
    <t>Rear welding body assy(Fast charge)</t>
  </si>
  <si>
    <t>Conjunto de cuerpo de soldadura trasera (Carga rápida)</t>
  </si>
  <si>
    <t>Mini Conjunto de cuerpo de soldadura trasera (Carga rápida)  Ref.2801200-R2022</t>
  </si>
  <si>
    <t>Mini Rear welding body assy(Fast charge)  Ref.2801200-R2022</t>
  </si>
  <si>
    <t>LIGHT2020 Conjunto de cuerpo del Pick-up  Ref.8500200-R10</t>
  </si>
  <si>
    <t>LIGHT2020 Pick-up body structure assy  Ref.8500200-R10</t>
  </si>
  <si>
    <t>EPS Steering Drive Shaft Assembly</t>
  </si>
  <si>
    <t>Conjunto de eje de transmisión de dirección EPS</t>
  </si>
  <si>
    <t>Mouse Conjunto de eje de transmisión de dirección EPS  Ref.1001010505060010</t>
  </si>
  <si>
    <t>Mouse EPS Steering Drive Shaft Assembly  Ref.1001010505060010</t>
  </si>
  <si>
    <t>Constant Velocity Drive Shaft Assembly Right</t>
  </si>
  <si>
    <t>Conjunto de eje de transmisión de velocidad constante derecha</t>
  </si>
  <si>
    <t>Mouse Conjunto de eje de transmisión de velocidad constante derecha  Ref.1001020101030020</t>
  </si>
  <si>
    <t>Mouse Constant Velocity Drive Shaft Assembly Right  Ref.1001020101030020</t>
  </si>
  <si>
    <t>Constant Velocity Drive Shaft Assembly Left</t>
  </si>
  <si>
    <t>Conjunto de eje de transmisión de velocidad constante izquierda</t>
  </si>
  <si>
    <t>Mouse Conjunto de eje de transmisión de velocidad constante izquierda  Ref.1001020101030010</t>
  </si>
  <si>
    <t>Mouse Constant Velocity Drive Shaft Assembly Left  Ref.1001020101030010</t>
  </si>
  <si>
    <t xml:space="preserve">Rear axle assy (12.5:1) </t>
  </si>
  <si>
    <t>Conjunto de eje trasero (12.5: 1) Carga lenta</t>
  </si>
  <si>
    <t>LIGHT2020 Conjunto de eje trasero (12.5: 1) Carga lenta  Ref.2401100-R1012</t>
  </si>
  <si>
    <t>LIGHT2020 Rear axle assy (12.5:1)   Ref.2401100-R1012</t>
  </si>
  <si>
    <t>1001030501050020</t>
  </si>
  <si>
    <t>Safe Belt Click-On Assembly</t>
  </si>
  <si>
    <t>Conjunto de enganche del cinturón de seguridad</t>
  </si>
  <si>
    <t>Mouse Conjunto de enganche del cinturón de seguridad  Ref.1001030501050020</t>
  </si>
  <si>
    <t>Mouse Safe Belt Click-On Assembly  Ref.1001030501050020</t>
  </si>
  <si>
    <t>8107021-Q0001</t>
  </si>
  <si>
    <t>8435596630386</t>
  </si>
  <si>
    <t>AC air inlet assembly</t>
  </si>
  <si>
    <t>Conjunto de entrada de aire de CA</t>
  </si>
  <si>
    <t>3741020A1-Q0001</t>
  </si>
  <si>
    <t>8435596630140</t>
  </si>
  <si>
    <t>Right wiper blade assembly</t>
  </si>
  <si>
    <t>Conjunto de escobilla de limpiaparabrisas derecho</t>
  </si>
  <si>
    <t xml:space="preserve">3741050-Q0004  </t>
  </si>
  <si>
    <t>8435596633813</t>
  </si>
  <si>
    <t>3741023-Q0001</t>
  </si>
  <si>
    <t>8435596635282</t>
  </si>
  <si>
    <t>3741030-Q0001</t>
  </si>
  <si>
    <t>8435596630157</t>
  </si>
  <si>
    <t>Left wiper blade assembly</t>
  </si>
  <si>
    <t>Conjunto de escobilla del limpiaparabrisas izquierdo</t>
  </si>
  <si>
    <t xml:space="preserve">3741040-Q0004 </t>
  </si>
  <si>
    <t>8435596633806</t>
  </si>
  <si>
    <t>3741022-Q0001</t>
  </si>
  <si>
    <t>8435596635299</t>
  </si>
  <si>
    <t>Conjunto de escobilla limpiaparabrisas delantera</t>
  </si>
  <si>
    <t>LIGHT2020, LIGHT2021 Conjunto de escobilla limpiaparabrisas delantera  Ref.5205030-R10</t>
  </si>
  <si>
    <t>LIGHT2020, LIGHT2021 Front wiper blade assy  Ref.5205030-R10</t>
  </si>
  <si>
    <t>88110-QSM-A501</t>
  </si>
  <si>
    <t>Conjunto de espejo retrovisor derecho</t>
  </si>
  <si>
    <t>VS1 Conjunto de espejo retrovisor derecho  Ref.88110-QSM-A501</t>
  </si>
  <si>
    <t>1006030101020000</t>
  </si>
  <si>
    <t>Right Wing Mirror Assembly</t>
  </si>
  <si>
    <t>Mouse Conjunto de espejo retrovisor derecho  Ref.1006030101020000</t>
  </si>
  <si>
    <t>Mouse Right Wing Mirror Assembly  Ref.1006030101020000</t>
  </si>
  <si>
    <t>88120-QSM-A501</t>
  </si>
  <si>
    <t>Conjunto de espejo retrovisor izquierdo</t>
  </si>
  <si>
    <t>VS1 Conjunto de espejo retrovisor izquierdo  Ref.88120-QSM-A501</t>
  </si>
  <si>
    <t>1006030101010000</t>
  </si>
  <si>
    <t>Left Wing Mirror Assembly</t>
  </si>
  <si>
    <t>Mouse Conjunto de espejo retrovisor izquierdo  Ref.1006030101010000</t>
  </si>
  <si>
    <t>Mouse Left Wing Mirror Assembly  Ref.1006030101010000</t>
  </si>
  <si>
    <t>Conjunto de estructura de carrocería del modelo pick-up</t>
  </si>
  <si>
    <t>LIGHT2021 Conjunto de estructura de carrocería del modelo pick-up  Ref.8500800-R10</t>
  </si>
  <si>
    <t>LIGHT2021 Pick-up body structure assy  Ref.8500800-R10</t>
  </si>
  <si>
    <t>Right door structure assembly</t>
  </si>
  <si>
    <t>Conjunto de estructura de la puerta derecha</t>
  </si>
  <si>
    <t>Mouse Conjunto de estructura de la puerta derecha  Ref.1001030301140020</t>
  </si>
  <si>
    <t>Mouse Right door structure assembly  Ref.1001030301140020</t>
  </si>
  <si>
    <t>Left door structure assembly</t>
  </si>
  <si>
    <t>Conjunto de estructura de la puerta izquierda</t>
  </si>
  <si>
    <t>Mouse Conjunto de estructura de la puerta izquierda  Ref.1001030301140010</t>
  </si>
  <si>
    <t>Mouse Left door structure assembly  Ref.1001030301140010</t>
  </si>
  <si>
    <t>8107020-Q0001</t>
  </si>
  <si>
    <t>8435596630379</t>
  </si>
  <si>
    <t>Evaporator assembly</t>
  </si>
  <si>
    <t>Conjunto de evaporador</t>
  </si>
  <si>
    <t>33100-TBG-A000</t>
  </si>
  <si>
    <t>33100-TBG-A001</t>
  </si>
  <si>
    <t>Conjunto de faro</t>
  </si>
  <si>
    <t>VS1 Conjunto de faro  Ref.33100-TBG-A000</t>
  </si>
  <si>
    <t>VS1 Headlight Assy  Ref.33100-TBG-A000</t>
  </si>
  <si>
    <t>Conjunto de freno de mano derecho</t>
  </si>
  <si>
    <t>LIGHT2020, LIGHT2021 Conjunto de freno de mano derecho  Ref.3505200-R10</t>
  </si>
  <si>
    <t>LIGHT2020, LIGHT2021 Right handbrake assy  Ref.3505200-R10</t>
  </si>
  <si>
    <t>3505200-R1001</t>
  </si>
  <si>
    <t>8435596629328</t>
  </si>
  <si>
    <t>Right handbrake assy 24</t>
  </si>
  <si>
    <t>Conjunto de freno de mano derecho 24</t>
  </si>
  <si>
    <t>LIGHT2020, LIGHT2021 Conjunto de freno de mano izquierdo  Ref.3505100-R10</t>
  </si>
  <si>
    <t>LIGHT2020, LIGHT2021 Left handbrake assy  Ref.3505100-R10</t>
  </si>
  <si>
    <t>3505100-R1011</t>
  </si>
  <si>
    <t>8435596629311</t>
  </si>
  <si>
    <t>Left handbrake assy 24</t>
  </si>
  <si>
    <t>Conjunto de freno de mano izquierdo 24</t>
  </si>
  <si>
    <t>Right Front Brake Assembly</t>
  </si>
  <si>
    <t>Mouse Conjunto de freno delantero derecho  Ref.1001010406840020</t>
  </si>
  <si>
    <t>Mouse Right Front Brake Assembly  Ref.1001010406840020</t>
  </si>
  <si>
    <t>1001010406840040</t>
  </si>
  <si>
    <t>Right Front Brake Assembly (ABS+Taper Hole)</t>
  </si>
  <si>
    <t>Conjunto de freno delantero derecho (ABS+agujero de cónico)</t>
  </si>
  <si>
    <t>Mouse Conjunto de freno delantero derecho (ABS+agujero de cónico)  Ref.1001010406840040</t>
  </si>
  <si>
    <t>Mouse Right Front Brake Assembly (ABS+Taper Hole)  Ref.1001010406840040</t>
  </si>
  <si>
    <t>1001010406840060</t>
  </si>
  <si>
    <t>Right Front Brake Assembly (NON-ABS+Taper Hole)</t>
  </si>
  <si>
    <t>Conjunto de freno delantero derecho (Sin ABS + orificio cónico)</t>
  </si>
  <si>
    <t>Mouse Conjunto de freno delantero derecho (Sin ABS + orificio cónico)  Ref.1001010406840060</t>
  </si>
  <si>
    <t>Mouse Right Front Brake Assembly (NON-ABS+Taper Hole)  Ref.1001010406840060</t>
  </si>
  <si>
    <t>3501020-Q0001</t>
  </si>
  <si>
    <t>8435596631253</t>
  </si>
  <si>
    <t>Front right braking with universal joint assembly</t>
  </si>
  <si>
    <t>Conjunto de Freno delantero derecho con junta universal</t>
  </si>
  <si>
    <t>1001010406840030</t>
  </si>
  <si>
    <t>Left Front Brake Assembly (ABS+Taper Hole)</t>
  </si>
  <si>
    <t>Conjunto de freno delantero izquierdo (ABS+agujero cónico)</t>
  </si>
  <si>
    <t>Mouse Conjunto de freno delantero izquierdo (ABS+agujero cónico)  Ref.1001010406840030</t>
  </si>
  <si>
    <t>Mouse Left Front Brake Assembly (ABS+Taper Hole)  Ref.1001010406840030</t>
  </si>
  <si>
    <t>1001010406840050</t>
  </si>
  <si>
    <t>Left Front Brake Assembly (NON-ABS+Taper Hole)</t>
  </si>
  <si>
    <t>Conjunto de freno delantero izquierdo (Sin ABS + orificio cónico)</t>
  </si>
  <si>
    <t>Mouse Conjunto de freno delantero izquierdo (Sin ABS + orificio cónico)  Ref.1001010406840050</t>
  </si>
  <si>
    <t>Mouse Left Front Brake Assembly (NON-ABS+Taper Hole)  Ref.1001010406840050</t>
  </si>
  <si>
    <t>3501010-Q0001</t>
  </si>
  <si>
    <t>8435596631246</t>
  </si>
  <si>
    <t>Front left braking with universal joint assembly</t>
  </si>
  <si>
    <t>Conjunto de freno delantero izquierdo con junta universal</t>
  </si>
  <si>
    <t>LIGHT2020, LIGHT2021 Conjunto de fuente USB  Ref.7921020-R1011</t>
  </si>
  <si>
    <t>LIGHT2020, LIGHT2021 USB power outlet assy  Ref.7921020-R1011</t>
  </si>
  <si>
    <t>LIGHT2020 Conjunto de interfaz de carga  Ref.5601015-R1001</t>
  </si>
  <si>
    <t>LIGHT2020 Charge interface assy  Ref.5601015-R1001</t>
  </si>
  <si>
    <t>35150-TBG-A000</t>
  </si>
  <si>
    <t>Conjunto de interruptor de combinación derecho</t>
  </si>
  <si>
    <t>VS1 Conjunto de interruptor de combinación derecho  Ref.35150-TBG-A000</t>
  </si>
  <si>
    <t>35200-QSM-A700</t>
  </si>
  <si>
    <t>Conjunto de interruptor de combinación izquierdo</t>
  </si>
  <si>
    <t>VS1 Conjunto de interruptor de combinación izquierdo  Ref.35200-QSM-A700</t>
  </si>
  <si>
    <t>3704100-R10</t>
  </si>
  <si>
    <t>Conjunto de interruptor de encendido</t>
  </si>
  <si>
    <t>LIGHT2020 Conjunto de interruptor de encendido  Ref.3704100-R10</t>
  </si>
  <si>
    <t>LIGHT2020 Ignition switch assy  Ref.3704100-R10</t>
  </si>
  <si>
    <t>3704100-R1001</t>
  </si>
  <si>
    <t>8435596629427</t>
  </si>
  <si>
    <t>Ignition switch assy 24</t>
  </si>
  <si>
    <t>Conjunto de interruptor de encendido 24</t>
  </si>
  <si>
    <t>53217-TBG-A000-M1-01</t>
  </si>
  <si>
    <t>53217-TBG-A00-M2</t>
  </si>
  <si>
    <t>Cage Assembly (HR32006XJ)</t>
  </si>
  <si>
    <t>Conjunto de jaula (HR32006XJ)</t>
  </si>
  <si>
    <t>VS1 Conjunto de jaula (HR32006XJ)  Ref.53217-TBG-A000-M1-01</t>
  </si>
  <si>
    <t>VS1 Cage Assembly (HR32006XJ)  Ref.53217-TBG-A000-M1-01</t>
  </si>
  <si>
    <t>Universal Joint Assembly</t>
  </si>
  <si>
    <t>Conjunto de juntas universales</t>
  </si>
  <si>
    <t>Mouse Conjunto de juntas universales  Ref.1001010505070010</t>
  </si>
  <si>
    <t>Mouse Universal Joint Assembly  Ref.1001010505070010</t>
  </si>
  <si>
    <t>Active cold box assembly</t>
  </si>
  <si>
    <t>LIGHT2020 Conjunto de la caja de frío activo  Ref.8500500-R10</t>
  </si>
  <si>
    <t>LIGHT2020 Active cold box assembly  Ref.8500500-R10</t>
  </si>
  <si>
    <t>LIGHT2020, LIGHT2021 Conjunto de la luz antiniebla trasera  Ref.4116010-R10</t>
  </si>
  <si>
    <t>LIGHT2020, LIGHT2021 Rear fog lamp assy  Ref.4116010-R10</t>
  </si>
  <si>
    <t>LIGHT2020, LIGHT2021 Conjunto de la luz combinada delantera  Ref.4121010-R10</t>
  </si>
  <si>
    <t>LIGHT2020, LIGHT2021 Front combined lamps assy  Ref.4121010-R10</t>
  </si>
  <si>
    <t>LIGHT2020, LIGHT2021 Conjunto de la luz de matrícula trasera  Ref.4108010-R10</t>
  </si>
  <si>
    <t>LIGHT2020, LIGHT2021 Rear registration plate lamp assy  Ref.4108010-R10</t>
  </si>
  <si>
    <t>LIGHT2020, LIGHT2021 Conjunto de la luz intermitente delantera derecha  Ref.4111020-R10</t>
  </si>
  <si>
    <t>LIGHT2020, LIGHT2021 Front right turn signal lamp assy  Ref.4111020-R10</t>
  </si>
  <si>
    <t>LIGHT2020, LIGHT2021 Conjunto de la luz intermitente delantera izquierda  Ref.4111010-R10</t>
  </si>
  <si>
    <t>LIGHT2020, LIGHT2021 Front left turn signal lamp assy  Ref.4111010-R10</t>
  </si>
  <si>
    <t>LIGHT2020, LIGHT2021 Conjunto de la luz intermitente trasera derecha  Ref.4133020-R10</t>
  </si>
  <si>
    <t>LIGHT2020, LIGHT2021 Rear right combined lamp assy  Ref.4133020-R10</t>
  </si>
  <si>
    <t>LIGHT2020, LIGHT2021 Conjunto de la luz intermitente trasera izquierda  Ref.4133010-R10</t>
  </si>
  <si>
    <t>LIGHT2020, LIGHT2021 Rear left combined lamps assy  Ref.4133010-R10</t>
  </si>
  <si>
    <t>Right door assembly</t>
  </si>
  <si>
    <t>Conjunto de la puerta derecha</t>
  </si>
  <si>
    <t>Mouse Conjunto de la puerta derecha  Ref.1001030203020000</t>
  </si>
  <si>
    <t>Mouse Right door assembly  Ref.1001030203020000</t>
  </si>
  <si>
    <t>Left door assembly</t>
  </si>
  <si>
    <t>Conjunto de la puerta izquierda</t>
  </si>
  <si>
    <t>Mouse Conjunto de la puerta izquierda  Ref.1001030203010000</t>
  </si>
  <si>
    <t>Mouse Left door assembly  Ref.1001030203010000</t>
  </si>
  <si>
    <t>5010070-Q0001A-DY</t>
  </si>
  <si>
    <t>8435596636722</t>
  </si>
  <si>
    <t>Front section assembly of left door sill inner panel</t>
  </si>
  <si>
    <t>Conjunto de la sección delantera del panel interior del umbral de la puerta izquierda</t>
  </si>
  <si>
    <t>5010920-Q0001A-DY</t>
  </si>
  <si>
    <t>8435596636791</t>
  </si>
  <si>
    <t>Lower section assembly of right B-pillar inner panel</t>
  </si>
  <si>
    <t>Conjunto de la sección inferior del panel interior del pilar B derecho</t>
  </si>
  <si>
    <t>5010910-Q0001A-DY</t>
  </si>
  <si>
    <t>8435596636739</t>
  </si>
  <si>
    <t>Lower section assembly of left B-pillar inner panel</t>
  </si>
  <si>
    <t>Conjunto de la sección inferior del panel interior del pilar B izquierdo</t>
  </si>
  <si>
    <t>5401612Z1-Q0001-DY</t>
  </si>
  <si>
    <t>8435596634827</t>
  </si>
  <si>
    <t>Right side D-pillar lower section assembly</t>
  </si>
  <si>
    <t>Conjunto de la sección inferior del pilar D del lado derecho</t>
  </si>
  <si>
    <t>5401611Z1-Q0001-DY</t>
  </si>
  <si>
    <t>8435596634384</t>
  </si>
  <si>
    <t>Left side D-pillar lower section assembly</t>
  </si>
  <si>
    <t>Conjunto de la sección inferior del pilar D del lado izquierdo</t>
  </si>
  <si>
    <t>5401512Z1-Q0001-DY</t>
  </si>
  <si>
    <t>8435596634810</t>
  </si>
  <si>
    <t>Right side D-pillar upper section assembly</t>
  </si>
  <si>
    <t>Conjunto de la sección superior del pilar D del lado derecho</t>
  </si>
  <si>
    <t>5401511Z1-Q0001-DY</t>
  </si>
  <si>
    <t>8435596634377</t>
  </si>
  <si>
    <t>Left side D-pillar upper section assembly</t>
  </si>
  <si>
    <t>Conjunto de la sección superior del pilar D del lado izquierdo</t>
  </si>
  <si>
    <t>5700200-Q0006-DY</t>
  </si>
  <si>
    <t>8435596637033</t>
  </si>
  <si>
    <t>Roof cover rear section assembly</t>
  </si>
  <si>
    <t>Conjunto de la sección trasera de la cubierta del techo</t>
  </si>
  <si>
    <t>5010950GD-Q0006-DY</t>
  </si>
  <si>
    <t>8435596636821</t>
  </si>
  <si>
    <t>Rear section assembly of right door sill inner panel</t>
  </si>
  <si>
    <t>Conjunto de la sección trasera del panel interior del umbral de la puerta derecha</t>
  </si>
  <si>
    <t>5101055Z1-Q0001-DY</t>
  </si>
  <si>
    <t>8435596633981</t>
  </si>
  <si>
    <t>Rear floor rear section assembly</t>
  </si>
  <si>
    <t>Conjunto de la sección trasera del piso trasero</t>
  </si>
  <si>
    <t>5101055Z1-Q0006-DY</t>
  </si>
  <si>
    <t>8435596636678</t>
  </si>
  <si>
    <t>3567010-Q0001</t>
  </si>
  <si>
    <t>8435596631338</t>
  </si>
  <si>
    <t>ESC control unit assembly</t>
  </si>
  <si>
    <t>Conjunto de la unidad de control ESC</t>
  </si>
  <si>
    <t>3567010-Q0006</t>
  </si>
  <si>
    <t>8435596637200</t>
  </si>
  <si>
    <t>1001010406170030</t>
  </si>
  <si>
    <t>Brake Oil Can Assembly(GE)</t>
  </si>
  <si>
    <t>Conjunto de lata de aceite de frenos (GE)</t>
  </si>
  <si>
    <t>Mouse Conjunto de lata de aceite de frenos (GE)  Ref.1001010406170030</t>
  </si>
  <si>
    <t>Mouse Brake Oil Can Assembly(GE)  Ref.1001010406170030</t>
  </si>
  <si>
    <t>3506060-Q0001-1B</t>
  </si>
  <si>
    <t>8435596631499</t>
  </si>
  <si>
    <t>Braking line assembly（ABS-straight joint ）</t>
  </si>
  <si>
    <t>Conjunto de línea de frenado (junta recta ABS)</t>
  </si>
  <si>
    <t>3506070-Q0001-1B</t>
  </si>
  <si>
    <t>8435596631512</t>
  </si>
  <si>
    <t>Braking line assembly（ABS-straight joint</t>
  </si>
  <si>
    <t>3506080-Q0001-1B</t>
  </si>
  <si>
    <t>8435596631536</t>
  </si>
  <si>
    <t>Braking line assembly（ABS-straight joint）</t>
  </si>
  <si>
    <t>3506060-Q0001-2</t>
  </si>
  <si>
    <t>8435596631505</t>
  </si>
  <si>
    <t>Braking line assembly（straight joint-front right line）</t>
  </si>
  <si>
    <t>Conjunto de línea de frenado (junta recta-línea delantera derecha)</t>
  </si>
  <si>
    <t>3506080-Q0001-2</t>
  </si>
  <si>
    <t>8435596631574</t>
  </si>
  <si>
    <t>Braking line assembly（straight joint-rear right line）</t>
  </si>
  <si>
    <t>Conjunto de línea de frenado (junta recta-línea trasera derecha)</t>
  </si>
  <si>
    <t>3506070-Q0001-2</t>
  </si>
  <si>
    <t>8435596631529</t>
  </si>
  <si>
    <t>Braking line assembly（straight joint-rear left line）</t>
  </si>
  <si>
    <t>Conjunto de línea de frenado (junta recta-línea trasera izquierda)</t>
  </si>
  <si>
    <t>3506050-Q0001</t>
  </si>
  <si>
    <t>8435596631482</t>
  </si>
  <si>
    <t>Braking line assembly（ABS-front left line）</t>
  </si>
  <si>
    <t>Conjunto de línea de freno (ABS-línea delantera izquierda)</t>
  </si>
  <si>
    <t>3506120-Q0001</t>
  </si>
  <si>
    <t>8435596631581</t>
  </si>
  <si>
    <t>Braking line assembly（master cylinder
first chamber-ABS）</t>
  </si>
  <si>
    <t>Conjunto de línea de freno (cilindro maestro)_x000D_
primera cámara-ABS）</t>
  </si>
  <si>
    <t>3506030A2-Q0001</t>
  </si>
  <si>
    <t>8435596631468</t>
  </si>
  <si>
    <t>Braking line assembly（rear Break line-left</t>
  </si>
  <si>
    <t>Conjunto de línea de freno (línea de freno trasera izquierda)</t>
  </si>
  <si>
    <t>3506130-Q0001</t>
  </si>
  <si>
    <t>8435596631598</t>
  </si>
  <si>
    <t>Braking line assembly（master cylinder second chamber-ABS）</t>
  </si>
  <si>
    <t>Conjunto de línea de freno (segunda cámara del cilindro maestro-ABS)</t>
  </si>
  <si>
    <t>3506010-Q0001</t>
  </si>
  <si>
    <t>8435596631413</t>
  </si>
  <si>
    <t>Front braking line assembly</t>
  </si>
  <si>
    <t>Conjunto de línea de freno delantero</t>
  </si>
  <si>
    <t>3506020-Q0001</t>
  </si>
  <si>
    <t>8435596631451</t>
  </si>
  <si>
    <t>Rear braking line assembly</t>
  </si>
  <si>
    <t>Conjunto de línea de freno trasero</t>
  </si>
  <si>
    <t>LIGHT2020, LIGHT2021 Conjunto de línea fase U de motor  Ref.4019030-R10</t>
  </si>
  <si>
    <t>LIGHT2020, LIGHT2021 Motor U phase cable assy  Ref.4019030-R10</t>
  </si>
  <si>
    <t>4019030-R1001</t>
  </si>
  <si>
    <t>8435596629458</t>
  </si>
  <si>
    <t>Motor U phase cable assy 24</t>
  </si>
  <si>
    <t>Conjunto de línea fase U de motor 24</t>
  </si>
  <si>
    <t>LIGHT2020, LIGHT2021 Conjunto de línea fase V de motor  Ref.4019040-R10</t>
  </si>
  <si>
    <t>LIGHT2020, LIGHT2021 Motor V phase cable assy  Ref.4019040-R10</t>
  </si>
  <si>
    <t>4019040-R1001</t>
  </si>
  <si>
    <t>8435596629465</t>
  </si>
  <si>
    <t>Motor V phase cable assy 24</t>
  </si>
  <si>
    <t>Conjunto de línea fase V de motor 24</t>
  </si>
  <si>
    <t>4019050-R1001</t>
  </si>
  <si>
    <t>8435596629472</t>
  </si>
  <si>
    <t>LIGHT2020, LIGHT2021 Conjunto de línea fase W de motor  Ref.4019050-R10</t>
  </si>
  <si>
    <t>LIGHT2020, LIGHT2021 Motor W phase cable assy  Ref.4019050-R10</t>
  </si>
  <si>
    <t>3101110A1-Q0006</t>
  </si>
  <si>
    <t>8435596631147</t>
  </si>
  <si>
    <t>Rim assembly</t>
  </si>
  <si>
    <t>Conjunto de llanta</t>
  </si>
  <si>
    <t>LIGHT2020 Conjunto de llanta delantera  Ref.3101100-R10</t>
  </si>
  <si>
    <t>LIGHT2020 Front rim assy  Ref.3101100-R10</t>
  </si>
  <si>
    <t>2803120GD-Q0001</t>
  </si>
  <si>
    <t>8435596635626</t>
  </si>
  <si>
    <t>Front logo assembly</t>
  </si>
  <si>
    <t>Conjunto de logotipo frontal</t>
  </si>
  <si>
    <t>Rear Steering Brake Group Lights</t>
  </si>
  <si>
    <t>Conjunto de luces de frenos de la dirección trasera</t>
  </si>
  <si>
    <t>Mouse Conjunto de luces de frenos de la dirección trasera  Ref.1001040802030010</t>
  </si>
  <si>
    <t>Mouse Rear Steering Brake Group Lights  Ref.1001040802030010</t>
  </si>
  <si>
    <t>Rear Fog Lamp Assembly</t>
  </si>
  <si>
    <t>Mouse Conjunto de luz antiniebla trasera  Ref.1001040803030000</t>
  </si>
  <si>
    <t>Mouse Rear Fog Lamp Assembly  Ref.1001040803030000</t>
  </si>
  <si>
    <t>Reversing Light Assembly</t>
  </si>
  <si>
    <t>Conjunto de luz de marcha atrás</t>
  </si>
  <si>
    <t>Mouse Conjunto de luz de marcha atrás  Ref.1001040805030000</t>
  </si>
  <si>
    <t>Mouse Reversing Light Assembly  Ref.1001040805030000</t>
  </si>
  <si>
    <t>4134010-R1001</t>
  </si>
  <si>
    <t>High position stop lamp assy 24</t>
  </si>
  <si>
    <t>LIGHT2020 Conjunto de luz de parada de posición alta  Ref.4134010-R1011</t>
  </si>
  <si>
    <t>LIGHT2020 High position stop lamp assy  Ref.4134010-R1011</t>
  </si>
  <si>
    <t>8435596629489</t>
  </si>
  <si>
    <t>Conjunto de luz de parada de posición alta 24</t>
  </si>
  <si>
    <t>33700-TBG-A000</t>
  </si>
  <si>
    <t>Conjunto de luz trasera</t>
  </si>
  <si>
    <t>VS1 Conjunto de luz trasera  Ref.33700-TBG-A000</t>
  </si>
  <si>
    <t>VS1 Taillight Assy  Ref.33700-TBG-A000</t>
  </si>
  <si>
    <t>LIGHT2020, LIGHT2021 Conjunto de manguera de aceite de freno delantero  Ref.3506100-R10</t>
  </si>
  <si>
    <t>LIGHT2020, LIGHT2021 Front brake oil hose assy  Ref.3506100-R10</t>
  </si>
  <si>
    <t>3506100-R1001</t>
  </si>
  <si>
    <t>8435596629366</t>
  </si>
  <si>
    <t>Front brake oil hose assy 24</t>
  </si>
  <si>
    <t>Conjunto de manguera de aceite de freno delantero 24</t>
  </si>
  <si>
    <t>Rear brake oil hose assy 2022</t>
  </si>
  <si>
    <t>Conjunto de manguera de aceite freno trasero 2022</t>
  </si>
  <si>
    <t>LIGHT2021 Conjunto de manguera de aceite freno trasero 2022  Ref.3506200-R1013</t>
  </si>
  <si>
    <t>LIGHT2021 Rear brake oil hose assy 2022  Ref.3506200-R1013</t>
  </si>
  <si>
    <t>3506200-R1014</t>
  </si>
  <si>
    <t>8435596629373</t>
  </si>
  <si>
    <t>Rear brake oil hose assy 2024</t>
  </si>
  <si>
    <t>Conjunto de manguera de aceite freno trasero 2024</t>
  </si>
  <si>
    <t>8402331A1-Q0001</t>
  </si>
  <si>
    <t>8435596632564</t>
  </si>
  <si>
    <t>Hood lock handle assembly</t>
  </si>
  <si>
    <t>Conjunto de manija de bloqueo del capó</t>
  </si>
  <si>
    <t>6705170-Q0001</t>
  </si>
  <si>
    <t>8435596633097</t>
  </si>
  <si>
    <t>Sliding door handle assembly</t>
  </si>
  <si>
    <t>Conjunto de manija de puerta corredera</t>
  </si>
  <si>
    <t>6105120-Q0001</t>
  </si>
  <si>
    <t>8435596632847</t>
  </si>
  <si>
    <t>Front door outer handle assembly（right）</t>
  </si>
  <si>
    <t>Conjunto de manija exterior de puerta delantera (derecha)</t>
  </si>
  <si>
    <t>6305300-Q0001</t>
  </si>
  <si>
    <t>8435596633349</t>
  </si>
  <si>
    <t>Right tail door outer handle assembly</t>
  </si>
  <si>
    <t>Conjunto de manija exterior de puerta trasera derecha</t>
  </si>
  <si>
    <t>6307123-Q0001</t>
  </si>
  <si>
    <t>8435596635442</t>
  </si>
  <si>
    <t>Right tail door inner handle assembly</t>
  </si>
  <si>
    <t>Conjunto de manija interior de puerta trasera derecha</t>
  </si>
  <si>
    <t>6307112-Q0001</t>
  </si>
  <si>
    <t>8435596633332</t>
  </si>
  <si>
    <t>Left tail door inner handle assembly</t>
  </si>
  <si>
    <t>Conjunto de manija interior de puerta trasera izquierda</t>
  </si>
  <si>
    <t>Right door handle assembly</t>
  </si>
  <si>
    <t>Conjunto de manillar de puerta derecha</t>
  </si>
  <si>
    <t>Mouse Conjunto de manillar de puerta derecha  Ref.1001030204110000</t>
  </si>
  <si>
    <t>Mouse Right door handle assembly  Ref.1001030204110000</t>
  </si>
  <si>
    <t>Left door handle assembly</t>
  </si>
  <si>
    <t>Conjunto de manillar de puerta izquierda</t>
  </si>
  <si>
    <t>Mouse Conjunto de manillar de puerta izquierda  Ref.1001030204100000</t>
  </si>
  <si>
    <t>Mouse Left door handle assembly  Ref.1001030204100000</t>
  </si>
  <si>
    <t>50100-TBG-A004</t>
  </si>
  <si>
    <t>Conjunto de marco</t>
  </si>
  <si>
    <t>VS1 Conjunto de marco  Ref.50100-TBG-A004</t>
  </si>
  <si>
    <t>MB Control Cabin Frame Assembly</t>
  </si>
  <si>
    <t>Conjunto de marco de cabina de control MB</t>
  </si>
  <si>
    <t>Mouse Conjunto de marco de cabina de control MB  Ref.1001030405250000</t>
  </si>
  <si>
    <t>Mouse MB Control Cabin Frame Assembly  Ref.1001030405250000</t>
  </si>
  <si>
    <t>1001010201040000</t>
  </si>
  <si>
    <t>MB Car Frame Assembly</t>
  </si>
  <si>
    <t>Conjunto de marco de coche MB</t>
  </si>
  <si>
    <t>Mouse Conjunto de marco de coche MB  Ref.1001010201040000</t>
  </si>
  <si>
    <t>Mouse MB Car Frame Assembly  Ref.1001010201040000</t>
  </si>
  <si>
    <t>Conjunto de marco de puerta de caja de carga (Puerta derecha)</t>
  </si>
  <si>
    <t>LIGHT2021 Conjunto de marco de puerta de caja de carga (Puerta derecha)  Ref.8500110-R11</t>
  </si>
  <si>
    <t>LIGHT2021 Cargo box door frame assy(RH door)  Ref.8500110-R11</t>
  </si>
  <si>
    <t>4014010-Q0006</t>
  </si>
  <si>
    <t>8435596630331</t>
  </si>
  <si>
    <t>AC wire harness assembly</t>
  </si>
  <si>
    <t>Conjunto de mazo de cables de CA</t>
  </si>
  <si>
    <t>4003010H3-Q0001</t>
  </si>
  <si>
    <t>8435596630263</t>
  </si>
  <si>
    <t>Instrument wire harness assembly</t>
  </si>
  <si>
    <t>Conjunto de mazo de cables de instrumentos</t>
  </si>
  <si>
    <t>4003010H1-Q0006</t>
  </si>
  <si>
    <t>8435596629557</t>
  </si>
  <si>
    <t>4011020S1-Q0006</t>
  </si>
  <si>
    <t>8435596630294</t>
  </si>
  <si>
    <t>Front right door wire harness assembly</t>
  </si>
  <si>
    <t>Conjunto de mazo de cables de la puerta delantera derecha</t>
  </si>
  <si>
    <t>4011010S1-Q0006</t>
  </si>
  <si>
    <t>8435596630287</t>
  </si>
  <si>
    <t>Front left door wire harness assembly</t>
  </si>
  <si>
    <t>Conjunto de mazo de cables de puerta delantera izquierda</t>
  </si>
  <si>
    <t>4013020-Q0004</t>
  </si>
  <si>
    <t>8435596630300</t>
  </si>
  <si>
    <t>Tail door wire harness assembly</t>
  </si>
  <si>
    <t>Conjunto de mazo de cables de puerta trasera</t>
  </si>
  <si>
    <t>4002010H3-Q0001</t>
  </si>
  <si>
    <t>8435596630270</t>
  </si>
  <si>
    <t>Body wire harness assembly</t>
  </si>
  <si>
    <t>Conjunto de mazo de cables del cuerpo</t>
  </si>
  <si>
    <t>6705111-Q0001</t>
  </si>
  <si>
    <t>8435596633028</t>
  </si>
  <si>
    <t>Sliding door switching mechanism assembly (central control)</t>
  </si>
  <si>
    <t>Conjunto de mecanismo de conmutación de puerta corredera (control central)</t>
  </si>
  <si>
    <t>1001010501010010</t>
  </si>
  <si>
    <t xml:space="preserve">EPS Deceleration Mechanism Assembly </t>
  </si>
  <si>
    <t>Conjunto de mecanismo de desaceleración EPS</t>
  </si>
  <si>
    <t>Mouse Conjunto de mecanismo de desaceleración EPS  Ref.1001010501010010</t>
  </si>
  <si>
    <t>Mouse EPS Deceleration Mechanism Assembly   Ref.1001010501010010</t>
  </si>
  <si>
    <t>EPS Deceleration Mechanism Assembly (Return/Waterproof)</t>
  </si>
  <si>
    <t>Conjunto de mecanismo de desaleración EPS (retorno/ impermeable)</t>
  </si>
  <si>
    <t>Mouse Conjunto de mecanismo de desaleración EPS (retorno/ impermeable)  Ref.1001010501030000</t>
  </si>
  <si>
    <t>Mouse EPS Deceleration Mechanism Assembly (Return/Waterproof)  Ref.1001010501030000</t>
  </si>
  <si>
    <t>1001010506020020</t>
  </si>
  <si>
    <t>Steering Gear Assembly (Cone Ball Joint)</t>
  </si>
  <si>
    <t>Conjunto de mecanismo de dirección (Junta de rótula cónica)</t>
  </si>
  <si>
    <t>Mouse Conjunto de mecanismo de dirección (Junta de rótula cónica)  Ref.1001010506020020</t>
  </si>
  <si>
    <t>Mouse Steering Gear Assembly (Cone Ball Joint)  Ref.1001010506020020</t>
  </si>
  <si>
    <t>Conjunto de motor de accionamiento</t>
  </si>
  <si>
    <t>LIGHT2020, LIGHT2021 Conjunto de motor de accionamiento  Ref.2103010-R1001</t>
  </si>
  <si>
    <t>LIGHT2020, LIGHT2021 Drive motor assy  Ref.2103010-R1001</t>
  </si>
  <si>
    <t>LIGHT2020, LIGHT2021 Conjunto de palet de la caja de frío activo  Ref.8500600-R10</t>
  </si>
  <si>
    <t>LIGHT2020, LIGHT2021 Refrigerated box pallet assy  Ref.8500600-R10</t>
  </si>
  <si>
    <t>5501010-Q0001-DY</t>
  </si>
  <si>
    <t>8435596633554</t>
  </si>
  <si>
    <t>Side wall panel assembly(Electrophorized)</t>
  </si>
  <si>
    <t>Conjunto de panel de pared lateral (electroforizado)</t>
  </si>
  <si>
    <t>5501010-Q0006-DY</t>
  </si>
  <si>
    <t>8435596637071</t>
  </si>
  <si>
    <t>6101020-Q0001-DY</t>
  </si>
  <si>
    <t>8435596635114</t>
  </si>
  <si>
    <t>Right front door assembly</t>
  </si>
  <si>
    <t>Conjunto de panel interior trasero</t>
  </si>
  <si>
    <t>2801551Z1-Q0001-DY</t>
  </si>
  <si>
    <t>8435596636203</t>
  </si>
  <si>
    <t>Rear inner panel assembly</t>
  </si>
  <si>
    <t>Conjunto de parabrisas con techo</t>
  </si>
  <si>
    <t>LIGHT2020, LIGHT2021 Conjunto de parabrisas con techo  Ref.5206100-R20</t>
  </si>
  <si>
    <t>LIGHT2020, LIGHT2021 Windshield assy (with glass)  Ref.5206100-R20</t>
  </si>
  <si>
    <t>1001030401240000</t>
  </si>
  <si>
    <t>Front Bumper Assembly</t>
  </si>
  <si>
    <t>Conjunto de parachoques delantero</t>
  </si>
  <si>
    <t>Mouse Conjunto de parachoques delantero  Ref.1001030401240000</t>
  </si>
  <si>
    <t>Mouse Front Bumper Assembly  Ref.1001030401240000</t>
  </si>
  <si>
    <t>5401010-Q0006-DY</t>
  </si>
  <si>
    <t>8435596636852</t>
  </si>
  <si>
    <t>Left side wall assembly</t>
  </si>
  <si>
    <t>Conjunto de pared lateral izquierda</t>
  </si>
  <si>
    <t>5701014-Q0001-DY</t>
  </si>
  <si>
    <t>8435596634988</t>
  </si>
  <si>
    <t>Top cover outer panel rear section right connecting plate</t>
  </si>
  <si>
    <t>Conjunto de partición trasera de la sección trasera de la viga longitudinal del lado derecho</t>
  </si>
  <si>
    <t>2801482Z1-Q0001-DY</t>
  </si>
  <si>
    <t>8435596636074</t>
  </si>
  <si>
    <t>Right side longitudinal beam rear section rear partition assembly</t>
  </si>
  <si>
    <t>6105130-Q0001</t>
  </si>
  <si>
    <t>8435596632700</t>
  </si>
  <si>
    <t xml:space="preserve">Door lock pin assembly </t>
  </si>
  <si>
    <t>Conjunto de pasador de bloqueo de puerta</t>
  </si>
  <si>
    <t>6705120-Q0001</t>
  </si>
  <si>
    <t>8435596633042</t>
  </si>
  <si>
    <t>Sliding door lock pin assembly</t>
  </si>
  <si>
    <t>Conjunto de pasador de bloqueo de puerta corredera</t>
  </si>
  <si>
    <t>5101113Z1-Q0001-DY</t>
  </si>
  <si>
    <t>8435596633950</t>
  </si>
  <si>
    <t>Brake bottom bracket assembly</t>
  </si>
  <si>
    <t>Conjunto de pedalier de freno</t>
  </si>
  <si>
    <t>LIGHT2020, LIGHT2021 Conjunto de perno de cabeza hexagonal, arandela de resorte y arandela plana  Ref.Q146B0825</t>
  </si>
  <si>
    <t>LIGHT2020, LIGHT2021 Hexagon head bolt, spring washer and plain washer assy  Ref.Q146B0825</t>
  </si>
  <si>
    <t>LIGHT2020, LIGHT2021 Conjunto de perno de cabeza hexagonal, arandela de resorte y arandela plana  Ref.Q146B0625</t>
  </si>
  <si>
    <t>LIGHT2020, LIGHT2021 Hexagon head bolt, spring washer and plain washer assy  Ref.Q146B0625</t>
  </si>
  <si>
    <t>LIGHT2020, LIGHT2021 Conjunto de perno de cabeza hexagonal, arandela de resorte y arandela plana  Ref.Q146B0616B</t>
  </si>
  <si>
    <t>LIGHT2020, LIGHT2021 Hexagon head bolt, spring washer and plain washer assy  Ref.Q146B0616B</t>
  </si>
  <si>
    <t>Hexagonal head bolt, spring washer and flat washer assemblies</t>
  </si>
  <si>
    <t>Mouse Conjunto de perno de cabeza hexagonal, arandela de resorte y arandela plana  Ref.SMO009</t>
  </si>
  <si>
    <t>Mouse Hexagonal head bolt, spring washer and flat washer assemblies  Ref.SMO009</t>
  </si>
  <si>
    <t>Conjunto de pinza de freno delantero derecho (con pastillas)</t>
  </si>
  <si>
    <t>LIGHT2020, LIGHT2021 Conjunto de pinza de freno delantero derecho  Ref.3501020-R10</t>
  </si>
  <si>
    <t>LIGHT2020, LIGHT2021 Front right brake caliper assy  Ref.3501020-R10</t>
  </si>
  <si>
    <t>3501020-R1001</t>
  </si>
  <si>
    <t>8435596629359</t>
  </si>
  <si>
    <t>Front right brake caliper assy 24</t>
  </si>
  <si>
    <t>Conjunto de pinza de freno delantero derecho 24 (con pastillas)</t>
  </si>
  <si>
    <t>3501010-R1001</t>
  </si>
  <si>
    <t>8435596629342</t>
  </si>
  <si>
    <t>Front left brake caliper assy 24</t>
  </si>
  <si>
    <t>Conjunto de pinza de freno delantero izquierdo 24 (con pastillas)</t>
  </si>
  <si>
    <t>LIGHT2020, LIGHT2021 Conjunto de pinza de freno delantero izquierdo  Ref.3501010-R10</t>
  </si>
  <si>
    <t>LIGHT2020, LIGHT2021 Front left brake caliper assy  Ref.3501010-R10</t>
  </si>
  <si>
    <t>Conjunto de pinza de freno trasera derecha (con pastillas)</t>
  </si>
  <si>
    <t>LIGHT2020 Conjunto de pinza de freno trasera derecha  Ref.3502020-R10</t>
  </si>
  <si>
    <t>LIGHT2020 Rear right brake caliper assy  Ref.3502020-R10</t>
  </si>
  <si>
    <t>Conjunto de pinza de freno trasero izquierdo (con pastillas)</t>
  </si>
  <si>
    <t>LIGHT2020 Conjunto de pinza de freno trasero izquierdo  Ref.3502010-R10</t>
  </si>
  <si>
    <t>LIGHT2020 Rear left brake caliper assy  Ref.3502010-R10</t>
  </si>
  <si>
    <t>5101050-Q0006-DY</t>
  </si>
  <si>
    <t>8435596636654</t>
  </si>
  <si>
    <t>Rear floor assembly</t>
  </si>
  <si>
    <t>Conjunto de piso trasero</t>
  </si>
  <si>
    <t>8403011-Q0001-DY</t>
  </si>
  <si>
    <t>8435596635060</t>
  </si>
  <si>
    <t>Left front fender</t>
  </si>
  <si>
    <t>Conjunto de placa de conexión delantera de sección trasera de viga longitudinal derecha y faldón lateral</t>
  </si>
  <si>
    <t>2801056-Q0001-DY</t>
  </si>
  <si>
    <t>8435596636159</t>
  </si>
  <si>
    <t>Right longitudinal beam rear section and side skirt front connection plate assembly</t>
  </si>
  <si>
    <t>2801056Z1-Q0001-DY</t>
  </si>
  <si>
    <t>8435596636418</t>
  </si>
  <si>
    <t>2801055Z1-Q0001-DY</t>
  </si>
  <si>
    <t>8435596635824</t>
  </si>
  <si>
    <t>Left longitudinal beam rear section and side skirt front connection plate assembly</t>
  </si>
  <si>
    <t>Conjunto de placa de conexión delantera de sección trasera de viga longitudinal izquierda y faldón lateral</t>
  </si>
  <si>
    <t>5101123Z1-Q0001-DY</t>
  </si>
  <si>
    <t>8435596636623</t>
  </si>
  <si>
    <t>Front seat support plate left connecting plate assembly</t>
  </si>
  <si>
    <t>Conjunto de placa de conexión izquierda de la placa de soporte del asiento delantero</t>
  </si>
  <si>
    <t>5306104S1-Q0001</t>
  </si>
  <si>
    <t>8435596631659</t>
  </si>
  <si>
    <t>Upper cover plate assembly of dashboard display screen</t>
  </si>
  <si>
    <t>Conjunto de placa de cubierta superior de la pantalla del tablero de instrumentos</t>
  </si>
  <si>
    <t>5401552Z1-Q0001-DY</t>
  </si>
  <si>
    <t>8435596634834</t>
  </si>
  <si>
    <t>Right tail door lower hinge mounting plate assembly</t>
  </si>
  <si>
    <t>Conjunto de placa de montaje de bisagra inferior de puerta trasera derecha</t>
  </si>
  <si>
    <t>5401551Z1-Q0001-DY</t>
  </si>
  <si>
    <t>8435596634391</t>
  </si>
  <si>
    <t>Left tail door lower hinge mounting plate assembly</t>
  </si>
  <si>
    <t>Conjunto de placa de montaje de bisagra inferior de puerta trasera izquierda</t>
  </si>
  <si>
    <t>5401532Z1-Q0001-DY</t>
  </si>
  <si>
    <t>8435596634780</t>
  </si>
  <si>
    <t>Right tail door upper hinge mounting plate assembly</t>
  </si>
  <si>
    <t>Conjunto de placa de montaje de bisagra superior de puerta trasera derecha</t>
  </si>
  <si>
    <t>5401531Z1-Q0001-DY</t>
  </si>
  <si>
    <t>8435596634438</t>
  </si>
  <si>
    <t>Left tail door upper hinge mounting plate assembly</t>
  </si>
  <si>
    <t>Conjunto de placa de montaje de bisagra superior de puerta trasera izquierda</t>
  </si>
  <si>
    <t>2801393Z1-Q0001-DY</t>
  </si>
  <si>
    <t>8435596636357</t>
  </si>
  <si>
    <t>Sliding door guide mounting plate assembly</t>
  </si>
  <si>
    <t>Conjunto de placa de montaje de guía de puerta corredera</t>
  </si>
  <si>
    <t>6101301Z1-Q0001-DY</t>
  </si>
  <si>
    <t>8435596633561</t>
  </si>
  <si>
    <t>Secondary instrument mounting plate assembly (Electrophorized)</t>
  </si>
  <si>
    <t>Conjunto de placa de montaje de instrumento secundario (electroforizado)</t>
  </si>
  <si>
    <t>2801494Z1-Q0004-DY</t>
  </si>
  <si>
    <t>8435596635022</t>
  </si>
  <si>
    <t>Fender mounting bracket three assemblies</t>
  </si>
  <si>
    <t>Conjunto de placa de montaje derecha de varilla de empuje delantera</t>
  </si>
  <si>
    <t>2801120-Q0001A-DY</t>
  </si>
  <si>
    <t>8435596636111</t>
  </si>
  <si>
    <t>Front thrust rod right mounting plate assembly</t>
  </si>
  <si>
    <t>5701511-Q0001-DY</t>
  </si>
  <si>
    <t>8435596634940</t>
  </si>
  <si>
    <t>Top cover crossbeam Ⅱ</t>
  </si>
  <si>
    <t>Conjunto de placa de montaje izquierda de varilla de empuje delantera</t>
  </si>
  <si>
    <t>5010054Z1-Q0001-DY</t>
  </si>
  <si>
    <t>8435596636036</t>
  </si>
  <si>
    <t>Front thrust rod left mounting plate assembly</t>
  </si>
  <si>
    <t>5401580-Q0001-DY</t>
  </si>
  <si>
    <t>8435596634803</t>
  </si>
  <si>
    <t>Sliding door lock mounting reinforcement plate assembly</t>
  </si>
  <si>
    <t>Conjunto de placa de refuerzo de montaje de cerradura de puerta corredera</t>
  </si>
  <si>
    <t>5401270-Q0001-DY</t>
  </si>
  <si>
    <t>8435596634452</t>
  </si>
  <si>
    <t>Front door lock mounting reinforcement plate assembly</t>
  </si>
  <si>
    <t>Conjunto de placa de refuerzo de montaje de cerradura de puerta delantera</t>
  </si>
  <si>
    <t>5401660-Q0001-DY</t>
  </si>
  <si>
    <t>8435596634858</t>
  </si>
  <si>
    <t>Right tail door lower hinge mounting plate reinforcement plate assembly</t>
  </si>
  <si>
    <t>Conjunto de placa de refuerzo de placa de montaje de bisagra inferior de puerta trasera derecha</t>
  </si>
  <si>
    <t>5401650-Q0001-DY</t>
  </si>
  <si>
    <t>8435596634421</t>
  </si>
  <si>
    <t>Left tail door lower hinge mounting plate reinforcement plate assembly</t>
  </si>
  <si>
    <t>Conjunto de placa de refuerzo de placa de montaje de bisagra inferior de puerta trasera izquierda</t>
  </si>
  <si>
    <t>5401640-Q0001-DY</t>
  </si>
  <si>
    <t>8435596634797</t>
  </si>
  <si>
    <t>Right tail door upper hinge mounting plate reinforcement plate assembly</t>
  </si>
  <si>
    <t>Conjunto de placa de refuerzo de placa de montaje de bisagra superior de puerta trasera derecha</t>
  </si>
  <si>
    <t>5401630-Q0001-DY</t>
  </si>
  <si>
    <t>8435596634445</t>
  </si>
  <si>
    <t>Left tail door upper hinge mounting plate reinforcement plate assembly</t>
  </si>
  <si>
    <t>Conjunto de placa de refuerzo de placa de montaje de bisagra superior de puerta trasera izquierda</t>
  </si>
  <si>
    <t>5401120-Q0001-DY</t>
  </si>
  <si>
    <t>8435596634674</t>
  </si>
  <si>
    <t>Right A-pillar reinforcement plate assembly</t>
  </si>
  <si>
    <t>Conjunto de placa de refuerzo del pilar A derecho</t>
  </si>
  <si>
    <t>5401110-Q0001-DY</t>
  </si>
  <si>
    <t>8435596634322</t>
  </si>
  <si>
    <t>Left A-pillar reinforcement plate assembly</t>
  </si>
  <si>
    <t>Conjunto de placa de refuerzo del pilar A izquierdo</t>
  </si>
  <si>
    <t>5401260-Q0001-DY</t>
  </si>
  <si>
    <t>8435596634704</t>
  </si>
  <si>
    <t>Right B-pillar reinforcement plate assembly</t>
  </si>
  <si>
    <t>Conjunto de placa de refuerzo del pilar B derecho</t>
  </si>
  <si>
    <t>5301308Z1-Q0001-DY</t>
  </si>
  <si>
    <t>8435596635077</t>
  </si>
  <si>
    <t>Right fender foam block mounting bracket assembly</t>
  </si>
  <si>
    <t>Conjunto de placa de refuerzo delantera de la sección trasera de la viga longitudinal derecha</t>
  </si>
  <si>
    <t>2801472Z1-Q0001-DY</t>
  </si>
  <si>
    <t>8435596636166</t>
  </si>
  <si>
    <t>Right longitudinal beam rear section front reinforcement plate assembly</t>
  </si>
  <si>
    <t>5401812Z1-Q0001-DY</t>
  </si>
  <si>
    <t>8435596634544</t>
  </si>
  <si>
    <t>Right D-pillar lower reinforcement plate assembly</t>
  </si>
  <si>
    <t>Conjunto de placa de refuerzo inferior del pilar D derecho</t>
  </si>
  <si>
    <t>5401811Z1-Q0001-DY</t>
  </si>
  <si>
    <t>8435596634292</t>
  </si>
  <si>
    <t>Left D-pillar lower reinforcement plate assembly</t>
  </si>
  <si>
    <t>Conjunto de placa de refuerzo inferior del pilar D izquierdo</t>
  </si>
  <si>
    <t>5401340-Q0001-DY</t>
  </si>
  <si>
    <t>8435596634681</t>
  </si>
  <si>
    <t>Right B-pillar upper reinforcement plate assembly</t>
  </si>
  <si>
    <t>Conjunto de placa de refuerzo superior del pilar B derecho</t>
  </si>
  <si>
    <t>5401330-Q0001-DY</t>
  </si>
  <si>
    <t>8435596634360</t>
  </si>
  <si>
    <t>Left B-pillar upper reinforcement plate assembly</t>
  </si>
  <si>
    <t>Conjunto de placa de refuerzo superior del pilar B izquierdo</t>
  </si>
  <si>
    <t>2801372Z1-Q0001-DY</t>
  </si>
  <si>
    <t>8435596636517</t>
  </si>
  <si>
    <t>Front section sealing plate assembly for right longitudinal beam</t>
  </si>
  <si>
    <t>Conjunto de placa de sellado de la sección delantera para larguero derecho</t>
  </si>
  <si>
    <t>2801371Z1-Q0001-DY</t>
  </si>
  <si>
    <t>8435596636500</t>
  </si>
  <si>
    <t>Front section sealing plate assembly for left longitudinal beam</t>
  </si>
  <si>
    <t>Conjunto de placa de sellado de sección delantera para viga longitudinal izquierda</t>
  </si>
  <si>
    <t>2801380-Q0001A-DY</t>
  </si>
  <si>
    <t>8435596636494</t>
  </si>
  <si>
    <t>Middle section sealing plate assembly for right longitudinal beam</t>
  </si>
  <si>
    <t>Conjunto de placa de sellado de sección intermedia para viga longitudinal derecha</t>
  </si>
  <si>
    <t>2801370-Q0001A-DY</t>
  </si>
  <si>
    <t>8435596636487</t>
  </si>
  <si>
    <t>Middle section sealing plate assembly for left longitudinal beam</t>
  </si>
  <si>
    <t>Conjunto de placa de sellado de sección intermedia para viga longitudinal izquierda</t>
  </si>
  <si>
    <t>5401730-Q0001-DY</t>
  </si>
  <si>
    <t>8435596634230</t>
  </si>
  <si>
    <t>Left C-pillar and outer panel support plate 1 and 2 assembly</t>
  </si>
  <si>
    <t>Conjunto de placa de soporte 1 y 2 del pilar C izquierdo y del panel exterior</t>
  </si>
  <si>
    <t>6101303Z1-Q0001-DY</t>
  </si>
  <si>
    <t>8435596633578</t>
  </si>
  <si>
    <t>Condenser support plate assembly (Electrophorized)</t>
  </si>
  <si>
    <t>Conjunto de placa de soporte del condensador (electroforizado)</t>
  </si>
  <si>
    <t>5301551Z1-Q0001-DY</t>
  </si>
  <si>
    <t>8435596634155</t>
  </si>
  <si>
    <t>Left headlight crossbeam support plate assembly</t>
  </si>
  <si>
    <t>Conjunto de placa de soporte del travesaño del faro izquierdo</t>
  </si>
  <si>
    <t>5101141Z1-Q0001-DY</t>
  </si>
  <si>
    <t>8435596633974</t>
  </si>
  <si>
    <t>Nut Plate Assembly</t>
  </si>
  <si>
    <t>Conjunto de placa de tuerca</t>
  </si>
  <si>
    <t>2801403Z1-Q0001-DY</t>
  </si>
  <si>
    <t>8435596636388</t>
  </si>
  <si>
    <t>Middle door threshold plate assembly</t>
  </si>
  <si>
    <t>Conjunto de placa de umbral de puerta media</t>
  </si>
  <si>
    <t>Conjunto de placa inferior de caja de carga (Puerta derecha)</t>
  </si>
  <si>
    <t>LIGHT2021 Conjunto de placa inferior de caja de carga (Puerta derecha)  Ref.8500120-R11</t>
  </si>
  <si>
    <t>LIGHT2021 Cargo box bottom plate assy (RH door)  Ref.8500120-R11</t>
  </si>
  <si>
    <t>2801525Z1-Q0001-DY</t>
  </si>
  <si>
    <t>8435596636302</t>
  </si>
  <si>
    <t>Rear frame No. 2 cross beam side plate assembly</t>
  </si>
  <si>
    <t>Conjunto de placa lateral de viga transversal n.° 2 del bastidor trasero</t>
  </si>
  <si>
    <t>5801000-Q0001</t>
  </si>
  <si>
    <t>8435596633547</t>
  </si>
  <si>
    <t>Separator plate assembly</t>
  </si>
  <si>
    <t>Conjunto de placa separadora</t>
  </si>
  <si>
    <t>5401670Z1-Q0001-DY</t>
  </si>
  <si>
    <t>8435596634841</t>
  </si>
  <si>
    <t>Right tail door lower hinge mounting plate supplementary plate assembly</t>
  </si>
  <si>
    <t>Conjunto de placa suplementaria de placa de montaje de bisagra inferior de puerta trasera derecha</t>
  </si>
  <si>
    <t>5401570Z1-Q0001-DY</t>
  </si>
  <si>
    <t>8435596634414</t>
  </si>
  <si>
    <t>Left tail door lower hinge mounting plate supplementary plate assembly</t>
  </si>
  <si>
    <t>Conjunto de placa suplementaria de placa de montaje de bisagra inferior de puerta trasera izquierda</t>
  </si>
  <si>
    <t>Conjunto de placa trasera de caja de carga</t>
  </si>
  <si>
    <t>LIGHT2021 Conjunto de placa trasera de caja de carga  Ref.8500140-R11</t>
  </si>
  <si>
    <t>LIGHT2021 Cargo box back plate assy  Ref.8500140-R11</t>
  </si>
  <si>
    <t>Inner fender cover sub-assembly</t>
  </si>
  <si>
    <t>Conjunto de plástico del guardabarros interior de cabina</t>
  </si>
  <si>
    <t>Mini Mini Subconjunto de la cubierta del guardabarros interior  Ref.5301105-R20</t>
  </si>
  <si>
    <t>Mini Inner fender cover sub-assembly  Ref.5301105-R20</t>
  </si>
  <si>
    <t>6701010-Q0001-DY</t>
  </si>
  <si>
    <t>8435596633653</t>
  </si>
  <si>
    <t>Sliding door assembly(Electrophorized)</t>
  </si>
  <si>
    <t>Conjunto de puerta corredera (electroforizada)</t>
  </si>
  <si>
    <t>Conjunto de puerto de carga con cable</t>
  </si>
  <si>
    <t>LIGHT2020 Conjunto de puerto de carga con cable  Ref.2107040-R1011</t>
  </si>
  <si>
    <t>LIGHT2020 Charge port assy with cable  Ref.2107040-R1011</t>
  </si>
  <si>
    <t>Conjunto de puerto de carga con cable (Carga rápida)</t>
  </si>
  <si>
    <t>LIGHT2021 Conjunto de puerto de carga con cable (Carga rápida)  Ref.2107040-R1021</t>
  </si>
  <si>
    <t>LIGHT2021 Charge port assy with cable（Fast charge）  Ref.2107040-R1021</t>
  </si>
  <si>
    <t>Mini Conjunto de puerto de carga con cable (Carga rápida)  Ref.2107040-R20</t>
  </si>
  <si>
    <t>Mini Charge port assy with cable（Fast charge）  Ref.2107040-R20</t>
  </si>
  <si>
    <t>1301010-Q0006</t>
  </si>
  <si>
    <t>8435596630744</t>
  </si>
  <si>
    <t>Radiator assembly with accessories</t>
  </si>
  <si>
    <t>Conjunto de radiador con accesorios.</t>
  </si>
  <si>
    <t>5401095Z1-Q0001</t>
  </si>
  <si>
    <t>8435596633134</t>
  </si>
  <si>
    <t>Slide door middle guide rail assembly</t>
  </si>
  <si>
    <t>Conjunto de riel guía central de puerta corredera</t>
  </si>
  <si>
    <t>LIGHT2020, LIGHT2021 Conjunto de rótula derecha  Ref.2916120-R10</t>
  </si>
  <si>
    <t>LIGHT2020, LIGHT2021 Right ball joint assy  Ref.2916120-R10</t>
  </si>
  <si>
    <t>LIGHT2020, LIGHT2021 Conjunto de rótula izquierda  Ref.2916110-R10</t>
  </si>
  <si>
    <t>LIGHT2020, LIGHT2021 Left ball joint assy  Ref.2916110-R10</t>
  </si>
  <si>
    <t>5401733Z1-Q0006-DY</t>
  </si>
  <si>
    <t>8435596636876</t>
  </si>
  <si>
    <t>Left rear inner panel middle section assembly</t>
  </si>
  <si>
    <t>Conjunto de sección central del panel interior trasero izquierdo</t>
  </si>
  <si>
    <t>2400013-Q0001</t>
  </si>
  <si>
    <t>8435596633660</t>
  </si>
  <si>
    <t>Rear axle half shaft oil seal assembly</t>
  </si>
  <si>
    <t>Conjunto de sello de aceite del semieje del eje trasero</t>
  </si>
  <si>
    <t>3550120-Q0001</t>
  </si>
  <si>
    <t>8435596631369</t>
  </si>
  <si>
    <t>Front right ABS sensor assembly</t>
  </si>
  <si>
    <t>Conjunto de sensor ABS delantero derecho</t>
  </si>
  <si>
    <t>3550110-Q0001</t>
  </si>
  <si>
    <t>8435596631352</t>
  </si>
  <si>
    <t>Front left ABS sensor assembly</t>
  </si>
  <si>
    <t>Conjunto de sensor ABS delantero izquierdo</t>
  </si>
  <si>
    <t>3550140-Q0001</t>
  </si>
  <si>
    <t>8435596631383</t>
  </si>
  <si>
    <t>Rear right ABS sensor assembly</t>
  </si>
  <si>
    <t>Conjunto de sensor ABS trasero derecho</t>
  </si>
  <si>
    <t>3550130-Q0001</t>
  </si>
  <si>
    <t>8435596631376</t>
  </si>
  <si>
    <t>Rear left ABS sensor assembly</t>
  </si>
  <si>
    <t>Conjunto de sensor ABS trasero izquierdo</t>
  </si>
  <si>
    <t>Rear Wheel Speed Sensor Assembly</t>
  </si>
  <si>
    <t>Conjunto de sensor de velocidad de la rueda trasera</t>
  </si>
  <si>
    <t>Mouse Conjunto de sensor de velocidad de la rueda trasera  Ref.1001010401020020</t>
  </si>
  <si>
    <t>Mouse Rear Wheel Speed Sensor Assembly  Ref.1001010401020020</t>
  </si>
  <si>
    <t>LIGHT2020 Conjunto de simulador de sonido  Ref.7911010-R1011</t>
  </si>
  <si>
    <t>LIGHT2020 Sound Simulator Set  Ref.7911010-R1011</t>
  </si>
  <si>
    <t>1001010202151000</t>
  </si>
  <si>
    <t>Rear Rocker Arm Welding Assembly</t>
  </si>
  <si>
    <t>Conjunto de soldadura de brazo de balancín trasero</t>
  </si>
  <si>
    <t>Mouse Conjunto de soldadura de brazo de balancín trasero  Ref.1001010202151000</t>
  </si>
  <si>
    <t>Mouse Rear Rocker Arm Welding Assembly  Ref.1001010202151000</t>
  </si>
  <si>
    <t>Front Body Weld Assembly</t>
  </si>
  <si>
    <t>Conjunto de soldadura de carrocería delantera</t>
  </si>
  <si>
    <t>LIGHT2020 Conjunto de soldadura de carrocería delantera  Ref.2801100-R1011</t>
  </si>
  <si>
    <t>LIGHT2020 Front Body Weld Assembly  Ref.2801100-R1011</t>
  </si>
  <si>
    <t>2801100-R1021</t>
  </si>
  <si>
    <t>LIGHT2020 Conjunto de soldadura de cuerpo frontal  Ref.2801100-R1021</t>
  </si>
  <si>
    <t>LIGHT2020 Front welding body assy  Ref.2801100-R1021</t>
  </si>
  <si>
    <t>LIGHT2020 Conjunto de soldadura de cuerpo trasero (Batería de litio)  Ref.2801200-R11</t>
  </si>
  <si>
    <t>LIGHT2020 Rear welding body assy (Lithium battery)  Ref.2801200-R11</t>
  </si>
  <si>
    <t>1001010202120010</t>
  </si>
  <si>
    <t>Conjunto de soldadura del balancín trasero</t>
  </si>
  <si>
    <t>Mouse Conjunto de soldadura del balancín trasero  Ref.1001010202120010</t>
  </si>
  <si>
    <t>Mouse Rear Rocker Arm Welding Assembly  Ref.1001010202120010</t>
  </si>
  <si>
    <t>53217-TBG-A000-M1-02</t>
  </si>
  <si>
    <t>Support bracket assembly</t>
  </si>
  <si>
    <t>Conjunto de soporte de aguante (HR32006XJ)</t>
  </si>
  <si>
    <t xml:space="preserve"> Conjunto de soporte de aguante (HR32006XJ)  Ref.53217-TBG-A000-M1-02</t>
  </si>
  <si>
    <t xml:space="preserve"> Support bracket assembly  Ref.53217-TBG-A000-M1-02</t>
  </si>
  <si>
    <t>1001030401060000</t>
  </si>
  <si>
    <t>Front Bumper In-Guard Mounting Bracket Assembly</t>
  </si>
  <si>
    <t>Conjunto de soporte de montaje "In-Guard" del parachoques delantero</t>
  </si>
  <si>
    <t>Mouse Conjunto de soporte de montaje "In-Guard" del parachoques delantero  Ref.1001030401060000</t>
  </si>
  <si>
    <t>Mouse Front Bumper In-Guard Mounting Bracket Assembly  Ref.1001030401060000</t>
  </si>
  <si>
    <t>6301020-Q0001-DY</t>
  </si>
  <si>
    <t>8435596635169</t>
  </si>
  <si>
    <t>Right rear sliding door assembly</t>
  </si>
  <si>
    <t>Conjunto de soporte de montaje de cerradura de puerta trasera derecha</t>
  </si>
  <si>
    <t>2801558Z1-Q0001-DY</t>
  </si>
  <si>
    <t>8435596636258</t>
  </si>
  <si>
    <t>Right tail door lock mounting bracket assembly</t>
  </si>
  <si>
    <t>6301010-Q0004-DY</t>
  </si>
  <si>
    <t>8435596635152</t>
  </si>
  <si>
    <t>Left rear sliding door assembly</t>
  </si>
  <si>
    <t>Conjunto de soporte de montaje de cerradura de puerta trasera izquierda</t>
  </si>
  <si>
    <t>2801557Z1-Q0001-DY</t>
  </si>
  <si>
    <t>8435596636241</t>
  </si>
  <si>
    <t>Left tail door lock mounting bracket assembly</t>
  </si>
  <si>
    <t>5401152Z1-Q0001-DY</t>
  </si>
  <si>
    <t>8435596634865</t>
  </si>
  <si>
    <t>Mounting bracket assembly under right fender</t>
  </si>
  <si>
    <t>Conjunto de soporte de montaje debajo del guardabarros derecho</t>
  </si>
  <si>
    <t>5401131Z1-Q0001-DY</t>
  </si>
  <si>
    <t>8435596634469</t>
  </si>
  <si>
    <t>Fender mounting bracket assembly</t>
  </si>
  <si>
    <t>Conjunto de soporte de montaje del guardabarros</t>
  </si>
  <si>
    <t>6101109-Q0001-DY</t>
  </si>
  <si>
    <t>8435596635107</t>
  </si>
  <si>
    <t>Left front door frame seal strip guide groove</t>
  </si>
  <si>
    <t>Conjunto de soporte de montaje del parachoques delantero</t>
  </si>
  <si>
    <t>2801911Z1-Q0001-DY</t>
  </si>
  <si>
    <t>8435596636197</t>
  </si>
  <si>
    <t>Front bumper mounting bracket assembly</t>
  </si>
  <si>
    <t>5701012Z1-Q0001-DY</t>
  </si>
  <si>
    <t>8435596634995</t>
  </si>
  <si>
    <t>Top cover outer panel rear section assembly</t>
  </si>
  <si>
    <t>Conjunto de soporte de montaje delantero de ballesta de suspensión trasera</t>
  </si>
  <si>
    <t>2801410-Q0001-DY</t>
  </si>
  <si>
    <t>8435596635848</t>
  </si>
  <si>
    <t>Rear suspension leaf spring front mounting bracket assembly</t>
  </si>
  <si>
    <t>2801420-Q0001-DY</t>
  </si>
  <si>
    <t>8435596636081</t>
  </si>
  <si>
    <t>2801337Z1-Q0006-DY</t>
  </si>
  <si>
    <t>8435596635954</t>
  </si>
  <si>
    <t>Seat front mounting bracket assembly</t>
  </si>
  <si>
    <t>Conjunto de soporte de montaje delantero del asiento</t>
  </si>
  <si>
    <t>5701512-Q0001-DY</t>
  </si>
  <si>
    <t>8435596634957</t>
  </si>
  <si>
    <t>Top cover crossbeam Ⅲ</t>
  </si>
  <si>
    <t>Conjunto de soporte de montaje derecho del paquete de baterías</t>
  </si>
  <si>
    <t>2801052-Q0006-DY</t>
  </si>
  <si>
    <t>8435596636043</t>
  </si>
  <si>
    <t>Battery pack right mounting bracket assembly</t>
  </si>
  <si>
    <t>5401151Z1-Q0001-DY</t>
  </si>
  <si>
    <t>8435596634476</t>
  </si>
  <si>
    <t>Left fender lower mounting bracket assembly</t>
  </si>
  <si>
    <t>Conjunto de soporte de montaje inferior del guardabarros izquierdo</t>
  </si>
  <si>
    <t>5401106-Q0001-DY</t>
  </si>
  <si>
    <t>8435596634896</t>
  </si>
  <si>
    <t>Upper section of right side panel rear section</t>
  </si>
  <si>
    <t>Conjunto de soporte de montaje izquierdo del paquete de baterías</t>
  </si>
  <si>
    <t>5010053Z1-Q0001-DY</t>
  </si>
  <si>
    <t>8435596635732</t>
  </si>
  <si>
    <t>Battery pack left mounting bracket assembly</t>
  </si>
  <si>
    <t>2801471Z1-Q0001-DY</t>
  </si>
  <si>
    <t>8435596635985</t>
  </si>
  <si>
    <t>5421100-Q0004-DY</t>
  </si>
  <si>
    <t>8435596635145</t>
  </si>
  <si>
    <t>Conjunto de soporte de montaje izquierdo para parte inferior del parachoques trasero</t>
  </si>
  <si>
    <t>2801555Z1-Q0001-DY</t>
  </si>
  <si>
    <t>8435596636234</t>
  </si>
  <si>
    <t>Left mounting bracket assembly for rear bumper bottom</t>
  </si>
  <si>
    <t>8402010-Q0001-DY</t>
  </si>
  <si>
    <t>8435596635046</t>
  </si>
  <si>
    <t>Front hood assembly</t>
  </si>
  <si>
    <t>Conjunto de soporte de montaje trasero de cabina de viga longitudinal derecha</t>
  </si>
  <si>
    <t>2801338Z1-Q0001-DY</t>
  </si>
  <si>
    <t>8435596636135</t>
  </si>
  <si>
    <t>Right longitudinal beam cockpit rear mounting bracket assembly</t>
  </si>
  <si>
    <t>5401104-Q0001-DY</t>
  </si>
  <si>
    <t>8435596634889</t>
  </si>
  <si>
    <t>Right B-pillar outer panel</t>
  </si>
  <si>
    <t>Conjunto de soporte de montaje trasero de cabina de viga longitudinal izquierda</t>
  </si>
  <si>
    <t>2801339Z1-Q0001-DY</t>
  </si>
  <si>
    <t>8435596635978</t>
  </si>
  <si>
    <t>Left longitudinal beam cockpit rear mounting bracket assembly</t>
  </si>
  <si>
    <t>5010130-Q0006-DY</t>
  </si>
  <si>
    <t>8435596636630</t>
  </si>
  <si>
    <t>Front seat bracket assembly</t>
  </si>
  <si>
    <t>Conjunto de soporte del asiento delantero</t>
  </si>
  <si>
    <t>1007020301020000</t>
  </si>
  <si>
    <t>Charge Socket Bracket Assembly</t>
  </si>
  <si>
    <t>Conjunto de soporte del enchufe de carga</t>
  </si>
  <si>
    <t>Mouse Conjunto de soporte del enchufe de carga  Ref.1007020301020000</t>
  </si>
  <si>
    <t>Mouse Charge Socket Bracket Assembly  Ref.1007020301020000</t>
  </si>
  <si>
    <t>1001030406110000</t>
  </si>
  <si>
    <t>Switch Panel Bracket Assembly</t>
  </si>
  <si>
    <t>Conjunto de soporte del panel de interruptores</t>
  </si>
  <si>
    <t>Mouse Conjunto de soporte del panel de interruptores  Ref.1001030406110000</t>
  </si>
  <si>
    <t>Mouse Switch Panel Bracket Assembly  Ref.1001030406110000</t>
  </si>
  <si>
    <t>5701011-Q0001-DY</t>
  </si>
  <si>
    <t>8435596635008</t>
  </si>
  <si>
    <t>Top cover outer panel front section</t>
  </si>
  <si>
    <t>Conjunto de soporte trasero del tanque de combustible</t>
  </si>
  <si>
    <t>2801495Z1-Q0001-DY</t>
  </si>
  <si>
    <t>8435596636098</t>
  </si>
  <si>
    <t>Fuel tank rear bracket assembly</t>
  </si>
  <si>
    <t>Display Ligh</t>
  </si>
  <si>
    <t xml:space="preserve"> Dashboard assy (Lithium battery)  Ref.3820020-R2022</t>
  </si>
  <si>
    <t>Display Light</t>
  </si>
  <si>
    <t>LIGHT2020 Conjunto de tablero con pantalla (Litio)  Ref.3820020-R1122</t>
  </si>
  <si>
    <t>LIGHT2020 Dashboard assy (Lithium battery)  Ref.3820020-R1122</t>
  </si>
  <si>
    <t>Conjunto de techo de caja de carga</t>
  </si>
  <si>
    <t>LIGHT2021 Conjunto de techo de caja de carga  Ref.8500130-R11</t>
  </si>
  <si>
    <t>LIGHT2021 Cargo box ceiling assy  Ref.8500130-R11</t>
  </si>
  <si>
    <t>Terminal box assy (lithium battery)</t>
  </si>
  <si>
    <t>Conjunto de terminal remoto (Litio)</t>
  </si>
  <si>
    <t>LIGHT2020 Conjunto de terminal remoto (Litio)  Ref.7931010-R1111</t>
  </si>
  <si>
    <t>LIGHT2020 Terminal box assy (lithium battery)  Ref.7931010-R1111</t>
  </si>
  <si>
    <t>6107142-Q0001</t>
  </si>
  <si>
    <t>8435596632908</t>
  </si>
  <si>
    <t xml:space="preserve">Front right door sealing strip assembly </t>
  </si>
  <si>
    <t xml:space="preserve">Conjunto de tira de sellado de puerta delantera derecha </t>
  </si>
  <si>
    <t>6107141-Q0001</t>
  </si>
  <si>
    <t>8435596632762</t>
  </si>
  <si>
    <t xml:space="preserve">Front left door sealing strip assembly </t>
  </si>
  <si>
    <t xml:space="preserve">Conjunto de tira de sellado de puerta delantera izquierda </t>
  </si>
  <si>
    <t>LIGHT2020, LIGHT2021 Conjunto de toma de corriente de 12V  Ref.7921010-R10</t>
  </si>
  <si>
    <t>LIGHT2020, LIGHT2021 12V power outlet assy  Ref.7921010-R10</t>
  </si>
  <si>
    <t>Conjunto de tornillo autorroscante de cabeza troncocónica en cruz y arandela plana</t>
  </si>
  <si>
    <t>LIGHT2020, LIGHT2021 Conjunto de tornillo autorroscante de cabeza troncocónica en cruz y arandela plana  Ref.Q220B4213</t>
  </si>
  <si>
    <t>LIGHT2020, LIGHT2021 Cross recessed pan head self-tapping screw and plain washer assy  Ref.Q220B4213</t>
  </si>
  <si>
    <t>LIGHT2020, LIGHT2021 Conjunto de tornillo autorroscante de cabeza troncocónica en cruz y arandela plana  Ref.Q220B4813</t>
  </si>
  <si>
    <t>LIGHT2020, LIGHT2021 Cross recessed pan head self-tapping screw and plain washer assy  Ref.Q220B4813</t>
  </si>
  <si>
    <t>LIGHT2020, LIGHT2021 Conjunto de tornillo autorroscante de cabeza troncocónica en cruz y arandela plana  Ref.Q220B4813B</t>
  </si>
  <si>
    <t>LIGHT2020, LIGHT2021 Cross recessed pan head self-tapping screw and plain washer assy  Ref.Q220B4813B</t>
  </si>
  <si>
    <t>5701200-Q0001-DY</t>
  </si>
  <si>
    <t>8435596634209</t>
  </si>
  <si>
    <t>Top cover front crossbeam assembly</t>
  </si>
  <si>
    <t>Conjunto de travesaño delantero de cubierta superior</t>
  </si>
  <si>
    <t>5101053Z1-Q0001-DY</t>
  </si>
  <si>
    <t>8435596633943</t>
  </si>
  <si>
    <t>Rear floor front crossbeam assembly</t>
  </si>
  <si>
    <t>Conjunto de travesaño delantero del piso trasero</t>
  </si>
  <si>
    <t>5101053Z1-Q0006-DY</t>
  </si>
  <si>
    <t>8435596636661</t>
  </si>
  <si>
    <t>5010040-Q0001-DY</t>
  </si>
  <si>
    <t>8435596634179</t>
  </si>
  <si>
    <t>Radiator upper crossbeam assembly</t>
  </si>
  <si>
    <t>Conjunto de travesaño superior del radiador</t>
  </si>
  <si>
    <t>5701300-Q0001-DY</t>
  </si>
  <si>
    <t>8435596634193</t>
  </si>
  <si>
    <t>Top cover rear crossbeam assembly</t>
  </si>
  <si>
    <t>Conjunto de travesaño trasero de cubierta superior</t>
  </si>
  <si>
    <t>3506080-Q0006-2</t>
  </si>
  <si>
    <t>8435596637231</t>
  </si>
  <si>
    <t>Brake oil pipe assembly (straight joint - right rear brake hose)</t>
  </si>
  <si>
    <t>Conjunto de tubería de aceite de freno (junta recta - manguera de freno trasero derecho)</t>
  </si>
  <si>
    <t>3506070-Q0006-2</t>
  </si>
  <si>
    <t>8435596637224</t>
  </si>
  <si>
    <t>Brake oil pipe assembly (straight joint - left rear brake hose)</t>
  </si>
  <si>
    <t>Conjunto de tubería de aceite de freno (junta recta - manguera de freno trasero izquierdo)</t>
  </si>
  <si>
    <t>LIGHT2020 Conjunto de tubo de aceite del freno trasero  Ref.3506200-R1012</t>
  </si>
  <si>
    <t>LIGHT2020 Rear brake oil hose assy  Ref.3506200-R1012</t>
  </si>
  <si>
    <t>LIGHT2020, LIGHT2021 Conjunto de tubo de escape y descongelación  Ref.8500550-R10</t>
  </si>
  <si>
    <t>LIGHT2020, LIGHT2021 Exhaust defrosting pipe assembly  Ref.8500550-R10</t>
  </si>
  <si>
    <t>3658020-Q0004</t>
  </si>
  <si>
    <t>8435596630706</t>
  </si>
  <si>
    <t>Airbag control unit assembly</t>
  </si>
  <si>
    <t>Conjunto de unidad de control de airbag</t>
  </si>
  <si>
    <t>Conjunto de válvula electromagnetico</t>
  </si>
  <si>
    <t>LIGHT2020, LIGHT2021 Conjunto de válvula electromagnetico  Ref.8500590-R10</t>
  </si>
  <si>
    <t>LIGHT2020, LIGHT2021 Solenoid valve kit  Ref.8500590-R10</t>
  </si>
  <si>
    <t>Conjunto de varilla de bloqueo de la puerta</t>
  </si>
  <si>
    <t>LIGHT2021 Conjunto de varilla de bloqueo de la puerta  Ref.8500305-R11</t>
  </si>
  <si>
    <t>LIGHT2021 Door lock rod assy  Ref.8500305-R11</t>
  </si>
  <si>
    <t>6305117-Q0001</t>
  </si>
  <si>
    <t>8435596633318</t>
  </si>
  <si>
    <t>Right tail door lock cylinder tie rod assembly</t>
  </si>
  <si>
    <t>Conjunto de varilla de dirección del cilindro de cerradura de puerta trasera derecha</t>
  </si>
  <si>
    <t>5301540-Q0001-DY</t>
  </si>
  <si>
    <t>8435596634124</t>
  </si>
  <si>
    <t>Radiator crossbeam right connecting beam assembly</t>
  </si>
  <si>
    <t>Conjunto de viga de conexión derecha del travesaño del radiador</t>
  </si>
  <si>
    <t>5301530-Q0001-DY</t>
  </si>
  <si>
    <t>8435596634117</t>
  </si>
  <si>
    <t>Radiator crossbeam left connecting beam assembly</t>
  </si>
  <si>
    <t>Conjunto de viga de conexión izquierda del travesaño del radiador</t>
  </si>
  <si>
    <t>5101025Z1-Q0001-DY</t>
  </si>
  <si>
    <t>8435596634018</t>
  </si>
  <si>
    <t>Middle floor front reinforcement beam assembly</t>
  </si>
  <si>
    <t>Conjunto de viga de refuerzo frontal del piso medio</t>
  </si>
  <si>
    <t>Instrument beam assembly</t>
  </si>
  <si>
    <t>Conjunto de viga de tubo de instrumentos</t>
  </si>
  <si>
    <t>Mouse Conjunto de viga de tubo de instrumentos  Ref.1001030406210000</t>
  </si>
  <si>
    <t>Mouse Instrument beam assembly  Ref.1001030406210000</t>
  </si>
  <si>
    <t>8402310-Q0001-DY</t>
  </si>
  <si>
    <t>8435596635176</t>
  </si>
  <si>
    <t>Front hood left hinge</t>
  </si>
  <si>
    <t>Conjunto de viga de tubo del marco delantero</t>
  </si>
  <si>
    <t>2801330-Q0001-DY</t>
  </si>
  <si>
    <t>8435596636265</t>
  </si>
  <si>
    <t>Front frame tube beam assembly</t>
  </si>
  <si>
    <t>8402320-Q0001-DY</t>
  </si>
  <si>
    <t>8435596635183</t>
  </si>
  <si>
    <t>Front hood right hinge</t>
  </si>
  <si>
    <t>Conjunto de viga del tubo del bastidor trasero</t>
  </si>
  <si>
    <t>2801352Z1-Q0006-DY</t>
  </si>
  <si>
    <t>8435596636272</t>
  </si>
  <si>
    <t>Rear frame tube beam assembly</t>
  </si>
  <si>
    <t>Front girder assembly</t>
  </si>
  <si>
    <t>Conjunto de viga frontal</t>
  </si>
  <si>
    <t>Mouse Conjunto de viga frontal  Ref.1001030405320000</t>
  </si>
  <si>
    <t>Mouse Front girder assembly  Ref.1001030405320000</t>
  </si>
  <si>
    <t>6106010A1-Q0001-DY</t>
  </si>
  <si>
    <t>8435596635190</t>
  </si>
  <si>
    <t>Front door hinge</t>
  </si>
  <si>
    <t>Conjunto de viga transversal n.° 1 del bastidor trasero</t>
  </si>
  <si>
    <t>2801511Z1-Q0006-DY</t>
  </si>
  <si>
    <t>8435596636289</t>
  </si>
  <si>
    <t>Rear frame No. 1 cross beam assembly</t>
  </si>
  <si>
    <t>2801530-Q0006-DY</t>
  </si>
  <si>
    <t>8435596636326</t>
  </si>
  <si>
    <t>Rear frame No. 3 cross beam assembly</t>
  </si>
  <si>
    <t>Conjunto de viga transversal n.° 3 del bastidor trasero</t>
  </si>
  <si>
    <t>2801541Z1-Q0006-DY</t>
  </si>
  <si>
    <t>8435596636333</t>
  </si>
  <si>
    <t>Rear frame No. 4 cross beam assembly</t>
  </si>
  <si>
    <t>Conjunto de viga transversal n.° 4 del bastidor trasero</t>
  </si>
  <si>
    <t>2801521Z1-Q0001-DY</t>
  </si>
  <si>
    <t>8435596636319</t>
  </si>
  <si>
    <t>Rear frame No. 2 cross beam assembly</t>
  </si>
  <si>
    <t>Conjunto de viga transversal n° 2 del bastidor trasero</t>
  </si>
  <si>
    <t>1001010502010030</t>
  </si>
  <si>
    <t>MB Steering Wheel Assembly (No Airbag)</t>
  </si>
  <si>
    <t>Conjunto de volante MB (Sin Airbag)</t>
  </si>
  <si>
    <t>Mouse Conjunto de volante MB (Sin Airbag)  Ref.1001010502010030</t>
  </si>
  <si>
    <t>Mouse MB Steering Wheel Assembly (No Airbag)  Ref.1001010502010030</t>
  </si>
  <si>
    <t>2400022-Q0001</t>
  </si>
  <si>
    <t>8435596633714</t>
  </si>
  <si>
    <t>Front Brake shoe assembly (Rear axle) (zapatas)</t>
  </si>
  <si>
    <t>Conjunto de zapatas de freno delantero (Eje ​​trasero) (zapatas)</t>
  </si>
  <si>
    <t>2400023-Q0001</t>
  </si>
  <si>
    <t>8435596633721</t>
  </si>
  <si>
    <t>Rear Brake shoe assembly (Rear axle) (zapatas)</t>
  </si>
  <si>
    <t>Conjunto de zapatas de freno trasero (Eje ​​trasero) (zapatas)</t>
  </si>
  <si>
    <t>Metro Chassis Wiring Harness Assembly (Wiring Harness Optimization)</t>
  </si>
  <si>
    <t>Conjunto del arnés de cableado del chasis delantero METRO (Conjunto de cableado optimizado)</t>
  </si>
  <si>
    <t>Mouse Conjunto del arnés de cableado del chasis delantero METRO (Conjunto de cableado optimizado)  Ref.1001040601470010</t>
  </si>
  <si>
    <t>Mouse Metro Chassis Wiring Harness Assembly (Wiring Harness Optimization)  Ref.1001040601470010</t>
  </si>
  <si>
    <t>1001030504040050</t>
  </si>
  <si>
    <t>1001030504040051</t>
  </si>
  <si>
    <t>Driver Seat Assembly</t>
  </si>
  <si>
    <t>Conjunto del asiento del conductor</t>
  </si>
  <si>
    <t>Mouse Conjunto del asiento del conductor  Ref.1001030504040050</t>
  </si>
  <si>
    <t>Mouse Driver Seat Assembly  Ref.1001030504040050</t>
  </si>
  <si>
    <t>1001030504060016</t>
  </si>
  <si>
    <t>1001030504060010</t>
  </si>
  <si>
    <t>Mouse Conjunto del asiento del conductor  Ref.1001030504060016</t>
  </si>
  <si>
    <t>Mouse Driver Seat Assembly  Ref.1001030504060016</t>
  </si>
  <si>
    <t>1001030504040010</t>
  </si>
  <si>
    <t>Mouse Conjunto del asiento del conductor  Ref.1001030504040010</t>
  </si>
  <si>
    <t>Mouse Driver Seat Assembly  Ref.1001030504040010</t>
  </si>
  <si>
    <t>1001030504030040</t>
  </si>
  <si>
    <t>Mouse Conjunto del asiento del conductor  Ref.1001030504030040</t>
  </si>
  <si>
    <t>Mouse Driver Seat Assembly  Ref.1001030504030040</t>
  </si>
  <si>
    <t>Driver's seat assembly</t>
  </si>
  <si>
    <t>Mouse Conjunto del asiento del conductor  Ref.1001030504040030</t>
  </si>
  <si>
    <t>Mouse Driver's seat assembly  Ref.1001030504040030</t>
  </si>
  <si>
    <t>6800100A1-Q0004</t>
  </si>
  <si>
    <t>8435596632519</t>
  </si>
  <si>
    <t>Driver seat assembly</t>
  </si>
  <si>
    <t>1001030504040060</t>
  </si>
  <si>
    <t>Copilot Seat Assembly</t>
  </si>
  <si>
    <t>Conjunto del asiento del copiloto</t>
  </si>
  <si>
    <t>Mouse Conjunto del asiento del copiloto  Ref.1001030504040060</t>
  </si>
  <si>
    <t>Mouse Copilot Seat Assembly  Ref.1001030504040060</t>
  </si>
  <si>
    <t>1001030504040020</t>
  </si>
  <si>
    <t>Mouse Conjunto del asiento del copiloto  Ref.1001030504040020</t>
  </si>
  <si>
    <t>Mouse Copilot Seat Assembly  Ref.1001030504040020</t>
  </si>
  <si>
    <t>1001030504030050</t>
  </si>
  <si>
    <t>Mouse Conjunto del asiento del copiloto  Ref.1001030504030050</t>
  </si>
  <si>
    <t>Mouse Copilot Seat Assembly  Ref.1001030504030050</t>
  </si>
  <si>
    <t>1001030504060020</t>
  </si>
  <si>
    <t>1001030504060026</t>
  </si>
  <si>
    <t>Mouse Conjunto del asiento del copiloto  Ref.1001030504060020</t>
  </si>
  <si>
    <t>Mouse Copilot Seat Assembly  Ref.1001030504060020</t>
  </si>
  <si>
    <t>1001010202080000</t>
  </si>
  <si>
    <t>Rear Rocker Arm Assembly</t>
  </si>
  <si>
    <t>Conjunto del balancín trasero</t>
  </si>
  <si>
    <t>Mouse Conjunto del balancín trasero  Ref.1001010202080000</t>
  </si>
  <si>
    <t>Mouse Rear Rocker Arm Assembly  Ref.1001010202080000</t>
  </si>
  <si>
    <t>Mouse Conjunto del balancín trasero  Ref.1001010202070000</t>
  </si>
  <si>
    <t>Mouse Rear Rocker Arm Assembly  Ref.1001010202070000</t>
  </si>
  <si>
    <t>LIGHT2020, LIGHT2021 Conjunto del cuerpo de Respaldo  Ref.6805100-R1001</t>
  </si>
  <si>
    <t>LIGHT2020, LIGHT2021 Backrest body assy  Ref.6805100-R1001</t>
  </si>
  <si>
    <t>3001010-Q0001</t>
  </si>
  <si>
    <t>8435596630980</t>
  </si>
  <si>
    <t>Front shaft body assembly</t>
  </si>
  <si>
    <t>Conjunto del cuerpo del eje delantero</t>
  </si>
  <si>
    <t>1001040799010000</t>
  </si>
  <si>
    <t>Washing Pot Assembly</t>
  </si>
  <si>
    <t>Conjunto del depósito de agua del limpiaparabrisas</t>
  </si>
  <si>
    <t>Mouse Conjunto del depósito de agua del limpiaparabrisas  Ref.1001040799010000</t>
  </si>
  <si>
    <t>Mouse Washing Pot Assembly  Ref.1001040799010000</t>
  </si>
  <si>
    <t>Left Front Brake Assembly</t>
  </si>
  <si>
    <t>Conjunto del freno delantero izquierdo</t>
  </si>
  <si>
    <t>Mouse Conjunto del freno delantero izquierdo  Ref.1001010406840010</t>
  </si>
  <si>
    <t>Mouse Left Front Brake Assembly  Ref.1001010406840010</t>
  </si>
  <si>
    <t>LIGHT2020 Conjunto del interruptor automático (Ácido plomo)  Ref.3736010-R10</t>
  </si>
  <si>
    <t>LIGHT2020 Circuit breaker assy (Lead-acid)  Ref.3736010-R10</t>
  </si>
  <si>
    <t>3508010-Q0001</t>
  </si>
  <si>
    <t>8435596631390</t>
  </si>
  <si>
    <t>Parking braking control mechanism assembly</t>
  </si>
  <si>
    <t>Conjunto del mecanismo de control del freno de estacionamiento</t>
  </si>
  <si>
    <t>3401011-Q0001</t>
  </si>
  <si>
    <t>8435596631192</t>
  </si>
  <si>
    <t>Steering gear assembly</t>
  </si>
  <si>
    <t>Conjunto del mecanismo de dirección</t>
  </si>
  <si>
    <t>LIGHT2021 Conjunto del módulo de control de la carrocería  Ref.3683010-R1013</t>
  </si>
  <si>
    <t>LIGHT2021 Body control module assy  Ref.3683010-R1013</t>
  </si>
  <si>
    <t>3683010-R10</t>
  </si>
  <si>
    <t>LIGHT2020 Conjunto del módulo de control de la carrocería  Ref.3683010-R10</t>
  </si>
  <si>
    <t>LIGHT2020 Body control module assy  Ref.3683010-R10</t>
  </si>
  <si>
    <t>6102200S1-Q0001</t>
  </si>
  <si>
    <t>8435596632045</t>
  </si>
  <si>
    <t>Right door panel assembly</t>
  </si>
  <si>
    <t>Conjunto del panel de la puerta derecha</t>
  </si>
  <si>
    <t>6102100S1-Q0001</t>
  </si>
  <si>
    <t>8435596632014</t>
  </si>
  <si>
    <t>Left door panel assembly</t>
  </si>
  <si>
    <t>Conjunto del panel de la puerta izquierda</t>
  </si>
  <si>
    <t>Pick-up body front border panel assy</t>
  </si>
  <si>
    <t>Conjunto del panel del borde delantero de la carrocería del modelo pick-up</t>
  </si>
  <si>
    <t>LIGHT2021 Conjunto del panel del borde delantero de la carrocería del modelo pick-up  Ref.8500830-R10</t>
  </si>
  <si>
    <t>LIGHT2021 Pick-up body front border panel assy  Ref.8500830-R10</t>
  </si>
  <si>
    <t>Pick-up body side border panel assy</t>
  </si>
  <si>
    <t>Conjunto del panel del borde lateral de la carrocería del modelo pick-up</t>
  </si>
  <si>
    <t>LIGHT2021 Conjunto del panel del borde lateral de la carrocería del modelo pick-up  Ref.8500850-R10</t>
  </si>
  <si>
    <t>LIGHT2021 Pick-up body side border panel assy  Ref.8500850-R10</t>
  </si>
  <si>
    <t>Pick-up body rear border panel assy</t>
  </si>
  <si>
    <t>Conjunto del panel del borde trasero de la carrocería del modelo pick-up</t>
  </si>
  <si>
    <t>LIGHT2021 Conjunto del panel del borde trasero de la carrocería del modelo pick-up  Ref.8500840-R10</t>
  </si>
  <si>
    <t>LIGHT2021 Pick-up body rear border panel assy  Ref.8500840-R10</t>
  </si>
  <si>
    <t>5401722Z1-Q0001-DY</t>
  </si>
  <si>
    <t>8435596634582</t>
  </si>
  <si>
    <t>Right side inner panel assembly</t>
  </si>
  <si>
    <t>Conjunto del panel interior del lado derecho</t>
  </si>
  <si>
    <t>5401722Z1-Q0006-DY</t>
  </si>
  <si>
    <t>8435596636944</t>
  </si>
  <si>
    <t>5401711Z1-Q0001-DY</t>
  </si>
  <si>
    <t>8435596634216</t>
  </si>
  <si>
    <t>Left side inner panel assembly</t>
  </si>
  <si>
    <t>Conjunto del panel interior del lado izquierdo</t>
  </si>
  <si>
    <t>5401711Z1-Q0006-DY</t>
  </si>
  <si>
    <t>8435596636869</t>
  </si>
  <si>
    <t>5402120S1-Q0001</t>
  </si>
  <si>
    <t>8435596631727</t>
  </si>
  <si>
    <t>Right A pillar inner panel assembly</t>
  </si>
  <si>
    <t>Conjunto del panel interior del pilar derecho A</t>
  </si>
  <si>
    <t>5402110S1-Q0001</t>
  </si>
  <si>
    <t>8435596631710</t>
  </si>
  <si>
    <t>Left A pillar inner panel assembly</t>
  </si>
  <si>
    <t>Conjunto del panel interior del pilar izquierdo A</t>
  </si>
  <si>
    <t>5010060GD-Q0004-DY</t>
  </si>
  <si>
    <t>8435596634087</t>
  </si>
  <si>
    <t>Right door sill inner panel assembly</t>
  </si>
  <si>
    <t>Conjunto del panel interior del umbral de la puerta derecha</t>
  </si>
  <si>
    <t>5010050-Q0001-DY</t>
  </si>
  <si>
    <t>8435596634063</t>
  </si>
  <si>
    <t>Left door sill inner panel assembly</t>
  </si>
  <si>
    <t>Conjunto del panel interior del umbral de la puerta izquierda</t>
  </si>
  <si>
    <t>5010050-Q0006-DY</t>
  </si>
  <si>
    <t>8435596636715</t>
  </si>
  <si>
    <t>5401732Z1-Q0001-DY</t>
  </si>
  <si>
    <t>8435596634636</t>
  </si>
  <si>
    <t>Right A-pillar upper inner panel assembly</t>
  </si>
  <si>
    <t>Conjunto del panel interior superior del pilar A derecho</t>
  </si>
  <si>
    <t>5401731Z1-Q0001-DY</t>
  </si>
  <si>
    <t>8435596634261</t>
  </si>
  <si>
    <t>Left A-pillar upper inner panel assembly</t>
  </si>
  <si>
    <t>Conjunto del panel interior superior del pilar A izquierdo</t>
  </si>
  <si>
    <t>1001020301250010</t>
  </si>
  <si>
    <t>Power Battery Pack Assembly</t>
  </si>
  <si>
    <t>Conjunto del paquete de batería de alimentación</t>
  </si>
  <si>
    <t>Mouse Conjunto del paquete de batería de alimentación  Ref.1001020301250010</t>
  </si>
  <si>
    <t>Mouse Power Battery Pack Assembly  Ref.1001020301250010</t>
  </si>
  <si>
    <t>3504010-Q0001</t>
  </si>
  <si>
    <t>8435596631260</t>
  </si>
  <si>
    <t>Braking pedal assembly</t>
  </si>
  <si>
    <t>Conjunto del pedal de freno</t>
  </si>
  <si>
    <t>Accelerator Pedal Assembly（HS-010-635D10-ZC）</t>
  </si>
  <si>
    <t>Conjunto del pedal del acelerador （HS-010-635D10-ZC）</t>
  </si>
  <si>
    <t>Mouse Conjunto del pedal del acelerador （HS-010-635D10-ZC） 12V,HS-010-635D10-ZC Ref.1001040904100010</t>
  </si>
  <si>
    <t>Mouse Accelerator Pedal Assembly（HS-010-635D10-ZC） 12V,HS-010-635D10-ZC Ref.1001040904100010</t>
  </si>
  <si>
    <t>1001050204180000</t>
  </si>
  <si>
    <t>Cup Holder Assembly</t>
  </si>
  <si>
    <t>Conjunto del portavasos</t>
  </si>
  <si>
    <t>Mouse Conjunto del portavasos  Ref.1001050204180000</t>
  </si>
  <si>
    <t>Mouse Cup Holder Assembly  Ref.1001050204180000</t>
  </si>
  <si>
    <t>Mouse Conjunto del portavasos  Ref.1001050204150000</t>
  </si>
  <si>
    <t>Mouse Cup Holder Assembly  Ref.1001050204150000</t>
  </si>
  <si>
    <t>1001040401180000</t>
  </si>
  <si>
    <t>Radiator Assembly</t>
  </si>
  <si>
    <t>Conjunto del radiador</t>
  </si>
  <si>
    <t>Mouse Conjunto del radiador  Ref.1001040401180000</t>
  </si>
  <si>
    <t>Mouse Radiator Assembly  Ref.1001040401180000</t>
  </si>
  <si>
    <t>1001040401020000</t>
  </si>
  <si>
    <t>Mouse Conjunto del radiador  Ref.1001040401020000</t>
  </si>
  <si>
    <t>Mouse Radiator Assembly  Ref.1001040401020000</t>
  </si>
  <si>
    <t>1001040401140000</t>
  </si>
  <si>
    <t>Radiator Assembly (MA)</t>
  </si>
  <si>
    <t>Conjunto del radioador (MA)</t>
  </si>
  <si>
    <t>Mouse Conjunto del radioador (MA)  Ref.1001040401140000</t>
  </si>
  <si>
    <t>Mouse Radiator Assembly (MA)  Ref.1001040401140000</t>
  </si>
  <si>
    <t>Front Wheel Speed Sensor Assembly</t>
  </si>
  <si>
    <t>Mouse Conjunto del sensor de velocidad de la rueda delantera  Ref.1001010401020010</t>
  </si>
  <si>
    <t>Mouse Front Wheel Speed Sensor Assembly  Ref.1001010401020010</t>
  </si>
  <si>
    <t>1001020301190020</t>
  </si>
  <si>
    <t>Start Battery Bracket Assembly</t>
  </si>
  <si>
    <t>Conjunto del soporte de arranque de la batería</t>
  </si>
  <si>
    <t>Mouse Conjunto del soporte de arranque de la batería  Ref.1001020301190020</t>
  </si>
  <si>
    <t>Mouse Start Battery Bracket Assembly  Ref.1001020301190020</t>
  </si>
  <si>
    <t>1001050203920000</t>
  </si>
  <si>
    <t>Horn Bracket Assembly</t>
  </si>
  <si>
    <t>Conjunto del soporte de la bocina</t>
  </si>
  <si>
    <t>Mouse Conjunto del soporte de la bocina  Ref.1001050203920000</t>
  </si>
  <si>
    <t>Mouse Horn Bracket Assembly  Ref.1001050203920000</t>
  </si>
  <si>
    <t>1001020301260030</t>
  </si>
  <si>
    <t>Charging Port Mounting Bracket Assembly</t>
  </si>
  <si>
    <t>Conjunto del soporte de montaje del puerto de carga</t>
  </si>
  <si>
    <t>Mouse Conjunto del soporte de montaje del puerto de carga  Ref.1001020301260030</t>
  </si>
  <si>
    <t>Mouse Charging Port Mounting Bracket Assembly  Ref.1001020301260030</t>
  </si>
  <si>
    <t>5305100S1-Q0001</t>
  </si>
  <si>
    <t>8435596631758</t>
  </si>
  <si>
    <t>Passenger dashboard assembly</t>
  </si>
  <si>
    <t>Conjunto del tablero del pasajero</t>
  </si>
  <si>
    <t>3401010A1-Q0004</t>
  </si>
  <si>
    <t>8435596631178</t>
  </si>
  <si>
    <t>Steering wheel assembly</t>
  </si>
  <si>
    <t>Conjunto del volante</t>
  </si>
  <si>
    <t xml:space="preserve"> 3401010A1-Q0004</t>
  </si>
  <si>
    <t>8435596637194</t>
  </si>
  <si>
    <t>1001010502010020</t>
  </si>
  <si>
    <t>Steering Wheel Assembly (Non Logo)</t>
  </si>
  <si>
    <t>Conjunto del volante (Sin logotipo)</t>
  </si>
  <si>
    <t>Mouse Conjunto del volante (Sin logotipo)  Ref.1001010502010020</t>
  </si>
  <si>
    <t>Mouse Steering Wheel Assembly (Non Logo)  Ref.1001010502010020</t>
  </si>
  <si>
    <t>Cargo Box Side Panel Front Lower Mounting Point Bracket Right Assembly</t>
  </si>
  <si>
    <t>Conjunto derecho del soporte del punto de montaje inferior delantero del panel lateral de la caja de carga</t>
  </si>
  <si>
    <t>Mouse Conjunto derecho del soporte del punto de montaje inferior delantero del panel lateral de la caja de carga  Ref.1001030301130030</t>
  </si>
  <si>
    <t>Mouse Cargo Box Side Panel Front Lower Mounting Point Bracket Right Assembly  Ref.1001030301130030</t>
  </si>
  <si>
    <t>Conjunto Ecu (4G europeo)</t>
  </si>
  <si>
    <t>VS1 Conjunto Ecu (4G europeo)  Ref.30200-TBG-A000-4GEU</t>
  </si>
  <si>
    <t>VS1 Ecu Assy( European 4G)  Ref.30200-TBG-A000-4GEU</t>
  </si>
  <si>
    <t>Conjunto ECU (Sin módulo 3G)</t>
  </si>
  <si>
    <t>VS1 Conjunto ECU (Sin módulo 3G)  Ref.30200-TBG-A000-NULL</t>
  </si>
  <si>
    <t>VS1 Ecu Assy( Without 3G Module)  Ref.30200-TBG-A000-NULL</t>
  </si>
  <si>
    <t>Rear axle assy 2022 (12.5:1)</t>
  </si>
  <si>
    <t xml:space="preserve">Conjunto eje trasero 2022 (Carga Rapida) </t>
  </si>
  <si>
    <t>LIGHT2021 Conjunto eje trasero 2022 (Carga Rapida)   Ref.2401100-R1022</t>
  </si>
  <si>
    <t>LIGHT2021 Rear axle assy 2022 (12.5:1)  Ref.2401100-R1022</t>
  </si>
  <si>
    <t>1001030405370000</t>
  </si>
  <si>
    <t>Front Crossbeam Assembly</t>
  </si>
  <si>
    <t>Conjunto frontal viga transversal</t>
  </si>
  <si>
    <t>Mouse Conjunto frontal viga transversal  Ref.1001030405370000</t>
  </si>
  <si>
    <t>Mouse Front Crossbeam Assembly  Ref.1001030405370000</t>
  </si>
  <si>
    <t>LIGHT2020, LIGHT2021 Conjunto guardabarros interior  Ref.5301100-R10</t>
  </si>
  <si>
    <t>LIGHT2020, LIGHT2021 Inner fender assy  Ref.5301100-R10</t>
  </si>
  <si>
    <t>5301100-R20</t>
  </si>
  <si>
    <t xml:space="preserve"> Conjunto guardabarros interior  Ref.5301100-R20</t>
  </si>
  <si>
    <t xml:space="preserve"> Inner fender assy  Ref.5301100-R20</t>
  </si>
  <si>
    <t>Pick-up bottom plate assy</t>
  </si>
  <si>
    <t>Conjunto inferior de la placa del modelo pick-up</t>
  </si>
  <si>
    <t>LIGHT2021 Conjunto inferior de la placa del modelo pick-up  Ref.8500810-R10</t>
  </si>
  <si>
    <t>LIGHT2021 Pick-up bottom plate assy  Ref.8500810-R10</t>
  </si>
  <si>
    <t>Conjunto llanta delantera</t>
  </si>
  <si>
    <t>LIGHT2021 Conjunto llanta delantera  Ref.3101100-R1001</t>
  </si>
  <si>
    <t>LIGHT2021 Front rim assy  Ref.3101100-R1001</t>
  </si>
  <si>
    <t>0C10286</t>
  </si>
  <si>
    <r>
      <rPr>
        <b/>
        <sz val="6.5"/>
        <rFont val="Calibri"/>
        <family val="2"/>
      </rPr>
      <t>CONJUNTO MANILLAR SOLDADO</t>
    </r>
  </si>
  <si>
    <t>0C10239</t>
  </si>
  <si>
    <r>
      <rPr>
        <b/>
        <sz val="6.5"/>
        <rFont val="Calibri"/>
        <family val="2"/>
      </rPr>
      <t>Conjunto MOTOR 5kW 260 45H V4 E-CAR HUB MOTOR</t>
    </r>
  </si>
  <si>
    <t>Locking Core Assembly</t>
  </si>
  <si>
    <t>Conjunto núcleo de bloqueo</t>
  </si>
  <si>
    <t>Mouse Conjunto núcleo de bloqueo  Ref.1001050203720010</t>
  </si>
  <si>
    <t>Mouse Locking Core Assembly  Ref.1001050203720010</t>
  </si>
  <si>
    <t>Rear right brake caliper assy 2022</t>
  </si>
  <si>
    <t>Conjunto pinzas de frenos trasero derecha 2022 (con pastillas)</t>
  </si>
  <si>
    <t>LIGHT2021 Conjunto pinzas de frenos trasero derecha 2022  Ref.3502020-R20</t>
  </si>
  <si>
    <t>LIGHT2021 Rear right brake caliper assy 2022  Ref.3502020-R20</t>
  </si>
  <si>
    <t>3502020-R2001</t>
  </si>
  <si>
    <t>8435596629403</t>
  </si>
  <si>
    <t>Rear right brake caliper assy 2024</t>
  </si>
  <si>
    <t>Conjunto pinzas de frenos trasero derecha 2024 (con pastillas)</t>
  </si>
  <si>
    <t>Rear left brake caliper assy 2022</t>
  </si>
  <si>
    <t>Conjunto pinzas de frenos trasero izquierdo 2022 (con pastillas)</t>
  </si>
  <si>
    <t>LIGHT2021 Conjunto pinzas de frenos trasero izquierdo 2022  Ref.3502010-R20</t>
  </si>
  <si>
    <t>LIGHT2021 Rear left brake caliper assy 2022  Ref.3502010-R20</t>
  </si>
  <si>
    <t>3502010-R2001</t>
  </si>
  <si>
    <t>8435596629397</t>
  </si>
  <si>
    <t>Rear left brake caliper assy 2024</t>
  </si>
  <si>
    <t>Conjunto pinzas de frenos trasero izquierdo 2024 (con pastillas)</t>
  </si>
  <si>
    <t>0C10069</t>
  </si>
  <si>
    <r>
      <rPr>
        <b/>
        <sz val="6.5"/>
        <rFont val="Calibri"/>
        <family val="2"/>
      </rPr>
      <t>CONJUNTO PLACA PROTECTORA BAJOS</t>
    </r>
  </si>
  <si>
    <t>5301552Z1-Q0001-DY</t>
  </si>
  <si>
    <t>8435596634162</t>
  </si>
  <si>
    <t>Right headlight crossbeam support plate assembly</t>
  </si>
  <si>
    <t>Conjunto placa soporte travesaño faro derecho</t>
  </si>
  <si>
    <t>1001010506020010</t>
  </si>
  <si>
    <t>Steering Machine Assembly</t>
  </si>
  <si>
    <t>Conjunto sistema de dirección</t>
  </si>
  <si>
    <t>Mouse Conjunto sistema de dirección  Ref.1001010506020010</t>
  </si>
  <si>
    <t>Mouse Steering Machine Assembly  Ref.1001010506020010</t>
  </si>
  <si>
    <t>2801481Z1-Q0001-DY</t>
  </si>
  <si>
    <t>8435596635886</t>
  </si>
  <si>
    <t>Left longitudinal beam rear section rear partition assembly</t>
  </si>
  <si>
    <t>Conjunto tabique trasero sección trasera viga longitudinal izquierda</t>
  </si>
  <si>
    <t>1001030301310000</t>
  </si>
  <si>
    <t>8435596676193</t>
  </si>
  <si>
    <t>Charging port protection cover set</t>
  </si>
  <si>
    <t>Conjunto tapa protección puertp de carga</t>
  </si>
  <si>
    <t>5301010GD-Q0001-DY</t>
  </si>
  <si>
    <t>8435596633912</t>
  </si>
  <si>
    <t>Front cabin rear assembly</t>
  </si>
  <si>
    <t>Conjunto trasero de cabina delantera</t>
  </si>
  <si>
    <t>5301010-Q0006-DY</t>
  </si>
  <si>
    <t>8435596636524</t>
  </si>
  <si>
    <t>8435596629533</t>
  </si>
  <si>
    <t>USB CAN TEST assy(with adapter)</t>
  </si>
  <si>
    <t>Conjunto USB CAN TEST (con adaptador)</t>
  </si>
  <si>
    <t>LIGHT2020 Conjunto USB CAN TEST (con adaptador)  Ref.207002404</t>
  </si>
  <si>
    <t>LIGHT2020 USB CAN TEST assy(with adapter)  Ref.207002404</t>
  </si>
  <si>
    <t>LIGHT2020, LIGHT2021 Contactor 220V AC  Ref.8500575-R10</t>
  </si>
  <si>
    <t>LIGHT2020, LIGHT2021 220V AC contactor  Ref.8500575-R10</t>
  </si>
  <si>
    <t>0C10174</t>
  </si>
  <si>
    <r>
      <rPr>
        <b/>
        <sz val="6.5"/>
        <rFont val="Calibri"/>
        <family val="2"/>
      </rPr>
      <t>CONTERAS ALUMINIO</t>
    </r>
  </si>
  <si>
    <t>53105-TAC-EC01</t>
  </si>
  <si>
    <t>Contrapeso manillar</t>
  </si>
  <si>
    <t>VS1 Contrapeso manillar  Ref.53105-TAC-EC01</t>
  </si>
  <si>
    <t>90306-TAC-A000</t>
  </si>
  <si>
    <t>Contratuerca con brida 10x1,25</t>
  </si>
  <si>
    <t>VS1 Contratuerca con brida 10x1,25  Ref.90306-TAC-A000</t>
  </si>
  <si>
    <t>90307-QSM-A000</t>
  </si>
  <si>
    <t>Contratuerca de brida M12</t>
  </si>
  <si>
    <t>VS1 Contratuerca de brida M12  Ref.90307-QSM-A000</t>
  </si>
  <si>
    <t>Link locknut</t>
  </si>
  <si>
    <t>Contratuerca de la barra de acoplamiento</t>
  </si>
  <si>
    <t>Mouse Contratuerca de la barra de acoplamiento  Ref.1001010506021030</t>
  </si>
  <si>
    <t>Mouse Link locknut  Ref.1001010506021030</t>
  </si>
  <si>
    <t>LIGHT2020, LIGHT2021 Control remoto  Ref.3683050-R10</t>
  </si>
  <si>
    <t>LIGHT2020, LIGHT2021 Remote control  Ref.3683050-R10</t>
  </si>
  <si>
    <t>LIGHT2020, LIGHT2021 Controlador  Ref.8500535-R10</t>
  </si>
  <si>
    <t>LIGHT2020, LIGHT2021 Controller  Ref.8500535-R10</t>
  </si>
  <si>
    <t>Controlador (3000W 45Km/H)</t>
  </si>
  <si>
    <t>VS1 Controlador (3000W 45Km/H)  Ref.30100-TBG-A000-R10</t>
  </si>
  <si>
    <t>VS1 Controller(3000W 45Km/H)  Ref.30100-TBG-A000-R10</t>
  </si>
  <si>
    <t>Controlador (3500W No Ltd)</t>
  </si>
  <si>
    <t>VS1 Controlador (3500W No Ltd)  Ref.30100-TBG-A000-R20</t>
  </si>
  <si>
    <t>VS1 Controller(3500W No Ltd)  Ref.30100-TBG-A000-R20</t>
  </si>
  <si>
    <t>1001040301110020</t>
  </si>
  <si>
    <t xml:space="preserve">Drive Motor Controller </t>
  </si>
  <si>
    <t>Controlador de motor de accionamiento</t>
  </si>
  <si>
    <t>Mouse Controlador de motor de accionamiento  Ref.1001040301110020</t>
  </si>
  <si>
    <t>Mouse Drive Motor Controller   Ref.1001040301110020</t>
  </si>
  <si>
    <t>Drive Motor Controller (Grebo)</t>
  </si>
  <si>
    <t>Controlador de motor de accionamiento (Grebo)</t>
  </si>
  <si>
    <t>Mouse Controlador de motor de accionamiento (Grebo) R30,ACL9635XF-01 Ref.1001040301160010</t>
  </si>
  <si>
    <t>Mouse Drive Motor Controller (Grebo) R30,ACL9635XF-01 Ref.1001040301160010</t>
  </si>
  <si>
    <t>50431-TBG-A000</t>
  </si>
  <si>
    <t>Controlador de tablero</t>
  </si>
  <si>
    <t>VS1 Controlador de tablero  Ref.50431-TBG-A000</t>
  </si>
  <si>
    <t>VS1 Pinboard,Controller  Ref.50431-TBG-A000</t>
  </si>
  <si>
    <t>1001040301040010</t>
  </si>
  <si>
    <t>EPS Controller</t>
  </si>
  <si>
    <t>Mouse Controlador EPS  Ref.1001040301040010</t>
  </si>
  <si>
    <t>Mouse EPS Controller  Ref.1001040301040010</t>
  </si>
  <si>
    <t>EPS Controller (Return/Waterproof)</t>
  </si>
  <si>
    <t>Controlador EPS (retorno/impermeable)</t>
  </si>
  <si>
    <t>Mouse Controlador EPS (retorno/impermeable)  Ref.1001040301040020</t>
  </si>
  <si>
    <t>Mouse EPS Controller (Return/Waterproof)  Ref.1001040301040020</t>
  </si>
  <si>
    <t>1001040301150010</t>
  </si>
  <si>
    <t>MB_EPS Controller</t>
  </si>
  <si>
    <t>Controlador MB_EPS</t>
  </si>
  <si>
    <t>Mouse Controlador MB_EPS  Ref.1001040301150010</t>
  </si>
  <si>
    <t>Mouse MB_EPS Controller  Ref.1001040301150010</t>
  </si>
  <si>
    <t>8435596651190</t>
  </si>
  <si>
    <t>Conjunto de Motor Light L5</t>
  </si>
  <si>
    <t>2103010-Q0004</t>
  </si>
  <si>
    <t>8435596629809</t>
  </si>
  <si>
    <t>Drive motor</t>
  </si>
  <si>
    <t>Controladora</t>
  </si>
  <si>
    <t>Hub motor controller assembly</t>
  </si>
  <si>
    <t>Controladora motor Mini L2</t>
  </si>
  <si>
    <t>Mini Ensamblaje del controlador del cubo del motor  Ref.2104050-R2001</t>
  </si>
  <si>
    <t>Mini Hub motor controller assembly  Ref.2104050-R2001</t>
  </si>
  <si>
    <t>2104060-R20</t>
  </si>
  <si>
    <t>Hub motor controller assembly(dual motors)</t>
  </si>
  <si>
    <t>Mini Conjunto de controlador del cubo del motor (Motores duales)  Ref.2104060-R20</t>
  </si>
  <si>
    <t>Mini Hub motor controller assembly(dual motors)  Ref.2104060-R20</t>
  </si>
  <si>
    <t>2104050-R20</t>
  </si>
  <si>
    <t>Mini Mini Conjunto controlador motor de cubo  Ref.2104050-R20</t>
  </si>
  <si>
    <t>Mini Hub motor controller assembly  Ref.2104050-R20</t>
  </si>
  <si>
    <t>8435596637538</t>
  </si>
  <si>
    <t>Controladora motor Mini L2 L5 (24)</t>
  </si>
  <si>
    <t>0C10276</t>
  </si>
  <si>
    <r>
      <rPr>
        <b/>
        <sz val="6.5"/>
        <rFont val="Calibri"/>
        <family val="2"/>
      </rPr>
      <t>CONVERTIDOR DC/DC 300W</t>
    </r>
  </si>
  <si>
    <t>1001040905130010</t>
  </si>
  <si>
    <t>DCDC Converter</t>
  </si>
  <si>
    <t>Convertidor DCDC</t>
  </si>
  <si>
    <t>Mouse Convertidor DCDC  Ref.1001040905130010</t>
  </si>
  <si>
    <t>Mouse DCDC Converter  Ref.1001040905130010</t>
  </si>
  <si>
    <t>1001040905050010</t>
  </si>
  <si>
    <t>DCDC Converter 500W</t>
  </si>
  <si>
    <t>Convertidor DCDC 500W</t>
  </si>
  <si>
    <t>Mouse Convertidor DCDC 500W  Ref.1001040905050010</t>
  </si>
  <si>
    <t>Mouse DCDC Converter 500W  Ref.1001040905050010</t>
  </si>
  <si>
    <t>1KW DC/DC DC Converter</t>
  </si>
  <si>
    <t>Convertidor de 1kw DC/DC DC</t>
  </si>
  <si>
    <t>Mouse Convertidor de 1kw DC/DC DC  Ref.1001040905120030</t>
  </si>
  <si>
    <t>Mouse 1KW DC/DC DC Converter  Ref.1001040905120030</t>
  </si>
  <si>
    <t>1001050104030040</t>
  </si>
  <si>
    <t>80mm Holed Tie</t>
  </si>
  <si>
    <t>Corbata de 80 mm con lata</t>
  </si>
  <si>
    <t>Mouse Corbata de 80 mm con lata *5*80 Ref.1001050104030040</t>
  </si>
  <si>
    <t>Mouse 80mm Holed Tie *5*80 Ref.1001050104030040</t>
  </si>
  <si>
    <t>2110030-Q0004</t>
  </si>
  <si>
    <t>8435596629878</t>
  </si>
  <si>
    <t>Four-in-one bond strap</t>
  </si>
  <si>
    <t>Correa adhesiva cuatro en uno</t>
  </si>
  <si>
    <t>6109010-Q0001</t>
  </si>
  <si>
    <t>8435596632632</t>
  </si>
  <si>
    <t>Front door check strap</t>
  </si>
  <si>
    <t>Correa de control de puerta delantera</t>
  </si>
  <si>
    <t>4014011-Q0001</t>
  </si>
  <si>
    <t>8435596630324</t>
  </si>
  <si>
    <t>Compressor bond strap</t>
  </si>
  <si>
    <t>Correa de unión del compresor</t>
  </si>
  <si>
    <t>4010010-Q0001</t>
  </si>
  <si>
    <t>8435596629816</t>
  </si>
  <si>
    <t>Drive motor bond strap</t>
  </si>
  <si>
    <t>Correa de unión del motor de accionamiento</t>
  </si>
  <si>
    <t>1001030405040010</t>
  </si>
  <si>
    <t xml:space="preserve">Fire Wall  </t>
  </si>
  <si>
    <t>Cortafuegos</t>
  </si>
  <si>
    <t>Mouse Cortafuegos  Ref.1001030405040010</t>
  </si>
  <si>
    <t>Mouse Fire Wall    Ref.1001030405040010</t>
  </si>
  <si>
    <t>Mouse Cortafuegos  Ref.1001030405270033</t>
  </si>
  <si>
    <t>Mouse Fire Wall    Ref.1001030405270033</t>
  </si>
  <si>
    <t>1001030405220013</t>
  </si>
  <si>
    <t>Fire Wall B</t>
  </si>
  <si>
    <t>Cortafuegos B</t>
  </si>
  <si>
    <t>Mouse Cortafuegos B  Ref.1001030405220013</t>
  </si>
  <si>
    <t>Mouse Fire Wall B  Ref.1001030405220013</t>
  </si>
  <si>
    <t>1099090199023720</t>
  </si>
  <si>
    <t>Cover</t>
  </si>
  <si>
    <t>Cubierta</t>
  </si>
  <si>
    <t>Mouse Cubierta  Ref.1099090199023720</t>
  </si>
  <si>
    <t>Mouse Cover  Ref.1099090199023720</t>
  </si>
  <si>
    <t>1099090199020790</t>
  </si>
  <si>
    <t>Mouse Cubierta  Ref.1099090199020790</t>
  </si>
  <si>
    <t>Mouse Cover  Ref.1099090199020790</t>
  </si>
  <si>
    <t>Handbrake Dust Cover</t>
  </si>
  <si>
    <t>Mouse Cubierta antipolvo del freno de mano  Ref.1001010406320010</t>
  </si>
  <si>
    <t>Mouse Handbrake Dust Cover  Ref.1001010406320010</t>
  </si>
  <si>
    <t>1001040601740540</t>
  </si>
  <si>
    <t>Black Dust Cover</t>
  </si>
  <si>
    <t>Cubierta antipolvo negra</t>
  </si>
  <si>
    <t>Mouse Cubierta antipolvo negra  Ref.1001040601740540</t>
  </si>
  <si>
    <t>Mouse Black Dust Cover  Ref.1001040601740540</t>
  </si>
  <si>
    <t>80104-TBG-A000</t>
  </si>
  <si>
    <t>Cubierta basculante</t>
  </si>
  <si>
    <t>VS1 Cubierta basculante  Ref.80104-TBG-A000</t>
  </si>
  <si>
    <t>VS1 Cover,Swingarm  Ref.80104-TBG-A000</t>
  </si>
  <si>
    <t>83750-TBG-A000</t>
  </si>
  <si>
    <t>Cubierta central</t>
  </si>
  <si>
    <t>VS1 Cubierta central  Ref.83750-TBG-A000</t>
  </si>
  <si>
    <t>83760-TBG-A000</t>
  </si>
  <si>
    <t>Cubierta central derecha</t>
  </si>
  <si>
    <t>VS1 Cubierta central derecha  Ref.83760-TBG-A000</t>
  </si>
  <si>
    <t>83765-TBG-A000</t>
  </si>
  <si>
    <t>Cubierta central izquierda</t>
  </si>
  <si>
    <t>VS1 Cubierta central izquierda  Ref.83765-TBG-A000</t>
  </si>
  <si>
    <t>5401734Z1-Q0001-DY</t>
  </si>
  <si>
    <t>8435596633585</t>
  </si>
  <si>
    <t>Sliding door lock access cover (Electrophorized)</t>
  </si>
  <si>
    <t>Cubierta de acceso a cerradura de puerta corredera (electroforizada)</t>
  </si>
  <si>
    <t>5401734-Q0001-DY</t>
  </si>
  <si>
    <t>8435596635251</t>
  </si>
  <si>
    <t>Sliding door lock access cover</t>
  </si>
  <si>
    <t>Cubierta de acceso a la cerradura de la puerta corredera</t>
  </si>
  <si>
    <t>Trailer Block Cover</t>
  </si>
  <si>
    <t>Cubierta de bloque de remolque</t>
  </si>
  <si>
    <t>Mouse Cubierta de bloque de remolque PP+EPDM+T20 Ref.1001030401070020</t>
  </si>
  <si>
    <t>Mouse Trailer Block Cover PP+EPDM+T20 Ref.1001030401070020</t>
  </si>
  <si>
    <t>83700-TBG-A001</t>
  </si>
  <si>
    <t>Cubierta de centro trasero</t>
  </si>
  <si>
    <t>VS1 Cubierta de centro trasero  Ref.83700-TBG-A001</t>
  </si>
  <si>
    <t>VS1 Cover,Rr Center  Ref.83700-TBG-A001</t>
  </si>
  <si>
    <t>1001030406030020</t>
  </si>
  <si>
    <t>Direction Pipe Column Cover</t>
  </si>
  <si>
    <t>Cubierta de columna de tubería de dirección</t>
  </si>
  <si>
    <t>Mouse Cubierta de columna de tubería de dirección  Ref.1001030406030020</t>
  </si>
  <si>
    <t>Mouse Direction Pipe Column Cover  Ref.1001030406030020</t>
  </si>
  <si>
    <t>Mouse Cubierta de columna de tubería de dirección  Ref.1001030406030010</t>
  </si>
  <si>
    <t>Mouse Direction Pipe Column Cover  Ref.1001030406030010</t>
  </si>
  <si>
    <t>1001030406140060</t>
  </si>
  <si>
    <t>Mouse Cubierta de columna de tubería de dirección ABS Ref.1001030406140060</t>
  </si>
  <si>
    <t>Mouse Direction Pipe Column Cover ABS Ref.1001030406140060</t>
  </si>
  <si>
    <t>LIGHT2020, LIGHT2021 Cubierta de contactor AC  Ref.8500503-R10</t>
  </si>
  <si>
    <t>LIGHT2020, LIGHT2021 AC contactor cover  Ref.8500503-R10</t>
  </si>
  <si>
    <t>Rim Decoration Cover</t>
  </si>
  <si>
    <t>Cubierta de decoración de la llanta</t>
  </si>
  <si>
    <t>Mouse Cubierta de decoración de la llanta  Ref.1001050204990010</t>
  </si>
  <si>
    <t>Mouse Rim Decoration Cover  Ref.1001050204990010</t>
  </si>
  <si>
    <t>1008050204010020</t>
  </si>
  <si>
    <t>Mouse Cubierta de decoración de la llanta  Ref.1008050204010020</t>
  </si>
  <si>
    <t>Mouse Rim Decoration Cover  Ref.1008050204010020</t>
  </si>
  <si>
    <t>Cubierta de eje</t>
  </si>
  <si>
    <t>LIGHT2020 Cubierta de eje  Ref.3421026-R10</t>
  </si>
  <si>
    <t>LIGHT2020 Axle sleeve  Ref.3421026-R10</t>
  </si>
  <si>
    <t>81141-TBG-A000</t>
  </si>
  <si>
    <t>Cubierta de haz principal</t>
  </si>
  <si>
    <t>VS1 Cubierta de haz principal  Ref.81141-TBG-A000</t>
  </si>
  <si>
    <t>1001050204990060</t>
  </si>
  <si>
    <t>Fuse Box Cover</t>
  </si>
  <si>
    <t>Cubierta de la caja de fusibles</t>
  </si>
  <si>
    <t>Mouse Cubierta de la caja de fusibles  Ref.1001050204990060</t>
  </si>
  <si>
    <t>Mouse Fuse Box Cover  Ref.1001050204990060</t>
  </si>
  <si>
    <t>Inner Handle Cover Right</t>
  </si>
  <si>
    <t>Cubierta de la maneta interior derecha</t>
  </si>
  <si>
    <t>Mouse Cubierta de la maneta interior derecha  Ref.1001030203060010</t>
  </si>
  <si>
    <t>Mouse Inner Handle Cover Right  Ref.1001030203060010</t>
  </si>
  <si>
    <t>Inner Handle Cover Left</t>
  </si>
  <si>
    <t>Cubierta de la maneta interior izquierda</t>
  </si>
  <si>
    <t>Mouse Cubierta de la maneta interior izquierda  Ref.1001030203050010</t>
  </si>
  <si>
    <t>Mouse Inner Handle Cover Left  Ref.1001030203050010</t>
  </si>
  <si>
    <t>Inner Door Cover Right</t>
  </si>
  <si>
    <t>Cubierta de la puerta interior izquierda</t>
  </si>
  <si>
    <t>Mouse Cubierta de la puerta interior izquierda ABS Ref.1001030203020060</t>
  </si>
  <si>
    <t>Mouse Inner Door Cover Right ABS Ref.1001030203020060</t>
  </si>
  <si>
    <t>Inner Door Cover Left</t>
  </si>
  <si>
    <t>Mouse Cubierta de la puerta interior izquierda ABS Ref.1001030203010060</t>
  </si>
  <si>
    <t>Mouse Inner Door Cover Left ABS Ref.1001030203010060</t>
  </si>
  <si>
    <t>5101151-Q0001-DY</t>
  </si>
  <si>
    <t>8435596636531</t>
  </si>
  <si>
    <t>Left wheel cover</t>
  </si>
  <si>
    <t>cubierta de la rueda izquierda</t>
  </si>
  <si>
    <t>1001010406170040</t>
  </si>
  <si>
    <t>DOT4 Brake Oil Can Cover</t>
  </si>
  <si>
    <t>Cubierta de lata de aceite de freno DOT4</t>
  </si>
  <si>
    <t>Mouse Cubierta de lata de aceite de freno DOT4  Ref.1001010406170040</t>
  </si>
  <si>
    <t>Mouse DOT4 Brake Oil Can Cover  Ref.1001010406170040</t>
  </si>
  <si>
    <t>1001030405160040</t>
  </si>
  <si>
    <t>Rain Eyebrow Right</t>
  </si>
  <si>
    <t>Cubierta de lluvia de espejo retrovisor derecho</t>
  </si>
  <si>
    <t>Mouse Cubierta de lluvia de espejo retrovisor derecho  Ref.1001030405160040</t>
  </si>
  <si>
    <t>Mouse Rain Eyebrow Right  Ref.1001030405160040</t>
  </si>
  <si>
    <t>1001030405160030</t>
  </si>
  <si>
    <t>Rain Eyebrow Left</t>
  </si>
  <si>
    <t>Cubierta de lluvia de espejo retrovisor izquierdo</t>
  </si>
  <si>
    <t>Mouse Cubierta de lluvia de espejo retrovisor izquierdo  Ref.1001030405160030</t>
  </si>
  <si>
    <t>Mouse Rain Eyebrow Left  Ref.1001030405160030</t>
  </si>
  <si>
    <t>Cubierta de lluvia espejo retrovisor derecho</t>
  </si>
  <si>
    <t>Mouse Cubierta de lluvia espejo retrovisor derecho  Ref.1001030405160010</t>
  </si>
  <si>
    <t>Mouse Rain Eyebrow Right  Ref.1001030405160010</t>
  </si>
  <si>
    <t>Cubierta de lluvia espejo retrovisor izquierdo</t>
  </si>
  <si>
    <t>Mouse Cubierta de lluvia espejo retrovisor izquierdo  Ref.1001030405150010</t>
  </si>
  <si>
    <t>Mouse Rain Eyebrow Left  Ref.1001030405150010</t>
  </si>
  <si>
    <t>6307124-Q0001</t>
  </si>
  <si>
    <t>8435596635435</t>
  </si>
  <si>
    <t>Right tail door inner handle cover</t>
  </si>
  <si>
    <t>Cubierta de manija interior de puerta trasera derecha</t>
  </si>
  <si>
    <t>81252-TBG-A001</t>
  </si>
  <si>
    <t>Cubierta de mantenimiento del controlador</t>
  </si>
  <si>
    <t>VS1 Cubierta de mantenimiento del controlador  Ref.81252-TBG-A001</t>
  </si>
  <si>
    <t>LIGHT2020, LIGHT2021 Cubierta de número de chasis  Ref.5301114-R10</t>
  </si>
  <si>
    <t>LIGHT2020, LIGHT2021 VIN cover  Ref.5301114-R10</t>
  </si>
  <si>
    <t>LIGHT2020, LIGHT2021 Cubierta de polvo superior  Ref.3404023-R10</t>
  </si>
  <si>
    <t>LIGHT2020, LIGHT2021 Upper dust cover  Ref.3404023-R10</t>
  </si>
  <si>
    <t>Right Wheel Cover</t>
  </si>
  <si>
    <t>Cubierta de rueda derecha</t>
  </si>
  <si>
    <t>Mouse Cubierta de rueda derecha PP Ref.1001030403040040</t>
  </si>
  <si>
    <t>Mouse Right Wheel Cover PP Ref.1001030403040040</t>
  </si>
  <si>
    <t>Left Wheel Cover</t>
  </si>
  <si>
    <t>Cubierta de rueda izquierda</t>
  </si>
  <si>
    <t>Mouse Cubierta de rueda izquierda PP Ref.1001030403040030</t>
  </si>
  <si>
    <t>Mouse Left Wheel Cover PP Ref.1001030403040030</t>
  </si>
  <si>
    <t xml:space="preserve">Floor Cover </t>
  </si>
  <si>
    <t>Cubierta de suelo</t>
  </si>
  <si>
    <t>Mouse Cubierta de suelo  Ref.1001030405270043</t>
  </si>
  <si>
    <t>Mouse Floor Cover   Ref.1001030405270043</t>
  </si>
  <si>
    <t>1001030405030010</t>
  </si>
  <si>
    <t>Mouse Cubierta de suelo  Ref.1001030405030010</t>
  </si>
  <si>
    <t>Mouse Floor Cover   Ref.1001030405030010</t>
  </si>
  <si>
    <t>5304101-Q0001</t>
  </si>
  <si>
    <t>8435596631956</t>
  </si>
  <si>
    <t>Wiper ventilation cover</t>
  </si>
  <si>
    <t>Cubierta de ventilación del limpiaparabrisas</t>
  </si>
  <si>
    <t>5304103-Q0001</t>
  </si>
  <si>
    <t>8435596631970</t>
  </si>
  <si>
    <t>Wiper ventilation cover（right）</t>
  </si>
  <si>
    <t>Cubierta de ventilación del limpiaparabrisas (derecha)</t>
  </si>
  <si>
    <t>5304102-Q0001</t>
  </si>
  <si>
    <t>8435596631963</t>
  </si>
  <si>
    <t>Wiper ventilation cover（left）</t>
  </si>
  <si>
    <t>Cubierta de ventilación del limpiaparabrisas (izquierda)</t>
  </si>
  <si>
    <t>ECU Decorative Cover</t>
  </si>
  <si>
    <t>Cubierta decorativa de la ECU</t>
  </si>
  <si>
    <t>Mouse Cubierta decorativa de la ECU ABS Ref.1001030405230043</t>
  </si>
  <si>
    <t>Mouse ECU Decorative Cover ABS Ref.1001030405230043</t>
  </si>
  <si>
    <t>1001030204110030</t>
  </si>
  <si>
    <t>Right Door Handle Decorative Cover</t>
  </si>
  <si>
    <t>Cubierta decorativa del mango de la puerta derecha</t>
  </si>
  <si>
    <t>Mouse Cubierta decorativa del mango de la puerta derecha PC+ABS Ref.1001030204110030</t>
  </si>
  <si>
    <t>Mouse Right Door Handle Decorative Cover PC+ABS Ref.1001030204110030</t>
  </si>
  <si>
    <t>1001030204100030</t>
  </si>
  <si>
    <t>Left Door Handle Decorative Cover</t>
  </si>
  <si>
    <t>Cubierta decorativa del mango de la puerta izquierda</t>
  </si>
  <si>
    <t>Mouse Cubierta decorativa del mango de la puerta izquierda PC+ABS Ref.1001030204100030</t>
  </si>
  <si>
    <t>Mouse Left Door Handle Decorative Cover PC+ABS Ref.1001030204100030</t>
  </si>
  <si>
    <t>Speaker Cover</t>
  </si>
  <si>
    <t>Mouse Cubierta del altavoz  Ref.1001050204990020</t>
  </si>
  <si>
    <t>Mouse Speaker Cover  Ref.1001050204990020</t>
  </si>
  <si>
    <t>1001030405110010</t>
  </si>
  <si>
    <t>Front Compartment Cover</t>
  </si>
  <si>
    <t>Cubierta del compartimento delantero</t>
  </si>
  <si>
    <t>Mouse Cubierta del compartimento delantero  Ref.1001030405110010</t>
  </si>
  <si>
    <t>Mouse Front Compartment Cover  Ref.1001030405110010</t>
  </si>
  <si>
    <t>Mouse Cubierta del compartimento delantero ABS+ASA+PMMA,白色 Ref.1001030405210010</t>
  </si>
  <si>
    <t>Mouse Front Compartment Cover ABS+ASA+PMMA,白色 Ref.1001030405210010</t>
  </si>
  <si>
    <t>2803400S1-Q0001</t>
  </si>
  <si>
    <t>8435596632328</t>
  </si>
  <si>
    <t>Front tow hook cover</t>
  </si>
  <si>
    <t>Cubierta del gancho de remolque delantero</t>
  </si>
  <si>
    <t>LIGHT2020, LIGHT2021 Cubierta del interruptor de fuente de alimentación  Ref.8500506-R10</t>
  </si>
  <si>
    <t>LIGHT2020, LIGHT2021 Switch power supply cover  Ref.8500506-R10</t>
  </si>
  <si>
    <t>5532119-Q0001</t>
  </si>
  <si>
    <t>8435596635510</t>
  </si>
  <si>
    <t>Front panel process hole cover</t>
  </si>
  <si>
    <t>Cubierta del orificio de proceso del panel frontal</t>
  </si>
  <si>
    <t>5306242S1-Q0001</t>
  </si>
  <si>
    <t>8435596630478</t>
  </si>
  <si>
    <t>USB bracket cover</t>
  </si>
  <si>
    <t>Cubierta del soporte USB</t>
  </si>
  <si>
    <t>1001030301020010</t>
  </si>
  <si>
    <t>Fuse Box Cover-Right</t>
  </si>
  <si>
    <t>Cubierta derecha de la caja de fusibles</t>
  </si>
  <si>
    <t>Mouse Cubierta derecha de la caja de fusibles  Ref.1001030301020010</t>
  </si>
  <si>
    <t>Mouse Fuse Box Cover-Right  Ref.1001030301020010</t>
  </si>
  <si>
    <t>50621-TBG-A000</t>
  </si>
  <si>
    <t>Cubierta inferior</t>
  </si>
  <si>
    <t>VS1 Cubierta inferior  Ref.50621-TBG-A000</t>
  </si>
  <si>
    <t>LIGHT2020, LIGHT2021 Cubierta inferior del asiento  Ref.6802012-R10</t>
  </si>
  <si>
    <t>LIGHT2020, LIGHT2021 Seat lower cover  Ref.6802012-R10</t>
  </si>
  <si>
    <t>LIGHT2020, LIGHT2021 Cubierta inferior del manillar  Ref.5305012-R1011</t>
  </si>
  <si>
    <t>LIGHT2020, LIGHT2021 Handlebar lower cover  Ref.5305012-R1011</t>
  </si>
  <si>
    <t>61110-TBG-A000</t>
  </si>
  <si>
    <t>Cubierta inferior delantera</t>
  </si>
  <si>
    <t>VS1 Cubierta inferior delantera  Ref.61110-TBG-A000</t>
  </si>
  <si>
    <t>5306202-Q0004</t>
  </si>
  <si>
    <t>8435596631697</t>
  </si>
  <si>
    <t xml:space="preserve">Lower cover for steering column </t>
  </si>
  <si>
    <t xml:space="preserve">Cubierta inferior para columna de dirección </t>
  </si>
  <si>
    <t>64350-TBG-A001-P</t>
  </si>
  <si>
    <t>8435596624446-RE</t>
  </si>
  <si>
    <t>64350-TBG-A00-P-WR04N</t>
  </si>
  <si>
    <t>Cubierta lateral delantera derecha (Pintura)</t>
  </si>
  <si>
    <t>VS1 Cubierta lateral delantera derecha (Pintura)  Ref.64350-TBG-A001-P</t>
  </si>
  <si>
    <t>64355-TBG-A001-P</t>
  </si>
  <si>
    <t>8435596624477-RE</t>
  </si>
  <si>
    <t>64355-TBG-A00-P-WR04N</t>
  </si>
  <si>
    <t>Cubierta lateral delantera izquierda (Pintura)</t>
  </si>
  <si>
    <t>VS1 Cubierta lateral delantera izquierda (Pintura)  Ref.64355-TBG-A001-P</t>
  </si>
  <si>
    <t>50503-TBG-A000</t>
  </si>
  <si>
    <t>Cubierta parte inferior trasera</t>
  </si>
  <si>
    <t>VS1 Cubierta parte inferior trasera  Ref.50503-TBG-A000</t>
  </si>
  <si>
    <t>VS1 Cover,Rr Bottom  Ref.50503-TBG-A000</t>
  </si>
  <si>
    <t>Seat Under Floor Cover</t>
  </si>
  <si>
    <t>Cubierta protectora de la placa inferior del asiento</t>
  </si>
  <si>
    <t>Mouse Cubierta protectora de la placa inferior del asiento ABS Ref.1001030405200010</t>
  </si>
  <si>
    <t>Mouse Seat Under Floor Cover ABS Ref.1001030405200010</t>
  </si>
  <si>
    <t>1001040905160040</t>
  </si>
  <si>
    <t>Charger Set Protective Cover</t>
  </si>
  <si>
    <t>Cubierta protectora del conjunto de cargador</t>
  </si>
  <si>
    <t>Mouse Cubierta protectora del conjunto de cargador  Ref.1001040905160040</t>
  </si>
  <si>
    <t>Mouse Charger Set Protective Cover  Ref.1001040905160040</t>
  </si>
  <si>
    <t>Combination Switch Protective Cover (NEW)</t>
  </si>
  <si>
    <t>Cubierta protectora del conjunto de interruptor (NUEVO)</t>
  </si>
  <si>
    <t>Mouse Cubierta protectora del conjunto de interruptor (NUEVO) ABS Ref.1001030406040030</t>
  </si>
  <si>
    <t>Mouse Combination Switch Protective Cover (NEW) ABS Ref.1001030406040030</t>
  </si>
  <si>
    <t>1001030406040010</t>
  </si>
  <si>
    <t>Combination Switch Protective Cover</t>
  </si>
  <si>
    <t>Cubierta protectora del conjunto del interruptor</t>
  </si>
  <si>
    <t>Mouse Cubierta protectora del conjunto del interruptor  Ref.1001030406040010</t>
  </si>
  <si>
    <t>Mouse Combination Switch Protective Cover  Ref.1001030406040010</t>
  </si>
  <si>
    <t>5532113-Q0001</t>
  </si>
  <si>
    <t>8435596632786</t>
  </si>
  <si>
    <t xml:space="preserve">Front door semicircle cover </t>
  </si>
  <si>
    <t xml:space="preserve">Cubierta semicircular de puerta delantera </t>
  </si>
  <si>
    <t>Top Cover</t>
  </si>
  <si>
    <t>Cubierta superior</t>
  </si>
  <si>
    <t>Mouse Cubierta superior ABS+ASA+PMMA Ref.1001030404060010</t>
  </si>
  <si>
    <t>Mouse Top Cover ABS+ASA+PMMA Ref.1001030404060010</t>
  </si>
  <si>
    <t>LIGHT2020, LIGHT2021 Cubierta superior del manillar  Ref.5305011-R1011</t>
  </si>
  <si>
    <t>LIGHT2020, LIGHT2021 Handlebar upper cover  Ref.5305011-R1011</t>
  </si>
  <si>
    <t>8435596676377</t>
  </si>
  <si>
    <t>Handlebar upper cover 2023</t>
  </si>
  <si>
    <t>Cubierta superior del manillar 2023</t>
  </si>
  <si>
    <t>5306201-Q0004</t>
  </si>
  <si>
    <t>8435596631680</t>
  </si>
  <si>
    <t>Upper cover for steering column</t>
  </si>
  <si>
    <t>Cubierta superior para columna de dirección</t>
  </si>
  <si>
    <t>64306-TBG-A000</t>
  </si>
  <si>
    <t>Cubierta trasera del faro</t>
  </si>
  <si>
    <t>VS1 Cubierta trasera del faro  Ref.64306-TBG-A000</t>
  </si>
  <si>
    <t>LIGHT2020, LIGHT2021 Cubierta trasera del motor de accionamiento  Ref.2103011-R10</t>
  </si>
  <si>
    <t>LIGHT2020, LIGHT2021 Drive motor tail cover  Ref.2103011-R10</t>
  </si>
  <si>
    <t>LIGHT2020, LIGHT2021 Cubierta trasera del respaldo  Ref.6805103-R10</t>
  </si>
  <si>
    <t>LIGHT2020, LIGHT2021 Backrest rear cover  Ref.6805103-R10</t>
  </si>
  <si>
    <t>81133-TBG-A000</t>
  </si>
  <si>
    <t>Cubierta VIN</t>
  </si>
  <si>
    <t>VS1 Cubierta VIN  Ref.81133-TBG-A000</t>
  </si>
  <si>
    <t>VS1 COVER,VIN  Ref.81133-TBG-A000</t>
  </si>
  <si>
    <t>1001030405230013</t>
  </si>
  <si>
    <t>Floor Cover B</t>
  </si>
  <si>
    <t>Cubierto de suelo B</t>
  </si>
  <si>
    <t>Mouse Cubierto de suelo B  Ref.1001030405230013</t>
  </si>
  <si>
    <t>Mouse Floor Cover B  Ref.1001030405230013</t>
  </si>
  <si>
    <t>Brake kettle body</t>
  </si>
  <si>
    <t>Mouse Cuerpo de la caldera de freno  Ref.1001010406330010-1</t>
  </si>
  <si>
    <t>Mouse Brake kettle body  Ref.1001010406330010-1</t>
  </si>
  <si>
    <t>2803105S1-Q0001</t>
  </si>
  <si>
    <t>8435596632298</t>
  </si>
  <si>
    <t>Front bumper upper grille body</t>
  </si>
  <si>
    <t>Cuerpo de la parrilla superior del parachoques delantero</t>
  </si>
  <si>
    <t>5306251S1-Q0001</t>
  </si>
  <si>
    <t>8435596631673</t>
  </si>
  <si>
    <t xml:space="preserve">Instrument cover plate body </t>
  </si>
  <si>
    <t xml:space="preserve">Cuerpo de la placa de cubierta del instrumento </t>
  </si>
  <si>
    <t>1001030401050010</t>
  </si>
  <si>
    <t>Front Bumper Body</t>
  </si>
  <si>
    <t>Cuerpo de parachoques delantero</t>
  </si>
  <si>
    <t>Mouse Cuerpo de parachoques delantero  Ref.1001030401050010</t>
  </si>
  <si>
    <t>Mouse Front Bumper Body  Ref.1001030401050010</t>
  </si>
  <si>
    <t>1001030401070010</t>
  </si>
  <si>
    <t>Mouse Cuerpo de parachoques delantero ABS Ref.1001030401070010</t>
  </si>
  <si>
    <t>Mouse Front Bumper Body ABS Ref.1001030401070010</t>
  </si>
  <si>
    <t>1001030400810010</t>
  </si>
  <si>
    <t>Front Bumper Body （US）</t>
  </si>
  <si>
    <t>Cuerpo de parachoques delantero (US)</t>
  </si>
  <si>
    <t>Mouse Cuerpo de parachoques delantero (US)  Ref.1001030400810010</t>
  </si>
  <si>
    <t>Mouse Front Bumper Body （US）  Ref.1001030400810010</t>
  </si>
  <si>
    <t>2803102S1-Q0001</t>
  </si>
  <si>
    <t>8435596632267</t>
  </si>
  <si>
    <t>Front bumper lower grille body</t>
  </si>
  <si>
    <t>Cuerpo de parrilla inferior del parachoques delantero</t>
  </si>
  <si>
    <t>LIGHT2020, LIGHT2021 Cuerpo del espejo retrovisor derecho  Ref.8202025-R10</t>
  </si>
  <si>
    <t>LIGHT2020, LIGHT2021 Right rearview mirror body  Ref.8202025-R10</t>
  </si>
  <si>
    <t>LIGHT2020, LIGHT2021 Cuerpo del espejo retrovisor izquierdo  Ref.8202015-R10</t>
  </si>
  <si>
    <t>LIGHT2020, LIGHT2021 Left rearview mirror body  Ref.8202015-R10</t>
  </si>
  <si>
    <t>Front bumper body</t>
  </si>
  <si>
    <t>Cuerpo del parachoques delantero</t>
  </si>
  <si>
    <t>Mouse Cuerpo del parachoques delantero  Ref.1007030401020010</t>
  </si>
  <si>
    <t>Mouse Front bumper body  Ref.1007030401020010</t>
  </si>
  <si>
    <t>2803101S1-Q0001</t>
  </si>
  <si>
    <t>8435596632250</t>
  </si>
  <si>
    <t>2804101-Q0001</t>
  </si>
  <si>
    <t>8435596632403</t>
  </si>
  <si>
    <t>Rear bumper body</t>
  </si>
  <si>
    <t>Cuerpo del parachoques trasero</t>
  </si>
  <si>
    <t>1001010506021010</t>
  </si>
  <si>
    <t>Steering Rack Body</t>
  </si>
  <si>
    <t>Cuerpo del sistema de dirección</t>
  </si>
  <si>
    <t>Mouse Cuerpo del sistema de dirección  Ref.1001010506021010</t>
  </si>
  <si>
    <t>Mouse Steering Rack Body  Ref.1001010506021010</t>
  </si>
  <si>
    <t>2803301S1-Q0001</t>
  </si>
  <si>
    <t>8435596632304</t>
  </si>
  <si>
    <t>Headlamp trim body</t>
  </si>
  <si>
    <t>Cuerpo embellecedor de faros</t>
  </si>
  <si>
    <t>0C10004</t>
  </si>
  <si>
    <r>
      <rPr>
        <b/>
        <sz val="6.5"/>
        <rFont val="Calibri"/>
        <family val="2"/>
      </rPr>
      <t>Cuerpo pedal de freno</t>
    </r>
  </si>
  <si>
    <t>0C10008</t>
  </si>
  <si>
    <r>
      <rPr>
        <b/>
        <sz val="6.5"/>
        <rFont val="Calibri"/>
        <family val="2"/>
      </rPr>
      <t>Cuerpo soporte de bomba de freno</t>
    </r>
  </si>
  <si>
    <t>VS1 Dc-Dc  Ref.32300-TAC-A000</t>
  </si>
  <si>
    <t>6705195-Q0001</t>
  </si>
  <si>
    <t>8435596633127</t>
  </si>
  <si>
    <t>Sliding door lock decoration</t>
  </si>
  <si>
    <t>Decoración de cerradura de puerta corredera.</t>
  </si>
  <si>
    <t>3603011-Q0001-T</t>
  </si>
  <si>
    <t>8435596630546</t>
  </si>
  <si>
    <t>Reversing radar decoration</t>
  </si>
  <si>
    <t>Decoración de radar de marcha atrás</t>
  </si>
  <si>
    <t>Washing Pot Body</t>
  </si>
  <si>
    <t>Depósito de agua del limpiaparabrisas</t>
  </si>
  <si>
    <t>Mouse Depósito de agua del limpiaparabrisas  Ref.1001040799050010</t>
  </si>
  <si>
    <t>Mouse Washing Pot Body  Ref.1001040799050010</t>
  </si>
  <si>
    <t>1001040799060020</t>
  </si>
  <si>
    <t>Mouse Depósito de agua del limpiaparabrisas 1.5L Ref.1001040799060020</t>
  </si>
  <si>
    <t>Mouse Washing Pot Body 1.5L Ref.1001040799060020</t>
  </si>
  <si>
    <t>Depósito de limpiaparabrisa</t>
  </si>
  <si>
    <t>LIGHT2020, LIGHT2021 Depósito de limpiaparabrisa  Ref.5207012-R10</t>
  </si>
  <si>
    <t>LIGHT2020, LIGHT2021 Windshield washer fluid reservoir tank  Ref.5207012-R10</t>
  </si>
  <si>
    <t>LIGHT2020 Diferencial 1:12  Ref.2401110-R10</t>
  </si>
  <si>
    <t>LIGHT2020 Differential  Ref.2401110-R10</t>
  </si>
  <si>
    <t>8435596651213</t>
  </si>
  <si>
    <t>Differential Light L5</t>
  </si>
  <si>
    <t>Diferencial Light L5</t>
  </si>
  <si>
    <t>Differential 2022</t>
  </si>
  <si>
    <t>Diferencial 2022</t>
  </si>
  <si>
    <t>LIGHT2021 Diferencial 2022  Ref.2401130-R10</t>
  </si>
  <si>
    <t>LIGHT2021 Differential 2022  Ref.2401130-R10</t>
  </si>
  <si>
    <t>0C90170</t>
  </si>
  <si>
    <r>
      <rPr>
        <b/>
        <sz val="6.5"/>
        <rFont val="Calibri"/>
        <family val="2"/>
      </rPr>
      <t>DIN 125A24ST</t>
    </r>
  </si>
  <si>
    <t>0C90169</t>
  </si>
  <si>
    <r>
      <rPr>
        <b/>
        <sz val="6.5"/>
        <rFont val="Calibri"/>
        <family val="2"/>
      </rPr>
      <t>DIN125A8NY</t>
    </r>
  </si>
  <si>
    <t>0C90140</t>
  </si>
  <si>
    <r>
      <rPr>
        <b/>
        <sz val="6.5"/>
        <rFont val="Calibri"/>
        <family val="2"/>
      </rPr>
      <t>DIN912M10x35ST8.8</t>
    </r>
  </si>
  <si>
    <t>0C90139</t>
  </si>
  <si>
    <r>
      <rPr>
        <b/>
        <sz val="6.5"/>
        <rFont val="Calibri"/>
        <family val="2"/>
      </rPr>
      <t>DIN985M10ST</t>
    </r>
  </si>
  <si>
    <t>Direction Of The Lower Shaft Of The Pipe String</t>
  </si>
  <si>
    <t>Dirección del eje inferior de la cadena de tuberías</t>
  </si>
  <si>
    <t>Mouse Dirección del eje inferior de la cadena de tuberías  Ref.1001010505020010</t>
  </si>
  <si>
    <t>Mouse Direction Of The Lower Shaft Of The Pipe String  Ref.1001010505020010</t>
  </si>
  <si>
    <t>53131-QSM-C001</t>
  </si>
  <si>
    <t>Dirección para sujetar el tubo</t>
  </si>
  <si>
    <t>VS1 Dirección para sujetar el tubo  Ref.53131-QSM-C001</t>
  </si>
  <si>
    <t>45251-QSM-F010-M1</t>
  </si>
  <si>
    <t>VS1 Disco de freno delantero  Ref.45251-QSM-F010-M1</t>
  </si>
  <si>
    <t>LIGHT2020, LIGHT2021 Disco de freno delantero  Ref.3501031-R10</t>
  </si>
  <si>
    <t>LIGHT2020, LIGHT2021 Front brake disc  Ref.3501031-R10</t>
  </si>
  <si>
    <t>Front Brake Disc</t>
  </si>
  <si>
    <t>Mouse Disco de freno delantero  Ref.1001010404020010</t>
  </si>
  <si>
    <t>Mouse Front Brake Disc  Ref.1001010404020010</t>
  </si>
  <si>
    <t>0C10116</t>
  </si>
  <si>
    <r>
      <rPr>
        <b/>
        <sz val="6.5"/>
        <rFont val="Calibri"/>
        <family val="2"/>
      </rPr>
      <t>Disco de freno delantero - Øext290mm - Øpcd 146mm -</t>
    </r>
  </si>
  <si>
    <t>3501031-R1001</t>
  </si>
  <si>
    <t>8435596629380</t>
  </si>
  <si>
    <t>Front brake disc 24</t>
  </si>
  <si>
    <t>Disco de freno delantero 24</t>
  </si>
  <si>
    <t>3501022-Q0001</t>
  </si>
  <si>
    <t>8435596633769</t>
  </si>
  <si>
    <t>Disco de freno delantero derecho</t>
  </si>
  <si>
    <t>3501011-Q0001</t>
  </si>
  <si>
    <t>8435596633738</t>
  </si>
  <si>
    <t>Disco de freno delantero izquierdo</t>
  </si>
  <si>
    <t>41300-TAC-A010-M1</t>
  </si>
  <si>
    <t>VS1 Disco de freno trasero  Ref.41300-TAC-A010-M1</t>
  </si>
  <si>
    <t>LIGHT2020 Disco de freno trasero  Ref.3502031-R10</t>
  </si>
  <si>
    <t>LIGHT2020 Rear brake disc  Ref.3502031-R10</t>
  </si>
  <si>
    <t>Rear Brake Disc</t>
  </si>
  <si>
    <t>Mouse Disco de freno trasero  Ref.1001010404030010</t>
  </si>
  <si>
    <t>Mouse Rear Brake Disc  Ref.1001010404030010</t>
  </si>
  <si>
    <t>Rear brake disc 2022</t>
  </si>
  <si>
    <t>Disco de freno trasero 2022</t>
  </si>
  <si>
    <t>LIGHT2021 Disco de freno trasero 2022  Ref.3502035-R10</t>
  </si>
  <si>
    <t>LIGHT2021 Rear brake disc 2022  Ref.3502035-R10</t>
  </si>
  <si>
    <t>0C10194</t>
  </si>
  <si>
    <r>
      <rPr>
        <b/>
        <sz val="6.5"/>
        <rFont val="Calibri"/>
        <family val="2"/>
      </rPr>
      <t>Disco de freno trasero Ø220 4mm</t>
    </r>
  </si>
  <si>
    <t>8435596676186</t>
  </si>
  <si>
    <t>Disco Freno Delantero</t>
  </si>
  <si>
    <t>0C10172</t>
  </si>
  <si>
    <r>
      <rPr>
        <b/>
        <sz val="6.5"/>
        <rFont val="Calibri"/>
        <family val="2"/>
      </rPr>
      <t>DISCO SOPORTE MANILLAR CON TORRETAS</t>
    </r>
  </si>
  <si>
    <t>31533-TBG-A000-M1</t>
  </si>
  <si>
    <t>Disipador de calor BMS</t>
  </si>
  <si>
    <t>VS1 Disipador de calor BMS  Ref.31533-TBG-A000-M1</t>
  </si>
  <si>
    <t>0C10346</t>
  </si>
  <si>
    <r>
      <rPr>
        <b/>
        <sz val="6.5"/>
        <rFont val="Calibri"/>
        <family val="2"/>
      </rPr>
      <t>Disipador Inverter</t>
    </r>
  </si>
  <si>
    <t>37200-TBG-A000-M1</t>
  </si>
  <si>
    <t>VS1 Display  Ref.37200-TBG-A000-M1</t>
  </si>
  <si>
    <t>0C10229</t>
  </si>
  <si>
    <r>
      <rPr>
        <b/>
        <sz val="6.5"/>
        <rFont val="Calibri"/>
        <family val="2"/>
      </rPr>
      <t>DISPOSITIVO CAN2CAN OBD</t>
    </r>
  </si>
  <si>
    <t>5004112-Q0001</t>
  </si>
  <si>
    <t>8435596633462</t>
  </si>
  <si>
    <t>Fuel filler locking device</t>
  </si>
  <si>
    <t>Dispositivo de bloqueo del depósito de combustible</t>
  </si>
  <si>
    <t>8200010-Q0006</t>
  </si>
  <si>
    <t>8435596633509</t>
  </si>
  <si>
    <t>Towing device (front)</t>
  </si>
  <si>
    <t>Dispositivo de remolque (delantero)</t>
  </si>
  <si>
    <t>0C10150</t>
  </si>
  <si>
    <r>
      <rPr>
        <b/>
        <sz val="6.5"/>
        <rFont val="Calibri"/>
        <family val="2"/>
      </rPr>
      <t>DISTANCIADOR EJE</t>
    </r>
  </si>
  <si>
    <t>0C10146</t>
  </si>
  <si>
    <r>
      <rPr>
        <b/>
        <sz val="6.5"/>
        <rFont val="Calibri"/>
        <family val="2"/>
      </rPr>
      <t>Distanciador semidisco freno DIDTS</t>
    </r>
  </si>
  <si>
    <t>Evaporator Drain In Pipe</t>
  </si>
  <si>
    <t>Drenaje del evaporador en la tubería</t>
  </si>
  <si>
    <t>Mouse Drenaje del evaporador en la tubería  Ref.1001040401130020</t>
  </si>
  <si>
    <t>Mouse Evaporator Drain In Pipe  Ref.1001040401130020</t>
  </si>
  <si>
    <r>
      <rPr>
        <b/>
        <sz val="6.5"/>
        <rFont val="Calibri"/>
        <family val="2"/>
      </rPr>
      <t>ECOTAX NFU NEUMATICOS</t>
    </r>
  </si>
  <si>
    <t>0C10238</t>
  </si>
  <si>
    <r>
      <rPr>
        <b/>
        <sz val="6.5"/>
        <rFont val="Calibri"/>
        <family val="2"/>
      </rPr>
      <t>Eje balancin inferior DIDTS</t>
    </r>
  </si>
  <si>
    <t>0C10148</t>
  </si>
  <si>
    <r>
      <rPr>
        <b/>
        <sz val="6.5"/>
        <rFont val="Calibri"/>
        <family val="2"/>
      </rPr>
      <t>Eje balancines superiores DIDTS</t>
    </r>
  </si>
  <si>
    <t>Rearview Mirror Rocker</t>
  </si>
  <si>
    <t>Eje de balancín del espejo retrovisor</t>
  </si>
  <si>
    <t>Mouse Eje de balancín del espejo retrovisor  Ref.1001030101030010</t>
  </si>
  <si>
    <t>Mouse Rearview Mirror Rocker  Ref.1001030101030010</t>
  </si>
  <si>
    <t>77211-TAC-A000</t>
  </si>
  <si>
    <t>Eje de cojín</t>
  </si>
  <si>
    <t>VS1 Eje de cojín  Ref.77211-TAC-A000</t>
  </si>
  <si>
    <t>3404020A1-Q0006</t>
  </si>
  <si>
    <t>8435596631239</t>
  </si>
  <si>
    <t>Steering connecting shaft with cover assembly</t>
  </si>
  <si>
    <t>Eje de conexión de dirección con conjunto de cubierta</t>
  </si>
  <si>
    <t>Eje de rotación</t>
  </si>
  <si>
    <t>LIGHT2021 Eje de rotación  Ref.2745308-R1011</t>
  </si>
  <si>
    <t>LIGHT2021 Rotating shaft  Ref.2745308-R1011</t>
  </si>
  <si>
    <t>50550-TBG-A000</t>
  </si>
  <si>
    <t>Eje de soporte principal</t>
  </si>
  <si>
    <t>VS1 Eje de soporte principal  Ref.50550-TBG-A000</t>
  </si>
  <si>
    <t>1001020101010010</t>
  </si>
  <si>
    <t>Constant Velocity Drive Shaft (Right)</t>
  </si>
  <si>
    <t>Eje de transmisión de velocidad constante (Derecha)</t>
  </si>
  <si>
    <t>Mouse Eje de transmisión de velocidad constante (Derecha)  Ref.1001020101010010</t>
  </si>
  <si>
    <t>Mouse Constant Velocity Drive Shaft (Right)  Ref.1001020101010010</t>
  </si>
  <si>
    <t>1001020101020010</t>
  </si>
  <si>
    <t>Constant Velocity Drive Shaft (Left)</t>
  </si>
  <si>
    <t>Eje de transmisión de velocidad constante (Izquierda)</t>
  </si>
  <si>
    <t>Mouse Eje de transmisión de velocidad constante (Izquierda)  Ref.1001020101020010</t>
  </si>
  <si>
    <t>Mouse Constant Velocity Drive Shaft (Left)  Ref.1001020101020010</t>
  </si>
  <si>
    <t>Pin Shaft</t>
  </si>
  <si>
    <t>Eje del pasador</t>
  </si>
  <si>
    <t>Mouse Eje del pasador  Ф8*22 Ref.1001050104050010</t>
  </si>
  <si>
    <t>Mouse Pin Shaft  Ф8*22 Ref.1001050104050010</t>
  </si>
  <si>
    <t>0C10145</t>
  </si>
  <si>
    <r>
      <rPr>
        <b/>
        <sz val="6.5"/>
        <rFont val="Calibri"/>
        <family val="2"/>
      </rPr>
      <t>Eje distanciador disco DIDTS</t>
    </r>
  </si>
  <si>
    <t>44301-QSM-A000</t>
  </si>
  <si>
    <t>VS1 Eje frontal  Ref.44301-QSM-A000</t>
  </si>
  <si>
    <t>LIGHT2020, LIGHT2021 Eje frontal  Ref.3101103-R10</t>
  </si>
  <si>
    <t>LIGHT2020, LIGHT2021 Front axle  Ref.3101103-R10</t>
  </si>
  <si>
    <t>90110-QSM-F000</t>
  </si>
  <si>
    <t>Eje giratorio soporte lateral</t>
  </si>
  <si>
    <t>VS1 Eje giratorio soporte lateral  Ref.90110-QSM-F000</t>
  </si>
  <si>
    <t>LIGHT2020, LIGHT2021 Eje intermedio  Ref.3421027-R10</t>
  </si>
  <si>
    <t>LIGHT2020, LIGHT2021 Intermediate axle  Ref.3421027-R10</t>
  </si>
  <si>
    <t>3421027-R1011</t>
  </si>
  <si>
    <t>8435596676285</t>
  </si>
  <si>
    <t>Intermediate axle 2023</t>
  </si>
  <si>
    <t>Eje intermedio 2023</t>
  </si>
  <si>
    <t>LIGHT2020 Eje regulable  Ref.6805203-R10</t>
  </si>
  <si>
    <t>LIGHT2020 Adjustable axle  Ref.6805203-R10</t>
  </si>
  <si>
    <t>0C10152</t>
  </si>
  <si>
    <r>
      <rPr>
        <b/>
        <sz val="6.5"/>
        <rFont val="Calibri"/>
        <family val="2"/>
      </rPr>
      <t>EJE RUEDA DELANTERA</t>
    </r>
  </si>
  <si>
    <t>2400010-Q0001</t>
  </si>
  <si>
    <t>8435596630935</t>
  </si>
  <si>
    <t>Rear axle with braking assembly（with parking braking cable）</t>
  </si>
  <si>
    <t>Eje trasero con conjunto de freno (con cable de freno de estacionamiento)</t>
  </si>
  <si>
    <t>2400010-Q0006</t>
  </si>
  <si>
    <t>8435596637187</t>
  </si>
  <si>
    <t>0C10467</t>
  </si>
  <si>
    <r>
      <rPr>
        <b/>
        <sz val="6.5"/>
        <rFont val="Calibri"/>
        <family val="2"/>
      </rPr>
      <t>Embellecedor cubre llanta trasera</t>
    </r>
  </si>
  <si>
    <t>Right A-Pillar Trim</t>
  </si>
  <si>
    <t>Embellecedor del pilar A derecho</t>
  </si>
  <si>
    <t>Mouse Embellecedor del pilar A derecho ABS Ref.1001030404100020</t>
  </si>
  <si>
    <t>Mouse Right A-Pillar Trim ABS Ref.1001030404100020</t>
  </si>
  <si>
    <t>Left A-Pillar Trim</t>
  </si>
  <si>
    <t>Embellecedor del pilar A izquierdo</t>
  </si>
  <si>
    <t>Mouse Embellecedor del pilar A izquierdo ABS Ref.1001030404100010</t>
  </si>
  <si>
    <t>Mouse Left A-Pillar Trim ABS Ref.1001030404100010</t>
  </si>
  <si>
    <t>Right B-Pillar Trim</t>
  </si>
  <si>
    <t>Embellecedor del pilar B derecho</t>
  </si>
  <si>
    <t>Mouse Embellecedor del pilar B derecho ABS Ref.1001030404100040</t>
  </si>
  <si>
    <t>Mouse Right B-Pillar Trim ABS Ref.1001030404100040</t>
  </si>
  <si>
    <t>Left B-Pillar Trim</t>
  </si>
  <si>
    <t>Embellecedor del pilar B izquierdo</t>
  </si>
  <si>
    <t>Mouse Embellecedor del pilar B izquierdo ABS Ref.1001030404100030</t>
  </si>
  <si>
    <t>Mouse Left B-Pillar Trim ABS Ref.1001030404100030</t>
  </si>
  <si>
    <t>Dashboard Trim Strip Right</t>
  </si>
  <si>
    <t>Embellecedor del salpicadero derecho</t>
  </si>
  <si>
    <t>Mouse Embellecedor del salpicadero derecho ABS+ASA+PMMA Ref.1001030406100010</t>
  </si>
  <si>
    <t>Mouse Dashboard Trim Strip Right ABS+ASA+PMMA Ref.1001030406100010</t>
  </si>
  <si>
    <t>Dashboard Trim Strip Left</t>
  </si>
  <si>
    <t>Embellecedor del salpicadero izquierdo</t>
  </si>
  <si>
    <t>Mouse Embellecedor del salpicadero izquierdo ABS+ASA+PMMA Ref.1001030406090010</t>
  </si>
  <si>
    <t>Mouse Dashboard Trim Strip Left ABS+ASA+PMMA Ref.1001030406090010</t>
  </si>
  <si>
    <t>5402108-Q0001</t>
  </si>
  <si>
    <t>8435596632144</t>
  </si>
  <si>
    <t>Right sliding door threshold trim（rear）</t>
  </si>
  <si>
    <t>Embellecedor del umbral de la puerta corredera derecha (trasero)</t>
  </si>
  <si>
    <t>0C10253</t>
  </si>
  <si>
    <r>
      <rPr>
        <b/>
        <sz val="6.5"/>
        <rFont val="Calibri"/>
        <family val="2"/>
      </rPr>
      <t>Embellecedor Luz Trasera V2.0</t>
    </r>
  </si>
  <si>
    <t>0C10255</t>
  </si>
  <si>
    <r>
      <rPr>
        <b/>
        <sz val="6.5"/>
        <rFont val="Calibri"/>
        <family val="2"/>
      </rPr>
      <t>Empujador del pedal de freno combinado</t>
    </r>
  </si>
  <si>
    <t>3725010-Q0001</t>
  </si>
  <si>
    <t>8435596630188</t>
  </si>
  <si>
    <t>Cigarette lighter/12V power supply</t>
  </si>
  <si>
    <t>Encendedor de cigarrillos/fuente de alimentación de 12 V</t>
  </si>
  <si>
    <t>Negative Battery Plug</t>
  </si>
  <si>
    <t>Enchufe de batería negativo</t>
  </si>
  <si>
    <t>Mouse Enchufe de batería negativo  Ref.1001040601740530</t>
  </si>
  <si>
    <t>Mouse Negative Battery Plug  Ref.1001040601740530</t>
  </si>
  <si>
    <t>1001040905010010</t>
  </si>
  <si>
    <t>Charging Plug</t>
  </si>
  <si>
    <t>Enchufe de carga</t>
  </si>
  <si>
    <t>Mouse Enchufe de carga  Ref.1001040905010010</t>
  </si>
  <si>
    <t>Mouse Charging Plug  Ref.1001040905010010</t>
  </si>
  <si>
    <t>1001040905190030</t>
  </si>
  <si>
    <t>Us Standard Charging Plug (Car)</t>
  </si>
  <si>
    <t>Enchufe de carga estándar de EE. UU. (Coche)</t>
  </si>
  <si>
    <t>Mouse Enchufe de carga estándar de EE. UU. (Coche)  Ref.1001040905190030</t>
  </si>
  <si>
    <t>Mouse Us Standard Charging Plug (Car)  Ref.1001040905190030</t>
  </si>
  <si>
    <t>1001040905190040</t>
  </si>
  <si>
    <t>Mouse Enchufe de carga estándar de EE. UU. (Coche)  Ref.1001040905190040</t>
  </si>
  <si>
    <t>Mouse Us Standard Charging Plug (Car)  Ref.1001040905190040</t>
  </si>
  <si>
    <t>rubber plug</t>
  </si>
  <si>
    <t>LIGHT2021 Enchufe de goma  Ref.8500828-R10</t>
  </si>
  <si>
    <t>LIGHT2021 rubber plug  Ref.8500828-R10</t>
  </si>
  <si>
    <t>Engranaje de compresor</t>
  </si>
  <si>
    <t>LIGHT2020, LIGHT2021 Engranaje de compresor  Ref.8500545-R10</t>
  </si>
  <si>
    <t>LIGHT2020, LIGHT2021 Compressor gears  Ref.8500545-R10</t>
  </si>
  <si>
    <t>DAB Assembly</t>
  </si>
  <si>
    <t>Ensamblaje DAB</t>
  </si>
  <si>
    <t>Mouse Ensamblaje DAB  Ref.1001010502030020</t>
  </si>
  <si>
    <t>Mouse DAB Assembly  Ref.1001010502030020</t>
  </si>
  <si>
    <t>44800-TBG-A000</t>
  </si>
  <si>
    <t>Ensamblaje de rueda delantera</t>
  </si>
  <si>
    <t>VS1 Ensamblaje de rueda delantera  Ref.44800-TBG-A000</t>
  </si>
  <si>
    <t>Ensamblaje del convertidor CC/CC</t>
  </si>
  <si>
    <t xml:space="preserve"> DC/DC converter assembly  Ref.2123010-R2011</t>
  </si>
  <si>
    <t>Equipo de diagnosis USB CAN TEST</t>
  </si>
  <si>
    <t>LIGHT2021 Equipo de diagnosis USB CAN TEST  Ref.207002405</t>
  </si>
  <si>
    <t>LIGHT2021 USB CAN TEST assy  Ref.207002405</t>
  </si>
  <si>
    <t>USB CAN TEST assy 2022                         (USBCAN-2I+)</t>
  </si>
  <si>
    <t>Equipo de diagnosis USB CAN TEST 2022 (USBCAN-2I+)</t>
  </si>
  <si>
    <t>LIGHT2021 Equipo de diagnosis USB CAN TEST 2022 (USBCAN-2I+)  Ref.901000145</t>
  </si>
  <si>
    <t>LIGHT2021 USB CAN TEST assy 2022                         (USBCAN-2I+)  Ref.901000145</t>
  </si>
  <si>
    <t>8500303-R10</t>
  </si>
  <si>
    <t>Stainless steel scale</t>
  </si>
  <si>
    <t>Escala de acero inoxidable</t>
  </si>
  <si>
    <t>LIGHT2021 Escala de acero inoxidable  Ref.8500303-R10</t>
  </si>
  <si>
    <t>LIGHT2021 Stainless steel scale  Ref.8500303-R10</t>
  </si>
  <si>
    <t>1001040702010010</t>
  </si>
  <si>
    <t>Wiper Blade</t>
  </si>
  <si>
    <t>Mouse Escobilla de limpiaparabrisas  Ref.1001040702010010</t>
  </si>
  <si>
    <t>Mouse Wiper Blade  Ref.1001040702010010</t>
  </si>
  <si>
    <t>Mouse Escobilla de limpiaparabrisas  Ref.1001040702040010</t>
  </si>
  <si>
    <t>Mouse Wiper Blade  Ref.1001040702040010</t>
  </si>
  <si>
    <t>1001040702050020</t>
  </si>
  <si>
    <t>Mouse Escobilla de limpiaparabrisas  Ref.1001040702050020</t>
  </si>
  <si>
    <t>Mouse Wiper Blade  Ref.1001040702050020</t>
  </si>
  <si>
    <t>Rearview mirror</t>
  </si>
  <si>
    <t>Mouse Espejo retrovisor  Ref.SMO002</t>
  </si>
  <si>
    <t>Mouse Rearview mirror  Ref.SMO002</t>
  </si>
  <si>
    <t>Mouse Espejo retrovisor  Ref.SMO001</t>
  </si>
  <si>
    <t>Mouse Rearview mirror  Ref.SMO001</t>
  </si>
  <si>
    <t>0C10171</t>
  </si>
  <si>
    <r>
      <rPr>
        <b/>
        <sz val="6.5"/>
        <rFont val="Calibri"/>
        <family val="2"/>
      </rPr>
      <t>ESPEJO RETROVISOR DERECHO</t>
    </r>
  </si>
  <si>
    <t>1001030101020010</t>
  </si>
  <si>
    <t>Right Wing Mirror</t>
  </si>
  <si>
    <t>Espejo retrovisor derecho</t>
  </si>
  <si>
    <t>Mouse Espejo retrovisor derecho  Ref.1001030101020010</t>
  </si>
  <si>
    <t>Mouse Right Wing Mirror  Ref.1001030101020010</t>
  </si>
  <si>
    <t>8202020-Q0006</t>
  </si>
  <si>
    <t>8435596632861</t>
  </si>
  <si>
    <t>Rear-view mirror-right（with electrical adjustment and heater）</t>
  </si>
  <si>
    <t>Espejo retrovisor derecho（con ajuste eléctrico y calefactor）</t>
  </si>
  <si>
    <t>0C10170</t>
  </si>
  <si>
    <r>
      <rPr>
        <b/>
        <sz val="6.5"/>
        <rFont val="Calibri"/>
        <family val="2"/>
      </rPr>
      <t>ESPEJO RETROVISOR IZQUIERDO</t>
    </r>
  </si>
  <si>
    <t>1001030101010010</t>
  </si>
  <si>
    <t xml:space="preserve">Left Wing Mirror </t>
  </si>
  <si>
    <t>Espejo retrovisor izquierdo</t>
  </si>
  <si>
    <t>Mouse Espejo retrovisor izquierdo  Ref.1001030101010010</t>
  </si>
  <si>
    <t>Mouse Left Wing Mirror   Ref.1001030101010010</t>
  </si>
  <si>
    <t>8202010-Q0006</t>
  </si>
  <si>
    <t>8435596632724</t>
  </si>
  <si>
    <t>Rear-view mirror-left（with electrical adjustment and heater）</t>
  </si>
  <si>
    <t>Espejo retrovisor izquierdo（con ajuste eléctrico y calefactor）</t>
  </si>
  <si>
    <t>2906010A1-Q0001</t>
  </si>
  <si>
    <t>8435596630942</t>
  </si>
  <si>
    <t>Front stabilizer</t>
  </si>
  <si>
    <t>Estabilizador delantero</t>
  </si>
  <si>
    <t>50460-TBG-A000</t>
  </si>
  <si>
    <t>Estante derecho</t>
  </si>
  <si>
    <t>VS1 Estante derecho  Ref.50460-TBG-A000</t>
  </si>
  <si>
    <t>50350-TBG-A100</t>
  </si>
  <si>
    <t>Estante frontal</t>
  </si>
  <si>
    <t>VS1 Estante frontal  Ref.50350-TBG-A100</t>
  </si>
  <si>
    <t>50461-TBG-A000</t>
  </si>
  <si>
    <t>Estante izquierdo</t>
  </si>
  <si>
    <t>VS1 Estante izquierdo  Ref.50461-TBG-A000</t>
  </si>
  <si>
    <t>50464-TBG-A000</t>
  </si>
  <si>
    <t>Estante lateral de manga larga</t>
  </si>
  <si>
    <t>VS1 Estante lateral de manga larga  Ref.50464-TBG-A000</t>
  </si>
  <si>
    <t>50465-TBG-A000</t>
  </si>
  <si>
    <t>Estante lateral manga corta</t>
  </si>
  <si>
    <t>VS1 Estante lateral manga corta  Ref.50465-TBG-A000</t>
  </si>
  <si>
    <t>50400-TBG-A000</t>
  </si>
  <si>
    <t>Estante trasero</t>
  </si>
  <si>
    <t>VS1 Estante trasero  Ref.50400-TBG-A000</t>
  </si>
  <si>
    <t>Tilt structure 2024</t>
  </si>
  <si>
    <t>Estructura basculante 2024</t>
  </si>
  <si>
    <t>LIGHT2020, LIGHT2021 Estructura basculante  Ref.2745100-R1001</t>
  </si>
  <si>
    <t>LIGHT2020, LIGHT2021 Tilt structure  Ref.2745100-R1001</t>
  </si>
  <si>
    <t>LIGHT2020 Estructura de bloqueo de la puerta  Ref.8500120-R1011</t>
  </si>
  <si>
    <t>LIGHT2020 Door lock structure  Ref.8500120-R1011</t>
  </si>
  <si>
    <t>LIGHT2020 Estructura de bloqueo de la puerta con capa de plata  Ref.8500120-R1012</t>
  </si>
  <si>
    <t>LIGHT2020 Silver coated door lock structure  Ref.8500120-R1012</t>
  </si>
  <si>
    <t>Estructura de la cerradura de la puerta</t>
  </si>
  <si>
    <t>LIGHT2021 Estructura de la cerradura de la puerta  Ref.8500120-R1021</t>
  </si>
  <si>
    <t>LIGHT2021 Door lock structure  Ref.8500120-R1021</t>
  </si>
  <si>
    <t>LIGHT2020 Estructura del bloqueo de la caja de mercancía  Ref.8500120-R10</t>
  </si>
  <si>
    <t>LIGHT2020 Door lock structure  Ref.8500120-R10</t>
  </si>
  <si>
    <t>LIGHT2020, LIGHT2021 Estructura del modelo Pick-up  Ref.8500200-R1011</t>
  </si>
  <si>
    <t>LIGHT2020, LIGHT2021 Flat model structure  Ref.8500200-R1011</t>
  </si>
  <si>
    <t>5532121-Q0001</t>
  </si>
  <si>
    <t>8435596635565</t>
  </si>
  <si>
    <t>Process hole sticker</t>
  </si>
  <si>
    <t>Etiqueta adhesiva del orificio del proceso</t>
  </si>
  <si>
    <t>5532123-Q0004</t>
  </si>
  <si>
    <t>8435596635572</t>
  </si>
  <si>
    <t>87507-QSM-A000</t>
  </si>
  <si>
    <t>Etiqueta de advertencia de alto voltaje</t>
  </si>
  <si>
    <t>VS1 Etiqueta de advertencia de alto voltaje  Ref.87507-QSM-A000</t>
  </si>
  <si>
    <t>VS1 High voltage warning label  Ref.87507-QSM-A000</t>
  </si>
  <si>
    <t>87560-QSM-A500</t>
  </si>
  <si>
    <t>VS1 Etiqueta de advertencia de conducción  Ref.87560-QSM-A500</t>
  </si>
  <si>
    <t>VS1 Driving warning label  Ref.87560-QSM-A500</t>
  </si>
  <si>
    <t>LIGHT2020, LIGHT2021 Etiqueta de advertencia de freno de mano  Ref.3903016-R10</t>
  </si>
  <si>
    <t>LIGHT2020, LIGHT2021 Parking brake warning sign  Ref.3903016-R10</t>
  </si>
  <si>
    <t>LIGHT2021 Etiqueta de advertencia de instalación de la caja de carga  Ref.3903043-R10</t>
  </si>
  <si>
    <t>LIGHT2021 Cargo box  installation warning label  Ref.3903043-R10</t>
  </si>
  <si>
    <t>LIGHT2020 Etiqueta de advertencia de palanca manual  Ref.3903024-R10</t>
  </si>
  <si>
    <t>LIGHT2020 Tilting system operation warning sign  Ref.3903024-R10</t>
  </si>
  <si>
    <t>LIGHT2020, LIGHT2021 Etiqueta de advertencia de palanca manual  Ref.3903022-R10</t>
  </si>
  <si>
    <t>LIGHT2020, LIGHT2021 Parking brake and tilt lock lever symbol sign  Ref.3903022-R10</t>
  </si>
  <si>
    <t>LIGHT2020, LIGHT2021 Etiqueta de componente de alta presión  Ref.3903018-R10</t>
  </si>
  <si>
    <t>LIGHT2020, LIGHT2021 High voltage element warning sign  Ref.3903018-R10</t>
  </si>
  <si>
    <t>LIGHT2020, LIGHT2021 Etiqueta de línea de alta tensión  Ref.3903017-R10</t>
  </si>
  <si>
    <t>LIGHT2020, LIGHT2021 High voltage line warning sign  Ref.3903017-R10</t>
  </si>
  <si>
    <t>3921112-Q0004</t>
  </si>
  <si>
    <t>8435596635688</t>
  </si>
  <si>
    <t>Refrigerant filling label</t>
  </si>
  <si>
    <t>Etiqueta de llenado de refrigerante</t>
  </si>
  <si>
    <t>31500-TBG-A000-S1</t>
  </si>
  <si>
    <t>Etiqueta de mantenimiento de la batería</t>
  </si>
  <si>
    <t>VS1 Etiqueta de mantenimiento de la batería  Ref.31514-TBG-A000</t>
  </si>
  <si>
    <t>87505-TBG-A000-EU</t>
  </si>
  <si>
    <t>Etiqueta de presión de los neumáticos</t>
  </si>
  <si>
    <t>VS1 Etiqueta de presión de los neumáticos  Ref.87505-TBG-A000-EU</t>
  </si>
  <si>
    <t>VS1 Tire pressure label  Ref.87505-TBG-A000-EU</t>
  </si>
  <si>
    <t>3921109-Q0006</t>
  </si>
  <si>
    <t>8435596635671</t>
  </si>
  <si>
    <t>Etiqueta de presión de neumáticos</t>
  </si>
  <si>
    <t>87503-TBG-A000-EU</t>
  </si>
  <si>
    <t>Etiqueta de uso de la batería</t>
  </si>
  <si>
    <t>VS1 Etiqueta de uso de la batería  Ref.87503-TBG-A000-EU</t>
  </si>
  <si>
    <t>VS1 Battery usage label  Ref.87503-TBG-A000-EU</t>
  </si>
  <si>
    <t>LIGHT2020, LIGHT2021 Etiqueta del líquido del limpiaparabrisas  Ref.3903014-R10</t>
  </si>
  <si>
    <t>LIGHT2020, LIGHT2021 Windshield washer fluid sign  Ref.3903014-R10</t>
  </si>
  <si>
    <t>87506-QSM-C500</t>
  </si>
  <si>
    <t>Etiqueta VMOTO</t>
  </si>
  <si>
    <t>VS1 Etiqueta VMOTO  Ref.87506-QSM-C500</t>
  </si>
  <si>
    <t>VS1 VMOTO label  Ref.87506-QSM-C500</t>
  </si>
  <si>
    <t>LIGHT2020, LIGHT2021 Extintor de fuego  Ref.3910100-R10</t>
  </si>
  <si>
    <t>LIGHT2020, LIGHT2021 Fire extinguisher  Ref.3910100-R10</t>
  </si>
  <si>
    <t>3910030-Q0001</t>
  </si>
  <si>
    <t>8435596633523</t>
  </si>
  <si>
    <t>1001030301070010</t>
  </si>
  <si>
    <t>Frame Skirt Right</t>
  </si>
  <si>
    <t>Faldón lateral derecho</t>
  </si>
  <si>
    <t>Mouse Faldón lateral derecho  Ref.1001030301070010</t>
  </si>
  <si>
    <t>Mouse Frame Skirt Right  Ref.1001030301070010</t>
  </si>
  <si>
    <t>1001030301040020</t>
  </si>
  <si>
    <t>Mouse Faldón lateral derecho  Ref.1001030301040020</t>
  </si>
  <si>
    <t>Mouse Frame Skirt Right  Ref.1001030301040020</t>
  </si>
  <si>
    <t>1001030301030040</t>
  </si>
  <si>
    <t>Mouse Faldón lateral derecho  Ref.1001030301030040</t>
  </si>
  <si>
    <t>Mouse Frame Skirt Right  Ref.1001030301030040</t>
  </si>
  <si>
    <t>Mouse Faldón lateral derecho ABS+ASA+PMMA Ref.1001030405270070</t>
  </si>
  <si>
    <t>Mouse Frame Skirt Right ABS+ASA+PMMA Ref.1001030405270070</t>
  </si>
  <si>
    <t>1001030301060010</t>
  </si>
  <si>
    <t>Frame Skirt Left</t>
  </si>
  <si>
    <t>Faldón lateral izquierdo</t>
  </si>
  <si>
    <t>Mouse Faldón lateral izquierdo  Ref.1001030301060010</t>
  </si>
  <si>
    <t>Mouse Frame Skirt Left  Ref.1001030301060010</t>
  </si>
  <si>
    <t>1001030301030010</t>
  </si>
  <si>
    <t>Mouse Faldón lateral izquierdo  Ref.1001030301030010</t>
  </si>
  <si>
    <t>Mouse Frame Skirt Left  Ref.1001030301030010</t>
  </si>
  <si>
    <t>1001030301030030</t>
  </si>
  <si>
    <t>Mouse Faldón lateral izquierdo  Ref.1001030301030030</t>
  </si>
  <si>
    <t>Mouse Frame Skirt Left  Ref.1001030301030030</t>
  </si>
  <si>
    <t>Mouse Faldón lateral izquierdo ABS+ASA+PMMA Ref.1001030405270050</t>
  </si>
  <si>
    <t>Mouse Frame Skirt Left ABS+ASA+PMMA Ref.1001030405270050</t>
  </si>
  <si>
    <t>1001040801050020</t>
  </si>
  <si>
    <t>Faro</t>
  </si>
  <si>
    <t>Mouse Faro  Ref.1001040801050020</t>
  </si>
  <si>
    <t>Mouse Headlight  Ref.1001040801050020</t>
  </si>
  <si>
    <t>Headlight 3C Standard</t>
  </si>
  <si>
    <t>Faro 3C Estándar</t>
  </si>
  <si>
    <t>Mouse Faro 3C Estándar 3C/e-mark/dot认证 Ref.1001040801030010</t>
  </si>
  <si>
    <t>Mouse Headlight 3C Standard 3C/e-mark/dot认证 Ref.1001040801030010</t>
  </si>
  <si>
    <t>4121200A1-Q0001</t>
  </si>
  <si>
    <t>8435596630614</t>
  </si>
  <si>
    <t>Right headlamp</t>
  </si>
  <si>
    <t>faro derecho</t>
  </si>
  <si>
    <t>0C10160</t>
  </si>
  <si>
    <r>
      <rPr>
        <b/>
        <sz val="6.5"/>
        <rFont val="Calibri"/>
        <family val="2"/>
      </rPr>
      <t>FARO FRONTAL LED PUIG 1944N</t>
    </r>
  </si>
  <si>
    <t>0C10314</t>
  </si>
  <si>
    <r>
      <rPr>
        <b/>
        <sz val="6.5"/>
        <rFont val="Calibri"/>
        <family val="2"/>
      </rPr>
      <t>FARO FRONTAL LED PUIG 1944N EQUIPADO</t>
    </r>
  </si>
  <si>
    <t>4121100A1-Q0001</t>
  </si>
  <si>
    <t>8435596630607</t>
  </si>
  <si>
    <t>Left headlamp</t>
  </si>
  <si>
    <t>faro izquierdo</t>
  </si>
  <si>
    <t>Férula de protección de tuberías</t>
  </si>
  <si>
    <t>LIGHT2021 Férula de protección de tuberías  Ref.2801106-R10</t>
  </si>
  <si>
    <t>LIGHT2021 Pipeline protection ferrule  Ref.2801106-R10</t>
  </si>
  <si>
    <t>Pipeline protection ferrule 24</t>
  </si>
  <si>
    <r>
      <rPr>
        <b/>
        <sz val="6.5"/>
        <rFont val="Calibri"/>
        <family val="2"/>
      </rPr>
      <t>Filtro potencia WE-CLFS</t>
    </r>
  </si>
  <si>
    <t>Forro de borde panel decorativa derecha trasera</t>
  </si>
  <si>
    <t>LIGHT2020, LIGHT2021 Forro de borde panel decorativa derecha trasera  Ref.5302022-R10</t>
  </si>
  <si>
    <t>LIGHT2020, LIGHT2021 Front body right rear moulding lining board  Ref.5302022-R10</t>
  </si>
  <si>
    <t>Forro de borde panel decorativa izquierda trasera</t>
  </si>
  <si>
    <t>LIGHT2020, LIGHT2021 Forro de borde panel decorativa izquierda trasera  Ref.5302021-R10</t>
  </si>
  <si>
    <t>LIGHT2020, LIGHT2021 Front body left rear moulding lining board  Ref.5302021-R10</t>
  </si>
  <si>
    <t>Handbrake</t>
  </si>
  <si>
    <t>Mouse Freno de mano  Ref.1001010406190000</t>
  </si>
  <si>
    <t>Mouse Handbrake  Ref.1001010406190000</t>
  </si>
  <si>
    <t>1001010406190030</t>
  </si>
  <si>
    <t>Mouse Freno de mano  Ref.1001010406190030</t>
  </si>
  <si>
    <t>Mouse Handbrake  Ref.1001010406190030</t>
  </si>
  <si>
    <t>1001040401140060</t>
  </si>
  <si>
    <t>Top Right Short Bellows For Evaporator</t>
  </si>
  <si>
    <t>Fuelle corto superior derecho de evaporador</t>
  </si>
  <si>
    <t>Mouse Fuelle corto superior derecho de evaporador  Ref.1001040401140060</t>
  </si>
  <si>
    <t>Mouse Top Right Short Bellows For Evaporator  Ref.1001040401140060</t>
  </si>
  <si>
    <t>1001040401140040</t>
  </si>
  <si>
    <t>Top Left Short Bellows For Evaporator</t>
  </si>
  <si>
    <t>Fuelle corto superior izquierdo de evaporador</t>
  </si>
  <si>
    <t>Mouse Fuelle corto superior izquierdo de evaporador  Ref.1001040401140040</t>
  </si>
  <si>
    <t>Mouse Top Left Short Bellows For Evaporator  Ref.1001040401140040</t>
  </si>
  <si>
    <t>8511107A2-Q0004</t>
  </si>
  <si>
    <t>8435596632243</t>
  </si>
  <si>
    <t>Fast charging cover</t>
  </si>
  <si>
    <t>Funda de carga rápida</t>
  </si>
  <si>
    <t>5532109-Q0001</t>
  </si>
  <si>
    <t>8435596635459</t>
  </si>
  <si>
    <t>Charging port cable elliptical rubber sleeve</t>
  </si>
  <si>
    <t>Funda de goma elíptica del cable del puerto de carga</t>
  </si>
  <si>
    <t>5532102-Q0001</t>
  </si>
  <si>
    <t>8435596635541</t>
  </si>
  <si>
    <t>Car elliptical cover</t>
  </si>
  <si>
    <t>Funda elíptica para coche.</t>
  </si>
  <si>
    <t>3401020GD-Q0004</t>
  </si>
  <si>
    <t>8435596631185</t>
  </si>
  <si>
    <t>Steering wheel cover（with airbag）</t>
  </si>
  <si>
    <t>Funda para volante (con airbag)</t>
  </si>
  <si>
    <t>5503101-Q0001</t>
  </si>
  <si>
    <t>8435596632175</t>
  </si>
  <si>
    <t>Seat belt retractor cover</t>
  </si>
  <si>
    <t>Funda retractor de cinturón de seguridad</t>
  </si>
  <si>
    <t>5811111-Q0001</t>
  </si>
  <si>
    <t>8435596632557</t>
  </si>
  <si>
    <t>1001040301140130</t>
  </si>
  <si>
    <t xml:space="preserve">Fuse </t>
  </si>
  <si>
    <t>Fusible</t>
  </si>
  <si>
    <t>Mouse Fusible  Ref.1001040301140130</t>
  </si>
  <si>
    <t>Mouse Fuse   Ref.1001040301140130</t>
  </si>
  <si>
    <t>Fuse 10A</t>
  </si>
  <si>
    <t>LIGHT2020, LIGHT2021 Fusible 10A  Ref.4002014-R10</t>
  </si>
  <si>
    <t>LIGHT2020, LIGHT2021 Fuse 10A  Ref.4002014-R10</t>
  </si>
  <si>
    <t>0C90034</t>
  </si>
  <si>
    <r>
      <rPr>
        <b/>
        <sz val="6.5"/>
        <rFont val="Calibri"/>
        <family val="2"/>
      </rPr>
      <t>FUSIBLE 10A ISO 8820-3 TIPO C</t>
    </r>
  </si>
  <si>
    <t>Fuse 15A</t>
  </si>
  <si>
    <t>LIGHT2020, LIGHT2021 Fusible 15A  Ref.4002016-R10</t>
  </si>
  <si>
    <t>LIGHT2020, LIGHT2021 Fuse 15A  Ref.4002016-R10</t>
  </si>
  <si>
    <t>0C90033</t>
  </si>
  <si>
    <r>
      <rPr>
        <b/>
        <sz val="6.5"/>
        <rFont val="Calibri"/>
        <family val="2"/>
      </rPr>
      <t>FUSIBLE 15A ISO 8820-3 TIPO C</t>
    </r>
  </si>
  <si>
    <t>Fuse 25A</t>
  </si>
  <si>
    <t>LIGHT2020, LIGHT2021 Fusible 25A  Ref.4002017-R11</t>
  </si>
  <si>
    <t>LIGHT2020, LIGHT2021 Fuse 25A  Ref.4002017-R11</t>
  </si>
  <si>
    <t>Fuse 30A</t>
  </si>
  <si>
    <t>LIGHT2020, LIGHT2021 Fusible 30A  Ref.4002018-R11</t>
  </si>
  <si>
    <t>LIGHT2020, LIGHT2021 Fuse 30A  Ref.4002018-R11</t>
  </si>
  <si>
    <t>Fuse 5A</t>
  </si>
  <si>
    <t>LIGHT2020, LIGHT2021 Fusible 5A  Ref.4002013-R10</t>
  </si>
  <si>
    <t>LIGHT2020, LIGHT2021 Fuse 5A  Ref.4002013-R10</t>
  </si>
  <si>
    <t>0C90035</t>
  </si>
  <si>
    <r>
      <rPr>
        <b/>
        <sz val="6.5"/>
        <rFont val="Calibri"/>
        <family val="2"/>
      </rPr>
      <t>FUSIBLE 5A ISO 8820-3 TIPO C</t>
    </r>
  </si>
  <si>
    <t>LIGHT2020, LIGHT2021 Gancho  Ref.8226011-R10</t>
  </si>
  <si>
    <t>LIGHT2020, LIGHT2021 Hook  Ref.8226011-R10</t>
  </si>
  <si>
    <t>5001112-Q0001</t>
  </si>
  <si>
    <t>8435596633073</t>
  </si>
  <si>
    <t>Sliding door interlock hook</t>
  </si>
  <si>
    <t>Gancho de bloqueo de puerta corredera</t>
  </si>
  <si>
    <t>LIGHT2020 Gancho de la caja de mercancía  Ref.8500103-R10</t>
  </si>
  <si>
    <t>LIGHT2020 Door hook  Ref.8500103-R10</t>
  </si>
  <si>
    <t>1001010201010010</t>
  </si>
  <si>
    <t>Traction hook</t>
  </si>
  <si>
    <t>Mouse Gancho de tracción  Ref.1001010201010010</t>
  </si>
  <si>
    <t>Mouse Traction hook  Ref.1001010201010010</t>
  </si>
  <si>
    <t>Goma de la bomba del lavaparabrisas</t>
  </si>
  <si>
    <t>LIGHT2020, LIGHT2021 Goma de la bomba del lavaparabrisas  Ref.5207016-R10</t>
  </si>
  <si>
    <t>LIGHT2020, LIGHT2021 Windshield washer pump rubber pad  Ref.5207016-R10</t>
  </si>
  <si>
    <t>Front Windshield Rubber Strip</t>
  </si>
  <si>
    <t>Goma del parabrisas delantero</t>
  </si>
  <si>
    <t>Mouse Goma del parabrisas delantero  Ref.1001050205990220</t>
  </si>
  <si>
    <t>Mouse Front Windshield Rubber Strip  Ref.1001050205990220</t>
  </si>
  <si>
    <t>Goma inferios del asiento</t>
  </si>
  <si>
    <t>LIGHT2020, LIGHT2021 Goma inferios del asiento  Ref.6803103-R10</t>
  </si>
  <si>
    <t>LIGHT2020, LIGHT2021 Rubber pad under seat  Ref.6803103-R10</t>
  </si>
  <si>
    <t>Goma para la base del espejo retrovisor</t>
  </si>
  <si>
    <t>LIGHT2020, LIGHT2021 Goma para la base del espejo retrovisor  Ref.8202024-R1011</t>
  </si>
  <si>
    <t>LIGHT2020, LIGHT2021 Rearview mirror base rubber pad  Ref.8202024-R1011</t>
  </si>
  <si>
    <t>LIGHT2020, LIGHT2021 Guardabarro derecho trasero  Ref.5402014-R10</t>
  </si>
  <si>
    <t>LIGHT2020, LIGHT2021 Rear body right fender  Ref.5402014-R10</t>
  </si>
  <si>
    <t>LIGHT2020, LIGHT2021 Guardabarro izquierdo trasero  Ref.5402013-R10</t>
  </si>
  <si>
    <t>LIGHT2020, LIGHT2021 Rear body left fender  Ref.5402013-R10</t>
  </si>
  <si>
    <t>Guardabarros de fondo interior de la carrocería delantera</t>
  </si>
  <si>
    <t>LIGHT2020, LIGHT2021 Guardabarros de fondo interior de la carrocería delantera  Ref.5173012-R10</t>
  </si>
  <si>
    <t>LIGHT2020, LIGHT2021 Front body inner bottom fender  Ref.5173012-R10</t>
  </si>
  <si>
    <t>8511102-Q0001</t>
  </si>
  <si>
    <t>8435596632199</t>
  </si>
  <si>
    <t>Front Mud Guard（right）</t>
  </si>
  <si>
    <t>Guardabarros delantero (derecho)</t>
  </si>
  <si>
    <t>8511101-Q0001</t>
  </si>
  <si>
    <t>8435596632182</t>
  </si>
  <si>
    <t>Front Mud Guard （left）</t>
  </si>
  <si>
    <t>Guardabarros delantero (izquierdo)</t>
  </si>
  <si>
    <t>61100-TBG-A000-P</t>
  </si>
  <si>
    <t>8435596623708-RE</t>
  </si>
  <si>
    <t>61100-TBG-A00-P-WR04N</t>
  </si>
  <si>
    <t>Guardabarros delantero (Pintura)</t>
  </si>
  <si>
    <t>VS1 Guardabarros delantero (Pintura)  Ref.61100-TBG-A000-P</t>
  </si>
  <si>
    <t>0C10133</t>
  </si>
  <si>
    <r>
      <rPr>
        <b/>
        <sz val="6.5"/>
        <rFont val="Calibri"/>
        <family val="2"/>
      </rPr>
      <t>Guardabarros Delantero V2.0</t>
    </r>
  </si>
  <si>
    <t>83500-TBG-A000-P</t>
  </si>
  <si>
    <t>8435596624859-RE</t>
  </si>
  <si>
    <t>83500-TBG-A00-P-WR04N</t>
  </si>
  <si>
    <t>Guardabarros derecho (Pintura)</t>
  </si>
  <si>
    <t>VS1 Guardabarros derecho (Pintura)  Ref.83500-TBG-A000-P</t>
  </si>
  <si>
    <t>8435596651480</t>
  </si>
  <si>
    <t>Guardabarro inferior interior de la carrocería delantera L5</t>
  </si>
  <si>
    <t>LIGHT2020, LIGHT2021 Guardabarros inferior interior de la carrocería delantera  Ref.5173011-R10</t>
  </si>
  <si>
    <t>LIGHT2020, LIGHT2021 Front body inner lower fender  Ref.5173011-R10</t>
  </si>
  <si>
    <t>83600-TBG-A000-P</t>
  </si>
  <si>
    <t>8435596624880-RE</t>
  </si>
  <si>
    <t>83600-TBG-A00-P-WR04N</t>
  </si>
  <si>
    <t>Guardabarros izquierdo (Pintura)</t>
  </si>
  <si>
    <t>VS1 Guardabarros izquierdo (Pintura)  Ref.83600-TBG-A000-P</t>
  </si>
  <si>
    <t>1001030403030010</t>
  </si>
  <si>
    <t>Front Wheel Mudguard</t>
  </si>
  <si>
    <t>Guardabarros rueda delantera</t>
  </si>
  <si>
    <t>Mouse Guardabarros rueda delantera  Ref.1001030403030010</t>
  </si>
  <si>
    <t>Mouse Front Wheel Mudguard  Ref.1001030403030010</t>
  </si>
  <si>
    <t>Right Front Wheel Mudguard B</t>
  </si>
  <si>
    <t>Guardabarros rueda delantera derecha B</t>
  </si>
  <si>
    <t>Mouse Guardabarros rueda delantera derecha B PP Ref.1001030403040023</t>
  </si>
  <si>
    <t>Mouse Right Front Wheel Mudguard B PP Ref.1001030403040023</t>
  </si>
  <si>
    <t>Left Front Wheel Mudguard B</t>
  </si>
  <si>
    <t>Guardabarros rueda delantera izquierda B</t>
  </si>
  <si>
    <t>Mouse Guardabarros rueda delantera izquierda B PP Ref.1001030403040013</t>
  </si>
  <si>
    <t>Mouse Left Front Wheel Mudguard B PP Ref.1001030403040013</t>
  </si>
  <si>
    <t>80100-TBG-A000</t>
  </si>
  <si>
    <t>Guardabarros trasero</t>
  </si>
  <si>
    <t>VS1 Guardabarros trasero  Ref.80100-TBG-A000</t>
  </si>
  <si>
    <t>VS1 Fender,Rr  Ref.80100-TBG-A000</t>
  </si>
  <si>
    <t>8511104-Q0001</t>
  </si>
  <si>
    <t>8435596632212</t>
  </si>
  <si>
    <t>Rear mud guard（right）</t>
  </si>
  <si>
    <t>Guardabarros trasero (derecho)</t>
  </si>
  <si>
    <t>8511104-Q0006</t>
  </si>
  <si>
    <t>8435596637361</t>
  </si>
  <si>
    <t>8511103-Q0001</t>
  </si>
  <si>
    <t>8435596632205</t>
  </si>
  <si>
    <t>Rear mud guard（left）</t>
  </si>
  <si>
    <t>Guardabarros trasero (izquierdo)</t>
  </si>
  <si>
    <t>LIGHT2020, LIGHT2021 Guardabarros trasero de la carrocería delantera  Ref.5302012-R10</t>
  </si>
  <si>
    <t>LIGHT2020, LIGHT2021 Front body rear fender  Ref.5302012-R10</t>
  </si>
  <si>
    <t>LIGHT2021 Guardabarros trasero derecho  Ref.5402017-R10</t>
  </si>
  <si>
    <t>LIGHT2021 Rear body right fender  Ref.5402017-R10</t>
  </si>
  <si>
    <t>LIGHT2021 Guardabarros trasero izquierdo  Ref.5402016-R10</t>
  </si>
  <si>
    <t>LIGHT2021 Rear body left fender  Ref.5402016-R10</t>
  </si>
  <si>
    <t>0C10134</t>
  </si>
  <si>
    <r>
      <rPr>
        <b/>
        <sz val="6.5"/>
        <rFont val="Calibri"/>
        <family val="2"/>
      </rPr>
      <t>Guardabarros trasero V2.0</t>
    </r>
  </si>
  <si>
    <t>0C10233</t>
  </si>
  <si>
    <r>
      <rPr>
        <b/>
        <sz val="6.5"/>
        <rFont val="Calibri"/>
        <family val="2"/>
      </rPr>
      <t>Guia caril doble DRYLIN L150</t>
    </r>
  </si>
  <si>
    <r>
      <rPr>
        <b/>
        <sz val="6.5"/>
        <rFont val="Calibri"/>
        <family val="2"/>
      </rPr>
      <t>GUIA IGUS DERECHA MECANIZADA</t>
    </r>
  </si>
  <si>
    <t>0C10329</t>
  </si>
  <si>
    <r>
      <rPr>
        <b/>
        <sz val="6.5"/>
        <rFont val="Calibri"/>
        <family val="2"/>
      </rPr>
      <t>GUIA IGUS DIDTS</t>
    </r>
  </si>
  <si>
    <t>0C10333</t>
  </si>
  <si>
    <r>
      <rPr>
        <b/>
        <sz val="6.5"/>
        <rFont val="Calibri"/>
        <family val="2"/>
      </rPr>
      <t>GUIA VARILLA CIERRE MALETERO</t>
    </r>
  </si>
  <si>
    <t>8500310-R10</t>
  </si>
  <si>
    <t>Buckle</t>
  </si>
  <si>
    <t>Hebilla</t>
  </si>
  <si>
    <t>LIGHT2021 Hebilla  Ref.8500310-R10</t>
  </si>
  <si>
    <t>LIGHT2021 Buckle  Ref.8500310-R10</t>
  </si>
  <si>
    <t>5811110-Q0004</t>
  </si>
  <si>
    <t>8435596632540</t>
  </si>
  <si>
    <t>Driver seat belt buckle</t>
  </si>
  <si>
    <t>Hebilla del cinturón de seguridad del conductor</t>
  </si>
  <si>
    <t>Hendidura 1.6x18 (Blanco trivalente)</t>
  </si>
  <si>
    <t>VS1 Hendidura 1.6x18 (Blanco trivalente)  Ref.94201-16180</t>
  </si>
  <si>
    <t>75582-QSM-A000</t>
  </si>
  <si>
    <t>Hoja de resorte de montaje, bloqueo</t>
  </si>
  <si>
    <t>VS1 Hoja de resorte de montaje, bloqueo  Ref.75582-QSM-A000</t>
  </si>
  <si>
    <t>VS1 Mounting spring leaf,Lock   Ref.75582-QSM-A000</t>
  </si>
  <si>
    <t>0C10104</t>
  </si>
  <si>
    <r>
      <rPr>
        <b/>
        <sz val="6.5"/>
        <rFont val="Calibri"/>
        <family val="2"/>
      </rPr>
      <t>Horquilla PAIOLI Soporte guarda barros</t>
    </r>
  </si>
  <si>
    <t>LIGHT2020 Identificación de la interfaz de carga  Ref.3903011-R10</t>
  </si>
  <si>
    <t>LIGHT2020 Charge interface symbol sign  Ref.3903011-R10</t>
  </si>
  <si>
    <t>LIGHT2021 Identificación de la interfaz de carga  Ref.3903042-R10</t>
  </si>
  <si>
    <t>LIGHT2021 Identification of the charging interface  Ref.3903042-R10</t>
  </si>
  <si>
    <t>3921114-Q0004</t>
  </si>
  <si>
    <t>8435596635701</t>
  </si>
  <si>
    <t>Manufacturer Representative Identification</t>
  </si>
  <si>
    <t>Identificación del representante del fabricante</t>
  </si>
  <si>
    <t>LIGHT2020, LIGHT2021 Identificación EV  Ref.3923015-R2011</t>
  </si>
  <si>
    <t>LIGHT2020, LIGHT2021 EV symbol sign  Ref.3923015-R2011</t>
  </si>
  <si>
    <t>3903036-Q0001</t>
  </si>
  <si>
    <t>8435596635664</t>
  </si>
  <si>
    <t>Fire Extinguisher Indication-1</t>
  </si>
  <si>
    <t>Indicación de extintor de incendios-1</t>
  </si>
  <si>
    <t>3921113-Q0004</t>
  </si>
  <si>
    <t>8435596635695</t>
  </si>
  <si>
    <t>VIN code indication</t>
  </si>
  <si>
    <t>Indicación del código VIN</t>
  </si>
  <si>
    <t>4111200A1-Q0001</t>
  </si>
  <si>
    <t>8435596630669</t>
  </si>
  <si>
    <t>Right side indicator</t>
  </si>
  <si>
    <t>Indicador del lado derecho</t>
  </si>
  <si>
    <t>4111100A1-Q0001</t>
  </si>
  <si>
    <t>8435596630652</t>
  </si>
  <si>
    <t>Left side indicator</t>
  </si>
  <si>
    <t>Indicador del lado izquierdo</t>
  </si>
  <si>
    <t>1001040101020030</t>
  </si>
  <si>
    <t>Instrument</t>
  </si>
  <si>
    <t>Instrumento</t>
  </si>
  <si>
    <t>Mouse Instrumento  Ref.1001040101020030</t>
  </si>
  <si>
    <t>Mouse Instrument  Ref.1001040101020030</t>
  </si>
  <si>
    <t>1001040101010010</t>
  </si>
  <si>
    <t>Mouse Instrumento  Ref.1001040101010010</t>
  </si>
  <si>
    <t>Mouse Instrument  Ref.1001040101010010</t>
  </si>
  <si>
    <t>1001040101020110</t>
  </si>
  <si>
    <t>Mouse Instrumento  Ref.1001040101020110</t>
  </si>
  <si>
    <t>Mouse Instrument  Ref.1001040101020110</t>
  </si>
  <si>
    <t>1001040101020070</t>
  </si>
  <si>
    <t>Instrument (EU+Non-Airbag Error Light)</t>
  </si>
  <si>
    <t>Instrumento (EU + sin luz de erros de Airbag)</t>
  </si>
  <si>
    <t>Mouse Instrumento (EU + sin luz de erros de Airbag)  Ref.1001040101020070</t>
  </si>
  <si>
    <t>Mouse Instrument (EU+Non-Airbag Error Light)  Ref.1001040101020070</t>
  </si>
  <si>
    <t>1001040101020050</t>
  </si>
  <si>
    <t>Instrument (MB European Version)</t>
  </si>
  <si>
    <t>Instrumento (Versión europea de MB)</t>
  </si>
  <si>
    <t>Mouse Instrumento (Versión europea de MB) ABS+EPS Ref.1001040101020050</t>
  </si>
  <si>
    <t>Mouse Instrument (MB European Version) ABS+EPS Ref.1001040101020050</t>
  </si>
  <si>
    <t>3820010A1-Q0004</t>
  </si>
  <si>
    <t>8435596630577</t>
  </si>
  <si>
    <t>Combination instrument</t>
  </si>
  <si>
    <t>Instrumento combinado</t>
  </si>
  <si>
    <t>35400-TAC-A000</t>
  </si>
  <si>
    <t>Interfaz USB</t>
  </si>
  <si>
    <t>VS1 Interfaz USB  Ref.35400-TAC-A000</t>
  </si>
  <si>
    <t>0C10258</t>
  </si>
  <si>
    <r>
      <rPr>
        <b/>
        <sz val="6.5"/>
        <rFont val="Calibri"/>
        <family val="2"/>
      </rPr>
      <t>INTERMITENTE DERECHO  EQUIPADO</t>
    </r>
  </si>
  <si>
    <t>0C10257</t>
  </si>
  <si>
    <r>
      <rPr>
        <b/>
        <sz val="6.5"/>
        <rFont val="Calibri"/>
        <family val="2"/>
      </rPr>
      <t>INTERMITENTE IZQUIERDO EQUIPADO</t>
    </r>
  </si>
  <si>
    <t>3774010A1-Q0004</t>
  </si>
  <si>
    <t>8435596630096</t>
  </si>
  <si>
    <t>Combination switch</t>
  </si>
  <si>
    <t>Interruptor combinado</t>
  </si>
  <si>
    <t>1001040904050010</t>
  </si>
  <si>
    <t>Temperature Adjusting Switch</t>
  </si>
  <si>
    <t>Interruptor de ajuste de temperatura</t>
  </si>
  <si>
    <t>Mouse Interruptor de ajuste de temperatura  Ref.1001040904050010</t>
  </si>
  <si>
    <t>Mouse Temperature Adjusting Switch  Ref.1001040904050010</t>
  </si>
  <si>
    <t>1001040904060010</t>
  </si>
  <si>
    <t>Wind Adjusting Switch</t>
  </si>
  <si>
    <t>Interruptor de ajuste del aire acondicionado</t>
  </si>
  <si>
    <t>Mouse Interruptor de ajuste del aire acondicionado  Ref.1001040904060010</t>
  </si>
  <si>
    <t>Mouse Wind Adjusting Switch  Ref.1001040904060010</t>
  </si>
  <si>
    <t>3736010-Q0004</t>
  </si>
  <si>
    <t>8435596635305</t>
  </si>
  <si>
    <t>Main power switch (with remote control device)</t>
  </si>
  <si>
    <t>Interruptor de alimentación principal (con dispositivo de control remoto)</t>
  </si>
  <si>
    <t>LIGHT2020, LIGHT2021 Interruptor de alta presión  Ref.8500525-R10</t>
  </si>
  <si>
    <t>LIGHT2020, LIGHT2021 High pressure switch  Ref.8500525-R10</t>
  </si>
  <si>
    <t>35160-TBG-A000</t>
  </si>
  <si>
    <t>Interruptor de apagado del soporte lateral</t>
  </si>
  <si>
    <t>VS1 Interruptor de apagado del soporte lateral  Ref.35160-TBG-A000</t>
  </si>
  <si>
    <t>LIGHT2020, LIGHT2021 Interruptor de baja presión  Ref.8500515-R10</t>
  </si>
  <si>
    <t>LIGHT2020, LIGHT2021 Low pressure switch  Ref.8500515-R10</t>
  </si>
  <si>
    <t>6108010-Q0001</t>
  </si>
  <si>
    <t>8435596630430</t>
  </si>
  <si>
    <t>Door lock Switch</t>
  </si>
  <si>
    <t>Interruptor de bloqueo de puerta</t>
  </si>
  <si>
    <t>3744020-Q0006</t>
  </si>
  <si>
    <t>8435596630232</t>
  </si>
  <si>
    <t>Rear view mirror heating switch</t>
  </si>
  <si>
    <t>Interruptor de calefacción del espejo retrovisor</t>
  </si>
  <si>
    <t>LIGHT2020, LIGHT2021 Interruptor de contacto del freno de mano derecho  Ref.3779010-R10</t>
  </si>
  <si>
    <t>LIGHT2020, LIGHT2021 Right handbrake contact switch  Ref.3779010-R10</t>
  </si>
  <si>
    <t>3779010-R1001</t>
  </si>
  <si>
    <t>8435596629335</t>
  </si>
  <si>
    <t>Right handbrake contact switch 24</t>
  </si>
  <si>
    <t>Interruptor de contacto del freno de mano derecho 24</t>
  </si>
  <si>
    <t>LIGHT2020, LIGHT2021 Interruptor de contacto del freno de mano izquierdo  Ref.3779020-R10</t>
  </si>
  <si>
    <t>LIGHT2020, LIGHT2021 Left handbrake contact switch  Ref.3779020-R10</t>
  </si>
  <si>
    <t>0C10228</t>
  </si>
  <si>
    <r>
      <rPr>
        <b/>
        <sz val="6.5"/>
        <rFont val="Calibri"/>
        <family val="2"/>
      </rPr>
      <t>INTERRUPTOR DE FRENO DOMINO 2218.20.04</t>
    </r>
  </si>
  <si>
    <t>Brake Light Switch</t>
  </si>
  <si>
    <t>Interruptor de la luz de freno</t>
  </si>
  <si>
    <t>Mouse Interruptor de la luz de freno  Ref.1001040904120010</t>
  </si>
  <si>
    <t>Mouse Brake Light Switch  Ref.1001040904120010</t>
  </si>
  <si>
    <t>1001040904080010</t>
  </si>
  <si>
    <t>Mouse Interruptor de la luz de freno  Ref.1001040904080010</t>
  </si>
  <si>
    <t>Mouse Brake Light Switch  Ref.1001040904080010</t>
  </si>
  <si>
    <t>LIGHT2021 Interruptor de límite de velocidad  Ref.3503010-R11</t>
  </si>
  <si>
    <t>LIGHT2021 Speed limit switch  Ref.3503010-R11</t>
  </si>
  <si>
    <t>3503010-R1111</t>
  </si>
  <si>
    <t>8435596629410</t>
  </si>
  <si>
    <t>Speed limit switch 24</t>
  </si>
  <si>
    <t>Interruptor de límite de velocidad 24</t>
  </si>
  <si>
    <t>Wiper Switch</t>
  </si>
  <si>
    <t>Interruptor de limpiaparabrisas</t>
  </si>
  <si>
    <t>Mouse Interruptor de limpiaparabrisas  Ref.1001040904010010</t>
  </si>
  <si>
    <t>Mouse Wiper Switch  Ref.1001040904010010</t>
  </si>
  <si>
    <t>Headlight Switch</t>
  </si>
  <si>
    <t>Mouse Interruptor de los faros  Ref.1001040904020010</t>
  </si>
  <si>
    <t>Mouse Headlight Switch  Ref.1001040904020010</t>
  </si>
  <si>
    <t>Warning light switch</t>
  </si>
  <si>
    <t>Mouse Interruptor de luz de advertencia  Ref.1001040904040010</t>
  </si>
  <si>
    <t>Mouse Warning light switch  Ref.1001040904040010</t>
  </si>
  <si>
    <t>3792010-Q0001</t>
  </si>
  <si>
    <t>8435596630201</t>
  </si>
  <si>
    <t>Warning light Switch</t>
  </si>
  <si>
    <t>3504011-Q0001</t>
  </si>
  <si>
    <t>8435596631277</t>
  </si>
  <si>
    <t>Braking lamp switch</t>
  </si>
  <si>
    <t>Interruptor de luz de freno</t>
  </si>
  <si>
    <t>35340-QSM-A000</t>
  </si>
  <si>
    <t>Interruptor de luz de freno delantero</t>
  </si>
  <si>
    <t>VS1 Interruptor de luz de freno delantero  Ref.35340-QSM-A000</t>
  </si>
  <si>
    <t>35345-QSM-A000</t>
  </si>
  <si>
    <t>Interruptor de luz de freno trasero</t>
  </si>
  <si>
    <t>VS1 Interruptor de luz de freno trasero  Ref.35345-QSM-A000</t>
  </si>
  <si>
    <t>1001040904070010</t>
  </si>
  <si>
    <t>Gear Position Switch</t>
  </si>
  <si>
    <t>Interruptor de posición de marcha</t>
  </si>
  <si>
    <t>Mouse Interruptor de posición de marcha  Ref.1001040904070010</t>
  </si>
  <si>
    <t>Mouse Gear Position Switch  Ref.1001040904070010</t>
  </si>
  <si>
    <t>1001030202130040</t>
  </si>
  <si>
    <t>Window Switch</t>
  </si>
  <si>
    <t>Interruptor de ventana</t>
  </si>
  <si>
    <t>Mouse Interruptor de ventana  Ref.1001030202130040</t>
  </si>
  <si>
    <t>Mouse Window Switch  Ref.1001030202130040</t>
  </si>
  <si>
    <t>6108020-Q0001</t>
  </si>
  <si>
    <t>8435596630447</t>
  </si>
  <si>
    <t>Window regulator switch（main）</t>
  </si>
  <si>
    <t>Interruptor del elevalunas (principal)</t>
  </si>
  <si>
    <t>6408010-Q0001</t>
  </si>
  <si>
    <t>8435596630454</t>
  </si>
  <si>
    <t>Window regulator switch（secondary）</t>
  </si>
  <si>
    <t>Interruptor del elevalunas (secundario)</t>
  </si>
  <si>
    <t>3744040-Q0001</t>
  </si>
  <si>
    <t>8435596630256</t>
  </si>
  <si>
    <t>ESC Switch</t>
  </si>
  <si>
    <t>Interruptor ESC</t>
  </si>
  <si>
    <t>LIGHT2020, LIGHT2021 Interruptor fuente de alimentación  Ref.8500580-R10</t>
  </si>
  <si>
    <t>LIGHT2020, LIGHT2021 Switch power supply  Ref.8500580-R10</t>
  </si>
  <si>
    <t>3744010-Q0001</t>
  </si>
  <si>
    <t>8435596630195</t>
  </si>
  <si>
    <t>PTC Switch</t>
  </si>
  <si>
    <t>Interruptor PTC</t>
  </si>
  <si>
    <t>instrument</t>
  </si>
  <si>
    <t>Intrumento</t>
  </si>
  <si>
    <t>Mouse Intrumento  Ref.1001040101020020</t>
  </si>
  <si>
    <t>Mouse instrument  Ref.1001040101020020</t>
  </si>
  <si>
    <t>0C10213</t>
  </si>
  <si>
    <r>
      <rPr>
        <b/>
        <sz val="6.5"/>
        <rFont val="Calibri"/>
        <family val="2"/>
      </rPr>
      <t>INVERTER SEVCON GEN4 S2 72V 180A</t>
    </r>
  </si>
  <si>
    <t>1001030402050030</t>
  </si>
  <si>
    <t>JONWAY-LOGO</t>
  </si>
  <si>
    <t>JONWAY-Logo</t>
  </si>
  <si>
    <t>Mouse JONWAY-Logo  Ref.1001030402050030</t>
  </si>
  <si>
    <t>Mouse JONWAY-LOGO  Ref.1001030402050030</t>
  </si>
  <si>
    <t>8435596676469</t>
  </si>
  <si>
    <t>1001010404030030 (x2)+ 1001010404030020(x2)</t>
  </si>
  <si>
    <t>Mouse Rear Brake Pads (x4)</t>
  </si>
  <si>
    <t>Juego pastillas de freno traseras (x4)</t>
  </si>
  <si>
    <t>Front Friction Block</t>
  </si>
  <si>
    <t>Juego Pastillas Delanteras Mouse (x2)</t>
  </si>
  <si>
    <t>Juego Pastillas Delanteras Mouse (x2)  Ref.1001010406800010</t>
  </si>
  <si>
    <t>Mouse Front Friction Block  Ref.1001010406800010</t>
  </si>
  <si>
    <t>Junta</t>
  </si>
  <si>
    <t>LIGHT2020, LIGHT2021 Junta  Ref.8202027-R10</t>
  </si>
  <si>
    <t>LIGHT2020, LIGHT2021 Gasket  Ref.8202027-R10</t>
  </si>
  <si>
    <t>Junta cuadrada especial extremo de eje</t>
  </si>
  <si>
    <t>LIGHT2020 Junta cuadrada especial extremo de eje  Ref.2401107-R10</t>
  </si>
  <si>
    <t>LIGHT2020 Shaft end special square gasket  Ref.2401107-R10</t>
  </si>
  <si>
    <t>Junta de aceite</t>
  </si>
  <si>
    <t>LIGHT2020 Junta de aceite  Ref.2401120-R10</t>
  </si>
  <si>
    <t>LIGHT2020 Oil seal  Ref.2401120-R10</t>
  </si>
  <si>
    <t>Oil seal 2022</t>
  </si>
  <si>
    <t>Junta de aceite 2022</t>
  </si>
  <si>
    <t>LIGHT2021 Junta de aceite 2022  Ref.2401140-R10</t>
  </si>
  <si>
    <t>LIGHT2021 Oil seal 2022  Ref.2401140-R10</t>
  </si>
  <si>
    <t>Junta de aceite de rueda delantera</t>
  </si>
  <si>
    <t>LIGHT2020, LIGHT2021 Junta de aceite de rueda delantera  Ref.3101109-R10</t>
  </si>
  <si>
    <t>LIGHT2020, LIGHT2021 Front wheel oil seal  Ref.3101109-R10</t>
  </si>
  <si>
    <t>37300-QSM-A000</t>
  </si>
  <si>
    <t>Junta de goma</t>
  </si>
  <si>
    <t>VS1 Junta de goma  Ref.37300-QSM-A000</t>
  </si>
  <si>
    <t>6307125-Q0001</t>
  </si>
  <si>
    <t>8435596633417</t>
  </si>
  <si>
    <t>Tail door upper hinge seal gasket</t>
  </si>
  <si>
    <t>Junta de sellado de bisagra superior de puerta trasera</t>
  </si>
  <si>
    <t>3506051-Q0001</t>
  </si>
  <si>
    <t>8435596631543</t>
  </si>
  <si>
    <t>Straight joint</t>
  </si>
  <si>
    <t>Junta recta</t>
  </si>
  <si>
    <t>TILT &amp; BRAKE KIT -BANGE FC JINHAO</t>
  </si>
  <si>
    <t>Kit Campaña Modificación Sistema Incl. + Parking - Light  Jinchao (CR)</t>
  </si>
  <si>
    <t>Light CR</t>
  </si>
  <si>
    <t>CTM-MIRA0103.7-R101</t>
  </si>
  <si>
    <t>TILT &amp; BRAKE KIT -OAK FC JINHAO</t>
  </si>
  <si>
    <t>Kit Campaña Modificación Sistema Incl. + Parking - Mini  Jinchao (CR)</t>
  </si>
  <si>
    <t>0C10400</t>
  </si>
  <si>
    <r>
      <rPr>
        <b/>
        <sz val="6.5"/>
        <rFont val="Calibri"/>
        <family val="2"/>
      </rPr>
      <t>KIT CERRADURA MALETERO</t>
    </r>
  </si>
  <si>
    <t>0C10399</t>
  </si>
  <si>
    <r>
      <rPr>
        <b/>
        <sz val="6.5"/>
        <rFont val="Calibri"/>
        <family val="2"/>
      </rPr>
      <t>KIT CERRADURA PERSIANA</t>
    </r>
  </si>
  <si>
    <t>0C10262</t>
  </si>
  <si>
    <r>
      <rPr>
        <b/>
        <sz val="6.5"/>
        <rFont val="Calibri"/>
        <family val="2"/>
      </rPr>
      <t>KIT CUPULA + AMARRES ISOTTA</t>
    </r>
  </si>
  <si>
    <t>Kit de cilindro de bloqueo de la caja de carga</t>
  </si>
  <si>
    <t>LIGHT2021 Kit de cilindro de bloqueo de la caja de carga  Ref.8500170-R10</t>
  </si>
  <si>
    <t>LIGHT2021 Cargo box lock cylinder kit  Ref.8500170-R10</t>
  </si>
  <si>
    <t>Kit de cojinete de dirección</t>
  </si>
  <si>
    <t>LIGHT2021 Kit de cojinete de dirección  Ref.3404030-R10</t>
  </si>
  <si>
    <t>LIGHT2021 Steering sterm bearing kit  Ref.3404030-R10</t>
  </si>
  <si>
    <t>Kit de herramientas</t>
  </si>
  <si>
    <t>LIGHT2020, LIGHT2021 Kit de herramientas  Ref.3901100-R1011</t>
  </si>
  <si>
    <t>LIGHT2020, LIGHT2021 Tool kit  Ref.3901100-R1011</t>
  </si>
  <si>
    <t>Kit de montaje ajustable para el respaldo del asiento</t>
  </si>
  <si>
    <t>LIGHT2021 Kit de montaje ajustable para el respaldo del asiento  Ref.6805206-R10</t>
  </si>
  <si>
    <t>LIGHT2021 Adjustable mount kit for seat backrest  Ref.6805206-R10</t>
  </si>
  <si>
    <t>LIGHT2020, LIGHT2021 Kit de montaje de manillar  Ref.3421020-R1012</t>
  </si>
  <si>
    <t>LIGHT2020, LIGHT2021 Handlebar mount kit  Ref.3421020-R1012</t>
  </si>
  <si>
    <t>8435596676230</t>
  </si>
  <si>
    <t>Handlebar mount kit 2023</t>
  </si>
  <si>
    <t>Kit de montaje en manillar 2023</t>
  </si>
  <si>
    <t>Kit de pastillas de freno delanteras Izquierda + derecha 4u</t>
  </si>
  <si>
    <t>LIGHT2020, LIGHT2021 Kit de pastillas de freno delanteras Izquierda + derecha 4u  Ref.3501030-R10</t>
  </si>
  <si>
    <t>LIGHT2020, LIGHT2021 Front brake pads  Ref.3501030-R10</t>
  </si>
  <si>
    <t>0C10468</t>
  </si>
  <si>
    <r>
      <rPr>
        <b/>
        <sz val="6.5"/>
        <rFont val="Calibri"/>
        <family val="2"/>
      </rPr>
      <t>Kit herramientas bajo asiento EEZON E3</t>
    </r>
  </si>
  <si>
    <t xml:space="preserve">Kit pastillas de freno traseras 2020 izq + der 4u </t>
  </si>
  <si>
    <t>LIGHT2020 Kit pastillas de freno traseras 2020 izq + der 4u   Ref.3502040-R10</t>
  </si>
  <si>
    <t>LIGHT2020 Rear brake pads  Ref.3502040-R10</t>
  </si>
  <si>
    <t>8435596637514</t>
  </si>
  <si>
    <t>GALFEFD094G1380 (x2)</t>
  </si>
  <si>
    <t>Rear brake tabls kit (4u)</t>
  </si>
  <si>
    <t>Kit Pastillas de frenos traseras Eezon E3 (4u) -FD094G1380 (X2)</t>
  </si>
  <si>
    <t>8435596676506</t>
  </si>
  <si>
    <t>TILT SYSTEM KIT REPAIR 2745902-R10 + 2745903-R1011</t>
  </si>
  <si>
    <t>KIT REPARACIÓN S.INC. 2745902-R10 + 2745903-R1011</t>
  </si>
  <si>
    <t>G0060041</t>
  </si>
  <si>
    <t>8435596633851</t>
  </si>
  <si>
    <t>Diagnostic kits USBCANIII</t>
  </si>
  <si>
    <t>Kits de diagnóstico USBCANIII</t>
  </si>
  <si>
    <t>Util</t>
  </si>
  <si>
    <t>0C10345</t>
  </si>
  <si>
    <r>
      <rPr>
        <b/>
        <sz val="6.5"/>
        <rFont val="Calibri"/>
        <family val="2"/>
      </rPr>
      <t>Lamina termica disipadores</t>
    </r>
  </si>
  <si>
    <t>4104020-Q0001</t>
  </si>
  <si>
    <t>8435596630591</t>
  </si>
  <si>
    <t>Lámpara de caja de carga</t>
  </si>
  <si>
    <t>LIGHT2021 Lámpara de la caja de carga  Ref.4137020-R10</t>
  </si>
  <si>
    <t>LIGHT2021 Cargo box lamp  Ref.4137020-R10</t>
  </si>
  <si>
    <t>4104010-Q0001</t>
  </si>
  <si>
    <t>8435596630584</t>
  </si>
  <si>
    <t>Reading lamp</t>
  </si>
  <si>
    <t>Lampara de lectura</t>
  </si>
  <si>
    <t>4108110A1-Q0001</t>
  </si>
  <si>
    <t>8435596630676</t>
  </si>
  <si>
    <t>License plate lamp</t>
  </si>
  <si>
    <t>Lámpara de matrícula</t>
  </si>
  <si>
    <t>Brake Oil Can (Both Feet)</t>
  </si>
  <si>
    <t>Lata de aceite de frenos (Ambos pies)</t>
  </si>
  <si>
    <t>Mouse Lata de aceite de frenos (Ambos pies)  Ref.1001010406170020</t>
  </si>
  <si>
    <t>Mouse Brake Oil Can (Both Feet)  Ref.1001010406170020</t>
  </si>
  <si>
    <r>
      <rPr>
        <b/>
        <sz val="6.5"/>
        <rFont val="Calibri"/>
        <family val="2"/>
      </rPr>
      <t>Latiguillo bomba de mano izquierda - Valvula CBS</t>
    </r>
  </si>
  <si>
    <r>
      <rPr>
        <b/>
        <sz val="6.5"/>
        <rFont val="Calibri"/>
        <family val="2"/>
      </rPr>
      <t>Latiguillo bomba de pie - valvula CBS</t>
    </r>
  </si>
  <si>
    <r>
      <rPr>
        <b/>
        <sz val="6.5"/>
        <rFont val="Calibri"/>
        <family val="2"/>
      </rPr>
      <t>Latiguillo bomba mano derecha - valvula CBS</t>
    </r>
  </si>
  <si>
    <r>
      <rPr>
        <b/>
        <sz val="6.5"/>
        <rFont val="Calibri"/>
        <family val="2"/>
      </rPr>
      <t>Latiguillo pinza delantera - Valvula CBS</t>
    </r>
  </si>
  <si>
    <r>
      <rPr>
        <b/>
        <sz val="6.5"/>
        <rFont val="Calibri"/>
        <family val="2"/>
      </rPr>
      <t>Latiguillo triple trasero - Valvula CBS</t>
    </r>
  </si>
  <si>
    <t>Rearview Mirror Lens</t>
  </si>
  <si>
    <t>Lentes de espejo retrovisor</t>
  </si>
  <si>
    <t>Mouse Lentes de espejo retrovisor  Ref.1001030101030020</t>
  </si>
  <si>
    <t>Mouse Rearview Mirror Lens  Ref.1001030101030020</t>
  </si>
  <si>
    <t>0C10388</t>
  </si>
  <si>
    <r>
      <rPr>
        <b/>
        <sz val="6.5"/>
        <rFont val="Calibri"/>
        <family val="2"/>
      </rPr>
      <t>LEVA CERRADURA CAJON</t>
    </r>
  </si>
  <si>
    <t>0C10389</t>
  </si>
  <si>
    <r>
      <rPr>
        <b/>
        <sz val="6.5"/>
        <rFont val="Calibri"/>
        <family val="2"/>
      </rPr>
      <t>LEVA CERRADURA MALETERO</t>
    </r>
  </si>
  <si>
    <t>0C10396</t>
  </si>
  <si>
    <r>
      <rPr>
        <b/>
        <sz val="6.5"/>
        <rFont val="Calibri"/>
        <family val="2"/>
      </rPr>
      <t>Leva freno Parking</t>
    </r>
  </si>
  <si>
    <t>0C10183</t>
  </si>
  <si>
    <r>
      <rPr>
        <b/>
        <sz val="6.5"/>
        <rFont val="Calibri"/>
        <family val="2"/>
      </rPr>
      <t>Leva Freno SEV</t>
    </r>
  </si>
  <si>
    <r>
      <rPr>
        <b/>
        <sz val="6.5"/>
        <rFont val="Calibri"/>
        <family val="2"/>
      </rPr>
      <t>Lever kit - Maneta de freno izquierda</t>
    </r>
  </si>
  <si>
    <r>
      <rPr>
        <b/>
        <sz val="6.5"/>
        <rFont val="Calibri"/>
        <family val="2"/>
      </rPr>
      <t>Lever kit- Maneta de freno derecha</t>
    </r>
  </si>
  <si>
    <t>Limpiaparabrisa deposito + motor</t>
  </si>
  <si>
    <t>LIGHT2020, LIGHT2021 Limpiaparabrisa deposito + motor  Ref.5207010-R10</t>
  </si>
  <si>
    <t>LIGHT2020, LIGHT2021 Windshield  washer assy with motor  Ref.5207010-R10</t>
  </si>
  <si>
    <t>1001040601140010</t>
  </si>
  <si>
    <t>Battery Connecting Line A</t>
  </si>
  <si>
    <t>Línea de conexión de batería A</t>
  </si>
  <si>
    <t>Mouse Línea de conexión de batería A  Ref.1001040601140010</t>
  </si>
  <si>
    <t>Mouse Battery Connecting Line A  Ref.1001040601140010</t>
  </si>
  <si>
    <t>1001040601150010</t>
  </si>
  <si>
    <t>Battery Connecting Line B</t>
  </si>
  <si>
    <t>Línea de conexión de batería B</t>
  </si>
  <si>
    <t>Mouse Línea de conexión de batería B  Ref.1001040601150010</t>
  </si>
  <si>
    <t>Mouse Battery Connecting Line B  Ref.1001040601150010</t>
  </si>
  <si>
    <t>31532-TBG-A000-M1</t>
  </si>
  <si>
    <t>Línea de conexión de la placa de circuito superior e inferior de la batería BMS</t>
  </si>
  <si>
    <t>VS1 Línea de conexión de la placa de circuito superior e inferior de la batería BMS  Ref.31532-TBG-A000-M1</t>
  </si>
  <si>
    <t>Negative Connection Line (Double Pack: Front Battery Box)</t>
  </si>
  <si>
    <t>Línea de conexión negativa (Paquete doble: caja de batería frontal)</t>
  </si>
  <si>
    <t>Mouse Línea de conexión negativa (Paquete doble: caja de batería frontal)  Ref.1001040601740230</t>
  </si>
  <si>
    <t>Mouse Negative Connection Line (Double Pack: Front Battery Box)  Ref.1001040601740230</t>
  </si>
  <si>
    <t>Negative Connection Line (Double Pack: Rear Battery Box)</t>
  </si>
  <si>
    <t>Línea de conexión negativa (Paquete doble: Caja de batería trasera)</t>
  </si>
  <si>
    <t>Mouse Línea de conexión negativa (Paquete doble: Caja de batería trasera) 25 Ref.1001040601740220</t>
  </si>
  <si>
    <t>Mouse Negative Connection Line (Double Pack: Rear Battery Box) 25 Ref.1001040601740220</t>
  </si>
  <si>
    <t>1001040601740490</t>
  </si>
  <si>
    <t>Negative Connection Line (Single Pack)</t>
  </si>
  <si>
    <t>Línea de conexión negativa (Paquete único)</t>
  </si>
  <si>
    <t>Mouse Línea de conexión negativa (Paquete único)  Ref.1001040601740490</t>
  </si>
  <si>
    <t>Mouse Negative Connection Line (Single Pack)  Ref.1001040601740490</t>
  </si>
  <si>
    <t>Positive Connection Line (Double Pack: Front Battery Box)</t>
  </si>
  <si>
    <t>Línea de conexión positiva (Paquete doble: caja de batería frontal)</t>
  </si>
  <si>
    <t>Mouse Línea de conexión positiva (Paquete doble: caja de batería frontal)  Ref.1001040601740200</t>
  </si>
  <si>
    <t>Mouse Positive Connection Line (Double Pack: Front Battery Box)  Ref.1001040601740200</t>
  </si>
  <si>
    <t>Positive Connection Line (Double Pack: Rear Battery Box)</t>
  </si>
  <si>
    <t>Línea de conexión positiva (Paquete doble; Caja de batería trasera)</t>
  </si>
  <si>
    <t>Mouse Línea de conexión positiva (Paquete doble; Caja de batería trasera) 25 Ref.1001040601740210</t>
  </si>
  <si>
    <t>Mouse Positive Connection Line (Double Pack: Rear Battery Box) 25 Ref.1001040601740210</t>
  </si>
  <si>
    <t>1001040601740500</t>
  </si>
  <si>
    <t>Positive Connection Line (Single Pack)</t>
  </si>
  <si>
    <t>Línea de conexión positiva (paquete individual)</t>
  </si>
  <si>
    <t>Mouse Línea de conexión positiva (paquete individual)  Ref.1001040601740500</t>
  </si>
  <si>
    <t>Mouse Positive Connection Line (Single Pack)  Ref.1001040601740500</t>
  </si>
  <si>
    <t>Air Conditioner Compressor Power Input Line (MB)</t>
  </si>
  <si>
    <t>Línea de entrada de alimentación del compresor de aire acondicionado (MB)</t>
  </si>
  <si>
    <t>Mouse Línea de entrada de alimentación del compresor de aire acondicionado (MB)  Ref.1001040601740440</t>
  </si>
  <si>
    <t>Mouse Air Conditioner Compressor Power Input Line (MB)  Ref.1001040601740440</t>
  </si>
  <si>
    <t>Spring Card</t>
  </si>
  <si>
    <t>Línea de freno/ Manguera clip de metal</t>
  </si>
  <si>
    <t>Mouse Línea de freno/ Manguera clip de metal  Ref.1001010406810010</t>
  </si>
  <si>
    <t>Mouse Spring Card  Ref.1001010406810010</t>
  </si>
  <si>
    <t>DC/DC Output Line (Matching 1KWDC/DC)</t>
  </si>
  <si>
    <t>Línea de salida DC/CC (coincidencia 1KWDC/DC)</t>
  </si>
  <si>
    <t>Mouse Línea de salida DC/CC (coincidencia 1KWDC/DC)  Ref.1001040601740450</t>
  </si>
  <si>
    <t>Mouse DC/DC Output Line (Matching 1KWDC/DC)  Ref.1001040601740450</t>
  </si>
  <si>
    <t>Charging Signal Line</t>
  </si>
  <si>
    <t>Mouse Línea de señal de carga  Ref.1001040601740140</t>
  </si>
  <si>
    <t>Mouse Charging Signal Line  Ref.1001040601740140</t>
  </si>
  <si>
    <t>1001040601500140</t>
  </si>
  <si>
    <t>Mouse Línea de señal de carga  Ref.1001040601500140</t>
  </si>
  <si>
    <t>Mouse Charging Signal Line  Ref.1001040601500140</t>
  </si>
  <si>
    <t>1001040601250030</t>
  </si>
  <si>
    <t>MP5 Singal Line (Single-Camera)</t>
  </si>
  <si>
    <t>Línea de señal MP5 (Una sola cámara)</t>
  </si>
  <si>
    <t>Mouse Línea de señal MP5 (Una sola cámara)  Ref.1001040601250030</t>
  </si>
  <si>
    <t>Mouse MP5 Singal Line (Single-Camera)  Ref.1001040601250030</t>
  </si>
  <si>
    <t>Mp5 Video Transmission Line</t>
  </si>
  <si>
    <t>Línea de transmisión de video MP5</t>
  </si>
  <si>
    <t>Mouse Línea de transmisión de video MP5  Ref.1001040601250020</t>
  </si>
  <si>
    <t>Mouse Mp5 Video Transmission Line  Ref.1001040601250020</t>
  </si>
  <si>
    <t>1001040601250010</t>
  </si>
  <si>
    <t>MP5 Singal Line</t>
  </si>
  <si>
    <t>Línea Singal MP5</t>
  </si>
  <si>
    <t>Mouse Línea Singal MP5  Ref.1001040601250010</t>
  </si>
  <si>
    <t>Mouse MP5 Singal Line  Ref.1001040601250010</t>
  </si>
  <si>
    <t>SP0901010001</t>
  </si>
  <si>
    <t>Brake fluid DOT4 0.5 L</t>
  </si>
  <si>
    <t>Líquido freno DOT4 0.5 L</t>
  </si>
  <si>
    <t xml:space="preserve"> Líquido freno DOT4 0.5 L  Ref.SP0901010001</t>
  </si>
  <si>
    <t xml:space="preserve"> Brake fluid DOT4 0.5 L  Ref.SP0901010001</t>
  </si>
  <si>
    <t>6709155-Q0001</t>
  </si>
  <si>
    <t>8435596633141</t>
  </si>
  <si>
    <t>Sliding door guide rail lower pressing strip</t>
  </si>
  <si>
    <t>Listón de presión inferior del carril guía de la puerta corredera</t>
  </si>
  <si>
    <t>5206212-Q0001</t>
  </si>
  <si>
    <t>8435596632007</t>
  </si>
  <si>
    <t>Front windshield lower decorative strip</t>
  </si>
  <si>
    <t>Listón decorativo inferior del parabrisas delantero</t>
  </si>
  <si>
    <t>Tyre (Strengthen)</t>
  </si>
  <si>
    <t>Llanta (Fortalecer)</t>
  </si>
  <si>
    <t>Mouse Llanta (Fortalecer)  Ref.1001010104010020</t>
  </si>
  <si>
    <t>Mouse Tyre (Strengthen)  Ref.1001010104010020</t>
  </si>
  <si>
    <t>Tyre 17565R14</t>
  </si>
  <si>
    <t>Llanta 17565R14</t>
  </si>
  <si>
    <t>Mouse Llanta 17565R14  Ref.1001010104010010</t>
  </si>
  <si>
    <t>Mouse Tyre 17565R14  Ref.1001010104010010</t>
  </si>
  <si>
    <t>LIGHT2020, LIGHT2021 Llanta delantera  Ref.3101111-R10</t>
  </si>
  <si>
    <t>LIGHT2020, LIGHT2021 Front rim  Ref.3101111-R10</t>
  </si>
  <si>
    <t>0C10067</t>
  </si>
  <si>
    <r>
      <rPr>
        <b/>
        <sz val="6.5"/>
        <rFont val="Calibri"/>
        <family val="2"/>
      </rPr>
      <t>Llanta delantera 3" - Diseño VMS 10 Radios</t>
    </r>
  </si>
  <si>
    <t>0C10068</t>
  </si>
  <si>
    <r>
      <rPr>
        <b/>
        <sz val="6.5"/>
        <rFont val="Calibri"/>
        <family val="2"/>
      </rPr>
      <t>Llanta Trasera 3" - Diseño VMS 12 Radios</t>
    </r>
  </si>
  <si>
    <t>Wheel rim</t>
  </si>
  <si>
    <t>Llantas de la rueda</t>
  </si>
  <si>
    <t>Mouse Llantas de la rueda  Ref.1001010101020010</t>
  </si>
  <si>
    <t>Mouse Wheel rim  Ref.1001010101020010</t>
  </si>
  <si>
    <t>1001050204120010</t>
  </si>
  <si>
    <t>Key Housing</t>
  </si>
  <si>
    <t>Llave</t>
  </si>
  <si>
    <t>Mouse Llave  Ref.1001050204120010</t>
  </si>
  <si>
    <t>Mouse Key Housing  Ref.1001050204120010</t>
  </si>
  <si>
    <t>1008050204010010</t>
  </si>
  <si>
    <t>Key Housing（TROPOS)</t>
  </si>
  <si>
    <t>Llave (TROPOS)</t>
  </si>
  <si>
    <t>Mouse Llave (TROPOS)  Ref.1008050204010010</t>
  </si>
  <si>
    <t>Mouse Key Housing（TROPOS)  Ref.1008050204010010</t>
  </si>
  <si>
    <t>Woodruff key 2022</t>
  </si>
  <si>
    <t>Llave de asperilla 2022</t>
  </si>
  <si>
    <t>LIGHT2021 Llave de asperilla 2022  Ref.Q5500625</t>
  </si>
  <si>
    <t>LIGHT2021 Woodruff key 2022  Ref.Q5500625</t>
  </si>
  <si>
    <t>Blank Key</t>
  </si>
  <si>
    <t>Llave en blanco</t>
  </si>
  <si>
    <t>Mouse Llave en blanco  Ref.1001030204080030</t>
  </si>
  <si>
    <t>Mouse Blank Key  Ref.1001030204080030</t>
  </si>
  <si>
    <t>3704012-R10</t>
  </si>
  <si>
    <t>Box key general</t>
  </si>
  <si>
    <t>Llave general caja (2 und)</t>
  </si>
  <si>
    <t>LIGHT2020, LIGHT2021 Llave general caja (2 und)  Ref.3704012-R10</t>
  </si>
  <si>
    <t>LIGHT2020, LIGHT2021 Box key general  Ref.3704012-R10</t>
  </si>
  <si>
    <t>3704022-Q0001</t>
  </si>
  <si>
    <t>8435596630058</t>
  </si>
  <si>
    <t>Straight key and card</t>
  </si>
  <si>
    <t>Llave y tarjeta rectas</t>
  </si>
  <si>
    <t>1001050204990070</t>
  </si>
  <si>
    <t>Logo</t>
  </si>
  <si>
    <t>Mouse Logo 40-60 Ref.1001050204990070</t>
  </si>
  <si>
    <t>CENNTRO Logo</t>
  </si>
  <si>
    <t>Logo CENNTRO</t>
  </si>
  <si>
    <t>Mouse Logo CENNTRO  Ref.1001010502030050</t>
  </si>
  <si>
    <t>Mouse CENNTRO Logo  Ref.1001010502030050</t>
  </si>
  <si>
    <t>LIGHT2020, LIGHT2021 LOGO de la caja de frío activo  Ref.3903036-R10</t>
  </si>
  <si>
    <t>LIGHT2020, LIGHT2021 Refrigerated box LOGO  Ref.3903036-R10</t>
  </si>
  <si>
    <t>LIGHT2020 LOGO de SCOOBIC fondo de color plata  Ref.3903041-R10</t>
  </si>
  <si>
    <t>LIGHT2020 SCOOBIC logo on silver color base  Ref.3903041-R10</t>
  </si>
  <si>
    <t>1008030402010030</t>
  </si>
  <si>
    <t>Front Logo</t>
  </si>
  <si>
    <t>Logo delantero</t>
  </si>
  <si>
    <t>Mouse Logo delantero  Ref.1008030402010030</t>
  </si>
  <si>
    <t>Mouse Front Logo  Ref.1008030402010030</t>
  </si>
  <si>
    <t>0C10347</t>
  </si>
  <si>
    <r>
      <rPr>
        <b/>
        <sz val="6.5"/>
        <rFont val="Calibri"/>
        <family val="2"/>
      </rPr>
      <t>Logo Frontal Moto en relieve</t>
    </r>
  </si>
  <si>
    <t>Logo Scoobic</t>
  </si>
  <si>
    <t>LIGHT2020 Logo Scoobic  Ref.3903039-R10</t>
  </si>
  <si>
    <t>LIGHT2020 Pure SCOOBIC logo  Ref.3903039-R10</t>
  </si>
  <si>
    <t>LIGHT2020, LIGHT2021 LOGO trasero BANGE  Ref.3923011-R10</t>
  </si>
  <si>
    <t>LIGHT2020, LIGHT2021 Rear LOGO bange  Ref.3923011-R10</t>
  </si>
  <si>
    <t>LIGHT2020, LIGHT2021 LOGO trasero RAP  Ref.3923013-R10</t>
  </si>
  <si>
    <t>LIGHT2020, LIGHT2021 Rear LOGO RAP  Ref.3923013-R10</t>
  </si>
  <si>
    <t>1001030402050100</t>
  </si>
  <si>
    <t>ABLE XT logo</t>
  </si>
  <si>
    <t>Logotipo ABLE XT</t>
  </si>
  <si>
    <t>Mouse Logotipo ABLE XT  Ref.1001030402050100</t>
  </si>
  <si>
    <t>Mouse ABLE XT logo  Ref.1001030402050100</t>
  </si>
  <si>
    <t>1008030402010020</t>
  </si>
  <si>
    <t>ABLEXR Logo</t>
  </si>
  <si>
    <t>Logotipo ABLEXR</t>
  </si>
  <si>
    <t>Mouse Logotipo ABLEXR  Ref.1008030402010020</t>
  </si>
  <si>
    <t>Mouse ABLEXR Logo  Ref.1008030402010020</t>
  </si>
  <si>
    <t>1008030402010010</t>
  </si>
  <si>
    <t>Logotipo ABLRXR</t>
  </si>
  <si>
    <t>Mouse Logotipo ABLRXR  Ref.1008030402010010</t>
  </si>
  <si>
    <t>Mouse ABLEXR Logo  Ref.1008030402010010</t>
  </si>
  <si>
    <t>Logotipo del buje</t>
  </si>
  <si>
    <t>LIGHT2020, LIGHT2021 Logotipo del buje  Ref.3102103-R10</t>
  </si>
  <si>
    <t>LIGHT2020, LIGHT2021 Hub LOGO  Ref.3102103-R10</t>
  </si>
  <si>
    <t>2803130GD-Q0001</t>
  </si>
  <si>
    <t>8435596635633</t>
  </si>
  <si>
    <t>Vehicle logo (rear)</t>
  </si>
  <si>
    <t>Logotipo del vehículo (trasero)</t>
  </si>
  <si>
    <t>3401111GD-Q0001</t>
  </si>
  <si>
    <t>8435596635619</t>
  </si>
  <si>
    <t>Steering wheel logo</t>
  </si>
  <si>
    <t>Logotipo del volante</t>
  </si>
  <si>
    <t>LOGO SCOOBIC</t>
  </si>
  <si>
    <t>Logotipo Scoobic</t>
  </si>
  <si>
    <t>LIGHT2021 Logotipo Scoobic  Ref.3903047-R10</t>
  </si>
  <si>
    <t>LIGHT2021 LOGO SCOOBIC  Ref.3903047-R10</t>
  </si>
  <si>
    <t>1001040806120010</t>
  </si>
  <si>
    <t>Daylight Running Light</t>
  </si>
  <si>
    <t>Luz de circulación diurna</t>
  </si>
  <si>
    <t>Mouse Luz de circulación diurna  Ref.1001040806120010</t>
  </si>
  <si>
    <t>Mouse Daylight Running Light  Ref.1001040806120010</t>
  </si>
  <si>
    <t>4134110-Q0001</t>
  </si>
  <si>
    <t>8435596630690</t>
  </si>
  <si>
    <t>High mount stop lamp</t>
  </si>
  <si>
    <t>Luz de freno de montaje alto</t>
  </si>
  <si>
    <t>Front Turn Light</t>
  </si>
  <si>
    <t>Luz de giro delantera</t>
  </si>
  <si>
    <t>Mouse Luz de giro delantera  Ref.1001040804010010</t>
  </si>
  <si>
    <t>Mouse Front Turn Light  Ref.1001040804010010</t>
  </si>
  <si>
    <t>LIGHT2020 Luz de la caja de mercancía  Ref.4137010-R10</t>
  </si>
  <si>
    <t>LIGHT2020 Cargo box lamp  Ref.4137010-R10</t>
  </si>
  <si>
    <t>License Plate Light (E-Mark)</t>
  </si>
  <si>
    <t>Luz de la matrícula (E-Mark)</t>
  </si>
  <si>
    <t>Mouse Luz de la matrícula (E-Mark)  Ref.1001040806040010</t>
  </si>
  <si>
    <t>Mouse License Plate Light (E-Mark)  Ref.1001040806040010</t>
  </si>
  <si>
    <t>Reading Light</t>
  </si>
  <si>
    <t>Luz de lectura</t>
  </si>
  <si>
    <t>Mouse Luz de lectura  Ref.1001040806020010</t>
  </si>
  <si>
    <t>Mouse Reading Light  Ref.1001040806020010</t>
  </si>
  <si>
    <t>4108120A1-Q0001</t>
  </si>
  <si>
    <t>8435596630683</t>
  </si>
  <si>
    <t>Right license plate lamp</t>
  </si>
  <si>
    <t>Luz de matrícula derecha</t>
  </si>
  <si>
    <t>1001040806100020</t>
  </si>
  <si>
    <t>Right Light Eyebrow (Right Front Light)</t>
  </si>
  <si>
    <t>Luz de posición diurna derecha (Luz frontal derecha)</t>
  </si>
  <si>
    <t>Mouse Luz de posición diurna derecha (Luz frontal derecha)  Ref.1001040806100020</t>
  </si>
  <si>
    <t>Mouse Right Light Eyebrow (Right Front Light)  Ref.1001040806100020</t>
  </si>
  <si>
    <t>1001040806100010</t>
  </si>
  <si>
    <t>Left Light Eyebrow (Left Front Position Light)</t>
  </si>
  <si>
    <t>Luz de posición diurna izquierda (Luz de posición frontal izquierda)</t>
  </si>
  <si>
    <t>Mouse Luz de posición diurna izquierda (Luz de posición frontal izquierda)  Ref.1001040806100010</t>
  </si>
  <si>
    <t>Mouse Left Light Eyebrow (Left Front Position Light)  Ref.1001040806100010</t>
  </si>
  <si>
    <t>Left Front Light (MB Lithium Battery）</t>
  </si>
  <si>
    <t>Luz delantera izquierda (Batería de litio MB）</t>
  </si>
  <si>
    <t>Mouse Luz delantera izquierda (Batería de litio MB）  Ref.1001040806090020</t>
  </si>
  <si>
    <t>Mouse Left Front Light (MB Lithium Battery）  Ref.1001040806090020</t>
  </si>
  <si>
    <t>Right Front Light (MB Lithium Battery）</t>
  </si>
  <si>
    <t>Luz frontal derecha (batería de litio MB）</t>
  </si>
  <si>
    <t>Mouse Luz frontal derecha (batería de litio MB）  Ref.1001040806090010</t>
  </si>
  <si>
    <t>Mouse Right Front Light (MB Lithium Battery）  Ref.1001040806090010</t>
  </si>
  <si>
    <t>1001040801020020</t>
  </si>
  <si>
    <t>Light Eyebrow LED (E-Mark)</t>
  </si>
  <si>
    <t>Luz LED diurna delantera (E-Mark)</t>
  </si>
  <si>
    <t>Mouse Luz LED diurna delantera (E-Mark)  Ref.1001040801020020</t>
  </si>
  <si>
    <t>Mouse Light Eyebrow LED (E-Mark)  Ref.1001040801020020</t>
  </si>
  <si>
    <t>4133200-Q0001</t>
  </si>
  <si>
    <t>8435596630638</t>
  </si>
  <si>
    <t>Right tail lamp</t>
  </si>
  <si>
    <t>Luz trasera derecha</t>
  </si>
  <si>
    <t>4133100-Q0001</t>
  </si>
  <si>
    <t>8435596630621</t>
  </si>
  <si>
    <t>Left tail lamp</t>
  </si>
  <si>
    <t>Luz trasera izquierda</t>
  </si>
  <si>
    <t>1001000000162990</t>
  </si>
  <si>
    <t>MA Cabin XT SKD</t>
  </si>
  <si>
    <t>Mouse MA Cabin XT SKD  Ref.1001000000162990</t>
  </si>
  <si>
    <t>3791020GD-Q0001</t>
  </si>
  <si>
    <t>8435596630072</t>
  </si>
  <si>
    <t>Folding key remote control</t>
  </si>
  <si>
    <t>Mando a distancia con llave plegable</t>
  </si>
  <si>
    <t>3421031-R10</t>
  </si>
  <si>
    <t>8435596676360</t>
  </si>
  <si>
    <t>Flared copper sleeve 2023</t>
  </si>
  <si>
    <t>Manga acampanada de cobre 2023</t>
  </si>
  <si>
    <t>31512-TBG-A000-M1</t>
  </si>
  <si>
    <t>Mango de batería</t>
  </si>
  <si>
    <t>VS1 Mango de batería  Ref.31511-TBG-A000-M1</t>
  </si>
  <si>
    <t>53175-QSM-D000</t>
  </si>
  <si>
    <t>Mango de freno delantero</t>
  </si>
  <si>
    <t>VS1 Mango de freno delantero  Ref.53175-QSM-D000</t>
  </si>
  <si>
    <t>53176-QSM-D000</t>
  </si>
  <si>
    <t>Mango de freno trasero</t>
  </si>
  <si>
    <t>VS1 Mango de freno trasero  Ref.53176-QSM-D000</t>
  </si>
  <si>
    <t>1001030204110010</t>
  </si>
  <si>
    <t>Outer Right Door Handle</t>
  </si>
  <si>
    <t>Mango exterior de la puerta derecha</t>
  </si>
  <si>
    <t>Mouse Mango exterior de la puerta derecha PC+ABS Ref.1001030204110010</t>
  </si>
  <si>
    <t>Mouse Outer Right Door Handle PC+ABS Ref.1001030204110010</t>
  </si>
  <si>
    <t>1001030204040010</t>
  </si>
  <si>
    <t>Mouse Mango exterior de la puerta derecha  Ref.1001030204040010</t>
  </si>
  <si>
    <t>Mouse Outer Right Door Handle  Ref.1001030204040010</t>
  </si>
  <si>
    <t>1001030204050010</t>
  </si>
  <si>
    <t>Left Door Outer Handle</t>
  </si>
  <si>
    <t>Mango exterior de la puerta izquierda</t>
  </si>
  <si>
    <t>Mouse Mango exterior de la puerta izquierda  Ref.1001030204050010</t>
  </si>
  <si>
    <t>Mouse Left Door Outer Handle  Ref.1001030204050010</t>
  </si>
  <si>
    <t>1001030204100010</t>
  </si>
  <si>
    <t>Mouse Mango exterior de la puerta izquierda PC+ABS Ref.1001030204100010</t>
  </si>
  <si>
    <t>Mouse Left Door Outer Handle PC+ABS Ref.1001030204100010</t>
  </si>
  <si>
    <t>1303105-Q0001</t>
  </si>
  <si>
    <t>8435596630850</t>
  </si>
  <si>
    <t>Radiator inlet hosepipe</t>
  </si>
  <si>
    <t>Manguera de entrada al radiador</t>
  </si>
  <si>
    <t>1001010406760050</t>
  </si>
  <si>
    <t>No. 1 Oil Inlet Hose For Brake Master Cylinder</t>
  </si>
  <si>
    <t>Manguera de entrada de aceite No. 1 para el cilindro maestro de frenos</t>
  </si>
  <si>
    <t>Mouse Manguera de entrada de aceite No. 1 para el cilindro maestro de frenos  Ref.1001010406760050</t>
  </si>
  <si>
    <t>Mouse No. 1 Oil Inlet Hose For Brake Master Cylinder  Ref.1001010406760050</t>
  </si>
  <si>
    <t>Mouse Manguera de entrada de aceite No. 1 para el cilindro maestro de frenos  Ref.1001010406760010</t>
  </si>
  <si>
    <t>Mouse No. 1 Oil Inlet Hose For Brake Master Cylinder  Ref.1001010406760010</t>
  </si>
  <si>
    <t>1001010406350010</t>
  </si>
  <si>
    <t>Mouse Manguera de entrada de aceite No. 1 para el cilindro maestro de frenos  Ref.1001010406350010</t>
  </si>
  <si>
    <t>Mouse No. 1 Oil Inlet Hose For Brake Master Cylinder  Ref.1001010406350010</t>
  </si>
  <si>
    <t>1001010406760060</t>
  </si>
  <si>
    <t>No. 2 Oil Inlet Hose For Brake Master Cylinder</t>
  </si>
  <si>
    <t>Manguera de entrada de aceite No. 2 para el cilindro maestro de frenos</t>
  </si>
  <si>
    <t>Mouse Manguera de entrada de aceite No. 2 para el cilindro maestro de frenos  Ref.1001010406760060</t>
  </si>
  <si>
    <t>Mouse No. 2 Oil Inlet Hose For Brake Master Cylinder  Ref.1001010406760060</t>
  </si>
  <si>
    <t>Mouse Manguera de entrada de aceite No. 2 para el cilindro maestro de frenos  Ref.1001010406760020</t>
  </si>
  <si>
    <t>Mouse No. 2 Oil Inlet Hose For Brake Master Cylinder  Ref.1001010406760020</t>
  </si>
  <si>
    <t>1001010406370010</t>
  </si>
  <si>
    <t>Mouse Manguera de entrada de aceite No. 2 para el cilindro maestro de frenos  Ref.1001010406370010</t>
  </si>
  <si>
    <t>Mouse No. 2 Oil Inlet Hose For Brake Master Cylinder  Ref.1001010406370010</t>
  </si>
  <si>
    <t>1303106-Q0001</t>
  </si>
  <si>
    <t>8435596630867</t>
  </si>
  <si>
    <t>Pump inlet hosepipe</t>
  </si>
  <si>
    <t>Manguera de entrada de la bomba</t>
  </si>
  <si>
    <t>1303112A2-Q0004</t>
  </si>
  <si>
    <t>8435596630904</t>
  </si>
  <si>
    <t>Motor inlet hosepipe</t>
  </si>
  <si>
    <t>Manguera de entrada del motor</t>
  </si>
  <si>
    <t>1303109-Q0004</t>
  </si>
  <si>
    <t>8435596630881</t>
  </si>
  <si>
    <t>Three-in-one inlet hosepipe</t>
  </si>
  <si>
    <t>Manguera de entrada tres en uno</t>
  </si>
  <si>
    <t>Right Front Brake Hose</t>
  </si>
  <si>
    <t>Manguera de freno delantero derecho</t>
  </si>
  <si>
    <t>Mouse Manguera de freno delantero derecho  Ref.1001010406440010</t>
  </si>
  <si>
    <t>Mouse Right Front Brake Hose  Ref.1001010406440010</t>
  </si>
  <si>
    <t>1001010406430010</t>
  </si>
  <si>
    <t>Mouse Manguera de freno delantero derecho  Ref.1001010406430010</t>
  </si>
  <si>
    <t>Mouse Right Front Brake Hose  Ref.1001010406430010</t>
  </si>
  <si>
    <t>Rear Brake Hose</t>
  </si>
  <si>
    <t>Manguera de freno trasero</t>
  </si>
  <si>
    <t>Mouse Manguera de freno trasero  Ref.1001010406030010</t>
  </si>
  <si>
    <t>Mouse Rear Brake Hose  Ref.1001010406030010</t>
  </si>
  <si>
    <t>Washing Pot Hose</t>
  </si>
  <si>
    <t>Manguera de lavado</t>
  </si>
  <si>
    <t>Mouse Manguera de lavado φ8*2-1000 Ref.1001040799020010</t>
  </si>
  <si>
    <t>Mouse Washing Pot Hose φ8*2-1000 Ref.1001040799020010</t>
  </si>
  <si>
    <t>Washing Pot Filling Hose</t>
  </si>
  <si>
    <t>Manguera de llenado del agua del limpiaparabrisas</t>
  </si>
  <si>
    <t>Mouse Manguera de llenado del agua del limpiaparabrisas  Ref.1001040799050020</t>
  </si>
  <si>
    <t>Mouse Washing Pot Filling Hose  Ref.1001040799050020</t>
  </si>
  <si>
    <t>Manguera de rociador de agua</t>
  </si>
  <si>
    <t>LIGHT2020, LIGHT2021 Manguera de rociador de agua  Ref.5207014-R10</t>
  </si>
  <si>
    <t>LIGHT2020, LIGHT2021 Washer spray hose  Ref.5207014-R10</t>
  </si>
  <si>
    <t>Brake main cylinder Type I oil outake hose</t>
  </si>
  <si>
    <t>Manguera de salida de aceite del cilindro principal del freno (Tipo I)</t>
  </si>
  <si>
    <t>Mouse Manguera de salida de aceite del cilindro principal del freno (Tipo I)  Ref.1001010406760090</t>
  </si>
  <si>
    <t>Mouse Brake main cylinder Type I oil outake hose  Ref.1001010406760090</t>
  </si>
  <si>
    <t xml:space="preserve">1001010406760100 </t>
  </si>
  <si>
    <t>Brake main cylinder Type II oil outake hose</t>
  </si>
  <si>
    <t>Manguera de salida de aceite del cilindro principal del freno (Tipo II)</t>
  </si>
  <si>
    <t xml:space="preserve">Mouse Manguera de salida de aceite del cilindro principal del freno (Tipo II)  Ref.1001010406760100 </t>
  </si>
  <si>
    <t xml:space="preserve">Mouse Brake main cylinder Type II oil outake hose  Ref.1001010406760100 </t>
  </si>
  <si>
    <t>1001010406340010</t>
  </si>
  <si>
    <t>No. 1 Oil Outlet Hose Of Brake Master Cylinder</t>
  </si>
  <si>
    <t>Manguera de salida de aceite No. 1 del cilindro maestro de frenos</t>
  </si>
  <si>
    <t>Mouse Manguera de salida de aceite No. 1 del cilindro maestro de frenos  Ref.1001010406340010</t>
  </si>
  <si>
    <t>Mouse No. 1 Oil Outlet Hose Of Brake Master Cylinder  Ref.1001010406340010</t>
  </si>
  <si>
    <t>1001010406360010</t>
  </si>
  <si>
    <t>No. 2 Oil Outlet Hose For Brake Master Cylinder</t>
  </si>
  <si>
    <t>Manguera de salida de aceite No. 2 para el cilindro maestro de frenos</t>
  </si>
  <si>
    <t>Mouse Manguera de salida de aceite No. 2 para el cilindro maestro de frenos  Ref.1001010406360010</t>
  </si>
  <si>
    <t>Mouse No. 2 Oil Outlet Hose For Brake Master Cylinder  Ref.1001010406360010</t>
  </si>
  <si>
    <t>1303107-Q0001</t>
  </si>
  <si>
    <t>8435596630874</t>
  </si>
  <si>
    <t>Pump outlet hosepipe</t>
  </si>
  <si>
    <t>Manguera de salida de la bomba</t>
  </si>
  <si>
    <t>1303113-Q0001</t>
  </si>
  <si>
    <t>8435596630911</t>
  </si>
  <si>
    <t>Expansion tank outlet hosepipe</t>
  </si>
  <si>
    <t>Manguera de salida del depósito de expansión.</t>
  </si>
  <si>
    <t>1303101A2-Q0004</t>
  </si>
  <si>
    <t>8435596630812</t>
  </si>
  <si>
    <t>Motor outlet hosepipe</t>
  </si>
  <si>
    <t>Manguera de salida del motor</t>
  </si>
  <si>
    <t>1303111-Q0004</t>
  </si>
  <si>
    <t>8435596630898</t>
  </si>
  <si>
    <t>Three-in-one outlet hosepipe</t>
  </si>
  <si>
    <t>Manguera de salida tres en uno</t>
  </si>
  <si>
    <t>3540021-Q0006</t>
  </si>
  <si>
    <t>8435596631314</t>
  </si>
  <si>
    <t>Vacuum hose（from vacuum pump to vacuum tank ）</t>
  </si>
  <si>
    <t>Manguera de vacío (de la bomba de vacío al tanque de vacío)</t>
  </si>
  <si>
    <t>3540022-Q0006</t>
  </si>
  <si>
    <t>8435596631321</t>
  </si>
  <si>
    <t>Vacuum hose（from vacuum tank to vacuum booster）</t>
  </si>
  <si>
    <t>Manguera de vacío (desde el tanque de vacío hasta el reforzador de vacío)</t>
  </si>
  <si>
    <t>1001010406870010</t>
  </si>
  <si>
    <t>Vacuum Hose 1</t>
  </si>
  <si>
    <t>Manguera de vacío 1</t>
  </si>
  <si>
    <t>Mouse Manguera de vacío 1  Ref.1001010406870010</t>
  </si>
  <si>
    <t>Mouse Vacuum Hose 1  Ref.1001010406870010</t>
  </si>
  <si>
    <t>1001010406870020</t>
  </si>
  <si>
    <t>Vacuum Hose 2</t>
  </si>
  <si>
    <t>Manguera de vacío 2</t>
  </si>
  <si>
    <t>Mouse Manguera de vacío 2  Ref.1001010406870020</t>
  </si>
  <si>
    <t>Mouse Vacuum Hose 2  Ref.1001010406870020</t>
  </si>
  <si>
    <t>1001010406870030</t>
  </si>
  <si>
    <t>Vacuum Hose 3</t>
  </si>
  <si>
    <t>Manguera de vacío 3</t>
  </si>
  <si>
    <t>Mouse Manguera de vacío 3  Ref.1001010406870030</t>
  </si>
  <si>
    <t>Mouse Vacuum Hose 3  Ref.1001010406870030</t>
  </si>
  <si>
    <t>Left Front Brake Hose</t>
  </si>
  <si>
    <t>Manguera del freno delantero izquierdo</t>
  </si>
  <si>
    <t>Mouse Manguera del freno delantero izquierdo  Ref.1001010406400010</t>
  </si>
  <si>
    <t>Mouse Left Front Brake Hose  Ref.1001010406400010</t>
  </si>
  <si>
    <t>1001010406770050</t>
  </si>
  <si>
    <t>Mouse Manguera del freno delantero izquierdo  Ref.1001010406770050</t>
  </si>
  <si>
    <t>Mouse Left Front Brake Hose  Ref.1001010406770050</t>
  </si>
  <si>
    <t>Manguito de apoyo</t>
  </si>
  <si>
    <t>LIGHT2020, LIGHT2021 Manguito de apoyo  Ref.3101107-R10</t>
  </si>
  <si>
    <t>LIGHT2020, LIGHT2021 Supporting sleeve  Ref.3101107-R10</t>
  </si>
  <si>
    <t>Manguito de eje de la rueda delantera</t>
  </si>
  <si>
    <t>LIGHT2020, LIGHT2021 Manguito de eje de la rueda delantera  Ref.3101104-R10</t>
  </si>
  <si>
    <t>LIGHT2020, LIGHT2021 Front wheel axle sleeve  Ref.3101104-R10</t>
  </si>
  <si>
    <t>Manguito de goma</t>
  </si>
  <si>
    <t>LIGHT2020, LIGHT2021 Manguito de goma  Ref.3101106-R10</t>
  </si>
  <si>
    <t>LIGHT2020, LIGHT2021 Gum rubber sleeve  Ref.3101106-R10</t>
  </si>
  <si>
    <t>Manguito de goma del brazo de arrastre</t>
  </si>
  <si>
    <t>LIGHT2020 Manguito de goma del brazo de arrastre  Ref.2911101-R10</t>
  </si>
  <si>
    <t>LIGHT2020 Trailing arm gum rubber sleeve  Ref.2911101-R10</t>
  </si>
  <si>
    <t>Light L2, Light L5, Mini, L2, Mini L5</t>
  </si>
  <si>
    <t>LIGHT2020, LIGHT2021 Manguito de goma del tubo de soporte del parabrisas  Ref.2801103-R10</t>
  </si>
  <si>
    <t>LIGHT2020, LIGHT2021 Windshield supporting tube rubber sleeve  Ref.2801103-R10</t>
  </si>
  <si>
    <t>2801435-Q0001-DY</t>
  </si>
  <si>
    <t>8435596635916</t>
  </si>
  <si>
    <t>Rear suspension leaf spring installation sleeve</t>
  </si>
  <si>
    <t>Manguito de instalación de ballesta de suspensión trasera</t>
  </si>
  <si>
    <t>53110-TBG-A001</t>
  </si>
  <si>
    <t xml:space="preserve">Manija </t>
  </si>
  <si>
    <t>VS1 Manija   Ref.53110-TBG-A001</t>
  </si>
  <si>
    <t>53100-TBG-A001</t>
  </si>
  <si>
    <t>Manija de dirección</t>
  </si>
  <si>
    <t>VS1 Manija de dirección  Ref.53100-TBG-A001</t>
  </si>
  <si>
    <t>6705180-Q0001</t>
  </si>
  <si>
    <t>8435596633103</t>
  </si>
  <si>
    <t>Sliding door inner Handle（with cover）</t>
  </si>
  <si>
    <t>Manija interior de puerta corredera (con tapa)</t>
  </si>
  <si>
    <t>30400-TAC-EC00</t>
  </si>
  <si>
    <t>VS1 Manillar  Ref.30400-TAC-EC00</t>
  </si>
  <si>
    <t>Right Inner Handle</t>
  </si>
  <si>
    <t>Manillar interior derecho</t>
  </si>
  <si>
    <t>Mouse Manillar interior derecho  Ref.1001030204070010</t>
  </si>
  <si>
    <t>Mouse Right Inner Handle  Ref.1001030204070010</t>
  </si>
  <si>
    <t>Left Inner Handle</t>
  </si>
  <si>
    <t>Manillar interior izquierdo</t>
  </si>
  <si>
    <t>Mouse Manillar interior izquierdo  Ref.1001030204060010</t>
  </si>
  <si>
    <t>Mouse Left Inner Handle  Ref.1001030204060010</t>
  </si>
  <si>
    <t>89130-TBG-A000</t>
  </si>
  <si>
    <t>Manual de usuario</t>
  </si>
  <si>
    <t>VS1 Manual de usuario  Ref.89130-TBG-A000</t>
  </si>
  <si>
    <t>VS1 User Manual  Ref.89130-TBG-A000</t>
  </si>
  <si>
    <t>8200820-Q0004</t>
  </si>
  <si>
    <t>8435596635725</t>
  </si>
  <si>
    <t>User manual</t>
  </si>
  <si>
    <t>8200820GD-Q0006</t>
  </si>
  <si>
    <t>8435596637415</t>
  </si>
  <si>
    <t>1001030402010010</t>
  </si>
  <si>
    <t>Gear Position Mark</t>
  </si>
  <si>
    <t>Marca de posición de engranaje</t>
  </si>
  <si>
    <t>Mouse Marca de posición de engranaje  Ref.1001030402010010</t>
  </si>
  <si>
    <t>Mouse Gear Position Mark  Ref.1001030402010010</t>
  </si>
  <si>
    <t>1001030402020010</t>
  </si>
  <si>
    <t>Mouse Marca de posición de engranaje  Ref.1001030402020010</t>
  </si>
  <si>
    <t>Mouse Gear Position Mark  Ref.1001030402020010</t>
  </si>
  <si>
    <t>1001030402050010</t>
  </si>
  <si>
    <t>Body Reflection Mark (White)</t>
  </si>
  <si>
    <t>Marca de reflexión del chasis (Blanco)</t>
  </si>
  <si>
    <t>Mouse Marca de reflexión del chasis (Blanco)  Ref.1001030402050010</t>
  </si>
  <si>
    <t>Mouse Body Reflection Mark (White)  Ref.1001030402050010</t>
  </si>
  <si>
    <t>1001030402060010</t>
  </si>
  <si>
    <t>VIN Mark</t>
  </si>
  <si>
    <t>Marca VIN</t>
  </si>
  <si>
    <t>Mouse Marca VIN  Ref.1001030402060010</t>
  </si>
  <si>
    <t>Mouse VIN Mark  Ref.1001030402060010</t>
  </si>
  <si>
    <t>1001030402030010</t>
  </si>
  <si>
    <t>Mouse Marca VIN  Ref.1001030402030010</t>
  </si>
  <si>
    <t>Mouse VIN Mark  Ref.1001030402030010</t>
  </si>
  <si>
    <t>Door Frame Right</t>
  </si>
  <si>
    <t>Marco de la puerta derecha</t>
  </si>
  <si>
    <t>Mouse Marco de la puerta derecha ABS+ASA+PMMA Ref.1001030405100010</t>
  </si>
  <si>
    <t>Mouse Door Frame Right ABS+ASA+PMMA Ref.1001030405100010</t>
  </si>
  <si>
    <t>Door Frame Left</t>
  </si>
  <si>
    <t>Marco de la puerta izquierda</t>
  </si>
  <si>
    <t>Mouse Marco de la puerta izquierda ABS+ASA+PMMA Ref.1001030405090010</t>
  </si>
  <si>
    <t>Mouse Door Frame Left ABS+ASA+PMMA Ref.1001030405090010</t>
  </si>
  <si>
    <t>Switch Panel Frame</t>
  </si>
  <si>
    <t>Marco del panel de interruptores</t>
  </si>
  <si>
    <t>Mouse Marco del panel de interruptores  Ref.1001050204990050</t>
  </si>
  <si>
    <t>Mouse Switch Panel Frame  Ref.1001050204990050</t>
  </si>
  <si>
    <t>1001030409360020</t>
  </si>
  <si>
    <t xml:space="preserve">CKD Standard Aluminum Frame with Floor </t>
  </si>
  <si>
    <t>Marco del suelo de aluminio estándar CKD</t>
  </si>
  <si>
    <t>Mouse Marco del suelo de aluminio estándar CKD  Ref.1001030409360020</t>
  </si>
  <si>
    <t>Mouse CKD Standard Aluminum Frame with Floor   Ref.1001030409360020</t>
  </si>
  <si>
    <t>1001010501020010</t>
  </si>
  <si>
    <t>MB_EPS Speed Reducer Assembly</t>
  </si>
  <si>
    <t>MB_EPS Conjunto reductor de velocidad</t>
  </si>
  <si>
    <t>Mouse MB_EPS Conjunto reductor de velocidad  Ref.1001010501020010</t>
  </si>
  <si>
    <t>Mouse MB_EPS Speed Reducer Assembly  Ref.1001010501020010</t>
  </si>
  <si>
    <t>5001113A1-Q0001</t>
  </si>
  <si>
    <t>8435596633080</t>
  </si>
  <si>
    <t>Sliding door interlock mechanism</t>
  </si>
  <si>
    <t>Mecanismo de bloqueo de puerta corredera</t>
  </si>
  <si>
    <t>5001111-Q0001</t>
  </si>
  <si>
    <t>8435596633066</t>
  </si>
  <si>
    <t xml:space="preserve">Sliding door interlock control mechanism </t>
  </si>
  <si>
    <t xml:space="preserve">Mecanismo de control de bloqueo de puerta corredera </t>
  </si>
  <si>
    <t>5532010-Q0001</t>
  </si>
  <si>
    <t>8435596632717</t>
  </si>
  <si>
    <t>Waterproof membrane</t>
  </si>
  <si>
    <t>Membrana a prueba de agua</t>
  </si>
  <si>
    <t>1001030402050060</t>
  </si>
  <si>
    <t>METRO-LOGO</t>
  </si>
  <si>
    <t>METRO - Logo</t>
  </si>
  <si>
    <t>Mouse METRO - Logo  Ref.1001030402050060</t>
  </si>
  <si>
    <t>Mouse METRO-LOGO  Ref.1001030402050060</t>
  </si>
  <si>
    <t>0C10298</t>
  </si>
  <si>
    <r>
      <rPr>
        <b/>
        <sz val="6.5"/>
        <rFont val="Calibri"/>
        <family val="2"/>
      </rPr>
      <t>MICHELIN CITY GRIP 2 110/80-14 59S TL</t>
    </r>
  </si>
  <si>
    <t>0C10297</t>
  </si>
  <si>
    <r>
      <rPr>
        <b/>
        <sz val="6.5"/>
        <rFont val="Calibri"/>
        <family val="2"/>
      </rPr>
      <t>MICHELIN CITY GRIP 2 120/70-14 61S TL</t>
    </r>
  </si>
  <si>
    <t>8435596676308</t>
  </si>
  <si>
    <t>microswitch 2023</t>
  </si>
  <si>
    <t>microinterruptor 2023</t>
  </si>
  <si>
    <t>Wheel speed sensor clamp</t>
  </si>
  <si>
    <t>Mini Abrazadera del sensor de velocidad de la rueda</t>
  </si>
  <si>
    <t>Mini Mini Abrazadera del sensor de velocidad de la rueda  Ref.3802066-R20</t>
  </si>
  <si>
    <t>Mini Wheel speed sensor clamp  Ref.3802066-R20</t>
  </si>
  <si>
    <t>8228030-R20</t>
  </si>
  <si>
    <t>φ10 M8 clamp</t>
  </si>
  <si>
    <t>Mini Abrazadera φ10 M8</t>
  </si>
  <si>
    <t>Mini Mini Abrazadera φ10 M8  Ref.8228030-R20</t>
  </si>
  <si>
    <t>Mini φ10 M8 clamp  Ref.8228030-R20</t>
  </si>
  <si>
    <t>8228020-R20</t>
  </si>
  <si>
    <t>φ12 M6 clamp</t>
  </si>
  <si>
    <t>Mini Abrazadera φ12 M6</t>
  </si>
  <si>
    <t>Mini Mini Abrazadera φ12 M6  Ref.8228020-R20</t>
  </si>
  <si>
    <t>Mini φ12 M6 clamp  Ref.8228020-R20</t>
  </si>
  <si>
    <t>8228010-R20</t>
  </si>
  <si>
    <t>φ18 clamp</t>
  </si>
  <si>
    <t xml:space="preserve">Mini Abrazadera φ18 </t>
  </si>
  <si>
    <t>Mini Mini Abrazadera φ18   Ref.8228010-R20</t>
  </si>
  <si>
    <t>Mini φ18 clamp  Ref.8228010-R20</t>
  </si>
  <si>
    <t>8500401-R20</t>
  </si>
  <si>
    <t>Sticker on upper door</t>
  </si>
  <si>
    <t>Mini Adhesivo en la parte superior</t>
  </si>
  <si>
    <t>Mini Mini Adhesivo en la parte superior  Ref.8500401-R20</t>
  </si>
  <si>
    <t>Mini Sticker on upper door  Ref.8500401-R20</t>
  </si>
  <si>
    <t>Mini Alfombrilla de goma para pedales</t>
  </si>
  <si>
    <t>Mini Mini Alfombrilla de goma para pedales  Ref.5102011-R20</t>
  </si>
  <si>
    <t>Mini Pedal rubber mat  Ref.5102011-R20</t>
  </si>
  <si>
    <t>Mini Almohadilla de goma de la bomba del limpiaparabrisas</t>
  </si>
  <si>
    <t>Mini Mini Almohadilla de goma de la bomba del limpiaparabrisas  Ref.5207016-R20</t>
  </si>
  <si>
    <t>Mini Windshield washer pump rubber pad  Ref.5207016-R20</t>
  </si>
  <si>
    <t>6803101-R10</t>
  </si>
  <si>
    <t>Mini Almohadilla de goma debajo del asiento</t>
  </si>
  <si>
    <t>Mini Mini Almohadilla de goma debajo del asiento  Ref.6803101-R10</t>
  </si>
  <si>
    <t>Mini Rubber pad under seat  Ref.6803101-R10</t>
  </si>
  <si>
    <t>Mini Amortiguador delantero derecho</t>
  </si>
  <si>
    <t>Mini Mini Amortiguador delantero derecho  Ref.2905200-R2011</t>
  </si>
  <si>
    <t>Mini Right front shock absorber  Ref.2905200-R2011</t>
  </si>
  <si>
    <t>Mini Amortiguador delantero izquierdo</t>
  </si>
  <si>
    <t>Mini L2, L5</t>
  </si>
  <si>
    <t>Mini Mini Amortiguador delantero izquierdo  Ref.2905100-R2011</t>
  </si>
  <si>
    <t>Mini Left front shock absorber  Ref.2905100-R2011</t>
  </si>
  <si>
    <t>Mini Amortiguador trasero</t>
  </si>
  <si>
    <t>Mini Mini Amortiguador trasero  Ref.2915100-R2022</t>
  </si>
  <si>
    <t>Mini Rear shock absorber  Ref.2915100-R2022</t>
  </si>
  <si>
    <t>Q40312</t>
  </si>
  <si>
    <t>Mini Arandela de resorte</t>
  </si>
  <si>
    <t>Mini Mini Arandela de resorte  Ref.Q40312</t>
  </si>
  <si>
    <t>Mini Spring washer  Ref.Q40312</t>
  </si>
  <si>
    <t>5302021-R2001</t>
  </si>
  <si>
    <t>5302021-R20</t>
  </si>
  <si>
    <t>Mini Arandela del tubo de soporte del parabrisas</t>
  </si>
  <si>
    <t>Mini Mini Arandela del tubo de soporte del parabrisas  Ref.5302021-R2001</t>
  </si>
  <si>
    <t>Mini Windshield support tube washer  Ref.5302021-R2001</t>
  </si>
  <si>
    <t>Mini Bisagra</t>
  </si>
  <si>
    <t>Mini Mini Bisagra  Ref.8500240-R20</t>
  </si>
  <si>
    <t>Mini Hinge  Ref.8500240-R20</t>
  </si>
  <si>
    <t>Mini Bomba de lavado del limpiaparabrisas (Motor)</t>
  </si>
  <si>
    <t>Mini Mini Bomba de lavado del limpiaparabrisas (Motor)  Ref.5207013-R20</t>
  </si>
  <si>
    <t>Mini Windshield washer pump(motor)  Ref.5207013-R20</t>
  </si>
  <si>
    <t>Mini Brazo oscilante exterior de la estructura basculante</t>
  </si>
  <si>
    <t>Mini Mini Brazo oscilante exterior de la estructura basculante  Ref.2745104-R10</t>
  </si>
  <si>
    <t>Mini Outer swing arm of tilt structure  Ref.2745104-R10</t>
  </si>
  <si>
    <t>Rear wheel hub</t>
  </si>
  <si>
    <t>Mini Buje de rueda trasera  </t>
  </si>
  <si>
    <t>Mini Mini Buje de rueda trasera    Ref.3113101-R20</t>
  </si>
  <si>
    <t>Mini Rear wheel hub  Ref.3113101-R20</t>
  </si>
  <si>
    <t>Mini Cable de bloqueo del asiento</t>
  </si>
  <si>
    <t>Mini Mini Cable de bloqueo del asiento  Ref.6804010-R20</t>
  </si>
  <si>
    <t>Mini Seat lock cord  Ref.6804010-R20</t>
  </si>
  <si>
    <t>Shaft inner bushing</t>
  </si>
  <si>
    <t>Mini Casquillo interior del eje</t>
  </si>
  <si>
    <t>Mini Mini Casquillo interior del eje  Ref.2911116-R20</t>
  </si>
  <si>
    <t>Mini Shaft inner bushing  Ref.2911116-R20</t>
  </si>
  <si>
    <t>Mini Centro del logotipo</t>
  </si>
  <si>
    <t>Mini Mini Centro del logotipo  Ref.3102103-R20</t>
  </si>
  <si>
    <t>Mini Hub LOGO  Ref.3102103-R20</t>
  </si>
  <si>
    <t>5602013-R2021</t>
  </si>
  <si>
    <t>5602013-R20</t>
  </si>
  <si>
    <t>Rear chassis left plastic</t>
  </si>
  <si>
    <t>Mini Chasis trasero izquierdo de plástico</t>
  </si>
  <si>
    <t>Mini Mini Chasis trasero izquierdo de plástico  Ref.5602013-R2021</t>
  </si>
  <si>
    <t>Mini Rear chassis left plastic  Ref.5602013-R2021</t>
  </si>
  <si>
    <t>Mini Cilindro maestro del freno de mano derecho</t>
  </si>
  <si>
    <t>Mini Mini Cilindro maestro del freno de mano derecho  Ref.3505201-R20</t>
  </si>
  <si>
    <t>Mini Right handbrake master cylinder  Ref.3505201-R20</t>
  </si>
  <si>
    <t>8435596651244</t>
  </si>
  <si>
    <t>Cilindro maestro del freno de mano ziquierdo L5</t>
  </si>
  <si>
    <t>Mini Cilindro maestro del freno de mano izquierdo</t>
  </si>
  <si>
    <t>Mini Mini Cilindro maestro del freno de mano izquierdo  Ref.3505101-R20</t>
  </si>
  <si>
    <t>Mini Left handbrake master cylinder  Ref.3505101-R20</t>
  </si>
  <si>
    <t>8230011-R20</t>
  </si>
  <si>
    <t>#6 clip</t>
  </si>
  <si>
    <t>Mini Clip #6</t>
  </si>
  <si>
    <t>Mini Mini Clip #6  Ref.8230011-R20</t>
  </si>
  <si>
    <t>Mini #6 clip  Ref.8230011-R20</t>
  </si>
  <si>
    <t>8230012-R20</t>
  </si>
  <si>
    <t>#8 clip</t>
  </si>
  <si>
    <t>Mini Clip #8</t>
  </si>
  <si>
    <t>Mini Mini Clip #8  Ref.8230012-R20</t>
  </si>
  <si>
    <t>Mini #8 clip  Ref.8230012-R20</t>
  </si>
  <si>
    <t>Mini Cojinet de dirección</t>
  </si>
  <si>
    <t>Wear-resistant bearing</t>
  </si>
  <si>
    <t>Mini cojinete resistente al desgaste</t>
  </si>
  <si>
    <t>Mini Mini cojinete resistente al desgaste  Ref.2911111-R20</t>
  </si>
  <si>
    <t>Mini Wear-resistant bearing  Ref.2911111-R20</t>
  </si>
  <si>
    <t>Mini Compartimento de almacenamiento debajo del asiento</t>
  </si>
  <si>
    <t>Mini Mini Compartimento de almacenamiento debajo del asiento  Ref.6802011-R20</t>
  </si>
  <si>
    <t>Mini Underseat storage compartment  Ref.6802011-R20</t>
  </si>
  <si>
    <t>Mini Componente del sistema de dirección</t>
  </si>
  <si>
    <t>Mini Mini Componente del sistema de dirección  Ref.3404010-R20</t>
  </si>
  <si>
    <t>Mini Steering sterm component  Ref.3404010-R20</t>
  </si>
  <si>
    <t>Mini Conjunto de asiento</t>
  </si>
  <si>
    <t>Mini Mini Conjunto de asiento  Ref.6803100-R2001</t>
  </si>
  <si>
    <t>Mini Seat assy  Ref.6803100-R2001</t>
  </si>
  <si>
    <t>12V battery assembly</t>
  </si>
  <si>
    <t>Mini Conjunto de batería de 12 V</t>
  </si>
  <si>
    <t>Mini Mini Conjunto de batería de 12 V  Ref.3703010-R20</t>
  </si>
  <si>
    <t>Mini 12V battery assembly  Ref.3703010-R20</t>
  </si>
  <si>
    <t>Ball joint connecting rod assembly</t>
  </si>
  <si>
    <t>Mini Conjunto de biela de rotula</t>
  </si>
  <si>
    <t>Mini Mini Conjunto de biela de rotula  Ref.2911110-R20</t>
  </si>
  <si>
    <t>Mini Ball joint connecting rod assembly  Ref.2911110-R20</t>
  </si>
  <si>
    <t>2745020-R2011</t>
  </si>
  <si>
    <t>Tilt lock cable assembly</t>
  </si>
  <si>
    <t>Mini Conjunto de cable de bloqueo de inclinación</t>
  </si>
  <si>
    <t>Mini Mini Conjunto de cable de bloqueo de inclinación  Ref.2745020-R2011</t>
  </si>
  <si>
    <t>Mini Tilt lock cable assembly  Ref.2745020-R2011</t>
  </si>
  <si>
    <t>3508020-R2011</t>
  </si>
  <si>
    <t>Mini Conjunto de cable de estacionamiento</t>
  </si>
  <si>
    <t>Mini Mini Conjunto de cable de estacionamiento  Ref.3508020-R2011</t>
  </si>
  <si>
    <t>Mini Parking cable assembly  Ref.3508020-R2011</t>
  </si>
  <si>
    <t>4002010-R2021</t>
  </si>
  <si>
    <t>Body harness assy</t>
  </si>
  <si>
    <t>Mini Conjunto de cableado de carrocería</t>
  </si>
  <si>
    <t>Mini Mini Conjunto de cableado de carrocería  Ref.4002010-R2021</t>
  </si>
  <si>
    <t>Mini Body harness assy  Ref.4002010-R2021</t>
  </si>
  <si>
    <t>Cargo box assy</t>
  </si>
  <si>
    <t>Mini Conjunto de caja de carga</t>
  </si>
  <si>
    <t>Mini Mini Conjunto de caja de carga  Ref.8500100-R2022</t>
  </si>
  <si>
    <t>Mini Cargo box assy  Ref.8500100-R2022</t>
  </si>
  <si>
    <t>8500100-R2042</t>
  </si>
  <si>
    <t>Cargo box assy with silver coated lock</t>
  </si>
  <si>
    <t>Mini Conjunto de caja de carga con cerradura recubierta de plata</t>
  </si>
  <si>
    <t>Mini Mini Conjunto de caja de carga con cerradura recubierta de plata  Ref.8500100-R2042</t>
  </si>
  <si>
    <t>Mini Cargo box assy with silver coated lock  Ref.8500100-R2042</t>
  </si>
  <si>
    <t>8500100-R2032</t>
  </si>
  <si>
    <t>Cargo box assy without door lock</t>
  </si>
  <si>
    <t>Mini Conjunto de caja de carga sin cerradura de puerta</t>
  </si>
  <si>
    <t>Mini Mini Conjunto de caja de carga sin cerradura de puerta  Ref.8500100-R2032</t>
  </si>
  <si>
    <t>Mini Cargo box assy without door lock  Ref.8500100-R2032</t>
  </si>
  <si>
    <t>8500400-R20</t>
  </si>
  <si>
    <t>EPP box assy with stickers</t>
  </si>
  <si>
    <t>Mini conjunto de caja EPP con pegatinas</t>
  </si>
  <si>
    <t>Mini Mini conjunto de caja EPP con pegatinas  Ref.8500400-R20</t>
  </si>
  <si>
    <t>Mini EPP box assy with stickers  Ref.8500400-R20</t>
  </si>
  <si>
    <t>8500300-R20</t>
  </si>
  <si>
    <t>EPP box assy with cover</t>
  </si>
  <si>
    <t>Mini Conjunto de caja EPP con tapa</t>
  </si>
  <si>
    <t>Mini Mini Conjunto de caja EPP con tapa  Ref.8500300-R20</t>
  </si>
  <si>
    <t>Mini EPP box assy with cover  Ref.8500300-R20</t>
  </si>
  <si>
    <t>EPP box assy without exterior trim</t>
  </si>
  <si>
    <t>Mini Conjunto de caja EPP sin moldura exterior</t>
  </si>
  <si>
    <t>Mini Mini Conjunto de caja EPP sin moldura exterior  Ref.8500500-R20</t>
  </si>
  <si>
    <t>Mini EPP box assy without exterior trim  Ref.8500500-R20</t>
  </si>
  <si>
    <t>3776010-R1011</t>
  </si>
  <si>
    <t>Mini conjunto de Cámara de marcha atrás  </t>
  </si>
  <si>
    <t>Mini Mini conjunto de Cámara de marcha atrás    Ref.3776010-R1011</t>
  </si>
  <si>
    <t>Mini Backup camera assy  Ref.3776010-R1011</t>
  </si>
  <si>
    <t>2107030-R2011</t>
  </si>
  <si>
    <t>Mini Conjunto de cargador incorporado</t>
  </si>
  <si>
    <t>Mini Mini Conjunto de cargador incorporado  Ref.2107030-R2011</t>
  </si>
  <si>
    <t>Mini On-board charger assy  Ref.2107030-R2011</t>
  </si>
  <si>
    <t>Hasp assy</t>
  </si>
  <si>
    <t>Mini Conjunto de cerrojo</t>
  </si>
  <si>
    <t>Mini Mini Conjunto de cerrojo  Ref.8500250-R20</t>
  </si>
  <si>
    <t>Mini Hasp assy  Ref.8500250-R20</t>
  </si>
  <si>
    <t>2123010-R20</t>
  </si>
  <si>
    <t>Mini Conjunto de convertidor DC / DC</t>
  </si>
  <si>
    <t>Mini Mini Conjunto de convertidor DC / DC  Ref.2123010-R20</t>
  </si>
  <si>
    <t>Mini DC/DC converter assembly  Ref.2123010-R20</t>
  </si>
  <si>
    <t>4019020-R2021</t>
  </si>
  <si>
    <t>4019020-R2011</t>
  </si>
  <si>
    <t>Power battery busbar negative electrode assembly 24</t>
  </si>
  <si>
    <t>Mini conjunto de electrodo negativo de barra colectora de batería de alimentación</t>
  </si>
  <si>
    <t>Mini Mini conjunto de electrodo negativo de barra colectora de batería de alimentación  Ref.4019020-R2012</t>
  </si>
  <si>
    <t>Mini Power battery busbar negative electrode assembly  Ref.4019020-R2012</t>
  </si>
  <si>
    <t>Power battery busbar negative electrode assembly</t>
  </si>
  <si>
    <t>8435596651473</t>
  </si>
  <si>
    <t>Conjunto de cableado salida de potencia L5</t>
  </si>
  <si>
    <t>4019010-R2021</t>
  </si>
  <si>
    <t>8435596650926</t>
  </si>
  <si>
    <t>Power battery busbar positive electrode assembly</t>
  </si>
  <si>
    <t>Mini Conjunto de electrodo positivo de barra colectora de batería de alimentación 2025</t>
  </si>
  <si>
    <t>Mini Mini Conjunto de electrodo positivo de barra colectora de batería de alimentación 2025  Ref.4019010-R2012</t>
  </si>
  <si>
    <t>4019010-R2011</t>
  </si>
  <si>
    <t>Mini Conjunto de electrodo positivo de barra colectora de batería de alimentación</t>
  </si>
  <si>
    <t>Mini Mini Conjunto de electrodo positivo de barra colectora de batería de alimentación  Ref.4019010-R2012</t>
  </si>
  <si>
    <t>Mini Power battery busbar positive electrode assembly  Ref.4019010-R2012</t>
  </si>
  <si>
    <t>3505200-R2001</t>
  </si>
  <si>
    <t>Mini Conjunto de freno de mano derecha</t>
  </si>
  <si>
    <t>Mini Mini Conjunto de freno de mano derecha  Ref.3505200-R20</t>
  </si>
  <si>
    <t>Mini Right handbrake assy  Ref.3505200-R20</t>
  </si>
  <si>
    <t>3505100-R2001</t>
  </si>
  <si>
    <t>Mini Conjunto de freno de mano izquierdo</t>
  </si>
  <si>
    <t>Mini Mini Conjunto de freno de mano izquierdo  Ref.3505100-R20</t>
  </si>
  <si>
    <t>Mini Left handbrake assy  Ref.3505100-R20</t>
  </si>
  <si>
    <t>3704010-R20</t>
  </si>
  <si>
    <t>Ignition switch assy with key</t>
  </si>
  <si>
    <t>Mini Conjunto de interruptor de encendido con llave</t>
  </si>
  <si>
    <t>Mini Mini Conjunto de interruptor de encendido con llave  Ref.3704010-R2001</t>
  </si>
  <si>
    <t>Mini Ignition switch assy with key  Ref.3704010-R2001</t>
  </si>
  <si>
    <t>4111020-R2011</t>
  </si>
  <si>
    <t>4111020-R2012</t>
  </si>
  <si>
    <t>Mini Conjunto de lampara de señal de giro delantera derecha</t>
  </si>
  <si>
    <t>Mini Mini Conjunto de lampara de señal de giro delantera derecha  Ref.4111020-R2011</t>
  </si>
  <si>
    <t>Mini Front right turn signal lamp assy  Ref.4111020-R2011</t>
  </si>
  <si>
    <t>4111010-R2012</t>
  </si>
  <si>
    <t>Mini Conjunto de lámpara de señal de giro delantera izquierda</t>
  </si>
  <si>
    <t>Mini Mini Conjunto de lámpara de señal de giro delantera izquierda  Ref.4111010-R2011</t>
  </si>
  <si>
    <t>Mini Front left turn signal lamp assy  Ref.4111010-R2011</t>
  </si>
  <si>
    <t>Mini Conjunto de limpiaparabrisas con motor</t>
  </si>
  <si>
    <t>Mini Mini Conjunto de limpiaparabrisas con motor  Ref.5207010-R20</t>
  </si>
  <si>
    <t>Mini Windshield  washer assy with motor  Ref.5207010-R20</t>
  </si>
  <si>
    <t>3506200-R2021</t>
  </si>
  <si>
    <t>Rear brake oil hose assy 24</t>
  </si>
  <si>
    <t>Mini Conjunto de manguera de aceite de freno trasero</t>
  </si>
  <si>
    <t>Mini Mini Conjunto de manguera de aceite de freno trasero  Ref.3506200-R20</t>
  </si>
  <si>
    <t>Mini Rear brake oil hose assy  Ref.3506200-R20</t>
  </si>
  <si>
    <t>3506200-R2001</t>
  </si>
  <si>
    <t>3506100-R2001</t>
  </si>
  <si>
    <t>Mini Conjunto de manguera de aceite del freno delantero</t>
  </si>
  <si>
    <t>Mini Mini Conjunto de manguera de aceite del freno delantero  Ref.3506100-R20</t>
  </si>
  <si>
    <t>Mini Front brake oil hose assy  Ref.3506100-R20</t>
  </si>
  <si>
    <t>5602020-R20</t>
  </si>
  <si>
    <t>Mini Conjunto de montaje del puerto de carga</t>
  </si>
  <si>
    <t>Mini Mini Conjunto de montaje del puerto de carga  Ref.5602020-R2001</t>
  </si>
  <si>
    <t>Mini Charging port mount assy  Ref.5602020-R2001</t>
  </si>
  <si>
    <t>Mini Conjunto de panel de moldura superior delantera</t>
  </si>
  <si>
    <t>Mini Mini Conjunto de panel de moldura superior delantera  Ref.5302010-R20</t>
  </si>
  <si>
    <t>Mini Front upper moulding panel assy  Ref.5302010-R20</t>
  </si>
  <si>
    <t>Dashboard mounting panel assy</t>
  </si>
  <si>
    <t>Mini Conjunto de panel de montaje de Display</t>
  </si>
  <si>
    <t>Mini Mini Conjunto de panel de montaje de Display  Ref.5306010-R20</t>
  </si>
  <si>
    <t>Mini Dashboard mounting panel assy  Ref.5306010-R20</t>
  </si>
  <si>
    <t>Q146B0816</t>
  </si>
  <si>
    <t>Mini Conjunto de perno de cabeza hexagonal, arandela de resorte y arandela plana</t>
  </si>
  <si>
    <t>Mini Mini Conjunto de perno de cabeza hexagonal, arandela de resorte y arandela plana  Ref.Q146B0816</t>
  </si>
  <si>
    <t>Mini Hexagon head bolt, spring washer and plain washer assy  Ref.Q146B0816</t>
  </si>
  <si>
    <t>Mini Mini Conjunto de perno de cabeza hexagonal, arandela de resorte y arandela plana  Ref.Q146B0850</t>
  </si>
  <si>
    <t>Mini Hexagon head bolt, spring washer and plain washer assy  Ref.Q146B0850</t>
  </si>
  <si>
    <t>Heating unit assy</t>
  </si>
  <si>
    <t>Mini Conjunto de unidad de calefacción</t>
  </si>
  <si>
    <t>Mini Mini Conjunto de unidad de calefacción  Ref.8500210-R20</t>
  </si>
  <si>
    <t>Mini Heating unit assy  Ref.8500210-R20</t>
  </si>
  <si>
    <t>Bumper anti-collision beam assy(steel)</t>
  </si>
  <si>
    <t>Mini Conjunto de viga anticolisión de parachoques (Acero)</t>
  </si>
  <si>
    <t>Mini Mini Conjunto de viga anticolisión de parachoques (Acero)  Ref.2801285-R2011</t>
  </si>
  <si>
    <t>Mini Bumper anti-collision beam assy(steel)  Ref.2801285-R2011</t>
  </si>
  <si>
    <t>Right trailing arm assembly</t>
  </si>
  <si>
    <t>Mini conjunto del brazo de arrastre derecho</t>
  </si>
  <si>
    <t>Mini Mini conjunto del brazo de arrastre derecho  Ref.2911400-R20</t>
  </si>
  <si>
    <t>Mini Right trailing arm assembly  Ref.2911400-R20</t>
  </si>
  <si>
    <t>Left trailing arm assembly</t>
  </si>
  <si>
    <t>Mini conjunto del brazo de arrastre izquierdo</t>
  </si>
  <si>
    <t>Mini Mini conjunto del brazo de arrastre izquierdo  Ref.2911300-R20</t>
  </si>
  <si>
    <t>Mini Left trailing arm assembly  Ref.2911300-R20</t>
  </si>
  <si>
    <t>2801100-R2012</t>
  </si>
  <si>
    <t>2801100-R2011</t>
  </si>
  <si>
    <t>Mini Conjunto del cuerpo de soldadura frontal (Acero)</t>
  </si>
  <si>
    <t>Mini Mini Conjunto del cuerpo de soldadura frontal (Acero)  Ref.2801100-R2012</t>
  </si>
  <si>
    <t>Mini Front welding body assy(steel)  Ref.2801100-R2012</t>
  </si>
  <si>
    <t>2801200-R2021</t>
  </si>
  <si>
    <t>Rear welding body assy(steel)</t>
  </si>
  <si>
    <t>Mini Mini Conjunto del cuerpo de soldadura frontal (Acero)  Ref.2801200-R2021</t>
  </si>
  <si>
    <t>Mini Rear welding body assy(steel)  Ref.2801200-R2021</t>
  </si>
  <si>
    <t>3820020-R2012</t>
  </si>
  <si>
    <t>3820020-R2011</t>
  </si>
  <si>
    <t>Display Mini</t>
  </si>
  <si>
    <t>Mini Mini Conjunto Display (Batería de litio)  Ref.3820020-R2012</t>
  </si>
  <si>
    <t>Mini Dashboard assy (Lithium battery)  Ref.3820020-R2012</t>
  </si>
  <si>
    <t>Hub motor assembly (2000W)</t>
  </si>
  <si>
    <t>Mini Conjunto motor de cubo(2000 W)  </t>
  </si>
  <si>
    <t>Mini Mini Conjunto motor de cubo(2000 W)    Ref.2103060-R20</t>
  </si>
  <si>
    <t>Mini Hub motor assembly (2000W)  Ref.2103060-R20</t>
  </si>
  <si>
    <t>Hub motor locknut</t>
  </si>
  <si>
    <t>Mini Contratuerca del motor de cubo</t>
  </si>
  <si>
    <t>Mini Mini Contratuerca del motor de cubo  Ref.2103111-R20</t>
  </si>
  <si>
    <t>Mini Hub motor locknut  Ref.2103111-R20</t>
  </si>
  <si>
    <t>Mini Contratuerca primaria</t>
  </si>
  <si>
    <t>Mini Mini Contratuerca primaria  Ref.3404021-R2011</t>
  </si>
  <si>
    <t>Mini Primary locknut  Ref.3404021-R2011</t>
  </si>
  <si>
    <t>Mini Contratuerca secundaria</t>
  </si>
  <si>
    <t>Mini Mini Contratuerca secundaria  Ref.3404022-R20</t>
  </si>
  <si>
    <t>Mini Secondary locknut  Ref.3404022-R20</t>
  </si>
  <si>
    <t>12V battery strap</t>
  </si>
  <si>
    <t>Mini Correa de batería de 12 V</t>
  </si>
  <si>
    <t>Mini Mini Correa de batería de 12 V  Ref.3703011-R20</t>
  </si>
  <si>
    <t>Mini 12V battery strap  Ref.3703011-R20</t>
  </si>
  <si>
    <t>Lower dust cover</t>
  </si>
  <si>
    <t>Mini Cubierta antipolvo inferior</t>
  </si>
  <si>
    <t>Mini Mini Cubierta antipolvo inferior  Ref.3404024-R20</t>
  </si>
  <si>
    <t>Mini Lower dust cover  Ref.3404024-R20</t>
  </si>
  <si>
    <t>EPP box cover</t>
  </si>
  <si>
    <t>Mini Cubierta de la caja de EPP</t>
  </si>
  <si>
    <t>Mini Mini Cubierta de la caja de EPP  Ref.8500220-R20</t>
  </si>
  <si>
    <t>Mini EPP box cover  Ref.8500220-R20</t>
  </si>
  <si>
    <t>8500224-R20</t>
  </si>
  <si>
    <t>EPP box cover with UV printings on left / front / right side</t>
  </si>
  <si>
    <t>Mini Cubierta de la caja de EPP con impresiones UV en el lado izquierdo/ frontal/ lado derecho</t>
  </si>
  <si>
    <t>Mini Mini Cubierta de la caja de EPP con impresiones UV en el lado izquierdo/ frontal/ lado derecho  Ref.8500224-R20</t>
  </si>
  <si>
    <t>Mini EPP box cover with UV printings on left / front / right side  Ref.8500224-R20</t>
  </si>
  <si>
    <t>Mini Cubierta del conjunto de limpiaparabrisas</t>
  </si>
  <si>
    <t>Mini Mini Cubierta del conjunto de limpiaparabrisas  Ref.5301111-R20</t>
  </si>
  <si>
    <t>Mini Cover on windshield washer assy  Ref.5301111-R20</t>
  </si>
  <si>
    <t>Mini Cubierta inferior del asiento</t>
  </si>
  <si>
    <t>Mini Mini Cubierta inferior del asiento  Ref.6802012-R20</t>
  </si>
  <si>
    <t>Mini Seat lower cover  Ref.6802012-R20</t>
  </si>
  <si>
    <t>Decorative upper cover</t>
  </si>
  <si>
    <t>Mini Cubierta superior decorativa</t>
  </si>
  <si>
    <t>Mini Mini Cubierta superior decorativa  Ref.5302019-R20</t>
  </si>
  <si>
    <t>Mini Decorative upper cover  Ref.5302019-R20</t>
  </si>
  <si>
    <t>Mini Cubierta trasera del respaldo</t>
  </si>
  <si>
    <t>Mini Mini Cubierta trasera del respaldo  Ref.6805103-R20</t>
  </si>
  <si>
    <t>Mini Backrest rear cover  Ref.6805103-R20</t>
  </si>
  <si>
    <t>Mini Cubierta VIN</t>
  </si>
  <si>
    <t>Mini Mini Cubierta VIN  Ref.5301114-R20</t>
  </si>
  <si>
    <t>Mini VIN cover  Ref.5301114-R20</t>
  </si>
  <si>
    <t>Inner fender cover</t>
  </si>
  <si>
    <t>Mini Cubre guardabarros interior</t>
  </si>
  <si>
    <t>Mini Mini Cubre guardabarros interior  Ref.5301106-R20</t>
  </si>
  <si>
    <t>Mini Inner fender cover  Ref.5301106-R20</t>
  </si>
  <si>
    <t>EPP box body</t>
  </si>
  <si>
    <t>Mini Cuerpo de caja EPP</t>
  </si>
  <si>
    <t>Mini Mini Cuerpo de caja EPP  Ref.8500203-R20</t>
  </si>
  <si>
    <t>Mini EPP box body  Ref.8500203-R20</t>
  </si>
  <si>
    <t>Mini Cuerpo del espejo retrovisor derecho</t>
  </si>
  <si>
    <t>Mini Mini Cuerpo del espejo retrovisor derecho  Ref.8202025-R20</t>
  </si>
  <si>
    <t>Mini Right rearview mirror body  Ref.8202025-R20</t>
  </si>
  <si>
    <t>Mini Cuerpo del espejo retrovisor izquierdo</t>
  </si>
  <si>
    <t>Mini Mini Cuerpo del espejo retrovisor izquierdo  Ref.8202015-R20</t>
  </si>
  <si>
    <t>Mini Left rearview mirror body  Ref.8202015-R20</t>
  </si>
  <si>
    <t>5306011-R2011</t>
  </si>
  <si>
    <t>5306011-R20</t>
  </si>
  <si>
    <t>Display mount panel body my20</t>
  </si>
  <si>
    <t>Mini Cuerpo del panel de montaje del display my20</t>
  </si>
  <si>
    <t>Mini Mini Cuerpo del panel de montaje del display my20  Ref.5306011-R2011</t>
  </si>
  <si>
    <t>Mini Display mount panel body my20  Ref.5306011-R2011</t>
  </si>
  <si>
    <t>Inner fender body 24</t>
  </si>
  <si>
    <t>Mini Cuerpo guardabarros interior</t>
  </si>
  <si>
    <t>Mini Mini Cuerpo guardabarros interior  Ref.5301101-R20</t>
  </si>
  <si>
    <t>Mini Inner fender body  Ref.5301101-R20</t>
  </si>
  <si>
    <t>5301101-R20</t>
  </si>
  <si>
    <t>Inner fender body</t>
  </si>
  <si>
    <t>Mini Eje frontal</t>
  </si>
  <si>
    <t>Mini Mini Eje frontal  Ref.3101103-R20</t>
  </si>
  <si>
    <t>Mini Front axle  Ref.3101103-R20</t>
  </si>
  <si>
    <t>2101010-R2001</t>
  </si>
  <si>
    <t>Power battery pack assembly</t>
  </si>
  <si>
    <t>Mini Ensamblaje del paquete de batería de alimentación</t>
  </si>
  <si>
    <t>Mini Mini Ensamblaje del paquete de batería de alimentación  Ref.2101010-R2001</t>
  </si>
  <si>
    <t>Mini Power battery pack assembly  Ref.2101010-R2001</t>
  </si>
  <si>
    <t>8435596637606</t>
  </si>
  <si>
    <t>Tilt structure assembly (with maintenance cover)</t>
  </si>
  <si>
    <t>Conjunto Sistema de inclinación (con tapa de registro)</t>
  </si>
  <si>
    <t>LIGHT2024</t>
  </si>
  <si>
    <t>LIGHT2024 Estructura basculante  Ref.2745010-R11</t>
  </si>
  <si>
    <t>LIGHT2024 Tilt structure 2024 Ref.Ref.2745010-R11</t>
  </si>
  <si>
    <t>8435596650933</t>
  </si>
  <si>
    <t>LIGHT Estructura basculante  Ref.2745100-R11</t>
  </si>
  <si>
    <t>Mini Estructura basculante</t>
  </si>
  <si>
    <t>Mini Mini Estructura basculante  Ref.2745100-R10</t>
  </si>
  <si>
    <t>Mini Tilt structure  Ref.2745100-R10</t>
  </si>
  <si>
    <t>Mini Estructura de modelo plano</t>
  </si>
  <si>
    <t>Mini Mini Estructura de modelo plano  Ref.8500100-R2011</t>
  </si>
  <si>
    <t>Mini Flat model structure  Ref.8500100-R2011</t>
  </si>
  <si>
    <t>5173012-R20</t>
  </si>
  <si>
    <t>Mini Guardabarros inferior interior de la carrocería delantera</t>
  </si>
  <si>
    <t>Mini Mini Guardabarros inferior interior de la carrocería delantera  Ref.5173012-R2001</t>
  </si>
  <si>
    <t>Mini Front body inner bottom fender  Ref.5173012-R2001</t>
  </si>
  <si>
    <t>5173011-R20</t>
  </si>
  <si>
    <t>Mini Mini Guardabarros inferior interior de la carrocería delantera  Ref.5173011-R2001</t>
  </si>
  <si>
    <t>Mini Front body inner lower fender  Ref.5173011-R2001</t>
  </si>
  <si>
    <t>5173013-R20</t>
  </si>
  <si>
    <t>8435596633868</t>
  </si>
  <si>
    <t>Mini Guardabarros trasero de la carrocería delantera</t>
  </si>
  <si>
    <t>Mini Mini Guardabarros trasero de la carrocería delantera  Ref.5302012-R20</t>
  </si>
  <si>
    <t>Mini Front body rear fender  Ref.5302012-R20</t>
  </si>
  <si>
    <t>Mini Guardabarros trasero derecho</t>
  </si>
  <si>
    <t>Mini Mini Guardabarros trasero derecho  Ref.5602017-R20</t>
  </si>
  <si>
    <t>Mini Rear body right fender  Ref.5602017-R20</t>
  </si>
  <si>
    <t>Mini Guardabarros trasero izquierdo</t>
  </si>
  <si>
    <t>Mini Mini Guardabarros trasero izquierdo  Ref.5602016-R20</t>
  </si>
  <si>
    <t>Mini Rear body left fender  Ref.5602016-R20</t>
  </si>
  <si>
    <t>8500409-R20</t>
  </si>
  <si>
    <t>Thermometer film sheet</t>
  </si>
  <si>
    <t>Mini Hoja de película de termómetro</t>
  </si>
  <si>
    <t>Mini Mini Hoja de película de termómetro  Ref.8500409-R20</t>
  </si>
  <si>
    <t>Mini Thermometer film sheet  Ref.8500409-R20</t>
  </si>
  <si>
    <t>Mini Junta de cojinete de dirección</t>
  </si>
  <si>
    <t>Mini Mini Junta de cojinete de dirección  Ref.3404100-R20</t>
  </si>
  <si>
    <t>Mini Steering sterm bearing kit  Ref.3404100-R20</t>
  </si>
  <si>
    <t>Step gasket</t>
  </si>
  <si>
    <t>Mini Junta de paso</t>
  </si>
  <si>
    <t>Mini Mini Junta de paso  Ref.3404027-R20</t>
  </si>
  <si>
    <t>Mini Step gasket  Ref.3404027-R20</t>
  </si>
  <si>
    <t>6802014-R10</t>
  </si>
  <si>
    <t>Fire extinguisher holder gasket</t>
  </si>
  <si>
    <t>Mini Junta de soporte del extintor</t>
  </si>
  <si>
    <t>Mini Mini Junta de soporte del extintor  Ref.6802014-R10</t>
  </si>
  <si>
    <t>Mini Fire extinguisher holder gasket  Ref.6802014-R10</t>
  </si>
  <si>
    <t>Mini kit de montaje ajustable para el respaldo del asiento</t>
  </si>
  <si>
    <t>Mini Mini kit de montaje ajustable para el respaldo del asiento  Ref.6805200-R20</t>
  </si>
  <si>
    <t>Mini Adjustable mount kit for seat backrest  Ref.6805200-R20</t>
  </si>
  <si>
    <t>Right turn signal lampshade</t>
  </si>
  <si>
    <t>Mini Lámpara de intermitente derecho</t>
  </si>
  <si>
    <t>Mini Mini Lámpara de intermitente derecho  Ref.5302028-R20</t>
  </si>
  <si>
    <t>Mini Right turn signal lampshade  Ref.5302028-R20</t>
  </si>
  <si>
    <t>Left turn signal lampshade</t>
  </si>
  <si>
    <t>Mini Lámpara de intermitente izquierdo</t>
  </si>
  <si>
    <t>Mini Mini Lámpara de intermitente izquierdo  Ref.5302027-R20</t>
  </si>
  <si>
    <t>Mini Left turn signal lampshade  Ref.5302027-R20</t>
  </si>
  <si>
    <t>Mini Listón de moldura del cuerpo delantero derecho</t>
  </si>
  <si>
    <t>Mini Mini Listón de moldura del cuerpo delantero derecho  Ref.5302014-R20</t>
  </si>
  <si>
    <t>Mini Front body right moulding strip  Ref.5302014-R20</t>
  </si>
  <si>
    <t>Mini Listón de moldura del cuerpo delantero izquierdo</t>
  </si>
  <si>
    <t>Mini Mini Listón de moldura del cuerpo delantero izquierdo  Ref.5302013-R20</t>
  </si>
  <si>
    <t>Mini Front body left moulding strip  Ref.5302013-R20</t>
  </si>
  <si>
    <t>Mini Llanta delantera</t>
  </si>
  <si>
    <t>Mini Mini Llanta delantera  Ref.3101111-R20</t>
  </si>
  <si>
    <t>Mini Front rim  Ref.3101111-R20</t>
  </si>
  <si>
    <t>Flat key</t>
  </si>
  <si>
    <t>Mini Llave plana</t>
  </si>
  <si>
    <t>Mini Mini Llave plana  Ref.Q5510840</t>
  </si>
  <si>
    <t>Mini Flat key  Ref.Q5510840</t>
  </si>
  <si>
    <t>Rear LOGO OAK</t>
  </si>
  <si>
    <t>Mini Logotipo OAK trasero</t>
  </si>
  <si>
    <t>Mini Mini Logotipo OAK trasero  Ref.3923014-R20</t>
  </si>
  <si>
    <t>Mini Rear LOGO OAK  Ref.3923014-R20</t>
  </si>
  <si>
    <t>Mini Manguera de rociado de lavado</t>
  </si>
  <si>
    <t>Mini Mini Manguera de rociado de lavado  Ref.5207014-R20</t>
  </si>
  <si>
    <t>Mini Washer spray hose  Ref.5207014-R20</t>
  </si>
  <si>
    <t>Mini Manguito de apoyo</t>
  </si>
  <si>
    <t>Mini Mini Manguito de apoyo  Ref.3101107-R20</t>
  </si>
  <si>
    <t>Mini Supporting sleeve  Ref.3101107-R20</t>
  </si>
  <si>
    <t>Stabilizer rod  rubber sleeve</t>
  </si>
  <si>
    <t>Mini Manguito de goma de la barra estabilizadora</t>
  </si>
  <si>
    <t>Mini Mini Manguito de goma de la barra estabilizadora  Ref.2911113-R20</t>
  </si>
  <si>
    <t>Mini Stabilizer rod  rubber sleeve  Ref.2911113-R20</t>
  </si>
  <si>
    <t>Left front wheel axle sleeve</t>
  </si>
  <si>
    <t>Mini Manguito del eje de la rueda delantera izquierda</t>
  </si>
  <si>
    <t>Mini Mini Manguito del eje de la rueda delantera izquierda  Ref.3101109-R20</t>
  </si>
  <si>
    <t>Mini Left front wheel axle sleeve  Ref.3101109-R20</t>
  </si>
  <si>
    <t>8500218-R20</t>
  </si>
  <si>
    <t>Mini Manillar</t>
  </si>
  <si>
    <t>Mini Mini Manillar  Ref.8500218-R20</t>
  </si>
  <si>
    <t>Mini Handle  Ref.8500218-R20</t>
  </si>
  <si>
    <t>3101100-R2011</t>
  </si>
  <si>
    <t>Mini Montaje de llanta delantera</t>
  </si>
  <si>
    <t>Mini Mini Montaje de llanta delantera  Ref.3101100-R2012</t>
  </si>
  <si>
    <t>Mini Front rim assembly  Ref.3101100-R2012</t>
  </si>
  <si>
    <t>Headrest body assembly</t>
  </si>
  <si>
    <t>Mini Montaje del cuerpo del reposabrazos</t>
  </si>
  <si>
    <t>Mini Mini Montaje del cuerpo del reposabrazos  Ref.6808100-R20</t>
  </si>
  <si>
    <t>Mini Headrest body assembly  Ref.6808100-R20</t>
  </si>
  <si>
    <t>Backrest assembly</t>
  </si>
  <si>
    <t>Mini Montaje del respaldo</t>
  </si>
  <si>
    <t>Mini Mini Montaje del respaldo  Ref.6805100-R20</t>
  </si>
  <si>
    <t>Mini Backrest assembly  Ref.6805100-R20</t>
  </si>
  <si>
    <t>3106106-R10</t>
  </si>
  <si>
    <t>Winter tire</t>
  </si>
  <si>
    <t>Mini Neumático de invierno</t>
  </si>
  <si>
    <t>Mini Mini Neumático de invierno  Ref.3106106-R10</t>
  </si>
  <si>
    <t>Mini Winter tire  Ref.3106106-R10</t>
  </si>
  <si>
    <t>5301020-R20</t>
  </si>
  <si>
    <t>Mini Panel de montaje de luz de freno de posición alta</t>
  </si>
  <si>
    <t>Mini Mini Panel de montaje de luz de freno de posición alta  Ref.5301020-R2001</t>
  </si>
  <si>
    <t>Mini High position stop lamp mounting panel  Ref.5301020-R2001</t>
  </si>
  <si>
    <t>Mini Panel de montaje de pedales</t>
  </si>
  <si>
    <t>Mini Mini Panel de montaje de pedales  Ref.5107011-R20</t>
  </si>
  <si>
    <t>Mini Pedal mounting panel  Ref.5107011-R20</t>
  </si>
  <si>
    <t>Mini Panel de montaje derecho de la carrocería trasera</t>
  </si>
  <si>
    <t>Mini Mini Panel de montaje derecho de la carrocería trasera  Ref.5602014-R20</t>
  </si>
  <si>
    <t>Mini Rear body right mounting panel  Ref.5602014-R20</t>
  </si>
  <si>
    <t>Mini Panel de montaje frontal de la carrocería trasera</t>
  </si>
  <si>
    <t>Mini Mini Panel de montaje frontal de la carrocería trasera  Ref.5602011-R20</t>
  </si>
  <si>
    <t>Mini Rear body front mounting panel  Ref.5602011-R20</t>
  </si>
  <si>
    <t>Mini Panel decorativo delantero</t>
  </si>
  <si>
    <t>Mini Mini Panel decorativo delantero  Ref.5302011-R20</t>
  </si>
  <si>
    <t>Mini Front moulding panel  Ref.5302011-R20</t>
  </si>
  <si>
    <t>Mini Panel trasero derecho de la carrocería delantera</t>
  </si>
  <si>
    <t>Mini Mini Panel trasero derecho de la carrocería delantera  Ref.5302018-R20</t>
  </si>
  <si>
    <t>Mini Front body right rear moulding strip  Ref.5302018-R20</t>
  </si>
  <si>
    <t>Mini Panel trasero izquierdo de carrocería delantera</t>
  </si>
  <si>
    <t>Mini Mini Panel trasero izquierdo de carrocería delantera  Ref.5302017-R20</t>
  </si>
  <si>
    <t>Mini Front body left rear moulding strip  Ref.5302017-R20</t>
  </si>
  <si>
    <t>Mini Parte delantera del cable de estacionamiento</t>
  </si>
  <si>
    <t>Mini Mini Parte delantera del cable de estacionamiento  Ref.3508021-R2001</t>
  </si>
  <si>
    <t>Mini Parking cable forepart  Ref.3508021-R2001</t>
  </si>
  <si>
    <t>Mini Parte delantera del guardabarro delantero</t>
  </si>
  <si>
    <t>Mini Mini Parte delantera del guardabarro delantero  Ref.3102011-R20</t>
  </si>
  <si>
    <t>Mini Front fender forepart  Ref.3102011-R20</t>
  </si>
  <si>
    <t>3508023-R20</t>
  </si>
  <si>
    <t>Mini Parte trasera del cable de estacionamiento</t>
  </si>
  <si>
    <t>Mini Mini Parte trasera del cable de estacionamiento  Ref.3508023-R20</t>
  </si>
  <si>
    <t>Mini Parking cable rear part  Ref.3508023-R20</t>
  </si>
  <si>
    <t>Mini Parte trasera del guardabarro delantero</t>
  </si>
  <si>
    <t>Mini Mini Parte trasera del guardabarro delantero  Ref.3102012-R20</t>
  </si>
  <si>
    <t>Mini Front fender rear part  Ref.3102012-R20</t>
  </si>
  <si>
    <t>Q5280410</t>
  </si>
  <si>
    <t>Elastic cylindrical pin straight groove</t>
  </si>
  <si>
    <t>Mini Pasador cilíndrico elástico ranura recta</t>
  </si>
  <si>
    <t>Mini Mini Pasador cilíndrico elástico ranura recta  Ref.Q5280410</t>
  </si>
  <si>
    <t>Mini Elastic cylindrical pin straight groove  Ref.Q5280410</t>
  </si>
  <si>
    <t>Mini Pastillas de freno delanteras</t>
  </si>
  <si>
    <t>Mini Mini Pastillas de freno delanteras  Ref.3501030-R20</t>
  </si>
  <si>
    <t>Mini Front brake pads  Ref.3501030-R20</t>
  </si>
  <si>
    <t>8500406-R20</t>
  </si>
  <si>
    <t>Sticker on right side</t>
  </si>
  <si>
    <t>Mini Pegatina en el lado derecho</t>
  </si>
  <si>
    <t>Mini Mini Pegatina en el lado derecho  Ref.8500406-R20</t>
  </si>
  <si>
    <t>Mini Sticker on right side  Ref.8500406-R20</t>
  </si>
  <si>
    <t>8500404-R20</t>
  </si>
  <si>
    <t>Sticker on left side</t>
  </si>
  <si>
    <t>Mini Pegatina en el lado izquierdo</t>
  </si>
  <si>
    <t>Mini Mini Pegatina en el lado izquierdo  Ref.8500404-R20</t>
  </si>
  <si>
    <t>Mini Sticker on left side  Ref.8500404-R20</t>
  </si>
  <si>
    <t>8500407-R20</t>
  </si>
  <si>
    <t>Sticker on back side</t>
  </si>
  <si>
    <t>Mini Pegatina en la parte de atrás</t>
  </si>
  <si>
    <t>Mini Mini Pegatina en la parte de atrás  Ref.8500407-R20</t>
  </si>
  <si>
    <t>Mini Sticker on back side  Ref.8500407-R20</t>
  </si>
  <si>
    <t>8500403-R20</t>
  </si>
  <si>
    <t>Sticker on top side</t>
  </si>
  <si>
    <t>Mini Pegatina en la parte superior</t>
  </si>
  <si>
    <t>Mini Mini Pegatina en la parte superior  Ref.8500403-R20</t>
  </si>
  <si>
    <t>Mini Sticker on top side  Ref.8500403-R20</t>
  </si>
  <si>
    <t>8500402-R20</t>
  </si>
  <si>
    <t>Sticker on lower door</t>
  </si>
  <si>
    <t>Mini Pegatina en la puerta inferior</t>
  </si>
  <si>
    <t>Mini Mini Pegatina en la puerta inferior  Ref.8500402-R20</t>
  </si>
  <si>
    <t>Mini Sticker on lower door  Ref.8500402-R20</t>
  </si>
  <si>
    <t>Q1850837</t>
  </si>
  <si>
    <t>Mini Perno de brida hexagonal</t>
  </si>
  <si>
    <t>Mini Mini Perno de brida hexagonal  Ref.Q1850837</t>
  </si>
  <si>
    <t>Mini Hexagon flange bolt  Ref.Q1850837</t>
  </si>
  <si>
    <t>Q1840865</t>
  </si>
  <si>
    <t>Mini Mini Perno de brida hexagonal  Ref.Q1840865</t>
  </si>
  <si>
    <t>Mini Hexagon flange bolt  Ref.Q1840865</t>
  </si>
  <si>
    <t>Q1850816</t>
  </si>
  <si>
    <t>Mini Mini Perno de brida hexagonal  Ref.Q1850816</t>
  </si>
  <si>
    <t>Mini Hexagon flange bolt  Ref.Q1850816</t>
  </si>
  <si>
    <t>Q150B12170</t>
  </si>
  <si>
    <t>Mini Perno de cabeza hexagonal</t>
  </si>
  <si>
    <t>Mini Mini Perno de cabeza hexagonal  Ref.Q150B12170</t>
  </si>
  <si>
    <t>Mini Hexagon head bolt  Ref.Q150B12170</t>
  </si>
  <si>
    <t>Q140B0616</t>
  </si>
  <si>
    <t>Mini Perno de cabeza hexagonal y arandela plana</t>
  </si>
  <si>
    <t>Mini Mini Perno de cabeza hexagonal y arandela plana  Ref.Q140B0616</t>
  </si>
  <si>
    <t>Mini Hexagon head bolt and plain washer
assy  Ref.Q140B0616</t>
  </si>
  <si>
    <t>Ice plate</t>
  </si>
  <si>
    <t>Mini Placa de hielo</t>
  </si>
  <si>
    <t>Mini Mini Placa de hielo  Ref.8500230-R20</t>
  </si>
  <si>
    <t>Mini Ice plate  Ref.8500230-R20</t>
  </si>
  <si>
    <t>Mount plate</t>
  </si>
  <si>
    <t>Mini Placa de montaje</t>
  </si>
  <si>
    <t>Mini Mini Placa de montaje  Ref.8500201-R20</t>
  </si>
  <si>
    <t>Mini Mount plate  Ref.8500201-R20</t>
  </si>
  <si>
    <t>Mini Placa de montaje interior izquierda para tapa de arandela</t>
  </si>
  <si>
    <t>Mini Mini Placa de montaje interior izquierda para tapa de arandela  Ref.5301113-R20</t>
  </si>
  <si>
    <t>Mini Inner left mount plate for washer cover  Ref.5301113-R20</t>
  </si>
  <si>
    <t>Separator plate (upper)</t>
  </si>
  <si>
    <t>Mini Placa separadora (Superior)</t>
  </si>
  <si>
    <t>Mini Mini Placa separadora (Superior)  Ref.8500212-R20</t>
  </si>
  <si>
    <t>Mini Separator plate (upper)  Ref.8500212-R20</t>
  </si>
  <si>
    <t>EPP box middle separator plate</t>
  </si>
  <si>
    <t>Mini Placa separadora central de caja EPP</t>
  </si>
  <si>
    <t>Mini Mini Placa separadora central de caja EPP  Ref.8500204-R20</t>
  </si>
  <si>
    <t>Mini EPP box middle separator plate  Ref.8500204-R20</t>
  </si>
  <si>
    <t>EPP box lower separator plate</t>
  </si>
  <si>
    <t>Mini Placa separadora inferior caja EPP</t>
  </si>
  <si>
    <t>Mini Mini Placa separadora inferior caja EPP  Ref.8500207-R20</t>
  </si>
  <si>
    <t>Mini EPP box lower separator plate  Ref.8500207-R20</t>
  </si>
  <si>
    <t>Cup holder</t>
  </si>
  <si>
    <t>Mini Posavasos</t>
  </si>
  <si>
    <t>Mini Mini Posavasos  Ref.8500214-R20</t>
  </si>
  <si>
    <t>Mini Cup holder  Ref.8500214-R20</t>
  </si>
  <si>
    <t>8500110-R20</t>
  </si>
  <si>
    <t>Door of cargo box</t>
  </si>
  <si>
    <t>Mini Puerta de la caja de carga</t>
  </si>
  <si>
    <t>Mini Mini Puerta de la caja de carga  Ref.8500110-R20</t>
  </si>
  <si>
    <t>Mini Door of cargo box  Ref.8500110-R20</t>
  </si>
  <si>
    <t>EPP box lower door</t>
  </si>
  <si>
    <t>Mini Puerta inferior caja EPP</t>
  </si>
  <si>
    <t>Mini Mini Puerta inferior caja EPP  Ref.8500211-R20</t>
  </si>
  <si>
    <t>Mini EPP box lower door  Ref.8500211-R20</t>
  </si>
  <si>
    <t>EPP box upper door</t>
  </si>
  <si>
    <t>Mini Puerta superior caja EPP</t>
  </si>
  <si>
    <t>Mini Mini Puerta superior caja EPP  Ref.8500209-R20</t>
  </si>
  <si>
    <t>Mini EPP box upper door  Ref.8500209-R20</t>
  </si>
  <si>
    <t>Mini Respaldo</t>
  </si>
  <si>
    <t>Mini Mini Respaldo  Ref.6805110-R20</t>
  </si>
  <si>
    <t>Mini Backrest  Ref.6805110-R20</t>
  </si>
  <si>
    <t>Hinge lining</t>
  </si>
  <si>
    <t>Mini Revestimiento de bisagra</t>
  </si>
  <si>
    <t>Mini Mini Revestimiento de bisagra  Ref.8500202-R20</t>
  </si>
  <si>
    <t>Mini Hinge lining  Ref.8500202-R20</t>
  </si>
  <si>
    <t>Hasp lining 1</t>
  </si>
  <si>
    <t>Mini Revestimiento de cerrojo 1</t>
  </si>
  <si>
    <t>Mini Mini Revestimiento de cerrojo 1  Ref.8500208-R20</t>
  </si>
  <si>
    <t>Mini Hasp lining 1  Ref.8500208-R20</t>
  </si>
  <si>
    <t>Hasp lining 2</t>
  </si>
  <si>
    <t>Mini Revestimiento de cerrojo 2</t>
  </si>
  <si>
    <t>Mini Mini Revestimiento de cerrojo 2  Ref.8500206-R20</t>
  </si>
  <si>
    <t>Mini Hasp lining 2  Ref.8500206-R20</t>
  </si>
  <si>
    <t>Wheel speed sensor</t>
  </si>
  <si>
    <t>Mini Sensor de velocidad de la rueda</t>
  </si>
  <si>
    <t>Mini Mini Sensor de velocidad de la rueda  Ref.3802060-R20</t>
  </si>
  <si>
    <t>Mini Wheel speed sensor  Ref.3802060-R20</t>
  </si>
  <si>
    <t>Hot warning sign</t>
  </si>
  <si>
    <t>Mini Señal de advertencia caliente</t>
  </si>
  <si>
    <t>Mini Mini Señal de advertencia caliente  Ref.8500222-R20</t>
  </si>
  <si>
    <t>Mini Hot warning sign  Ref.8500222-R20</t>
  </si>
  <si>
    <t>3903031-R20</t>
  </si>
  <si>
    <t>Mini Señal de advertencia de carga segura</t>
  </si>
  <si>
    <t>Mini Mini Señal de advertencia de carga segura  Ref.3903031-R20</t>
  </si>
  <si>
    <t>Mini Safe charging warning sign  Ref.3903031-R20</t>
  </si>
  <si>
    <t>Ice plate sign</t>
  </si>
  <si>
    <t>Mini Señal de placa de hielo</t>
  </si>
  <si>
    <t>Mini Mini Señal de placa de hielo  Ref.8500223-R20</t>
  </si>
  <si>
    <t>Mini Ice plate sign  Ref.8500223-R20</t>
  </si>
  <si>
    <t>3903019-R1011</t>
  </si>
  <si>
    <t>Mini Señal de presión de neumáticos</t>
  </si>
  <si>
    <t>Mini Mini Señal de presión de neumáticos  Ref.3903019-R1011</t>
  </si>
  <si>
    <t>Mini Tire pressure sign  Ref.3903019-R1011</t>
  </si>
  <si>
    <t>3923011-R20</t>
  </si>
  <si>
    <t>Mini Señal de símbolo de interfaz de carga</t>
  </si>
  <si>
    <t>Mini Mini Señal de símbolo de interfaz de carga  Ref.3923011-R20</t>
  </si>
  <si>
    <t>Mini Charge interface symbol sign  Ref.3923011-R20</t>
  </si>
  <si>
    <t>Front fender mount</t>
  </si>
  <si>
    <t>Mini Soporte de guardabarro delantero</t>
  </si>
  <si>
    <t>Mini Mini Soporte de guardabarro delantero  Ref.3102013-R2001</t>
  </si>
  <si>
    <t>Mini Front fender mount  Ref.3102013-R2001</t>
  </si>
  <si>
    <t>On-board audio mount</t>
  </si>
  <si>
    <t>Mini Soporte de montaje de audio a bordo</t>
  </si>
  <si>
    <t>Mini Mini Soporte de montaje de audio a bordo  Ref.7911011-R20</t>
  </si>
  <si>
    <t>Mini On-board audio mount  Ref.7911011-R20</t>
  </si>
  <si>
    <t>Stabilizer rod mounting bracket</t>
  </si>
  <si>
    <t>Mini Soporte de montaje de la barra estabilizadora</t>
  </si>
  <si>
    <t>Mini Mini Soporte de montaje de la barra estabilizadora  Ref.2911112-R20</t>
  </si>
  <si>
    <t>Mini Stabilizer rod mounting bracket  Ref.2911112-R20</t>
  </si>
  <si>
    <t>Headrest mounting bracket</t>
  </si>
  <si>
    <t>Mini Soporte de montaje del reposacabezas</t>
  </si>
  <si>
    <t>Mini Mini Soporte de montaje del reposacabezas  Ref.6808102-R20</t>
  </si>
  <si>
    <t>Mini Headrest mounting bracket  Ref.6808102-R20</t>
  </si>
  <si>
    <t>Wheel speed sensor bottom mounting bracket</t>
  </si>
  <si>
    <t>Mini Soporte de montaje inferior del sensor de velocidad de la rueda</t>
  </si>
  <si>
    <t>Mini Mini Soporte de montaje inferior del sensor de velocidad de la rueda  Ref.3802065-R20</t>
  </si>
  <si>
    <t>Mini Wheel speed sensor bottom mounting bracket  Ref.3802065-R20</t>
  </si>
  <si>
    <t>Right  windshield  support bottom mounting bracket</t>
  </si>
  <si>
    <t>Mini Soporte de montaje inferior del soporte del parabrisas derecho</t>
  </si>
  <si>
    <t>Mini Mini Soporte de montaje inferior del soporte del parabrisas derecho  Ref.2800030-R20</t>
  </si>
  <si>
    <t>Mini Right  windshield  support bottom mounting bracket  Ref.2800030-R20</t>
  </si>
  <si>
    <t>Left  windshield  support bottom mounting bracket</t>
  </si>
  <si>
    <t>Mini Soporte de montaje inferior del soporte del parabrisas izquierdo</t>
  </si>
  <si>
    <t>Mini Mini Soporte de montaje inferior del soporte del parabrisas izquierdo  Ref.2800020-R20</t>
  </si>
  <si>
    <t>Mini Left  windshield  support bottom mounting bracket  Ref.2800020-R20</t>
  </si>
  <si>
    <t>Mini Soporte del panel de montaje del salpicadero</t>
  </si>
  <si>
    <t>Mini Mini Soporte del panel de montaje del salpicadero  Ref.5205026-R20</t>
  </si>
  <si>
    <t>Mini Dashboard mounting panel bracket  Ref.5205026-R20</t>
  </si>
  <si>
    <t>Front brake oil hose lower bracket</t>
  </si>
  <si>
    <t>Mini Soporte inferior de la manguera de aceite del freno delantero</t>
  </si>
  <si>
    <t>Mini Mini Soporte inferior de la manguera de aceite del freno delantero  Ref.3506302-R20</t>
  </si>
  <si>
    <t>Mini Front brake oil hose lower bracket  Ref.3506302-R20</t>
  </si>
  <si>
    <t>Mini Tanque de depósito de líquido limpiaparabrisas</t>
  </si>
  <si>
    <t>Mini Mini Tanque de depósito de líquido limpiaparabrisas  Ref.5207012-R20</t>
  </si>
  <si>
    <t>Mini Windshield washer fluid reservoir tank  Ref.5207012-R20</t>
  </si>
  <si>
    <t>Pedal battery cover</t>
  </si>
  <si>
    <t>Mini Tapa de batería de pedales</t>
  </si>
  <si>
    <t>Mini Mini Tapa de batería de pedales  Ref.5107012-R20</t>
  </si>
  <si>
    <t>Mini Pedal battery cover  Ref.5107012-R20</t>
  </si>
  <si>
    <t>8500227-R20</t>
  </si>
  <si>
    <t>EPP box cover with UV printings on back side</t>
  </si>
  <si>
    <t>Mini Tapa de caja de EPP con impresiones UV en la parte posterior</t>
  </si>
  <si>
    <t>Mini Mini Tapa de caja de EPP con impresiones UV en la parte posterior  Ref.8500227-R20</t>
  </si>
  <si>
    <t>Mini EPP box cover with UV printings on back side  Ref.8500227-R20</t>
  </si>
  <si>
    <t>8500226-R20</t>
  </si>
  <si>
    <t>EPP box cover with UV printings on top side</t>
  </si>
  <si>
    <t>Mini Tapa de caja de EPP con impresiones UV en la parte superior</t>
  </si>
  <si>
    <t>Mini Mini Tapa de caja de EPP con impresiones UV en la parte superior  Ref.8500226-R20</t>
  </si>
  <si>
    <t>Mini EPP box cover with UV printings on top side  Ref.8500226-R20</t>
  </si>
  <si>
    <t>Mini Tapa de montaje del salpicadero</t>
  </si>
  <si>
    <t>Mini Mini Tapa de montaje del salpicadero  Ref.5306012-R20</t>
  </si>
  <si>
    <t>Mini Dashboard mounting cap  Ref.5306012-R20</t>
  </si>
  <si>
    <t>Headrest back cover</t>
  </si>
  <si>
    <t>Mini Tapa trasera del reposacabezas</t>
  </si>
  <si>
    <t>Mini Mini Tapa trasera del reposacabezas  Ref.6808101-R20</t>
  </si>
  <si>
    <t>Mini Headrest back cover  Ref.6808101-R20</t>
  </si>
  <si>
    <t>Mini Tapón del depósito de líquido limpiaparabrisas</t>
  </si>
  <si>
    <t>Mini Mini Tapón del depósito de líquido limpiaparabrisas  Ref.5207015-R20</t>
  </si>
  <si>
    <t>Mini Washer fluid reservoir cap  Ref.5207015-R20</t>
  </si>
  <si>
    <t>Thermometer</t>
  </si>
  <si>
    <t>Mini Termómetro</t>
  </si>
  <si>
    <t>Mini Mini Termómetro  Ref.8500270-R20</t>
  </si>
  <si>
    <t>Mini Thermometer  Ref.8500270-R20</t>
  </si>
  <si>
    <t>8500216-R20</t>
  </si>
  <si>
    <t>Sealing strip 1</t>
  </si>
  <si>
    <t>Mini tira de sellado 1</t>
  </si>
  <si>
    <t>Mini Mini tira de sellado 1  Ref.8500216-R20</t>
  </si>
  <si>
    <t>Mini Sealing strip 1  Ref.8500216-R20</t>
  </si>
  <si>
    <t>8500217-R20</t>
  </si>
  <si>
    <t>Sealing strip 2</t>
  </si>
  <si>
    <t>Mini Tira de sellado 2</t>
  </si>
  <si>
    <t>Mini Mini Tira de sellado 2  Ref.8500217-R20</t>
  </si>
  <si>
    <t>Mini Sealing strip 2  Ref.8500217-R20</t>
  </si>
  <si>
    <t>Seat sealing strip</t>
  </si>
  <si>
    <t>Mini Tira de sellado del asiento</t>
  </si>
  <si>
    <t>Mini Mini Tira de sellado del asiento  Ref.6803102-R20</t>
  </si>
  <si>
    <t>Mini Seat sealing strip  Ref.6803102-R20</t>
  </si>
  <si>
    <t>8500219-R20</t>
  </si>
  <si>
    <t>Yellow reflective strip</t>
  </si>
  <si>
    <t>Mini Tira reflectante amarilla</t>
  </si>
  <si>
    <t>Mini Mini Tira reflectante amarilla  Ref.8500219-R20</t>
  </si>
  <si>
    <t>Mini Yellow reflective strip  Ref.8500219-R20</t>
  </si>
  <si>
    <t>8500408-R20</t>
  </si>
  <si>
    <t>Light yellow reflective strip</t>
  </si>
  <si>
    <t>Mini Tira reflectante de color amarillo claro</t>
  </si>
  <si>
    <t>Mini Mini Tira reflectante de color amarillo claro  Ref.8500408-R20</t>
  </si>
  <si>
    <t>Mini Light yellow reflective strip  Ref.8500408-R20</t>
  </si>
  <si>
    <t>Q273429.5</t>
  </si>
  <si>
    <t>Mini Tornillo autoroscante de cabeza semicircular grande en cruz</t>
  </si>
  <si>
    <t>Mini Mini Tornillo autoroscante de cabeza semicircular grande en cruz  Ref.Q273429.5</t>
  </si>
  <si>
    <t>Mini Cross recessed large half round head tapping screw  Ref.Q273429.5</t>
  </si>
  <si>
    <t>Q2500855</t>
  </si>
  <si>
    <t>Hexagon socket countersunk head screw</t>
  </si>
  <si>
    <t>Mini Tornillo de cabeza avellanada con hexágono interior</t>
  </si>
  <si>
    <t>Mini Mini Tornillo de cabeza avellanada con hexágono interior  Ref.Q2500855</t>
  </si>
  <si>
    <t>Mini Hexagon socket countersunk head screw  Ref.Q2500855</t>
  </si>
  <si>
    <t>Q218B0830B</t>
  </si>
  <si>
    <t>Mini Tornillo de cabeza hueca hexagonal</t>
  </si>
  <si>
    <t>Mini Mini Tornillo de cabeza hueca hexagonal  Ref.Q218B0830B</t>
  </si>
  <si>
    <t>Mini Hexagon socket head cap screw  Ref.Q218B0830B</t>
  </si>
  <si>
    <t>Mini Mini Tornillo de cabeza hueca hexagonal  Ref.Q218B0825</t>
  </si>
  <si>
    <t>Mini Hexagon socket head cap screw  Ref.Q218B0825</t>
  </si>
  <si>
    <t>Mini Mini Tornillo de cabeza hueca hexagonal  Ref.Q218B0630</t>
  </si>
  <si>
    <t>Mini Hexagon socket head cap screw  Ref.Q218B0630</t>
  </si>
  <si>
    <t>Q218B0650Z</t>
  </si>
  <si>
    <t>Mini Tornillo de cabeza hueca hexagonal, conjunto de arandela de resorte y arandela plana</t>
  </si>
  <si>
    <t>Mini Mini Tornillo de cabeza hueca hexagonal, conjunto de arandela de resorte y arandela plana  Ref.Q218B0650Z</t>
  </si>
  <si>
    <t>Mini Hexagon socket head cap screw, spring 
washer and plain washer assy  Ref.Q218B0650Z</t>
  </si>
  <si>
    <t>Q218B0830Z</t>
  </si>
  <si>
    <t>Mini Mini Tornillo de cabeza hueca hexagonal, conjunto de arandela de resorte y arandela plana  Ref.Q218B0830Z</t>
  </si>
  <si>
    <t>Mini Hexagon socket head cap screw, spring 
washer and plain washer assy  Ref.Q218B0830Z</t>
  </si>
  <si>
    <t>Q218B0455Z</t>
  </si>
  <si>
    <t>Mini Mini Tornillo de cabeza hueca hexagonal, conjunto de arandela de resorte y arandela plana  Ref.Q218B0455Z</t>
  </si>
  <si>
    <t>Mini Hexagon socket head cap screw, spring 
washer and plain washer assy  Ref.Q218B0455Z</t>
  </si>
  <si>
    <t>Q32012</t>
  </si>
  <si>
    <t>Mini Tuerca de brida hexagonal</t>
  </si>
  <si>
    <t>Mini Mini Tuerca de brida hexagonal  Ref.Q32012</t>
  </si>
  <si>
    <t>Mini Hexagon flange nut  Ref.Q32012</t>
  </si>
  <si>
    <t>Wheel axle nut</t>
  </si>
  <si>
    <t>Mini Tuerca del eje de la rueda</t>
  </si>
  <si>
    <t>Mini Mini Tuerca del eje de la rueda  Ref.3101102-R20</t>
  </si>
  <si>
    <t>Mini Wheel axle nut  Ref.3101102-R20</t>
  </si>
  <si>
    <t>Mini Válvula de inflado de la rueda trasera</t>
  </si>
  <si>
    <t>Mini Mini Válvula de inflado de la rueda trasera  Ref.3113105-R20</t>
  </si>
  <si>
    <t>Mini Rear wheel inflating valve  Ref.3113105-R20</t>
  </si>
  <si>
    <t>Stabilizer rod</t>
  </si>
  <si>
    <t>Mini Varilla estabilizadora</t>
  </si>
  <si>
    <t>Mini Mini Varilla estabilizadora  Ref.2911114-R20</t>
  </si>
  <si>
    <t>Mini Stabilizer rod  Ref.2911114-R20</t>
  </si>
  <si>
    <t>Hub motor</t>
  </si>
  <si>
    <t>MiniMotor de cubo</t>
  </si>
  <si>
    <t>Mini MiniMotor de cubo  Ref.2103065-R20</t>
  </si>
  <si>
    <t>Mini Hub motor  Ref.2103065-R20</t>
  </si>
  <si>
    <t>ABS Module</t>
  </si>
  <si>
    <t>Módulo de ABS</t>
  </si>
  <si>
    <t>Mouse Módulo de ABS  Ref.1001010401010010</t>
  </si>
  <si>
    <t>Mouse ABS Module  Ref.1001010401010010</t>
  </si>
  <si>
    <t>2126030-Q0004</t>
  </si>
  <si>
    <t>8435596629755</t>
  </si>
  <si>
    <t>European standard charging module(EVCC)</t>
  </si>
  <si>
    <t>Módulo de carga estándar europeo (EVCC)</t>
  </si>
  <si>
    <t>LIGHT2020, LIGHT2021 Modulo de sensores marcha atrás  Ref.3603020-R10</t>
  </si>
  <si>
    <t>LIGHT2020, LIGHT2021 Reversing radar host module assy  Ref.3603020-R10</t>
  </si>
  <si>
    <t>0C10221</t>
  </si>
  <si>
    <r>
      <rPr>
        <b/>
        <sz val="6.5"/>
        <rFont val="Calibri"/>
        <family val="2"/>
      </rPr>
      <t>MODULO MONITORIZACION TFT100 EQUIPADO OYSTA</t>
    </r>
  </si>
  <si>
    <t>2803307S1-Q0001</t>
  </si>
  <si>
    <t>8435596632311</t>
  </si>
  <si>
    <t>Headlamp trim chrome strip</t>
  </si>
  <si>
    <t>Moldura cromada para faros</t>
  </si>
  <si>
    <t>Moldura decorativa derecha inferior delantera</t>
  </si>
  <si>
    <t>LIGHT2020, LIGHT2021 Moldura decorativa derecha inferior delantera  Ref.5302014-R10</t>
  </si>
  <si>
    <t>LIGHT2020, LIGHT2021 Front body right moulding strip  Ref.5302014-R10</t>
  </si>
  <si>
    <t>Moldura decorativa derecha inferior trasera</t>
  </si>
  <si>
    <t>LIGHT2020, LIGHT2021 Moldura decorativa derecha inferior trasera  Ref.5302018-R10</t>
  </si>
  <si>
    <t>LIGHT2020, LIGHT2021 Front body right rear moulding strip  Ref.5302018-R10</t>
  </si>
  <si>
    <t>Moldura decorativa frontal</t>
  </si>
  <si>
    <t>LIGHT2020, LIGHT2021 Moldura decorativa frontal  Ref.5302011-R10</t>
  </si>
  <si>
    <t>LIGHT2020, LIGHT2021 Front moulding panel  Ref.5302011-R10</t>
  </si>
  <si>
    <t>5302011-R10RD</t>
  </si>
  <si>
    <t>8435596637552</t>
  </si>
  <si>
    <t>Red Front moulding panel</t>
  </si>
  <si>
    <t>Moldura decorativa frontal Roja</t>
  </si>
  <si>
    <t>Moldura decorativa izquierda inferior delantera</t>
  </si>
  <si>
    <t>LIGHT2020, LIGHT2021 Moldura decorativa izquierda inferior delantera  Ref.5302013-R10</t>
  </si>
  <si>
    <t>LIGHT2020, LIGHT2021 Front body left moulding strip  Ref.5302013-R10</t>
  </si>
  <si>
    <t>Moldura decorativa izquierda inferior trasera</t>
  </si>
  <si>
    <t>LIGHT2020, LIGHT2021 Moldura decorativa izquierda inferior trasera  Ref.5302017-R10</t>
  </si>
  <si>
    <t>LIGHT2020, LIGHT2021 Front body left rear moulding strip  Ref.5302017-R10</t>
  </si>
  <si>
    <t>5402107-Q0001</t>
  </si>
  <si>
    <t>8435596632137</t>
  </si>
  <si>
    <t>Left sliding door threshold trim（front）</t>
  </si>
  <si>
    <t>Moldura del umbral de la puerta corrediza izquierda (delantera)</t>
  </si>
  <si>
    <t>3820020-R1123</t>
  </si>
  <si>
    <t>8435596637620</t>
  </si>
  <si>
    <t>LIGHT2020 Conjunto de tablero con pantalla (Litio)  Ref.3820020-R1123</t>
  </si>
  <si>
    <t>LIGHT2020 Monitor  Ref.3820020-R1111</t>
  </si>
  <si>
    <t>LIGHT2020 Display  Ref.3820020-R1111</t>
  </si>
  <si>
    <t>2107010-Q0004</t>
  </si>
  <si>
    <t>8435596629847</t>
  </si>
  <si>
    <t>Four-in-one assembly</t>
  </si>
  <si>
    <t>Montaje cuatro en uno</t>
  </si>
  <si>
    <t>5301307Z1-Q0001-DY</t>
  </si>
  <si>
    <t>8435596635053</t>
  </si>
  <si>
    <t>Left fender foam block mounting bracket assembly</t>
  </si>
  <si>
    <t>Montaje de la sección central de la viga longitudinal derecha.</t>
  </si>
  <si>
    <t>2801302Z1-Q0001-DY</t>
  </si>
  <si>
    <t>8435596636142</t>
  </si>
  <si>
    <t>Middle section assembly of right longitudinal beam</t>
  </si>
  <si>
    <t>5700100-Q0006-DY</t>
  </si>
  <si>
    <t>8435596637019</t>
  </si>
  <si>
    <t>Roof cover front section assembly</t>
  </si>
  <si>
    <t>Montaje de la sección delantera de la cubierta del techo</t>
  </si>
  <si>
    <t>5101109Z1-Q0001-DY</t>
  </si>
  <si>
    <t>8435596635015</t>
  </si>
  <si>
    <t>Air pipe left mounting bracket assembly</t>
  </si>
  <si>
    <t>Montaje de la sección delantera de la viga longitudinal derecha</t>
  </si>
  <si>
    <t>2801200-Q0006-DY</t>
  </si>
  <si>
    <t>8435596636104</t>
  </si>
  <si>
    <t>Front section assembly of right longitudinal beam</t>
  </si>
  <si>
    <t>2801100-Q0006-DY</t>
  </si>
  <si>
    <t>8435596635947</t>
  </si>
  <si>
    <t>Front section assembly of left longitudinal beam</t>
  </si>
  <si>
    <t>Montaje de la sección delantera de la viga longitudinal izquierda</t>
  </si>
  <si>
    <t>5010052Z1-Q0001A-DY</t>
  </si>
  <si>
    <t>8435596636784</t>
  </si>
  <si>
    <t>Front section assembly of right door sill inner panel</t>
  </si>
  <si>
    <t>Montaje de la sección delantera del panel interior del umbral de la puerta derecha</t>
  </si>
  <si>
    <t>5101051Z1-Q0001-DY</t>
  </si>
  <si>
    <t>8435596633936</t>
  </si>
  <si>
    <t>Front section assembly of rear floor</t>
  </si>
  <si>
    <t>Montaje de la sección delantera del piso trasero.</t>
  </si>
  <si>
    <t>6900100A1-Q0004</t>
  </si>
  <si>
    <t>8435596632526</t>
  </si>
  <si>
    <t>Passenger seat assembly</t>
  </si>
  <si>
    <t>Montaje del asiento del pasajero</t>
  </si>
  <si>
    <t>5306211S1-Q0001</t>
  </si>
  <si>
    <t>8435596631666</t>
  </si>
  <si>
    <t xml:space="preserve">Central control panel assembly </t>
  </si>
  <si>
    <t xml:space="preserve">Montaje del panel de control central </t>
  </si>
  <si>
    <t>5601010-Q0001-DY</t>
  </si>
  <si>
    <t>8435596634186</t>
  </si>
  <si>
    <t>Rear panel assembly</t>
  </si>
  <si>
    <t>Montaje del panel trasero</t>
  </si>
  <si>
    <t>5101010GD-Q0001-DY</t>
  </si>
  <si>
    <t>8435596633929</t>
  </si>
  <si>
    <t>Front floor assembly</t>
  </si>
  <si>
    <t>Montaje del piso delantero</t>
  </si>
  <si>
    <t>5101021Z1-Q0001-DY</t>
  </si>
  <si>
    <t>8435596633998</t>
  </si>
  <si>
    <t>Middle floor assembly</t>
  </si>
  <si>
    <t>Montaje del piso medio</t>
  </si>
  <si>
    <t>5101021Z1-Q0006-DY</t>
  </si>
  <si>
    <t>8435596636685</t>
  </si>
  <si>
    <t>Left assembly of front and bottom bracket for side panel of container</t>
  </si>
  <si>
    <t>Montaje izquierdo del soporte frontal e inferior del panel laterarl del chasis</t>
  </si>
  <si>
    <t>Mouse Montaje izquierdo del soporte frontal e inferior del panel laterarl del chasis  Ref.1001030301130020</t>
  </si>
  <si>
    <t>Mouse Left assembly of front and bottom bracket for side panel of container  Ref.1001030301130020</t>
  </si>
  <si>
    <t>1001020301160010</t>
  </si>
  <si>
    <t>Mouse Motor  Ref.1001020301160010</t>
  </si>
  <si>
    <t>Mouse Motor  Ref.1001020301160020</t>
  </si>
  <si>
    <t>Motor de bomba de parabrisas</t>
  </si>
  <si>
    <t>LIGHT2020, LIGHT2021 Motor de bomba de parabrisas  Ref.5207013-R10</t>
  </si>
  <si>
    <t>LIGHT2020, LIGHT2021 Windshield washer pump(motor)  Ref.5207013-R10</t>
  </si>
  <si>
    <t>Motor de limpiaparabrisa y conjunto de biela</t>
  </si>
  <si>
    <t>LIGHT2020, LIGHT2021 Motor de limpiaparabrisa y conjunto de biela  Ref.5205010-R1021</t>
  </si>
  <si>
    <t>LIGHT2020, LIGHT2021 Wiper motor and connecting rod assy  Ref.5205010-R1021</t>
  </si>
  <si>
    <t>31100-TBG-A000-M1</t>
  </si>
  <si>
    <t>Motor de rueda trasera (3500W)</t>
  </si>
  <si>
    <t>VS1 Motor de rueda trasera (3500W)  Ref.31100-TBG-A000-M1</t>
  </si>
  <si>
    <t>1001040701010010</t>
  </si>
  <si>
    <t>Wiper Motor</t>
  </si>
  <si>
    <t>Mouse Motor del limpiaparabrisas  Ref.1001040701010010</t>
  </si>
  <si>
    <t>Mouse Wiper Motor  Ref.1001040701010010</t>
  </si>
  <si>
    <t>1001040701090010</t>
  </si>
  <si>
    <t>Mouse Motor del limpiaparabrisas 95° Ref.1001040701090010</t>
  </si>
  <si>
    <t>Mouse Wiper Motor 95° Ref.1001040701090010</t>
  </si>
  <si>
    <t>Mouse Motor del limpiaparabrisas  Ref.1001040701080020</t>
  </si>
  <si>
    <t>Mouse Wiper Motor  Ref.1001040701080020</t>
  </si>
  <si>
    <t>3741010A2-Q0001</t>
  </si>
  <si>
    <t>8435596630133</t>
  </si>
  <si>
    <t>0C10224</t>
  </si>
  <si>
    <r>
      <rPr>
        <b/>
        <sz val="6.5"/>
        <rFont val="Calibri"/>
        <family val="2"/>
      </rPr>
      <t>MOTOR ELECTRICO 12V ST001443</t>
    </r>
  </si>
  <si>
    <t>1001040501010020</t>
  </si>
  <si>
    <t>Mp5 (With RDS)</t>
  </si>
  <si>
    <t>MP5 (con RDS)</t>
  </si>
  <si>
    <t>Mouse MP5 (con RDS)  Ref.1001040501010020</t>
  </si>
  <si>
    <t>Mouse Mp5 (With RDS)  Ref.1001040501010020</t>
  </si>
  <si>
    <t>Mp5 (OUT)</t>
  </si>
  <si>
    <t>MP5 (Fuera)</t>
  </si>
  <si>
    <t>Mouse MP5 (Fuera) RDS Ref.1001040501010030</t>
  </si>
  <si>
    <t>Mouse Mp5 (OUT) RDS Ref.1001040501010030</t>
  </si>
  <si>
    <t>MP5</t>
  </si>
  <si>
    <t>MP5 (gran vista de WUHU)</t>
  </si>
  <si>
    <t>Mouse MP5 (gran vista de WUHU)  Ref.1001040501020010</t>
  </si>
  <si>
    <t>Mouse MP5  Ref.1001040501020010</t>
  </si>
  <si>
    <t>Clock Spring</t>
  </si>
  <si>
    <t>Mouse Muelle de reloj  Ref.1001010502030030</t>
  </si>
  <si>
    <t>Mouse Clock Spring  Ref.1001010502030030</t>
  </si>
  <si>
    <t>3774020A1-Q0004</t>
  </si>
  <si>
    <t>8435596630713</t>
  </si>
  <si>
    <t>Clock spring</t>
  </si>
  <si>
    <t>Tension Spring</t>
  </si>
  <si>
    <t>Muelle de tensión</t>
  </si>
  <si>
    <t>Mouse Muelle de tensión  Ref.1001050102010010</t>
  </si>
  <si>
    <t>Mouse Tension Spring  Ref.1001050102010010</t>
  </si>
  <si>
    <t>Torsional spring</t>
  </si>
  <si>
    <t>Muelle de torsión</t>
  </si>
  <si>
    <t>LIGHT 2021</t>
  </si>
  <si>
    <t>LIGHT 2021 Muelle de torsión  Ref.3745312-R10</t>
  </si>
  <si>
    <t>LIGHT 2021 Torsional spring  Ref.3745312-R10</t>
  </si>
  <si>
    <t>1001040601130010</t>
  </si>
  <si>
    <t>Battery Negative to Battery Box Negative</t>
  </si>
  <si>
    <t>Negativo de batería a la caja de batería negativa</t>
  </si>
  <si>
    <t>Mouse Negativo de batería a la caja de batería negativa  Ref.1001040601130010</t>
  </si>
  <si>
    <t>Mouse Battery Negative to Battery Box Negative  Ref.1001040601130010</t>
  </si>
  <si>
    <t>3101100-Q0006</t>
  </si>
  <si>
    <t>8435596631130</t>
  </si>
  <si>
    <t>Tyre</t>
  </si>
  <si>
    <t>SP0106020007</t>
  </si>
  <si>
    <t>Tire Bridgestone 110/100 R12 67J</t>
  </si>
  <si>
    <t>Neumático Bridgestone 110/100/12 67J</t>
  </si>
  <si>
    <t>LIGHT2020, LIGHT2021 Neumático Bridgestone 110/100/12 67J  Ref.SP0106020007</t>
  </si>
  <si>
    <t>LIGHT2020, LIGHT2021 Tire Bridgestone 110/100 R12 67J  Ref.SP0106020007</t>
  </si>
  <si>
    <t>Tire Bridgestone 110/90 R12  IDC 64L</t>
  </si>
  <si>
    <t>Neumático Bridgestone 110/90 R12  IDC 64L</t>
  </si>
  <si>
    <t>LIGHT2020, LIGHT2021 Neumático Bridgestone 110/90 R12  IDC 64L  Ref.3106101-R10</t>
  </si>
  <si>
    <t>LIGHT2020, LIGHT2021 Tire Bridgestone 110/90 R12  IDC 64L  Ref.3106101-R10</t>
  </si>
  <si>
    <t>SP0106020004</t>
  </si>
  <si>
    <t>Tire Bridgestone 120/70 14 55P</t>
  </si>
  <si>
    <t>Neumático Bridgestone 120/70 14 5SP</t>
  </si>
  <si>
    <t>VS1 Neumático Bridgestone 120/70 14 5SP  Ref.SP0106020004</t>
  </si>
  <si>
    <t>VS1 Tire Bridgestone 120/70 14 55P  Ref.SP0106020004</t>
  </si>
  <si>
    <t>Neumático Bridgestone Eezon Front 120/70 -14 B03 55S S1T TL  XP500</t>
  </si>
  <si>
    <t>Neumático Bridgestone Eezon Rear 100/90 -14 SC R 57P RFD TL</t>
  </si>
  <si>
    <t>Tyres Bridgestone H00P01 120/80 B01 65J TL</t>
  </si>
  <si>
    <t>Neumático Bridgestone H00P01 120/80 R12 B01 65J TL</t>
  </si>
  <si>
    <t>SP0106020002</t>
  </si>
  <si>
    <t>Tire CST 110/90 12 IDC 64J</t>
  </si>
  <si>
    <t>Neumático CST 110/90 12 IDC 64J</t>
  </si>
  <si>
    <t>LIGHT2020, LIGHT2021 Neumático CST 110/90 12 IDC 64J  Ref.SP0106020002</t>
  </si>
  <si>
    <t>LIGHT2020, LIGHT2021 Tire CST 110/90 12 IDC 64J  Ref.SP0106020002</t>
  </si>
  <si>
    <t>SP0106020003</t>
  </si>
  <si>
    <t>Tire CST 125/R12C 81J</t>
  </si>
  <si>
    <t>Neumático CST 125/R12C 81J</t>
  </si>
  <si>
    <t>LIGHT2020, LIGHT2021 Neumático CST 125/R12C 81J  Ref.SP0106020003</t>
  </si>
  <si>
    <t>LIGHT2020, LIGHT2021 Tire CST 125/R12C 81J  Ref.SP0106020003</t>
  </si>
  <si>
    <t>Tire CST 135/70 R12 IDC 65Q</t>
  </si>
  <si>
    <t>Neumático CST 135/70 R12 IDC 65Q</t>
  </si>
  <si>
    <t>LIGHT2021 Neumático CST 135/70 R12 IDC 65Q  Ref.3106108-R10</t>
  </si>
  <si>
    <t>LIGHT2021 Tire CST 135/70 R12 IDC 65Q  Ref.3106108-R10</t>
  </si>
  <si>
    <t>SP0106020006</t>
  </si>
  <si>
    <t>Tire CST 135/80 R12 73T</t>
  </si>
  <si>
    <t>Neumático CST 135/80 R12 73T</t>
  </si>
  <si>
    <t>LIGHT2020, LIGHT2021 Neumático CST 135/80 R12 73T  Ref.SP0106020006</t>
  </si>
  <si>
    <t>LIGHT2020, LIGHT2021 Tire CST 135/80 R12 73T  Ref.SP0106020006</t>
  </si>
  <si>
    <t>SP0106020005</t>
  </si>
  <si>
    <t>Tire CST 140/70 R12C 86J</t>
  </si>
  <si>
    <t>Neumático CST 140/70 R12C 86J</t>
  </si>
  <si>
    <t>LIGHT2020, LIGHT2021 Neumático CST 140/70 R12C 86J  Ref.SP0106020005</t>
  </si>
  <si>
    <t>LIGHT2020, LIGHT2021 Tire CST 140/70 R12C 86J  Ref.SP0106020005</t>
  </si>
  <si>
    <t>SP0106020001</t>
  </si>
  <si>
    <t>Tire DEESTONE 110/90 12 IDC69M</t>
  </si>
  <si>
    <t>Neumático DEESTONE 110/90 12 IDC 69M</t>
  </si>
  <si>
    <t>LIGHT2020, LIGHT2021 Neumático DEESTONE 110/90 12 IDC 69M  Ref.SP0106020001</t>
  </si>
  <si>
    <t>LIGHT2020, LIGHT2021 Tire DEESTONE 110/90 12 IDC69M  Ref.SP0106020001</t>
  </si>
  <si>
    <t>Neumático Elephant Vanhawk 2 195/70 R15C 104R102R</t>
  </si>
  <si>
    <t>Neumático Mouse Firestonte Multihawk 2 175/65 R14 82T</t>
  </si>
  <si>
    <t>44701-TBG-A000-M1</t>
  </si>
  <si>
    <t>Tire Cordial 100/80 16 50P</t>
  </si>
  <si>
    <t>Neumáticos Cordial 100/80 16 50P</t>
  </si>
  <si>
    <t>VS1 Neumáticos Cordial 100/80 16 50P  Ref.44701-TBG-A000-M1</t>
  </si>
  <si>
    <t>VS1 Tire Cordial 100/80 16 50P  Ref.44701-TBG-A000-M1</t>
  </si>
  <si>
    <t>VS1SPVM0173</t>
  </si>
  <si>
    <t>Tire Cordial 110/80 14 IDC 61L</t>
  </si>
  <si>
    <t>Neumáticos Cordial 110/80 14 IDC 61L</t>
  </si>
  <si>
    <t>VS1 Neumáticos Cordial 110/80 14 IDC 61L  Ref.VS1SPVM0173</t>
  </si>
  <si>
    <t>VS1 Tire Cordial 110/80 14 IDC 61L  Ref.VS1SPVM0173</t>
  </si>
  <si>
    <t>1001010406480010</t>
  </si>
  <si>
    <t>NO.1 Rear Brake Hard Pipe</t>
  </si>
  <si>
    <t>No.1 Tubo rígido de freno trasero</t>
  </si>
  <si>
    <t>Mouse No.1 Tubo rígido de freno trasero  Ref.1001010406480010</t>
  </si>
  <si>
    <t>Mouse NO.1 Rear Brake Hard Pipe  Ref.1001010406480010</t>
  </si>
  <si>
    <t>1001010406770060</t>
  </si>
  <si>
    <t>Mouse No.1 Tubo rígido de freno trasero  Ref.1001010406770060</t>
  </si>
  <si>
    <t>Mouse NO.1 Rear Brake Hard Pipe  Ref.1001010406770060</t>
  </si>
  <si>
    <t>1001010406490010</t>
  </si>
  <si>
    <t>NO.2 Rear Brake Hard Pipe</t>
  </si>
  <si>
    <t>No.2 Tubo rígido de freno trasero</t>
  </si>
  <si>
    <t>Mouse No.2 Tubo rígido de freno trasero  Ref.1001010406490010</t>
  </si>
  <si>
    <t>Mouse NO.2 Rear Brake Hard Pipe  Ref.1001010406490010</t>
  </si>
  <si>
    <t>1001010406770070</t>
  </si>
  <si>
    <t>Mouse No.2 Tubo rígido de freno trasero  Ref.1001010406770070</t>
  </si>
  <si>
    <t>Mouse NO.2 Rear Brake Hard Pipe  Ref.1001010406770070</t>
  </si>
  <si>
    <t>1001010406760110</t>
  </si>
  <si>
    <t>No1. Oil Inlet Hose （MBR+ABS+VA)</t>
  </si>
  <si>
    <t>No1. Manguera de entrada de aceite （MBR+ABS+VA)</t>
  </si>
  <si>
    <t>Mouse No1. Manguera de entrada de aceite （MBR+ABS+VA)  Ref.1001010406760110</t>
  </si>
  <si>
    <t>Mouse No1. Oil Inlet Hose （MBR+ABS+VA)  Ref.1001010406760110</t>
  </si>
  <si>
    <t>1001010406870070</t>
  </si>
  <si>
    <t>No1. Vacuum Hose （MBR+ABS+VA)</t>
  </si>
  <si>
    <t>No1. Manguera de vacío （mBr+ABS+VA)</t>
  </si>
  <si>
    <t>Mouse No1. Manguera de vacío （mBr+ABS+VA)  Ref.1001010406870070</t>
  </si>
  <si>
    <t>Mouse No1. Vacuum Hose （MBR+ABS+VA)  Ref.1001010406870070</t>
  </si>
  <si>
    <t>1001010406760120</t>
  </si>
  <si>
    <t>No2. Oil Inlet Hose （MBR+ABS+VA)</t>
  </si>
  <si>
    <t>No2. Manguera de entrada de aceite （MBR+ABS+VA)</t>
  </si>
  <si>
    <t>Mouse No2. Manguera de entrada de aceite （MBR+ABS+VA)  Ref.1001010406760120</t>
  </si>
  <si>
    <t>Mouse No2. Oil Inlet Hose （MBR+ABS+VA)  Ref.1001010406760120</t>
  </si>
  <si>
    <t>LIGHT2020, LIGHT2021 Núcleo de flujo paralelo  Ref.8500530-R10</t>
  </si>
  <si>
    <t>LIGHT2020, LIGHT2021 Parallel flow core  Ref.8500530-R10</t>
  </si>
  <si>
    <t>1001040102010010</t>
  </si>
  <si>
    <t>New Energy T-Box</t>
  </si>
  <si>
    <t>Nueva box de energía en energía</t>
  </si>
  <si>
    <t>Mouse Nueva box de energía en energía  Ref.1001040102010010</t>
  </si>
  <si>
    <t>Mouse New Energy T-Box  Ref.1001040102010010</t>
  </si>
  <si>
    <t>5401180GD-Q0006-DY</t>
  </si>
  <si>
    <t>8435596636982</t>
  </si>
  <si>
    <t>P.te Nombre Ainoa</t>
  </si>
  <si>
    <r>
      <rPr>
        <b/>
        <sz val="6.5"/>
        <rFont val="Calibri"/>
        <family val="2"/>
      </rPr>
      <t>Pad spring kit - Pinza de freno delantero</t>
    </r>
  </si>
  <si>
    <t>LIGHT2020, LIGHT2021 Palanca de bloqueo de inclinación  Ref.3421022-R1011</t>
  </si>
  <si>
    <t>LIGHT2020, LIGHT2021 Tilt lock lever  Ref.3421022-R1011</t>
  </si>
  <si>
    <t>8435596676254</t>
  </si>
  <si>
    <t>Tilt lock lever 2023</t>
  </si>
  <si>
    <t>Palanca de bloqueo de inclinación 2023</t>
  </si>
  <si>
    <t>1001020301190030 </t>
  </si>
  <si>
    <t>8435596676209</t>
  </si>
  <si>
    <t>Starter Battery Lock Lever</t>
  </si>
  <si>
    <t>Palanca de Bloqueo de la batería de arranque</t>
  </si>
  <si>
    <t>LIGHT2020, LIGHT2021 Palanca de freno de mano  Ref.3421023-R1012</t>
  </si>
  <si>
    <t>LIGHT2020, LIGHT2021 Parking brake lever  Ref.3421023-R1012</t>
  </si>
  <si>
    <t>Palanca de freno de mano derehca</t>
  </si>
  <si>
    <t>LIGHT2020, LIGHT2021 Palanca de freno de mano derehca  Ref.3505202-R10</t>
  </si>
  <si>
    <t>LIGHT2020, LIGHT2021 Right handbrake lever  Ref.3505202-R10</t>
  </si>
  <si>
    <t>LIGHT2020, LIGHT2021 Palanca de freno de mano izquierda  Ref.3505102-R10</t>
  </si>
  <si>
    <t>LIGHT2020, LIGHT2021 Left handbrake lever  Ref.3505102-R10</t>
  </si>
  <si>
    <t>8435596676261</t>
  </si>
  <si>
    <t>Parking brake lever 2023</t>
  </si>
  <si>
    <t>Palanca del freno de mano 2023</t>
  </si>
  <si>
    <t>1001040301030010</t>
  </si>
  <si>
    <t>Control Board</t>
  </si>
  <si>
    <t>Mouse Panel de control  Ref.1001040301030010</t>
  </si>
  <si>
    <t>Mouse Control Board  Ref.1001040301030010</t>
  </si>
  <si>
    <t>Air Conditioning Control Panel</t>
  </si>
  <si>
    <t>Mouse Panel de control de aire acondicionado  Ref.1001040401080060</t>
  </si>
  <si>
    <t>Mouse Air Conditioning Control Panel  Ref.1001040401080060</t>
  </si>
  <si>
    <t>1001040401130100</t>
  </si>
  <si>
    <t>Mouse Panel de control de aire acondicionado  Ref.1001040401130100</t>
  </si>
  <si>
    <t>Mouse Air Conditioning Control Panel  Ref.1001040401130100</t>
  </si>
  <si>
    <t>8112010-Q0001</t>
  </si>
  <si>
    <t>8435596630423</t>
  </si>
  <si>
    <t>AC Control Panel(with cable）</t>
  </si>
  <si>
    <t>Panel de control de CA (con cable)</t>
  </si>
  <si>
    <t>1001030301180020</t>
  </si>
  <si>
    <t>EPDM Foam Board 20mm</t>
  </si>
  <si>
    <t>Panel de espuma EPDM 20 mm</t>
  </si>
  <si>
    <t>Mouse Panel de espuma EPDM 20 mm  Ref.1001030301180020</t>
  </si>
  <si>
    <t>Mouse EPDM Foam Board 20mm  Ref.1001030301180020</t>
  </si>
  <si>
    <t>1001030301180030</t>
  </si>
  <si>
    <t>EPDM Foam Board 30mm</t>
  </si>
  <si>
    <t>Panel de espuma EPDM 30 mm</t>
  </si>
  <si>
    <t>Mouse Panel de espuma EPDM 30 mm  Ref.1001030301180030</t>
  </si>
  <si>
    <t>Mouse EPDM Foam Board 30mm  Ref.1001030301180030</t>
  </si>
  <si>
    <t>Headlight Panel Right</t>
  </si>
  <si>
    <t>Mouse Panel de faros derecho ABS+ASA+PMMA，黑色 Ref.1001030405140010</t>
  </si>
  <si>
    <t>Mouse Headlight Panel Right ABS+ASA+PMMA，黑色 Ref.1001030405140010</t>
  </si>
  <si>
    <t>Headlight Panel Left</t>
  </si>
  <si>
    <t>Mouse Panel de faros izquierdo ABS+ASA+PMMA，黑色 Ref.1001030405130010</t>
  </si>
  <si>
    <t>Mouse Headlight Panel Left ABS+ASA+PMMA，黑色 Ref.1001030405130010</t>
  </si>
  <si>
    <t>LIGHT2020 Panel de fijación del sujetador de la carretilla  Ref.8501112-R10</t>
  </si>
  <si>
    <t>LIGHT2020 Fastener mounting pad  Ref.8501112-R10</t>
  </si>
  <si>
    <t>5701515-Q0001-DY</t>
  </si>
  <si>
    <t>8435596633608</t>
  </si>
  <si>
    <t>Roof buckle panel (Electrophorized)</t>
  </si>
  <si>
    <t>Panel de hebilla de techo (electroforizado)</t>
  </si>
  <si>
    <t>LIGHT2020, LIGHT2021 Panel de instalación de la luz de parada de alta posición  Ref.5301020-R10</t>
  </si>
  <si>
    <t>LIGHT2020, LIGHT2021 High position stop lamp mounting panel  Ref.5301020-R10</t>
  </si>
  <si>
    <t>Instrument Panel</t>
  </si>
  <si>
    <t>Panel de instrumentos</t>
  </si>
  <si>
    <t>Mouse Panel de instrumentos ABS Ref.1001030406060010</t>
  </si>
  <si>
    <t>Mouse Instrument Panel ABS Ref.1001030406060010</t>
  </si>
  <si>
    <t>Air Conditioning Switch Panel</t>
  </si>
  <si>
    <t>Panel de interruptor de aire acondicionado</t>
  </si>
  <si>
    <t>Mouse Panel de interruptor de aire acondicionado ABS Ref.1001030406080020</t>
  </si>
  <si>
    <t>Mouse Air Conditioning Switch Panel ABS Ref.1001030406080020</t>
  </si>
  <si>
    <t>LIGHT2020, LIGHT2021 Panel de montaje de pedales  Ref.5107011-R10</t>
  </si>
  <si>
    <t>LIGHT2020, LIGHT2021 Pedal mounting panel  Ref.5107011-R10</t>
  </si>
  <si>
    <t>LIGHT2020, LIGHT2021 Panel de montaje del salpicadero  Ref.5306010-R1011</t>
  </si>
  <si>
    <t>LIGHT2020, LIGHT2021 Dashboard mounting panel  Ref.5306010-R1011</t>
  </si>
  <si>
    <t>LIGHT2020, LIGHT2021 Panel de montaje derecho de la carrocería trasera  Ref.5402012-R10</t>
  </si>
  <si>
    <t>LIGHT2020, LIGHT2021 Rear body right mounting panel  Ref.5402012-R10</t>
  </si>
  <si>
    <t>LIGHT2020, LIGHT2021 Panel de montaje izquierdo de la carrocería trasera  Ref.5402011-R10</t>
  </si>
  <si>
    <t>LIGHT2020, LIGHT2021 Rear body left mounting panel  Ref.5402011-R10</t>
  </si>
  <si>
    <t xml:space="preserve">Rear body left mounting panel </t>
  </si>
  <si>
    <t>Mini Panel de montaje izquierdo de la carrocería trasera  Ref.5602013-R2011</t>
  </si>
  <si>
    <t>Mini Rear body left mounting panel   Ref.5602013-R2011</t>
  </si>
  <si>
    <t>6702101-Q0001</t>
  </si>
  <si>
    <t>8435596631888</t>
  </si>
  <si>
    <t>Sliding door panel</t>
  </si>
  <si>
    <t>Panel de puerta corredera</t>
  </si>
  <si>
    <t>5602102-Q0001</t>
  </si>
  <si>
    <t>8435596633448</t>
  </si>
  <si>
    <t>Tail door panel body-right</t>
  </si>
  <si>
    <t>Panel de puerta trasera de carrocería derecha</t>
  </si>
  <si>
    <t>5602101-Q0001</t>
  </si>
  <si>
    <t>8435596633431</t>
  </si>
  <si>
    <t>Tail door panel body-left</t>
  </si>
  <si>
    <t>Panel de puerta trasera de carrocería izquierda</t>
  </si>
  <si>
    <t>5402105-Q0001</t>
  </si>
  <si>
    <t>8435596632113</t>
  </si>
  <si>
    <t>Left sliding door threshold trim panel</t>
  </si>
  <si>
    <t>Panel de umbral de puerta corredera izquierda</t>
  </si>
  <si>
    <t>5402201-Q0006</t>
  </si>
  <si>
    <t>8435596637293</t>
  </si>
  <si>
    <t>Middle decorative panel of the right cargo compartment</t>
  </si>
  <si>
    <t>Panel decorativo central del compartimento de carga derecho</t>
  </si>
  <si>
    <t>5402111-Q0006</t>
  </si>
  <si>
    <t>8435596637262</t>
  </si>
  <si>
    <t>Middle decorative panel of the left cargo compartment</t>
  </si>
  <si>
    <t>Panel decorativo central del compartimento de carga izquierdo.</t>
  </si>
  <si>
    <t>5402111-Q0001</t>
  </si>
  <si>
    <t>8435596631833</t>
  </si>
  <si>
    <t>Middle decorative panel on left side of cab</t>
  </si>
  <si>
    <t>Panel decorativo central en el lado izquierdo de la cabina</t>
  </si>
  <si>
    <t>LIGHT2020 Panel decorativo del bloqueo de la puerta  Ref.8500104-R10</t>
  </si>
  <si>
    <t>LIGHT2020 Door lock moulding  Ref.8500104-R10</t>
  </si>
  <si>
    <t>6302102A1-Q0001</t>
  </si>
  <si>
    <t>8435596631871</t>
  </si>
  <si>
    <t>Right tail door decorative panel</t>
  </si>
  <si>
    <t>Panel decorativo del portón trasero derecho</t>
  </si>
  <si>
    <t>6302101-Q0001</t>
  </si>
  <si>
    <t>8435596631864</t>
  </si>
  <si>
    <t>Left tail door decorative panel</t>
  </si>
  <si>
    <t>Panel decorativo del portón trasero izquierdo</t>
  </si>
  <si>
    <t>Inner Handle Decorative Board Right</t>
  </si>
  <si>
    <t>Panel decorativo del tirador interior derecho</t>
  </si>
  <si>
    <t>Mouse Panel decorativo del tirador interior derecho ABS+ASA+PMMA，白色 Ref.1001030203020040</t>
  </si>
  <si>
    <t>Mouse Inner Handle Decorative Board Right ABS+ASA+PMMA，白色 Ref.1001030203020040</t>
  </si>
  <si>
    <t>Inner Handle Decorative Board Left</t>
  </si>
  <si>
    <t>Panel decorativo del tirador interior izquierdo</t>
  </si>
  <si>
    <t>Mouse Panel decorativo del tirador interior izquierdo ABS+ASA+PMMA Ref.1001030203010040</t>
  </si>
  <si>
    <t>Mouse Inner Handle Decorative Board Left ABS+ASA+PMMA Ref.1001030203010040</t>
  </si>
  <si>
    <t>5402113-Q0006</t>
  </si>
  <si>
    <t>8435596637286</t>
  </si>
  <si>
    <t>Front decorative panel of the left cargo compartment</t>
  </si>
  <si>
    <t>Panel decorativo delantero del compartimento de carga izquierdo.</t>
  </si>
  <si>
    <t>5402202-Q0006</t>
  </si>
  <si>
    <t>8435596637309</t>
  </si>
  <si>
    <t>Rear decorative panel of the right cargo compartment</t>
  </si>
  <si>
    <t>Panel decorativo trasero del compartimento de carga derecho</t>
  </si>
  <si>
    <t>5402112-Q0006</t>
  </si>
  <si>
    <t>8435596637279</t>
  </si>
  <si>
    <t>Rear decorative panel of the left cargo compartment</t>
  </si>
  <si>
    <t>Panel decorativo trasero del compartimento de carga izquierdo.</t>
  </si>
  <si>
    <t>5402202A1-Q0001</t>
  </si>
  <si>
    <t>8435596631857</t>
  </si>
  <si>
    <t>Rear decorative panel on right side of cab</t>
  </si>
  <si>
    <t>Panel decorativo trasero en el lado derecho de la cabina</t>
  </si>
  <si>
    <t>5402112A1-Q0001</t>
  </si>
  <si>
    <t>8435596631840</t>
  </si>
  <si>
    <t>Rear decorative panel on left side of cab</t>
  </si>
  <si>
    <t>Panel decorativo trasero en el lado izquierdo de la cabina.</t>
  </si>
  <si>
    <t>5402106-Q0001</t>
  </si>
  <si>
    <t>8435596632120</t>
  </si>
  <si>
    <t>Right front door threshold trim panel</t>
  </si>
  <si>
    <t>Panel embellecedor del umbral de la puerta delantera derecha</t>
  </si>
  <si>
    <t>5010936-Q0001-DY</t>
  </si>
  <si>
    <t>8435596636814</t>
  </si>
  <si>
    <t>Right rear wheel cover outer panel</t>
  </si>
  <si>
    <t>Panel exterior de la cubierta de la rueda trasera derecha</t>
  </si>
  <si>
    <t>5010935-Q0006-DY</t>
  </si>
  <si>
    <t>8435596634070</t>
  </si>
  <si>
    <t>Left rear wheel cover outer panel</t>
  </si>
  <si>
    <t>Panel exterior de la cubierta de la rueda trasera izquierda</t>
  </si>
  <si>
    <t>5500204-Q0001</t>
  </si>
  <si>
    <t>8435596632502</t>
  </si>
  <si>
    <t>Lower exterior panel of D pillar（right）</t>
  </si>
  <si>
    <t>Panel exterior inferior del pilar D (derecho)</t>
  </si>
  <si>
    <t>5500203-Q0001</t>
  </si>
  <si>
    <t>8435596632496</t>
  </si>
  <si>
    <t>Lower exterior panel of D pillar（left）</t>
  </si>
  <si>
    <t>Panel exterior inferior del pilar D (izquierda)</t>
  </si>
  <si>
    <t>5500202-Q0001</t>
  </si>
  <si>
    <t>8435596632472</t>
  </si>
  <si>
    <t>Upper exterior panel of D pillar（right）</t>
  </si>
  <si>
    <t>Panel exterior superior del pilar D (derecha)</t>
  </si>
  <si>
    <t>5500201-Q0001</t>
  </si>
  <si>
    <t>8435596632458</t>
  </si>
  <si>
    <t>Upper exterior panel of D pillar（left）</t>
  </si>
  <si>
    <t>Panel exterior superior del pilar D (izquierda)</t>
  </si>
  <si>
    <t>Panel frontal de la carrocería trasera</t>
  </si>
  <si>
    <t>LIGHT2020, LIGHT2021 Panel frontal de la carrocería trasera  Ref.5602011-R10</t>
  </si>
  <si>
    <t>LIGHT2020, LIGHT2021 Rear body front mounting panel  Ref.5602011-R10</t>
  </si>
  <si>
    <t>LIGHT2020 Panel frontal del modelo Pick-up  Ref.8500230-R10</t>
  </si>
  <si>
    <t>LIGHT2020 Pick-up body front border panel  Ref.8500230-R10</t>
  </si>
  <si>
    <t>5402104-Q0001</t>
  </si>
  <si>
    <t>8435596632106</t>
  </si>
  <si>
    <t>Right sliding wall lower panel</t>
  </si>
  <si>
    <t>Panel inferior de pared corredera derecha</t>
  </si>
  <si>
    <t>5402103-Q0001</t>
  </si>
  <si>
    <t>8435596632083</t>
  </si>
  <si>
    <t>Left sliding wall lower panel</t>
  </si>
  <si>
    <t>Panel inferior de pared corredera izquierda</t>
  </si>
  <si>
    <t>5010938-Q0004-DY</t>
  </si>
  <si>
    <t>8435596634056</t>
  </si>
  <si>
    <t>Right rear wheel cover inner panel</t>
  </si>
  <si>
    <t>Panel interior de la cubierta de la rueda trasera derecha</t>
  </si>
  <si>
    <t>5010943-Q0006-DY</t>
  </si>
  <si>
    <t>8435596636692</t>
  </si>
  <si>
    <t>5010937-Q0006-DY</t>
  </si>
  <si>
    <t>8435596634049</t>
  </si>
  <si>
    <t>Left rear wheel cover inner panel</t>
  </si>
  <si>
    <t>Panel interior de la cubierta de la rueda trasera izquierda</t>
  </si>
  <si>
    <t>Top Cover Inner Panel</t>
  </si>
  <si>
    <t>Panel interior de la cubierta superior</t>
  </si>
  <si>
    <t>Mouse Panel interior de la cubierta superior ABS Ref.1001030405270063</t>
  </si>
  <si>
    <t>Mouse Top Cover Inner Panel ABS Ref.1001030405270063</t>
  </si>
  <si>
    <t>1001030405270090</t>
  </si>
  <si>
    <t>Mouse Panel interior de la cubierta superior  Ref.1001030405270090</t>
  </si>
  <si>
    <t>Mouse Top Cover Inner Panel  Ref.1001030405270090</t>
  </si>
  <si>
    <t>5401718-Q0001-DY</t>
  </si>
  <si>
    <t>8435596634629</t>
  </si>
  <si>
    <t>Right middle upper side beam inner panel</t>
  </si>
  <si>
    <t>Panel interior de la viga lateral superior central derecha</t>
  </si>
  <si>
    <t>5401712-Q0001-DY</t>
  </si>
  <si>
    <t>8435596634612</t>
  </si>
  <si>
    <t>Right B-pillar upper inner panel</t>
  </si>
  <si>
    <t>Panel interior superior del pilar B derecho</t>
  </si>
  <si>
    <t>6701010A1-Q0001-DY</t>
  </si>
  <si>
    <t>8435596635138</t>
  </si>
  <si>
    <t>Sliding door assembly</t>
  </si>
  <si>
    <t>Panel interior trasero refuerzo derecho</t>
  </si>
  <si>
    <t>2801554-Q0001-DY</t>
  </si>
  <si>
    <t>8435596636227</t>
  </si>
  <si>
    <t>Rear inner panel right reinforcement panel</t>
  </si>
  <si>
    <t>1001030406080010</t>
  </si>
  <si>
    <t>Panel interruptor del aire acondicionado</t>
  </si>
  <si>
    <t>Mouse Panel interruptor del aire acondicionado  Ref.1001030406080010</t>
  </si>
  <si>
    <t>Mouse Air Conditioning Switch Panel  Ref.1001030406080010</t>
  </si>
  <si>
    <t>LIGHT2020 Panel lateral del modelo Pick-up  Ref.8500250-R10</t>
  </si>
  <si>
    <t>LIGHT2020 Pick-up body side border panel  Ref.8500250-R10</t>
  </si>
  <si>
    <t>83506-TBG-A000-P</t>
  </si>
  <si>
    <t>8435596624934-RE</t>
  </si>
  <si>
    <t>83506-TBG-A00-S-WR04N</t>
  </si>
  <si>
    <t>Panel lateral derecho (Pintura)</t>
  </si>
  <si>
    <t>VS1 Panel lateral derecho (Pintura)  Ref.83506-TBG-A000-P</t>
  </si>
  <si>
    <t>83606-TBG-A000-P</t>
  </si>
  <si>
    <t>8435596624965-RE</t>
  </si>
  <si>
    <t>83606-TBG-A00-S-WR04N</t>
  </si>
  <si>
    <t>Panel lateral izquierdo (Pintura)</t>
  </si>
  <si>
    <t>VS1 Panel lateral izquierdo (Pintura)  Ref.83606-TBG-A000-P</t>
  </si>
  <si>
    <t>Panel negro enbellecedor logo vehiculo (plastico)</t>
  </si>
  <si>
    <t>LIGHT2020, LIGHT2021 Panel negro enbellecedor logo vehiculo (plastico)  Ref.5302010-R10</t>
  </si>
  <si>
    <t>LIGHT2020, LIGHT2021 Front upper moulding panel assy  Ref.5302010-R10</t>
  </si>
  <si>
    <t>Panel paragolpes de la carrocería trasera</t>
  </si>
  <si>
    <t>Mini Mini Panel de montaje trasero de la carrocería trasera  Ref.5602012-R20</t>
  </si>
  <si>
    <t>Mini Rear body rear mounting panel  Ref.5602012-R20</t>
  </si>
  <si>
    <t>LIGHT2020, LIGHT2021 Panel trasero de la carrocería trasera  Ref.5602012-R10</t>
  </si>
  <si>
    <t>LIGHT2020, LIGHT2021 Rear body rear mounting panel  Ref.5602012-R10</t>
  </si>
  <si>
    <t>LIGHT2020 Panel vertical derecho trasero del modelo Pick-up  Ref.8500270-R10</t>
  </si>
  <si>
    <t>LIGHT2020 Pick-up body right rear upright panel  Ref.8500270-R10</t>
  </si>
  <si>
    <t>LIGHT2020 Panel vertical izquierdo trasero del modelo Pick-up  Ref.8500260-R10</t>
  </si>
  <si>
    <t>LIGHT2020 Pick-up body left rear upright panel  Ref.8500260-R10</t>
  </si>
  <si>
    <t>64305-TBG-A000</t>
  </si>
  <si>
    <t>Pantalla grande plastica, faro delantero</t>
  </si>
  <si>
    <t>VS1 Pantalla grande  Ref.64305-TBG-A000</t>
  </si>
  <si>
    <t>1001030301150020</t>
  </si>
  <si>
    <t>Front Aluminum Foil</t>
  </si>
  <si>
    <t>Papel de aluminio frontal</t>
  </si>
  <si>
    <t>Mouse Papel de aluminio frontal 5052-H32 Ref.1001030301150020</t>
  </si>
  <si>
    <t>Mouse Front Aluminum Foil 5052-H32 Ref.1001030301150020</t>
  </si>
  <si>
    <t>46000-TBG-A000-M1</t>
  </si>
  <si>
    <t>Paquete CBS</t>
  </si>
  <si>
    <t>VS1 Paquete CBS  Ref.46000-TBG-A000-M1</t>
  </si>
  <si>
    <t>1001020301140100</t>
  </si>
  <si>
    <t>Power Battery Pack (Single without Heating)</t>
  </si>
  <si>
    <t>Paquete de batería de alimentación (Individual sin calefacción)</t>
  </si>
  <si>
    <t>Mouse Paquete de batería de alimentación (Individual sin calefacción)  Ref.1001020301140100</t>
  </si>
  <si>
    <t>Mouse Power Battery Pack (Single without Heating)  Ref.1001020301140100</t>
  </si>
  <si>
    <t>1001020301140030</t>
  </si>
  <si>
    <t>Power Battery Pack (Single Without Heating)</t>
  </si>
  <si>
    <t>Mouse Paquete de batería de alimentación (Individual sin calefacción)  Ref.1001020301140030</t>
  </si>
  <si>
    <t>Mouse Power Battery Pack (Single Without Heating)  Ref.1001020301140030</t>
  </si>
  <si>
    <t>1001020301140120</t>
  </si>
  <si>
    <t>Power Battery Pack(Double Pack)</t>
  </si>
  <si>
    <t>Paquete de batería de alimentación (paquete doble)</t>
  </si>
  <si>
    <t>Mouse Paquete de batería de alimentación (paquete doble)  Ref.1001020301140120</t>
  </si>
  <si>
    <t>Mouse Power Battery Pack(Double Pack)  Ref.1001020301140120</t>
  </si>
  <si>
    <t>2101110-Q0004</t>
  </si>
  <si>
    <t>8435596629885</t>
  </si>
  <si>
    <t>Power battery pack</t>
  </si>
  <si>
    <t>1001020301020010</t>
  </si>
  <si>
    <t>Power Battery Pack 120AH</t>
  </si>
  <si>
    <t>Paquete de batería de energía 120AH</t>
  </si>
  <si>
    <t>Mouse Paquete de batería de energía 120AH  Ref.1001020301020010</t>
  </si>
  <si>
    <t>Mouse Power Battery Pack 120AH  Ref.1001020301020010</t>
  </si>
  <si>
    <t>Windshield</t>
  </si>
  <si>
    <t>Mouse Parabrisas  Ref.1001030202010010</t>
  </si>
  <si>
    <t>Mouse Windshield  Ref.1001030202010010</t>
  </si>
  <si>
    <t>5206100-Q0004</t>
  </si>
  <si>
    <t>8435596631987</t>
  </si>
  <si>
    <t>Front windshield</t>
  </si>
  <si>
    <t>parabrisas delantero</t>
  </si>
  <si>
    <t>Rear Bumper</t>
  </si>
  <si>
    <t>Mouse Parachoques trasero PP Ref.1001030400910010</t>
  </si>
  <si>
    <t>Mouse Rear Bumper PP Ref.1001030400910010</t>
  </si>
  <si>
    <t>LIGHT2020 Parachoques trasero del modelo Pick-up  Ref.8500240-R10</t>
  </si>
  <si>
    <t>LIGHT2020 Pick-up body rear border panel  Ref.8500240-R10</t>
  </si>
  <si>
    <r>
      <rPr>
        <b/>
        <sz val="6.5"/>
        <rFont val="Calibri"/>
        <family val="2"/>
      </rPr>
      <t>PARAMANOS ISOTTA DERECHO + IZQUIERDO</t>
    </r>
  </si>
  <si>
    <t>Right sunshade</t>
  </si>
  <si>
    <t>Paraosol derecho</t>
  </si>
  <si>
    <t>Mouse Paraosol derecho  Ref.1001030102020010</t>
  </si>
  <si>
    <t>Mouse Right sunshade  Ref.1001030102020010</t>
  </si>
  <si>
    <t>Left Sun Visor</t>
  </si>
  <si>
    <t>Mouse Parasol izquierdo  Ref.1001030102010010</t>
  </si>
  <si>
    <t>Mouse Left Sun Visor  Ref.1001030102010010</t>
  </si>
  <si>
    <t>5401814-Q0001-DY</t>
  </si>
  <si>
    <t>8435596634575</t>
  </si>
  <si>
    <t>Right D-pillar lower reinforcement plate patch</t>
  </si>
  <si>
    <t>Parche de placa de refuerzo inferior del pilar D derecho</t>
  </si>
  <si>
    <t>5701013-Q0001-DY</t>
  </si>
  <si>
    <t>8435596634971</t>
  </si>
  <si>
    <t>Top cover outer panel rear section left connecting plate</t>
  </si>
  <si>
    <t>Parche de placa de unión trasera de sección trasera de viga longitudinal derecha y faldón lateral</t>
  </si>
  <si>
    <t>2801454-Q0006-DY</t>
  </si>
  <si>
    <t>8435596636067</t>
  </si>
  <si>
    <t>Right longitudinal beam rear section and side skirt rear connection plate patch</t>
  </si>
  <si>
    <t>5401107-Q0001-DY</t>
  </si>
  <si>
    <t>8435596634506</t>
  </si>
  <si>
    <t>Left side outer panel patch Ⅰ</t>
  </si>
  <si>
    <t>Parche del panel exterior del lado izquierdo Ⅰ</t>
  </si>
  <si>
    <t>5401109-Q0001-DY</t>
  </si>
  <si>
    <t>8435596634537</t>
  </si>
  <si>
    <t>Left side panel outer panel patch Ⅱ</t>
  </si>
  <si>
    <t>Parche del panel exterior del panel lateral izquierdo Ⅱ</t>
  </si>
  <si>
    <t>6709160-Q0001</t>
  </si>
  <si>
    <t>8435596633011</t>
  </si>
  <si>
    <t>Sliding door anti-off concave part</t>
  </si>
  <si>
    <t>Parte cóncava anti-apagado de puerta corredera</t>
  </si>
  <si>
    <t>6709150-Q0001</t>
  </si>
  <si>
    <t>8435596633004</t>
  </si>
  <si>
    <t>Sliding door anti-off convex part</t>
  </si>
  <si>
    <t>Parte convexa anti-apagado de puerta corredera</t>
  </si>
  <si>
    <t>6105165-Q0001</t>
  </si>
  <si>
    <t>8435596632830</t>
  </si>
  <si>
    <t>Decorative part（right）</t>
  </si>
  <si>
    <t>Parte decorativa (derecha)</t>
  </si>
  <si>
    <t>6105155-Q0001</t>
  </si>
  <si>
    <t>8435596632670</t>
  </si>
  <si>
    <t>Decorative part（left）</t>
  </si>
  <si>
    <t>Parte decorativa (izquierda)</t>
  </si>
  <si>
    <t>3102011-R10RD</t>
  </si>
  <si>
    <t>8435596637569</t>
  </si>
  <si>
    <t>Red Front fender forepart</t>
  </si>
  <si>
    <t>Parte delantera de guardabarros delantero Roja</t>
  </si>
  <si>
    <t>LIGHT2020, LIGHT2021 Parte delantera de gurardabarros delantero  Ref.3102011-R10</t>
  </si>
  <si>
    <t>LIGHT2020, LIGHT2021 Front fender forepart  Ref.3102011-R10</t>
  </si>
  <si>
    <t>LIGHT2020, LIGHT2021 Parte delantera del cable de estacionamiento  Ref.3508021-R10</t>
  </si>
  <si>
    <t>LIGHT2020, LIGHT2021 Parking cable forepart  Ref.3508021-R10</t>
  </si>
  <si>
    <t>8435596651220</t>
  </si>
  <si>
    <t>Parte delantera del cable de estacionamiento 2023</t>
  </si>
  <si>
    <t>LIGHT2020, LIGHT2021, LIGHT L5</t>
  </si>
  <si>
    <t>Parking cable forepart 22</t>
  </si>
  <si>
    <t>Parte delantera del cable de estacionamiento 22</t>
  </si>
  <si>
    <t>5701015-Q0006-DY</t>
  </si>
  <si>
    <t>8435596637026</t>
  </si>
  <si>
    <t>Roof cover outer panel front section</t>
  </si>
  <si>
    <t>Parte delantera del panel exterior de la cubierta del techo</t>
  </si>
  <si>
    <t>LIGHT2020, LIGHT2021 Parte trasera de gurardabarros delantero  Ref.3102012-R10</t>
  </si>
  <si>
    <t>LIGHT2020, LIGHT2021 Front fender rear part  Ref.3102012-R10</t>
  </si>
  <si>
    <t>LIGHT2021 Parte trasera del cable de estacionamiento  Ref.3508031-R10</t>
  </si>
  <si>
    <t>LIGHT2021 Parking cable rear part  Ref.3508031-R10</t>
  </si>
  <si>
    <t>LIGHT2020 Parte trasera del cable de estacionamiento  Ref.3508023-R10</t>
  </si>
  <si>
    <t>LIGHT2020 Parking cable rear part  Ref.3508023-R10</t>
  </si>
  <si>
    <t>5010951-Q0006-DY</t>
  </si>
  <si>
    <t>8435596636760</t>
  </si>
  <si>
    <t>Rear section of left door sill inner panel</t>
  </si>
  <si>
    <t>Parte trasera del panel interior del umbral de la puerta izquierda</t>
  </si>
  <si>
    <t>8403012-Q0001-DY</t>
  </si>
  <si>
    <t>8435596635084</t>
  </si>
  <si>
    <t>Right front fender</t>
  </si>
  <si>
    <t>Partición de sección media de viga longitudinal.</t>
  </si>
  <si>
    <t>2801304-Q0001-DY</t>
  </si>
  <si>
    <t>8435596636173</t>
  </si>
  <si>
    <t>Middle section partition of longitudinal beam</t>
  </si>
  <si>
    <t>1001050104050120</t>
  </si>
  <si>
    <t>Split Pin</t>
  </si>
  <si>
    <t>Pasador</t>
  </si>
  <si>
    <t>Mouse Pasador 304,φ5*50 Ref.1001050104050120</t>
  </si>
  <si>
    <t>Mouse Split Pin 304,φ5*50 Ref.1001050104050120</t>
  </si>
  <si>
    <t>Mouse Pasador  Ref.1001050104050080</t>
  </si>
  <si>
    <t>Mouse Split Pin  Ref.1001050104050080</t>
  </si>
  <si>
    <t>1001050104050100</t>
  </si>
  <si>
    <t>Mouse Pasador Ф3.2*16 Ref.1001050104050100</t>
  </si>
  <si>
    <t>Mouse Split Pin Ф3.2*16 Ref.1001050104050100</t>
  </si>
  <si>
    <t>Cotter pin 2022</t>
  </si>
  <si>
    <t>Pasador 2022</t>
  </si>
  <si>
    <t>LIGHT2021 Pasador 2022  Ref.Q5002536</t>
  </si>
  <si>
    <t>LIGHT2021 Cotter pin 2022  Ref.Q5002536</t>
  </si>
  <si>
    <t>Pasador 3x25 (Blanco trivalente)</t>
  </si>
  <si>
    <t>VS1 Pasador 3x25 (Blanco trivalente)  Ref.94201-30250</t>
  </si>
  <si>
    <t>Lockpin</t>
  </si>
  <si>
    <t>Pasador de bloqueo</t>
  </si>
  <si>
    <t>Mouse Pasador de bloqueo  Ref.1001050104050040</t>
  </si>
  <si>
    <t>Mouse Lockpin  Ref.1001050104050040</t>
  </si>
  <si>
    <t>Plastic Column Pin</t>
  </si>
  <si>
    <t>Pasador de columna de plástico</t>
  </si>
  <si>
    <t>Mouse Pasador de columna de plástico  Ref.1001050104050060</t>
  </si>
  <si>
    <t>Mouse Plastic Column Pin  Ref.1001050104050060</t>
  </si>
  <si>
    <t>Outer ball pin</t>
  </si>
  <si>
    <t>Pasador de la bola exterior</t>
  </si>
  <si>
    <t>Mouse Pasador de la bola exterior  Ref.1001010506021020</t>
  </si>
  <si>
    <t>Mouse Outer ball pin  Ref.1001010506021020</t>
  </si>
  <si>
    <t>5306106-Q0001</t>
  </si>
  <si>
    <t>8435596631635</t>
  </si>
  <si>
    <t xml:space="preserve">Dashboard dowel pin </t>
  </si>
  <si>
    <t xml:space="preserve">Pasador del tablero </t>
  </si>
  <si>
    <t>0C90198</t>
  </si>
  <si>
    <r>
      <rPr>
        <b/>
        <sz val="6.5"/>
        <rFont val="Calibri"/>
        <family val="2"/>
      </rPr>
      <t>Pasador DIN 7  D8 x 28 mm</t>
    </r>
  </si>
  <si>
    <t>5526102-Q0001</t>
  </si>
  <si>
    <t>8435596635367</t>
  </si>
  <si>
    <t>Ceiling handrail</t>
  </si>
  <si>
    <t>Pasamanos de techo</t>
  </si>
  <si>
    <t>M1050101-R2</t>
  </si>
  <si>
    <t>EBCSFA197 + EBCSFA22B</t>
  </si>
  <si>
    <t xml:space="preserve">Pastilla de freno delantero </t>
  </si>
  <si>
    <t>LIGHT2020, LIGHT2021 Pastilla de freno delantero   Ref.M1050101-R2</t>
  </si>
  <si>
    <t>LIGHT2020, LIGHT2021 Front brake pads  Ref.M1050101-R2</t>
  </si>
  <si>
    <t>Pastilla de freno delantero (Juego)</t>
  </si>
  <si>
    <t>VS1 Pastilla de freno delantero (Juego)  Ref.45310-TBG-A000-M1</t>
  </si>
  <si>
    <t>1001010404030030</t>
  </si>
  <si>
    <t>Brake Pad Rear Wheel Outside</t>
  </si>
  <si>
    <t>Pastilla de freno rueda trasera exterior</t>
  </si>
  <si>
    <t>Mouse Pastilla de freno rueda trasera exterior  Ref.1001010404030030</t>
  </si>
  <si>
    <t>Mouse Brake Pad Rear Wheel Outside  Ref.1001010404030030</t>
  </si>
  <si>
    <t>1001010404030020</t>
  </si>
  <si>
    <t>Brake Pad Rear Wheel Inside</t>
  </si>
  <si>
    <t>Pastilla de freno rueda trasera interior</t>
  </si>
  <si>
    <t>Mouse Pastilla de freno rueda trasera interior  Ref.1001010404030020</t>
  </si>
  <si>
    <t>Mouse Brake Pad Rear Wheel Inside  Ref.1001010404030020</t>
  </si>
  <si>
    <t>Pastilla de freno trasero (Juego)</t>
  </si>
  <si>
    <t>VS1 Pastilla de freno trasero (Juego)  Ref.43310-TBG-A000-M1</t>
  </si>
  <si>
    <t>3501024-Q0001</t>
  </si>
  <si>
    <t>8435596633783</t>
  </si>
  <si>
    <t>Front brake pads (4pcs)</t>
  </si>
  <si>
    <t>Pastillas de freno delanteras (4 piezas)</t>
  </si>
  <si>
    <t>8435596637507</t>
  </si>
  <si>
    <t>GALFEFD187G1380</t>
  </si>
  <si>
    <t>Front brake tabs (2u)</t>
  </si>
  <si>
    <t>Pastillas de freno delanteras Eezon E3 (2u) - FD187G1380</t>
  </si>
  <si>
    <t>Rear brake pads 2022</t>
  </si>
  <si>
    <t>Pastillas de frenos trasero 2022</t>
  </si>
  <si>
    <t>LIGHT2021 Pastillas de frenos trasero 2022  Ref.3502030-R20</t>
  </si>
  <si>
    <t>LIGHT2021 Rear brake pads 2022  Ref.3502030-R20</t>
  </si>
  <si>
    <t>0C10234</t>
  </si>
  <si>
    <r>
      <rPr>
        <b/>
        <sz val="6.5"/>
        <rFont val="Calibri"/>
        <family val="2"/>
      </rPr>
      <t>Patin DRYLIN</t>
    </r>
  </si>
  <si>
    <r>
      <rPr>
        <b/>
        <sz val="6.5"/>
        <rFont val="Calibri"/>
        <family val="2"/>
      </rPr>
      <t>PATIN IGUS DIDTS</t>
    </r>
  </si>
  <si>
    <t>64310-TBG-A000</t>
  </si>
  <si>
    <t>VS1 Pedal  Ref.64310-TBG-A000</t>
  </si>
  <si>
    <t>1100010-Q0001</t>
  </si>
  <si>
    <t>8435596630720</t>
  </si>
  <si>
    <t>Electronic accelerator pedal</t>
  </si>
  <si>
    <t>Pedal de acelerador electrónico</t>
  </si>
  <si>
    <t>Brake Pedal</t>
  </si>
  <si>
    <t>Mouse Pedal de freno  Ref.1001010406860010</t>
  </si>
  <si>
    <t>Mouse Brake Pedal  Ref.1001010406860010</t>
  </si>
  <si>
    <t>1001010406500010</t>
  </si>
  <si>
    <t>Mouse Pedal de freno  Ref.1001010406500010</t>
  </si>
  <si>
    <t>Mouse Brake Pedal  Ref.1001010406500010</t>
  </si>
  <si>
    <t>1001010406750010</t>
  </si>
  <si>
    <t>Mouse Pedal de freno  Ref.1001010406750010</t>
  </si>
  <si>
    <t>Mouse Brake Pedal  Ref.1001010406750010</t>
  </si>
  <si>
    <t>1001010406880100</t>
  </si>
  <si>
    <t>Brake Pedal (MBR+ABS+VA)</t>
  </si>
  <si>
    <t>Pedal de freno (MBR+ABS+VA)</t>
  </si>
  <si>
    <t>Mouse Pedal de freno (MBR+ABS+VA)  Ref.1001010406880100</t>
  </si>
  <si>
    <t>Mouse Brake Pedal (MBR+ABS+VA)  Ref.1001010406880100</t>
  </si>
  <si>
    <r>
      <rPr>
        <b/>
        <sz val="6.5"/>
        <rFont val="Calibri"/>
        <family val="2"/>
      </rPr>
      <t>Pedal de freno Ass</t>
    </r>
  </si>
  <si>
    <t>5101113-Q0001-DY</t>
  </si>
  <si>
    <t>8435596633967</t>
  </si>
  <si>
    <t>Brake bottom bracket</t>
  </si>
  <si>
    <t>Pedalier de freno</t>
  </si>
  <si>
    <t>1099090499100010</t>
  </si>
  <si>
    <t xml:space="preserve">Glue </t>
  </si>
  <si>
    <t>Pegamento</t>
  </si>
  <si>
    <t>Mouse Pegamento  Ref.1099090499100010</t>
  </si>
  <si>
    <t>Mouse Glue   Ref.1099090499100010</t>
  </si>
  <si>
    <t>LIGHT2020, LIGHT2021 Pegatina de aviso del límite de carga de la caja de frío activo  Ref.3903032-R10</t>
  </si>
  <si>
    <t>LIGHT2020, LIGHT2021 Refrigerated box loading capacity warning sign  Ref.3903032-R10</t>
  </si>
  <si>
    <t>0C10269</t>
  </si>
  <si>
    <r>
      <rPr>
        <b/>
        <sz val="6.5"/>
        <rFont val="Calibri"/>
        <family val="2"/>
      </rPr>
      <t>PEGATINA PRECAUCIÓN CARGA MÁX</t>
    </r>
  </si>
  <si>
    <t>0C10277</t>
  </si>
  <si>
    <r>
      <rPr>
        <b/>
        <sz val="6.5"/>
        <rFont val="Calibri"/>
        <family val="2"/>
      </rPr>
      <t>PEGATINA PRESION NEUMATICOS</t>
    </r>
  </si>
  <si>
    <t>LIGHT2020 Perno ajustable  Ref.6805202-R10</t>
  </si>
  <si>
    <t>LIGHT2020 Adjustable bolt  Ref.6805202-R10</t>
  </si>
  <si>
    <t>Perno de brida 10x40 (Negro)</t>
  </si>
  <si>
    <t>VS1 Perno de brida 10x40 (Negro)  Ref.95801-10040-07</t>
  </si>
  <si>
    <t>95801-TAC-A000</t>
  </si>
  <si>
    <t>Perno de brida 10x45 (Color trivalente)</t>
  </si>
  <si>
    <t>VS1 Perno de brida 10x45 (Color trivalente)  Ref.95801-TAC-A000</t>
  </si>
  <si>
    <t>95801-TAC-A100</t>
  </si>
  <si>
    <t>Perno de brida 10x45 (Trivalente negro)</t>
  </si>
  <si>
    <t>VS1 Perno de brida 10x45 (Trivalente negro)  Ref.95801-TAC-A100</t>
  </si>
  <si>
    <t>Perno de brida 6x12 (Color zinc)</t>
  </si>
  <si>
    <t>VS1 Perno de brida 6x12 (Color zinc)  Ref.95701-06012-08</t>
  </si>
  <si>
    <t>Perno de brida 6x12 (Negro)</t>
  </si>
  <si>
    <t>VS1 Perno de brida 6x12 (Negro)  Ref.95701-06012-07</t>
  </si>
  <si>
    <t>90102-QSM-A000</t>
  </si>
  <si>
    <t>Perno de brida 6x22</t>
  </si>
  <si>
    <t>VS1 Perno de brida 6x22  Ref.90102-QSM-A000</t>
  </si>
  <si>
    <t>95701-TBG-A000</t>
  </si>
  <si>
    <t>Perno de brida 6X30</t>
  </si>
  <si>
    <t>VS1 Perno de brida 6X30  Ref.95701-TBG-A000</t>
  </si>
  <si>
    <t>VS1 Flange Bolt 6X30  Ref.95701-TBG-A000</t>
  </si>
  <si>
    <t>Perno de brida 8X16 (Trivalente negro)</t>
  </si>
  <si>
    <t>VS1 Perno de brida 8X16 (Trivalente negro)  Ref.95701-08016-07</t>
  </si>
  <si>
    <t>Perno de brida 8X40 (Trivalente negro)</t>
  </si>
  <si>
    <t>VS1 Perno de brida 8X40 (Trivalente negro)  Ref.95701-08040-07</t>
  </si>
  <si>
    <t>95801-TBG-A000</t>
  </si>
  <si>
    <t>Perno de brida 8x50 (Trivalente negro)</t>
  </si>
  <si>
    <t>VS1 Perno de brida 8x50 (Trivalente negro)  Ref.95801-TBG-A000</t>
  </si>
  <si>
    <t>95801-TBG-A100</t>
  </si>
  <si>
    <t>Perno de brida 8x60 (Blanco trivalente)</t>
  </si>
  <si>
    <t>VS1 Perno de brida 8x60 (Blanco trivalente)  Ref.95801-TBG-A100</t>
  </si>
  <si>
    <t>Perno de brida 8x75 (Blanco trivalente)</t>
  </si>
  <si>
    <t>VS1 Perno de brida 8x75 (Blanco trivalente)  Ref.95801-08075-00</t>
  </si>
  <si>
    <t>hexagonal head flange bolt</t>
  </si>
  <si>
    <t>Perno de brida de cabeza hexagonal</t>
  </si>
  <si>
    <t>Mouse Perno de brida de cabeza hexagonal  Ref.1001050104011380</t>
  </si>
  <si>
    <t>Mouse hexagonal head flange bolt  Ref.1001050104011380</t>
  </si>
  <si>
    <t>LIGHT2020, LIGHT2021 Perno de brida hexagonal  Ref.Q1851270</t>
  </si>
  <si>
    <t>LIGHT2020, LIGHT2021 Hexagon flange bolt  Ref.Q1851270</t>
  </si>
  <si>
    <t>LIGHT2020, LIGHT2021 Perno de brida hexagonal  Ref.Q1850839</t>
  </si>
  <si>
    <t>LIGHT2020, LIGHT2021 Hexagon flange bolt  Ref.Q1850839</t>
  </si>
  <si>
    <t>LIGHT2020, LIGHT2021 Perno de brida hexagonal  Ref.Q1850630</t>
  </si>
  <si>
    <t>LIGHT2020, LIGHT2021 Hexagon flange bolt  Ref.Q1850630</t>
  </si>
  <si>
    <t>LIGHT2020, LIGHT2021 Perno de brida hexagonal  Ref.Q1850616</t>
  </si>
  <si>
    <t>LIGHT2020, LIGHT2021 Hexagon flange bolt  Ref.Q1850616</t>
  </si>
  <si>
    <t>LIGHT2020, LIGHT2021 Perno de brida hexagonal  Ref.Q1850620B</t>
  </si>
  <si>
    <t>LIGHT2020, LIGHT2021 Hexagon flange bolt  Ref.Q1850620B</t>
  </si>
  <si>
    <t>Hexagonal flange bolt</t>
  </si>
  <si>
    <t>Mouse Perno de brida hexagonal  Ref.1001050104010550</t>
  </si>
  <si>
    <t>Mouse Hexagonal flange bolt  Ref.1001050104010550</t>
  </si>
  <si>
    <t>LIGHT2020, LIGHT2021 Perno de cabeza hexagonal  Ref.Q150B16220</t>
  </si>
  <si>
    <t>LIGHT2020, LIGHT2021 Hexagon head bolt  Ref.Q150B16220</t>
  </si>
  <si>
    <t>LIGHT2020, LIGHT2021 Perno de cabeza hexagonal  Ref.Q150B16100</t>
  </si>
  <si>
    <t>LIGHT2020, LIGHT2021 Hexagon head bolt  Ref.Q150B16100</t>
  </si>
  <si>
    <t>LIGHT2020, LIGHT2021 Perno de cabeza hexagonal  Ref.Q150B0680</t>
  </si>
  <si>
    <t>LIGHT2020, LIGHT2021 Hexagon head bolt  Ref.Q150B0680</t>
  </si>
  <si>
    <t>LIGHT2020, LIGHT2021 Perno de cabeza hexagonal  Ref.Q151C1055</t>
  </si>
  <si>
    <t>LIGHT2020, LIGHT2021 Hexagon head bolt  Ref.Q151C1055</t>
  </si>
  <si>
    <t>LIGHT2020, LIGHT2021 Perno de cabeza hexagonal  Ref.Q151C1030</t>
  </si>
  <si>
    <t>LIGHT2020, LIGHT2021 Hexagon head bolt  Ref.Q151C1030</t>
  </si>
  <si>
    <t>Perno de cabeza hexagonal y arandela plana</t>
  </si>
  <si>
    <t>LIGHT2020, LIGHT2021 Perno de cabeza hexagonal y arandela plana  Ref.Q140B0616C</t>
  </si>
  <si>
    <t>LIGHT2020, LIGHT2021 Hexagon head bolt and plain washer
assy  Ref.Q140B0616C</t>
  </si>
  <si>
    <t>Perno de cabeza hueca hexagonal 4x8</t>
  </si>
  <si>
    <t>VS1 Perno de cabeza hueca hexagonal 4x8  Ref.96700-04008-07</t>
  </si>
  <si>
    <t>LIGHT2020, LIGHT2021 Perno de cubo de rueda  Ref.3106107-R10</t>
  </si>
  <si>
    <t>LIGHT2020, LIGHT2021 Wheel hub bolt  Ref.3106107-R10</t>
  </si>
  <si>
    <t>Oil Drain Bolt</t>
  </si>
  <si>
    <t>Perno de drenaje de aceite</t>
  </si>
  <si>
    <t>Mouse Perno de drenaje de aceite M10*10, Ref.1001050104010490</t>
  </si>
  <si>
    <t>Mouse Oil Drain Bolt M10*10, Ref.1001050104010490</t>
  </si>
  <si>
    <t>90111-QSM-A100</t>
  </si>
  <si>
    <t>Perno de escalón con brida M6 (Trivalente negro)</t>
  </si>
  <si>
    <t>VS1 Perno de escalón con brida M6 (Trivalente negro)  Ref.90111-QSM-A100</t>
  </si>
  <si>
    <t>Clamp retaining bolt</t>
  </si>
  <si>
    <t>Perno de fijación de la pinza</t>
  </si>
  <si>
    <t>Mouse Perno de fijación de la pinza  Ref.SMO005</t>
  </si>
  <si>
    <t>Mouse Clamp retaining bolt  Ref.SMO005</t>
  </si>
  <si>
    <t>3506052-Q0001</t>
  </si>
  <si>
    <t>8435596631437</t>
  </si>
  <si>
    <t>Braking line bolt</t>
  </si>
  <si>
    <t>Perno de la línea de freno</t>
  </si>
  <si>
    <t>Q146B0822</t>
  </si>
  <si>
    <t>Perno de montaje de la pinza de freno 2022 (64 mm)</t>
  </si>
  <si>
    <t>LIGHT2021 Perno de montaje de la pinza de freno 2022 (64 mm)  Ref.Q146B0822</t>
  </si>
  <si>
    <t>LIGHT2021 Brake caliper mounting bolt 2022(64mm)  Ref.Q146B0822</t>
  </si>
  <si>
    <t>LIGHT2020, LIGHT2021 Perno de montaje de pastilla delantera  Ref.3501032-R10</t>
  </si>
  <si>
    <t>LIGHT2020, LIGHT2021 Front brake pad mounting bolt  Ref.3501032-R10</t>
  </si>
  <si>
    <t>97701-TBG-A000</t>
  </si>
  <si>
    <t>Perno de montaje del cubo de rueda</t>
  </si>
  <si>
    <t>VS1 Perno de montaje del cubo de rueda  Ref.97701-TBG-A000</t>
  </si>
  <si>
    <t>LIGHT2020, LIGHT2021 Perno de montaje del disco de freno  Ref.3501039-R10</t>
  </si>
  <si>
    <t>LIGHT2020, LIGHT2021 Brake disc mounting bolt  Ref.3501039-R10</t>
  </si>
  <si>
    <t>3501039-R1001</t>
  </si>
  <si>
    <t>Brake disc mounting bolt 24</t>
  </si>
  <si>
    <t>Perno de montaje del disco de freno 24</t>
  </si>
  <si>
    <t>LIGHT2020, LIGHT2021 Perno de paso  Ref.3421024-R1011</t>
  </si>
  <si>
    <t>LIGHT2020, LIGHT2021 Step bolt  Ref.3421024-R1011</t>
  </si>
  <si>
    <t>LIGHT2020, LIGHT2021 Perno de paso  Ref.5206103-R10</t>
  </si>
  <si>
    <t>LIGHT2020, LIGHT2021 Step bolt  Ref.5206103-R10</t>
  </si>
  <si>
    <t>LIGHT2020, LIGHT2021 Perno de paso  Ref.5206104-R10</t>
  </si>
  <si>
    <t>LIGHT2020, LIGHT2021 Step bolt  Ref.5206104-R10</t>
  </si>
  <si>
    <t>8435596676278</t>
  </si>
  <si>
    <t>Step bolt 2023</t>
  </si>
  <si>
    <t>Perno de paso 2023</t>
  </si>
  <si>
    <t>B2400-00100014</t>
  </si>
  <si>
    <t>8435596633837</t>
  </si>
  <si>
    <t>Rear axle refueling bolt (including sealing gasket)</t>
  </si>
  <si>
    <t>Perno de reabastecimiento de combustible del eje trasero (incluida la junta de sellado)</t>
  </si>
  <si>
    <t>A2400-00000027</t>
  </si>
  <si>
    <t>8435596633844</t>
  </si>
  <si>
    <t>2912017A1-Q0001</t>
  </si>
  <si>
    <t>8435596631093</t>
  </si>
  <si>
    <t>U bolt</t>
  </si>
  <si>
    <t>perno en U</t>
  </si>
  <si>
    <t>LIGHT2020, LIGHT2021 Perno excéntrico de cabeza de brida  Ref.2745101-R10</t>
  </si>
  <si>
    <t>LIGHT2020, LIGHT2021 Flange head eccentric bolt  Ref.2745101-R10</t>
  </si>
  <si>
    <t>1099090199021080</t>
  </si>
  <si>
    <t>Waterproof Bolt</t>
  </si>
  <si>
    <t>Perno impermeable</t>
  </si>
  <si>
    <t>Mouse Perno impermeable  Ref.1099090199021080</t>
  </si>
  <si>
    <t>Mouse Waterproof Bolt  Ref.1099090199021080</t>
  </si>
  <si>
    <t>1099090199021070</t>
  </si>
  <si>
    <t>Mouse Perno impermeable  Ref.1099090199021070</t>
  </si>
  <si>
    <t>Mouse Waterproof Bolt  Ref.1099090199021070</t>
  </si>
  <si>
    <t>Hexagon Flange Bolts</t>
  </si>
  <si>
    <t>Pernos de brida hexagonal</t>
  </si>
  <si>
    <t>Mouse Pernos de brida hexagonal M12*1.25*120,10.9 Ref.1001050104010940</t>
  </si>
  <si>
    <t>Mouse Hexagon Flange Bolts M12*1.25*120,10.9 Ref.1001050104010940</t>
  </si>
  <si>
    <t>Mouse Pernos de brida hexagonal M12*55  Ref.1001050104010690</t>
  </si>
  <si>
    <t>Mouse Hexagon Flange Bolts M12*55  Ref.1001050104010690</t>
  </si>
  <si>
    <t>Mouse Pernos de brida hexagonal M8*65,25 Ref.1001050104010060</t>
  </si>
  <si>
    <t>Mouse Hexagon Flange Bolts M8*65,25 Ref.1001050104010060</t>
  </si>
  <si>
    <t>Mouse Pernos de brida hexagonal M8*45,12.9 Ref.1001050104110040</t>
  </si>
  <si>
    <t>Mouse Hexagon Flange Bolts M8*45,12.9 Ref.1001050104110040</t>
  </si>
  <si>
    <t>Mouse Pernos de brida hexagonal M8*2510.9 Ref.1001050104110100</t>
  </si>
  <si>
    <t>Mouse Hexagon Flange Bolts M8*2510.9 Ref.1001050104110100</t>
  </si>
  <si>
    <t>Mouse Pernos de brida hexagonal M8*20,10.9 Ref.1001050104110110</t>
  </si>
  <si>
    <t>Mouse Hexagon Flange Bolts M8*20,10.9 Ref.1001050104110110</t>
  </si>
  <si>
    <t>Mouse Pernos de brida hexagonal M8*25 Ref.1001050104010100</t>
  </si>
  <si>
    <t>Mouse Hexagon Flange Bolts M8*25 Ref.1001050104010100</t>
  </si>
  <si>
    <t>Mouse Pernos de brida hexagonal M6*40 Ref.1001050104010950</t>
  </si>
  <si>
    <t>Mouse Hexagon Flange Bolts M6*40 Ref.1001050104010950</t>
  </si>
  <si>
    <t>Mouse Pernos de brida hexagonal  Ref.1001050104110080</t>
  </si>
  <si>
    <t>Mouse Hexagon Flange Bolts  Ref.1001050104110080</t>
  </si>
  <si>
    <t>Mouse Pernos de brida hexagonal M8*16 Ref.1001050104010390</t>
  </si>
  <si>
    <t>Mouse Hexagon Flange Bolts M8*16 Ref.1001050104010390</t>
  </si>
  <si>
    <t>Mouse Pernos de brida hexagonal M8*12 Ref.1001050104150020</t>
  </si>
  <si>
    <t>Mouse Hexagon Flange Bolts M8*12 Ref.1001050104150020</t>
  </si>
  <si>
    <t>1001050104010680</t>
  </si>
  <si>
    <t>Mouse Pernos de brida hexagonal M6*8,8.8 Ref.1001050104010680</t>
  </si>
  <si>
    <t>Mouse Hexagon Flange Bolts M6*8,8.8 Ref.1001050104010680</t>
  </si>
  <si>
    <t>1001050104010070</t>
  </si>
  <si>
    <t>Mouse Pernos de brida hexagonal M6*25 Ref.1001050104010070</t>
  </si>
  <si>
    <t>Mouse Hexagon Flange Bolts M6*25 Ref.1001050104010070</t>
  </si>
  <si>
    <t>Mouse Pernos de brida hexagonal M6*16 Ref.1001050104010600</t>
  </si>
  <si>
    <t>Mouse Hexagon Flange Bolts M6*16 Ref.1001050104010600</t>
  </si>
  <si>
    <t>Mouse Pernos de brida hexagonal M6*12,8.8 Ref.1001050104010030</t>
  </si>
  <si>
    <t>Mouse Hexagon Flange Bolts M6*12,8.8 Ref.1001050104010030</t>
  </si>
  <si>
    <t>1001050104010040</t>
  </si>
  <si>
    <t>Half Round Head Square Neck Bolts</t>
  </si>
  <si>
    <t>Pernos de cuello cuadrado de cabeza semiredonda</t>
  </si>
  <si>
    <t>Mouse Pernos de cuello cuadrado de cabeza semiredonda  Ref.1001050104010040</t>
  </si>
  <si>
    <t>Mouse Half Round Head Square Neck Bolts  Ref.1001050104010040</t>
  </si>
  <si>
    <t>2801491-Q0001-DY</t>
  </si>
  <si>
    <t>8435596635817</t>
  </si>
  <si>
    <t>Rear shock absorber mounting bolts</t>
  </si>
  <si>
    <t>Pernos de montaje del amortiguador trasero</t>
  </si>
  <si>
    <t>Hexagon Bolts</t>
  </si>
  <si>
    <t>Pernos hexagonales</t>
  </si>
  <si>
    <t>Mouse Pernos hexagonales M12*1.25*100,10.9 Ref.1001050104010510</t>
  </si>
  <si>
    <t>Mouse Hexagon Bolts M12*1.25*100,10.9 Ref.1001050104010510</t>
  </si>
  <si>
    <t>Mouse Pernos hexagonales M8*100,10.9 Ref.1001050104010450</t>
  </si>
  <si>
    <t>Mouse Hexagon Bolts M8*100,10.9 Ref.1001050104010450</t>
  </si>
  <si>
    <t>Hexagon  Bolts</t>
  </si>
  <si>
    <t>Mouse Pernos hexagonales M10*35,10.9 Ref.1001050104011130</t>
  </si>
  <si>
    <t>Mouse Hexagon  Bolts M10*35,10.9 Ref.1001050104011130</t>
  </si>
  <si>
    <t>Mouse Pernos hexagonales M10*1.25*35,10.9 Ref.1001050104011090</t>
  </si>
  <si>
    <t>Mouse Hexagon Bolts M10*1.25*35,10.9 Ref.1001050104011090</t>
  </si>
  <si>
    <t>Mouse Pernos hexagonales M10*50,10.9 Ref.1001050104010340</t>
  </si>
  <si>
    <t>Mouse Hexagon  Bolts M10*50,10.9 Ref.1001050104010340</t>
  </si>
  <si>
    <t>Mouse Pernos hexagonales M8*90 Ref.1001050104010360</t>
  </si>
  <si>
    <t>Mouse Hexagon  Bolts M8*90 Ref.1001050104010360</t>
  </si>
  <si>
    <t>Mouse Pernos hexagonales M10*20 Ref.1001050104110030</t>
  </si>
  <si>
    <t>Mouse Hexagon Bolts M10*20 Ref.1001050104110030</t>
  </si>
  <si>
    <t>Mouse Pernos hexagonales M8*50 Ref.1001050104010320</t>
  </si>
  <si>
    <t>Mouse Hexagon Bolts M8*50 Ref.1001050104010320</t>
  </si>
  <si>
    <t>1001050104011020</t>
  </si>
  <si>
    <t>Mouse Pernos hexagonales  Ref.1001050104011020</t>
  </si>
  <si>
    <t>Mouse Hexagon Bolts  Ref.1001050104011020</t>
  </si>
  <si>
    <t>1001050104010330</t>
  </si>
  <si>
    <t>Mouse Pernos hexagonales  Ref.1001050104010330</t>
  </si>
  <si>
    <t>Mouse Hexagon Bolts  Ref.1001050104010330</t>
  </si>
  <si>
    <t>1001050104110120</t>
  </si>
  <si>
    <t>Mouse Pernos hexagonales M10*5510.9 Ref.1001050104110120</t>
  </si>
  <si>
    <t>Mouse Hexagon  Bolts M10*5510.9 Ref.1001050104110120</t>
  </si>
  <si>
    <t>1001050104010350</t>
  </si>
  <si>
    <t>Mouse Pernos hexagonales  Ref.1001050104010350</t>
  </si>
  <si>
    <t>Mouse Hexagon Bolts  Ref.1001050104010350</t>
  </si>
  <si>
    <t>Mouse Pernos hexagonales M6*20,10.9 Ref.1001050104011200</t>
  </si>
  <si>
    <t>Mouse Hexagon  Bolts M6*20,10.9 Ref.1001050104011200</t>
  </si>
  <si>
    <t>Hexagon Bolts With Spring Washer</t>
  </si>
  <si>
    <t>Pernos hexagonales con arandela elástica</t>
  </si>
  <si>
    <t>Mouse Pernos hexagonales con arandela elástica M8*35 Ref.1001050104010520</t>
  </si>
  <si>
    <t>Mouse Hexagon Bolts With Spring Washer M8*35 Ref.1001050104010520</t>
  </si>
  <si>
    <t>Mouse Pernos hexagonales con arandela elástica M8*30 Ref.1001050104110050</t>
  </si>
  <si>
    <t>Mouse Hexagon Bolts With Spring Washer M8*30 Ref.1001050104110050</t>
  </si>
  <si>
    <t>1001050104040110</t>
  </si>
  <si>
    <t>Out Hexagon Bolts and Plain Washer</t>
  </si>
  <si>
    <t>Pernos hexagonales y arandela plana</t>
  </si>
  <si>
    <t>Mouse Pernos hexagonales y arandela plana  Ref.1001050104040110</t>
  </si>
  <si>
    <t>Mouse Out Hexagon Bolts and Plain Washer  Ref.1001050104040110</t>
  </si>
  <si>
    <t>0C10259</t>
  </si>
  <si>
    <r>
      <rPr>
        <b/>
        <sz val="6.5"/>
        <rFont val="Calibri"/>
        <family val="2"/>
      </rPr>
      <t>PERSIANA CAJA CARGO</t>
    </r>
  </si>
  <si>
    <t>Front A Shutter Ⅰ</t>
  </si>
  <si>
    <t>Persiana delantera I</t>
  </si>
  <si>
    <t>Mouse Persiana delantera I  Ref.1001010202060010</t>
  </si>
  <si>
    <t>Mouse Front A Shutter Ⅰ  Ref.1001010202060010</t>
  </si>
  <si>
    <t>Front A Shutter Ⅱ</t>
  </si>
  <si>
    <t>Persiana delantera II</t>
  </si>
  <si>
    <t>Mouse Persiana delantera II  Ref.1001010202060020</t>
  </si>
  <si>
    <t>Mouse Front A Shutter Ⅱ  Ref.1001010202060020</t>
  </si>
  <si>
    <t>Shutters</t>
  </si>
  <si>
    <t>Persianas</t>
  </si>
  <si>
    <t>Mouse Persianas ABS+ASA+PMMA Ref.1001030202060010</t>
  </si>
  <si>
    <t>Mouse Shutters ABS+ASA+PMMA Ref.1001030202060010</t>
  </si>
  <si>
    <t>6305116A1-Q0001</t>
  </si>
  <si>
    <t>8435596633219</t>
  </si>
  <si>
    <t>Tail door lower auxiliary latch</t>
  </si>
  <si>
    <t>Pestillo auxiliar inferior de puerta trasera</t>
  </si>
  <si>
    <t>6305112A1-Q0001</t>
  </si>
  <si>
    <t>8435596633202</t>
  </si>
  <si>
    <t>Tail door upper auxiliary latch</t>
  </si>
  <si>
    <t>Pestillo auxiliar superior de puerta trasera</t>
  </si>
  <si>
    <t>Pick-up border plate lock catch</t>
  </si>
  <si>
    <t>Pestillo de bloqueo de la placa del borde del modelo pick-up</t>
  </si>
  <si>
    <t>LIGHT2021 Pestillo de bloqueo de la placa del borde del modelo pick-up  Ref.8500855-R10</t>
  </si>
  <si>
    <t>LIGHT2021 Pick-up border plate lock catch  Ref.8500855-R10</t>
  </si>
  <si>
    <t>LIGHT2020 Pieza A de refuerzo del punto de instalación de la caja de mercancía  Ref.8500102-R1021</t>
  </si>
  <si>
    <t>LIGHT2020 Cargo box mounting block A  Ref.8500102-R1021</t>
  </si>
  <si>
    <t>LIGHT2020 Pieza B de refuerzo en punto de instalación de la caja de mercancía  Ref.8500102-R1011</t>
  </si>
  <si>
    <t>LIGHT2020 Cargo box mounting block B  Ref.8500102-R1011</t>
  </si>
  <si>
    <t>1099090199020030</t>
  </si>
  <si>
    <t>Rubber Part</t>
  </si>
  <si>
    <t>Pieza de goma</t>
  </si>
  <si>
    <t>Mouse Pieza de goma  Ref.1099090199020030</t>
  </si>
  <si>
    <t>Mouse Rubber Part  Ref.1099090199020030</t>
  </si>
  <si>
    <t>2803402-Q0006</t>
  </si>
  <si>
    <t>8435596632366</t>
  </si>
  <si>
    <t>Front bumper middle strutting piece（right）</t>
  </si>
  <si>
    <t>Pieza de puntal central del parachoques delantero (derecha)</t>
  </si>
  <si>
    <t>2803401-Q0006</t>
  </si>
  <si>
    <t>8435596632359</t>
  </si>
  <si>
    <t>Front bumper middle strutting piece（left）</t>
  </si>
  <si>
    <t>Pieza de puntal central del parachoques delantero (izquierda)</t>
  </si>
  <si>
    <t>LIGHT2020, LIGHT2021 Pieza de refuerzo en punto de instalación de la caja de mercancía  Ref.8500102-R10</t>
  </si>
  <si>
    <t>LIGHT2020, LIGHT2021 Cargo box mounting block  Ref.8500102-R10</t>
  </si>
  <si>
    <t>3102017-R10</t>
  </si>
  <si>
    <t>8435596629502</t>
  </si>
  <si>
    <t>Front wheel cover connecting piece</t>
  </si>
  <si>
    <t>Pieza de soporte del guardabarro delantero</t>
  </si>
  <si>
    <t>0C10107</t>
  </si>
  <si>
    <r>
      <rPr>
        <b/>
        <sz val="6.5"/>
        <rFont val="Calibri"/>
        <family val="2"/>
      </rPr>
      <t>PILOTO TRASERO SHINYO 255-030</t>
    </r>
  </si>
  <si>
    <t>0C10317</t>
  </si>
  <si>
    <r>
      <rPr>
        <b/>
        <sz val="6.5"/>
        <rFont val="Calibri"/>
        <family val="2"/>
      </rPr>
      <t>PILOTO TRASERO SHINYO 255-030 EQUIPADO</t>
    </r>
  </si>
  <si>
    <t>3421028-R10</t>
  </si>
  <si>
    <t>8435596676292</t>
  </si>
  <si>
    <t>Pin 2023</t>
  </si>
  <si>
    <t>0C10184</t>
  </si>
  <si>
    <r>
      <rPr>
        <b/>
        <sz val="6.5"/>
        <rFont val="Calibri"/>
        <family val="2"/>
      </rPr>
      <t>Pinza de accionamiento mecánico a la derecha JJuan Fre</t>
    </r>
  </si>
  <si>
    <t>0C10185</t>
  </si>
  <si>
    <r>
      <rPr>
        <b/>
        <sz val="6.5"/>
        <rFont val="Calibri"/>
        <family val="2"/>
      </rPr>
      <t>Pinza de accionamiento mecánico a la Izquierda JJuan S</t>
    </r>
  </si>
  <si>
    <r>
      <rPr>
        <b/>
        <sz val="6.5"/>
        <rFont val="Calibri"/>
        <family val="2"/>
      </rPr>
      <t>Pinza de freno delantera</t>
    </r>
  </si>
  <si>
    <t>Front right brake caliper with friction block assembly</t>
  </si>
  <si>
    <t>Pinza de freno delantera derecha con conjunto de bloqueo de fricción</t>
  </si>
  <si>
    <t>Mouse Pinza de freno delantera derecha con conjunto de bloqueo de fricción  Ref.1001010406590000</t>
  </si>
  <si>
    <t>Mouse Front right brake caliper with friction block assembly  Ref.1001010406590000</t>
  </si>
  <si>
    <t>Front left brake caliper with friction block assembly</t>
  </si>
  <si>
    <t>Pinza de freno delantera izquierda con conjunto de bloqueo de fricción</t>
  </si>
  <si>
    <t>Mouse Pinza de freno delantera izquierda con conjunto de bloqueo de fricción  Ref.1001010406580000</t>
  </si>
  <si>
    <t>Mouse Front left brake caliper with friction block assembly  Ref.1001010406580000</t>
  </si>
  <si>
    <t xml:space="preserve">Pinza de freno delantero derecho (sin pastillas) </t>
  </si>
  <si>
    <t>LIGHT2020, LIGHT2021 Conjunto de cilindro de pinza de freno delantero derecho  Ref.3501025-R10</t>
  </si>
  <si>
    <t>LIGHT2020, LIGHT2021 Front right brake caliper cylinder assy  Ref.3501025-R10</t>
  </si>
  <si>
    <t>Pinza de freno delantero izquierdo (sin pastillas)</t>
  </si>
  <si>
    <t>LIGHT2020, LIGHT2021 Conjunto de pinza de freno delantero izquierdo  Ref.3501015-R10</t>
  </si>
  <si>
    <t>LIGHT2020, LIGHT2021 Front left brake caliper cylinder assy  Ref.3501015-R10</t>
  </si>
  <si>
    <r>
      <rPr>
        <b/>
        <sz val="6.5"/>
        <rFont val="Calibri"/>
        <family val="2"/>
      </rPr>
      <t>Pinza de freno trasera Derecha</t>
    </r>
  </si>
  <si>
    <t>Right Rear Brake Caliper</t>
  </si>
  <si>
    <t>Pinza de freno trasera derecha</t>
  </si>
  <si>
    <t>Mouse Pinza de freno trasera derecha  Ref.1001010406790020</t>
  </si>
  <si>
    <t>Mouse Right Rear Brake Caliper  Ref.1001010406790020</t>
  </si>
  <si>
    <r>
      <rPr>
        <b/>
        <sz val="6.5"/>
        <rFont val="Calibri"/>
        <family val="2"/>
      </rPr>
      <t>Pinza de freno trasera Izquierda</t>
    </r>
  </si>
  <si>
    <t>Rear Left Brake Caliper</t>
  </si>
  <si>
    <t>Pinza de freno trasera izquierda</t>
  </si>
  <si>
    <t>Mouse Pinza de freno trasera izquierda  Ref.1001010406790010</t>
  </si>
  <si>
    <t>Mouse Rear Left Brake Caliper  Ref.1001010406790010</t>
  </si>
  <si>
    <t xml:space="preserve">Pinza de freno trasero derecho (sin pastillas) </t>
  </si>
  <si>
    <t>LIGHT2020, LIGHT2021 Conjunto de cilindro de pinza de freno trasero derecho  Ref.3502025-R10</t>
  </si>
  <si>
    <t>LIGHT2020, LIGHT2021 Rear right brake caliper cylinder assy  Ref.3502025-R10</t>
  </si>
  <si>
    <t>Pinza de freno trasero izquierdo (sin pastillas)</t>
  </si>
  <si>
    <t>LIGHT2020, LIGHT2021 Conjunto de cilindro de pinza de freno trasero izquierdo  Ref.3502015-R10</t>
  </si>
  <si>
    <t>LIGHT2020, LIGHT2021 Rear left brake caliper cylinder assy  Ref.3502015-R10</t>
  </si>
  <si>
    <t>LIGHT2020, LIGHT2021 Conjunto de pinza de freno trasero izquierdo  Ref.3502015-R20</t>
  </si>
  <si>
    <t>LIGHT2020, LIGHT2021 Rear left brake caliper cylinder assy  Ref.3502015-R20</t>
  </si>
  <si>
    <t>LIGHT2020, LIGHT2021 Piña de luces y bototes derecho  Ref.3774020-R10</t>
  </si>
  <si>
    <t>LIGHT2020, LIGHT2021 Right handlebar switch assy  Ref.3774020-R10</t>
  </si>
  <si>
    <t>LIGHT2020, LIGHT2021 Piña de luces y bototes izquierdo  Ref.3774010-R10</t>
  </si>
  <si>
    <t>LIGHT2020, LIGHT2021 Left handlebar switch assy  Ref.3774010-R10</t>
  </si>
  <si>
    <t>0C10177</t>
  </si>
  <si>
    <r>
      <rPr>
        <b/>
        <sz val="6.5"/>
        <rFont val="Calibri"/>
        <family val="2"/>
      </rPr>
      <t>PIÑA DERECHA LEONELLI 034</t>
    </r>
  </si>
  <si>
    <t>0C10178</t>
  </si>
  <si>
    <r>
      <rPr>
        <b/>
        <sz val="6.5"/>
        <rFont val="Calibri"/>
        <family val="2"/>
      </rPr>
      <t>PIÑA IZQUIERDA LEONELLI 054</t>
    </r>
  </si>
  <si>
    <r>
      <rPr>
        <b/>
        <sz val="6.5"/>
        <rFont val="Calibri"/>
        <family val="2"/>
      </rPr>
      <t>Piston boot kit - Pinza de freno delantero</t>
    </r>
  </si>
  <si>
    <r>
      <rPr>
        <b/>
        <sz val="6.5"/>
        <rFont val="Calibri"/>
        <family val="2"/>
      </rPr>
      <t>Piston kit - Freno de pie</t>
    </r>
  </si>
  <si>
    <r>
      <rPr>
        <b/>
        <sz val="6.5"/>
        <rFont val="Calibri"/>
        <family val="2"/>
      </rPr>
      <t>Piston kit - Maneta de freno derecha</t>
    </r>
  </si>
  <si>
    <r>
      <rPr>
        <b/>
        <sz val="6.5"/>
        <rFont val="Calibri"/>
        <family val="2"/>
      </rPr>
      <t>Piston Kit - Maneta de freno Izquierda</t>
    </r>
  </si>
  <si>
    <r>
      <rPr>
        <b/>
        <sz val="6.5"/>
        <rFont val="Calibri"/>
        <family val="2"/>
      </rPr>
      <t>Piston kit - Pinza de freno delantero</t>
    </r>
  </si>
  <si>
    <r>
      <rPr>
        <b/>
        <sz val="6.5"/>
        <rFont val="Calibri"/>
        <family val="2"/>
      </rPr>
      <t>Piston kit - Pinza de freno trasero derecha</t>
    </r>
  </si>
  <si>
    <r>
      <rPr>
        <b/>
        <sz val="6.5"/>
        <rFont val="Calibri"/>
        <family val="2"/>
      </rPr>
      <t>Piston kit - pinza flotante freno trasero Izquierdo</t>
    </r>
  </si>
  <si>
    <r>
      <rPr>
        <b/>
        <sz val="6.5"/>
        <rFont val="Calibri"/>
        <family val="2"/>
      </rPr>
      <t>Piston kit - Válvula de freno combinado</t>
    </r>
  </si>
  <si>
    <t>52101-TBG-A000</t>
  </si>
  <si>
    <t>Pivote de basculante trasero</t>
  </si>
  <si>
    <t>VS1 Pivote de basculante trasero  Ref.52101-TBG-A000</t>
  </si>
  <si>
    <t>VS1 Pivot,Rr Swingarm   Ref.52101-TBG-A000</t>
  </si>
  <si>
    <t>5102116-Q0001</t>
  </si>
  <si>
    <t>8435596635374</t>
  </si>
  <si>
    <t>Aluminium checkered plate</t>
  </si>
  <si>
    <t>Placa cuadriculada de aluminio</t>
  </si>
  <si>
    <t>5102116-Q0006</t>
  </si>
  <si>
    <t>8435596637323</t>
  </si>
  <si>
    <t>1001030405010070</t>
  </si>
  <si>
    <t>Seat Under Floor Steel (Left)</t>
  </si>
  <si>
    <t>Placa de acero del suelo denajo del asiento (Izquierdo)</t>
  </si>
  <si>
    <t>Mouse Placa de acero del suelo denajo del asiento (Izquierdo)  Ref.1001030405010070</t>
  </si>
  <si>
    <t>Mouse Seat Under Floor Steel (Left)  Ref.1001030405010070</t>
  </si>
  <si>
    <t>1001050203360010</t>
  </si>
  <si>
    <t>Locking Plate</t>
  </si>
  <si>
    <t>Placa de bloqueo</t>
  </si>
  <si>
    <t>Mouse Placa de bloqueo  Ref.1001050203360010</t>
  </si>
  <si>
    <t>Mouse Locking Plate  Ref.1001050203360010</t>
  </si>
  <si>
    <t>31531-TBG-A000-M1</t>
  </si>
  <si>
    <t>Placa de circuito inferior de batería BMS (60V45Ah)</t>
  </si>
  <si>
    <t>VS1 Placa de circuito inferior de batería BMS (60V45Ah)  Ref.31531-TBG-A000-M1</t>
  </si>
  <si>
    <t>31530-TBG-A000-M1</t>
  </si>
  <si>
    <t>Placa de circuito superior de batería BMS (60V 45Ah)</t>
  </si>
  <si>
    <t>VS1 Placa de circuito superior de batería BMS (60V 45Ah)  Ref.31530-TBG-A000-M1</t>
  </si>
  <si>
    <t>5301554-Q0001-DY</t>
  </si>
  <si>
    <t>8435596634148</t>
  </si>
  <si>
    <t>Right radiator column and wheel cover connecting plate</t>
  </si>
  <si>
    <t>Placa de conexión de la columna derecha del radiador y del tapacubos</t>
  </si>
  <si>
    <t>5301553-Q0001-DY</t>
  </si>
  <si>
    <t>8435596634131</t>
  </si>
  <si>
    <t>Left radiator column and wheel cover connecting plate</t>
  </si>
  <si>
    <t>Placa de conexión de la columna izquierda del radiador y del tapacubos</t>
  </si>
  <si>
    <t>5401816-Q0001-DY</t>
  </si>
  <si>
    <t>8435596634551</t>
  </si>
  <si>
    <t>Right D-pillar and rear panel connecting plate Ⅰ</t>
  </si>
  <si>
    <t>Placa de conexión del pilar D derecho y del panel trasero Ⅰ</t>
  </si>
  <si>
    <t>5401818-Q0001-DY</t>
  </si>
  <si>
    <t>8435596634568</t>
  </si>
  <si>
    <t>Right D-pillar and rear panel connecting plate Ⅱ</t>
  </si>
  <si>
    <t>Placa de conexión del pilar D derecho y del panel trasero Ⅱ</t>
  </si>
  <si>
    <t>5401815-Q0001-DY</t>
  </si>
  <si>
    <t>8435596634308</t>
  </si>
  <si>
    <t>Left D-pillar and rear wall connection plate Ⅰ</t>
  </si>
  <si>
    <t>Placa de conexión del pilar D izquierdo y de la pared trasera Ⅰ</t>
  </si>
  <si>
    <t>5401817-Q0001-DY</t>
  </si>
  <si>
    <t>8435596634315</t>
  </si>
  <si>
    <t>Left D-pillar and rear wall connection plate Ⅱ</t>
  </si>
  <si>
    <t>Placa de conexión del pilar D izquierdo y de la pared trasera Ⅱ</t>
  </si>
  <si>
    <t>5401715-Q0001-DY</t>
  </si>
  <si>
    <t>8435596634254</t>
  </si>
  <si>
    <t>Rear top crossbeam connecting plate</t>
  </si>
  <si>
    <t>Placa de conexión del travesaño superior trasero</t>
  </si>
  <si>
    <t>5401716-Q0001-DY</t>
  </si>
  <si>
    <t>8435596634605</t>
  </si>
  <si>
    <t>Rear top crossbeam connecting plate - right</t>
  </si>
  <si>
    <t>Placa de conexión del travesaño superior trasero - derecha</t>
  </si>
  <si>
    <t>2801055-Q0001-DY</t>
  </si>
  <si>
    <t>8435596635923</t>
  </si>
  <si>
    <t>Left longitudinal beam rear section and side skirt front connection plate</t>
  </si>
  <si>
    <t>Placa de conexión delantera de la sección trasera de la viga longitudinal izquierda y del faldón lateral</t>
  </si>
  <si>
    <t>Pick-up left front connecting plate</t>
  </si>
  <si>
    <t>Placa de conexión delantera izquierda del modelo pick-up</t>
  </si>
  <si>
    <t>LIGHT2021 Placa de conexión delantera izquierda del modelo pick-up  Ref.8500823-R10</t>
  </si>
  <si>
    <t>LIGHT2021 Pick-up left front connecting plate  Ref.8500823-R10</t>
  </si>
  <si>
    <t>5101124-Q0001-DY</t>
  </si>
  <si>
    <t>8435596636647</t>
  </si>
  <si>
    <t>Front seat support plate right connecting plate</t>
  </si>
  <si>
    <t>Placa de conexión derecha de la placa de soporte del asiento delantero</t>
  </si>
  <si>
    <t>5401093-Q0001-DY</t>
  </si>
  <si>
    <t>8435596634766</t>
  </si>
  <si>
    <t>Front connecting plate of sliding door upper rail</t>
  </si>
  <si>
    <t>Placa de conexión frontal del carril superior de la puerta corredera</t>
  </si>
  <si>
    <t>Pick-up right front connecting plate</t>
  </si>
  <si>
    <t>Placa de conexión frontal derecha del modelo pick-up</t>
  </si>
  <si>
    <t>LIGHT2021 Placa de conexión frontal derecha del modelo pick-up  Ref.8500824-R10</t>
  </si>
  <si>
    <t>LIGHT2021 Pick-up right front connecting plate  Ref.8500824-R10</t>
  </si>
  <si>
    <t>2801533-Q0001-DY</t>
  </si>
  <si>
    <t>8435596635930</t>
  </si>
  <si>
    <t>No. 3 crossbeam side connection plate at the rear of the frame</t>
  </si>
  <si>
    <t>Placa de conexión lateral del travesaño N° 3 en la parte trasera del marco</t>
  </si>
  <si>
    <t>1001040301190050</t>
  </si>
  <si>
    <t>2-In-1 Control Board (MB Lithium Battery)</t>
  </si>
  <si>
    <t>Placa de control 2 en 1 (Batería de litio MB)</t>
  </si>
  <si>
    <t>Mouse Placa de control 2 en 1 (Batería de litio MB)  Ref.1001040301190050</t>
  </si>
  <si>
    <t>Mouse 2-In-1 Control Board (MB Lithium Battery)  Ref.1001040301190050</t>
  </si>
  <si>
    <t>5505102S1-Q0001</t>
  </si>
  <si>
    <t>8435596631765</t>
  </si>
  <si>
    <t>Dustproof cover plate of parking brake</t>
  </si>
  <si>
    <t>Placa de cubierta a prueba de polvo del freno de mano</t>
  </si>
  <si>
    <t>6102400S1-Q0001</t>
  </si>
  <si>
    <t>8435596632076</t>
  </si>
  <si>
    <t>Triangle window cover plate on right front door</t>
  </si>
  <si>
    <t>Placa de cubierta de ventana triangular en la puerta delantera derecha</t>
  </si>
  <si>
    <t>6102300S1-Q0001</t>
  </si>
  <si>
    <t>8435596632038</t>
  </si>
  <si>
    <t>Triangle window cover plate on left front door</t>
  </si>
  <si>
    <t>Placa de cubierta de ventana triangular en la puerta delantera izquierda</t>
  </si>
  <si>
    <t>5401293-Q0001-DY</t>
  </si>
  <si>
    <t>8435596634735</t>
  </si>
  <si>
    <t>Front cover plate of sliding door upper rail</t>
  </si>
  <si>
    <t>Placa de cubierta frontal del riel superior de la puerta corredera</t>
  </si>
  <si>
    <t>5401291-Q0001-DY</t>
  </si>
  <si>
    <t>8435596634728</t>
  </si>
  <si>
    <t>Lower front cover plate of sliding door upper rail</t>
  </si>
  <si>
    <t>Placa de cubierta frontal inferior del riel superior de la puerta corredera</t>
  </si>
  <si>
    <t>5401292-Q0001-DY</t>
  </si>
  <si>
    <t>8435596634742</t>
  </si>
  <si>
    <t>Upper front cover plate of sliding door upper rail</t>
  </si>
  <si>
    <t>Placa de cubierta frontal superior del riel superior de la puerta corredera</t>
  </si>
  <si>
    <t>5101062-Q0001-DY</t>
  </si>
  <si>
    <t>8435596634032</t>
  </si>
  <si>
    <t>Rear floor right corner plate</t>
  </si>
  <si>
    <t>Placa de esquina derecha del piso trasero</t>
  </si>
  <si>
    <t>5101061-Q0001-DY</t>
  </si>
  <si>
    <t>8435596634025</t>
  </si>
  <si>
    <t>Rear floor left corner plate</t>
  </si>
  <si>
    <t>Placa de esquina izquierda del piso trasero</t>
  </si>
  <si>
    <t>5101023-Q0001-DY</t>
  </si>
  <si>
    <t>8435596634001</t>
  </si>
  <si>
    <t>Handbrake cable fixing plate</t>
  </si>
  <si>
    <t>Placa de fijación del cable del freno de mano</t>
  </si>
  <si>
    <t>2801397-Q0001-DY</t>
  </si>
  <si>
    <t>8435596636401</t>
  </si>
  <si>
    <t>Lower guide rail plate</t>
  </si>
  <si>
    <t>Placa de guía inferior</t>
  </si>
  <si>
    <t>Placa de matrícula de llave plegable</t>
  </si>
  <si>
    <t>LIGHT2021 Placa de matrícula de llave plegable  Ref.3704020-R10</t>
  </si>
  <si>
    <t>LIGHT2021 Folding key number plate  Ref.3704020-R10</t>
  </si>
  <si>
    <t>3928101-Q0001</t>
  </si>
  <si>
    <t>8435596633486</t>
  </si>
  <si>
    <t>Vehicle model plate （T01）</t>
  </si>
  <si>
    <t>Placa de modelo de vehículo (T01)</t>
  </si>
  <si>
    <t>3928101-Q0006</t>
  </si>
  <si>
    <t>8435596637392</t>
  </si>
  <si>
    <t>Vehicle model plate （T02）</t>
  </si>
  <si>
    <t>Placa de modelo de vehículo (T02)</t>
  </si>
  <si>
    <t>Net Bag Mounting Plate</t>
  </si>
  <si>
    <t>Placa de montaje de bolsa de red</t>
  </si>
  <si>
    <t>Mouse Placa de montaje de bolsa de red  Ref.1001030406070010</t>
  </si>
  <si>
    <t>Mouse Net Bag Mounting Plate  Ref.1001030406070010</t>
  </si>
  <si>
    <t>1001030406070020</t>
  </si>
  <si>
    <t>Mouse Placa de montaje de bolsa de red ABS Ref.1001030406070020</t>
  </si>
  <si>
    <t>Mouse Net Bag Mounting Plate ABS Ref.1001030406070020</t>
  </si>
  <si>
    <t>50502-TBG-A000</t>
  </si>
  <si>
    <t>Placa de montaje de componentes eléctricos</t>
  </si>
  <si>
    <t>VS1 Placa de montaje de componentes eléctricos  Ref.50502-TBG-A000</t>
  </si>
  <si>
    <t>1001030405130033</t>
  </si>
  <si>
    <t>Headlight Mounting Plate</t>
  </si>
  <si>
    <t>Placa de montaje del faro</t>
  </si>
  <si>
    <t>Mouse Placa de montaje del faro  Ref.1001030405130033</t>
  </si>
  <si>
    <t>Mouse Headlight Mounting Plate  Ref.1001030405130033</t>
  </si>
  <si>
    <t>1001030405120043</t>
  </si>
  <si>
    <t>Logo Mounting Plate</t>
  </si>
  <si>
    <t>Placa de montaje del logotipo</t>
  </si>
  <si>
    <t>Mouse Placa de montaje del logotipo  Ref.1001030405120043</t>
  </si>
  <si>
    <t>Mouse Logo Mounting Plate  Ref.1001030405120043</t>
  </si>
  <si>
    <t>Front Logo Mounting Plate</t>
  </si>
  <si>
    <t>Placa de montaje del logotipo delantero</t>
  </si>
  <si>
    <t>Mouse Placa de montaje del logotipo delantero ABS+ASA+PMMA Ref.1001030405120010</t>
  </si>
  <si>
    <t>Mouse Front Logo Mounting Plate ABS+ASA+PMMA Ref.1001030405120010</t>
  </si>
  <si>
    <t>Roof Mounting Plate</t>
  </si>
  <si>
    <t>Placa de montaje del techo</t>
  </si>
  <si>
    <t>Mouse Placa de montaje del techo ABS Ref.1001030404110020</t>
  </si>
  <si>
    <t>Mouse Roof Mounting Plate ABS Ref.1001030404110020</t>
  </si>
  <si>
    <t>LIGHT2020, LIGHT2021 Placa de montaje del ventilador de condensador  Ref.8500502-R10</t>
  </si>
  <si>
    <t>LIGHT2020, LIGHT2021 Condenser fan mounting plate  Ref.8500502-R10</t>
  </si>
  <si>
    <t>Placa de montaje interior izquierda para tapa de limpiaparabrisa</t>
  </si>
  <si>
    <t>LIGHT2020, LIGHT2021 Placa de montaje interior izquierda para tapa de limpiaparabrisa  Ref.5301113-R10</t>
  </si>
  <si>
    <t>LIGHT2020, LIGHT2021 Inner left mount plate for washer cover  Ref.5301113-R10</t>
  </si>
  <si>
    <t>3904126-Q0004</t>
  </si>
  <si>
    <t>8435596635640</t>
  </si>
  <si>
    <t xml:space="preserve">3904126-Q0004   </t>
  </si>
  <si>
    <t>8435596637408</t>
  </si>
  <si>
    <t>3923010-Q0004</t>
  </si>
  <si>
    <t>8435596635657</t>
  </si>
  <si>
    <t>VIN number plate</t>
  </si>
  <si>
    <t>placa de número VIN</t>
  </si>
  <si>
    <t>2801523-Q0001-DY</t>
  </si>
  <si>
    <t>8435596636296</t>
  </si>
  <si>
    <t>Rear frame No. 2 cross beam patch plate</t>
  </si>
  <si>
    <t>Placa de parcheo de viga transversal n.° 2 del bastidor trasero</t>
  </si>
  <si>
    <t>2912016-Q0001</t>
  </si>
  <si>
    <t>8435596631086</t>
  </si>
  <si>
    <t>Rear right leaf spring pressing plate</t>
  </si>
  <si>
    <t>Placa de presión de ballesta trasera derecha</t>
  </si>
  <si>
    <t>2912015-Q0001</t>
  </si>
  <si>
    <t>8435596631079</t>
  </si>
  <si>
    <t>Rear left leaf spring pressing plate</t>
  </si>
  <si>
    <t>Placa de presión de ballesta trasera izquierda</t>
  </si>
  <si>
    <t>3700020-Q0001</t>
  </si>
  <si>
    <t>8435596629984</t>
  </si>
  <si>
    <t>Battery pressing plate</t>
  </si>
  <si>
    <t>Placa de presión de batería</t>
  </si>
  <si>
    <t>1001030404140030</t>
  </si>
  <si>
    <t>Rear Wall Guard Plate Window</t>
  </si>
  <si>
    <t>Placa de protección de la ventana trasera</t>
  </si>
  <si>
    <t>Mouse Placa de protección de la ventana trasera  Ref.1001030404140030</t>
  </si>
  <si>
    <t>Mouse Rear Wall Guard Plate Window  Ref.1001030404140030</t>
  </si>
  <si>
    <t>5101166-Q0001-DY</t>
  </si>
  <si>
    <t>8435596636593</t>
  </si>
  <si>
    <t>Right front shock absorber mounting plate reinforcement plate</t>
  </si>
  <si>
    <t>Placa de refuerzo de la placa de montaje del amortiguador delantero derecho</t>
  </si>
  <si>
    <t>5101155-Q0001-DY</t>
  </si>
  <si>
    <t>8435596636555</t>
  </si>
  <si>
    <t>Left front shock absorber mounting plate reinforcement plate</t>
  </si>
  <si>
    <t>Placa de refuerzo de la placa de montaje del amortiguador delantero izquierdo</t>
  </si>
  <si>
    <t>2801315-Q0001-DY</t>
  </si>
  <si>
    <t>8435596636456</t>
  </si>
  <si>
    <t>Middle section reinforcement plate for left longitudinal beam</t>
  </si>
  <si>
    <t>Placa de refuerzo de sección media para viga longitudinal izquierda</t>
  </si>
  <si>
    <t>5401092-Q0001-DY</t>
  </si>
  <si>
    <t>8435596634759</t>
  </si>
  <si>
    <t>Reinforcement plate of sliding door upper rail</t>
  </si>
  <si>
    <t>Placa de refuerzo del carril superior de la puerta corredera.</t>
  </si>
  <si>
    <t>2801493-Q0001-DY</t>
  </si>
  <si>
    <t>8435596635831</t>
  </si>
  <si>
    <t>Rear shock absorber installation bolt reinforcement plate</t>
  </si>
  <si>
    <t>Placa de refuerzo del perno de instalación del amortiguador trasero</t>
  </si>
  <si>
    <t>2801433-Q0001-DY</t>
  </si>
  <si>
    <t>8435596635909</t>
  </si>
  <si>
    <t>Rear suspension leaf spring installation bracket reinforcement plate</t>
  </si>
  <si>
    <t>Placa de refuerzo del soporte de instalación de ballesta de suspensión trasera</t>
  </si>
  <si>
    <t>2801317-Q0001-DY</t>
  </si>
  <si>
    <t>8435596636463</t>
  </si>
  <si>
    <t>Longitudinal beam front section reinforcement plate</t>
  </si>
  <si>
    <t>Placa de refuerzo del tramo frontal de viga longitudinal</t>
  </si>
  <si>
    <t>5401251-Q0001-DY</t>
  </si>
  <si>
    <t>8435596634520</t>
  </si>
  <si>
    <t>Left B-pillar lower reinforcement plate</t>
  </si>
  <si>
    <t>Placa de refuerzo inferior del pilar B izquierdo</t>
  </si>
  <si>
    <t>5401813-Q0001-DY</t>
  </si>
  <si>
    <t>8435596634247</t>
  </si>
  <si>
    <t>Left D-pillar lower reinforcement plate</t>
  </si>
  <si>
    <t>Placa de refuerzo inferior del pilar D izquierdo</t>
  </si>
  <si>
    <t>2801391-Q0001-DY</t>
  </si>
  <si>
    <t>8435596636340</t>
  </si>
  <si>
    <t>Lower reinforcement plate for middle door threshold</t>
  </si>
  <si>
    <t>Placa de refuerzo inferior para umbral medio de puerta</t>
  </si>
  <si>
    <t>6101106-Q0001-DY</t>
  </si>
  <si>
    <t>8435596635121</t>
  </si>
  <si>
    <t>Right front door frame seal strip guide groove</t>
  </si>
  <si>
    <t>Placa de refuerzo izquierda del panel interior trasero</t>
  </si>
  <si>
    <t>2801553-Q0001-DY</t>
  </si>
  <si>
    <t>8435596636210</t>
  </si>
  <si>
    <t>Left reinforcement plate of rear inner panel</t>
  </si>
  <si>
    <t>2801057-Q0006-DY</t>
  </si>
  <si>
    <t>8435596635763</t>
  </si>
  <si>
    <t>Reinforcement plate for the rear section of the longitudinal beam</t>
  </si>
  <si>
    <t>Placa de refuerzo para la sección trasera de la viga longitudinal.</t>
  </si>
  <si>
    <t>2801053-Q0001-DY</t>
  </si>
  <si>
    <t>8435596635855</t>
  </si>
  <si>
    <t>Reinforcement plate for the rear section of longitudinal beam</t>
  </si>
  <si>
    <t>2801316-Q0001-DY</t>
  </si>
  <si>
    <t>8435596636470</t>
  </si>
  <si>
    <t>Middle section reinforcement plate for right longitudinal beam</t>
  </si>
  <si>
    <t>Placa de refuerzo sección media para viga longitudinal derecha</t>
  </si>
  <si>
    <t>5401052-Q0001-DY</t>
  </si>
  <si>
    <t>8435596634698</t>
  </si>
  <si>
    <t>Right C-pillar upper reinforcement plate</t>
  </si>
  <si>
    <t>Placa de refuerzo superior del pilar C derecho</t>
  </si>
  <si>
    <t>5401051-Q0001-DY</t>
  </si>
  <si>
    <t>8435596634353</t>
  </si>
  <si>
    <t>Left C-pillar upper reinforcement plate</t>
  </si>
  <si>
    <t>Placa de refuerzo superior del pilar C izquierdo</t>
  </si>
  <si>
    <t>5401374-Q0001-DY</t>
  </si>
  <si>
    <t>8435596634650</t>
  </si>
  <si>
    <t>Right D-pillar upper reinforcement plate</t>
  </si>
  <si>
    <t>Placa de refuerzo superior del pilar D derecho</t>
  </si>
  <si>
    <t>5401372-Q0001-DY</t>
  </si>
  <si>
    <t>8435596634667</t>
  </si>
  <si>
    <t>5401373-Q0001-DY</t>
  </si>
  <si>
    <t>8435596634339</t>
  </si>
  <si>
    <t>Left D-pillar upper reinforcement plate</t>
  </si>
  <si>
    <t>Placa de refuerzo superior del pilar D izquierdo</t>
  </si>
  <si>
    <t>5401371-Q0001-DY</t>
  </si>
  <si>
    <t>8435596634346</t>
  </si>
  <si>
    <t>5401772-Q0001-DY</t>
  </si>
  <si>
    <t>8435596634643</t>
  </si>
  <si>
    <t>Third row seat belt upper right reinforcement plate</t>
  </si>
  <si>
    <t>Placa de refuerzo superior derecha del cinturón de seguridad de la tercera fila</t>
  </si>
  <si>
    <t>5401751-Q0001-DY</t>
  </si>
  <si>
    <t>8435596634278</t>
  </si>
  <si>
    <t>Second row seat belt upper left reinforcement plate</t>
  </si>
  <si>
    <t>Placa de refuerzo superior izquierda del cinturón de seguridad de la segunda fila</t>
  </si>
  <si>
    <t>5401771-Q0001-DY</t>
  </si>
  <si>
    <t>8435596634285</t>
  </si>
  <si>
    <t>Third row seat belt upper left reinforcement plate</t>
  </si>
  <si>
    <t>Placa de refuerzo superior izquierda del cinturón de seguridad de la tercera fila</t>
  </si>
  <si>
    <t>2801453-Q0001-DY</t>
  </si>
  <si>
    <t>8435596635879</t>
  </si>
  <si>
    <t>Left longitudinal beam rear section and side skirt rear connection plate repair plate</t>
  </si>
  <si>
    <t>Placa de reparación de la placa de conexión trasera de la sección trasera de la viga longitudinal izquierda y del faldón lateral</t>
  </si>
  <si>
    <t>5401590-Q0004-DY</t>
  </si>
  <si>
    <t>8435596634926</t>
  </si>
  <si>
    <t>Inner panel assembly of European standard charging port cover</t>
  </si>
  <si>
    <t>Placa de soporte de la placa de unión de la sección central de la viga longitudinal izquierda y del umbral</t>
  </si>
  <si>
    <t>2801191-Q0001-DY</t>
  </si>
  <si>
    <t>8435596636012</t>
  </si>
  <si>
    <t>Left longitudinal beam middle section and threshold connecting plate support plate</t>
  </si>
  <si>
    <t>5010933-Q0001-DY</t>
  </si>
  <si>
    <t>8435596636753</t>
  </si>
  <si>
    <t>Middle section support plate of left door sill inner panel</t>
  </si>
  <si>
    <t>Placa de soporte de la sección central del panel interior del umbral de la puerta izquierda</t>
  </si>
  <si>
    <t>5401717-Q0001-DY</t>
  </si>
  <si>
    <t>8435596634223</t>
  </si>
  <si>
    <t>Left B-pillar and outer panel support plate</t>
  </si>
  <si>
    <t>Placa de soporte del pilar B izquierdo y del panel exterior</t>
  </si>
  <si>
    <t>5401728-Q0001-DY</t>
  </si>
  <si>
    <t>8435596634599</t>
  </si>
  <si>
    <t>Right C-pillar and outer panel support plate 1</t>
  </si>
  <si>
    <t>Placa de soporte del pilar C derecho y del panel exterior 1</t>
  </si>
  <si>
    <t>5401787-Q0006-DY</t>
  </si>
  <si>
    <t>8435596636883</t>
  </si>
  <si>
    <t>Left C-pillar and outer panel support plate Ⅱ</t>
  </si>
  <si>
    <t>Placa de soporte del pilar C izquierdo y del panel exterior Ⅱ</t>
  </si>
  <si>
    <t>2801306-Q0001-DY</t>
  </si>
  <si>
    <t>8435596636432</t>
  </si>
  <si>
    <t>Right threshold plate</t>
  </si>
  <si>
    <t>Placa de umbral derecha</t>
  </si>
  <si>
    <t>2801305-Q0001-DY</t>
  </si>
  <si>
    <t>8435596636449</t>
  </si>
  <si>
    <t>Left threshold plate</t>
  </si>
  <si>
    <t>Placa de umbral izquierda</t>
  </si>
  <si>
    <t>5101027Z1-Q0006-DY</t>
  </si>
  <si>
    <t>8435596635039</t>
  </si>
  <si>
    <t>Sub-instrument panel mounting bracket assembly</t>
  </si>
  <si>
    <t>Placa de unión entre viga longitudinal delantera derecha y suelo</t>
  </si>
  <si>
    <t>2801192-Q0001-DY</t>
  </si>
  <si>
    <t>8435596636128</t>
  </si>
  <si>
    <t>Right front longitudinal beam to floor connection plate</t>
  </si>
  <si>
    <t>5701411-Q0001-DY</t>
  </si>
  <si>
    <t>8435596634933</t>
  </si>
  <si>
    <t>Top cover crossbeam Ⅰ</t>
  </si>
  <si>
    <t>Placa de unión entre viga longitudinal delantera izquierda y suelo</t>
  </si>
  <si>
    <t>2801110-Q0001A-DY</t>
  </si>
  <si>
    <t>8435596636029</t>
  </si>
  <si>
    <t>Left front longitudinal beam to floor connection plate</t>
  </si>
  <si>
    <t>LIGHT2020, LIGHT2021 Placa de vehículo  Ref.3904011-R10</t>
  </si>
  <si>
    <t>LIGHT2020, LIGHT2021 Nameplate  Ref.3904011-R10</t>
  </si>
  <si>
    <t>0C10278</t>
  </si>
  <si>
    <r>
      <rPr>
        <b/>
        <sz val="6.5"/>
        <rFont val="Calibri"/>
        <family val="2"/>
      </rPr>
      <t>PLACA FABRICANTE</t>
    </r>
  </si>
  <si>
    <t>5102111A1-Q0001</t>
  </si>
  <si>
    <t>8435596631918</t>
  </si>
  <si>
    <t>Front aluminium checkered plate</t>
  </si>
  <si>
    <t>Placa frontal de aluminio a cuadros</t>
  </si>
  <si>
    <t>Placa lateral delantera y trasera de la caja de carga</t>
  </si>
  <si>
    <t>LIGHT2021 Placa lateral delantera y trasera de la caja de carga  Ref.8500113-R11</t>
  </si>
  <si>
    <t>LIGHT2021 Cargo box front and rear side plate  Ref.8500113-R11</t>
  </si>
  <si>
    <r>
      <rPr>
        <b/>
        <sz val="6.5"/>
        <rFont val="Calibri"/>
        <family val="2"/>
      </rPr>
      <t>PLACA PROTECTORA BAJOS</t>
    </r>
  </si>
  <si>
    <t>Rear Wall Guard Plate</t>
  </si>
  <si>
    <t>Placa protectora parte trasera</t>
  </si>
  <si>
    <t>Mouse Placa protectora parte trasera ABS+ASA+PMMA Ref.1001030404070020</t>
  </si>
  <si>
    <t>Mouse Rear Wall Guard Plate ABS+ASA+PMMA Ref.1001030404070020</t>
  </si>
  <si>
    <t>5102112A1-Q0001</t>
  </si>
  <si>
    <t>8435596631925</t>
  </si>
  <si>
    <t>Rear aluminium checkered plate</t>
  </si>
  <si>
    <t>Placa trasera de aluminio a cuadros</t>
  </si>
  <si>
    <t>Plancha goma pedales</t>
  </si>
  <si>
    <t>LIGHT2020, LIGHT2021 Plancha goma pedales  Ref.5102011-R10</t>
  </si>
  <si>
    <t>LIGHT2020, LIGHT2021 Pedal rubber mat  Ref.5102011-R10</t>
  </si>
  <si>
    <t>Plástico ovalado en forma de I</t>
  </si>
  <si>
    <t>VS1 Plástico ovalado en forma de I  Ref.83542-KPN-9000</t>
  </si>
  <si>
    <t>Plataforma de manillar</t>
  </si>
  <si>
    <t>LIGHT2020, LIGHT2021 Plataforma de manillar  Ref.3421029-R1011</t>
  </si>
  <si>
    <t>LIGHT2020, LIGHT2021 Handlebar riser  Ref.3421029-R1011</t>
  </si>
  <si>
    <t>0C10181</t>
  </si>
  <si>
    <r>
      <rPr>
        <b/>
        <sz val="6.5"/>
        <rFont val="Calibri"/>
        <family val="2"/>
      </rPr>
      <t>Polea de accionamiento SEV/ freno de estacionamiento</t>
    </r>
  </si>
  <si>
    <t>1703100A1-Q0006</t>
  </si>
  <si>
    <t>8435596630928</t>
  </si>
  <si>
    <t>Gearshift knob</t>
  </si>
  <si>
    <t>Pomo de cambio de marchas</t>
  </si>
  <si>
    <t>64300-TBG-A001</t>
  </si>
  <si>
    <t>Portada</t>
  </si>
  <si>
    <t>VS1 Portada  Ref.64300-TBG-A001</t>
  </si>
  <si>
    <t>0C10226</t>
  </si>
  <si>
    <r>
      <rPr>
        <b/>
        <sz val="6.5"/>
        <rFont val="Calibri"/>
        <family val="2"/>
      </rPr>
      <t>PORTAFUSIBLES 5 POS 03500418TXN</t>
    </r>
  </si>
  <si>
    <t>1001050204990030</t>
  </si>
  <si>
    <t>Cup Holder</t>
  </si>
  <si>
    <t>Posavasos</t>
  </si>
  <si>
    <t>Mouse Posavasos  Ref.1001050204990030</t>
  </si>
  <si>
    <t>Mouse Cup Holder  Ref.1001050204990030</t>
  </si>
  <si>
    <t>1001040601120010</t>
  </si>
  <si>
    <t>Battery Positive to Battery Box Positive</t>
  </si>
  <si>
    <t>Positivo de batería a la caja de batería positiva</t>
  </si>
  <si>
    <t>Mouse Positivo de batería a la caja de batería positiva  Ref.1001040601120010</t>
  </si>
  <si>
    <t>Mouse Battery Positive to Battery Box Positive  Ref.1001040601120010</t>
  </si>
  <si>
    <t>12V Power</t>
  </si>
  <si>
    <t>Potencia de 12V</t>
  </si>
  <si>
    <t>Mouse Potencia de 12V  Ref.1001040905030020</t>
  </si>
  <si>
    <t>Mouse 12V Power  Ref.1001040905030020</t>
  </si>
  <si>
    <t>LIGHT2020, LIGHT2021 Protección al agua  Ref.8500504-R10</t>
  </si>
  <si>
    <t>LIGHT2020, LIGHT2021 Water shield  Ref.8500504-R10</t>
  </si>
  <si>
    <t>Protector</t>
  </si>
  <si>
    <t>Mouse Protector  Ref.1001010406330010-2</t>
  </si>
  <si>
    <t>Mouse Cover  Ref.1001010406330010-2</t>
  </si>
  <si>
    <r>
      <rPr>
        <b/>
        <sz val="6.5"/>
        <rFont val="Calibri"/>
        <family val="2"/>
      </rPr>
      <t>Protector Agua CPI</t>
    </r>
  </si>
  <si>
    <t>Protector de circuito</t>
  </si>
  <si>
    <t>VS1 Protector de circuito  Ref.35050-QSM-FA00</t>
  </si>
  <si>
    <t>VS1 Circuit Protector  Ref.35050-QSM-FA00</t>
  </si>
  <si>
    <t>Instrument Guard</t>
  </si>
  <si>
    <t>Protector de instrumentos</t>
  </si>
  <si>
    <t>Mouse Protector de instrumentos  Ref.1001050204990040</t>
  </si>
  <si>
    <t>Mouse Instrument Guard  Ref.1001050204990040</t>
  </si>
  <si>
    <t>Protector de la izquierda exterior del marco de la puerta de la caja de carga</t>
  </si>
  <si>
    <t>LIGHT2021 Protector de la izquierda exterior del marco de la puerta de la caja de carga  Ref.8500131-R11</t>
  </si>
  <si>
    <t>LIGHT2021 Outer left protector of cargo box door frame  Ref.8500131-R11</t>
  </si>
  <si>
    <t>Protector exterior derecho del marco de la puerta de la caja de carga</t>
  </si>
  <si>
    <t>LIGHT2021 Protector exterior derecho del marco de la puerta de la caja de carga  Ref.8500132-R11</t>
  </si>
  <si>
    <t>LIGHT2021 Outer right protector of cargo box door frame  Ref.8500132-R11</t>
  </si>
  <si>
    <t>1001030401240053</t>
  </si>
  <si>
    <t>Front Bumper Lower Guard</t>
  </si>
  <si>
    <t>Protector inferior del parachoques delantero</t>
  </si>
  <si>
    <t>Mouse Protector inferior del parachoques delantero  Ref.1001030401240053</t>
  </si>
  <si>
    <t>Mouse Front Bumper Lower Guard  Ref.1001030401240053</t>
  </si>
  <si>
    <t>Protector interior inferior izquierdo de la placa trasera de la caja de carga</t>
  </si>
  <si>
    <t>LIGHT2021 Protector interior inferior izquierdo de la placa trasera de la caja de carga  Ref.8500127-R11</t>
  </si>
  <si>
    <t>LIGHT2021 Lower left inner protector of cargo box back plate  Ref.8500127-R11</t>
  </si>
  <si>
    <t>Protector interno inferior derecho de la placa posterior de la caja de carga</t>
  </si>
  <si>
    <t>LIGHT2021 Protector interno inferior derecho de la placa posterior de la caja de carga  Ref.8500128-R11</t>
  </si>
  <si>
    <t>LIGHT2021 Lower right inner protector of cargo box back plate  Ref.8500128-R11</t>
  </si>
  <si>
    <t>Protector interno inferior izquierdo de la placa posterior de la caja de carga</t>
  </si>
  <si>
    <t>LIGHT2021 Protector interno inferior izquierdo de la placa posterior de la caja de carga  Ref.8500129-R11</t>
  </si>
  <si>
    <t>LIGHT2021 Outer protector of cargo box back plate  Ref.8500129-R11</t>
  </si>
  <si>
    <t>Protector interno superior derecha de la placa trasera de la caja de carga</t>
  </si>
  <si>
    <t>LIGHT2021 Protector interno superior derecha de la placa trasera de la caja de carga  Ref.8500124-R11</t>
  </si>
  <si>
    <t>LIGHT2021 Upper right inner protector of cargo box back plate  Ref.8500124-R11</t>
  </si>
  <si>
    <t>Protector interno superior izquierda de la placa trasera de la caja de carga</t>
  </si>
  <si>
    <t>LIGHT2021 Protector interno superior izquierda de la placa trasera de la caja de carga  Ref.8500123-R11</t>
  </si>
  <si>
    <t>LIGHT2021 Upper left inner protector of cargo box back plate  Ref.8500123-R11</t>
  </si>
  <si>
    <t>0C10460</t>
  </si>
  <si>
    <r>
      <rPr>
        <b/>
        <sz val="6.5"/>
        <rFont val="Calibri"/>
        <family val="2"/>
      </rPr>
      <t>Protector Rueda Derecha</t>
    </r>
  </si>
  <si>
    <t>0C10459</t>
  </si>
  <si>
    <r>
      <rPr>
        <b/>
        <sz val="6.5"/>
        <rFont val="Calibri"/>
        <family val="2"/>
      </rPr>
      <t>Protector Rueda Izquierda</t>
    </r>
  </si>
  <si>
    <t>8435596676537</t>
  </si>
  <si>
    <t>Right Door - Cargo Box</t>
  </si>
  <si>
    <t>Puerta Der. Caja de Carga Modelo Alto - Light</t>
  </si>
  <si>
    <t>Puerta derecha de la caja alta de mercancía</t>
  </si>
  <si>
    <t>LIGHT2020 Puerta derecha de la caja alta de mercancía  Ref.8500155-R10</t>
  </si>
  <si>
    <t>LIGHT2020 Right door of cargo box plus  Ref.8500155-R10</t>
  </si>
  <si>
    <t>LIGHT2020 Puerta derecha de la caja de mercancía  Ref.8500160-R1011</t>
  </si>
  <si>
    <t>LIGHT2020 Right door of cargo box  Ref.8500160-R1011</t>
  </si>
  <si>
    <t>1001000000190270</t>
  </si>
  <si>
    <t>Right Car Door</t>
  </si>
  <si>
    <t>Puerta derecha del coche</t>
  </si>
  <si>
    <t>Mouse Puerta derecha del coche  Ref.1001000000190270</t>
  </si>
  <si>
    <t>Mouse Right Car Door  Ref.1001000000190270</t>
  </si>
  <si>
    <t>Right Door And Window Glass</t>
  </si>
  <si>
    <t>Puerta derecha y ventana de vidrio</t>
  </si>
  <si>
    <t>Mouse Puerta derecha y ventana de vidrio  Ref.1001030202050000</t>
  </si>
  <si>
    <t>Mouse Right Door And Window Glass  Ref.1001030202050000</t>
  </si>
  <si>
    <t>8435596676520</t>
  </si>
  <si>
    <t>Left Door - Cargo Box</t>
  </si>
  <si>
    <t>Puerta Izq. Caja de Carga Modelo Alto - Light</t>
  </si>
  <si>
    <t>Puerta izquierda de la caja alta de mercancía</t>
  </si>
  <si>
    <t>LIGHT2020 Puerta izquierda de la caja alta de mercancía  Ref.8500165-R10</t>
  </si>
  <si>
    <t>LIGHT2020 Left door of cargo box plus  Ref.8500165-R10</t>
  </si>
  <si>
    <t>LIGHT2020 Puerta izquierda de la caja de mercancía  Ref.8500150-R1011</t>
  </si>
  <si>
    <t>LIGHT2020 Left door of cargo box  Ref.8500150-R1011</t>
  </si>
  <si>
    <t xml:space="preserve">Left Car Door </t>
  </si>
  <si>
    <t>Puerta izquierda del coche</t>
  </si>
  <si>
    <t>Mouse Puerta izquierda del coche  Ref.1001000000190260</t>
  </si>
  <si>
    <t>Mouse Left Car Door   Ref.1001000000190260</t>
  </si>
  <si>
    <t>1001030202040000</t>
  </si>
  <si>
    <t>Left Door And Window Glass</t>
  </si>
  <si>
    <t>Puerta izquierda y ventana d vidrio</t>
  </si>
  <si>
    <t>Mouse Puerta izquierda y ventana d vidrio  Ref.1001030202040000</t>
  </si>
  <si>
    <t>Mouse Left Door And Window Glass  Ref.1001030202040000</t>
  </si>
  <si>
    <t>0C10252</t>
  </si>
  <si>
    <r>
      <rPr>
        <b/>
        <sz val="6.5"/>
        <rFont val="Calibri"/>
        <family val="2"/>
      </rPr>
      <t>Puerta Maletero V2.0</t>
    </r>
  </si>
  <si>
    <t>Seat Belt Buckle Assembly Dot</t>
  </si>
  <si>
    <t>Punto de montaj de la hebilla del cinturón de seguridad</t>
  </si>
  <si>
    <t>Mouse Punto de montaj de la hebilla del cinturón de seguridad  Ref.1001050203710010</t>
  </si>
  <si>
    <t>Mouse Seat Belt Buckle Assembly Dot  Ref.1001050203710010</t>
  </si>
  <si>
    <t>Seat Belt Assembly Dot</t>
  </si>
  <si>
    <t>Punto de montaje del cinturón de seguridad</t>
  </si>
  <si>
    <t>Mouse Punto de montaje del cinturón de seguridad 3300mm Ref.1001050203700010</t>
  </si>
  <si>
    <t>Mouse Seat Belt Assembly Dot 3300mm Ref.1001050203700010</t>
  </si>
  <si>
    <t>Puño de gas acelerador derecho</t>
  </si>
  <si>
    <t>LIGHT2020, LIGHT2021 Puño de gas acelerador derecho  Ref.3774040-R20</t>
  </si>
  <si>
    <t>LIGHT2020, LIGHT2021 Right throttle grip assy  Ref.3774040-R20</t>
  </si>
  <si>
    <t>Puño del manillar izquierdo</t>
  </si>
  <si>
    <t>LIGHT2020, LIGHT2021 Puño del manillar izquierdo  Ref.3774030-R20</t>
  </si>
  <si>
    <t>LIGHT2020, LIGHT2021 Left handlebar grip assy  Ref.3774030-R20</t>
  </si>
  <si>
    <t>0C10167</t>
  </si>
  <si>
    <r>
      <rPr>
        <b/>
        <sz val="6.5"/>
        <rFont val="Calibri"/>
        <family val="2"/>
      </rPr>
      <t>PUÑO IZQUIERDO</t>
    </r>
  </si>
  <si>
    <r>
      <rPr>
        <b/>
        <sz val="6.5"/>
        <rFont val="Calibri"/>
        <family val="2"/>
      </rPr>
      <t>Pusher kit - Freno de pie</t>
    </r>
  </si>
  <si>
    <t>3603010-Q0001</t>
  </si>
  <si>
    <t>8435596630539</t>
  </si>
  <si>
    <t>Reversing radar</t>
  </si>
  <si>
    <t>radar de marcha atrás</t>
  </si>
  <si>
    <t>0C10270</t>
  </si>
  <si>
    <r>
      <rPr>
        <b/>
        <sz val="6.5"/>
        <rFont val="Calibri"/>
        <family val="2"/>
      </rPr>
      <t>RASCADOR LIMITADOR BALANCEO</t>
    </r>
  </si>
  <si>
    <t>LIGHT2020, LIGHT2021 Reductor de presión  Ref.8500565-R10</t>
  </si>
  <si>
    <t>LIGHT2020, LIGHT2021 Voltage reducer  Ref.8500565-R10</t>
  </si>
  <si>
    <t>Speed Reducer</t>
  </si>
  <si>
    <t>Reductor de velocidad</t>
  </si>
  <si>
    <t>Mouse Reductor de velocidad 8.5:1 Ref.1001020103010000</t>
  </si>
  <si>
    <t>Mouse Speed Reducer 8.5:1 Ref.1001020103010000</t>
  </si>
  <si>
    <t>Side Reflector</t>
  </si>
  <si>
    <t>Reflector lateral</t>
  </si>
  <si>
    <t>Mouse Reflector lateral 85*31 Ref.1001040807010010</t>
  </si>
  <si>
    <t>Mouse Side Reflector 85*31 Ref.1001040807010010</t>
  </si>
  <si>
    <t>1001040807010020</t>
  </si>
  <si>
    <t>Side Reflector (Amber Color)</t>
  </si>
  <si>
    <t>Reflector lateral (Color ámbar)</t>
  </si>
  <si>
    <t>Mouse Reflector lateral (Color ámbar)  Ref.1001040807010020</t>
  </si>
  <si>
    <t>Mouse Side Reflector (Amber Color)  Ref.1001040807010020</t>
  </si>
  <si>
    <t>4135100-Q0001</t>
  </si>
  <si>
    <t>8435596632410</t>
  </si>
  <si>
    <t xml:space="preserve">Left rear Reflex Reflector </t>
  </si>
  <si>
    <t xml:space="preserve">Reflector réflex trasero izquierdo </t>
  </si>
  <si>
    <t>4135200-Q0001</t>
  </si>
  <si>
    <t>8435596632427</t>
  </si>
  <si>
    <t xml:space="preserve">Right rear Reflex Reflector </t>
  </si>
  <si>
    <t xml:space="preserve">Reflector trasero derecho </t>
  </si>
  <si>
    <t>33741-QSM-C010-M1</t>
  </si>
  <si>
    <t>Reflector, Rr</t>
  </si>
  <si>
    <t>VS1 Reflector, Rr  Ref.33741-QSM-C010-M1</t>
  </si>
  <si>
    <t>VS1 Reflex Reflector,Rr  Ref.33741-QSM-C010-M1</t>
  </si>
  <si>
    <t>3540010A1-Q0001</t>
  </si>
  <si>
    <t>8435596631284</t>
  </si>
  <si>
    <t>Vacuum booster with braking with master cylinder assembly</t>
  </si>
  <si>
    <t>Refuerzo de vacío con conjunto de bomba de freno</t>
  </si>
  <si>
    <t>2801395-Q0001-DY</t>
  </si>
  <si>
    <t>8435596636425</t>
  </si>
  <si>
    <t>Lower guide rail reinforcement</t>
  </si>
  <si>
    <t>Refuerzo del carril guía inferior</t>
  </si>
  <si>
    <t>2801401-Q0001-DY</t>
  </si>
  <si>
    <t>8435596636371</t>
  </si>
  <si>
    <t>Reinforcement on middle door threshold plate</t>
  </si>
  <si>
    <t>Refuerzo en placa de umbral de puerta central</t>
  </si>
  <si>
    <t>0C10427</t>
  </si>
  <si>
    <r>
      <rPr>
        <b/>
        <sz val="6.5"/>
        <rFont val="Calibri"/>
        <family val="2"/>
      </rPr>
      <t>Refuerzo luces manillar Der</t>
    </r>
  </si>
  <si>
    <t>0C10426</t>
  </si>
  <si>
    <r>
      <rPr>
        <b/>
        <sz val="6.5"/>
        <rFont val="Calibri"/>
        <family val="2"/>
      </rPr>
      <t>Refuerzo luces manillar Izq</t>
    </r>
  </si>
  <si>
    <t>3792020-Q0001</t>
  </si>
  <si>
    <t>8435596630218</t>
  </si>
  <si>
    <t>Headlight height regulator</t>
  </si>
  <si>
    <t>Regulador de altura de faros</t>
  </si>
  <si>
    <t>6104120-Q0004</t>
  </si>
  <si>
    <t>8435596632816</t>
  </si>
  <si>
    <t>Front window regulator（right）</t>
  </si>
  <si>
    <t>Regulador de ventana delantera (derecha)</t>
  </si>
  <si>
    <t>6104110-Q0004</t>
  </si>
  <si>
    <t>8435596632656</t>
  </si>
  <si>
    <t>Front window regulator（left）</t>
  </si>
  <si>
    <t>Regulador de ventana delantera (izquierda)</t>
  </si>
  <si>
    <t>3744030-Q0006</t>
  </si>
  <si>
    <t>8435596630249</t>
  </si>
  <si>
    <t>Rear view mirror regulator</t>
  </si>
  <si>
    <t>Regulador del espejo retrovisor</t>
  </si>
  <si>
    <t xml:space="preserve">Wiper Control Relay </t>
  </si>
  <si>
    <t>Relé de control de limpiaparabrisas</t>
  </si>
  <si>
    <t>Mouse Relé de control de limpiaparabrisas  Ref.1001040701080010</t>
  </si>
  <si>
    <t>Mouse Wiper Control Relay   Ref.1001040701080010</t>
  </si>
  <si>
    <t>Relé de flash</t>
  </si>
  <si>
    <t>VS1 Relé de flash  Ref.38300-QSM-AF00</t>
  </si>
  <si>
    <t>VS1 Flash Relay  Ref.38300-QSM-AF00</t>
  </si>
  <si>
    <t>Relay JD1927A</t>
  </si>
  <si>
    <t>LIGHT2020, LIGHT2021 Relé JD1927A  Ref.4002011-R10</t>
  </si>
  <si>
    <t>LIGHT2020, LIGHT2021 Relay JD1927A  Ref.4002011-R10</t>
  </si>
  <si>
    <t>Relay N11</t>
  </si>
  <si>
    <t>LIGHT2020, LIGHT2021 Relé N11  Ref.4002012-R10</t>
  </si>
  <si>
    <t>LIGHT2020, LIGHT2021 Relay N11  Ref.4002012-R10</t>
  </si>
  <si>
    <t>0C90032</t>
  </si>
  <si>
    <r>
      <rPr>
        <b/>
        <sz val="6.5"/>
        <rFont val="Calibri"/>
        <family val="2"/>
      </rPr>
      <t>RELE TE 2-1904022-3</t>
    </r>
  </si>
  <si>
    <t>Blind Rivet</t>
  </si>
  <si>
    <t>Remache ciego</t>
  </si>
  <si>
    <t>Mouse Remache ciego φ5*12 Ref.1001050104060030</t>
  </si>
  <si>
    <t>Mouse Blind Rivet φ5*12 Ref.1001050104060030</t>
  </si>
  <si>
    <t>1001050104060040</t>
  </si>
  <si>
    <t>Mouse Remache ciego φ4*15 Ref.1001050104060040</t>
  </si>
  <si>
    <t>Mouse Blind Rivet φ4*15 Ref.1001050104060040</t>
  </si>
  <si>
    <t>Q440B0410B</t>
  </si>
  <si>
    <t>Open end flat round head pop rivets(φ4×10)</t>
  </si>
  <si>
    <t>Remaches de cabeza redonda y plana ce extremo abierto (φ4 × 10)</t>
  </si>
  <si>
    <t>LIGHT2021 Remaches de cabeza redonda y plana ce extremo abierto (φ4 × 10)  Ref.Q440B0410B</t>
  </si>
  <si>
    <t>LIGHT2021 Open end flat round head pop rivets(φ4×10)  Ref.Q440B0410B</t>
  </si>
  <si>
    <t>LIGHT2020 Remaches pop de cabeza redonda plana de extremo abierto  Ref.Q440B0308</t>
  </si>
  <si>
    <t>LIGHT2020 Open end flat round head pop rivets  Ref.Q440B0308</t>
  </si>
  <si>
    <t>LIGHT2020 Remaches pop de cabeza redonda plana tipo linterna  Ref.Q440B0416</t>
  </si>
  <si>
    <t>LIGHT2020 Lantern type flat round head pop rivets  Ref.Q440B0416</t>
  </si>
  <si>
    <t>LIGHT2020, LIGHT2021 Remaches pop de cabeza redonda y plana de extremo abierto  Ref.Q440B0410</t>
  </si>
  <si>
    <t>LIGHT2020, LIGHT2021 Open end flat round head pop rivets  Ref.Q440B0410</t>
  </si>
  <si>
    <t>Armrest</t>
  </si>
  <si>
    <t>Reposabrazos</t>
  </si>
  <si>
    <t>Mouse Reposabrazos  Ref.1001050204990080</t>
  </si>
  <si>
    <t>Mouse Armrest  Ref.1001050204990080</t>
  </si>
  <si>
    <r>
      <rPr>
        <b/>
        <sz val="6.5"/>
        <rFont val="Calibri"/>
        <family val="2"/>
      </rPr>
      <t>Reservoir cap kit - Maneta de freno derecha</t>
    </r>
  </si>
  <si>
    <r>
      <rPr>
        <b/>
        <sz val="6.5"/>
        <rFont val="Calibri"/>
        <family val="2"/>
      </rPr>
      <t>Reservoir cap kit - Maneta de freno izquierda</t>
    </r>
  </si>
  <si>
    <t>Resorte auxiliar de soporte lateral</t>
  </si>
  <si>
    <t>VS1 Resorte auxiliar de soporte lateral  Ref.95014-72112</t>
  </si>
  <si>
    <t>LIGHT2021 Resorte de arrastre  Ref.2745316-R10</t>
  </si>
  <si>
    <t>LIGHT2021 Drag spring  Ref.2745316-R10</t>
  </si>
  <si>
    <t>45108-QSM-C000</t>
  </si>
  <si>
    <t>Resorte de retorno del freno delantero</t>
  </si>
  <si>
    <t>VS1 Resorte de retorno del freno delantero  Ref.45108-QSM-C000</t>
  </si>
  <si>
    <t>43108-TBG-A000</t>
  </si>
  <si>
    <t>Resorte de retorno del freno trasero</t>
  </si>
  <si>
    <t>VS1 Resorte de retorno del freno trasero  Ref.43108-TBG-A000</t>
  </si>
  <si>
    <t>Resorte de soporte lateral</t>
  </si>
  <si>
    <t>VS1 Resorte de soporte lateral  Ref.95014-72102</t>
  </si>
  <si>
    <t>95014-TAC-A000</t>
  </si>
  <si>
    <t>Resorte de soporte principal</t>
  </si>
  <si>
    <t>VS1 Resorte de soporte principal  Ref.95014-TAC-A000</t>
  </si>
  <si>
    <t>3502011-R2001</t>
  </si>
  <si>
    <t>8435596676391</t>
  </si>
  <si>
    <t>Tension spring</t>
  </si>
  <si>
    <t>Resorte de tensión</t>
  </si>
  <si>
    <t>0C90119</t>
  </si>
  <si>
    <r>
      <rPr>
        <b/>
        <sz val="6.5"/>
        <rFont val="Calibri"/>
        <family val="2"/>
      </rPr>
      <t>RETEN 30x47x7 BA (NBR)</t>
    </r>
  </si>
  <si>
    <t>0C90120</t>
  </si>
  <si>
    <r>
      <rPr>
        <b/>
        <sz val="6.5"/>
        <rFont val="Calibri"/>
        <family val="2"/>
      </rPr>
      <t>RETEN 38x55x7 BA NBR</t>
    </r>
  </si>
  <si>
    <t>0C90012</t>
  </si>
  <si>
    <r>
      <rPr>
        <b/>
        <sz val="6.5"/>
        <rFont val="Calibri"/>
        <family val="2"/>
      </rPr>
      <t>RETEN CON MUELLE R-22x35x5 TC-NBR BLUE</t>
    </r>
  </si>
  <si>
    <t>0C90013</t>
  </si>
  <si>
    <r>
      <rPr>
        <b/>
        <sz val="6.5"/>
        <rFont val="Calibri"/>
        <family val="2"/>
      </rPr>
      <t>RETEN CON MUELLE R-22X42X7 TC-NBR BLUE</t>
    </r>
  </si>
  <si>
    <t>Retenedor de rodamiento 2022</t>
  </si>
  <si>
    <t>LIGHT2021 Retenedor de rodamiento 2022  Ref.2401114-R10</t>
  </si>
  <si>
    <t>LIGHT2021 Bearing retainer 2022  Ref.2401114-R10</t>
  </si>
  <si>
    <t>1099090199020250</t>
  </si>
  <si>
    <t>Electric Relay</t>
  </si>
  <si>
    <t>Retransmisión eléctrica</t>
  </si>
  <si>
    <t>Mouse Retransmisión eléctrica  Ref.1099090199020250</t>
  </si>
  <si>
    <t>Mouse Electric Relay  Ref.1099090199020250</t>
  </si>
  <si>
    <t>1099090199023220</t>
  </si>
  <si>
    <t>Mouse Retransmisión eléctrica  Ref.1099090199023220</t>
  </si>
  <si>
    <t>Mouse Electric Relay  Ref.1099090199023220</t>
  </si>
  <si>
    <t>1099090199020260</t>
  </si>
  <si>
    <t>Mouse Retransmisión eléctrica  Ref.1099090199020260</t>
  </si>
  <si>
    <t>Mouse Electric Relay  Ref.1099090199020260</t>
  </si>
  <si>
    <t>1099090199023440</t>
  </si>
  <si>
    <t>Mouse Retransmisión eléctrica  Ref.1099090199023440</t>
  </si>
  <si>
    <t>Mouse Electric Relay  Ref.1099090199023440</t>
  </si>
  <si>
    <t>33742-TAC-A011-M1</t>
  </si>
  <si>
    <t>Retrorreflector lateral</t>
  </si>
  <si>
    <t>VS1 Retrorreflector lateral  Ref.33742-TAC-A011-M1</t>
  </si>
  <si>
    <t>Cabin Trim Lining B</t>
  </si>
  <si>
    <t>Revestimiento de cabina B</t>
  </si>
  <si>
    <t>Mouse Revestimiento de cabina B  Ref.1001030405210023</t>
  </si>
  <si>
    <t>Mouse Cabin Trim Lining B  Ref.1001030405210023</t>
  </si>
  <si>
    <t>lining casing</t>
  </si>
  <si>
    <t>Revestimiento de la carcasa</t>
  </si>
  <si>
    <t>Mouse Revestimiento de la carcasa  Ref.1001010201060030</t>
  </si>
  <si>
    <t>Mouse lining casing  Ref.1001010201060030</t>
  </si>
  <si>
    <t>8511106-Q0001</t>
  </si>
  <si>
    <t>8435596632236</t>
  </si>
  <si>
    <t>Front wheel pack liner （right）</t>
  </si>
  <si>
    <t>Revestimiento del paquete de rueda delantera (derecha)</t>
  </si>
  <si>
    <t>8511105-Q0001</t>
  </si>
  <si>
    <t>8435596632229</t>
  </si>
  <si>
    <t>Front wheel pack liner （left）</t>
  </si>
  <si>
    <t>Revestimiento del paquete de rueda delantera (izquierda)</t>
  </si>
  <si>
    <t>6101212Z1-Q0001-DY</t>
  </si>
  <si>
    <t>8435596633622</t>
  </si>
  <si>
    <t>Front lower guide rail for front right door (Electrophorized)</t>
  </si>
  <si>
    <t>Riel guía inferior delantero para puerta delantera derecha (Electroforizado)</t>
  </si>
  <si>
    <t>6101211Z1-Q0001-DY</t>
  </si>
  <si>
    <t>8435596633615</t>
  </si>
  <si>
    <t>Front lower guide rail for front left door (Electrophorized)</t>
  </si>
  <si>
    <t>Riel guía inferior delantero para puerta delantera izquierda (Electroforizado)</t>
  </si>
  <si>
    <t>6101232Z1-Q0001-DY</t>
  </si>
  <si>
    <t>8435596633646</t>
  </si>
  <si>
    <t>Rear lower guide rail for front right door (Electrophorized)</t>
  </si>
  <si>
    <t>Riel guía inferior trasero para puerta delantera derecha (Electroforizado)</t>
  </si>
  <si>
    <t>6101231Z1-Q0001-DY</t>
  </si>
  <si>
    <t>8435596633639</t>
  </si>
  <si>
    <t>Rear lower guide rail for front left door (Electrophorized)</t>
  </si>
  <si>
    <t>Riel guía inferior trasero para puerta delantera izquierda (Electroforizado)</t>
  </si>
  <si>
    <t>5401094-Q0001-DY</t>
  </si>
  <si>
    <t>8435596634773</t>
  </si>
  <si>
    <t>Sliding door upper rail</t>
  </si>
  <si>
    <t>Riel superior de puerta corredera</t>
  </si>
  <si>
    <t>0C90054</t>
  </si>
  <si>
    <r>
      <rPr>
        <b/>
        <sz val="6.5"/>
        <rFont val="Calibri"/>
        <family val="2"/>
      </rPr>
      <t>Rodamiento 61802-2z</t>
    </r>
  </si>
  <si>
    <t>0C90073</t>
  </si>
  <si>
    <r>
      <rPr>
        <b/>
        <sz val="6.5"/>
        <rFont val="Calibri"/>
        <family val="2"/>
      </rPr>
      <t>Rodamiento a bolas de contacto angular</t>
    </r>
  </si>
  <si>
    <t>Deep groove ball bearing 2022</t>
  </si>
  <si>
    <t>Cojinete palier de semieje de transmisión spec. 6206E</t>
  </si>
  <si>
    <t>LIGHT2021 Rodamiento de bolas de ranura rígido 2022  Ref.2401160-R10</t>
  </si>
  <si>
    <t>LIGHT2021 Deep groove ball bearing 2022  Ref.2401160-R10</t>
  </si>
  <si>
    <t>0C90151</t>
  </si>
  <si>
    <r>
      <rPr>
        <b/>
        <sz val="6.5"/>
        <rFont val="Calibri"/>
        <family val="2"/>
      </rPr>
      <t>RODAMIENTO DE CILINDROS CONICOS SKF 32005 X Ø25</t>
    </r>
  </si>
  <si>
    <t>0C90152</t>
  </si>
  <si>
    <r>
      <rPr>
        <b/>
        <sz val="6.5"/>
        <rFont val="Calibri"/>
        <family val="2"/>
      </rPr>
      <t>RODAMIENTO DE CILINDROS CONICOS SKF 32006 X Ø30</t>
    </r>
  </si>
  <si>
    <t>0C90055</t>
  </si>
  <si>
    <r>
      <rPr>
        <b/>
        <sz val="6.5"/>
        <rFont val="Calibri"/>
        <family val="2"/>
      </rPr>
      <t>Rodamiento NTN 6801 LLU</t>
    </r>
  </si>
  <si>
    <t>0C90000</t>
  </si>
  <si>
    <r>
      <rPr>
        <b/>
        <sz val="6.5"/>
        <rFont val="Calibri"/>
        <family val="2"/>
      </rPr>
      <t>Rodamiento rígido de bolas 6202 - 2RS (LLB)</t>
    </r>
  </si>
  <si>
    <t>0C90001</t>
  </si>
  <si>
    <r>
      <rPr>
        <b/>
        <sz val="6.5"/>
        <rFont val="Calibri"/>
        <family val="2"/>
      </rPr>
      <t>Rodamiento rígido de bolas 6302 - 2RS - C3 (LLB)</t>
    </r>
  </si>
  <si>
    <t>0C90138</t>
  </si>
  <si>
    <r>
      <rPr>
        <b/>
        <sz val="6.5"/>
        <rFont val="Calibri"/>
        <family val="2"/>
      </rPr>
      <t>ROTULA BIELETA BASCULANTE GAXSW 12 (AC+PTFE)</t>
    </r>
  </si>
  <si>
    <t>0C10237</t>
  </si>
  <si>
    <t>Triangle Arm Ball Head</t>
  </si>
  <si>
    <t>Rótula de brazo triangular</t>
  </si>
  <si>
    <t>Mouse Rótula de brazo triangular  Ref.1001010503010010</t>
  </si>
  <si>
    <t>Mouse Triangle Arm Ball Head  Ref.1001010503010010</t>
  </si>
  <si>
    <t>1001010101010010</t>
  </si>
  <si>
    <t>Aluminium Wheel</t>
  </si>
  <si>
    <t>Rueda de aluminio</t>
  </si>
  <si>
    <t>Mouse Rueda de aluminio  Ref.1001010101010010</t>
  </si>
  <si>
    <t>Mouse Aluminium Wheel  Ref.1001010101010010</t>
  </si>
  <si>
    <t>Rueda trasera de aluminio</t>
  </si>
  <si>
    <t>LIGHT2021 Rueda trasera de aluminio  Ref.3104102-R10</t>
  </si>
  <si>
    <t>LIGHT2021 Rear aluminum wheel  Ref.3104102-R10</t>
  </si>
  <si>
    <t>Right Rear Wheel No. 1 Brake Hard Pipe</t>
  </si>
  <si>
    <t>Rueda trasera derecha No. 1 Tubo rígido de freno</t>
  </si>
  <si>
    <t>Mouse Rueda trasera derecha No. 1 Tubo rígido de freno  Ref.1001010406850100</t>
  </si>
  <si>
    <t>Mouse Right Rear Wheel No. 1 Brake Hard Pipe  Ref.1001010406850100</t>
  </si>
  <si>
    <t>1001010406900040</t>
  </si>
  <si>
    <t>Mouse Rueda trasera derecha No. 1 Tubo rígido de freno  Ref.1001010406900040</t>
  </si>
  <si>
    <t>Mouse Right Rear Wheel No. 1 Brake Hard Pipe  Ref.1001010406900040</t>
  </si>
  <si>
    <t>Right Rear Wheel No. 2 Brake Hard Pipe</t>
  </si>
  <si>
    <t>Rueda trasera derecha No. 2 Tubo rígido de freno</t>
  </si>
  <si>
    <t>Mouse Rueda trasera derecha No. 2 Tubo rígido de freno  Ref.1001010406850110</t>
  </si>
  <si>
    <t>Mouse Right Rear Wheel No. 2 Brake Hard Pipe  Ref.1001010406850110</t>
  </si>
  <si>
    <t>Rear Right Wheel No. 3 Brake Hard Pipe</t>
  </si>
  <si>
    <t>Rueda trasera derecha No. 3 Tubo rígido de freno</t>
  </si>
  <si>
    <t>Mouse Rueda trasera derecha No. 3 Tubo rígido de freno  Ref.1001010406850120</t>
  </si>
  <si>
    <t>Mouse Rear Right Wheel No. 3 Brake Hard Pipe  Ref.1001010406850120</t>
  </si>
  <si>
    <t>1001010406900030</t>
  </si>
  <si>
    <t>Rear Left Wheel No. 1 Brake Hard Tube</t>
  </si>
  <si>
    <t>Rueda trasera izquierda No.1 Tubo rígido de freno</t>
  </si>
  <si>
    <t>Mouse Rueda trasera izquierda No.1 Tubo rígido de freno  Ref.1001010406900030</t>
  </si>
  <si>
    <t>Mouse Rear Left Wheel No. 1 Brake Hard Tube  Ref.1001010406900030</t>
  </si>
  <si>
    <t>Mouse Rueda trasera izquierda No.1 Tubo rígido de freno  Ref.1001010406850070</t>
  </si>
  <si>
    <t>Mouse Rear Left Wheel No. 1 Brake Hard Tube  Ref.1001010406850070</t>
  </si>
  <si>
    <t>Rear Left Wheel No. 2 Brake Hard Tube</t>
  </si>
  <si>
    <t>Rueda trasera izquierda No.2 Tubo rígido de freno</t>
  </si>
  <si>
    <t>Mouse Rueda trasera izquierda No.2 Tubo rígido de freno  Ref.1001010406850080</t>
  </si>
  <si>
    <t>Mouse Rear Left Wheel No. 2 Brake Hard Tube  Ref.1001010406850080</t>
  </si>
  <si>
    <t>Rear Left Wheel No. 3 Brake Hard Tube</t>
  </si>
  <si>
    <t>Rueda trasera izquierda No.3 Tubo rígido de freno</t>
  </si>
  <si>
    <t>Mouse Rueda trasera izquierda No.3 Tubo rígido de freno  Ref.1001010406850090</t>
  </si>
  <si>
    <t>Mouse Rear Left Wheel No. 3 Brake Hard Tube  Ref.1001010406850090</t>
  </si>
  <si>
    <t>1001010406730010</t>
  </si>
  <si>
    <t>SABS</t>
  </si>
  <si>
    <t>Mouse SABS  Ref.1001010406730010</t>
  </si>
  <si>
    <t>Air Outlet</t>
  </si>
  <si>
    <t>Mouse Salida de aire  Ref.1001040401030010</t>
  </si>
  <si>
    <t>Mouse Air Outlet  Ref.1001040401030010</t>
  </si>
  <si>
    <t>High Voltage Box Output Negative Wire</t>
  </si>
  <si>
    <t>Salida de caja de alto voltaje cable negativo</t>
  </si>
  <si>
    <t>Mouse Salida de caja de alto voltaje cable negativo 50 Ref.1001040601740070</t>
  </si>
  <si>
    <t>Mouse High Voltage Box Output Negative Wire 50 Ref.1001040601740070</t>
  </si>
  <si>
    <t>High Voltage Box Output Positive Wire</t>
  </si>
  <si>
    <t>Salida de caja de alto voltaje cable positivo</t>
  </si>
  <si>
    <t>Mouse Salida de caja de alto voltaje cable positivo 
（50,IP67) Ref.1001040601740080</t>
  </si>
  <si>
    <t>Mouse High Voltage Box Output Positive Wire 
（50,IP67) Ref.1001040601740080</t>
  </si>
  <si>
    <t>2801314Z1-Q0001-DY</t>
  </si>
  <si>
    <t>8435596636395</t>
  </si>
  <si>
    <t>Middle section of right longitudinal beam and threshold connection plate support plate</t>
  </si>
  <si>
    <t>Sección central de la viga longitudinal derecha y placa de soporte de la placa de conexión del umbral</t>
  </si>
  <si>
    <t>2801312-Q0001-DY</t>
  </si>
  <si>
    <t>8435596636364</t>
  </si>
  <si>
    <t>Middle section of right longitudinal beam and threshold connection plate</t>
  </si>
  <si>
    <t>Sección central de la viga longitudinal derecha y placa de unión del umbral</t>
  </si>
  <si>
    <t>5701017-Q0006-DY</t>
  </si>
  <si>
    <t>8435596637040</t>
  </si>
  <si>
    <t>Roof outer panel middle section</t>
  </si>
  <si>
    <t>Sección central del panel exterior del techo</t>
  </si>
  <si>
    <t>5010942-Q0006-DY</t>
  </si>
  <si>
    <t>8435596636807</t>
  </si>
  <si>
    <t>Middle section of right door sill inner panel</t>
  </si>
  <si>
    <t>Sección central del panel interior del umbral de la puerta derecha</t>
  </si>
  <si>
    <t>5010941-Q0006-DY</t>
  </si>
  <si>
    <t>8435596636746</t>
  </si>
  <si>
    <t>Middle section of left door sill inner panel</t>
  </si>
  <si>
    <t>Sección central del panel interior del umbral de la puerta izquierda</t>
  </si>
  <si>
    <t>5401101-Q0001-DY</t>
  </si>
  <si>
    <t>8435596634483</t>
  </si>
  <si>
    <t>Left side outer panel front section</t>
  </si>
  <si>
    <t>Sección frontal del panel exterior del lado izquierdo</t>
  </si>
  <si>
    <t>5401102-Q0001-DY</t>
  </si>
  <si>
    <t>8435596634872</t>
  </si>
  <si>
    <t>Front section of right side panel</t>
  </si>
  <si>
    <t>Sección frontal del panel lateral derecho</t>
  </si>
  <si>
    <t>5401105-Q0001-DY</t>
  </si>
  <si>
    <t>8435596634490</t>
  </si>
  <si>
    <t>Left side outer panel rear section lower section</t>
  </si>
  <si>
    <t>Sección inferior de la sección trasera del panel exterior izquierdo</t>
  </si>
  <si>
    <t>5401178-Q0006-DY</t>
  </si>
  <si>
    <t>8435596636906</t>
  </si>
  <si>
    <t>5401116-Q0006-DY</t>
  </si>
  <si>
    <t>8435596636975</t>
  </si>
  <si>
    <t>Sección inferior de la sección trasera del panel lateral derecho</t>
  </si>
  <si>
    <t>5401177-Q0006-DY</t>
  </si>
  <si>
    <t>8435596636937</t>
  </si>
  <si>
    <t>Left side outer panel middle section lower section</t>
  </si>
  <si>
    <t>Sección inferior del panel exterior del lado izquierdo</t>
  </si>
  <si>
    <t>5401103-Q0001-DY</t>
  </si>
  <si>
    <t>8435596634513</t>
  </si>
  <si>
    <t>Left side outer panel rear section upper section</t>
  </si>
  <si>
    <t>Sección superior de la sección trasera del panel exterior izquierdo</t>
  </si>
  <si>
    <t>5401129-Q0006-DY</t>
  </si>
  <si>
    <t>8435596636920</t>
  </si>
  <si>
    <t>5401126-Q0006-DY</t>
  </si>
  <si>
    <t>8435596636968</t>
  </si>
  <si>
    <t>Sección superior de la sección trasera del panel lateral derecho</t>
  </si>
  <si>
    <t>5401091-Q0001-DY</t>
  </si>
  <si>
    <t>8435596634711</t>
  </si>
  <si>
    <t>Right side upper section</t>
  </si>
  <si>
    <t>Sección superior del lado derecho</t>
  </si>
  <si>
    <t>5401125-Q0006-DY</t>
  </si>
  <si>
    <t>8435596636913</t>
  </si>
  <si>
    <t>Left side outer panel upper section</t>
  </si>
  <si>
    <t>Sección superior del panel exterior del lado izquierdo</t>
  </si>
  <si>
    <t>2801061-Q0006-DY</t>
  </si>
  <si>
    <t>8435596635787</t>
  </si>
  <si>
    <t>Left longitudinal beam rear section</t>
  </si>
  <si>
    <t>Sección trasera de viga longitudinal izquierda</t>
  </si>
  <si>
    <t>2801451-Q0001-DY</t>
  </si>
  <si>
    <t>8435596635862</t>
  </si>
  <si>
    <t>Left longitudinal beam rear section and side skirt rear connection plate</t>
  </si>
  <si>
    <t>Sección trasera de viga longitudinal izquierda y placa de unión trasera de faldón lateral</t>
  </si>
  <si>
    <t>2801479-Q0001-DY</t>
  </si>
  <si>
    <t>8435596635794</t>
  </si>
  <si>
    <t>Left longitudinal beam rear section and threshold connecting plate</t>
  </si>
  <si>
    <t>Sección trasera del larguero izquierdo y placa de unión del umbral</t>
  </si>
  <si>
    <t>6101010-Q0001-DY</t>
  </si>
  <si>
    <t>8435596635091</t>
  </si>
  <si>
    <t>Left front door assembly</t>
  </si>
  <si>
    <t>Secuencia de montaje del haz anticolisión delantero 2</t>
  </si>
  <si>
    <t>2801900A1-Q0001A-DY</t>
  </si>
  <si>
    <t>8435596636180</t>
  </si>
  <si>
    <t>Front anti-collision beam assembly sequence 2</t>
  </si>
  <si>
    <t>LIGHT2021 Sellador antipinchazos  Ref.4711010-R10</t>
  </si>
  <si>
    <t>LIGHT2021 Anti-puncture sealant  Ref.4711010-R10</t>
  </si>
  <si>
    <t>1099090209090010</t>
  </si>
  <si>
    <t>Polyurethane Sealant</t>
  </si>
  <si>
    <t>Sellador de poliuretano</t>
  </si>
  <si>
    <t>Mouse Sellador de poliuretano  Ref.1099090209090010</t>
  </si>
  <si>
    <t>Mouse Polyurethane Sealant  Ref.1099090209090010</t>
  </si>
  <si>
    <t>1001030404140020</t>
  </si>
  <si>
    <t>Rear Window Sealant</t>
  </si>
  <si>
    <t>Sellador de ventana trasera</t>
  </si>
  <si>
    <t>Mouse Sellador de ventana trasera  Ref.1001030404140020</t>
  </si>
  <si>
    <t>Mouse Rear Window Sealant  Ref.1001030404140020</t>
  </si>
  <si>
    <t>90755-QSM-A000</t>
  </si>
  <si>
    <t>Sello de aceite (φ20xφ32x5)</t>
  </si>
  <si>
    <t>VS1 Sello de aceite (φ20xφ32x5)  Ref.90755-QSM-A000</t>
  </si>
  <si>
    <t>2400021-Q0001</t>
  </si>
  <si>
    <t>8435596633707</t>
  </si>
  <si>
    <t>Input shaft oil seal (high speed)</t>
  </si>
  <si>
    <t>Sello de aceite del eje de entrada (alta velocidad)</t>
  </si>
  <si>
    <t>Left Door Seal</t>
  </si>
  <si>
    <t>Sello de la puerta izquierda</t>
  </si>
  <si>
    <t>Mouse Sello de la puerta izquierda  Ref.1001050205990270</t>
  </si>
  <si>
    <t>Mouse Left Door Seal  Ref.1001050205990270</t>
  </si>
  <si>
    <t>0C10142</t>
  </si>
  <si>
    <r>
      <rPr>
        <b/>
        <sz val="6.5"/>
        <rFont val="Calibri"/>
        <family val="2"/>
      </rPr>
      <t>Semidisco de freno</t>
    </r>
  </si>
  <si>
    <t>Semieje derecho</t>
  </si>
  <si>
    <t>LIGHT2020 Semieje derecho  Ref.2401102-R10</t>
  </si>
  <si>
    <t>LIGHT2020 Right half shaft  Ref.2401102-R10</t>
  </si>
  <si>
    <t>Right half shaft 2022</t>
  </si>
  <si>
    <t>Semieje derecho 2022</t>
  </si>
  <si>
    <t>LIGHT2021 Semieje derecho 2022  Ref.2401104-R10</t>
  </si>
  <si>
    <t>LIGHT2021 Right half shaft 2022  Ref.2401104-R10</t>
  </si>
  <si>
    <t>Semieje izquierdo</t>
  </si>
  <si>
    <t>LIGHT2020 Semieje izquierdo  Ref.2401101-R10</t>
  </si>
  <si>
    <t>LIGHT2020 Left half shaft  Ref.2401101-R10</t>
  </si>
  <si>
    <t>Left half shaft 2022</t>
  </si>
  <si>
    <t>Semieje izquierdo 2022</t>
  </si>
  <si>
    <t>LIGHT2021 Semieje izquierdo 2022  Ref.2401103-R10</t>
  </si>
  <si>
    <t>LIGHT2021 Left half shaft 2022  Ref.2401103-R10</t>
  </si>
  <si>
    <t>3744030-Q0004</t>
  </si>
  <si>
    <t>8435596630225</t>
  </si>
  <si>
    <t>Light sensor</t>
  </si>
  <si>
    <t>Sensor de luz</t>
  </si>
  <si>
    <t>LIGHT2020, LIGHT2021 Sensor radar marcha atrás  Ref.3603010-R10</t>
  </si>
  <si>
    <t>LIGHT2020, LIGHT2021 Reversing radar probe assy  Ref.3603010-R10</t>
  </si>
  <si>
    <t>1001030402080040</t>
  </si>
  <si>
    <t>Mark</t>
  </si>
  <si>
    <t>Señal</t>
  </si>
  <si>
    <t>Mouse Señal  Ref.1001030402080040</t>
  </si>
  <si>
    <t>Mouse Mark  Ref.1001030402080040</t>
  </si>
  <si>
    <t>1001030402040010</t>
  </si>
  <si>
    <t>High Voltage Warning Sign</t>
  </si>
  <si>
    <t>Mouse Señal de advertencia de alto voltaje  Ref.1001030402040010</t>
  </si>
  <si>
    <t>Mouse High Voltage Warning Sign  Ref.1001030402040010</t>
  </si>
  <si>
    <t>Mouse Señal de advertencia de alto voltaje  Ref.1001030402040020</t>
  </si>
  <si>
    <t>Mouse High Voltage Warning Sign  Ref.1001030402040020</t>
  </si>
  <si>
    <t>Señal de advertencia de caja segura</t>
  </si>
  <si>
    <t>LIGHT2020, LIGHT2021 Señal de advertencia de caja segura  Ref.3903031-R10</t>
  </si>
  <si>
    <t>LIGHT2020, LIGHT2021 Safe charging warning sign  Ref.3903031-R10</t>
  </si>
  <si>
    <t>LIGHT2020, LIGHT2021 Señal de advertencia de capacidad de carga  Ref.3903037-R10</t>
  </si>
  <si>
    <t>LIGHT2020, LIGHT2021 Loading capacity warning sign  Ref.3903037-R10</t>
  </si>
  <si>
    <t>LIGHT2020, LIGHT2021 Señal de advertencia de conducción segura  Ref.3903013-R10</t>
  </si>
  <si>
    <t>LIGHT2020, LIGHT2021 Safe driving warning sign  Ref.3903013-R10</t>
  </si>
  <si>
    <t>3936010-Q0001</t>
  </si>
  <si>
    <t>8435596633516</t>
  </si>
  <si>
    <t>Triangle warning sign</t>
  </si>
  <si>
    <t>Señal de advertencia de triángulo</t>
  </si>
  <si>
    <t>33400-TBG-A100</t>
  </si>
  <si>
    <t>Señal de giro trasera derecha</t>
  </si>
  <si>
    <t>VS1 Señal de giro trasera derecha  Ref.33400-TBG-A100</t>
  </si>
  <si>
    <t>33450-TBG-A000</t>
  </si>
  <si>
    <t>33450-TBG-A100</t>
  </si>
  <si>
    <t>Señal de giro trasera izquierda</t>
  </si>
  <si>
    <t>VS1 Señal de giro trasera izquierda  Ref.33450-TBG-A000</t>
  </si>
  <si>
    <t>3923017-R20</t>
  </si>
  <si>
    <t>Charge interface symbol sign(fast charge)</t>
  </si>
  <si>
    <t>Señal de interfaz de carga (Carga rápida)</t>
  </si>
  <si>
    <t>Mini Señal de interfaz de carga (Carga rápida)  Ref.3923017-R20</t>
  </si>
  <si>
    <t>Mini Charge interface symbol sign(fast charge)  Ref.3923017-R20</t>
  </si>
  <si>
    <t>LIGHT2020, LIGHT2021 Señalización de aviso de recarga segura de la caja de frío activo  Ref.3903034-R10</t>
  </si>
  <si>
    <t>LIGHT2020, LIGHT2021 Refrigerated box safe charging warning sign  Ref.3903034-R10</t>
  </si>
  <si>
    <t>LIGHT2020, LIGHT2021 Señalización de operación de la caja de frío activo  Ref.3903033-R10</t>
  </si>
  <si>
    <t>LIGHT2020, LIGHT2021 Refrigerated box operation sign  Ref.3903033-R10</t>
  </si>
  <si>
    <t>LIGHT2020, LIGHT2021 Signo de símbolo de viento cruzado  Ref.3903038-R10</t>
  </si>
  <si>
    <t>LIGHT2020, LIGHT2021 Crosswind simbol sign  Ref.3903038-R10</t>
  </si>
  <si>
    <t>0C10330</t>
  </si>
  <si>
    <r>
      <rPr>
        <b/>
        <sz val="6.5"/>
        <rFont val="Calibri"/>
        <family val="2"/>
      </rPr>
      <t>Silentblock cónico</t>
    </r>
  </si>
  <si>
    <t>Símbolo de señal lámpara de caja de carga</t>
  </si>
  <si>
    <t>LIGHT2020, LIGHT2021 Símbolo de señal lámpara de caja de carga  Ref.3903023-R10</t>
  </si>
  <si>
    <t>LIGHT2020, LIGHT2021 Cargo box lamp symbol sign  Ref.3903023-R10</t>
  </si>
  <si>
    <t>0C10243</t>
  </si>
  <si>
    <r>
      <rPr>
        <b/>
        <sz val="6.5"/>
        <rFont val="Calibri"/>
        <family val="2"/>
      </rPr>
      <t>SIRGA CIERRE ASIENTO</t>
    </r>
  </si>
  <si>
    <t>0C10187</t>
  </si>
  <si>
    <r>
      <rPr>
        <b/>
        <sz val="6.5"/>
        <rFont val="Calibri"/>
        <family val="2"/>
      </rPr>
      <t>Sirga de accionamiento PARKING - Derecha</t>
    </r>
  </si>
  <si>
    <t>0C10188</t>
  </si>
  <si>
    <r>
      <rPr>
        <b/>
        <sz val="6.5"/>
        <rFont val="Calibri"/>
        <family val="2"/>
      </rPr>
      <t>Sirga de accionamiento PARKING - Izquierda</t>
    </r>
  </si>
  <si>
    <t>0C10186</t>
  </si>
  <si>
    <r>
      <rPr>
        <b/>
        <sz val="6.5"/>
        <rFont val="Calibri"/>
        <family val="2"/>
      </rPr>
      <t>Sirga de accionamiento SEV - Derecha</t>
    </r>
  </si>
  <si>
    <t>0C10309</t>
  </si>
  <si>
    <r>
      <rPr>
        <b/>
        <sz val="6.5"/>
        <rFont val="Calibri"/>
        <family val="2"/>
      </rPr>
      <t>Sirga de accionamiento SEV - Izquierda</t>
    </r>
  </si>
  <si>
    <t>LIGHT2020, LIGHT2021 Sistema de cerrojo asiento  Ref.3704050-R10</t>
  </si>
  <si>
    <t>LIGHT2020, LIGHT2021 Seat lock structure assy  Ref.3704050-R10</t>
  </si>
  <si>
    <t>7910000A2-Q0006</t>
  </si>
  <si>
    <t>8435596630461</t>
  </si>
  <si>
    <t>Multimedia system</t>
  </si>
  <si>
    <t>sistema multimedia</t>
  </si>
  <si>
    <t>1001040103020010</t>
  </si>
  <si>
    <t>Low Speed Beeper</t>
  </si>
  <si>
    <t>Sonido bajo de velocidad</t>
  </si>
  <si>
    <t>Mouse Sonido bajo de velocidad  Ref.1001040103020010</t>
  </si>
  <si>
    <t>Mouse Low Speed Beeper  Ref.1001040103020010</t>
  </si>
  <si>
    <t>1001040103010010</t>
  </si>
  <si>
    <t>Reversing Beeper</t>
  </si>
  <si>
    <t>Sonido de marcha atrás</t>
  </si>
  <si>
    <t>Mouse Sonido de marcha atrás  Ref.1001040103010010</t>
  </si>
  <si>
    <t>Mouse Reversing Beeper  Ref.1001040103010010</t>
  </si>
  <si>
    <t>0C10392</t>
  </si>
  <si>
    <r>
      <rPr>
        <b/>
        <sz val="6.5"/>
        <rFont val="Calibri"/>
        <family val="2"/>
      </rPr>
      <t>SOPORTE CARGADOR</t>
    </r>
  </si>
  <si>
    <t>1001050203220010</t>
  </si>
  <si>
    <t>Apron Bracket (Right)</t>
  </si>
  <si>
    <t>Soporte carrocería delantera (Derecha)</t>
  </si>
  <si>
    <t>Mouse Soporte carrocería delantera (Derecha)  Ref.1001050203220010</t>
  </si>
  <si>
    <t>Mouse Apron Bracket (Right)  Ref.1001050203220010</t>
  </si>
  <si>
    <t>1001050203210010</t>
  </si>
  <si>
    <t>Apron Bracket (Left)</t>
  </si>
  <si>
    <t>Soporte carrocería delantera (Izquierda)</t>
  </si>
  <si>
    <t>Mouse Soporte carrocería delantera (Izquierda)  Ref.1001050203210010</t>
  </si>
  <si>
    <t>Mouse Apron Bracket (Left)  Ref.1001050203210010</t>
  </si>
  <si>
    <t>1001050203160010</t>
  </si>
  <si>
    <t>After The Apron Bracket (Right)</t>
  </si>
  <si>
    <t>Soporte carrocería trasera (Derecha)</t>
  </si>
  <si>
    <t>Mouse Soporte carrocería trasera (Derecha)  Ref.1001050203160010</t>
  </si>
  <si>
    <t>Mouse After The Apron Bracket (Right)  Ref.1001050203160010</t>
  </si>
  <si>
    <t>1001050203140010</t>
  </si>
  <si>
    <t>After The Apron Bracket (Left)</t>
  </si>
  <si>
    <t>Soporte carrocería trasera (Izquierda)</t>
  </si>
  <si>
    <t>Mouse Soporte carrocería trasera (Izquierda)  Ref.1001050203140010</t>
  </si>
  <si>
    <t>Mouse After The Apron Bracket (Left)  Ref.1001050203140010</t>
  </si>
  <si>
    <t>0C10149</t>
  </si>
  <si>
    <r>
      <rPr>
        <b/>
        <sz val="6.5"/>
        <rFont val="Calibri"/>
        <family val="2"/>
      </rPr>
      <t>Soporte corredera DIDTS</t>
    </r>
  </si>
  <si>
    <t>2142020D1-Q0001</t>
  </si>
  <si>
    <t>8435596629786</t>
  </si>
  <si>
    <t>Four-in-one bracket</t>
  </si>
  <si>
    <t>Soporte cuatro en uno</t>
  </si>
  <si>
    <t>2142020-Q0006</t>
  </si>
  <si>
    <t>8435596637088</t>
  </si>
  <si>
    <t>Right Leaf Spring Support</t>
  </si>
  <si>
    <t>Soporte de ballesta derecha</t>
  </si>
  <si>
    <t>Mouse Soporte de ballesta derecha  Ref.1001010301020010</t>
  </si>
  <si>
    <t>Mouse Right Leaf Spring Support  Ref.1001010301020010</t>
  </si>
  <si>
    <t>Left Leaf Spring Support</t>
  </si>
  <si>
    <t>Soporte de ballesta izquierda</t>
  </si>
  <si>
    <t>Mouse Soporte de ballesta izquierda  Ref.1001010301030010</t>
  </si>
  <si>
    <t>Mouse Left Leaf Spring Support  Ref.1001010301030010</t>
  </si>
  <si>
    <t>2101004D21-Q0006</t>
  </si>
  <si>
    <t>8435596637125</t>
  </si>
  <si>
    <t>EVE right middle battery bracket</t>
  </si>
  <si>
    <t>Soporte de batería central derecho EVE</t>
  </si>
  <si>
    <t>2101003D21-Q0006</t>
  </si>
  <si>
    <t>8435596637118</t>
  </si>
  <si>
    <t>EVE left middle battery bracket</t>
  </si>
  <si>
    <t>Soporte de batería central izquierdo EVE</t>
  </si>
  <si>
    <t>2101416-Q0006</t>
  </si>
  <si>
    <t>8435596637149</t>
  </si>
  <si>
    <t>EVE battery transition battery bracket</t>
  </si>
  <si>
    <t>Soporte de batería de transición de batería EVE</t>
  </si>
  <si>
    <t>2101002D21-Q0006</t>
  </si>
  <si>
    <t>8435596637101</t>
  </si>
  <si>
    <t>EVE right front battery bracket</t>
  </si>
  <si>
    <t>Soporte de batería delantero derecho EVE</t>
  </si>
  <si>
    <t>2101001D21-Q0006</t>
  </si>
  <si>
    <t>8435596637095</t>
  </si>
  <si>
    <t>EVE left front battery bracket</t>
  </si>
  <si>
    <t>Soporte de batería delantero izquierdo EVE</t>
  </si>
  <si>
    <t>2101515-Q0006</t>
  </si>
  <si>
    <t>8435596637132</t>
  </si>
  <si>
    <t>EVE battery rear battery bracket</t>
  </si>
  <si>
    <t>Soporte de batería trasera de batería EVE</t>
  </si>
  <si>
    <t>Seatbelt lock bracket</t>
  </si>
  <si>
    <t>Mouse Soporte de bloqueo del cinturón de seguridad  Ref.1001030405240010</t>
  </si>
  <si>
    <t>Mouse Seatbelt lock bracket  Ref.1001030405240010</t>
  </si>
  <si>
    <t>1001030301120010</t>
  </si>
  <si>
    <t>Horn Bracket</t>
  </si>
  <si>
    <t>Soporte de bocina</t>
  </si>
  <si>
    <t>Mouse Soporte de bocina  Ref.1001030301120010</t>
  </si>
  <si>
    <t>Mouse Horn Bracket  Ref.1001030301120010</t>
  </si>
  <si>
    <t>1001040905190050</t>
  </si>
  <si>
    <t>US Standard Charging Stand (5 Cores)</t>
  </si>
  <si>
    <t>Soporte de carga estándar de EE. UU. (5 núcleos)</t>
  </si>
  <si>
    <t>Mouse Soporte de carga estándar de EE. UU. (5 núcleos)  Ref.1001040905190050</t>
  </si>
  <si>
    <t>Mouse US Standard Charging Stand (5 Cores)  Ref.1001040905190050</t>
  </si>
  <si>
    <t>1001040905170030</t>
  </si>
  <si>
    <t>Mouse Soporte de carga estándar de EE. UU. (5 núcleos) MB Ref.1001040905170030</t>
  </si>
  <si>
    <t>Mouse US Standard Charging Stand (5 Cores) MB Ref.1001040905170030</t>
  </si>
  <si>
    <t>EU Standard Charging Stand (7 Cores)</t>
  </si>
  <si>
    <t>Soporte de carga estándar de la UE (7 núcleos)</t>
  </si>
  <si>
    <t>Mouse Soporte de carga estándar de la UE (7 núcleos)  Ref.1001040905020060</t>
  </si>
  <si>
    <t>Mouse EU Standard Charging Stand (7 Cores)  Ref.1001040905020060</t>
  </si>
  <si>
    <t>Right Electrical Box Bracket</t>
  </si>
  <si>
    <t>Soporte de cuaddro eléctrico derecho</t>
  </si>
  <si>
    <t>Mouse Soporte de cuaddro eléctrico derecho  Ref.1001030301110000</t>
  </si>
  <si>
    <t>Mouse Right Electrical Box Bracket  Ref.1001030301110000</t>
  </si>
  <si>
    <t>Rear Wheel Cover Bracket</t>
  </si>
  <si>
    <t>Soporte de cubierta de la rueda trasera</t>
  </si>
  <si>
    <t>Mouse Soporte de cubierta de la rueda trasera  Ref.1001050203150010</t>
  </si>
  <si>
    <t>Mouse Rear Wheel Cover Bracket  Ref.1001050203150010</t>
  </si>
  <si>
    <t>Brake Oil Can Bracket</t>
  </si>
  <si>
    <t>Soporte de depósito de aceite de freno</t>
  </si>
  <si>
    <t>Mouse Soporte de depósito de aceite de freno  Ref.1001050203010010</t>
  </si>
  <si>
    <t>Mouse Brake Oil Can Bracket  Ref.1001050203010010</t>
  </si>
  <si>
    <t>Rearview Mirror Bracket Right</t>
  </si>
  <si>
    <t>Soporte de espejo retrovisor derecho</t>
  </si>
  <si>
    <t>Mouse Soporte de espejo retrovisor derecho  Ref.1001050203400010</t>
  </si>
  <si>
    <t>Mouse Rearview Mirror Bracket Right  Ref.1001050203400010</t>
  </si>
  <si>
    <t>Rearview Mirror Bracket Left</t>
  </si>
  <si>
    <t>Soporte de espejo retrovisor izquierdo</t>
  </si>
  <si>
    <t>Mouse Soporte de espejo retrovisor izquierdo  Ref.1001050203390010</t>
  </si>
  <si>
    <t>Mouse Rearview Mirror Bracket Left  Ref.1001050203390010</t>
  </si>
  <si>
    <t>50463-TBG-A000</t>
  </si>
  <si>
    <t>50463-TBGA-A00</t>
  </si>
  <si>
    <t>Soporte de estante lateral</t>
  </si>
  <si>
    <t>VS1 Soporte de estante lateral  Ref.50463-TBG-A000</t>
  </si>
  <si>
    <t>ABS Fixing Bracket</t>
  </si>
  <si>
    <t>Mouse Soporte de fijación de ABS  Ref.1001010401010020</t>
  </si>
  <si>
    <t>Mouse ABS Fixing Bracket  Ref.1001010401010020</t>
  </si>
  <si>
    <t>1001040401070060</t>
  </si>
  <si>
    <t>Compressor Fixing Bracket</t>
  </si>
  <si>
    <t>Soporte de fijación del compresor</t>
  </si>
  <si>
    <t>Mouse Soporte de fijación del compresor  Ref.1001040401070060</t>
  </si>
  <si>
    <t>Mouse Compressor Fixing Bracket  Ref.1001040401070060</t>
  </si>
  <si>
    <t>LIGHT2020 Soporte de fijación del interruptor automático (Ácido plomo)  Ref.3736011-R1011</t>
  </si>
  <si>
    <t>LIGHT2020 Circuit breaker support (Lead-acid)  Ref.3736011-R1011</t>
  </si>
  <si>
    <t>52150-TBG-A000</t>
  </si>
  <si>
    <t>Soporte de guardabarros trasero</t>
  </si>
  <si>
    <t>VS1 Soporte de guardabarros trasero  Ref.52150-TBG-A000</t>
  </si>
  <si>
    <t>5101072-Q0006-DY</t>
  </si>
  <si>
    <t>8435596636708</t>
  </si>
  <si>
    <t>Rear mudguard bracket</t>
  </si>
  <si>
    <t>5010059-Q0006-DY</t>
  </si>
  <si>
    <t>8435596636845</t>
  </si>
  <si>
    <t>Rear mudguard installation bracket</t>
  </si>
  <si>
    <t>Soporte de instalación del guardabarros trasero</t>
  </si>
  <si>
    <t>3700023-Q0001</t>
  </si>
  <si>
    <t>8435596635312</t>
  </si>
  <si>
    <t>Remote control power supply main switch installation bracket</t>
  </si>
  <si>
    <t>Soporte de instalación del interruptor principal de la fuente de alimentación del control remoto</t>
  </si>
  <si>
    <t>2801432-Q0001-DY</t>
  </si>
  <si>
    <t>8435596635893</t>
  </si>
  <si>
    <t>Rear suspension plate spring installation bracket</t>
  </si>
  <si>
    <t>Soporte de instalación del resorte de la placa de suspensión trasera</t>
  </si>
  <si>
    <t>Start battery bracket</t>
  </si>
  <si>
    <t>Soporte de la batería de arranque</t>
  </si>
  <si>
    <t>Mouse Soporte de la batería de arranque  Ref.1001020301190020_02</t>
  </si>
  <si>
    <t>Mouse Start battery bracket  Ref.1001020301190020_02</t>
  </si>
  <si>
    <t>LIGHT2020, LIGHT2021 Soporte de la caja de montaje del cable de estacionamiento  Ref.3508025-R10</t>
  </si>
  <si>
    <t>LIGHT2020, LIGHT2021 Parking cable mount box bracket  Ref.3508025-R10</t>
  </si>
  <si>
    <t>2108020-Q0004</t>
  </si>
  <si>
    <t>8435596629779</t>
  </si>
  <si>
    <t>Vehicle control unit bracket</t>
  </si>
  <si>
    <t>Soporte de la unidad de control del vehículo</t>
  </si>
  <si>
    <t>1301103-Q0001</t>
  </si>
  <si>
    <t>8435596630775</t>
  </si>
  <si>
    <t>Water filler bracket</t>
  </si>
  <si>
    <t>Soporte de llenado de agua</t>
  </si>
  <si>
    <t>1001030402030030</t>
  </si>
  <si>
    <t>VIN Mark Bracket</t>
  </si>
  <si>
    <t>Soporte de marca VIN</t>
  </si>
  <si>
    <t>Mouse Soporte de marca VIN  Ref.1001030402030030</t>
  </si>
  <si>
    <t>Mouse VIN Mark Bracket  Ref.1001030402030030</t>
  </si>
  <si>
    <t>2803108S1-Q0001</t>
  </si>
  <si>
    <t>8435596635381</t>
  </si>
  <si>
    <t>Front license plate bracket</t>
  </si>
  <si>
    <t>Soporte de matrícula delantera</t>
  </si>
  <si>
    <t>8435596676315</t>
  </si>
  <si>
    <t>microswitch support 2023</t>
  </si>
  <si>
    <t>soporte de microinterruptor 2023</t>
  </si>
  <si>
    <t>Three-in-one control module bracket</t>
  </si>
  <si>
    <t>Soporte de módulo de control tres en uno</t>
  </si>
  <si>
    <t>Mouse Soporte de módulo de control tres en uno  Ref.1001030301120030</t>
  </si>
  <si>
    <t>Mouse Three-in-one control module bracket  Ref.1001030301120030</t>
  </si>
  <si>
    <t>DC Mounting Bracket</t>
  </si>
  <si>
    <t>Soporte de montaje de DC</t>
  </si>
  <si>
    <t>Mouse Soporte de montaje de DC  Ref.1001050203430030</t>
  </si>
  <si>
    <t>Mouse DC Mounting Bracket  Ref.1001050203430030</t>
  </si>
  <si>
    <t>1001030401240080</t>
  </si>
  <si>
    <t>Front Bumper Lower Guard Mounting Bracket Left</t>
  </si>
  <si>
    <t>Soporte de montaje de protección inferior izquierdo del parachoques delantero</t>
  </si>
  <si>
    <t>Mouse Soporte de montaje de protección inferior izquierdo del parachoques delantero  Ref.1001030401240080</t>
  </si>
  <si>
    <t>Mouse Front Bumper Lower Guard Mounting Bracket Left  Ref.1001030401240080</t>
  </si>
  <si>
    <t>5101164-Q0001-DY</t>
  </si>
  <si>
    <t>8435596636586</t>
  </si>
  <si>
    <t>Right front shock absorber mounting bracket</t>
  </si>
  <si>
    <t>Soporte de montaje del amortiguador delantero derecho</t>
  </si>
  <si>
    <t>5101153-Q0001-DY</t>
  </si>
  <si>
    <t>8435596636548</t>
  </si>
  <si>
    <t>Left front shock absorber mounting bracket</t>
  </si>
  <si>
    <t>Soporte de montaje del amortiguador delantero izquierdo</t>
  </si>
  <si>
    <t>LIGHT2020, LIGHT2021 Soporte de montaje del cable de bloqueo de inclinación  Ref.2745106-R10</t>
  </si>
  <si>
    <t>LIGHT2020, LIGHT2021 Tilt lock cable mounting bracket  Ref.2745106-R10</t>
  </si>
  <si>
    <t>2906011-Q0001</t>
  </si>
  <si>
    <t>8435596630966</t>
  </si>
  <si>
    <t>Front stabilizer mounting bracket</t>
  </si>
  <si>
    <t>Soporte de montaje del estabilizador delantero</t>
  </si>
  <si>
    <t>Headlight Mounting Bracket Right</t>
  </si>
  <si>
    <t>Soporte de montaje del faro derecho</t>
  </si>
  <si>
    <t>Mouse Soporte de montaje del faro derecho  Ref.1001050203120020</t>
  </si>
  <si>
    <t>Mouse Headlight Mounting Bracket Right  Ref.1001050203120020</t>
  </si>
  <si>
    <t>Headlight Mounting Bracket Left</t>
  </si>
  <si>
    <t>Soporte de montaje del faro izquierdo</t>
  </si>
  <si>
    <t>Mouse Soporte de montaje del faro izquierdo  Ref.1001050203050020</t>
  </si>
  <si>
    <t>Mouse Headlight Mounting Bracket Left  Ref.1001050203050020</t>
  </si>
  <si>
    <t>5010956-Q0001-DY</t>
  </si>
  <si>
    <t>8435596636838</t>
  </si>
  <si>
    <t>Right rear mudguard mounting bracket</t>
  </si>
  <si>
    <t>Soporte de montaje del guardabarros trasero derecho</t>
  </si>
  <si>
    <t>5010955-Q0001-DY</t>
  </si>
  <si>
    <t>8435596636777</t>
  </si>
  <si>
    <t>Left rear mudguard mounting bracket</t>
  </si>
  <si>
    <t>Soporte de montaje del guardabarros trasero izquierdo</t>
  </si>
  <si>
    <t>LIGHT2021 Soporte de montaje del interruptor de límite de velocidad  Ref.3503011-R11</t>
  </si>
  <si>
    <t>LIGHT2021 Speed limit switch mounting bracket  Ref.3503011-R11</t>
  </si>
  <si>
    <t>3401012-Q0001</t>
  </si>
  <si>
    <t>8435596631208</t>
  </si>
  <si>
    <t>Steering gear mounting bracket</t>
  </si>
  <si>
    <t>Soporte de montaje del mecanismo de dirección</t>
  </si>
  <si>
    <t>1001015-Q0006</t>
  </si>
  <si>
    <t>8435596630737</t>
  </si>
  <si>
    <t>Motor mounting bracket</t>
  </si>
  <si>
    <t>Soporte de montaje del motor</t>
  </si>
  <si>
    <t>6102091S1-Q0001</t>
  </si>
  <si>
    <t>8435596632069</t>
  </si>
  <si>
    <t>Door panel mounting bracket</t>
  </si>
  <si>
    <t>Soporte de montaje del panel de la puerta</t>
  </si>
  <si>
    <t>1001030401260090</t>
  </si>
  <si>
    <t>Front Bumper Lower Guard Mounting Bracket</t>
  </si>
  <si>
    <t>Soporte de montaje del protector inferior del parachoques delantero</t>
  </si>
  <si>
    <t>Mouse Soporte de montaje del protector inferior del parachoques delantero  Ref.1001030401260090</t>
  </si>
  <si>
    <t>Mouse Front Bumper Lower Guard Mounting Bracket  Ref.1001030401260090</t>
  </si>
  <si>
    <t>1001030401240090</t>
  </si>
  <si>
    <t>Front Bumper Lower Guard Mounting Bracket Right</t>
  </si>
  <si>
    <t>Soporte de montaje del protector inferior del parachoques delantero derecho</t>
  </si>
  <si>
    <t>Mouse Soporte de montaje del protector inferior del parachoques delantero derecho  Ref.1001030401240090</t>
  </si>
  <si>
    <t>Mouse Front Bumper Lower Guard Mounting Bracket Right  Ref.1001030401240090</t>
  </si>
  <si>
    <t>Steering Machine Mounting Bracket</t>
  </si>
  <si>
    <t>Soporte de montaje del volante de dirección</t>
  </si>
  <si>
    <t>Mouse Soporte de montaje del volante de dirección  Ref.1001050203070020</t>
  </si>
  <si>
    <t>Mouse Steering Machine Mounting Bracket  Ref.1001050203070020</t>
  </si>
  <si>
    <t>1001030301120020</t>
  </si>
  <si>
    <t>Front Mounting Bracket</t>
  </si>
  <si>
    <t>Soporte de montaje delantero</t>
  </si>
  <si>
    <t>Mouse Soporte de montaje delantero  Ref.1001030301120020</t>
  </si>
  <si>
    <t>Mouse Front Mounting Bracket  Ref.1001030301120020</t>
  </si>
  <si>
    <t>2101024-Q0004</t>
  </si>
  <si>
    <t>8435596629922</t>
  </si>
  <si>
    <t>Front right mounting bracket</t>
  </si>
  <si>
    <t>Soporte de montaje delantero derecho</t>
  </si>
  <si>
    <t>2101021-Q0004</t>
  </si>
  <si>
    <t>8435596629892</t>
  </si>
  <si>
    <t>Front left mounting bracket</t>
  </si>
  <si>
    <t>Soporte de montaje delantero izquierdo</t>
  </si>
  <si>
    <t>2804112-Q0001</t>
  </si>
  <si>
    <t>8435596632441</t>
  </si>
  <si>
    <t>Right mounting bracket</t>
  </si>
  <si>
    <t>Soporte de montaje derecho</t>
  </si>
  <si>
    <t>5401024-Q0006-DY</t>
  </si>
  <si>
    <t>8435596636951</t>
  </si>
  <si>
    <t>Ceiling right mounting bracket</t>
  </si>
  <si>
    <t>Soporte de montaje derecho en el techo</t>
  </si>
  <si>
    <t>2803202S1-Q0001</t>
  </si>
  <si>
    <t>8435596632342</t>
  </si>
  <si>
    <t>Right mounting bracket for front bumper</t>
  </si>
  <si>
    <t>Soporte de montaje derecho para parachoques delantero</t>
  </si>
  <si>
    <t>5701021-Q0006-DY</t>
  </si>
  <si>
    <t>8435596636999</t>
  </si>
  <si>
    <t>Ceiling mounting bracket 1</t>
  </si>
  <si>
    <t>Soporte de montaje en techo 1</t>
  </si>
  <si>
    <t>5701022-Q0006-DY</t>
  </si>
  <si>
    <t>8435596637002</t>
  </si>
  <si>
    <t>Ceiling mounting bracket 2</t>
  </si>
  <si>
    <t>Soporte de montaje en techo 2</t>
  </si>
  <si>
    <t>5401023-Q0006-DY</t>
  </si>
  <si>
    <t>8435596636890</t>
  </si>
  <si>
    <t>Ceiling left mounting bracket</t>
  </si>
  <si>
    <t>Soporte de montaje en techo izquierdo</t>
  </si>
  <si>
    <t>3567021-Q0001</t>
  </si>
  <si>
    <t>8435596631345</t>
  </si>
  <si>
    <t>ESC mounting bracket</t>
  </si>
  <si>
    <t>Soporte de montaje ESC</t>
  </si>
  <si>
    <t>LIGHT2020, LIGHT2021 Soporte de montaje inferior del soporte del parabrisas  Ref.2801101-R10</t>
  </si>
  <si>
    <t>LIGHT2020, LIGHT2021 Windshield support bottom mounting bracket  Ref.2801101-R10</t>
  </si>
  <si>
    <t>2804111-Q0001</t>
  </si>
  <si>
    <t>8435596632434</t>
  </si>
  <si>
    <t xml:space="preserve">Left mounting bracket </t>
  </si>
  <si>
    <t xml:space="preserve">Soporte de montaje izquierdo </t>
  </si>
  <si>
    <t>2803201S1-Q0001</t>
  </si>
  <si>
    <t>8435596632335</t>
  </si>
  <si>
    <t>Left mounting bracket for front bumper</t>
  </si>
  <si>
    <t>Soporte de montaje izquierdo para parachoques delantero</t>
  </si>
  <si>
    <t>2101025-Q0004</t>
  </si>
  <si>
    <t>8435596629939</t>
  </si>
  <si>
    <t>Middle right mounting bracket</t>
  </si>
  <si>
    <t>Soporte de montaje medio derecho</t>
  </si>
  <si>
    <t>2101022-Q0004</t>
  </si>
  <si>
    <t>8435596629908</t>
  </si>
  <si>
    <t>Middle left mounting bracket</t>
  </si>
  <si>
    <t>Soporte de montaje medio izquierdo</t>
  </si>
  <si>
    <t>1001010406740010</t>
  </si>
  <si>
    <t>SABS Mounting Bracket</t>
  </si>
  <si>
    <t>Soporte de montaje SABS</t>
  </si>
  <si>
    <t>Mouse Soporte de montaje SABS  Ref.1001010406740010</t>
  </si>
  <si>
    <t>Mouse SABS Mounting Bracket  Ref.1001010406740010</t>
  </si>
  <si>
    <t>1301102-Q0001</t>
  </si>
  <si>
    <t>8435596630768</t>
  </si>
  <si>
    <t>Right upper mounting bracket</t>
  </si>
  <si>
    <t>Soporte de montaje superior derecho</t>
  </si>
  <si>
    <t>1301101-Q0001</t>
  </si>
  <si>
    <t>8435596630751</t>
  </si>
  <si>
    <t>Left upper mounting bracket</t>
  </si>
  <si>
    <t>Soporte de montaje superior izquierdo</t>
  </si>
  <si>
    <t>LIGHT2020, LIGHT2021 Soporte de montaje trasero del amortiguador de dirección  Ref.3404027-R10</t>
  </si>
  <si>
    <t>LIGHT2020, LIGHT2021 Steering damper rear mounting bracket  Ref.3404027-R10</t>
  </si>
  <si>
    <t>2101026-Q0004</t>
  </si>
  <si>
    <t>8435596629946</t>
  </si>
  <si>
    <t>Rear right mounting bracket</t>
  </si>
  <si>
    <t>Soporte de montaje trasero derecho</t>
  </si>
  <si>
    <t>2101023-Q0004</t>
  </si>
  <si>
    <t>8435596629915</t>
  </si>
  <si>
    <t>Rear left mounting bracket</t>
  </si>
  <si>
    <t>Soporte de montaje trasero izquierdo</t>
  </si>
  <si>
    <t>Switch Panel Bracket</t>
  </si>
  <si>
    <t>Soporte de panel de interruptores</t>
  </si>
  <si>
    <t>Mouse Soporte de panel de interruptores  Ref.1001030406150010</t>
  </si>
  <si>
    <t>Mouse Switch Panel Bracket  Ref.1001030406150010</t>
  </si>
  <si>
    <t>Rear Bumper Bracket</t>
  </si>
  <si>
    <t>Soporte de parachoques trasero</t>
  </si>
  <si>
    <t>Mouse Soporte de parachoques trasero  Ref.1001050203750010</t>
  </si>
  <si>
    <t>Mouse Rear Bumper Bracket  Ref.1001050203750010</t>
  </si>
  <si>
    <t>Soporte de placa de matrícula</t>
  </si>
  <si>
    <t>VS1 Soporte de placa de matrícula  Ref.50420-TBG-A000</t>
  </si>
  <si>
    <t>1001040806070000</t>
  </si>
  <si>
    <t>Cn-Us License Plate Bracket Right</t>
  </si>
  <si>
    <t>Soporte de placa de matrícula derecha CN-US</t>
  </si>
  <si>
    <t>Mouse Soporte de placa de matrícula derecha CN-US  Ref.1001040806070000</t>
  </si>
  <si>
    <t>Mouse Cn-Us License Plate Bracket Right  Ref.1001040806070000</t>
  </si>
  <si>
    <t>1001040806080000</t>
  </si>
  <si>
    <t>Cn-Us License Plate Bracket Left</t>
  </si>
  <si>
    <t>Soporte de placa de matrícula izquierda CN-US</t>
  </si>
  <si>
    <t>Mouse Soporte de placa de matrícula izquierda CN-US  Ref.1001040806080000</t>
  </si>
  <si>
    <t>Mouse Cn-Us License Plate Bracket Left  Ref.1001040806080000</t>
  </si>
  <si>
    <t>5401553-Q0001-DY</t>
  </si>
  <si>
    <t>8435596634407</t>
  </si>
  <si>
    <t>tail door lower hinge mounting plate bracket</t>
  </si>
  <si>
    <t>soporte de placa de montaje de bisagra inferior de puerta trasera</t>
  </si>
  <si>
    <t>LIGHT2020, LIGHT2021 Soporte de refuerzo del guardabarro delantero  Ref.3102014-R10</t>
  </si>
  <si>
    <t>LIGHT2020, LIGHT2021 Front fender bracket  Ref.3102014-R10</t>
  </si>
  <si>
    <t>3102014-R1011</t>
  </si>
  <si>
    <t>8435596629496</t>
  </si>
  <si>
    <t>Front fender bracket 24</t>
  </si>
  <si>
    <t>Soporte de refuerzo del guardabarro delantero 24</t>
  </si>
  <si>
    <t>3102014-R20</t>
  </si>
  <si>
    <t>8435596633875</t>
  </si>
  <si>
    <t>3502012-R2001</t>
  </si>
  <si>
    <t>8435596676407</t>
  </si>
  <si>
    <t>Tension spring support</t>
  </si>
  <si>
    <t>Soporte de resorte de tensión</t>
  </si>
  <si>
    <t>Safety belt fastening bracket</t>
  </si>
  <si>
    <t>Mouse Soporte de sujeción del cinturón de seguridad  Ref.1001030405240020</t>
  </si>
  <si>
    <t>Mouse Safety belt fastening bracket  Ref.1001030405240020</t>
  </si>
  <si>
    <t>Starting Battery Transition Bracket</t>
  </si>
  <si>
    <t>Soporte de transición de batería de arranque</t>
  </si>
  <si>
    <t>Mouse Soporte de transición de batería de arranque  Ref.1001020301210030</t>
  </si>
  <si>
    <t>Mouse Starting Battery Transition Bracket  Ref.1001020301210030</t>
  </si>
  <si>
    <t>53133-TBG-A000</t>
  </si>
  <si>
    <t>Soporte de velocímetro</t>
  </si>
  <si>
    <t>VS1 Soporte de velocímetro  Ref.53133-TBG-A000</t>
  </si>
  <si>
    <t>Air conditioning compressor support</t>
  </si>
  <si>
    <t>Soporte del compresor del aire acondicionado</t>
  </si>
  <si>
    <t>Mouse Soporte del compresor del aire acondicionado  Ref.SMO0010</t>
  </si>
  <si>
    <t>Mouse Air conditioning compressor support  Ref.SMO0010</t>
  </si>
  <si>
    <t>8105020-Q0001</t>
  </si>
  <si>
    <t>8435596630355</t>
  </si>
  <si>
    <t>Condenser bracket</t>
  </si>
  <si>
    <t>Soporte del condensador</t>
  </si>
  <si>
    <t>LIGHT2020 Soporte del control remoto  Ref.7931013-R11</t>
  </si>
  <si>
    <t>LIGHT2020 Terminal box holder  Ref.7931013-R11</t>
  </si>
  <si>
    <t>50530-TBG-A000</t>
  </si>
  <si>
    <t>50530-TBG-A001</t>
  </si>
  <si>
    <t>Soporte del lado derecho</t>
  </si>
  <si>
    <t>VS1 Soporte del lado derecho  Ref.50530-TBG-A000</t>
  </si>
  <si>
    <t>50535-TBG-A000</t>
  </si>
  <si>
    <t>Soporte del lado izquierdo</t>
  </si>
  <si>
    <t>VS1 Soporte del lado izquierdo  Ref.50535-TBG-A000</t>
  </si>
  <si>
    <t>1001030204110020</t>
  </si>
  <si>
    <t>Right Door Outer Handle Bracket</t>
  </si>
  <si>
    <t>Soporte del manillar exterior de la puerta derecha</t>
  </si>
  <si>
    <t>Mouse Soporte del manillar exterior de la puerta derecha PA66+30%GF Ref.1001030204110020</t>
  </si>
  <si>
    <t>Mouse Right Door Outer Handle Bracket PA66+30%GF Ref.1001030204110020</t>
  </si>
  <si>
    <t>1001030204040020</t>
  </si>
  <si>
    <t>Mouse Soporte del manillar exterior de la puerta derecha  Ref.1001030204040020</t>
  </si>
  <si>
    <t>Mouse Right Door Outer Handle Bracket  Ref.1001030204040020</t>
  </si>
  <si>
    <t>1001030204050020</t>
  </si>
  <si>
    <t>Left Door Outer Handle Bracket</t>
  </si>
  <si>
    <t>Soporte del manillar exterior de la puerta izquierda</t>
  </si>
  <si>
    <t>Mouse Soporte del manillar exterior de la puerta izquierda  Ref.1001030204050020</t>
  </si>
  <si>
    <t>Mouse Left Door Outer Handle Bracket  Ref.1001030204050020</t>
  </si>
  <si>
    <t>1001030204100020</t>
  </si>
  <si>
    <t>Mouse Soporte del manillar exterior de la puerta izquierda PA66+30%GF Ref.1001030204100020</t>
  </si>
  <si>
    <t>Mouse Left Door Outer Handle Bracket PA66+30%GF Ref.1001030204100020</t>
  </si>
  <si>
    <t>Soporte del módulo de control tres-en-uno</t>
  </si>
  <si>
    <t>Mouse Soporte del módulo de control tres-en-uno  Ref.1001010201010130</t>
  </si>
  <si>
    <t>Mouse Traction hook  Ref.1001010201010130</t>
  </si>
  <si>
    <t>LIGHT2020, LIGHT2021 Soporte del panel de montaje del salpicadero  Ref.5205026-R10</t>
  </si>
  <si>
    <t>LIGHT2020, LIGHT2021 Dashboard mounting panel bracket  Ref.5205026-R10</t>
  </si>
  <si>
    <t>Side Panel Bracket Left</t>
  </si>
  <si>
    <t>Soporte del panel lateral izquierdo</t>
  </si>
  <si>
    <t>Mouse Soporte del panel lateral izquierdo  Ref.1001030301060000</t>
  </si>
  <si>
    <t>Mouse Side Panel Bracket Left  Ref.1001030301060000</t>
  </si>
  <si>
    <t>Front Wheel Speed Sensor Bracket</t>
  </si>
  <si>
    <t>Mouse Soporte del sensor de velocidad de la rueda delantera  Ref.1001010401020030</t>
  </si>
  <si>
    <t>Mouse Front Wheel Speed Sensor Bracket  Ref.1001010401020030</t>
  </si>
  <si>
    <t>50310-TBG-A000</t>
  </si>
  <si>
    <t>Soporte delantero</t>
  </si>
  <si>
    <t>VS1 Soporte delantero  Ref.50310-TBG-A000</t>
  </si>
  <si>
    <t>Condenser Front Bracket</t>
  </si>
  <si>
    <t>Soporte delantero del condensador</t>
  </si>
  <si>
    <t>Mouse Soporte delantero del condensador  Ref.1001040401070070</t>
  </si>
  <si>
    <t>Mouse Condenser Front Bracket  Ref.1001040401070070</t>
  </si>
  <si>
    <t>LIGHT2020, LIGHT2021 Soporte derecho de la manguera de aceite del freno delantero  Ref.3506302-R1021</t>
  </si>
  <si>
    <t>LIGHT2020, LIGHT2021 Front brake oil hose right bracket  Ref.3506302-R1021</t>
  </si>
  <si>
    <t>Motor elastic support 1</t>
  </si>
  <si>
    <t>Mouse Soporte elástico motor 1  Ref.1001050203601000</t>
  </si>
  <si>
    <t>Mouse Motor elastic support 1  Ref.1001050203601000</t>
  </si>
  <si>
    <t>Motor elastic support 2</t>
  </si>
  <si>
    <t>Mouse Soporte elástico motor 2  Ref.1001050203602000</t>
  </si>
  <si>
    <t>Mouse Motor elastic support 2  Ref.1001050203602000</t>
  </si>
  <si>
    <t>3506025-Q0001</t>
  </si>
  <si>
    <t>8435596631420</t>
  </si>
  <si>
    <t xml:space="preserve">E shape bracket </t>
  </si>
  <si>
    <t xml:space="preserve">soporte en forma de E </t>
  </si>
  <si>
    <t>0C10161</t>
  </si>
  <si>
    <r>
      <rPr>
        <b/>
        <sz val="6.5"/>
        <rFont val="Calibri"/>
        <family val="2"/>
      </rPr>
      <t>SOPORTE FARO DELANTERO</t>
    </r>
  </si>
  <si>
    <t>LIGHT2020 Soporte fijo ajustable para respaldo de asiento  Ref.6805200-R10</t>
  </si>
  <si>
    <t>LIGHT2020 Adjustable mount kit for seat backrest  Ref.6805200-R10</t>
  </si>
  <si>
    <t>0C10289</t>
  </si>
  <si>
    <r>
      <rPr>
        <b/>
        <sz val="6.5"/>
        <rFont val="Calibri"/>
        <family val="2"/>
      </rPr>
      <t>SOPORTE GUARABARROS TRASERO IZQUIERDO</t>
    </r>
  </si>
  <si>
    <t>0C10351</t>
  </si>
  <si>
    <r>
      <rPr>
        <b/>
        <sz val="6.5"/>
        <rFont val="Calibri"/>
        <family val="2"/>
      </rPr>
      <t>SOPORTE GUARDABARROS CENTRAL DERECHO</t>
    </r>
  </si>
  <si>
    <t>0C10354</t>
  </si>
  <si>
    <r>
      <rPr>
        <b/>
        <sz val="6.5"/>
        <rFont val="Calibri"/>
        <family val="2"/>
      </rPr>
      <t>SOPORTE GUARDABARROS CENTRAL IZQUIERDO</t>
    </r>
  </si>
  <si>
    <t>0C10288</t>
  </si>
  <si>
    <r>
      <rPr>
        <b/>
        <sz val="6.5"/>
        <rFont val="Calibri"/>
        <family val="2"/>
      </rPr>
      <t>SOPORTE GUARDABARROS TRASERO DERECHO</t>
    </r>
  </si>
  <si>
    <t>0C10287</t>
  </si>
  <si>
    <r>
      <rPr>
        <b/>
        <sz val="6.5"/>
        <rFont val="Calibri"/>
        <family val="2"/>
      </rPr>
      <t>SOPORTE GUARDABARROS TRASERO L</t>
    </r>
  </si>
  <si>
    <t>LIGHT2020, LIGHT2021 Soporte izquierdo de la manguera de aceite del freno delantero  Ref.3506304-R1021</t>
  </si>
  <si>
    <t>LIGHT2020, LIGHT2021 Front brake oil hose left bracket  Ref.3506304-R1021</t>
  </si>
  <si>
    <t>Charger Set Bracket</t>
  </si>
  <si>
    <t>Soporte juego de cargadores</t>
  </si>
  <si>
    <t>Mouse Soporte juego de cargadores  Ref.1001030301170010</t>
  </si>
  <si>
    <t>Mouse Charger Set Bracket  Ref.1001030301170010</t>
  </si>
  <si>
    <t>MP5 Bracket</t>
  </si>
  <si>
    <t>Soporte mp5</t>
  </si>
  <si>
    <t>Mouse Soporte mp5  Ref.1001050203630010</t>
  </si>
  <si>
    <t>Mouse MP5 Bracket  Ref.1001050203630010</t>
  </si>
  <si>
    <t>0C10391</t>
  </si>
  <si>
    <r>
      <rPr>
        <b/>
        <sz val="6.5"/>
        <rFont val="Calibri"/>
        <family val="2"/>
      </rPr>
      <t>SOPORTE OBD BAJO ASIENTO</t>
    </r>
  </si>
  <si>
    <t>0C10115</t>
  </si>
  <si>
    <r>
      <rPr>
        <b/>
        <sz val="6.5"/>
        <rFont val="Calibri"/>
        <family val="2"/>
      </rPr>
      <t>SOPORTE PANTALLA TRACK CONTROL</t>
    </r>
  </si>
  <si>
    <t>LIGHT2020, LIGHT2021 Soporte para extintor  Ref.6802013-R10</t>
  </si>
  <si>
    <t>LIGHT2020, LIGHT2021 Fire extinguisher holder  Ref.6802013-R10</t>
  </si>
  <si>
    <t>3910020-Q0006</t>
  </si>
  <si>
    <t>8435596633530</t>
  </si>
  <si>
    <t>LIGHT2020, LIGHT2021 Soporte para teléfono  Ref.3916010-R10</t>
  </si>
  <si>
    <t>LIGHT2020, LIGHT2021 Phone mount  Ref.3916010-R10</t>
  </si>
  <si>
    <t>1001050205990290</t>
  </si>
  <si>
    <t>Punching Apron</t>
  </si>
  <si>
    <t>Soporte perforación</t>
  </si>
  <si>
    <t>Mouse Soporte perforación  Ref.1001050205990290</t>
  </si>
  <si>
    <t>Mouse Punching Apron  Ref.1001050205990290</t>
  </si>
  <si>
    <t>50540-TBG-A001</t>
  </si>
  <si>
    <t>Soporte principal</t>
  </si>
  <si>
    <t>VS1 Soporte principal  Ref.50540-TBG-A001</t>
  </si>
  <si>
    <t>95015-TAC-EC00</t>
  </si>
  <si>
    <t>Soporte principal y muelle auxiliar</t>
  </si>
  <si>
    <t>VS1 Soporte principal y muelle auxiliar  Ref.95015-TAC-EC00</t>
  </si>
  <si>
    <t>5601016-R10</t>
  </si>
  <si>
    <t>8435596629519</t>
  </si>
  <si>
    <t>Charging port assembly reinforcement bracket</t>
  </si>
  <si>
    <t>Soporte Puerto de Carga</t>
  </si>
  <si>
    <t>0C10386</t>
  </si>
  <si>
    <r>
      <rPr>
        <b/>
        <sz val="6.5"/>
        <rFont val="Calibri"/>
        <family val="2"/>
      </rPr>
      <t>SOPORTE SIRGA FRENO ESTACIONAMIENTO</t>
    </r>
  </si>
  <si>
    <t>0C10089</t>
  </si>
  <si>
    <r>
      <rPr>
        <b/>
        <sz val="6.5"/>
        <rFont val="Calibri"/>
        <family val="2"/>
      </rPr>
      <t>Soporte sirga sistema SEV</t>
    </r>
  </si>
  <si>
    <t>Condenser Rear Bracket</t>
  </si>
  <si>
    <t>Mouse Soporte trasero del condensador  Ref.1001040401070080</t>
  </si>
  <si>
    <t>Mouse Condenser Rear Bracket  Ref.1001040401070080</t>
  </si>
  <si>
    <t>0C10141</t>
  </si>
  <si>
    <r>
      <rPr>
        <b/>
        <sz val="6.5"/>
        <rFont val="Calibri"/>
        <family val="2"/>
      </rPr>
      <t>Soporte unión bastidor</t>
    </r>
  </si>
  <si>
    <t>77236-TBG-A000</t>
  </si>
  <si>
    <t>Soporte, cable de bloqueo del cojón del asiento</t>
  </si>
  <si>
    <t>VS1 Soporte, cable de bloqueo del cojón del asiento  Ref.77236-TBG-A000</t>
  </si>
  <si>
    <t>VS1 Bracket,Seat Cushion Lock Cable  Ref.77236-TBG-A000</t>
  </si>
  <si>
    <t>43111-TBG-A000</t>
  </si>
  <si>
    <t>Soporte, pinza de freno trasero</t>
  </si>
  <si>
    <t>VS1 Soporte, pinza de freno trasero  Ref.43111-TBG-A000</t>
  </si>
  <si>
    <t>VS1 Bracket,Rr Brake Caliper  Ref.43111-TBG-A000</t>
  </si>
  <si>
    <r>
      <rPr>
        <b/>
        <sz val="6.5"/>
        <rFont val="Calibri"/>
        <family val="2"/>
      </rPr>
      <t>Spring pad kit - Pinza flotante freno trasero</t>
    </r>
  </si>
  <si>
    <t>S stent right</t>
  </si>
  <si>
    <t>Stent S derecho</t>
  </si>
  <si>
    <t>Mouse Stent S derecho  Ref.1001050203250010</t>
  </si>
  <si>
    <t>Mouse S stent right  Ref.1001050203250010</t>
  </si>
  <si>
    <t>S stent left</t>
  </si>
  <si>
    <t>Stent S izquierdo</t>
  </si>
  <si>
    <t>Mouse Stent S izquierdo  Ref.1001050203240010</t>
  </si>
  <si>
    <t>Mouse S stent left  Ref.1001050203240010</t>
  </si>
  <si>
    <t>Mini Subchasis delantero  Ref.2810100-R2001</t>
  </si>
  <si>
    <t>Mini Front sub-frame  Ref.2810100-R2001</t>
  </si>
  <si>
    <t>2810100-R20</t>
  </si>
  <si>
    <t>Front sub-chassis</t>
  </si>
  <si>
    <t>Mini Subchasis delantero  Ref.2810100-R20</t>
  </si>
  <si>
    <t>Mini Front sub-chassis  Ref.2810100-R20</t>
  </si>
  <si>
    <t>2810100-R1021</t>
  </si>
  <si>
    <t>LIGHT2020 Subchasis delantero  Ref.2810100-R1021</t>
  </si>
  <si>
    <t>LIGHT2020 Front sub-frame  Ref.2810100-R1021</t>
  </si>
  <si>
    <t>Front subframe 2021</t>
  </si>
  <si>
    <t>Subchasis delantero 2021</t>
  </si>
  <si>
    <t>LIGHT2020 Subchasis delantero 2021  Ref.2810100-R1011</t>
  </si>
  <si>
    <t>LIGHT2020 Front subframe 2021  Ref.2810100-R1011</t>
  </si>
  <si>
    <t>Front sub-frame 2022</t>
  </si>
  <si>
    <t>Subchasis delantero 2022</t>
  </si>
  <si>
    <t>LIGHT2021 Subchasis delantero 2022  Ref.2810100-R1022</t>
  </si>
  <si>
    <t>LIGHT2021 Front sub-frame 2022  Ref.2810100-R1022</t>
  </si>
  <si>
    <t>2810100-R11</t>
  </si>
  <si>
    <t>Front sub-frame 2024</t>
  </si>
  <si>
    <t>Subchasis delantero 2024</t>
  </si>
  <si>
    <t>8500305-R10</t>
  </si>
  <si>
    <t xml:space="preserve">Division plate subassembly </t>
  </si>
  <si>
    <t>Subconjunto de placa divisioria</t>
  </si>
  <si>
    <t>LIGHT2020 Subconjunto de placa divisioria  Ref.8500305-R10</t>
  </si>
  <si>
    <t>LIGHT2020 Division plate subassembly   Ref.8500305-R10</t>
  </si>
  <si>
    <t>5101100GC-Q0001-DY</t>
  </si>
  <si>
    <t>8435596636616</t>
  </si>
  <si>
    <t>Front floor sub-assembly</t>
  </si>
  <si>
    <t>Subconjunto del piso delantero</t>
  </si>
  <si>
    <t>LIGHT2020, LIGHT2021 Subconjunto del tubo de soporte del parabrisas  Ref.2801110-R1011</t>
  </si>
  <si>
    <t>LIGHT2020, LIGHT2021 Windshield supporting tube sub assy  Ref.2801110-R1011</t>
  </si>
  <si>
    <t>0C10080</t>
  </si>
  <si>
    <r>
      <rPr>
        <b/>
        <sz val="6.5"/>
        <rFont val="Calibri"/>
        <family val="2"/>
      </rPr>
      <t>SUBCONJUNTO SOLDADO TUBOS SUBCHASIS</t>
    </r>
  </si>
  <si>
    <t>Floor</t>
  </si>
  <si>
    <t>Suelo</t>
  </si>
  <si>
    <t>Mouse Suelo  Ref.1001030301130010</t>
  </si>
  <si>
    <t>Mouse Floor  Ref.1001030301130010</t>
  </si>
  <si>
    <t>LIGHT2020 Suelo del modelo Pick-up  Ref.8500220-R10</t>
  </si>
  <si>
    <t>LIGHT2020 Pick-up body floor  Ref.8500220-R10</t>
  </si>
  <si>
    <t>LIGHT2020, LIGHT2021 Sujetacables 80MM  Ref.3903026-R10</t>
  </si>
  <si>
    <t>LIGHT2020, LIGHT2021 80MM Zip tie  Ref.3903026-R10</t>
  </si>
  <si>
    <t>LIGHT2020 Sujetador para carretilla  Ref.8501109-R10</t>
  </si>
  <si>
    <t>LIGHT2020 Fastener for trolley  Ref.8501109-R10</t>
  </si>
  <si>
    <t>Sujetador para lámpara dela  caja de carga</t>
  </si>
  <si>
    <t>LIGHT2021 Sujetador para lámpara dela  caja de carga  Ref.4137021-R10</t>
  </si>
  <si>
    <t>LIGHT2021 Fastener for cargo box lamp  Ref.4137021-R10</t>
  </si>
  <si>
    <t>0C10403</t>
  </si>
  <si>
    <r>
      <rPr>
        <b/>
        <sz val="6.5"/>
        <rFont val="Calibri"/>
        <family val="2"/>
      </rPr>
      <t>SUPLEMENTO SOPORTE OBD</t>
    </r>
  </si>
  <si>
    <r>
      <rPr>
        <b/>
        <sz val="6.5"/>
        <rFont val="Calibri"/>
        <family val="2"/>
      </rPr>
      <t>Switch kit - Maneta de freno izquierda</t>
    </r>
  </si>
  <si>
    <r>
      <rPr>
        <b/>
        <sz val="6.5"/>
        <rFont val="Calibri"/>
        <family val="2"/>
      </rPr>
      <t>Swith kit - Maneta de freno derecha</t>
    </r>
  </si>
  <si>
    <t>2801477-Q0001-DY</t>
  </si>
  <si>
    <t>8435596635800</t>
  </si>
  <si>
    <t>Left longitudinal beam rear section front partition</t>
  </si>
  <si>
    <t>Tabique delantero de la sección trasera de la viga longitudinal izquierda</t>
  </si>
  <si>
    <t>5306100S2-Q0001</t>
  </si>
  <si>
    <t>8435596631611</t>
  </si>
  <si>
    <t>Dashboard（with airbag）</t>
  </si>
  <si>
    <t>Tablero (con airbag)</t>
  </si>
  <si>
    <t>1001040301190010</t>
  </si>
  <si>
    <t>2-In-1 Control Board</t>
  </si>
  <si>
    <t>Tablero de control 2 en 1</t>
  </si>
  <si>
    <t>Mouse Tablero de control 2 en 1  Ref.1001040301190010</t>
  </si>
  <si>
    <t>Mouse 2-In-1 Control Board  Ref.1001040301190010</t>
  </si>
  <si>
    <t>1001040301130070</t>
  </si>
  <si>
    <t>3-in-1 Control Board (EU)</t>
  </si>
  <si>
    <t>Tablero de control 3 en 1 (UE)</t>
  </si>
  <si>
    <t>Mouse Tablero de control 3 en 1 (UE)  Ref.1001040301130070</t>
  </si>
  <si>
    <t>Mouse 3-in-1 Control Board (EU)  Ref.1001040301130070</t>
  </si>
  <si>
    <t>Tablero de enlace ascendente</t>
  </si>
  <si>
    <t>VS1 Tablero de enlace ascendente  Ref.53230-TBG-A000</t>
  </si>
  <si>
    <t>8500301-R10</t>
  </si>
  <si>
    <t>Guard board</t>
  </si>
  <si>
    <t>Tablero de seguridad</t>
  </si>
  <si>
    <t>LIGHT2021 Tablero de seguridad  Ref.8500301-R10</t>
  </si>
  <si>
    <t>LIGHT2021 Guard board  Ref.8500301-R10</t>
  </si>
  <si>
    <t>2400017-Q0001</t>
  </si>
  <si>
    <t>8435596633691</t>
  </si>
  <si>
    <t>Brake drum</t>
  </si>
  <si>
    <t>Tambor del freno</t>
  </si>
  <si>
    <t>1307102-Q0001</t>
  </si>
  <si>
    <t>8435596630799</t>
  </si>
  <si>
    <t>Expansion tank</t>
  </si>
  <si>
    <t>Tanque de expansión</t>
  </si>
  <si>
    <t>3747010-Q0001</t>
  </si>
  <si>
    <t>8435596630102</t>
  </si>
  <si>
    <t>Washer tank（with motor）</t>
  </si>
  <si>
    <t>Tanque de lavado (con motor)</t>
  </si>
  <si>
    <t>Tanque de líquido</t>
  </si>
  <si>
    <t>LIGHT2020, LIGHT2021 Tanque de líquido  Ref.8500555-R10</t>
  </si>
  <si>
    <t>LIGHT2020, LIGHT2021 Reservoir  Ref.8500555-R10</t>
  </si>
  <si>
    <t>3542011-Q0004</t>
  </si>
  <si>
    <t>8435596631307</t>
  </si>
  <si>
    <t>Vacuum tank</t>
  </si>
  <si>
    <t>Tanque de vacío</t>
  </si>
  <si>
    <t>1001010402090020</t>
  </si>
  <si>
    <t>Vacuum Tank (2L)</t>
  </si>
  <si>
    <t>Tanque de vacío (2L)</t>
  </si>
  <si>
    <t>Mouse Tanque de vacío (2L)  Ref.1001010402090020</t>
  </si>
  <si>
    <t>Mouse Vacuum Tank (2L)  Ref.1001010402090020</t>
  </si>
  <si>
    <t xml:space="preserve">Tapa de acceso de botella de agua de limpiaparabrisas </t>
  </si>
  <si>
    <t>LIGHT2020, LIGHT2021 Tapa de acceso de botella de agua de limpiaparabrisas   Ref.5301111-R10</t>
  </si>
  <si>
    <t>LIGHT2020, LIGHT2021 Cover on windshield washer assy  Ref.5301111-R10</t>
  </si>
  <si>
    <t>Tapa de arandela</t>
  </si>
  <si>
    <t>LIGHT2020, LIGHT2021 Tapa de arandela  Ref.2745103-R1001</t>
  </si>
  <si>
    <t>LIGHT2020, LIGHT2021 Tap washer  Ref.2745103-R1001</t>
  </si>
  <si>
    <t>5532101-Q0001</t>
  </si>
  <si>
    <t>8435596635534</t>
  </si>
  <si>
    <t>Underbody irregular plug cover</t>
  </si>
  <si>
    <t>Tapa de enchufe irregular debajo de la carrocería</t>
  </si>
  <si>
    <t>31511-TBG-A000-M1</t>
  </si>
  <si>
    <t>Tapa de la batería</t>
  </si>
  <si>
    <t>5004111-Q0001</t>
  </si>
  <si>
    <t>8435596633479</t>
  </si>
  <si>
    <t>Fuel filler handle cover</t>
  </si>
  <si>
    <t>Tapa de la manija de llenado de combustible</t>
  </si>
  <si>
    <t>LIGHT2020, LIGHT2021 Tapa de montaje del salpicadero  Ref.5306012-R10</t>
  </si>
  <si>
    <t>LIGHT2020, LIGHT2021 Dashboard mounting cap  Ref.5306012-R10</t>
  </si>
  <si>
    <t>4134111-Q0001</t>
  </si>
  <si>
    <t>8435596635336</t>
  </si>
  <si>
    <t>High mounted brake light screw cap</t>
  </si>
  <si>
    <t>Tapa de rosca para luz de freno de montaje alto</t>
  </si>
  <si>
    <t>5402109-Q0001</t>
  </si>
  <si>
    <t>8435596632151</t>
  </si>
  <si>
    <t>Sliding door threshold screw cover</t>
  </si>
  <si>
    <t>Tapa de tornillo de umbral de puerta corredera</t>
  </si>
  <si>
    <t>5500206-Q0001</t>
  </si>
  <si>
    <t>8435596632489</t>
  </si>
  <si>
    <t>Screw cover for Upper exterior panel of D pillar（right）</t>
  </si>
  <si>
    <t>Tapa de tornillos para el panel exterior superior del pilar D (derecha)</t>
  </si>
  <si>
    <t>5500205-Q0001</t>
  </si>
  <si>
    <t>8435596632465</t>
  </si>
  <si>
    <t>Screw cover for Upper exterior panel of D pillar（left）</t>
  </si>
  <si>
    <t>Tapa de tornillos para el panel exterior superior del pilar D (izquierda)</t>
  </si>
  <si>
    <t>3741025-Q0001</t>
  </si>
  <si>
    <t>8435596630171</t>
  </si>
  <si>
    <t>Nut cover</t>
  </si>
  <si>
    <t>Tapa de tuerca</t>
  </si>
  <si>
    <t>0C10366</t>
  </si>
  <si>
    <r>
      <rPr>
        <b/>
        <sz val="6.5"/>
        <rFont val="Calibri"/>
        <family val="2"/>
      </rPr>
      <t>Tapa Debajo Asiento</t>
    </r>
  </si>
  <si>
    <t>5526103-Q0001</t>
  </si>
  <si>
    <t>8435596631741</t>
  </si>
  <si>
    <t>Screw decorative cover cap</t>
  </si>
  <si>
    <t>Tapa decorativa con tornillos</t>
  </si>
  <si>
    <t>LIGHT2020 Tapa decorativa de limpiaparabrisas  Ref.5205021-R1011</t>
  </si>
  <si>
    <t>LIGHT2020 Wiper mounting cap  Ref.5205021-R1011</t>
  </si>
  <si>
    <t>80101-TBG-A001</t>
  </si>
  <si>
    <t>Tapa del compartimento de la batería</t>
  </si>
  <si>
    <t>VS1 Tapa del compartimento de la batería  Ref.80101-TBG-A001</t>
  </si>
  <si>
    <t>6102202S1-Q0001</t>
  </si>
  <si>
    <t>8435596632052</t>
  </si>
  <si>
    <t>Right window regulator cover</t>
  </si>
  <si>
    <t>Tapa del elevalunas derecho</t>
  </si>
  <si>
    <t>6102102S1-Q0001</t>
  </si>
  <si>
    <t>8435596632021</t>
  </si>
  <si>
    <t>Left window regulator cover</t>
  </si>
  <si>
    <t>Tapa del elevalunas izquierdo</t>
  </si>
  <si>
    <t>LIGHT2020, LIGHT2021 Tapa del espejo retrovisor  Ref.8202026-R10</t>
  </si>
  <si>
    <t>LIGHT2020, LIGHT2021 Rearview mirror mounting cap  Ref.8202026-R10</t>
  </si>
  <si>
    <r>
      <rPr>
        <b/>
        <sz val="6.5"/>
        <rFont val="Calibri"/>
        <family val="2"/>
      </rPr>
      <t>Tapa Guantera pequeña Delantera</t>
    </r>
  </si>
  <si>
    <t>8435596676223</t>
  </si>
  <si>
    <t>Right wheel cover</t>
  </si>
  <si>
    <t>Tapa rueda derecha</t>
  </si>
  <si>
    <t>5101162-Q0001-DY</t>
  </si>
  <si>
    <t>8435596636579</t>
  </si>
  <si>
    <t>1001030403010020</t>
  </si>
  <si>
    <t>8435596676216</t>
  </si>
  <si>
    <t>Tapa Rueda Izquierda</t>
  </si>
  <si>
    <t>Tapón de agujero roscado (M8)</t>
  </si>
  <si>
    <t>VS1 Tapón de agujero roscado (M8)  Ref.50165-TBG-A000</t>
  </si>
  <si>
    <t>Oil drain plug 2022(M16)</t>
  </si>
  <si>
    <t>Tapón de drenaje de aceite 2022 (M16)</t>
  </si>
  <si>
    <t>LIGHT2021 Tapón de drenaje de aceite 2022 (M16)  Ref.3106104-R10</t>
  </si>
  <si>
    <t>LIGHT2021 Oil drain plug 2022(M16)  Ref.3106104-R10</t>
  </si>
  <si>
    <t>Oil fill plug 2022(M18)</t>
  </si>
  <si>
    <t>Tapón de llenado de aceite 2022 (M18)</t>
  </si>
  <si>
    <t>LIGHT2021 Tapón de llenado de aceite 2022 (M18)  Ref.3106103-R10</t>
  </si>
  <si>
    <t>LIGHT2021 Oil fill plug 2022(M18)  Ref.3106103-R10</t>
  </si>
  <si>
    <t>5532107-Q0001</t>
  </si>
  <si>
    <t>8435596635527</t>
  </si>
  <si>
    <t>Process plug with a diameter of 14</t>
  </si>
  <si>
    <t>Tapón de proceso con un diámetro de 14</t>
  </si>
  <si>
    <t>5532105-Q0001</t>
  </si>
  <si>
    <t>8435596635503</t>
  </si>
  <si>
    <t>Process plug with a diameter of 20</t>
  </si>
  <si>
    <t>Tapón de proceso con un diámetro de 20</t>
  </si>
  <si>
    <t>5532104-Q0001</t>
  </si>
  <si>
    <t>8435596635497</t>
  </si>
  <si>
    <t>Process plug with a diameter of 25</t>
  </si>
  <si>
    <t>Tapón de proceso con un diámetro de 25</t>
  </si>
  <si>
    <t>5532103-Q0001</t>
  </si>
  <si>
    <t>8435596635480</t>
  </si>
  <si>
    <t>Process plug with a diameter of 30</t>
  </si>
  <si>
    <t>Tapón de proceso con un diámetro de 30</t>
  </si>
  <si>
    <t>Tapón del deposito de líquido limpiaparabrisa</t>
  </si>
  <si>
    <t>LIGHT2020, LIGHT2021 Tapón del deposito de líquido limpiaparabrisa  Ref.5207015-R10</t>
  </si>
  <si>
    <t>LIGHT2020, LIGHT2021 Washer fluid reservoir cap  Ref.5207015-R10</t>
  </si>
  <si>
    <t xml:space="preserve">Techo (Sin Luna) </t>
  </si>
  <si>
    <t>LIGHT2020, LIGHT2021 Techo  Ref.5701011-R20</t>
  </si>
  <si>
    <t>LIGHT2020, LIGHT2021 Ceiling  Ref.5701011-R20</t>
  </si>
  <si>
    <t>5721103-Q0006</t>
  </si>
  <si>
    <t>8435596631789</t>
  </si>
  <si>
    <t>Cab roof</t>
  </si>
  <si>
    <t>techo de la cabina</t>
  </si>
  <si>
    <t>5721102A1-Q0001</t>
  </si>
  <si>
    <t>8435596631796</t>
  </si>
  <si>
    <t>Cargo box roof</t>
  </si>
  <si>
    <t>Techo de la caja de carga</t>
  </si>
  <si>
    <t>5721102-Q0006</t>
  </si>
  <si>
    <t>8435596637255</t>
  </si>
  <si>
    <t>Rear cargo compartment ceiling</t>
  </si>
  <si>
    <t>Techo del compartimento de carga trasero</t>
  </si>
  <si>
    <t>5721101A1-Q0006</t>
  </si>
  <si>
    <t>8435596637248</t>
  </si>
  <si>
    <t>Rear cargo compantment ceiling front body</t>
  </si>
  <si>
    <t>Techo del compartimento de carga trasero, carrocería delantera</t>
  </si>
  <si>
    <t>1099090199023730</t>
  </si>
  <si>
    <t>Terminal</t>
  </si>
  <si>
    <t>Mouse Terminal  Ref.1099090199023730</t>
  </si>
  <si>
    <t>1099090199021520</t>
  </si>
  <si>
    <t>Mouse Terminal  Ref.1099090199021520</t>
  </si>
  <si>
    <t>2912014-Q0001</t>
  </si>
  <si>
    <t>8435596631062</t>
  </si>
  <si>
    <t>Rear spring lug</t>
  </si>
  <si>
    <t>Terminal de resorte trasero</t>
  </si>
  <si>
    <t>Terminal de vehículos remotos de nueva energía</t>
  </si>
  <si>
    <t>Mouse Terminal de vehículos remotos de nueva energía  Ref.1001040102030010</t>
  </si>
  <si>
    <t>Mouse HOMER3  Ref.1001040102030010</t>
  </si>
  <si>
    <t>2803104S1-Q0001</t>
  </si>
  <si>
    <t>8435596632281</t>
  </si>
  <si>
    <t>Right chrome strip on front bumper grille</t>
  </si>
  <si>
    <t>Tira cromada derecha en la parrilla del parachoques delantero</t>
  </si>
  <si>
    <t>2803103S1-Q0001</t>
  </si>
  <si>
    <t>8435596632274</t>
  </si>
  <si>
    <t>Left chrome strip on front bumper grille</t>
  </si>
  <si>
    <t>Tira cromada izquierda en la parrilla del parachoques delantero</t>
  </si>
  <si>
    <t>5801102-Q0001</t>
  </si>
  <si>
    <t>8435596635602</t>
  </si>
  <si>
    <t>Partition sponge strip</t>
  </si>
  <si>
    <t>Tira de esponja divisoria</t>
  </si>
  <si>
    <t>5102113-Q0001</t>
  </si>
  <si>
    <t>8435596631932</t>
  </si>
  <si>
    <t>Aluminium checkered plate rubber strip</t>
  </si>
  <si>
    <t>Tira de goma de placa a cuadros de aluminio</t>
  </si>
  <si>
    <t>5102113-Q0006</t>
  </si>
  <si>
    <t>8435596637347</t>
  </si>
  <si>
    <t>Body Side Storage Box Rubber Strip</t>
  </si>
  <si>
    <t>Tira de goma del cuerpo de  la caja de almacenamiento lateral</t>
  </si>
  <si>
    <t>Mouse Tira de goma del cuerpo de  la caja de almacenamiento lateral  Ref.1001050205990020</t>
  </si>
  <si>
    <t>Mouse Body Side Storage Box Rubber Strip  Ref.1001050205990020</t>
  </si>
  <si>
    <t>Side Door Frame Rubber Strip</t>
  </si>
  <si>
    <t>Tira de goma del marco de la puerta lateral</t>
  </si>
  <si>
    <t>Mouse Tira de goma del marco de la puerta lateral  Ref.1001050205990040</t>
  </si>
  <si>
    <t>Mouse Side Door Frame Rubber Strip  Ref.1001050205990040</t>
  </si>
  <si>
    <t>LIGHT2021 Tira de goma del soporte inferior del parabrisas  Ref.5206107-R1001</t>
  </si>
  <si>
    <t>LIGHT2021 Windshield bottom bracket rubber strip  Ref.5206107-R1001</t>
  </si>
  <si>
    <t>LIGHT2020 Tira de goma del soporte inferior del parabrisas  Ref.5206107-R10</t>
  </si>
  <si>
    <t>LIGHT2020 Windshield bottom bracket rubber strip  Ref.5206107-R10</t>
  </si>
  <si>
    <t>LIGHT2020 Tira de goma del soporte superior del parabrisas  Ref.5206108-R1011</t>
  </si>
  <si>
    <t>LIGHT2020 Windshield upper bracket rubber strip  Ref.5206108-R1011</t>
  </si>
  <si>
    <t>LIGHT2021 Tira de goma del soporte superior del parabrisas  Ref.5206108-R1012</t>
  </si>
  <si>
    <t>LIGHT2021 Windshield upper bracket rubber strip  Ref.5206108-R1012</t>
  </si>
  <si>
    <t>LIGHT2020, LIGHT2021 Tira de goma protectora del compartimento delante e la caja de mercancía  Ref.8501108-R10</t>
  </si>
  <si>
    <t>LIGHT2020, LIGHT2021 Protective rubber strip of head cargo box  Ref.8501108-R10</t>
  </si>
  <si>
    <t>1099090209080010</t>
  </si>
  <si>
    <t>Windshield Rubber Strip</t>
  </si>
  <si>
    <t>Tira de gomas del parabrisas</t>
  </si>
  <si>
    <t>Mouse Tira de gomas del parabrisas  Ref.1099090209080010</t>
  </si>
  <si>
    <t>Mouse Windshield Rubber Strip  Ref.1099090209080010</t>
  </si>
  <si>
    <t>Tira de moldura de vidrio decorativa</t>
  </si>
  <si>
    <t>LIGHT2020, LIGHT2021 Tira de moldura de vidrio decorativa  Ref.5206202-R20</t>
  </si>
  <si>
    <t>LIGHT2020, LIGHT2021 Windshield glass molding strip  Ref.5206202-R20</t>
  </si>
  <si>
    <t>5010090-Q0006</t>
  </si>
  <si>
    <t>8435596632397</t>
  </si>
  <si>
    <t>Keel strip</t>
  </si>
  <si>
    <t>tira de quilla</t>
  </si>
  <si>
    <t>Right Door Sealing Strip</t>
  </si>
  <si>
    <t>Tira de sellado de puerta derecha</t>
  </si>
  <si>
    <t>Mouse Tira de sellado de puerta derecha  Ref.1001050205990280</t>
  </si>
  <si>
    <t>Mouse Right Door Sealing Strip  Ref.1001050205990280</t>
  </si>
  <si>
    <t>6107152-Q0001</t>
  </si>
  <si>
    <t>8435596632915</t>
  </si>
  <si>
    <t>Front right window sealing strip</t>
  </si>
  <si>
    <t>Tira de sellado de ventana delantera derecha</t>
  </si>
  <si>
    <t>6107151-Q0001</t>
  </si>
  <si>
    <t>8435596632779</t>
  </si>
  <si>
    <t>Front left window sealing strip</t>
  </si>
  <si>
    <t>Tira de sellado de ventana delantera izquierda</t>
  </si>
  <si>
    <t>LIGHT2020, LIGHT2021 Tira de sellado de vidrio decorativa  Ref.5206201-R20</t>
  </si>
  <si>
    <t>LIGHT2020, LIGHT2021 Windshield glass sealing strip  Ref.5206201-R20</t>
  </si>
  <si>
    <t>8402311-Q0001</t>
  </si>
  <si>
    <t>8435596632625</t>
  </si>
  <si>
    <t>Hood sealing strip</t>
  </si>
  <si>
    <t>Tira de sellado del capó</t>
  </si>
  <si>
    <t>6107132-Q0001</t>
  </si>
  <si>
    <t>8435596632892</t>
  </si>
  <si>
    <t xml:space="preserve">Front right door frame sealing strip </t>
  </si>
  <si>
    <t xml:space="preserve">Tira de sellado del marco de la puerta delantera derecha </t>
  </si>
  <si>
    <t>6107131-Q0001</t>
  </si>
  <si>
    <t>8435596632755</t>
  </si>
  <si>
    <t xml:space="preserve">Front left door frame sealing strip </t>
  </si>
  <si>
    <t xml:space="preserve">Tira de sellado del marco de la puerta delantera izquierda </t>
  </si>
  <si>
    <t>6307122A2-Q0001</t>
  </si>
  <si>
    <t>8435596633387</t>
  </si>
  <si>
    <t>Tail door frame sealing strip</t>
  </si>
  <si>
    <t>Tira de sellado del marco de la puerta trasera</t>
  </si>
  <si>
    <t>6307114A1-Q0001</t>
  </si>
  <si>
    <t>8435596633400</t>
  </si>
  <si>
    <t>Right tail door sealing strip</t>
  </si>
  <si>
    <t>Tira de sellado del portón trasero derecho</t>
  </si>
  <si>
    <t>6307113A1-Q0001</t>
  </si>
  <si>
    <t>8435596633394</t>
  </si>
  <si>
    <t>Left tail door sealing strip</t>
  </si>
  <si>
    <t>Tira de sellado del portón trasero izquierdo</t>
  </si>
  <si>
    <t>6707112A2-Q0001</t>
  </si>
  <si>
    <t>8435596633165</t>
  </si>
  <si>
    <t>Sliding door frame sealing strip</t>
  </si>
  <si>
    <t>Tira de sellado para marco de puerta corredera</t>
  </si>
  <si>
    <t>6707111A1-Q0001</t>
  </si>
  <si>
    <t>8435596633158</t>
  </si>
  <si>
    <t xml:space="preserve">Sliding door frame upper sealing strip </t>
  </si>
  <si>
    <t xml:space="preserve">Tira de sellado superior del marco de la puerta corredera </t>
  </si>
  <si>
    <t>6307111-Q0001</t>
  </si>
  <si>
    <t>8435596633370</t>
  </si>
  <si>
    <t>Tail door frame upper sealing strip</t>
  </si>
  <si>
    <t>Tira de sellado superior del marco de la puerta trasera</t>
  </si>
  <si>
    <t>5206211-Q0001</t>
  </si>
  <si>
    <t>8435596631994</t>
  </si>
  <si>
    <t>Front windshield decorative strip</t>
  </si>
  <si>
    <t>Tira decorativa del parabrisas delantero</t>
  </si>
  <si>
    <t>6107112-Q0001</t>
  </si>
  <si>
    <t>8435596632878</t>
  </si>
  <si>
    <t xml:space="preserve">Front right door outer waterproof strip </t>
  </si>
  <si>
    <t xml:space="preserve">Tira impermeable exterior de puerta delantera derecha </t>
  </si>
  <si>
    <t>6107111-Q0001</t>
  </si>
  <si>
    <t>8435596632731</t>
  </si>
  <si>
    <t xml:space="preserve">Front left door outer waterproof strip </t>
  </si>
  <si>
    <t xml:space="preserve">Tira impermeable exterior de puerta delantera izquierda </t>
  </si>
  <si>
    <t>6107122-Q0001</t>
  </si>
  <si>
    <t>8435596632885</t>
  </si>
  <si>
    <t xml:space="preserve">Front right door inner waterproof strip </t>
  </si>
  <si>
    <t xml:space="preserve">Tira impermeable interior de puerta delantera derecha </t>
  </si>
  <si>
    <t>6107121-Q0001</t>
  </si>
  <si>
    <t>8435596632748</t>
  </si>
  <si>
    <t xml:space="preserve">Front left door inner waterproof strip </t>
  </si>
  <si>
    <t xml:space="preserve">Tira impermeable interior de puerta delantera izquierda </t>
  </si>
  <si>
    <t>3700022-Q0001</t>
  </si>
  <si>
    <t>8435596630003</t>
  </si>
  <si>
    <t>Battery tie rod（short）</t>
  </si>
  <si>
    <t>Tirante de batería (corto)</t>
  </si>
  <si>
    <t>3700021-Q0001</t>
  </si>
  <si>
    <t>8435596629991</t>
  </si>
  <si>
    <t>Battery tie rod（long）</t>
  </si>
  <si>
    <t>Tirante de batería (largo)</t>
  </si>
  <si>
    <t>3741024-Q0001</t>
  </si>
  <si>
    <t>8435596630164</t>
  </si>
  <si>
    <t>Wiper tie-rod</t>
  </si>
  <si>
    <t>Tirante del limpiaparabrisas</t>
  </si>
  <si>
    <t>2126020-Q0004</t>
  </si>
  <si>
    <t>8435596629731</t>
  </si>
  <si>
    <t>European standard charging outlet</t>
  </si>
  <si>
    <t>Toma de carga estándar europea</t>
  </si>
  <si>
    <t>2126020H1-Q0006</t>
  </si>
  <si>
    <t>8435596633790</t>
  </si>
  <si>
    <t>31514-TBG-A000</t>
  </si>
  <si>
    <t>Toma de carga y descarga de batería</t>
  </si>
  <si>
    <t>1001040905020010</t>
  </si>
  <si>
    <t>Charge Socket</t>
  </si>
  <si>
    <t>Toma de corriente de carga</t>
  </si>
  <si>
    <t>Mouse Toma de corriente de carga  Ref.1001040905020010</t>
  </si>
  <si>
    <t>Mouse Charge Socket  Ref.1001040905020010</t>
  </si>
  <si>
    <t>0C10349</t>
  </si>
  <si>
    <r>
      <rPr>
        <b/>
        <sz val="6.5"/>
        <rFont val="Calibri"/>
        <family val="2"/>
      </rPr>
      <t>TOPE CANTO PERSIANA CARGO</t>
    </r>
  </si>
  <si>
    <t>6709140-Q0001</t>
  </si>
  <si>
    <t>8435596632991</t>
  </si>
  <si>
    <t xml:space="preserve">Concave stop for Sliding door guide </t>
  </si>
  <si>
    <t xml:space="preserve">Tope cóncavo para guía puerta corredera </t>
  </si>
  <si>
    <t>6709120-Q0001</t>
  </si>
  <si>
    <t>8435596632977</t>
  </si>
  <si>
    <t xml:space="preserve">Concave stop for Sliding door touch </t>
  </si>
  <si>
    <t xml:space="preserve">Tope cóncavo para toque de puerta corredera </t>
  </si>
  <si>
    <t>6709130-Q0001</t>
  </si>
  <si>
    <t>8435596632984</t>
  </si>
  <si>
    <t>Convex stop for Sliding door guide</t>
  </si>
  <si>
    <t>Tope convexo para guía puerta corredera</t>
  </si>
  <si>
    <t>6709110-Q0001</t>
  </si>
  <si>
    <t>8435596632960</t>
  </si>
  <si>
    <t xml:space="preserve">Convex stop for Sliding door touch </t>
  </si>
  <si>
    <t xml:space="preserve">Tope convexo para toque de puerta corredera </t>
  </si>
  <si>
    <t>5532115A1-Q0001</t>
  </si>
  <si>
    <t>8435596633189</t>
  </si>
  <si>
    <t>Door bumper stop</t>
  </si>
  <si>
    <t>Tope de parachoques de puerta</t>
  </si>
  <si>
    <t>5532125-Q0001</t>
  </si>
  <si>
    <t>8435596633424</t>
  </si>
  <si>
    <t>5532118-Q0001</t>
  </si>
  <si>
    <t>8435596633172</t>
  </si>
  <si>
    <t>Middle door upper guide rail bumper stop</t>
  </si>
  <si>
    <t>Tope de parachoques del riel guía superior de la puerta central</t>
  </si>
  <si>
    <t>6709010A1-Q0001</t>
  </si>
  <si>
    <t>8435596632953</t>
  </si>
  <si>
    <t>Right spring stop</t>
  </si>
  <si>
    <t>tope de resorte derecho</t>
  </si>
  <si>
    <t>6306131-Q0001</t>
  </si>
  <si>
    <t>8435596633196</t>
  </si>
  <si>
    <t>Tail door hinge bumper stop</t>
  </si>
  <si>
    <t>Tope del parachoques de la bisagra de la puerta trasera</t>
  </si>
  <si>
    <t>6309020-Q0001</t>
  </si>
  <si>
    <t>8435596633240</t>
  </si>
  <si>
    <t>Tail door check strap bumper stop</t>
  </si>
  <si>
    <t>Tope del parachoques de la correa de retención de la puerta trasera</t>
  </si>
  <si>
    <t>2912021-Q0001</t>
  </si>
  <si>
    <t>8435596631109</t>
  </si>
  <si>
    <t>Rear bump stop</t>
  </si>
  <si>
    <t>Tope trasero</t>
  </si>
  <si>
    <t>Bolt</t>
  </si>
  <si>
    <t>Tornillo</t>
  </si>
  <si>
    <t>LIGHT2021 Tornillo  Ref.2745903-R10</t>
  </si>
  <si>
    <t>LIGHT2021 Bolt  Ref.2745903-R10</t>
  </si>
  <si>
    <t>0C90023</t>
  </si>
  <si>
    <r>
      <rPr>
        <b/>
        <sz val="6.5"/>
        <rFont val="Calibri"/>
        <family val="2"/>
      </rPr>
      <t>TORNILLO ALLEN DIN912 M5x12 ST8.8</t>
    </r>
  </si>
  <si>
    <t>0C90093</t>
  </si>
  <si>
    <r>
      <rPr>
        <b/>
        <sz val="6.5"/>
        <rFont val="Calibri"/>
        <family val="2"/>
      </rPr>
      <t>Tornillo Allen DIN912 M6x10 ST8.8</t>
    </r>
  </si>
  <si>
    <t>0C90006</t>
  </si>
  <si>
    <r>
      <rPr>
        <b/>
        <sz val="6.5"/>
        <rFont val="Calibri"/>
        <family val="2"/>
      </rPr>
      <t>TORNILLO ALLEN DIN912 M6X16 ST8.8</t>
    </r>
  </si>
  <si>
    <t>0C90096</t>
  </si>
  <si>
    <r>
      <rPr>
        <b/>
        <sz val="6.5"/>
        <rFont val="Calibri"/>
        <family val="2"/>
      </rPr>
      <t>Tornillo Allen DIN912 M6x25 ST8.8</t>
    </r>
  </si>
  <si>
    <t>0C90097</t>
  </si>
  <si>
    <r>
      <rPr>
        <b/>
        <sz val="6.5"/>
        <rFont val="Calibri"/>
        <family val="2"/>
      </rPr>
      <t>Tornillo Allen DIN912 M6x30 ST8.8</t>
    </r>
  </si>
  <si>
    <t>0C90108</t>
  </si>
  <si>
    <r>
      <rPr>
        <b/>
        <sz val="6.5"/>
        <rFont val="Calibri"/>
        <family val="2"/>
      </rPr>
      <t>Tornillo Allen DIN912 M8x25 ST8.8</t>
    </r>
  </si>
  <si>
    <t>0C90025</t>
  </si>
  <si>
    <r>
      <rPr>
        <b/>
        <sz val="6.5"/>
        <rFont val="Calibri"/>
        <family val="2"/>
      </rPr>
      <t>TORNILLO ALLEN DIN912 M8x40 ST8.8 PAVONADO</t>
    </r>
  </si>
  <si>
    <t>0C90007</t>
  </si>
  <si>
    <r>
      <rPr>
        <b/>
        <sz val="6.5"/>
        <rFont val="Calibri"/>
        <family val="2"/>
      </rPr>
      <t>TORNILLO ALLEN DIN912 M8X50X28 ST8.8</t>
    </r>
  </si>
  <si>
    <t>1001050104011100</t>
  </si>
  <si>
    <t>Self Unscrewing Screw</t>
  </si>
  <si>
    <t>Tornillo autodesenroscable</t>
  </si>
  <si>
    <t>Mouse Tornillo autodesenroscable  Ref.1001050104011100</t>
  </si>
  <si>
    <t>Mouse Self Unscrewing Screw  Ref.1001050104011100</t>
  </si>
  <si>
    <t>Cross Recessed Pan Head Tapping Screw</t>
  </si>
  <si>
    <t>Tornillo autorroscane de cabeza plana en cruz</t>
  </si>
  <si>
    <t>Mouse Tornillo autorroscane de cabeza plana en cruz ST4.2*25 Ref.1001050104011060</t>
  </si>
  <si>
    <t>Mouse Cross Recessed Pan Head Tapping Screw ST4.2*25 Ref.1001050104011060</t>
  </si>
  <si>
    <t>1001050104010750</t>
  </si>
  <si>
    <t>Mouse Tornillo autorroscane de cabeza plana en cruz  Ref.1001050104010750</t>
  </si>
  <si>
    <t>Mouse Cross Recessed Pan Head Tapping Screw  Ref.1001050104010750</t>
  </si>
  <si>
    <t>Mouse Tornillo autorroscane de cabeza plana en cruz ST4.2*12 Ref.1001050104140020</t>
  </si>
  <si>
    <t>Mouse Cross Recessed Pan Head Tapping Screw ST4.2*12 Ref.1001050104140020</t>
  </si>
  <si>
    <t>Mouse Tornillo autorroscane de cabeza plana en cruz ST4.2*19 Ref.1001050104011050</t>
  </si>
  <si>
    <t>Mouse Cross Recessed Pan Head Tapping Screw ST4.2*19 Ref.1001050104011050</t>
  </si>
  <si>
    <t>Mouse Tornillo autorroscane de cabeza plana en cruz  Ref.1001050104010310</t>
  </si>
  <si>
    <t>Mouse Cross Recessed Pan Head Tapping Screw  Ref.1001050104010310</t>
  </si>
  <si>
    <t>93903-QSM-A000</t>
  </si>
  <si>
    <t>Tornillo autorroscante 4x12 (Color zinc)</t>
  </si>
  <si>
    <t>VS1 Tornillo autorroscante 4x12 (Color zinc)  Ref.93903-QSM-A000</t>
  </si>
  <si>
    <t>93903-QSM-A100</t>
  </si>
  <si>
    <t>Tornillo autorroscante 4x12 (trivalente negro)</t>
  </si>
  <si>
    <t>VS1 Tornillo autorroscante 4x12 (trivalente negro)  Ref.93903-QSM-A100</t>
  </si>
  <si>
    <t>Tornillo autorroscante 4x16 (Zinc negro)</t>
  </si>
  <si>
    <t>VS1 Tornillo autorroscante 4x16 (Zinc negro)  Ref.93903-24480</t>
  </si>
  <si>
    <t>Tornillo autorroscante 5x12 (Color zinc)</t>
  </si>
  <si>
    <t>VS1 Tornillo autorroscante 5x12 (Color zinc)  Ref.31512-TBG-A000-M1</t>
  </si>
  <si>
    <t>Tornillo autorroscante de cabeza plana en cruz</t>
  </si>
  <si>
    <t>LIGHT2020, LIGHT2021 Tornillo autorroscante de cabeza plana en cruz  Ref.Q2714219</t>
  </si>
  <si>
    <t>LIGHT2020, LIGHT2021 Cross recessed pan head self-tapping screw  Ref.Q2714219</t>
  </si>
  <si>
    <t>LIGHT2020, LIGHT2021 Tornillo autorroscante de cabeza plana en cruz  Ref.Q2714213</t>
  </si>
  <si>
    <t>LIGHT2020, LIGHT2021 Cross recessed pan head self-tapping screw  Ref.Q2714213</t>
  </si>
  <si>
    <t>LIGHT2020, LIGHT2021 Tornillo autorroscante de cabeza plana en cruz  Ref.Q271429.5</t>
  </si>
  <si>
    <t>LIGHT2020, LIGHT2021 Cross recessed pan head self-tapping screw  Ref.Q271429.5</t>
  </si>
  <si>
    <t>Tornillo autorroscante de cabeza semicircular grande en cruz</t>
  </si>
  <si>
    <t>LIGHT2020, LIGHT2021 Tornillo autorroscante de cabeza semicircular grande en cruz  Ref.Q2734213</t>
  </si>
  <si>
    <t>LIGHT2020, LIGHT2021 Cross recessed large half round head tapping screw  Ref.Q2734213</t>
  </si>
  <si>
    <t>0C90171</t>
  </si>
  <si>
    <r>
      <rPr>
        <b/>
        <sz val="6.5"/>
        <rFont val="Calibri"/>
        <family val="2"/>
      </rPr>
      <t>TORNILLO AVELLANADO DIN 7991 M6x20 ACERO CINCA</t>
    </r>
  </si>
  <si>
    <t>Cross Recessed Countersunk Head Screw</t>
  </si>
  <si>
    <t>Tornillo de cabeza avellanada en cruz</t>
  </si>
  <si>
    <t>Mouse Tornillo de cabeza avellanada en cruz M6*10,CL4.8 Ref.1001050104010170</t>
  </si>
  <si>
    <t>Mouse Cross Recessed Countersunk Head Screw M6*10,CL4.8 Ref.1001050104010170</t>
  </si>
  <si>
    <t>Mouse Tornillo de cabeza avellanada en cruz M6*20,CL4.8 Ref.1007050104010010</t>
  </si>
  <si>
    <t>Mouse Cross Recessed Countersunk Head Screw M6*20,CL4.8 Ref.1007050104010010</t>
  </si>
  <si>
    <t>Mouse Tornillo de cabeza avellanada en cruz M6*14,CL4.8 Ref.1001050104011110</t>
  </si>
  <si>
    <t>Mouse Cross Recessed Countersunk Head Screw M6*14,CL4.8 Ref.1001050104011110</t>
  </si>
  <si>
    <t>1001050104011140</t>
  </si>
  <si>
    <t>Mouse Tornillo de cabeza avellanada en cruz M8*20,A2-70 Ref.1001050104011140</t>
  </si>
  <si>
    <t>Mouse Cross Recessed Countersunk Head Screw M8*20,A2-70 Ref.1001050104011140</t>
  </si>
  <si>
    <t>1001050104010180</t>
  </si>
  <si>
    <t>Mouse Tornillo de cabeza avellanada en cruz  Ref.1001050104010180</t>
  </si>
  <si>
    <t>Mouse Cross Recessed Countersunk Head Screw  Ref.1001050104010180</t>
  </si>
  <si>
    <t>LIGHT2020, LIGHT2021 Tornillo de cabeza hexagonal grande con cabeza plana  Ref.5206115-R1011</t>
  </si>
  <si>
    <t>LIGHT2020, LIGHT2021 Large flat head hexagon socket screw  Ref.5206115-R1011</t>
  </si>
  <si>
    <t>LIGHT2020, LIGHT2021 Tornillo de cabeza hueca hexagonal  Ref.Q218B0850</t>
  </si>
  <si>
    <t>LIGHT2020, LIGHT2021 Hexagon socket head cap screw  Ref.Q218B0850</t>
  </si>
  <si>
    <t>LIGHT2020, LIGHT2021 Tornillo de cabeza hueca hexagonal  Ref.Q218B0835B</t>
  </si>
  <si>
    <t>LIGHT2020, LIGHT2021 Hexagon socket head cap screw  Ref.Q218B0835B</t>
  </si>
  <si>
    <t>LIGHT2020, LIGHT2021 Tornillo de cabeza hueca hexagonal  Ref.Q218B0830</t>
  </si>
  <si>
    <t>LIGHT2020, LIGHT2021 Hexagon socket head cap screw  Ref.Q218B0830</t>
  </si>
  <si>
    <t>LIGHT2020, LIGHT2021 Tornillo de cabeza hueca hexagonal  Ref.Q218B1030</t>
  </si>
  <si>
    <t>LIGHT2020, LIGHT2021 Hexagon socket head cap screw  Ref.Q218B1030</t>
  </si>
  <si>
    <t>LIGHT2020, LIGHT2021 Tornillo de cabeza hueca hexagonal  Ref.Q218B1050</t>
  </si>
  <si>
    <t>LIGHT2020, LIGHT2021 Hexagon socket head cap screw  Ref.Q218B1050</t>
  </si>
  <si>
    <t>LIGHT2020, LIGHT2021 Tornillo de cabeza hueca hexagonal  Ref.Q218B0616B</t>
  </si>
  <si>
    <t>LIGHT2020, LIGHT2021 Hexagon socket head cap screw  Ref.Q218B0616B</t>
  </si>
  <si>
    <t>LIGHT2020, LIGHT2021 Tornillo de cabeza hueca hexagonal  Ref.Q218B0616</t>
  </si>
  <si>
    <t>LIGHT2020, LIGHT2021 Hexagon socket head cap screw  Ref.Q218B0616</t>
  </si>
  <si>
    <t xml:space="preserve">Hexagon socket cap screws </t>
  </si>
  <si>
    <t>Mouse Tornillo de cabeza hueca hexagonal  Ref.SMO006</t>
  </si>
  <si>
    <t>Mouse Hexagon socket cap screws   Ref.SMO006</t>
  </si>
  <si>
    <t>Hexagon Socket Head Cap Screws</t>
  </si>
  <si>
    <t>Mouse Tornillo de cabeza hueca hexagonal  Ref.1001050104010160</t>
  </si>
  <si>
    <t>Mouse Hexagon Socket Head Cap Screws  Ref.1001050104010160</t>
  </si>
  <si>
    <t>Mouse Tornillo de cabeza hueca hexagonal M8*30 Ref.1001050104010150</t>
  </si>
  <si>
    <t>Mouse Hexagon Socket Head Cap Screws M8*30 Ref.1001050104010150</t>
  </si>
  <si>
    <t>1001050104010770</t>
  </si>
  <si>
    <t>Mouse Tornillo de cabeza hueca hexagonal M5*12 Ref.1001050104010770</t>
  </si>
  <si>
    <t>Mouse Hexagon Socket Head Cap Screws M5*12 Ref.1001050104010770</t>
  </si>
  <si>
    <t>Tornillo de cabeza hueca hexagonal 3x6</t>
  </si>
  <si>
    <t>VS1 Tornillo de cabeza hueca hexagonal 3x6  Ref.96700-03006-07</t>
  </si>
  <si>
    <t>Tornillo de cabeza hueca hexagonal 4x14</t>
  </si>
  <si>
    <t>VS1 Tornillo de cabeza hueca hexagonal 4x14  Ref.96700-04014-07</t>
  </si>
  <si>
    <t>Tornillo de cabeza hueca hexagonal 5x20</t>
  </si>
  <si>
    <t>VS1 Tornillo de cabeza hueca hexagonal 5x20  Ref.96700-05020-07</t>
  </si>
  <si>
    <t>Tornillo de cabeza hueca hexagonal 6x16 (Trivalente negro)</t>
  </si>
  <si>
    <t>VS1 Tornillo de cabeza hueca hexagonal 6x16 (Trivalente negro)  Ref.96700-06016-07</t>
  </si>
  <si>
    <t>Tornillo de cabeza hueca hexagonal, resorte,
y conjunto de arandela plana</t>
  </si>
  <si>
    <t>LIGHT2020, LIGHT2021 Tornillo de cabeza hueca hexagonal, resorte,
y conjunto de arandela plana  Ref.Q218B0835Z</t>
  </si>
  <si>
    <t>LIGHT2020, LIGHT2021 Hexagon socket head cap screw, spring 
washer and plain washer assy  Ref.Q218B0835Z</t>
  </si>
  <si>
    <t>LIGHT2020, LIGHT2021 Tornillo de cabeza hueca hexagonal, resorte,
y conjunto de arandela plana  Ref.Q218B0614Z</t>
  </si>
  <si>
    <t>LIGHT2020, LIGHT2021 Hexagon socket head cap screw, spring 
washer and plain washer assy  Ref.Q218B0614Z</t>
  </si>
  <si>
    <t>Inner Hexagon Bottom Head Screw</t>
  </si>
  <si>
    <t>Tornillo de cabeza inferior hexagonal interior</t>
  </si>
  <si>
    <t>Mouse Tornillo de cabeza inferior hexagonal interior  Ref.1001050104140060</t>
  </si>
  <si>
    <t>Mouse Inner Hexagon Bottom Head Screw  Ref.1001050104140060</t>
  </si>
  <si>
    <t>1001050104011170</t>
  </si>
  <si>
    <t>Mouse Tornillo de cabeza inferior hexagonal interior M6*20,A2-70 Ref.1001050104011170</t>
  </si>
  <si>
    <t>Mouse Inner Hexagon Bottom Head Screw M6*20,A2-70 Ref.1001050104011170</t>
  </si>
  <si>
    <t>1001050104011180</t>
  </si>
  <si>
    <t>Mouse Tornillo de cabeza inferior hexagonal interior M6*12,A2-70 Ref.1001050104011180</t>
  </si>
  <si>
    <t>Mouse Inner Hexagon Bottom Head Screw M6*12,A2-70 Ref.1001050104011180</t>
  </si>
  <si>
    <t>Cross Recessed Pan Head Screw</t>
  </si>
  <si>
    <t>Tornillo de cabeza plana en cruz</t>
  </si>
  <si>
    <t>Mouse Tornillo de cabeza plana en cruz M6*30 Ref.1001050104010270</t>
  </si>
  <si>
    <t>Mouse Cross Recessed Pan Head Screw M6*30 Ref.1001050104010270</t>
  </si>
  <si>
    <t>Mouse Tornillo de cabeza plana en cruz M4*30 Ref.1001050104140040</t>
  </si>
  <si>
    <t>Mouse Cross Recessed Pan Head Screw M4*30 Ref.1001050104140040</t>
  </si>
  <si>
    <t>Mouse Tornillo de cabeza plana en cruz M5*16 Ref.1001050104010250</t>
  </si>
  <si>
    <t>Mouse Cross Recessed Pan Head Screw M5*16 Ref.1001050104010250</t>
  </si>
  <si>
    <t>Mouse Tornillo de cabeza plana en cruz M6*20 Ref.1001050104010210</t>
  </si>
  <si>
    <t>Mouse Cross Recessed Pan Head Screw M6*20 Ref.1001050104010210</t>
  </si>
  <si>
    <t>1001050104010260</t>
  </si>
  <si>
    <t>Mouse Tornillo de cabeza plana en cruz M4*16 Ref.1001050104010260</t>
  </si>
  <si>
    <t>Mouse Cross Recessed Pan Head Screw M4*16 Ref.1001050104010260</t>
  </si>
  <si>
    <t>1001050104010240</t>
  </si>
  <si>
    <t>Mouse Tornillo de cabeza plana en cruz M5*12 Ref.1001050104010240</t>
  </si>
  <si>
    <t>Mouse Cross Recessed Pan Head Screw M5*12 Ref.1001050104010240</t>
  </si>
  <si>
    <t>LIGHT2020, LIGHT2021 Tornillo de cabeza redonda plana con hexágono interior  Ref.Q2141030</t>
  </si>
  <si>
    <t>LIGHT2020, LIGHT2021 Hexagon socket flat round head screw  Ref.Q2141030</t>
  </si>
  <si>
    <t>Tornillo de cabeza troncocónica en cruz</t>
  </si>
  <si>
    <t>LIGHT2020, LIGHT2021 Tornillo de cabeza troncocónica en cruz  Ref.Q2140516</t>
  </si>
  <si>
    <t>LIGHT2020, LIGHT2021 Cross recessed pan head screw  Ref.Q2140516</t>
  </si>
  <si>
    <t>LIGHT2020, LIGHT2021 Tornillo de cabeza troncocónica en cruz  Ref.Q2140412</t>
  </si>
  <si>
    <t>LIGHT2020, LIGHT2021 Cross recessed pan head screw  Ref.Q2140412</t>
  </si>
  <si>
    <t>LIGHT2020, LIGHT2021 Tornillo de cabeza troncocónica en cruz  Ref.Q2140408</t>
  </si>
  <si>
    <t>LIGHT2020, LIGHT2021 Cross recessed pan head screw  Ref.Q2140408</t>
  </si>
  <si>
    <t>Tornillo de fijación cónico ranurado</t>
  </si>
  <si>
    <t>LIGHT2021 Tornillo de fijación cónico ranurado  Ref.Q2800410</t>
  </si>
  <si>
    <t>LIGHT2021 Slotted taper set screw  Ref.Q2800410</t>
  </si>
  <si>
    <t>90105-QSM-A000</t>
  </si>
  <si>
    <t>Tornillo de montaje del disco de freno 8x25</t>
  </si>
  <si>
    <t>VS1 Tornillo de montaje del disco de freno 8x25  Ref.90105-QSM-A000</t>
  </si>
  <si>
    <t>Tornillo de paso de brida 5X11,5</t>
  </si>
  <si>
    <t>VS1 Tornillo de paso de brida 5X11,5  Ref.91509-GE2-7605</t>
  </si>
  <si>
    <t>VS1 Flange Step Screw5X11.5  Ref.91509-GE2-7605</t>
  </si>
  <si>
    <t>Round Head Drill Tail Screw</t>
  </si>
  <si>
    <t>Mouse Tornillo de perforación de punta redonda M4.8*16 Ref.1001050104010740</t>
  </si>
  <si>
    <t>Mouse Round Head Drill Tail Screw M4.8*16 Ref.1001050104010740</t>
  </si>
  <si>
    <t>Brake fluid seal screw</t>
  </si>
  <si>
    <t>Tornillo de sello hidráulico liquido frenos</t>
  </si>
  <si>
    <t>LIGHT2020, LIGHT2021 Tornillo de sello hidraulico  Ref.3506011-R10</t>
  </si>
  <si>
    <t>LIGHT2020, LIGHT2021 Oil seal screw  Ref.3506011-R10</t>
  </si>
  <si>
    <t>3506011-R1001</t>
  </si>
  <si>
    <t>LIGHT2021 Tornillo de tres combinaciones de ranura cruzada  Ref.Q2360416</t>
  </si>
  <si>
    <t>LIGHT2021 Cross groove three combination screw  Ref.Q2360416</t>
  </si>
  <si>
    <t>LIGHT2021 Tornillo de tres combinaciones de ranura cruzada  Ref.Q2360312</t>
  </si>
  <si>
    <t>LIGHT2021 Cross groove three combination screw  Ref.Q2360312</t>
  </si>
  <si>
    <t>0C90057</t>
  </si>
  <si>
    <r>
      <rPr>
        <b/>
        <sz val="6.5"/>
        <rFont val="Calibri"/>
        <family val="2"/>
      </rPr>
      <t>Tornillo DIN 912 M5x16 ST 8.8</t>
    </r>
  </si>
  <si>
    <t>0C90060</t>
  </si>
  <si>
    <r>
      <rPr>
        <b/>
        <sz val="6.5"/>
        <rFont val="Calibri"/>
        <family val="2"/>
      </rPr>
      <t>Tornillo DIN7991 M5X16 ST8.8</t>
    </r>
  </si>
  <si>
    <t>0C90179</t>
  </si>
  <si>
    <r>
      <rPr>
        <b/>
        <sz val="6.5"/>
        <rFont val="Calibri"/>
        <family val="2"/>
      </rPr>
      <t>TORNILLO DIN912 M5x8 NYLON</t>
    </r>
  </si>
  <si>
    <t>0C90004</t>
  </si>
  <si>
    <r>
      <rPr>
        <b/>
        <sz val="6.5"/>
        <rFont val="Calibri"/>
        <family val="2"/>
      </rPr>
      <t>TORNILLO DIN933 M8X25 ST 8.8</t>
    </r>
  </si>
  <si>
    <t>95101-TBG-A000</t>
  </si>
  <si>
    <t>Tornillo escalonado de cabeza troncocónica recta con hexágono interior M6</t>
  </si>
  <si>
    <t>VS1 Tornillo escalonado de cabeza troncocónica recta con hexágono interior M6  Ref.95101-TBG-A000</t>
  </si>
  <si>
    <t>0C90192</t>
  </si>
  <si>
    <r>
      <rPr>
        <b/>
        <sz val="6.5"/>
        <rFont val="Calibri"/>
        <family val="2"/>
      </rPr>
      <t>TORNILLO HEXAGONAL DIN931 M10x50 ST</t>
    </r>
  </si>
  <si>
    <t>0C90061</t>
  </si>
  <si>
    <r>
      <rPr>
        <b/>
        <sz val="6.5"/>
        <rFont val="Calibri"/>
        <family val="2"/>
      </rPr>
      <t>TORNILLO HEXAGONAL DIN931 M10x90x26 ST 12,9</t>
    </r>
  </si>
  <si>
    <t>0C90062</t>
  </si>
  <si>
    <r>
      <rPr>
        <b/>
        <sz val="6.5"/>
        <rFont val="Calibri"/>
        <family val="2"/>
      </rPr>
      <t>TORNILLO HEXAGONAL DIN931 M12x80x30 ST 10.9</t>
    </r>
  </si>
  <si>
    <t>0C90137</t>
  </si>
  <si>
    <r>
      <rPr>
        <b/>
        <sz val="6.5"/>
        <rFont val="Calibri"/>
        <family val="2"/>
      </rPr>
      <t>Tornillo Hexagonal M12 DIN931M12X50 12.9</t>
    </r>
  </si>
  <si>
    <r>
      <rPr>
        <b/>
        <sz val="6.5"/>
        <rFont val="Calibri"/>
        <family val="2"/>
      </rPr>
      <t>tornillo hueco JJuan (racor)</t>
    </r>
  </si>
  <si>
    <t>0C90056</t>
  </si>
  <si>
    <r>
      <rPr>
        <b/>
        <sz val="6.5"/>
        <rFont val="Calibri"/>
        <family val="2"/>
      </rPr>
      <t>Tornillo ISO 10642 - M6 x 30 8.8</t>
    </r>
  </si>
  <si>
    <t>0C90195</t>
  </si>
  <si>
    <r>
      <rPr>
        <b/>
        <sz val="6.5"/>
        <rFont val="Calibri"/>
        <family val="2"/>
      </rPr>
      <t>TORNILLO ISO 7380 M6x16 ACERO CINCADO 8.8</t>
    </r>
  </si>
  <si>
    <t>0C90134</t>
  </si>
  <si>
    <r>
      <rPr>
        <b/>
        <sz val="6.5"/>
        <rFont val="Calibri"/>
        <family val="2"/>
      </rPr>
      <t>TORNILLO ISO 7380 M8x12 ACERO CINCADO 8.8</t>
    </r>
  </si>
  <si>
    <t>0C90010</t>
  </si>
  <si>
    <r>
      <rPr>
        <b/>
        <sz val="6.5"/>
        <rFont val="Calibri"/>
        <family val="2"/>
      </rPr>
      <t>TORNILLO ISO7380  M8X16 ST</t>
    </r>
  </si>
  <si>
    <t>0C90116</t>
  </si>
  <si>
    <r>
      <rPr>
        <b/>
        <sz val="6.5"/>
        <rFont val="Calibri"/>
        <family val="2"/>
      </rPr>
      <t>TORNILLO ISO7380 M5x12 ST8.8</t>
    </r>
  </si>
  <si>
    <t>0C90022</t>
  </si>
  <si>
    <r>
      <rPr>
        <b/>
        <sz val="6.5"/>
        <rFont val="Calibri"/>
        <family val="2"/>
      </rPr>
      <t>TORNILLO ISO7380 M6x12 ST</t>
    </r>
  </si>
  <si>
    <t>0C90141</t>
  </si>
  <si>
    <r>
      <rPr>
        <b/>
        <sz val="6.5"/>
        <rFont val="Calibri"/>
        <family val="2"/>
      </rPr>
      <t>TORNILLO ISO7380M5X30ST10.9</t>
    </r>
  </si>
  <si>
    <t>0C90143</t>
  </si>
  <si>
    <r>
      <rPr>
        <b/>
        <sz val="6.5"/>
        <rFont val="Calibri"/>
        <family val="2"/>
      </rPr>
      <t>TORNILLO ISO7380M5X35ST8.8</t>
    </r>
  </si>
  <si>
    <t>0C90142</t>
  </si>
  <si>
    <r>
      <rPr>
        <b/>
        <sz val="6.5"/>
        <rFont val="Calibri"/>
        <family val="2"/>
      </rPr>
      <t>TORNILLO ISO7380M8x35ST8.8</t>
    </r>
  </si>
  <si>
    <t>Tornillo Phillips de cabeza plana grande 5X12</t>
  </si>
  <si>
    <t>VS1 Tornillo Phillips de cabeza plana grande 5X12  Ref.93500-QSM-C000</t>
  </si>
  <si>
    <t>31519-QSM-F000</t>
  </si>
  <si>
    <t>31519-QSM-F00</t>
  </si>
  <si>
    <t>Tornillo Torx interno de cabeza avellanada 4X18 (Pegado)</t>
  </si>
  <si>
    <t>VS1 Tornillo Torx interno de cabeza avellanada 4X18 (Pegado)  Ref.31519-QSM-F000</t>
  </si>
  <si>
    <t>Q2714819</t>
  </si>
  <si>
    <t>8435596637422</t>
  </si>
  <si>
    <t>Cross recessed pan head self tapping screws</t>
  </si>
  <si>
    <t>Tornillos autorroscantes de cabeza plana empotrables en cruz</t>
  </si>
  <si>
    <t>93606-TAC-A000</t>
  </si>
  <si>
    <t>Tornillos de cabeza avellanada empotrados en cruz 6x12 (Color zinc)</t>
  </si>
  <si>
    <t>VS1 Tornillos de cabeza avellanada empotrados en cruz 6x12 (Color zinc)  Ref.93606-TAC-A000</t>
  </si>
  <si>
    <t>Tornillos de cabeza hueca hexagonal</t>
  </si>
  <si>
    <t>Mouse Tornillos de cabeza hueca hexagonal M8*35 Ref.1001050104011080</t>
  </si>
  <si>
    <t>Mouse Hexagon Socket Head Cap Screws M8*35 Ref.1001050104011080</t>
  </si>
  <si>
    <t>Tornillos empotrables en cruz 6x16 (Zinc negro trivalente)</t>
  </si>
  <si>
    <t>VS1 Tornillos empotrables en cruz 6x16 (Zinc negro trivalente)  Ref.93500-06016-0G</t>
  </si>
  <si>
    <t>Tornillos para empotrar en cruz 4x12 (Zinc negro)</t>
  </si>
  <si>
    <t>VS1 Tornillos para empotrar en cruz 4x12 (Zinc negro)  Ref.93500-04012-1G</t>
  </si>
  <si>
    <t>Tornillos para empotrar en cruz 5x12 (Color zinc)</t>
  </si>
  <si>
    <t>VS1 Tornillos para empotrar en cruz 5x12 (Color zinc)  Ref.93500-05012-0H</t>
  </si>
  <si>
    <t>0C90201</t>
  </si>
  <si>
    <r>
      <rPr>
        <b/>
        <sz val="6.5"/>
        <rFont val="Calibri"/>
        <family val="2"/>
      </rPr>
      <t>TORNILO DIN7991 M3x10 ST8.8</t>
    </r>
  </si>
  <si>
    <t>0C10173</t>
  </si>
  <si>
    <r>
      <rPr>
        <b/>
        <sz val="6.5"/>
        <rFont val="Calibri"/>
        <family val="2"/>
      </rPr>
      <t>TORRETAS SUPERIOR SUJECCION MANILLAR</t>
    </r>
  </si>
  <si>
    <t>5401108-Q0001-DY</t>
  </si>
  <si>
    <t>8435596634919</t>
  </si>
  <si>
    <t>Lower section of right side panel</t>
  </si>
  <si>
    <t>Tramo central de viga longitudinal izquierda y placa de unión de umbral</t>
  </si>
  <si>
    <t>2801313-Q0001-DY</t>
  </si>
  <si>
    <t>8435596636005</t>
  </si>
  <si>
    <t>Left longitudinal beam middle section and threshold connecting plate</t>
  </si>
  <si>
    <t>LIGHT2020, LIGHT2021 Triángulo de advertencia  Ref.3926100-R10</t>
  </si>
  <si>
    <t>LIGHT2020, LIGHT2021 Warning Triangle  Ref.3926100-R10</t>
  </si>
  <si>
    <t>Triángulo de peligro</t>
  </si>
  <si>
    <t>Mouse Triángulo de peligro PMMA+ABS Ref.1001030402050020</t>
  </si>
  <si>
    <t>Mouse Warning Triangle PMMA+ABS Ref.1001030402050020</t>
  </si>
  <si>
    <t>Triple</t>
  </si>
  <si>
    <t>Mouse Triple  Ref.1001040301130060</t>
  </si>
  <si>
    <t>8108010-Q0001</t>
  </si>
  <si>
    <t>8435596630393</t>
  </si>
  <si>
    <t>AC high pressure pipe</t>
  </si>
  <si>
    <t>Tubería de alta presión de CA</t>
  </si>
  <si>
    <t>8108020-Q0001</t>
  </si>
  <si>
    <t>8435596630409</t>
  </si>
  <si>
    <t>AC low pressure pipe</t>
  </si>
  <si>
    <t>Tubería de baja presión de CA</t>
  </si>
  <si>
    <t>Condenser Discharge Pipe(With Hexagon Head Bolts)</t>
  </si>
  <si>
    <t>Tubería de descarga del condensador (Con pernos de cabeza hexagonal)</t>
  </si>
  <si>
    <t>Mouse Tubería de descarga del condensador (Con pernos de cabeza hexagonal)  Ref.1001040401120010</t>
  </si>
  <si>
    <t>Mouse Condenser Discharge Pipe(With Hexagon Head Bolts)  Ref.1001040401120010</t>
  </si>
  <si>
    <t>Direction Pipe （Compressed)</t>
  </si>
  <si>
    <t>Tubería de dirección (Comprimido)</t>
  </si>
  <si>
    <t>Mouse Tubería de dirección (Comprimido)  Ref.1001010505120010</t>
  </si>
  <si>
    <t>Mouse Direction Pipe （Compressed)  Ref.1001010505120010</t>
  </si>
  <si>
    <t>Evaporator Drain Out Pipe</t>
  </si>
  <si>
    <t>Tubería de drenaje del evaporador</t>
  </si>
  <si>
    <t>Mouse Tubería de drenaje del evaporador  Ref.1001040401120050</t>
  </si>
  <si>
    <t>Mouse Evaporator Drain Out Pipe  Ref.1001040401120050</t>
  </si>
  <si>
    <t>1001040401130060</t>
  </si>
  <si>
    <t>Mouse Tubería de drenaje del evaporador  Ref.1001040401130060</t>
  </si>
  <si>
    <t>Mouse Evaporator Drain Out Pipe  Ref.1001040401130060</t>
  </si>
  <si>
    <t>1001010406770030</t>
  </si>
  <si>
    <t>Brake Pipe (Front Wheel to SABS Ⅰ)</t>
  </si>
  <si>
    <t>Tubería de freno (Rueda delantera a SABS ⅰ)</t>
  </si>
  <si>
    <t>Mouse Tubería de freno (Rueda delantera a SABS ⅰ)  Ref.1001010406770030</t>
  </si>
  <si>
    <t>Mouse Brake Pipe (Front Wheel to SABS Ⅰ)  Ref.1001010406770030</t>
  </si>
  <si>
    <t>1001010406770040</t>
  </si>
  <si>
    <t>Brake Pipe (Front Wheel to SABS Ⅱ)</t>
  </si>
  <si>
    <t>Tubería de freno (Rueda delantera a SABS ⅱ)</t>
  </si>
  <si>
    <t>Mouse Tubería de freno (Rueda delantera a SABS ⅱ)  Ref.1001010406770040</t>
  </si>
  <si>
    <t>Mouse Brake Pipe (Front Wheel to SABS Ⅱ)  Ref.1001010406770040</t>
  </si>
  <si>
    <t>1001010406770080</t>
  </si>
  <si>
    <t>Brake Pipe (SABS to Rear Wheel)</t>
  </si>
  <si>
    <t>Tubería de freno (SAB a la rueda trasera)</t>
  </si>
  <si>
    <t>Mouse Tubería de freno (SAB a la rueda trasera)  Ref.1001010406770080</t>
  </si>
  <si>
    <t>Mouse Brake Pipe (SABS to Rear Wheel)  Ref.1001010406770080</t>
  </si>
  <si>
    <t>1001010406260010</t>
  </si>
  <si>
    <t>Brake Pipe (Tee Ⅲ to Right Rear Hose)</t>
  </si>
  <si>
    <t>Tubería de freno (T III a la manguera trasera derecha)</t>
  </si>
  <si>
    <t>Mouse Tubería de freno (T III a la manguera trasera derecha)  Ref.1001010406260010</t>
  </si>
  <si>
    <t>Mouse Brake Pipe (Tee Ⅲ to Right Rear Hose)  Ref.1001010406260010</t>
  </si>
  <si>
    <t>1001010406470010</t>
  </si>
  <si>
    <t>Front Brake Hard Pipe</t>
  </si>
  <si>
    <t>Tubería rígida de freno delantero</t>
  </si>
  <si>
    <t>Mouse Tubería rígida de freno delantero  Ref.1001010406470010</t>
  </si>
  <si>
    <t>Mouse Front Brake Hard Pipe  Ref.1001010406470010</t>
  </si>
  <si>
    <t>1001010406770010</t>
  </si>
  <si>
    <t>Mouse Tubería rígida de freno delantero  Ref.1001010406770010</t>
  </si>
  <si>
    <t>Mouse Front Brake Hard Pipe  Ref.1001010406770010</t>
  </si>
  <si>
    <t>1001010406770020</t>
  </si>
  <si>
    <t>Front Wheel Tee Hard Pipe</t>
  </si>
  <si>
    <t>Tubería rígida en T de la rueda frontal</t>
  </si>
  <si>
    <t>Mouse Tubería rígida en T de la rueda frontal  Ref.1001010406770020</t>
  </si>
  <si>
    <t>Mouse Front Wheel Tee Hard Pipe  Ref.1001010406770020</t>
  </si>
  <si>
    <t>LIGHT2020, LIGHT2021 Tubo blando de alta presión  Ref.8500470-R10</t>
  </si>
  <si>
    <t>LIGHT2020, LIGHT2021 High pressure pipe  Ref.8500470-R10</t>
  </si>
  <si>
    <t>LIGHT2020, LIGHT2021 Tubo blando de baja presión  Ref.8500450-R10</t>
  </si>
  <si>
    <t>LIGHT2020, LIGHT2021 Low pressure hose  Ref.8500450-R10</t>
  </si>
  <si>
    <t>1001040401140070</t>
  </si>
  <si>
    <t>Bottom Right Long Corrugated Pipe For Evaporator</t>
  </si>
  <si>
    <t>Tubo corrugado largo de abajo a la derecha para evaporador</t>
  </si>
  <si>
    <t>Mouse Tubo corrugado largo de abajo a la derecha para evaporador  Ref.1001040401140070</t>
  </si>
  <si>
    <t>Mouse Bottom Right Long Corrugated Pipe For Evaporator  Ref.1001040401140070</t>
  </si>
  <si>
    <t>Compressor Discharge Pipe</t>
  </si>
  <si>
    <t>Mouse Tubo de descarga del compresor  Ref.1001040401120030</t>
  </si>
  <si>
    <t>Mouse Compressor Discharge Pipe  Ref.1001040401120030</t>
  </si>
  <si>
    <t>LIGHT2020, LIGHT2021 Tubo de descongelación  Ref.8500460-R10</t>
  </si>
  <si>
    <t>LIGHT2020, LIGHT2021 Defrosting pipe  Ref.8500460-R10</t>
  </si>
  <si>
    <t>8108021-Q0001</t>
  </si>
  <si>
    <t>8435596630416</t>
  </si>
  <si>
    <t>Compressor inlet pipe</t>
  </si>
  <si>
    <t>Tubo de entrada del compresor</t>
  </si>
  <si>
    <t>1001010406770110</t>
  </si>
  <si>
    <t>Brake Pipe (Tee to Left Rear Hose)</t>
  </si>
  <si>
    <t>Tubo de freno (Manguera de freno trasera izquierda T)</t>
  </si>
  <si>
    <t>Mouse Tubo de freno (Manguera de freno trasera izquierda T)  Ref.1001010406770110</t>
  </si>
  <si>
    <t>Mouse Brake Pipe (Tee to Left Rear Hose)  Ref.1001010406770110</t>
  </si>
  <si>
    <t>No. 1 Brake Pipe, Left Front Wheel</t>
  </si>
  <si>
    <t>Tubo de freno No. 1, rueda delantera izquierda</t>
  </si>
  <si>
    <t>Mouse Tubo de freno No. 1, rueda delantera izquierda  Ref.1001010406850030</t>
  </si>
  <si>
    <t>Mouse No. 1 Brake Pipe, Left Front Wheel  Ref.1001010406850030</t>
  </si>
  <si>
    <t>1001010406900010</t>
  </si>
  <si>
    <t>Mouse Tubo de freno No. 1, rueda delantera izquierda  Ref.1001010406900010</t>
  </si>
  <si>
    <t>Mouse No. 1 Brake Pipe, Left Front Wheel  Ref.1001010406900010</t>
  </si>
  <si>
    <t>No. 1 Brake Pipe, Right Front Wheel</t>
  </si>
  <si>
    <t>Tubo de freno No.1 Rueda delantera derecha</t>
  </si>
  <si>
    <t>Mouse Tubo de freno No.1 Rueda delantera derecha  Ref.1001010406850050</t>
  </si>
  <si>
    <t>Mouse No. 1 Brake Pipe, Right Front Wheel  Ref.1001010406850050</t>
  </si>
  <si>
    <t>1001010406900020</t>
  </si>
  <si>
    <t>Mouse Tubo de freno No.1 Rueda delantera derecha  Ref.1001010406900020</t>
  </si>
  <si>
    <t>Mouse No. 1 Brake Pipe, Right Front Wheel  Ref.1001010406900020</t>
  </si>
  <si>
    <t>No. 2 Brake Pipe, Right Front Wheel</t>
  </si>
  <si>
    <t>Tubo de freno No.2 Rueda delantera derecha</t>
  </si>
  <si>
    <t>Mouse Tubo de freno No.2 Rueda delantera derecha  Ref.1001010406850060</t>
  </si>
  <si>
    <t>Mouse No. 2 Brake Pipe, Right Front Wheel  Ref.1001010406850060</t>
  </si>
  <si>
    <t>No. 2 Brake Pipe, Left Front Wheel</t>
  </si>
  <si>
    <t>Tubo de freno No.2 Rueda delantera izquierda</t>
  </si>
  <si>
    <t>Mouse Tubo de freno No.2 Rueda delantera izquierda  Ref.1001010406850040</t>
  </si>
  <si>
    <t>Mouse No. 2 Brake Pipe, Left Front Wheel  Ref.1001010406850040</t>
  </si>
  <si>
    <t>3747020-Q0001</t>
  </si>
  <si>
    <t>8435596630119</t>
  </si>
  <si>
    <t>Washer pipe with three joint</t>
  </si>
  <si>
    <t>Tubo de lavado con tres juntas.</t>
  </si>
  <si>
    <t>Metal Pipe</t>
  </si>
  <si>
    <t>Mouse Tubo de metal  Ref.1001050104050030</t>
  </si>
  <si>
    <t>Mouse Metal Pipe  Ref.1001050104050030</t>
  </si>
  <si>
    <t>1303104A1-Q0001</t>
  </si>
  <si>
    <t>8435596630843</t>
  </si>
  <si>
    <t>Short galvanized cooling pipe with bracket</t>
  </si>
  <si>
    <t>Tubo de refrigeración corto galvanizado con soporte</t>
  </si>
  <si>
    <t>1303200-Q0001</t>
  </si>
  <si>
    <t>8435596635343</t>
  </si>
  <si>
    <t>Long cooling pipe with bracket assembly</t>
  </si>
  <si>
    <t>Tubo de refrigeración largo con conjunto de soporte</t>
  </si>
  <si>
    <t>1303102A1-Q0006</t>
  </si>
  <si>
    <t>8435596637170</t>
  </si>
  <si>
    <t>1303102A1-Q0001</t>
  </si>
  <si>
    <t>8435596630829</t>
  </si>
  <si>
    <t>Long galvanized cooling pipe	with bracket</t>
  </si>
  <si>
    <t>Tubo de refrigeración largo galvanizado con soporte</t>
  </si>
  <si>
    <t>Tubo de salida de líquido</t>
  </si>
  <si>
    <t>LIGHT2020, LIGHT2021 Tubo de salida de líquido  Ref.8500560-R10</t>
  </si>
  <si>
    <t>LIGHT2020, LIGHT2021 Core outlet pipe  Ref.8500560-R10</t>
  </si>
  <si>
    <t>LIGHT2020, LIGHT2021 Tubo de salida de líquido del tanque  Ref.8500570-R10</t>
  </si>
  <si>
    <t>LIGHT2020, LIGHT2021 Reservoir outlet pipe  Ref.8500570-R10</t>
  </si>
  <si>
    <t>LIGHT2020, LIGHT2021 Tubo de succión del compresor  Ref.8500540-R10</t>
  </si>
  <si>
    <t>LIGHT2020, LIGHT2021 Compressor suction pipe  Ref.8500540-R10</t>
  </si>
  <si>
    <t>Compressor Suction Pipe（With Hexagon Head Bolts)</t>
  </si>
  <si>
    <t>Tubo de succión del compresor (Con pernos de cabeza hexagonal)</t>
  </si>
  <si>
    <t>Mouse Tubo de succión del compresor (Con pernos de cabeza hexagonal)  Ref.1001040401120020</t>
  </si>
  <si>
    <t>Mouse Compressor Suction Pipe（With Hexagon Head Bolts)  Ref.1001040401120020</t>
  </si>
  <si>
    <t>Evaporator Suction Pipe</t>
  </si>
  <si>
    <t>Mouse Tubo de succión del evaporador  Ref.1001040401120040</t>
  </si>
  <si>
    <t>Mouse Evaporator Suction Pipe  Ref.1001040401120040</t>
  </si>
  <si>
    <t>1001040401130050</t>
  </si>
  <si>
    <t>Mouse Tubo de succión del evaporador  Ref.1001040401130050</t>
  </si>
  <si>
    <t>Mouse Evaporator Suction Pipe  Ref.1001040401130050</t>
  </si>
  <si>
    <t>1303103-Q0001</t>
  </si>
  <si>
    <t>8435596630836</t>
  </si>
  <si>
    <t>Coupling pipe between short and long cooling pipe</t>
  </si>
  <si>
    <t>Tubo de unión entre el tubo de refrigeración corto y largo</t>
  </si>
  <si>
    <t>1001040401140050</t>
  </si>
  <si>
    <t>Bottom Left Long Corrugated Pipe For Evaporator</t>
  </si>
  <si>
    <t>Tubo ondulado largo inferior izquierdo para evaporar</t>
  </si>
  <si>
    <t>Mouse Tubo ondulado largo inferior izquierdo para evaporar  Ref.1001040401140050</t>
  </si>
  <si>
    <t>Mouse Bottom Left Long Corrugated Pipe For Evaporator  Ref.1001040401140050</t>
  </si>
  <si>
    <t>Left Rear Wheel Brake Hard Tube</t>
  </si>
  <si>
    <t>Tubo rígido de freno de la rueda trasera izquierda</t>
  </si>
  <si>
    <t>Mouse Tubo rígido de freno de la rueda trasera izquierda  Ref.1001010406770090</t>
  </si>
  <si>
    <t>Mouse Left Rear Wheel Brake Hard Tube  Ref.1001010406770090</t>
  </si>
  <si>
    <t>Right Rear Brake Hard Tube</t>
  </si>
  <si>
    <t>Tubo rígido de freno derecho trasero</t>
  </si>
  <si>
    <t>Mouse Tubo rígido de freno derecho trasero  Ref.1001010406770100</t>
  </si>
  <si>
    <t>Mouse Right Rear Brake Hard Tube  Ref.1001010406770100</t>
  </si>
  <si>
    <t>1001010406760070</t>
  </si>
  <si>
    <t>No. 1 Oil Outlet Hard Pipe Of Brake Master Cylinder</t>
  </si>
  <si>
    <t>Tubo rígido de salida de aceite No. 1 del cilindro maestro de frenos</t>
  </si>
  <si>
    <t>Mouse Tubo rígido de salida de aceite No. 1 del cilindro maestro de frenos  Ref.1001010406760070</t>
  </si>
  <si>
    <t>Mouse No. 1 Oil Outlet Hard Pipe Of Brake Master Cylinder  Ref.1001010406760070</t>
  </si>
  <si>
    <t>1001010406850010</t>
  </si>
  <si>
    <t>Mouse Tubo rígido de salida de aceite No. 1 del cilindro maestro de frenos  Ref.1001010406850010</t>
  </si>
  <si>
    <t>Mouse No. 1 Oil Outlet Hard Pipe Of Brake Master Cylinder  Ref.1001010406850010</t>
  </si>
  <si>
    <t>1001010406760130</t>
  </si>
  <si>
    <t>No. 1 Oil Outlet Hard Pipe Of Brake Master Cylinder（MBR+ABS+VA)</t>
  </si>
  <si>
    <t>Tubo rígido de salida de aceite No. 1 del cilindro maestro de frenos (MBR+ABS+VA)</t>
  </si>
  <si>
    <t>Mouse Tubo rígido de salida de aceite No. 1 del cilindro maestro de frenos (MBR+ABS+VA)  Ref.1001010406760130</t>
  </si>
  <si>
    <t>Mouse No. 1 Oil Outlet Hard Pipe Of Brake Master Cylinder（MBR+ABS+VA)  Ref.1001010406760130</t>
  </si>
  <si>
    <t>1001010406760080</t>
  </si>
  <si>
    <t>No. 2 Oil Outlet Hard Pipe Of Brake Master Cylinder</t>
  </si>
  <si>
    <t>Tubo rígido de salida de aceite No. 2 del cilindro maestro de frenos</t>
  </si>
  <si>
    <t>Mouse Tubo rígido de salida de aceite No. 2 del cilindro maestro de frenos  Ref.1001010406760080</t>
  </si>
  <si>
    <t>Mouse No. 2 Oil Outlet Hard Pipe Of Brake Master Cylinder  Ref.1001010406760080</t>
  </si>
  <si>
    <t>1001010406850020</t>
  </si>
  <si>
    <t>Mouse Tubo rígido de salida de aceite No. 2 del cilindro maestro de frenos  Ref.1001010406850020</t>
  </si>
  <si>
    <t>Mouse No. 2 Oil Outlet Hard Pipe Of Brake Master Cylinder  Ref.1001010406850020</t>
  </si>
  <si>
    <t>1001010406760140</t>
  </si>
  <si>
    <t>No. 2 Oil Outlet Hard Pipe Of Brake Master Cylinder（MBR+ABS+VA)</t>
  </si>
  <si>
    <t>Tubo rígido de salida de aceite No. 2 del cilindro maestro de frenos  (MBR+ABS+VA)</t>
  </si>
  <si>
    <t>Mouse Tubo rígido de salida de aceite No. 2 del cilindro maestro de frenos  (MBR+ABS+VA)  Ref.1001010406760140</t>
  </si>
  <si>
    <t>Mouse No. 2 Oil Outlet Hard Pipe Of Brake Master Cylinder（MBR+ABS+VA)  Ref.1001010406760140</t>
  </si>
  <si>
    <t>1001010406900050</t>
  </si>
  <si>
    <t>No. 3 Oil Outlet  Hard Pipe For Brake Master Cylinder</t>
  </si>
  <si>
    <t>Tubo rígido de salida de aceite No.3 para cilindro maestro de freno</t>
  </si>
  <si>
    <t>Mouse Tubo rígido de salida de aceite No.3 para cilindro maestro de freno  Ref.1001010406900050</t>
  </si>
  <si>
    <t>Mouse No. 3 Oil Outlet  Hard Pipe For Brake Master Cylinder  Ref.1001010406900050</t>
  </si>
  <si>
    <t>1001010406900060</t>
  </si>
  <si>
    <t>No. 4 Oil Outlet  Hard Pipe For Brake Master Cylinder</t>
  </si>
  <si>
    <t>Tubo rígido de salida de aceite No.4 para cilindro maestro de freno</t>
  </si>
  <si>
    <t>Mouse Tubo rígido de salida de aceite No.4 para cilindro maestro de freno  Ref.1001010406900060</t>
  </si>
  <si>
    <t>Mouse No. 4 Oil Outlet  Hard Pipe For Brake Master Cylinder  Ref.1001010406900060</t>
  </si>
  <si>
    <t>1001010406870040</t>
  </si>
  <si>
    <t>Vacuum Tube</t>
  </si>
  <si>
    <t>Tubo vacío</t>
  </si>
  <si>
    <t>Mouse Tubo vacío  Ref.1001010406870040</t>
  </si>
  <si>
    <t>Mouse Vacuum Tube  Ref.1001010406870040</t>
  </si>
  <si>
    <t>1001050104020180</t>
  </si>
  <si>
    <t>Theft-proof Nut</t>
  </si>
  <si>
    <t>Tuerca antirrobo</t>
  </si>
  <si>
    <t>Mouse Tuerca antirrobo  Ref.1001050104020180</t>
  </si>
  <si>
    <t>Mouse Theft-proof Nut  Ref.1001050104020180</t>
  </si>
  <si>
    <t>0C90163</t>
  </si>
  <si>
    <r>
      <rPr>
        <b/>
        <sz val="6.5"/>
        <rFont val="Calibri"/>
        <family val="2"/>
      </rPr>
      <t>TUERCA AUTOBLOCANTE DIN 985 M3 ACERO CINCADO</t>
    </r>
  </si>
  <si>
    <t>0C90009</t>
  </si>
  <si>
    <r>
      <rPr>
        <b/>
        <sz val="6.5"/>
        <rFont val="Calibri"/>
        <family val="2"/>
      </rPr>
      <t>TUERCA AUTOBLOCANTE DIN985 M5</t>
    </r>
  </si>
  <si>
    <t>0C90021</t>
  </si>
  <si>
    <r>
      <rPr>
        <b/>
        <sz val="6.5"/>
        <rFont val="Calibri"/>
        <family val="2"/>
      </rPr>
      <t>TUERCA AUTOBLOCANTE DIN985 M6 ST</t>
    </r>
  </si>
  <si>
    <t>0C90003</t>
  </si>
  <si>
    <r>
      <rPr>
        <b/>
        <sz val="6.5"/>
        <rFont val="Calibri"/>
        <family val="2"/>
      </rPr>
      <t>TUERCA AUTOBLOCANTE M8</t>
    </r>
  </si>
  <si>
    <t>LIGHT2020, LIGHT2021 Tuerca ciega abovedada hexagonal  Ref.Q395B14</t>
  </si>
  <si>
    <t>LIGHT2020, LIGHT2021 Hex domed cap nut  Ref.Q395B14</t>
  </si>
  <si>
    <t>Serrated Flange nut</t>
  </si>
  <si>
    <t>Mouse Tuerca con reborde dentado  Ref.SMO003</t>
  </si>
  <si>
    <t>Mouse Serrated Flange nut  Ref.SMO003</t>
  </si>
  <si>
    <t>Tuerca de bloque hexagonal no metálico</t>
  </si>
  <si>
    <t>LIGHT2020, LIGHT2021 Tuerca de bloque hexagonal no metálico  Ref.Q33808</t>
  </si>
  <si>
    <t>LIGHT2020, LIGHT2021 Non-metallic insert hexagon lock nut  Ref.Q33808</t>
  </si>
  <si>
    <t>LIGHT2020, LIGHT2021 Tuerca de bloque hexagonal no metálico  Ref.Q33806</t>
  </si>
  <si>
    <t>LIGHT2020, LIGHT2021 Non-metallic insert hexagon lock nut  Ref.Q33806</t>
  </si>
  <si>
    <t>Rear Wheel Hub Lock Nut</t>
  </si>
  <si>
    <t>Tuerca de bloqueo del cubo de la rueda trasera</t>
  </si>
  <si>
    <t>Mouse Tuerca de bloqueo del cubo de la rueda trasera M20 Ref.1001050104020210</t>
  </si>
  <si>
    <t>Mouse Rear Wheel Hub Lock Nut M20 Ref.1001050104020210</t>
  </si>
  <si>
    <t>Type 1 non-metallic insert hexagon
lock nut (M6)</t>
  </si>
  <si>
    <t>Tuerca de bloqueo hexagonal no metálica Tipo 1 (M6)</t>
  </si>
  <si>
    <t>LIGHT2021 Tuerca de bloqueo hexagonal no metálica Tipo 1 (M6)  Ref.Q32906</t>
  </si>
  <si>
    <t>LIGHT2021 Type 1 non-metallic insert hexagon
lock nut (M6)  Ref.Q32906</t>
  </si>
  <si>
    <t>Tuerca de bloqueo hexagonal no metálico tipo 1</t>
  </si>
  <si>
    <t>LIGHT2020, LIGHT2021 Tuerca de bloqueo hexagonal no metálico tipo 1  Ref.Q32912</t>
  </si>
  <si>
    <t>LIGHT2020, LIGHT2021 Type 1 non-metallic insert hexagon
lock nut  Ref.Q32912</t>
  </si>
  <si>
    <t>LIGHT2020, LIGHT2021 Tuerca de bloqueo hexagonal no metálico tipo 1  Ref.Q32910</t>
  </si>
  <si>
    <t>LIGHT2020, LIGHT2021 Type 1 non-metallic insert hexagon
lock nut  Ref.Q32910</t>
  </si>
  <si>
    <t>LIGHT2020, LIGHT2021 Tuerca de brida hexagonal  Ref.Q32016</t>
  </si>
  <si>
    <t>LIGHT2020, LIGHT2021 Hexagon flange nut  Ref.Q32016</t>
  </si>
  <si>
    <t>LIGHT2020, LIGHT2021 Tuerca de brida hexagonal  Ref.Q32006</t>
  </si>
  <si>
    <t>LIGHT2020, LIGHT2021 Hexagon flange nut  Ref.Q32006</t>
  </si>
  <si>
    <t>Tuerca de brida M10 (Negra)</t>
  </si>
  <si>
    <t>VS1 Tuerca de brida M10 (Negra)  Ref.94050-10070</t>
  </si>
  <si>
    <t>Tuerca de eje medio</t>
  </si>
  <si>
    <t>LIGHT2020 Tuerca de eje medio  Ref.2401106-R10</t>
  </si>
  <si>
    <t>LIGHT2020 Half shaft nut  Ref.2401106-R10</t>
  </si>
  <si>
    <t>LIGHT2020 Tuerca de la rueda  Ref.3106102-R10</t>
  </si>
  <si>
    <t>LIGHT2020 Wheel nut  Ref.3106102-R10</t>
  </si>
  <si>
    <t>LIGHT2021 Tuerca de la rueda  Ref.Q395C10</t>
  </si>
  <si>
    <t>LIGHT2021 Wheel nut  Ref.Q395C10</t>
  </si>
  <si>
    <t>3101201-Q0001</t>
  </si>
  <si>
    <t>8435596631154</t>
  </si>
  <si>
    <t>Leaf Spring Nuts B</t>
  </si>
  <si>
    <t>Tuerca de resorte B</t>
  </si>
  <si>
    <t>Mouse Tuerca de resorte B M6,8 Ref.1001050104020030</t>
  </si>
  <si>
    <t>Mouse Leaf Spring Nuts B M6,8 Ref.1001050104020030</t>
  </si>
  <si>
    <t>1001050104020240</t>
  </si>
  <si>
    <t>Mouse Tuerca de resorte B M8 Ref.1001050104020240</t>
  </si>
  <si>
    <t>Mouse Leaf Spring Nuts B M8 Ref.1001050104020240</t>
  </si>
  <si>
    <t>LIGHT2020, LIGHT2021 Tuerca de resorte tipo A  Ref.Q39704</t>
  </si>
  <si>
    <t>LIGHT2020, LIGHT2021 Type A spring nut  Ref.Q39704</t>
  </si>
  <si>
    <t>Tuerca de resorte tipo B</t>
  </si>
  <si>
    <t>LIGHT2020, LIGHT2021 Tuerca de resorte tipo B  Ref.Q31206</t>
  </si>
  <si>
    <t>LIGHT2020, LIGHT2021 B-type leaf spring nut  Ref.Q31206</t>
  </si>
  <si>
    <t>Non Metal Insert Hexagon Flange Lock Nuts</t>
  </si>
  <si>
    <t>Tuerca de seguridad con brida hexagonal no metáalico</t>
  </si>
  <si>
    <t>Mouse Tuerca de seguridad con brida hexagonal no metáalico M6,8 Ref.1001050104020280</t>
  </si>
  <si>
    <t>Mouse Non Metal Insert Hexagon Flange Lock Nuts M6,8 Ref.1001050104020280</t>
  </si>
  <si>
    <t>1001050104020060</t>
  </si>
  <si>
    <t>Non Metal Insert Hexagon Flange Lock Nuts(Type1)</t>
  </si>
  <si>
    <t>Tuerca de seguridad con brida hexagonal no metálico (Tipo 1)</t>
  </si>
  <si>
    <t>Mouse Tuerca de seguridad con brida hexagonal no metálico (Tipo 1) M14*1.5 Ref.1001050104020060</t>
  </si>
  <si>
    <t>Mouse Non Metal Insert Hexagon Flange Lock Nuts(Type1) M14*1.5 Ref.1001050104020060</t>
  </si>
  <si>
    <t>Metal Hexagon Flange Lock Nuts</t>
  </si>
  <si>
    <t>Tuerca de seguridad de brida hexagonal de metal</t>
  </si>
  <si>
    <t>Mouse Tuerca de seguridad de brida hexagonal de metal M10*1.25 Ref.1001050104020290</t>
  </si>
  <si>
    <t>Mouse Metal Hexagon Flange Lock Nuts M10*1.25 Ref.1001050104020290</t>
  </si>
  <si>
    <t>Non Metal Insert Hexagon Lock Nuts(Type 2_</t>
  </si>
  <si>
    <t>Tuerca de seguridad hexagonal no metálica (Tipo 2)</t>
  </si>
  <si>
    <t>Mouse Tuerca de seguridad hexagonal no metálica (Tipo 2) M8,银白锌,12级 Ref.1001050104020040</t>
  </si>
  <si>
    <t>Mouse Non Metal Insert Hexagon Lock Nuts(Type 2_ M8,银白锌,12级 Ref.1001050104020040</t>
  </si>
  <si>
    <t>Tuerca de seguridad primaria</t>
  </si>
  <si>
    <t>LIGHT2020, LIGHT2021 Tuerca de seguridad primaria  Ref.3404021-R10</t>
  </si>
  <si>
    <t>LIGHT2020, LIGHT2021 Primary locknut  Ref.3404021-R10</t>
  </si>
  <si>
    <t>Tuerca de seguridad secundaria</t>
  </si>
  <si>
    <t>LIGHT2020, LIGHT2021 Tuerca de seguridad secundaria  Ref.3404022-R10</t>
  </si>
  <si>
    <t>LIGHT2020, LIGHT2021 Secondary locknut  Ref.3404022-R10</t>
  </si>
  <si>
    <t>0C90019</t>
  </si>
  <si>
    <r>
      <rPr>
        <b/>
        <sz val="6.5"/>
        <rFont val="Calibri"/>
        <family val="2"/>
      </rPr>
      <t>TUERCA DIN6923 M14x1.5 ST8.8</t>
    </r>
  </si>
  <si>
    <t>0C90127</t>
  </si>
  <si>
    <r>
      <rPr>
        <b/>
        <sz val="6.5"/>
        <rFont val="Calibri"/>
        <family val="2"/>
      </rPr>
      <t>TUERCA DIN936 M6 ST</t>
    </r>
  </si>
  <si>
    <t>0C90068</t>
  </si>
  <si>
    <r>
      <rPr>
        <b/>
        <sz val="6.5"/>
        <rFont val="Calibri"/>
        <family val="2"/>
      </rPr>
      <t>TUERCA DIN985 M12 ST</t>
    </r>
  </si>
  <si>
    <t>0C90074</t>
  </si>
  <si>
    <r>
      <rPr>
        <b/>
        <sz val="6.5"/>
        <rFont val="Calibri"/>
        <family val="2"/>
      </rPr>
      <t>TUERCA DIN985 M16</t>
    </r>
  </si>
  <si>
    <t>0C90178</t>
  </si>
  <si>
    <r>
      <rPr>
        <b/>
        <sz val="6.5"/>
        <rFont val="Calibri"/>
        <family val="2"/>
      </rPr>
      <t>TUERCA DIN985 M4ST</t>
    </r>
  </si>
  <si>
    <t>Tuerca embridada M5 (Color trivalente)</t>
  </si>
  <si>
    <t>VS1 Tuerca embridada M5 (Color trivalente)  Ref.31500-TBG-A000-M1</t>
  </si>
  <si>
    <t>Tuerca embridada M6 (Color trivalente)</t>
  </si>
  <si>
    <t>VS1 Tuerca embridada M6 (Color trivalente)  Ref.94050-06080</t>
  </si>
  <si>
    <t>Tuerca embridada M8</t>
  </si>
  <si>
    <t>VS1 Tuerca embridada M8  Ref.94050-08080</t>
  </si>
  <si>
    <t>Tuerca fina M10</t>
  </si>
  <si>
    <t>VS1 Tuerca fina M10  Ref.94031-10080</t>
  </si>
  <si>
    <t>Hexagon Flange Nuts</t>
  </si>
  <si>
    <t>Tuerca hexagonal con reborde</t>
  </si>
  <si>
    <t>Mouse Tuerca hexagonal con reborde M8 Ref.1001050104020080</t>
  </si>
  <si>
    <t>Mouse Hexagon Flange Nuts M8 Ref.1001050104020080</t>
  </si>
  <si>
    <t>Mouse Tuerca hexagonal con reborde M6 Ref.1001050104020070</t>
  </si>
  <si>
    <t>Mouse Hexagon Flange Nuts M6 Ref.1001050104020070</t>
  </si>
  <si>
    <t>Mouse Tuerca hexagonal con reborde M5,8 Ref.1001050104020090</t>
  </si>
  <si>
    <t>Mouse Hexagon Flange Nuts M5,8 Ref.1001050104020090</t>
  </si>
  <si>
    <t>1001050104020220</t>
  </si>
  <si>
    <t>Hexagon Flange Toothed Nuts</t>
  </si>
  <si>
    <t>Tuerca hexagonal dentada con reborde</t>
  </si>
  <si>
    <t>Mouse Tuerca hexagonal dentada con reborde M4 Ref.1001050104020220</t>
  </si>
  <si>
    <t>Mouse Hexagon Flange Toothed Nuts M4 Ref.1001050104020220</t>
  </si>
  <si>
    <t>1001050104020400</t>
  </si>
  <si>
    <t>Mouse Tuerca hexagonal dentada con reborde  Ref.1001050104020400</t>
  </si>
  <si>
    <t>Mouse Hexagon Flange Toothed Nuts  Ref.1001050104020400</t>
  </si>
  <si>
    <t>0C90135</t>
  </si>
  <si>
    <r>
      <rPr>
        <b/>
        <sz val="6.5"/>
        <rFont val="Calibri"/>
        <family val="2"/>
      </rPr>
      <t>Tuerca Hexagonal DIN936 M12 ST</t>
    </r>
  </si>
  <si>
    <t>94001-TBG-A000</t>
  </si>
  <si>
    <t>Tuerca hexagonal M4 (Trivalente negro)</t>
  </si>
  <si>
    <t>VS1 Tuerca hexagonal M4 (Trivalente negro)  Ref.94001-TBG-A000</t>
  </si>
  <si>
    <t>LIGHT2020, LIGHT2021 Tuerca hexagonal tipo 1  Ref.Q341C10</t>
  </si>
  <si>
    <t>LIGHT2020, LIGHT2021 Type 1 hex nut  Ref.Q341C10</t>
  </si>
  <si>
    <t>SMO0011</t>
  </si>
  <si>
    <t>I-type Hexagon Slotted Nut</t>
  </si>
  <si>
    <t>Mouse Tuerca ranurada hexagonal tipo I  Ref.SMO0011</t>
  </si>
  <si>
    <t>Mouse I-type Hexagon Slotted Nut  Ref.SMO0011</t>
  </si>
  <si>
    <t>Half shaft nut 2022 (M20)</t>
  </si>
  <si>
    <t>Tuerca semieje 2022 (M20)</t>
  </si>
  <si>
    <t>LIGHT2021 Tuerca semieje 2022 (M20)  Ref.2401109-R10</t>
  </si>
  <si>
    <t>LIGHT2021 Half shaft nut 2022 (M20)  Ref.2401109-R10</t>
  </si>
  <si>
    <t>Wheel Nuts</t>
  </si>
  <si>
    <t>Tuercas de la rueda</t>
  </si>
  <si>
    <t>Mouse Tuercas de la rueda M12*1.25 Ref.1001050104020010</t>
  </si>
  <si>
    <t>Mouse Wheel Nuts M12*1.25 Ref.1001050104020010</t>
  </si>
  <si>
    <t>Non Metal Insert Hexagon Flange Lock Nuts(Type2)</t>
  </si>
  <si>
    <t>Tuercas de seguridad con brida hexagonal no metálico (Tipo 2)</t>
  </si>
  <si>
    <t>Mouse Tuercas de seguridad con brida hexagonal no metálico (Tipo 2) M10 Ref.1001050104020050</t>
  </si>
  <si>
    <t>Mouse Non Metal Insert Hexagon Flange Lock Nuts(Type2) M10 Ref.1001050104020050</t>
  </si>
  <si>
    <t>Tuercas dentadas con brida hexagonal</t>
  </si>
  <si>
    <t>Mouse Tuercas dentadas con brida hexagonal M12*1.25,10 Ref.1001050104020390</t>
  </si>
  <si>
    <t>Mouse Hexagon Flange Toothed Nuts M12*1.25,10 Ref.1001050104020390</t>
  </si>
  <si>
    <t>Mouse Tuercas dentadas con brida hexagonal M12,10 Ref.1001050104020100</t>
  </si>
  <si>
    <t>Mouse Hexagon Flange Toothed Nuts M12,10 Ref.1001050104020100</t>
  </si>
  <si>
    <t>Hexagon Flange Toothed Bolts</t>
  </si>
  <si>
    <t>Mouse Tuercas dentadas con brida hexagonal M8*25 Ref.1001050104011120</t>
  </si>
  <si>
    <t>Mouse Hexagon Flange Toothed Bolts M8*25 Ref.1001050104011120</t>
  </si>
  <si>
    <t>Mouse Tuercas dentadas con brida hexagonal M8*16 Ref.1001050104010980</t>
  </si>
  <si>
    <t>Mouse Hexagon Flange Toothed Bolts M8*16 Ref.1001050104010980</t>
  </si>
  <si>
    <t>1001050104120020</t>
  </si>
  <si>
    <t>Hexagon Nuts On Safe Belt</t>
  </si>
  <si>
    <t>Tuercas hexagonales en cinturón de seguridad</t>
  </si>
  <si>
    <t>Mouse Tuercas hexagonales en cinturón de seguridad  Ref.1001050104120020</t>
  </si>
  <si>
    <t>Mouse Hexagon Nuts On Safe Belt  Ref.1001050104120020</t>
  </si>
  <si>
    <t>0C10296</t>
  </si>
  <si>
    <r>
      <rPr>
        <b/>
        <sz val="6.5"/>
        <rFont val="Calibri"/>
        <family val="2"/>
      </rPr>
      <t>U de cierre asiento</t>
    </r>
  </si>
  <si>
    <t>5526101-Q0001</t>
  </si>
  <si>
    <t>8435596631734</t>
  </si>
  <si>
    <t>A pillar handle</t>
  </si>
  <si>
    <t>Un mango de pilar</t>
  </si>
  <si>
    <t>3751010H4-Q0001</t>
  </si>
  <si>
    <t>8435596630645</t>
  </si>
  <si>
    <t>Rear fog lamp control unit</t>
  </si>
  <si>
    <t>Unidad de control de luz antiniebla trasera</t>
  </si>
  <si>
    <t>2108010A2-Q0001</t>
  </si>
  <si>
    <t>8435596629762</t>
  </si>
  <si>
    <t>Vehicle control unit</t>
  </si>
  <si>
    <t>Unidad de control del vehículo</t>
  </si>
  <si>
    <t>Electronic Control Unit (ECU)</t>
  </si>
  <si>
    <t>Mouse Unidad de control electrónico (ECU)  Ref.1001010502030040</t>
  </si>
  <si>
    <t>Mouse Electronic Control Unit (ECU)  Ref.1001010502030040</t>
  </si>
  <si>
    <t>UTRA0103.7</t>
  </si>
  <si>
    <t>8435596676490</t>
  </si>
  <si>
    <t>TILT &amp; BRAKE KIT -TOOL</t>
  </si>
  <si>
    <t>Útil Campaña Mod. Sist. Incl + Parking</t>
  </si>
  <si>
    <t>44702-TAC-A000</t>
  </si>
  <si>
    <t>Válvula</t>
  </si>
  <si>
    <t>VS1 Válvula  Ref.44702-TAC-A000</t>
  </si>
  <si>
    <t>42702-QSM-A000</t>
  </si>
  <si>
    <t>VS1 Válvula  Ref.42702-QSM-A000</t>
  </si>
  <si>
    <t>Valve</t>
  </si>
  <si>
    <t>Mouse Válvula  Ref.1001010107010010</t>
  </si>
  <si>
    <t>Mouse Valve  Ref.1001010107010010</t>
  </si>
  <si>
    <t>3101202-Q0001</t>
  </si>
  <si>
    <t>8435596631161</t>
  </si>
  <si>
    <r>
      <rPr>
        <b/>
        <sz val="6.5"/>
        <rFont val="Calibri"/>
        <family val="2"/>
      </rPr>
      <t>Válvula CBS</t>
    </r>
  </si>
  <si>
    <t>LIGHT2020 Válvula de inflado de la rueda delantera  Ref.3101110-R10</t>
  </si>
  <si>
    <t>LIGHT2020 Front wheel inflating valve  Ref.3101110-R10</t>
  </si>
  <si>
    <t>LIGHT2020, LIGHT2021 Válvula de inflado de la rueda trasera  Ref.3113105-R10</t>
  </si>
  <si>
    <t>LIGHT2020, LIGHT2021 Rear wheel inflating valve  Ref.3113105-R10</t>
  </si>
  <si>
    <t>0C90070</t>
  </si>
  <si>
    <r>
      <rPr>
        <b/>
        <sz val="6.5"/>
        <rFont val="Calibri"/>
        <family val="2"/>
      </rPr>
      <t>VALVULA TR413 EPDM</t>
    </r>
  </si>
  <si>
    <t>1001040401130090</t>
  </si>
  <si>
    <t>Air Conditioner Evaporator</t>
  </si>
  <si>
    <t>Vaporizador de aire acondicionado</t>
  </si>
  <si>
    <t>Mouse Vaporizador de aire acondicionado PTC Ref.1001040401130090</t>
  </si>
  <si>
    <t>Mouse Air Conditioner Evaporator PTC Ref.1001040401130090</t>
  </si>
  <si>
    <t>Air Conditioner Evaporator (MB Lithium Battery)</t>
  </si>
  <si>
    <t>Vaporizador de aire acondicionado (Batería de litio MB)</t>
  </si>
  <si>
    <t>Mouse Vaporizador de aire acondicionado (Batería de litio MB)  Ref.1001040401130010</t>
  </si>
  <si>
    <t>Mouse Air Conditioner Evaporator (MB Lithium Battery)  Ref.1001040401130010</t>
  </si>
  <si>
    <t>Push rod</t>
  </si>
  <si>
    <t>Mouse Varilla de empuje  Ref.1001010406330010-3</t>
  </si>
  <si>
    <t>Mouse Push rod  Ref.1001010406330010-3</t>
  </si>
  <si>
    <t>2909020-Q0001</t>
  </si>
  <si>
    <t>8435596631000</t>
  </si>
  <si>
    <t>Right thrust rod with mounting base assembly</t>
  </si>
  <si>
    <t>Varilla de empuje derecha con conjunto de base de montaje</t>
  </si>
  <si>
    <t>2909010-Q0001</t>
  </si>
  <si>
    <t>8435596630997</t>
  </si>
  <si>
    <t>Left thrust rod with mounting base assembly</t>
  </si>
  <si>
    <t>Varilla de empuje izquierda con conjunto de base de montaje</t>
  </si>
  <si>
    <t>6305126-Q0001</t>
  </si>
  <si>
    <t>8435596633257</t>
  </si>
  <si>
    <t>Right tail door lower limit rod</t>
  </si>
  <si>
    <t>Varilla de límite inferior del portón trasero derecho</t>
  </si>
  <si>
    <t>Varilla de montaje de esquina de la caja de batería (Batería de litio)</t>
  </si>
  <si>
    <t>LIGHT2020, LIGHT2021 Varilla de montaje de esquina de la caja de batería (Batería de litio)  Ref.2101052-R11</t>
  </si>
  <si>
    <t>LIGHT2020, LIGHT2021 12V battery corner moulding  mount rod (lithium battery)  Ref.2101052-R11</t>
  </si>
  <si>
    <t>6105111-Q0001</t>
  </si>
  <si>
    <t>8435596635398</t>
  </si>
  <si>
    <t>Lock cylinder rod</t>
  </si>
  <si>
    <t>varilla del cilindro de cerradura</t>
  </si>
  <si>
    <t>LIGHT2020, LIGHT2021 Ventilador de condensador  Ref.8500595-R10</t>
  </si>
  <si>
    <t>LIGHT2020, LIGHT2021 Condenser fan  Ref.8500595-R10</t>
  </si>
  <si>
    <t>LIGHT2020, LIGHT2021 Ventilador del motor de accionamiento  Ref.2103012-R10</t>
  </si>
  <si>
    <t>LIGHT2020, LIGHT2021 Drive motor fan  Ref.2103012-R10</t>
  </si>
  <si>
    <t>6103020A1-Q0004</t>
  </si>
  <si>
    <t>8435596632809</t>
  </si>
  <si>
    <t>Front right window glass</t>
  </si>
  <si>
    <t>Vidrio de la ventana delantera derecha</t>
  </si>
  <si>
    <t>6103010A1-Q0004</t>
  </si>
  <si>
    <t>8435596632649</t>
  </si>
  <si>
    <t>Front left window glass</t>
  </si>
  <si>
    <t>Vidrio de la ventana delantera izquierda</t>
  </si>
  <si>
    <t>LIGHT2020, LIGHT2021 Vidrio del parabrisas  Ref.5206011-R1011</t>
  </si>
  <si>
    <t>LIGHT2020, LIGHT2021 Windshield glass  Ref.5206011-R1011</t>
  </si>
  <si>
    <t>83505-TBG-A000</t>
  </si>
  <si>
    <t>Viento guía a la derecha</t>
  </si>
  <si>
    <t>VS1 Viento guía a la derecha  Ref.83505-TBG-A000</t>
  </si>
  <si>
    <t>83605-TBG-A000</t>
  </si>
  <si>
    <t>Viento guía a la izquierda</t>
  </si>
  <si>
    <t>VS1 Viento guía a la izquierda  Ref.83605-TBG-A000</t>
  </si>
  <si>
    <t>2803403-Q0006</t>
  </si>
  <si>
    <t>8435596632373</t>
  </si>
  <si>
    <t>Front bumper middle beam</t>
  </si>
  <si>
    <t>Viga central del parachoques delantero</t>
  </si>
  <si>
    <t>1307103-Q0006</t>
  </si>
  <si>
    <t>8435596630805</t>
  </si>
  <si>
    <t>Mounting beam for pump</t>
  </si>
  <si>
    <t>Viga de montaje para bomba</t>
  </si>
  <si>
    <t>5306500S1-Q0001</t>
  </si>
  <si>
    <t>8435596631604</t>
  </si>
  <si>
    <t>Dashboard beam</t>
  </si>
  <si>
    <t>viga del tablero</t>
  </si>
  <si>
    <t>0C10454</t>
  </si>
  <si>
    <r>
      <rPr>
        <b/>
        <sz val="6.5"/>
        <rFont val="Calibri"/>
        <family val="2"/>
      </rPr>
      <t>VINILO EEZON CARGO</t>
    </r>
  </si>
  <si>
    <t>0C10455</t>
  </si>
  <si>
    <r>
      <rPr>
        <b/>
        <sz val="6.5"/>
        <rFont val="Calibri"/>
        <family val="2"/>
      </rPr>
      <t>VINILO EEZON LATERAL BAJO ASIENTO</t>
    </r>
  </si>
  <si>
    <t>0C10453</t>
  </si>
  <si>
    <r>
      <rPr>
        <b/>
        <sz val="6.5"/>
        <rFont val="Calibri"/>
        <family val="2"/>
      </rPr>
      <t>VINILO VODAFONE CARGO</t>
    </r>
  </si>
  <si>
    <t>8204120-Q0001</t>
  </si>
  <si>
    <t>8435596631819</t>
  </si>
  <si>
    <t>Right sun visor</t>
  </si>
  <si>
    <t>Visera solar derecha</t>
  </si>
  <si>
    <t>8204110-Q0001</t>
  </si>
  <si>
    <t>8435596631802</t>
  </si>
  <si>
    <t>Left sun visor</t>
  </si>
  <si>
    <t>Visera solar izquierda</t>
  </si>
  <si>
    <t>Mouse Volante  Ref.1001010502030010</t>
  </si>
  <si>
    <t>Mouse Steering Wheel  Ref.1001010502030010</t>
  </si>
  <si>
    <t>1001010502010010</t>
  </si>
  <si>
    <t>Mouse Volante  Ref.1001010502010010</t>
  </si>
  <si>
    <t>Mouse Steering Wheel  Ref.1001010502010010</t>
  </si>
  <si>
    <t>1008030402010040</t>
  </si>
  <si>
    <t>Steering Wheel （TROPOS)</t>
  </si>
  <si>
    <t>Volante de dirección (TROPOS)</t>
  </si>
  <si>
    <t>Mouse Volante de dirección (TROPOS)  Ref.1008030402010040</t>
  </si>
  <si>
    <t>Mouse Steering Wheel （TROPOS)  Ref.1008030402010040</t>
  </si>
  <si>
    <t xml:space="preserve">Webfleet Kit Eu (Link 740+ LSC 100 Cable) </t>
  </si>
  <si>
    <t xml:space="preserve">Webfleet Kit Europa (Link 740+ LSC 100 Cable) </t>
  </si>
  <si>
    <t>LIGHT2020 Webfleet  Ref.2021043</t>
  </si>
  <si>
    <t>9KX0.001.02.2</t>
  </si>
  <si>
    <t>p.te</t>
  </si>
  <si>
    <t>WEBFLEET CONECTOR LCS100 (X2) &amp; Sensor Cable</t>
  </si>
  <si>
    <t>WebFleet</t>
  </si>
  <si>
    <t>1KX4.002.00.1_USA</t>
  </si>
  <si>
    <t xml:space="preserve">WEBFLEET KIT USA LINK 740 WW V1									</t>
  </si>
  <si>
    <t xml:space="preserve">WEBFLEET USA LINK 740 WW V1									</t>
  </si>
  <si>
    <t>1KX4.002.00.1_EU</t>
  </si>
  <si>
    <t>3819010A1-Q0001</t>
  </si>
  <si>
    <t>8435596630560</t>
  </si>
  <si>
    <t>Low speed buzzer</t>
  </si>
  <si>
    <t>Zumbador de baja velocidad</t>
  </si>
  <si>
    <t>3603020-Q0001</t>
  </si>
  <si>
    <t>8435596630553</t>
  </si>
  <si>
    <t>Reversing radar buzzer</t>
  </si>
  <si>
    <t>Zumbador de radar de marcha atrás</t>
  </si>
  <si>
    <t>0C10312</t>
  </si>
  <si>
    <r>
      <rPr>
        <b/>
        <sz val="6.5"/>
        <rFont val="Calibri"/>
        <family val="2"/>
      </rPr>
      <t>ZUMBADOR PIEZOELECTRICO</t>
    </r>
  </si>
  <si>
    <t>LIGHT2020, LIGHT2021 φ5.5 Anillo de seguridad exterior  Ref.5205022-R10</t>
  </si>
  <si>
    <t>LIGHT2020, LIGHT2021 φ5.5 Outer circlip  Ref.5205022-R10</t>
  </si>
  <si>
    <t>LIGHT2020, LIGHT2021 φ6 * 11 * 1.0 Arandela plana  Ref.5205023-R10</t>
  </si>
  <si>
    <t>LIGHT2020, LIGHT2021 φ6*11*1.0 Flat washer  Ref.5205023-R10</t>
  </si>
  <si>
    <t>LIGHT2020, LIGHT2021 φ6 Arandela ondulada  Ref.5205024-R10</t>
  </si>
  <si>
    <t>LIGHT2020, LIGHT2021 φ6 Wave washer  Ref.5205024-R10</t>
  </si>
  <si>
    <t>2103070-R21</t>
  </si>
  <si>
    <t>Hub motor assembly Mini L5</t>
  </si>
  <si>
    <t>Conjunto Motor de cubo Mini L5</t>
  </si>
  <si>
    <t>8435596650957</t>
  </si>
  <si>
    <t>Front body welding assembly</t>
  </si>
  <si>
    <t xml:space="preserve">Conjunto de chasis soldado delantero </t>
  </si>
  <si>
    <t>2915100-R2031</t>
  </si>
  <si>
    <t>8435596650964</t>
  </si>
  <si>
    <t>8435596650971</t>
  </si>
  <si>
    <t>Conjunto de cilindro maestro de freno</t>
  </si>
  <si>
    <t>8435596650988</t>
  </si>
  <si>
    <t>Conjunto de botella de aceite de freno</t>
  </si>
  <si>
    <t>8435596650995</t>
  </si>
  <si>
    <t>Conjunto de tubería de aceite L5</t>
  </si>
  <si>
    <t>8435596651008</t>
  </si>
  <si>
    <t>Conjunto de tubería de liquido de frenos de cilindro maestro a rueda delantera</t>
  </si>
  <si>
    <t>8435596651015</t>
  </si>
  <si>
    <t>Conjunto de tubería de aceite de maneta freno izquierdo a cilindro maestro L5</t>
  </si>
  <si>
    <t>8435596651022</t>
  </si>
  <si>
    <t>Conjunto de tubería de aceite de freno de cilindro maestro a rueda trasera</t>
  </si>
  <si>
    <t>8435596651039</t>
  </si>
  <si>
    <t>Conjunto de pedal de freno</t>
  </si>
  <si>
    <t>Q686252</t>
  </si>
  <si>
    <t>8435596651053</t>
  </si>
  <si>
    <t>Single pipe clamp φ25</t>
  </si>
  <si>
    <t>Abrazadera de tubo simple φ25</t>
  </si>
  <si>
    <t>8435596651060</t>
  </si>
  <si>
    <t>brake switch</t>
  </si>
  <si>
    <t>Interruptor de contacto de  pedal de freno L5</t>
  </si>
  <si>
    <t>8435596651077</t>
  </si>
  <si>
    <t>On-board diagnostic system (OBD)</t>
  </si>
  <si>
    <t>Sistema de diagnóstico a bordo (OBD)</t>
  </si>
  <si>
    <t>3820020-R12</t>
  </si>
  <si>
    <t>8435596651459</t>
  </si>
  <si>
    <t>Display Light L5</t>
  </si>
  <si>
    <t>8435596651091</t>
  </si>
  <si>
    <t>Combined instrument assembly (lithium battery)</t>
  </si>
  <si>
    <t>3904011-R12</t>
  </si>
  <si>
    <t>8435596651107</t>
  </si>
  <si>
    <t>Placa de identificación</t>
  </si>
  <si>
    <t>3903029-R10</t>
  </si>
  <si>
    <t>8435596651114</t>
  </si>
  <si>
    <t>Remote key label</t>
  </si>
  <si>
    <t>Etiqueta de llave remota</t>
  </si>
  <si>
    <t>8435596651121</t>
  </si>
  <si>
    <t>Conjunto de arnés de cableado de carrocería</t>
  </si>
  <si>
    <t>8228040-R20</t>
  </si>
  <si>
    <t>8435596651138</t>
  </si>
  <si>
    <t>φ24 M6 clamp</t>
  </si>
  <si>
    <t>Abrazadera M6 φ24</t>
  </si>
  <si>
    <t>8435596651268</t>
  </si>
  <si>
    <t>Batería de litio</t>
  </si>
  <si>
    <t>8435596651275</t>
  </si>
  <si>
    <t>8435596651282</t>
  </si>
  <si>
    <t>Rear body welding assembly</t>
  </si>
  <si>
    <t>8435596651237</t>
  </si>
  <si>
    <t>Left brake handbrake assembly</t>
  </si>
  <si>
    <t>Conjunto del freno de mano izquierdo</t>
  </si>
  <si>
    <t>3506011-R21</t>
  </si>
  <si>
    <t>8435596651299</t>
  </si>
  <si>
    <t>8435596651305</t>
  </si>
  <si>
    <t>Conjunto del cilindro maestro del freno</t>
  </si>
  <si>
    <t>8435596651312</t>
  </si>
  <si>
    <t>Conjunto del tubo de aceite del cilindro maestro al freno de la rueda delantera</t>
  </si>
  <si>
    <t xml:space="preserve">º </t>
  </si>
  <si>
    <t>Conjunto del tubo de aceite del cilindro maestro al freno de la rueda trasera</t>
  </si>
  <si>
    <t>3703010-R1101</t>
  </si>
  <si>
    <t>8435596651336</t>
  </si>
  <si>
    <t>12V battery (Tianneng)</t>
  </si>
  <si>
    <t>Batería de 12 V (Tianneng)</t>
  </si>
  <si>
    <t>8435596651343</t>
  </si>
  <si>
    <t>OBD diagnostic port bracket</t>
  </si>
  <si>
    <t>8435596651350</t>
  </si>
  <si>
    <t>Instrument fixed bracket</t>
  </si>
  <si>
    <t>Soporte fijo del instrumento</t>
  </si>
  <si>
    <t>3901101-R10</t>
  </si>
  <si>
    <t>8435596651367</t>
  </si>
  <si>
    <t>screwdriver</t>
  </si>
  <si>
    <t>Destornillador</t>
  </si>
  <si>
    <t>3901102-R10</t>
  </si>
  <si>
    <t>8435596651374</t>
  </si>
  <si>
    <t>Open wrench 8-10</t>
  </si>
  <si>
    <t>Llave fija de 8-10</t>
  </si>
  <si>
    <t>3901103-R10</t>
  </si>
  <si>
    <t>8435596651381</t>
  </si>
  <si>
    <t>Open wrench 12-14</t>
  </si>
  <si>
    <t>Llave fija de 12-14</t>
  </si>
  <si>
    <t>3901104-R10</t>
  </si>
  <si>
    <t>8435596651398</t>
  </si>
  <si>
    <t>inner hexagon spanner</t>
  </si>
  <si>
    <t>Llave hexagonal interior</t>
  </si>
  <si>
    <t>3901106-R10</t>
  </si>
  <si>
    <t>8435596651404</t>
  </si>
  <si>
    <t>3929100-R10</t>
  </si>
  <si>
    <t>8435596651411</t>
  </si>
  <si>
    <t>tool kit</t>
  </si>
  <si>
    <t>Juego de herramientas</t>
  </si>
  <si>
    <t>3923011-R12</t>
  </si>
  <si>
    <t>8435596651428</t>
  </si>
  <si>
    <t>Rear LOGO bange-II</t>
  </si>
  <si>
    <t>Logotipo trasero Bange-II</t>
  </si>
  <si>
    <t>8435596651442</t>
  </si>
  <si>
    <t>8435596651435</t>
  </si>
  <si>
    <t>Underbody access cover</t>
  </si>
  <si>
    <t>Parking cable mounting bracket</t>
  </si>
  <si>
    <t>Pipe end protection ferrule</t>
  </si>
  <si>
    <t>Intermediate shaft</t>
  </si>
  <si>
    <t>slotted set screws with cone point</t>
  </si>
  <si>
    <t>Left front brake</t>
  </si>
  <si>
    <t>Left front brake pump</t>
  </si>
  <si>
    <t>Brake disc</t>
  </si>
  <si>
    <t>portable EV charger bag</t>
  </si>
  <si>
    <t>High position stop lamp harness assembly</t>
  </si>
  <si>
    <t>Front combined lamps assembly</t>
  </si>
  <si>
    <t>Rear registration plate lamp assembly</t>
  </si>
  <si>
    <t>Rear fog lamp assembly</t>
  </si>
  <si>
    <t>High position stop lamp assembly</t>
  </si>
  <si>
    <t>Small hollow hanging storage bag with magic tape</t>
  </si>
  <si>
    <t>Precios Recambios</t>
  </si>
  <si>
    <t xml:space="preserve">PRECIOS RECAMBIOS </t>
  </si>
  <si>
    <t>Tempario Mano de Obra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</si>
</sst>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14">
    <numFmt numFmtId="6" formatCode="#,##0\ &quot;€&quot;;[Red]\-#,##0\ &quot;€&quot;"/>
    <numFmt numFmtId="8" formatCode="#,##0.00\ &quot;€&quot;;[Red]\-#,##0.00\ &quot;€&quot;"/>
    <numFmt numFmtId="44" formatCode="_-* #,##0.00\ &quot;€&quot;_-;\-* #,##0.00\ &quot;€&quot;_-;_-* &quot;-&quot;??\ &quot;€&quot;_-;_-@_-"/>
    <numFmt numFmtId="43" formatCode="_-* #,##0.00_-;\-* #,##0.00_-;_-* &quot;-&quot;??_-;_-@_-"/>
    <numFmt numFmtId="164" formatCode="#,##0.00\ &quot;€&quot;"/>
    <numFmt numFmtId="165" formatCode="[DBNum1][$-804]yyyy&quot;年&quot;m&quot;月&quot;;@"/>
    <numFmt numFmtId="166" formatCode="0_);[Red]\(0\)"/>
    <numFmt numFmtId="167" formatCode="&quot;US$&quot;#,##0.00;\-&quot;US$&quot;#,##0.00"/>
    <numFmt numFmtId="168" formatCode="\¥#,##0.0_);[Red]\(\¥#,##0.0\)"/>
    <numFmt numFmtId="169" formatCode="[DBNum1][$-804]yyyy&quot;年&quot;m&quot;月&quot;"/>
    <numFmt numFmtId="170" formatCode="[$-C0A]General"/>
    <numFmt numFmtId="171" formatCode="&quot;€&quot;#,##0.00&quot; &quot;;[Red]&quot;(€&quot;#,##0.00&quot;)&quot;"/>
    <numFmt numFmtId="172" formatCode="[$-C0A]0"/>
    <numFmt numFmtId="173" formatCode="0_ "/>
  </numFmts>
  <fonts count="221">
    <font>
      <sz val="10"/>
      <color rgb="FF00000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0"/>
      <color theme="1"/>
      <name val="Garamond"/>
      <family val="1"/>
    </font>
    <font>
      <b/>
      <sz val="14"/>
      <color theme="1"/>
      <name val="Garamond"/>
      <family val="1"/>
    </font>
    <font>
      <sz val="10"/>
      <name val="Arial"/>
      <family val="2"/>
    </font>
    <font>
      <b/>
      <sz val="10"/>
      <color rgb="FFFF0000"/>
      <name val="Garamond"/>
      <family val="1"/>
    </font>
    <font>
      <sz val="10"/>
      <color theme="1"/>
      <name val="Garamond"/>
      <family val="1"/>
    </font>
    <font>
      <b/>
      <sz val="8"/>
      <color theme="1"/>
      <name val="Garamond"/>
      <family val="1"/>
    </font>
    <font>
      <b/>
      <sz val="12"/>
      <color rgb="FFFFFFFF"/>
      <name val="Garamond"/>
      <family val="1"/>
    </font>
    <font>
      <b/>
      <sz val="9"/>
      <color theme="1"/>
      <name val="Garamond"/>
      <family val="1"/>
    </font>
    <font>
      <u/>
      <sz val="10"/>
      <color rgb="FF0000FF"/>
      <name val="Arial"/>
      <family val="2"/>
    </font>
    <font>
      <b/>
      <sz val="8"/>
      <color rgb="FFFFFFFF"/>
      <name val="Garamond"/>
      <family val="1"/>
    </font>
    <font>
      <b/>
      <sz val="10"/>
      <color rgb="FFFFFFFF"/>
      <name val="Garamond"/>
      <family val="1"/>
    </font>
    <font>
      <b/>
      <sz val="8"/>
      <color rgb="FFFF0000"/>
      <name val="Garamond"/>
      <family val="1"/>
    </font>
    <font>
      <u/>
      <sz val="10"/>
      <name val="Arial"/>
      <family val="2"/>
    </font>
    <font>
      <sz val="10"/>
      <color theme="1"/>
      <name val="Calibri"/>
      <family val="2"/>
      <scheme val="minor"/>
    </font>
    <font>
      <sz val="11"/>
      <color theme="1"/>
      <name val="Arial"/>
      <family val="2"/>
    </font>
    <font>
      <b/>
      <sz val="14"/>
      <color theme="0"/>
      <name val="Calibri"/>
      <family val="2"/>
      <scheme val="minor"/>
    </font>
    <font>
      <b/>
      <sz val="10"/>
      <name val="Garamond"/>
      <family val="1"/>
    </font>
    <font>
      <sz val="8"/>
      <color theme="1"/>
      <name val="Calibri"/>
      <family val="2"/>
      <scheme val="minor"/>
    </font>
    <font>
      <sz val="8"/>
      <name val="Arial"/>
      <family val="2"/>
    </font>
    <font>
      <i/>
      <sz val="8"/>
      <color rgb="FF000000"/>
      <name val="Calibri"/>
      <family val="2"/>
    </font>
    <font>
      <sz val="8"/>
      <color rgb="FF000000"/>
      <name val="Arial"/>
      <family val="2"/>
    </font>
    <font>
      <b/>
      <sz val="11"/>
      <color theme="1"/>
      <name val="Calibri"/>
      <family val="2"/>
      <scheme val="minor"/>
    </font>
    <font>
      <sz val="16"/>
      <color theme="1"/>
      <name val="Franklin Gothic Book"/>
      <family val="2"/>
    </font>
    <font>
      <sz val="16"/>
      <color theme="1"/>
      <name val="Calibri"/>
      <family val="2"/>
      <scheme val="minor"/>
    </font>
    <font>
      <sz val="22"/>
      <color theme="1"/>
      <name val="Franklin Gothic Book"/>
      <family val="2"/>
    </font>
    <font>
      <sz val="24"/>
      <color rgb="FF0000FF"/>
      <name val="Franklin Gothic Book"/>
      <family val="2"/>
    </font>
    <font>
      <sz val="12"/>
      <color theme="1"/>
      <name val="Franklin Gothic Book"/>
      <family val="2"/>
    </font>
    <font>
      <sz val="14"/>
      <color theme="1"/>
      <name val="Calibri"/>
      <family val="2"/>
      <scheme val="minor"/>
    </font>
    <font>
      <sz val="14"/>
      <color rgb="FF0000FF"/>
      <name val="Calibri"/>
      <family val="2"/>
      <scheme val="minor"/>
    </font>
    <font>
      <sz val="22"/>
      <color rgb="FF0000FF"/>
      <name val="Franklin Gothic Book"/>
      <family val="2"/>
    </font>
    <font>
      <sz val="14"/>
      <color rgb="FF0000FF"/>
      <name val="Franklin Gothic Book"/>
      <family val="2"/>
    </font>
    <font>
      <sz val="16"/>
      <color rgb="FF0070C0"/>
      <name val="Calibri"/>
      <family val="2"/>
      <scheme val="major"/>
    </font>
    <font>
      <sz val="18"/>
      <color theme="1"/>
      <name val="Calibri"/>
      <family val="2"/>
      <scheme val="major"/>
    </font>
    <font>
      <sz val="11"/>
      <color theme="1"/>
      <name val="Calibri"/>
      <family val="2"/>
      <scheme val="major"/>
    </font>
    <font>
      <b/>
      <sz val="18"/>
      <color rgb="FF0000FF"/>
      <name val="Franklin Gothic Book"/>
      <family val="2"/>
    </font>
    <font>
      <i/>
      <sz val="11"/>
      <color theme="1"/>
      <name val="Calibri"/>
      <family val="2"/>
      <scheme val="minor"/>
    </font>
    <font>
      <b/>
      <sz val="11"/>
      <color rgb="FF002060"/>
      <name val="Calibri"/>
      <family val="2"/>
      <scheme val="minor"/>
    </font>
    <font>
      <b/>
      <sz val="16"/>
      <color theme="1"/>
      <name val="Calibri"/>
      <family val="2"/>
      <scheme val="minor"/>
    </font>
    <font>
      <sz val="8"/>
      <color rgb="FF4D5156"/>
      <name val="Arial"/>
      <family val="2"/>
    </font>
    <font>
      <b/>
      <sz val="22"/>
      <color theme="1"/>
      <name val="Calibri"/>
      <family val="2"/>
      <scheme val="minor"/>
    </font>
    <font>
      <b/>
      <sz val="22"/>
      <color theme="8"/>
      <name val="Franklin Gothic Book"/>
      <family val="2"/>
    </font>
    <font>
      <sz val="8"/>
      <color theme="1"/>
      <name val="Arial"/>
      <family val="2"/>
    </font>
    <font>
      <sz val="12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12"/>
      <color theme="1"/>
      <name val="Arial"/>
      <family val="2"/>
    </font>
    <font>
      <sz val="11"/>
      <color rgb="FF4D5156"/>
      <name val="Arial"/>
      <family val="2"/>
    </font>
    <font>
      <b/>
      <sz val="11"/>
      <color rgb="FF4D5156"/>
      <name val="Arial"/>
      <family val="2"/>
    </font>
    <font>
      <sz val="22"/>
      <color theme="1"/>
      <name val="Calibri"/>
      <family val="2"/>
      <scheme val="minor"/>
    </font>
    <font>
      <b/>
      <sz val="18"/>
      <color theme="1"/>
      <name val="Calibri"/>
      <family val="2"/>
      <scheme val="major"/>
    </font>
    <font>
      <sz val="11"/>
      <color rgb="FF0000FF"/>
      <name val="Calibri"/>
      <family val="2"/>
      <scheme val="minor"/>
    </font>
    <font>
      <b/>
      <sz val="11"/>
      <color theme="7"/>
      <name val="Calibri"/>
      <family val="2"/>
      <scheme val="minor"/>
    </font>
    <font>
      <sz val="20"/>
      <color theme="1"/>
      <name val="Calibri"/>
      <family val="2"/>
      <scheme val="minor"/>
    </font>
    <font>
      <sz val="18"/>
      <color rgb="FF0000FF"/>
      <name val="Franklin Gothic Book"/>
      <family val="2"/>
    </font>
    <font>
      <b/>
      <sz val="22"/>
      <color theme="4" tint="-0.249977111117893"/>
      <name val="Calibri"/>
      <family val="2"/>
      <scheme val="minor"/>
    </font>
    <font>
      <b/>
      <sz val="10"/>
      <color rgb="FF0070C0"/>
      <name val="Calibri"/>
      <family val="2"/>
      <scheme val="major"/>
    </font>
    <font>
      <b/>
      <sz val="12"/>
      <color theme="1"/>
      <name val="Calibri"/>
      <family val="2"/>
      <scheme val="major"/>
    </font>
    <font>
      <b/>
      <sz val="16"/>
      <color theme="1"/>
      <name val="Calibri"/>
      <family val="2"/>
      <scheme val="major"/>
    </font>
    <font>
      <sz val="9"/>
      <color rgb="FFFF0000"/>
      <name val="Calibri"/>
      <family val="2"/>
      <scheme val="major"/>
    </font>
    <font>
      <sz val="9"/>
      <color theme="1"/>
      <name val="Calibri"/>
      <family val="2"/>
      <scheme val="major"/>
    </font>
    <font>
      <b/>
      <i/>
      <sz val="9"/>
      <color rgb="FF0070C0"/>
      <name val="Calibri"/>
      <family val="2"/>
      <scheme val="major"/>
    </font>
    <font>
      <sz val="11"/>
      <color rgb="FF0070C0"/>
      <name val="Calibri"/>
      <family val="2"/>
      <scheme val="major"/>
    </font>
    <font>
      <sz val="14"/>
      <color rgb="FF0070C0"/>
      <name val="Calibri"/>
      <family val="2"/>
      <scheme val="major"/>
    </font>
    <font>
      <b/>
      <sz val="10"/>
      <color theme="1"/>
      <name val="Calibri"/>
      <family val="2"/>
      <scheme val="major"/>
    </font>
    <font>
      <b/>
      <sz val="20"/>
      <color rgb="FF0070C0"/>
      <name val="Franklin Gothic Book"/>
      <family val="2"/>
    </font>
    <font>
      <sz val="12"/>
      <color rgb="FF92D050"/>
      <name val="Calibri"/>
      <family val="2"/>
      <scheme val="minor"/>
    </font>
    <font>
      <sz val="12"/>
      <color rgb="FF0070C0"/>
      <name val="Calibri"/>
      <family val="2"/>
      <scheme val="minor"/>
    </font>
    <font>
      <sz val="10"/>
      <color rgb="FF0070C0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</font>
    <font>
      <b/>
      <sz val="11"/>
      <color theme="1"/>
      <name val="Calibri"/>
      <family val="2"/>
    </font>
    <font>
      <b/>
      <sz val="14"/>
      <color theme="4"/>
      <name val="Calibri"/>
      <family val="2"/>
      <scheme val="minor"/>
    </font>
    <font>
      <sz val="12"/>
      <name val="宋体"/>
      <charset val="134"/>
    </font>
    <font>
      <sz val="12"/>
      <name val="Calibri"/>
      <family val="2"/>
      <scheme val="minor"/>
    </font>
    <font>
      <sz val="10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sz val="10"/>
      <name val="宋体"/>
      <charset val="134"/>
    </font>
    <font>
      <strike/>
      <sz val="11"/>
      <name val="Calibri"/>
      <family val="2"/>
      <scheme val="minor"/>
    </font>
    <font>
      <strike/>
      <sz val="10"/>
      <name val="Calibri"/>
      <family val="2"/>
      <scheme val="minor"/>
    </font>
    <font>
      <sz val="9"/>
      <name val="宋体"/>
      <charset val="134"/>
    </font>
    <font>
      <sz val="11"/>
      <name val="宋体"/>
      <charset val="134"/>
    </font>
    <font>
      <sz val="10"/>
      <name val="Calibri"/>
      <family val="2"/>
      <scheme val="minor"/>
    </font>
    <font>
      <b/>
      <sz val="8"/>
      <name val="Calibri"/>
      <family val="2"/>
      <scheme val="minor"/>
    </font>
    <font>
      <sz val="11"/>
      <name val="Calibri"/>
      <family val="1"/>
      <scheme val="major"/>
    </font>
    <font>
      <sz val="11"/>
      <name val="Calibri"/>
      <family val="2"/>
      <scheme val="minor"/>
    </font>
    <font>
      <sz val="11"/>
      <color theme="1"/>
      <name val="Calibri"/>
      <family val="1"/>
      <scheme val="major"/>
    </font>
    <font>
      <sz val="15"/>
      <name val="Calibri"/>
      <family val="2"/>
      <scheme val="minor"/>
    </font>
    <font>
      <sz val="9"/>
      <color theme="1"/>
      <name val="Arial"/>
      <family val="2"/>
    </font>
    <font>
      <sz val="9"/>
      <name val="Arial"/>
      <family val="2"/>
    </font>
    <font>
      <sz val="11"/>
      <color theme="1"/>
      <name val="宋体"/>
      <family val="3"/>
      <charset val="134"/>
    </font>
    <font>
      <sz val="11"/>
      <color rgb="FF000000"/>
      <name val="Calibri"/>
      <family val="3"/>
      <charset val="134"/>
      <scheme val="minor"/>
    </font>
    <font>
      <sz val="9"/>
      <color theme="1"/>
      <name val="宋体"/>
      <charset val="134"/>
    </font>
    <font>
      <sz val="11"/>
      <name val="Calibri"/>
      <family val="3"/>
      <charset val="134"/>
      <scheme val="minor"/>
    </font>
    <font>
      <sz val="11"/>
      <color rgb="FFFF0000"/>
      <name val="Calibri"/>
      <family val="3"/>
      <charset val="134"/>
      <scheme val="minor"/>
    </font>
    <font>
      <sz val="9"/>
      <color indexed="8"/>
      <name val="Arial"/>
      <family val="2"/>
    </font>
    <font>
      <b/>
      <sz val="9"/>
      <color theme="1"/>
      <name val="Arial"/>
      <family val="2"/>
    </font>
    <font>
      <b/>
      <sz val="10"/>
      <color theme="1"/>
      <name val="Arial"/>
      <family val="2"/>
    </font>
    <font>
      <sz val="10"/>
      <color theme="1"/>
      <name val="Arial"/>
      <family val="2"/>
    </font>
    <font>
      <sz val="10"/>
      <color rgb="FF000000"/>
      <name val="Arial"/>
      <family val="2"/>
    </font>
    <font>
      <sz val="11"/>
      <color rgb="FF000000"/>
      <name val="Calibri"/>
      <family val="2"/>
    </font>
    <font>
      <b/>
      <sz val="10"/>
      <color rgb="FF000000"/>
      <name val="Arial"/>
      <family val="2"/>
    </font>
    <font>
      <sz val="18"/>
      <color rgb="FF000000"/>
      <name val="Arial"/>
      <family val="2"/>
    </font>
    <font>
      <sz val="16"/>
      <color rgb="FF000000"/>
      <name val="Arial"/>
      <family val="2"/>
    </font>
    <font>
      <sz val="12"/>
      <color rgb="FF000000"/>
      <name val="Calibri"/>
      <family val="2"/>
      <scheme val="minor"/>
    </font>
    <font>
      <sz val="12"/>
      <color theme="1"/>
      <name val="Calibri"/>
      <family val="2"/>
    </font>
    <font>
      <sz val="12"/>
      <color rgb="FF000000"/>
      <name val="SimSun"/>
    </font>
    <font>
      <b/>
      <sz val="12"/>
      <color theme="1"/>
      <name val="Calibri"/>
      <family val="2"/>
    </font>
    <font>
      <strike/>
      <sz val="12"/>
      <color theme="1"/>
      <name val="Calibri"/>
      <family val="2"/>
    </font>
    <font>
      <sz val="12"/>
      <color rgb="FFFF0000"/>
      <name val="Arial"/>
      <family val="2"/>
    </font>
    <font>
      <sz val="10"/>
      <color theme="1"/>
      <name val="SimSun"/>
    </font>
    <font>
      <sz val="10"/>
      <color theme="1"/>
      <name val="Calibri"/>
      <family val="2"/>
    </font>
    <font>
      <b/>
      <sz val="18"/>
      <color theme="0"/>
      <name val="Arial"/>
      <family val="2"/>
    </font>
    <font>
      <sz val="9"/>
      <color theme="1"/>
      <name val="SimSun"/>
    </font>
    <font>
      <b/>
      <sz val="20"/>
      <color theme="1"/>
      <name val="Arial"/>
      <family val="2"/>
    </font>
    <font>
      <sz val="10"/>
      <color theme="1"/>
      <name val="Libre Franklin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sz val="8"/>
      <name val="Arial"/>
      <family val="2"/>
    </font>
    <font>
      <b/>
      <sz val="18"/>
      <color rgb="FF000000"/>
      <name val="Arial"/>
      <family val="2"/>
    </font>
    <font>
      <sz val="12"/>
      <color rgb="FF000000"/>
      <name val="Arial"/>
      <family val="2"/>
    </font>
    <font>
      <b/>
      <sz val="12"/>
      <color rgb="FF000000"/>
      <name val="Arial"/>
      <family val="2"/>
    </font>
    <font>
      <b/>
      <i/>
      <sz val="12"/>
      <color rgb="FF000000"/>
      <name val="Arial"/>
      <family val="2"/>
    </font>
    <font>
      <sz val="12"/>
      <color rgb="FF000000"/>
      <name val="宋体"/>
    </font>
    <font>
      <sz val="11"/>
      <color rgb="FF000000"/>
      <name val="Arial"/>
      <family val="2"/>
    </font>
    <font>
      <sz val="28"/>
      <color theme="1"/>
      <name val="Calibri"/>
      <family val="2"/>
      <scheme val="minor"/>
    </font>
    <font>
      <b/>
      <sz val="8"/>
      <color theme="1" tint="0.34998626667073579"/>
      <name val="Arial"/>
      <family val="2"/>
    </font>
    <font>
      <b/>
      <sz val="24"/>
      <color theme="0"/>
      <name val="Arial"/>
      <family val="2"/>
    </font>
    <font>
      <b/>
      <sz val="18"/>
      <color theme="1"/>
      <name val="Arial"/>
      <family val="2"/>
    </font>
    <font>
      <sz val="24"/>
      <color theme="1"/>
      <name val="Calibri"/>
      <family val="2"/>
      <scheme val="minor"/>
    </font>
    <font>
      <b/>
      <sz val="24"/>
      <name val="Calibri"/>
      <family val="2"/>
    </font>
    <font>
      <sz val="24"/>
      <name val="Calibri"/>
      <family val="2"/>
    </font>
    <font>
      <sz val="24"/>
      <color theme="1"/>
      <name val="Arial"/>
      <family val="2"/>
    </font>
    <font>
      <sz val="24"/>
      <name val="Calibri"/>
      <family val="2"/>
      <scheme val="minor"/>
    </font>
    <font>
      <sz val="24"/>
      <name val="Calibri"/>
      <family val="1"/>
      <scheme val="major"/>
    </font>
    <font>
      <sz val="24"/>
      <name val="Arial"/>
      <family val="2"/>
    </font>
    <font>
      <sz val="16"/>
      <name val="Calibri"/>
      <family val="2"/>
    </font>
    <font>
      <b/>
      <sz val="36"/>
      <color theme="0"/>
      <name val="Calibri"/>
      <family val="2"/>
      <scheme val="minor"/>
    </font>
    <font>
      <sz val="14"/>
      <color rgb="FF000000"/>
      <name val="Calibri"/>
      <family val="2"/>
    </font>
    <font>
      <sz val="14"/>
      <color rgb="FF0000FF"/>
      <name val="Calibri"/>
      <family val="2"/>
    </font>
    <font>
      <b/>
      <sz val="11"/>
      <color rgb="FFFFC000"/>
      <name val="Calibri"/>
      <family val="2"/>
    </font>
    <font>
      <sz val="16"/>
      <color rgb="FF000000"/>
      <name val="Calibri"/>
      <family val="2"/>
    </font>
    <font>
      <b/>
      <sz val="18"/>
      <color rgb="FF000000"/>
      <name val="&quot;Calibri Light&quot;"/>
    </font>
    <font>
      <sz val="22"/>
      <color rgb="FF000000"/>
      <name val="Calibri"/>
      <family val="2"/>
    </font>
    <font>
      <b/>
      <sz val="22"/>
      <color rgb="FF4472C4"/>
      <name val="&quot;Franklin Gothic Book&quot;"/>
    </font>
    <font>
      <sz val="11"/>
      <color rgb="FF000000"/>
      <name val="&quot;Calibri Light&quot;"/>
    </font>
    <font>
      <sz val="9"/>
      <color rgb="FF000000"/>
      <name val="Calibri"/>
      <family val="2"/>
    </font>
    <font>
      <sz val="10"/>
      <color rgb="FF000000"/>
      <name val="Calibri"/>
      <family val="2"/>
    </font>
    <font>
      <sz val="12"/>
      <color rgb="FF000000"/>
      <name val="Calibri"/>
      <family val="2"/>
    </font>
    <font>
      <sz val="8"/>
      <color rgb="FF000000"/>
      <name val="Calibri"/>
      <family val="2"/>
    </font>
    <font>
      <b/>
      <sz val="11"/>
      <color rgb="FF000000"/>
      <name val="Calibri"/>
      <family val="2"/>
    </font>
    <font>
      <b/>
      <sz val="22"/>
      <color rgb="FF000000"/>
      <name val="Calibri"/>
      <family val="2"/>
    </font>
    <font>
      <b/>
      <sz val="16"/>
      <color rgb="FF000000"/>
      <name val="Calibri"/>
      <family val="2"/>
    </font>
    <font>
      <b/>
      <sz val="11"/>
      <color rgb="FF002060"/>
      <name val="Calibri"/>
      <family val="2"/>
    </font>
    <font>
      <i/>
      <sz val="11"/>
      <color rgb="FF000000"/>
      <name val="Calibri"/>
      <family val="2"/>
    </font>
    <font>
      <b/>
      <sz val="18"/>
      <color rgb="FF0000FF"/>
      <name val="&quot;Franklin Gothic Book&quot;"/>
    </font>
    <font>
      <sz val="12"/>
      <color rgb="FF000000"/>
      <name val="&quot;Franklin Gothic Book&quot;"/>
    </font>
    <font>
      <sz val="24"/>
      <color rgb="FF0000FF"/>
      <name val="&quot;Franklin Gothic Book&quot;"/>
    </font>
    <font>
      <sz val="18"/>
      <color rgb="FF000000"/>
      <name val="&quot;Calibri Light&quot;"/>
    </font>
    <font>
      <sz val="14"/>
      <color rgb="FF0000FF"/>
      <name val="&quot;Franklin Gothic Book&quot;"/>
    </font>
    <font>
      <sz val="18"/>
      <color theme="4" tint="-0.249977111117893"/>
      <name val="&quot;Calibri Light&quot;"/>
    </font>
    <font>
      <sz val="16"/>
      <color rgb="FF0070C0"/>
      <name val="&quot;Calibri Light&quot;"/>
    </font>
    <font>
      <sz val="20"/>
      <color rgb="FF0000FF"/>
      <name val="&quot;Franklin Gothic Book&quot;"/>
    </font>
    <font>
      <sz val="22"/>
      <color rgb="FF000000"/>
      <name val="&quot;Franklin Gothic Book&quot;"/>
    </font>
    <font>
      <b/>
      <sz val="48"/>
      <color theme="0"/>
      <name val="Calibri"/>
      <family val="2"/>
      <scheme val="minor"/>
    </font>
    <font>
      <b/>
      <sz val="36"/>
      <color theme="0"/>
      <name val="Arial"/>
      <family val="2"/>
    </font>
    <font>
      <sz val="10"/>
      <color theme="1"/>
      <name val="Arial"/>
      <family val="2"/>
    </font>
    <font>
      <sz val="10"/>
      <color theme="1"/>
      <name val="Arial"/>
      <family val="2"/>
    </font>
    <font>
      <b/>
      <sz val="12"/>
      <color theme="1"/>
      <name val="Arial"/>
      <family val="2"/>
    </font>
    <font>
      <sz val="12"/>
      <color theme="1"/>
      <name val="Arial"/>
      <family val="2"/>
    </font>
    <font>
      <b/>
      <sz val="10"/>
      <color rgb="FF000000"/>
      <name val="Arial"/>
      <family val="2"/>
    </font>
    <font>
      <b/>
      <sz val="10"/>
      <color rgb="FFFFFFFF"/>
      <name val="Tahoma"/>
      <family val="2"/>
    </font>
    <font>
      <sz val="10"/>
      <color rgb="FF000000"/>
      <name val="Tahoma"/>
      <family val="2"/>
    </font>
    <font>
      <b/>
      <sz val="10"/>
      <color rgb="FF000000"/>
      <name val="Tahoma"/>
      <family val="2"/>
    </font>
    <font>
      <sz val="11"/>
      <color rgb="FFFF0000"/>
      <name val="Calibri"/>
      <family val="2"/>
    </font>
    <font>
      <u/>
      <sz val="11"/>
      <color theme="10"/>
      <name val="Calibri"/>
      <family val="2"/>
      <scheme val="minor"/>
    </font>
    <font>
      <b/>
      <sz val="16"/>
      <name val="Calibri"/>
      <family val="2"/>
    </font>
    <font>
      <i/>
      <sz val="11"/>
      <color rgb="FF000000"/>
      <name val="Times New Roman"/>
      <family val="1"/>
    </font>
    <font>
      <b/>
      <sz val="11"/>
      <color theme="1"/>
      <name val="Calibri"/>
      <family val="2"/>
      <scheme val="major"/>
    </font>
    <font>
      <sz val="10"/>
      <color theme="1"/>
      <name val="Calibri"/>
      <family val="2"/>
      <scheme val="major"/>
    </font>
    <font>
      <sz val="10"/>
      <color theme="1"/>
      <name val="Calibri"/>
      <family val="2"/>
      <scheme val="major"/>
    </font>
    <font>
      <b/>
      <sz val="9"/>
      <color rgb="FF000000"/>
      <name val="SimSun"/>
    </font>
    <font>
      <b/>
      <sz val="14"/>
      <color theme="1"/>
      <name val="Arial"/>
      <family val="2"/>
    </font>
    <font>
      <sz val="14"/>
      <color theme="1"/>
      <name val="Arial"/>
      <family val="2"/>
    </font>
    <font>
      <b/>
      <sz val="14"/>
      <color theme="1"/>
      <name val="Calibri"/>
      <family val="2"/>
    </font>
    <font>
      <sz val="14"/>
      <color rgb="FF000000"/>
      <name val="SimSun"/>
    </font>
    <font>
      <b/>
      <sz val="10"/>
      <name val="Calibri"/>
      <family val="2"/>
      <scheme val="minor"/>
    </font>
    <font>
      <b/>
      <sz val="26"/>
      <color theme="0"/>
      <name val="Arial"/>
      <family val="2"/>
    </font>
    <font>
      <b/>
      <sz val="18"/>
      <name val="Arial"/>
      <family val="2"/>
    </font>
    <font>
      <sz val="10"/>
      <name val="Calibri"/>
      <family val="2"/>
      <scheme val="major"/>
    </font>
    <font>
      <sz val="10"/>
      <name val="Calibri"/>
      <family val="2"/>
      <scheme val="major"/>
    </font>
    <font>
      <sz val="10"/>
      <color rgb="FF000000"/>
      <name val="Arial"/>
      <family val="2"/>
    </font>
    <font>
      <b/>
      <sz val="10"/>
      <name val="Arial"/>
      <family val="2"/>
    </font>
    <font>
      <u/>
      <sz val="10"/>
      <color theme="10"/>
      <name val="Arial"/>
    </font>
    <font>
      <b/>
      <sz val="48"/>
      <color theme="1"/>
      <name val="Arial"/>
      <family val="2"/>
    </font>
    <font>
      <sz val="11"/>
      <color theme="1"/>
      <name val="Calibri"/>
      <scheme val="minor"/>
    </font>
    <font>
      <b/>
      <sz val="11"/>
      <name val="Calibri"/>
      <family val="2"/>
      <scheme val="major"/>
    </font>
    <font>
      <sz val="11"/>
      <name val="Calibri"/>
      <family val="2"/>
      <scheme val="major"/>
    </font>
    <font>
      <b/>
      <sz val="11"/>
      <name val="Calibri"/>
      <family val="2"/>
      <scheme val="minor"/>
    </font>
    <font>
      <sz val="10"/>
      <name val="微软雅黑"/>
      <family val="2"/>
      <charset val="134"/>
    </font>
    <font>
      <b/>
      <sz val="6.5"/>
      <name val="Calibri"/>
      <family val="2"/>
    </font>
    <font>
      <sz val="11"/>
      <name val="Calibri"/>
      <family val="2"/>
    </font>
    <font>
      <b/>
      <sz val="9"/>
      <name val="Calibri"/>
      <family val="2"/>
      <scheme val="minor"/>
    </font>
    <font>
      <b/>
      <sz val="11"/>
      <name val="Calibri"/>
      <family val="2"/>
    </font>
    <font>
      <b/>
      <sz val="9"/>
      <name val="Calibri"/>
      <family val="2"/>
    </font>
    <font>
      <sz val="10"/>
      <color rgb="FF000000"/>
      <name val="Calibri"/>
      <family val="2"/>
      <scheme val="minor"/>
    </font>
    <font>
      <b/>
      <sz val="10"/>
      <name val="Calibri"/>
      <family val="2"/>
    </font>
    <font>
      <b/>
      <u/>
      <sz val="10"/>
      <color theme="10"/>
      <name val="Arial"/>
      <family val="2"/>
    </font>
    <font>
      <b/>
      <sz val="20"/>
      <color theme="0"/>
      <name val="Calibri"/>
      <family val="2"/>
      <scheme val="minor"/>
    </font>
  </fonts>
  <fills count="47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  <fill>
      <patternFill patternType="solid">
        <fgColor rgb="FF000000"/>
        <bgColor rgb="FF000000"/>
      </patternFill>
    </fill>
    <fill>
      <patternFill patternType="solid">
        <fgColor rgb="FFC0C0C0"/>
        <bgColor rgb="FFC0C0C0"/>
      </patternFill>
    </fill>
    <fill>
      <patternFill patternType="solid">
        <fgColor rgb="FFBFBFBF"/>
        <bgColor rgb="FFBFBFBF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0" tint="-0.14999847407452621"/>
        <bgColor rgb="FFFFFFFF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0"/>
        <bgColor rgb="FF000000"/>
      </patternFill>
    </fill>
    <fill>
      <patternFill patternType="solid">
        <fgColor theme="4"/>
        <bgColor indexed="64"/>
      </patternFill>
    </fill>
    <fill>
      <patternFill patternType="solid">
        <fgColor theme="0"/>
        <bgColor theme="0"/>
      </patternFill>
    </fill>
    <fill>
      <patternFill patternType="solid">
        <fgColor rgb="FF66FFFF"/>
        <bgColor rgb="FF66FFFF"/>
      </patternFill>
    </fill>
    <fill>
      <patternFill patternType="solid">
        <fgColor rgb="FFEEEEEE"/>
        <bgColor rgb="FFEEEEEE"/>
      </patternFill>
    </fill>
    <fill>
      <patternFill patternType="solid">
        <fgColor rgb="FF00FFFF"/>
        <bgColor rgb="FF00FFFF"/>
      </patternFill>
    </fill>
    <fill>
      <patternFill patternType="solid">
        <fgColor rgb="FF00B0F0"/>
        <bgColor rgb="FF66FFFF"/>
      </patternFill>
    </fill>
    <fill>
      <patternFill patternType="solid">
        <fgColor theme="0" tint="-0.14999847407452621"/>
        <bgColor rgb="FFEEEEEE"/>
      </patternFill>
    </fill>
    <fill>
      <patternFill patternType="solid">
        <fgColor rgb="FFF2F2F2"/>
        <bgColor rgb="FFF2F2F2"/>
      </patternFill>
    </fill>
    <fill>
      <patternFill patternType="solid">
        <fgColor rgb="FF00B050"/>
        <bgColor rgb="FF00B050"/>
      </patternFill>
    </fill>
    <fill>
      <patternFill patternType="solid">
        <fgColor rgb="FFD9D9D9"/>
        <bgColor rgb="FFD9D9D9"/>
      </patternFill>
    </fill>
    <fill>
      <patternFill patternType="solid">
        <fgColor rgb="FFA6A6A6"/>
        <bgColor rgb="FFA6A6A6"/>
      </patternFill>
    </fill>
    <fill>
      <patternFill patternType="solid">
        <fgColor rgb="FFFFFF00"/>
        <bgColor theme="0"/>
      </patternFill>
    </fill>
    <fill>
      <patternFill patternType="solid">
        <fgColor rgb="FFC6E0B4"/>
        <bgColor indexed="64"/>
      </patternFill>
    </fill>
    <fill>
      <patternFill patternType="solid">
        <fgColor rgb="FF002060"/>
        <bgColor indexed="64"/>
      </patternFill>
    </fill>
    <fill>
      <patternFill patternType="solid">
        <fgColor rgb="FFD9D9D9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rgb="FFFF66FF"/>
        <bgColor theme="4" tint="0.79998168889431442"/>
      </patternFill>
    </fill>
    <fill>
      <patternFill patternType="solid">
        <fgColor rgb="FFFF66FF"/>
        <bgColor indexed="64"/>
      </patternFill>
    </fill>
    <fill>
      <patternFill patternType="solid">
        <fgColor rgb="FF92D050"/>
        <bgColor theme="4" tint="0.79998168889431442"/>
      </patternFill>
    </fill>
    <fill>
      <patternFill patternType="solid">
        <fgColor rgb="FF0070C0"/>
        <bgColor indexed="64"/>
      </patternFill>
    </fill>
  </fills>
  <borders count="123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/>
      <top/>
      <bottom/>
      <diagonal/>
    </border>
    <border>
      <left/>
      <right/>
      <top/>
      <bottom/>
      <diagonal/>
    </border>
    <border>
      <left/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medium">
        <color rgb="FF000000"/>
      </bottom>
      <diagonal/>
    </border>
    <border>
      <left/>
      <right/>
      <top style="thin">
        <color rgb="FF000000"/>
      </top>
      <bottom style="medium">
        <color rgb="FF000000"/>
      </bottom>
      <diagonal/>
    </border>
    <border>
      <left/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/>
      <top/>
      <bottom/>
      <diagonal/>
    </border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medium">
        <color rgb="FF000000"/>
      </left>
      <right/>
      <top style="medium">
        <color rgb="FF000000"/>
      </top>
      <bottom style="thin">
        <color rgb="FF000000"/>
      </bottom>
      <diagonal/>
    </border>
    <border>
      <left/>
      <right/>
      <top style="medium">
        <color rgb="FF000000"/>
      </top>
      <bottom style="thin">
        <color rgb="FF000000"/>
      </bottom>
      <diagonal/>
    </border>
    <border>
      <left/>
      <right style="medium">
        <color rgb="FF000000"/>
      </right>
      <top style="medium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medium">
        <color rgb="FF000000"/>
      </left>
      <right/>
      <top/>
      <bottom/>
      <diagonal/>
    </border>
    <border>
      <left/>
      <right style="medium">
        <color rgb="FF000000"/>
      </right>
      <top/>
      <bottom/>
      <diagonal/>
    </border>
    <border>
      <left/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medium">
        <color rgb="FF000000"/>
      </left>
      <right/>
      <top/>
      <bottom style="medium">
        <color rgb="FF000000"/>
      </bottom>
      <diagonal/>
    </border>
    <border>
      <left/>
      <right/>
      <top/>
      <bottom style="medium">
        <color rgb="FF000000"/>
      </bottom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DashDotDot">
        <color theme="0"/>
      </right>
      <top/>
      <bottom style="mediumDashDotDot">
        <color theme="0"/>
      </bottom>
      <diagonal/>
    </border>
    <border>
      <left/>
      <right/>
      <top/>
      <bottom style="mediumDashDotDot">
        <color theme="0"/>
      </bottom>
      <diagonal/>
    </border>
    <border>
      <left style="mediumDashDotDot">
        <color theme="0"/>
      </left>
      <right style="mediumDashDotDot">
        <color theme="0"/>
      </right>
      <top/>
      <bottom style="mediumDashDotDot">
        <color theme="0"/>
      </bottom>
      <diagonal/>
    </border>
    <border>
      <left style="mediumDashDotDot">
        <color theme="0"/>
      </left>
      <right/>
      <top/>
      <bottom style="mediumDashDotDot">
        <color theme="0"/>
      </bottom>
      <diagonal/>
    </border>
    <border>
      <left/>
      <right style="mediumDashDotDot">
        <color theme="0"/>
      </right>
      <top style="mediumDashDotDot">
        <color theme="0"/>
      </top>
      <bottom style="mediumDashDotDot">
        <color theme="0"/>
      </bottom>
      <diagonal/>
    </border>
    <border>
      <left/>
      <right/>
      <top style="mediumDashDotDot">
        <color theme="0"/>
      </top>
      <bottom style="mediumDashDotDot">
        <color theme="0"/>
      </bottom>
      <diagonal/>
    </border>
    <border>
      <left style="mediumDashDotDot">
        <color theme="0"/>
      </left>
      <right/>
      <top style="mediumDashDotDot">
        <color theme="0"/>
      </top>
      <bottom style="mediumDashDotDot">
        <color theme="0"/>
      </bottom>
      <diagonal/>
    </border>
    <border>
      <left/>
      <right style="mediumDashDotDot">
        <color theme="0"/>
      </right>
      <top/>
      <bottom/>
      <diagonal/>
    </border>
    <border>
      <left/>
      <right style="mediumDashDotDot">
        <color theme="0"/>
      </right>
      <top style="mediumDashDotDot">
        <color theme="0"/>
      </top>
      <bottom/>
      <diagonal/>
    </border>
    <border>
      <left/>
      <right/>
      <top style="mediumDashDotDot">
        <color theme="0"/>
      </top>
      <bottom/>
      <diagonal/>
    </border>
    <border>
      <left style="mediumDashDotDot">
        <color theme="0"/>
      </left>
      <right/>
      <top style="mediumDashDotDot">
        <color theme="0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rgb="FF8EA9DB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rgb="FF000000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/>
      <bottom style="medium">
        <color rgb="FF000000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rgb="FF8EA9DB"/>
      </top>
      <bottom style="thin">
        <color indexed="64"/>
      </bottom>
      <diagonal/>
    </border>
    <border>
      <left style="thin">
        <color theme="4" tint="0.39997558519241921"/>
      </left>
      <right/>
      <top/>
      <bottom/>
      <diagonal/>
    </border>
    <border>
      <left/>
      <right style="thin">
        <color theme="4" tint="0.39997558519241921"/>
      </right>
      <top/>
      <bottom/>
      <diagonal/>
    </border>
    <border>
      <left style="thin">
        <color theme="4" tint="0.39997558519241921"/>
      </left>
      <right/>
      <top style="thin">
        <color theme="4" tint="0.39997558519241921"/>
      </top>
      <bottom/>
      <diagonal/>
    </border>
    <border>
      <left/>
      <right/>
      <top style="thin">
        <color theme="4" tint="0.39997558519241921"/>
      </top>
      <bottom/>
      <diagonal/>
    </border>
    <border>
      <left/>
      <right style="thin">
        <color theme="4" tint="0.39997558519241921"/>
      </right>
      <top style="thin">
        <color theme="4" tint="0.39997558519241921"/>
      </top>
      <bottom/>
      <diagonal/>
    </border>
    <border>
      <left/>
      <right/>
      <top style="thin">
        <color theme="4" tint="0.39997558519241921"/>
      </top>
      <bottom style="thin">
        <color theme="4" tint="0.39997558519241921"/>
      </bottom>
      <diagonal/>
    </border>
    <border>
      <left style="thin">
        <color theme="4" tint="0.39997558519241921"/>
      </left>
      <right/>
      <top style="thin">
        <color rgb="FF8EA9DB"/>
      </top>
      <bottom/>
      <diagonal/>
    </border>
    <border>
      <left/>
      <right/>
      <top style="thin">
        <color rgb="FF8EA9DB"/>
      </top>
      <bottom/>
      <diagonal/>
    </border>
    <border>
      <left style="thin">
        <color theme="4" tint="0.39997558519241921"/>
      </left>
      <right/>
      <top style="thin">
        <color indexed="64"/>
      </top>
      <bottom/>
      <diagonal/>
    </border>
    <border>
      <left style="thin">
        <color theme="4" tint="0.39997558519241921"/>
      </left>
      <right/>
      <top style="thin">
        <color theme="4" tint="0.39997558519241921"/>
      </top>
      <bottom style="thin">
        <color theme="4" tint="0.39997558519241921"/>
      </bottom>
      <diagonal/>
    </border>
  </borders>
  <cellStyleXfs count="56">
    <xf numFmtId="0" fontId="0" fillId="0" borderId="0"/>
    <xf numFmtId="0" fontId="12" fillId="0" borderId="47"/>
    <xf numFmtId="0" fontId="27" fillId="0" borderId="47"/>
    <xf numFmtId="0" fontId="11" fillId="0" borderId="47"/>
    <xf numFmtId="0" fontId="80" fillId="0" borderId="47"/>
    <xf numFmtId="165" fontId="84" fillId="0" borderId="47">
      <alignment vertical="center"/>
    </xf>
    <xf numFmtId="9" fontId="87" fillId="0" borderId="47" applyFont="0" applyFill="0" applyBorder="0" applyAlignment="0" applyProtection="0">
      <alignment vertical="center"/>
    </xf>
    <xf numFmtId="165" fontId="84" fillId="0" borderId="47">
      <alignment vertical="center"/>
      <protection locked="0"/>
    </xf>
    <xf numFmtId="165" fontId="84" fillId="0" borderId="47">
      <alignment vertical="center"/>
    </xf>
    <xf numFmtId="0" fontId="92" fillId="0" borderId="47">
      <alignment vertical="top"/>
      <protection locked="0"/>
    </xf>
    <xf numFmtId="165" fontId="84" fillId="0" borderId="47">
      <alignment vertical="center"/>
    </xf>
    <xf numFmtId="165" fontId="84" fillId="0" borderId="47">
      <alignment vertical="center"/>
      <protection locked="0"/>
    </xf>
    <xf numFmtId="165" fontId="84" fillId="0" borderId="47">
      <alignment vertical="center"/>
    </xf>
    <xf numFmtId="165" fontId="84" fillId="0" borderId="47" applyProtection="0">
      <alignment vertical="center"/>
    </xf>
    <xf numFmtId="165" fontId="87" fillId="0" borderId="47">
      <alignment vertical="center"/>
    </xf>
    <xf numFmtId="9" fontId="10" fillId="0" borderId="47" applyFont="0" applyFill="0" applyBorder="0" applyAlignment="0" applyProtection="0"/>
    <xf numFmtId="165" fontId="84" fillId="0" borderId="47">
      <alignment vertical="center"/>
      <protection locked="0"/>
    </xf>
    <xf numFmtId="165" fontId="92" fillId="0" borderId="47">
      <alignment vertical="top"/>
      <protection locked="0"/>
    </xf>
    <xf numFmtId="165" fontId="84" fillId="0" borderId="47">
      <alignment vertical="center"/>
      <protection locked="0"/>
    </xf>
    <xf numFmtId="165" fontId="84" fillId="0" borderId="47">
      <alignment vertical="center"/>
    </xf>
    <xf numFmtId="165" fontId="84" fillId="0" borderId="47">
      <alignment vertical="center"/>
      <protection locked="0"/>
    </xf>
    <xf numFmtId="165" fontId="84" fillId="0" borderId="47">
      <alignment vertical="center"/>
    </xf>
    <xf numFmtId="165" fontId="84" fillId="0" borderId="47">
      <alignment vertical="center"/>
      <protection locked="0"/>
    </xf>
    <xf numFmtId="165" fontId="84" fillId="0" borderId="47">
      <alignment vertical="center"/>
      <protection locked="0"/>
    </xf>
    <xf numFmtId="165" fontId="84" fillId="0" borderId="47">
      <alignment vertical="center"/>
      <protection locked="0"/>
    </xf>
    <xf numFmtId="165" fontId="84" fillId="0" borderId="47">
      <alignment vertical="center"/>
    </xf>
    <xf numFmtId="165" fontId="84" fillId="0" borderId="47" applyProtection="0">
      <alignment vertical="center"/>
    </xf>
    <xf numFmtId="165" fontId="84" fillId="0" borderId="47" applyProtection="0">
      <alignment vertical="center"/>
    </xf>
    <xf numFmtId="0" fontId="87" fillId="0" borderId="47">
      <alignment vertical="center"/>
    </xf>
    <xf numFmtId="44" fontId="87" fillId="0" borderId="47" applyFont="0" applyFill="0" applyBorder="0" applyAlignment="0" applyProtection="0"/>
    <xf numFmtId="169" fontId="116" fillId="0" borderId="47"/>
    <xf numFmtId="169" fontId="116" fillId="0" borderId="47"/>
    <xf numFmtId="0" fontId="116" fillId="0" borderId="47"/>
    <xf numFmtId="0" fontId="116" fillId="0" borderId="47"/>
    <xf numFmtId="0" fontId="116" fillId="0" borderId="47"/>
    <xf numFmtId="0" fontId="116" fillId="0" borderId="47"/>
    <xf numFmtId="169" fontId="116" fillId="0" borderId="47"/>
    <xf numFmtId="0" fontId="80" fillId="0" borderId="47"/>
    <xf numFmtId="169" fontId="116" fillId="0" borderId="47"/>
    <xf numFmtId="0" fontId="80" fillId="0" borderId="47"/>
    <xf numFmtId="170" fontId="118" fillId="0" borderId="47"/>
    <xf numFmtId="0" fontId="27" fillId="0" borderId="47"/>
    <xf numFmtId="0" fontId="8" fillId="0" borderId="47"/>
    <xf numFmtId="43" fontId="8" fillId="0" borderId="47" applyFont="0" applyFill="0" applyBorder="0" applyAlignment="0" applyProtection="0"/>
    <xf numFmtId="0" fontId="7" fillId="0" borderId="47"/>
    <xf numFmtId="43" fontId="7" fillId="0" borderId="47" applyFont="0" applyFill="0" applyBorder="0" applyAlignment="0" applyProtection="0"/>
    <xf numFmtId="0" fontId="7" fillId="0" borderId="47"/>
    <xf numFmtId="44" fontId="7" fillId="0" borderId="47" applyFont="0" applyFill="0" applyBorder="0" applyAlignment="0" applyProtection="0"/>
    <xf numFmtId="0" fontId="187" fillId="0" borderId="47" applyNumberFormat="0" applyFill="0" applyBorder="0" applyAlignment="0" applyProtection="0"/>
    <xf numFmtId="0" fontId="7" fillId="0" borderId="47"/>
    <xf numFmtId="43" fontId="7" fillId="0" borderId="47" applyFont="0" applyFill="0" applyBorder="0" applyAlignment="0" applyProtection="0"/>
    <xf numFmtId="44" fontId="203" fillId="0" borderId="0" applyFont="0" applyFill="0" applyBorder="0" applyAlignment="0" applyProtection="0"/>
    <xf numFmtId="0" fontId="205" fillId="0" borderId="0" applyNumberFormat="0" applyFill="0" applyBorder="0" applyAlignment="0" applyProtection="0"/>
    <xf numFmtId="0" fontId="207" fillId="0" borderId="47"/>
    <xf numFmtId="0" fontId="1" fillId="0" borderId="47"/>
    <xf numFmtId="0" fontId="217" fillId="0" borderId="47"/>
  </cellStyleXfs>
  <cellXfs count="1159">
    <xf numFmtId="0" fontId="0" fillId="0" borderId="0" xfId="0"/>
    <xf numFmtId="0" fontId="13" fillId="2" borderId="1" xfId="0" applyFont="1" applyFill="1" applyBorder="1"/>
    <xf numFmtId="0" fontId="13" fillId="2" borderId="2" xfId="0" applyFont="1" applyFill="1" applyBorder="1"/>
    <xf numFmtId="0" fontId="17" fillId="0" borderId="0" xfId="0" applyFont="1"/>
    <xf numFmtId="0" fontId="13" fillId="2" borderId="7" xfId="0" applyFont="1" applyFill="1" applyBorder="1"/>
    <xf numFmtId="0" fontId="13" fillId="2" borderId="8" xfId="0" applyFont="1" applyFill="1" applyBorder="1"/>
    <xf numFmtId="0" fontId="18" fillId="0" borderId="15" xfId="0" applyFont="1" applyBorder="1"/>
    <xf numFmtId="0" fontId="18" fillId="0" borderId="16" xfId="0" applyFont="1" applyBorder="1"/>
    <xf numFmtId="0" fontId="13" fillId="0" borderId="16" xfId="0" applyFont="1" applyBorder="1"/>
    <xf numFmtId="0" fontId="13" fillId="0" borderId="16" xfId="0" applyFont="1" applyBorder="1" applyAlignment="1">
      <alignment horizontal="center" vertical="center"/>
    </xf>
    <xf numFmtId="0" fontId="16" fillId="0" borderId="16" xfId="0" applyFont="1" applyBorder="1"/>
    <xf numFmtId="0" fontId="16" fillId="0" borderId="17" xfId="0" applyFont="1" applyBorder="1"/>
    <xf numFmtId="0" fontId="14" fillId="2" borderId="8" xfId="0" applyFont="1" applyFill="1" applyBorder="1" applyAlignment="1">
      <alignment horizontal="center" vertical="center" wrapText="1"/>
    </xf>
    <xf numFmtId="0" fontId="13" fillId="2" borderId="21" xfId="0" applyFont="1" applyFill="1" applyBorder="1"/>
    <xf numFmtId="0" fontId="16" fillId="4" borderId="25" xfId="0" applyFont="1" applyFill="1" applyBorder="1"/>
    <xf numFmtId="0" fontId="16" fillId="4" borderId="26" xfId="0" applyFont="1" applyFill="1" applyBorder="1"/>
    <xf numFmtId="0" fontId="13" fillId="2" borderId="27" xfId="0" applyFont="1" applyFill="1" applyBorder="1"/>
    <xf numFmtId="0" fontId="20" fillId="4" borderId="1" xfId="0" applyFont="1" applyFill="1" applyBorder="1"/>
    <xf numFmtId="0" fontId="20" fillId="4" borderId="2" xfId="0" applyFont="1" applyFill="1" applyBorder="1"/>
    <xf numFmtId="0" fontId="20" fillId="4" borderId="28" xfId="0" applyFont="1" applyFill="1" applyBorder="1"/>
    <xf numFmtId="0" fontId="20" fillId="2" borderId="8" xfId="0" applyFont="1" applyFill="1" applyBorder="1"/>
    <xf numFmtId="0" fontId="13" fillId="5" borderId="8" xfId="0" applyFont="1" applyFill="1" applyBorder="1"/>
    <xf numFmtId="0" fontId="13" fillId="4" borderId="8" xfId="0" applyFont="1" applyFill="1" applyBorder="1"/>
    <xf numFmtId="0" fontId="13" fillId="4" borderId="29" xfId="0" applyFont="1" applyFill="1" applyBorder="1"/>
    <xf numFmtId="0" fontId="13" fillId="4" borderId="30" xfId="0" applyFont="1" applyFill="1" applyBorder="1"/>
    <xf numFmtId="0" fontId="18" fillId="2" borderId="1" xfId="0" applyFont="1" applyFill="1" applyBorder="1"/>
    <xf numFmtId="0" fontId="17" fillId="0" borderId="37" xfId="0" applyFont="1" applyBorder="1"/>
    <xf numFmtId="0" fontId="17" fillId="0" borderId="38" xfId="0" applyFont="1" applyBorder="1"/>
    <xf numFmtId="0" fontId="18" fillId="2" borderId="7" xfId="0" applyFont="1" applyFill="1" applyBorder="1"/>
    <xf numFmtId="0" fontId="18" fillId="2" borderId="7" xfId="0" applyFont="1" applyFill="1" applyBorder="1" applyAlignment="1">
      <alignment horizontal="right"/>
    </xf>
    <xf numFmtId="0" fontId="13" fillId="0" borderId="0" xfId="0" applyFont="1"/>
    <xf numFmtId="0" fontId="17" fillId="2" borderId="8" xfId="0" applyFont="1" applyFill="1" applyBorder="1"/>
    <xf numFmtId="0" fontId="18" fillId="2" borderId="42" xfId="0" applyFont="1" applyFill="1" applyBorder="1"/>
    <xf numFmtId="0" fontId="13" fillId="2" borderId="29" xfId="0" applyFont="1" applyFill="1" applyBorder="1"/>
    <xf numFmtId="0" fontId="13" fillId="2" borderId="30" xfId="0" applyFont="1" applyFill="1" applyBorder="1"/>
    <xf numFmtId="0" fontId="24" fillId="3" borderId="25" xfId="0" applyFont="1" applyFill="1" applyBorder="1"/>
    <xf numFmtId="0" fontId="24" fillId="3" borderId="26" xfId="0" applyFont="1" applyFill="1" applyBorder="1"/>
    <xf numFmtId="0" fontId="13" fillId="2" borderId="28" xfId="0" applyFont="1" applyFill="1" applyBorder="1"/>
    <xf numFmtId="0" fontId="17" fillId="0" borderId="0" xfId="0" quotePrefix="1" applyFont="1"/>
    <xf numFmtId="0" fontId="13" fillId="2" borderId="42" xfId="0" applyFont="1" applyFill="1" applyBorder="1"/>
    <xf numFmtId="0" fontId="17" fillId="0" borderId="43" xfId="0" applyFont="1" applyBorder="1"/>
    <xf numFmtId="0" fontId="17" fillId="0" borderId="44" xfId="0" applyFont="1" applyBorder="1"/>
    <xf numFmtId="0" fontId="17" fillId="0" borderId="45" xfId="0" applyFont="1" applyBorder="1"/>
    <xf numFmtId="0" fontId="13" fillId="2" borderId="8" xfId="0" applyFont="1" applyFill="1" applyBorder="1" applyAlignment="1">
      <alignment horizontal="center"/>
    </xf>
    <xf numFmtId="0" fontId="13" fillId="2" borderId="8" xfId="0" applyFont="1" applyFill="1" applyBorder="1" applyAlignment="1">
      <alignment horizontal="left"/>
    </xf>
    <xf numFmtId="0" fontId="26" fillId="0" borderId="47" xfId="1" applyFont="1"/>
    <xf numFmtId="0" fontId="29" fillId="4" borderId="24" xfId="0" applyFont="1" applyFill="1" applyBorder="1"/>
    <xf numFmtId="0" fontId="13" fillId="0" borderId="25" xfId="0" applyFont="1" applyBorder="1" applyAlignment="1">
      <alignment horizontal="left" vertical="center"/>
    </xf>
    <xf numFmtId="6" fontId="13" fillId="2" borderId="8" xfId="0" applyNumberFormat="1" applyFont="1" applyFill="1" applyBorder="1"/>
    <xf numFmtId="0" fontId="32" fillId="0" borderId="0" xfId="0" applyFont="1" applyAlignment="1">
      <alignment vertical="center"/>
    </xf>
    <xf numFmtId="0" fontId="33" fillId="0" borderId="53" xfId="0" applyFont="1" applyBorder="1"/>
    <xf numFmtId="0" fontId="11" fillId="0" borderId="47" xfId="3"/>
    <xf numFmtId="0" fontId="35" fillId="0" borderId="47" xfId="3" applyFont="1" applyAlignment="1">
      <alignment horizontal="center"/>
    </xf>
    <xf numFmtId="0" fontId="36" fillId="0" borderId="47" xfId="3" applyFont="1" applyAlignment="1">
      <alignment horizontal="center"/>
    </xf>
    <xf numFmtId="0" fontId="36" fillId="0" borderId="47" xfId="3" applyFont="1"/>
    <xf numFmtId="0" fontId="35" fillId="0" borderId="47" xfId="3" applyFont="1" applyAlignment="1">
      <alignment horizontal="left"/>
    </xf>
    <xf numFmtId="0" fontId="37" fillId="0" borderId="47" xfId="3" applyFont="1" applyAlignment="1">
      <alignment horizontal="left"/>
    </xf>
    <xf numFmtId="0" fontId="38" fillId="0" borderId="47" xfId="3" applyFont="1" applyAlignment="1">
      <alignment horizontal="right"/>
    </xf>
    <xf numFmtId="164" fontId="35" fillId="0" borderId="47" xfId="3" applyNumberFormat="1" applyFont="1" applyAlignment="1">
      <alignment horizontal="center"/>
    </xf>
    <xf numFmtId="164" fontId="37" fillId="0" borderId="47" xfId="3" applyNumberFormat="1" applyFont="1" applyAlignment="1">
      <alignment horizontal="left"/>
    </xf>
    <xf numFmtId="164" fontId="11" fillId="0" borderId="47" xfId="3" applyNumberFormat="1" applyAlignment="1">
      <alignment horizontal="center"/>
    </xf>
    <xf numFmtId="0" fontId="39" fillId="0" borderId="47" xfId="3" applyFont="1"/>
    <xf numFmtId="0" fontId="11" fillId="0" borderId="47" xfId="3" applyAlignment="1">
      <alignment horizontal="right"/>
    </xf>
    <xf numFmtId="164" fontId="40" fillId="0" borderId="54" xfId="3" applyNumberFormat="1" applyFont="1" applyBorder="1" applyAlignment="1">
      <alignment horizontal="center"/>
    </xf>
    <xf numFmtId="0" fontId="40" fillId="0" borderId="55" xfId="3" applyFont="1" applyBorder="1" applyAlignment="1">
      <alignment horizontal="center" vertical="center"/>
    </xf>
    <xf numFmtId="0" fontId="41" fillId="0" borderId="56" xfId="3" applyFont="1" applyBorder="1" applyAlignment="1">
      <alignment horizontal="left" vertical="center"/>
    </xf>
    <xf numFmtId="0" fontId="42" fillId="0" borderId="54" xfId="3" applyFont="1" applyBorder="1" applyAlignment="1">
      <alignment horizontal="center" vertical="center"/>
    </xf>
    <xf numFmtId="0" fontId="41" fillId="0" borderId="57" xfId="3" applyFont="1" applyBorder="1" applyAlignment="1">
      <alignment horizontal="left" vertical="center"/>
    </xf>
    <xf numFmtId="0" fontId="43" fillId="0" borderId="47" xfId="3" applyFont="1" applyAlignment="1">
      <alignment horizontal="right" vertical="center"/>
    </xf>
    <xf numFmtId="164" fontId="44" fillId="7" borderId="58" xfId="3" applyNumberFormat="1" applyFont="1" applyFill="1" applyBorder="1" applyAlignment="1">
      <alignment horizontal="center" vertical="center"/>
    </xf>
    <xf numFmtId="0" fontId="43" fillId="7" borderId="59" xfId="3" applyFont="1" applyFill="1" applyBorder="1" applyAlignment="1">
      <alignment horizontal="center" vertical="center"/>
    </xf>
    <xf numFmtId="0" fontId="45" fillId="7" borderId="58" xfId="3" applyFont="1" applyFill="1" applyBorder="1" applyAlignment="1">
      <alignment horizontal="center" vertical="center"/>
    </xf>
    <xf numFmtId="0" fontId="45" fillId="7" borderId="59" xfId="3" applyFont="1" applyFill="1" applyBorder="1" applyAlignment="1">
      <alignment horizontal="center" vertical="center"/>
    </xf>
    <xf numFmtId="0" fontId="39" fillId="7" borderId="60" xfId="3" applyFont="1" applyFill="1" applyBorder="1" applyAlignment="1">
      <alignment horizontal="left" vertical="center"/>
    </xf>
    <xf numFmtId="0" fontId="43" fillId="7" borderId="47" xfId="3" applyFont="1" applyFill="1" applyAlignment="1">
      <alignment horizontal="center" vertical="center"/>
    </xf>
    <xf numFmtId="0" fontId="45" fillId="7" borderId="61" xfId="3" applyFont="1" applyFill="1" applyBorder="1" applyAlignment="1">
      <alignment horizontal="center" vertical="center"/>
    </xf>
    <xf numFmtId="0" fontId="45" fillId="7" borderId="47" xfId="3" applyFont="1" applyFill="1" applyAlignment="1">
      <alignment horizontal="center" vertical="center"/>
    </xf>
    <xf numFmtId="0" fontId="39" fillId="7" borderId="47" xfId="3" applyFont="1" applyFill="1" applyAlignment="1">
      <alignment horizontal="left" vertical="center"/>
    </xf>
    <xf numFmtId="0" fontId="43" fillId="7" borderId="58" xfId="3" applyFont="1" applyFill="1" applyBorder="1" applyAlignment="1">
      <alignment horizontal="center" vertical="center"/>
    </xf>
    <xf numFmtId="0" fontId="38" fillId="8" borderId="58" xfId="3" applyFont="1" applyFill="1" applyBorder="1" applyAlignment="1">
      <alignment horizontal="center" vertical="center"/>
    </xf>
    <xf numFmtId="0" fontId="38" fillId="8" borderId="59" xfId="3" applyFont="1" applyFill="1" applyBorder="1" applyAlignment="1">
      <alignment horizontal="center" vertical="center"/>
    </xf>
    <xf numFmtId="0" fontId="46" fillId="8" borderId="58" xfId="3" applyFont="1" applyFill="1" applyBorder="1" applyAlignment="1">
      <alignment horizontal="center" vertical="center"/>
    </xf>
    <xf numFmtId="0" fontId="46" fillId="8" borderId="59" xfId="3" applyFont="1" applyFill="1" applyBorder="1" applyAlignment="1">
      <alignment horizontal="center" vertical="center"/>
    </xf>
    <xf numFmtId="0" fontId="39" fillId="8" borderId="60" xfId="3" applyFont="1" applyFill="1" applyBorder="1"/>
    <xf numFmtId="0" fontId="47" fillId="0" borderId="47" xfId="3" applyFont="1" applyAlignment="1">
      <alignment horizontal="center" vertical="center"/>
    </xf>
    <xf numFmtId="0" fontId="47" fillId="0" borderId="62" xfId="3" applyFont="1" applyBorder="1" applyAlignment="1">
      <alignment horizontal="left" vertical="center"/>
    </xf>
    <xf numFmtId="0" fontId="47" fillId="0" borderId="63" xfId="3" applyFont="1" applyBorder="1" applyAlignment="1">
      <alignment horizontal="left" vertical="center"/>
    </xf>
    <xf numFmtId="0" fontId="47" fillId="0" borderId="64" xfId="3" applyFont="1" applyBorder="1" applyAlignment="1">
      <alignment horizontal="left" vertical="center"/>
    </xf>
    <xf numFmtId="0" fontId="49" fillId="0" borderId="47" xfId="3" applyFont="1"/>
    <xf numFmtId="0" fontId="11" fillId="0" borderId="48" xfId="3" applyBorder="1" applyAlignment="1">
      <alignment horizontal="center"/>
    </xf>
    <xf numFmtId="0" fontId="11" fillId="0" borderId="48" xfId="3" applyBorder="1"/>
    <xf numFmtId="0" fontId="11" fillId="0" borderId="47" xfId="3" applyAlignment="1">
      <alignment horizontal="center"/>
    </xf>
    <xf numFmtId="3" fontId="11" fillId="7" borderId="48" xfId="3" applyNumberFormat="1" applyFill="1" applyBorder="1" applyAlignment="1">
      <alignment horizontal="right"/>
    </xf>
    <xf numFmtId="0" fontId="30" fillId="0" borderId="47" xfId="3" applyFont="1" applyAlignment="1">
      <alignment horizontal="center" vertical="center"/>
    </xf>
    <xf numFmtId="0" fontId="51" fillId="0" borderId="47" xfId="3" applyFont="1" applyAlignment="1">
      <alignment horizontal="center" vertical="center"/>
    </xf>
    <xf numFmtId="164" fontId="51" fillId="0" borderId="47" xfId="3" applyNumberFormat="1" applyFont="1" applyAlignment="1">
      <alignment horizontal="center" vertical="center"/>
    </xf>
    <xf numFmtId="2" fontId="52" fillId="9" borderId="48" xfId="3" applyNumberFormat="1" applyFont="1" applyFill="1" applyBorder="1"/>
    <xf numFmtId="164" fontId="34" fillId="0" borderId="47" xfId="3" applyNumberFormat="1" applyFont="1"/>
    <xf numFmtId="0" fontId="11" fillId="0" borderId="47" xfId="3" applyAlignment="1">
      <alignment horizontal="center" vertical="center"/>
    </xf>
    <xf numFmtId="0" fontId="30" fillId="7" borderId="47" xfId="3" applyFont="1" applyFill="1" applyAlignment="1">
      <alignment horizontal="center" vertical="center"/>
    </xf>
    <xf numFmtId="0" fontId="51" fillId="7" borderId="47" xfId="3" applyFont="1" applyFill="1" applyAlignment="1">
      <alignment horizontal="center" vertical="center"/>
    </xf>
    <xf numFmtId="164" fontId="51" fillId="7" borderId="47" xfId="3" applyNumberFormat="1" applyFont="1" applyFill="1" applyAlignment="1">
      <alignment horizontal="center" vertical="center"/>
    </xf>
    <xf numFmtId="2" fontId="11" fillId="7" borderId="47" xfId="3" applyNumberFormat="1" applyFill="1"/>
    <xf numFmtId="2" fontId="51" fillId="7" borderId="49" xfId="3" applyNumberFormat="1" applyFont="1" applyFill="1" applyBorder="1" applyAlignment="1">
      <alignment horizontal="center" vertical="center"/>
    </xf>
    <xf numFmtId="164" fontId="11" fillId="7" borderId="47" xfId="3" applyNumberFormat="1" applyFill="1"/>
    <xf numFmtId="0" fontId="11" fillId="7" borderId="47" xfId="3" applyFill="1"/>
    <xf numFmtId="0" fontId="11" fillId="7" borderId="47" xfId="3" applyFill="1" applyAlignment="1">
      <alignment horizontal="center" vertical="center"/>
    </xf>
    <xf numFmtId="0" fontId="46" fillId="7" borderId="47" xfId="3" applyFont="1" applyFill="1" applyAlignment="1">
      <alignment horizontal="left" vertical="center"/>
    </xf>
    <xf numFmtId="0" fontId="30" fillId="10" borderId="47" xfId="3" applyFont="1" applyFill="1" applyAlignment="1">
      <alignment horizontal="center" vertical="center"/>
    </xf>
    <xf numFmtId="0" fontId="54" fillId="10" borderId="65" xfId="3" applyFont="1" applyFill="1" applyBorder="1" applyAlignment="1">
      <alignment horizontal="center" vertical="center"/>
    </xf>
    <xf numFmtId="0" fontId="54" fillId="10" borderId="53" xfId="3" applyFont="1" applyFill="1" applyBorder="1" applyAlignment="1">
      <alignment horizontal="center" vertical="center"/>
    </xf>
    <xf numFmtId="164" fontId="54" fillId="10" borderId="66" xfId="3" applyNumberFormat="1" applyFont="1" applyFill="1" applyBorder="1" applyAlignment="1">
      <alignment horizontal="center" vertical="center"/>
    </xf>
    <xf numFmtId="2" fontId="51" fillId="10" borderId="47" xfId="3" applyNumberFormat="1" applyFont="1" applyFill="1" applyAlignment="1">
      <alignment horizontal="center" vertical="center"/>
    </xf>
    <xf numFmtId="2" fontId="51" fillId="10" borderId="49" xfId="3" applyNumberFormat="1" applyFont="1" applyFill="1" applyBorder="1" applyAlignment="1">
      <alignment horizontal="center" vertical="center"/>
    </xf>
    <xf numFmtId="164" fontId="11" fillId="10" borderId="47" xfId="3" applyNumberFormat="1" applyFill="1"/>
    <xf numFmtId="0" fontId="11" fillId="10" borderId="47" xfId="3" applyFill="1"/>
    <xf numFmtId="0" fontId="11" fillId="10" borderId="47" xfId="3" applyFill="1" applyAlignment="1">
      <alignment horizontal="center" vertical="center"/>
    </xf>
    <xf numFmtId="0" fontId="46" fillId="10" borderId="47" xfId="3" applyFont="1" applyFill="1" applyAlignment="1">
      <alignment horizontal="left" vertical="center"/>
    </xf>
    <xf numFmtId="0" fontId="51" fillId="10" borderId="47" xfId="3" applyFont="1" applyFill="1" applyAlignment="1">
      <alignment horizontal="center" vertical="center"/>
    </xf>
    <xf numFmtId="0" fontId="54" fillId="10" borderId="47" xfId="3" applyFont="1" applyFill="1" applyAlignment="1">
      <alignment horizontal="center" vertical="center"/>
    </xf>
    <xf numFmtId="0" fontId="54" fillId="10" borderId="50" xfId="3" applyFont="1" applyFill="1" applyBorder="1" applyAlignment="1">
      <alignment horizontal="center" vertical="center"/>
    </xf>
    <xf numFmtId="164" fontId="54" fillId="10" borderId="49" xfId="3" applyNumberFormat="1" applyFont="1" applyFill="1" applyBorder="1" applyAlignment="1">
      <alignment horizontal="center" vertical="center"/>
    </xf>
    <xf numFmtId="164" fontId="11" fillId="10" borderId="47" xfId="3" applyNumberFormat="1" applyFill="1" applyAlignment="1">
      <alignment horizontal="center" vertical="center"/>
    </xf>
    <xf numFmtId="0" fontId="11" fillId="10" borderId="47" xfId="3" applyFill="1" applyAlignment="1">
      <alignment horizontal="center"/>
    </xf>
    <xf numFmtId="0" fontId="55" fillId="10" borderId="47" xfId="3" applyFont="1" applyFill="1" applyAlignment="1">
      <alignment horizontal="center" vertical="center"/>
    </xf>
    <xf numFmtId="0" fontId="11" fillId="10" borderId="50" xfId="3" applyFill="1" applyBorder="1" applyAlignment="1">
      <alignment horizontal="center"/>
    </xf>
    <xf numFmtId="0" fontId="11" fillId="10" borderId="49" xfId="3" applyFill="1" applyBorder="1" applyAlignment="1">
      <alignment horizontal="center"/>
    </xf>
    <xf numFmtId="6" fontId="11" fillId="10" borderId="47" xfId="3" applyNumberFormat="1" applyFill="1" applyAlignment="1">
      <alignment horizontal="center"/>
    </xf>
    <xf numFmtId="0" fontId="11" fillId="7" borderId="47" xfId="3" applyFill="1" applyAlignment="1">
      <alignment horizontal="center"/>
    </xf>
    <xf numFmtId="0" fontId="11" fillId="7" borderId="50" xfId="3" applyFill="1" applyBorder="1" applyAlignment="1">
      <alignment horizontal="center"/>
    </xf>
    <xf numFmtId="164" fontId="11" fillId="7" borderId="49" xfId="3" applyNumberFormat="1" applyFill="1" applyBorder="1" applyAlignment="1">
      <alignment horizontal="center"/>
    </xf>
    <xf numFmtId="2" fontId="51" fillId="7" borderId="47" xfId="3" applyNumberFormat="1" applyFont="1" applyFill="1" applyAlignment="1">
      <alignment horizontal="center" vertical="center"/>
    </xf>
    <xf numFmtId="0" fontId="55" fillId="10" borderId="50" xfId="3" applyFont="1" applyFill="1" applyBorder="1" applyAlignment="1">
      <alignment horizontal="center" vertical="center"/>
    </xf>
    <xf numFmtId="0" fontId="30" fillId="10" borderId="49" xfId="3" applyFont="1" applyFill="1" applyBorder="1" applyAlignment="1">
      <alignment horizontal="center" vertical="center"/>
    </xf>
    <xf numFmtId="0" fontId="57" fillId="10" borderId="47" xfId="3" applyFont="1" applyFill="1" applyAlignment="1">
      <alignment horizontal="center" vertical="center"/>
    </xf>
    <xf numFmtId="164" fontId="26" fillId="10" borderId="47" xfId="3" applyNumberFormat="1" applyFont="1" applyFill="1" applyAlignment="1">
      <alignment horizontal="center" vertical="center"/>
    </xf>
    <xf numFmtId="0" fontId="56" fillId="10" borderId="47" xfId="3" applyFont="1" applyFill="1"/>
    <xf numFmtId="0" fontId="54" fillId="7" borderId="47" xfId="3" applyFont="1" applyFill="1" applyAlignment="1">
      <alignment horizontal="center" vertical="center"/>
    </xf>
    <xf numFmtId="0" fontId="55" fillId="7" borderId="47" xfId="3" applyFont="1" applyFill="1" applyAlignment="1">
      <alignment horizontal="center" vertical="center"/>
    </xf>
    <xf numFmtId="0" fontId="30" fillId="7" borderId="50" xfId="3" applyFont="1" applyFill="1" applyBorder="1" applyAlignment="1">
      <alignment horizontal="center" vertical="center"/>
    </xf>
    <xf numFmtId="164" fontId="54" fillId="7" borderId="49" xfId="3" applyNumberFormat="1" applyFont="1" applyFill="1" applyBorder="1" applyAlignment="1">
      <alignment horizontal="center" vertical="center"/>
    </xf>
    <xf numFmtId="164" fontId="26" fillId="7" borderId="47" xfId="3" applyNumberFormat="1" applyFont="1" applyFill="1" applyAlignment="1">
      <alignment horizontal="center" vertical="center"/>
    </xf>
    <xf numFmtId="0" fontId="56" fillId="7" borderId="47" xfId="3" applyFont="1" applyFill="1"/>
    <xf numFmtId="0" fontId="54" fillId="7" borderId="50" xfId="3" applyFont="1" applyFill="1" applyBorder="1" applyAlignment="1">
      <alignment horizontal="center" vertical="center"/>
    </xf>
    <xf numFmtId="0" fontId="56" fillId="7" borderId="47" xfId="3" applyFont="1" applyFill="1" applyAlignment="1">
      <alignment vertical="center"/>
    </xf>
    <xf numFmtId="0" fontId="56" fillId="7" borderId="47" xfId="3" applyFont="1" applyFill="1" applyAlignment="1">
      <alignment horizontal="center" vertical="center"/>
    </xf>
    <xf numFmtId="0" fontId="26" fillId="7" borderId="47" xfId="3" applyFont="1" applyFill="1" applyAlignment="1">
      <alignment horizontal="center" vertical="center"/>
    </xf>
    <xf numFmtId="0" fontId="26" fillId="7" borderId="50" xfId="3" applyFont="1" applyFill="1" applyBorder="1" applyAlignment="1">
      <alignment horizontal="center" vertical="center"/>
    </xf>
    <xf numFmtId="0" fontId="58" fillId="7" borderId="47" xfId="3" applyFont="1" applyFill="1" applyAlignment="1">
      <alignment horizontal="center" vertical="center"/>
    </xf>
    <xf numFmtId="0" fontId="58" fillId="7" borderId="50" xfId="3" applyFont="1" applyFill="1" applyBorder="1" applyAlignment="1">
      <alignment horizontal="center" vertical="center"/>
    </xf>
    <xf numFmtId="164" fontId="58" fillId="7" borderId="49" xfId="3" applyNumberFormat="1" applyFont="1" applyFill="1" applyBorder="1" applyAlignment="1">
      <alignment horizontal="center" vertical="center"/>
    </xf>
    <xf numFmtId="2" fontId="11" fillId="7" borderId="47" xfId="3" applyNumberFormat="1" applyFill="1" applyAlignment="1">
      <alignment horizontal="center" vertical="center"/>
    </xf>
    <xf numFmtId="2" fontId="11" fillId="7" borderId="49" xfId="3" applyNumberFormat="1" applyFill="1" applyBorder="1" applyAlignment="1">
      <alignment horizontal="center" vertical="center"/>
    </xf>
    <xf numFmtId="164" fontId="11" fillId="7" borderId="47" xfId="3" applyNumberFormat="1" applyFill="1" applyAlignment="1">
      <alignment horizontal="center" vertical="center"/>
    </xf>
    <xf numFmtId="0" fontId="46" fillId="7" borderId="47" xfId="3" applyFont="1" applyFill="1"/>
    <xf numFmtId="0" fontId="59" fillId="11" borderId="47" xfId="3" applyFont="1" applyFill="1" applyAlignment="1">
      <alignment horizontal="center" vertical="center"/>
    </xf>
    <xf numFmtId="0" fontId="59" fillId="7" borderId="47" xfId="3" applyFont="1" applyFill="1" applyAlignment="1">
      <alignment horizontal="center" vertical="center"/>
    </xf>
    <xf numFmtId="0" fontId="59" fillId="7" borderId="50" xfId="3" applyFont="1" applyFill="1" applyBorder="1" applyAlignment="1">
      <alignment horizontal="center" vertical="center"/>
    </xf>
    <xf numFmtId="164" fontId="59" fillId="7" borderId="49" xfId="3" applyNumberFormat="1" applyFont="1" applyFill="1" applyBorder="1" applyAlignment="1">
      <alignment horizontal="center" vertical="center"/>
    </xf>
    <xf numFmtId="2" fontId="60" fillId="12" borderId="47" xfId="3" applyNumberFormat="1" applyFont="1" applyFill="1" applyAlignment="1">
      <alignment horizontal="center" vertical="center"/>
    </xf>
    <xf numFmtId="2" fontId="60" fillId="12" borderId="49" xfId="3" applyNumberFormat="1" applyFont="1" applyFill="1" applyBorder="1" applyAlignment="1">
      <alignment horizontal="center" vertical="center"/>
    </xf>
    <xf numFmtId="164" fontId="11" fillId="8" borderId="47" xfId="3" applyNumberFormat="1" applyFill="1" applyAlignment="1">
      <alignment horizontal="center" vertical="center"/>
    </xf>
    <xf numFmtId="0" fontId="11" fillId="8" borderId="47" xfId="3" applyFill="1" applyAlignment="1">
      <alignment horizontal="center" vertical="center"/>
    </xf>
    <xf numFmtId="0" fontId="61" fillId="8" borderId="47" xfId="3" applyFont="1" applyFill="1" applyAlignment="1">
      <alignment horizontal="left" vertical="center"/>
    </xf>
    <xf numFmtId="0" fontId="36" fillId="8" borderId="47" xfId="3" applyFont="1" applyFill="1" applyAlignment="1">
      <alignment vertical="center"/>
    </xf>
    <xf numFmtId="0" fontId="58" fillId="13" borderId="47" xfId="3" applyFont="1" applyFill="1" applyAlignment="1">
      <alignment horizontal="center" vertical="center"/>
    </xf>
    <xf numFmtId="0" fontId="58" fillId="14" borderId="67" xfId="3" applyFont="1" applyFill="1" applyBorder="1" applyAlignment="1">
      <alignment horizontal="center" vertical="center"/>
    </xf>
    <xf numFmtId="0" fontId="58" fillId="14" borderId="68" xfId="3" applyFont="1" applyFill="1" applyBorder="1" applyAlignment="1">
      <alignment horizontal="center" vertical="center"/>
    </xf>
    <xf numFmtId="0" fontId="58" fillId="14" borderId="69" xfId="3" applyFont="1" applyFill="1" applyBorder="1" applyAlignment="1">
      <alignment horizontal="center" vertical="center"/>
    </xf>
    <xf numFmtId="2" fontId="11" fillId="0" borderId="47" xfId="3" applyNumberFormat="1"/>
    <xf numFmtId="2" fontId="11" fillId="0" borderId="49" xfId="3" applyNumberFormat="1" applyBorder="1"/>
    <xf numFmtId="0" fontId="11" fillId="7" borderId="47" xfId="3" applyFill="1" applyAlignment="1">
      <alignment horizontal="left" vertical="center"/>
    </xf>
    <xf numFmtId="3" fontId="62" fillId="0" borderId="47" xfId="3" applyNumberFormat="1" applyFont="1" applyAlignment="1">
      <alignment horizontal="center" vertical="center" textRotation="90"/>
    </xf>
    <xf numFmtId="2" fontId="41" fillId="0" borderId="47" xfId="3" applyNumberFormat="1" applyFont="1" applyAlignment="1">
      <alignment horizontal="center" vertical="center"/>
    </xf>
    <xf numFmtId="2" fontId="41" fillId="0" borderId="49" xfId="3" applyNumberFormat="1" applyFont="1" applyBorder="1" applyAlignment="1">
      <alignment horizontal="center" vertical="center"/>
    </xf>
    <xf numFmtId="164" fontId="41" fillId="0" borderId="47" xfId="3" applyNumberFormat="1" applyFont="1" applyAlignment="1">
      <alignment horizontal="center" vertical="center"/>
    </xf>
    <xf numFmtId="0" fontId="41" fillId="0" borderId="47" xfId="3" applyFont="1" applyAlignment="1">
      <alignment horizontal="center" vertical="center"/>
    </xf>
    <xf numFmtId="0" fontId="41" fillId="0" borderId="47" xfId="3" applyFont="1" applyAlignment="1">
      <alignment horizontal="center" vertical="center" wrapText="1"/>
    </xf>
    <xf numFmtId="3" fontId="63" fillId="0" borderId="47" xfId="3" applyNumberFormat="1" applyFont="1" applyAlignment="1">
      <alignment horizontal="center" vertical="center" textRotation="90"/>
    </xf>
    <xf numFmtId="0" fontId="63" fillId="0" borderId="47" xfId="3" applyFont="1" applyAlignment="1">
      <alignment horizontal="center" vertical="center" textRotation="90"/>
    </xf>
    <xf numFmtId="0" fontId="38" fillId="0" borderId="47" xfId="3" applyFont="1" applyAlignment="1">
      <alignment horizontal="center"/>
    </xf>
    <xf numFmtId="0" fontId="43" fillId="0" borderId="47" xfId="3" applyFont="1" applyAlignment="1">
      <alignment horizontal="center" vertical="center"/>
    </xf>
    <xf numFmtId="0" fontId="65" fillId="7" borderId="58" xfId="3" applyFont="1" applyFill="1" applyBorder="1" applyAlignment="1">
      <alignment horizontal="center" vertical="center"/>
    </xf>
    <xf numFmtId="0" fontId="65" fillId="7" borderId="59" xfId="3" applyFont="1" applyFill="1" applyBorder="1" applyAlignment="1">
      <alignment horizontal="center" vertical="center"/>
    </xf>
    <xf numFmtId="3" fontId="11" fillId="7" borderId="48" xfId="3" applyNumberFormat="1" applyFill="1" applyBorder="1" applyAlignment="1">
      <alignment horizontal="center"/>
    </xf>
    <xf numFmtId="0" fontId="49" fillId="0" borderId="47" xfId="3" applyFont="1" applyAlignment="1">
      <alignment horizontal="center"/>
    </xf>
    <xf numFmtId="0" fontId="64" fillId="0" borderId="47" xfId="3" applyFont="1"/>
    <xf numFmtId="0" fontId="51" fillId="10" borderId="65" xfId="3" applyFont="1" applyFill="1" applyBorder="1" applyAlignment="1">
      <alignment horizontal="center" vertical="center"/>
    </xf>
    <xf numFmtId="0" fontId="51" fillId="10" borderId="53" xfId="3" applyFont="1" applyFill="1" applyBorder="1" applyAlignment="1">
      <alignment horizontal="center" vertical="center"/>
    </xf>
    <xf numFmtId="164" fontId="51" fillId="10" borderId="66" xfId="3" applyNumberFormat="1" applyFont="1" applyFill="1" applyBorder="1" applyAlignment="1">
      <alignment horizontal="center" vertical="center"/>
    </xf>
    <xf numFmtId="0" fontId="55" fillId="7" borderId="50" xfId="3" applyFont="1" applyFill="1" applyBorder="1" applyAlignment="1">
      <alignment horizontal="center" vertical="center"/>
    </xf>
    <xf numFmtId="0" fontId="55" fillId="7" borderId="49" xfId="3" applyFont="1" applyFill="1" applyBorder="1" applyAlignment="1">
      <alignment horizontal="center" vertical="center"/>
    </xf>
    <xf numFmtId="2" fontId="30" fillId="7" borderId="47" xfId="3" applyNumberFormat="1" applyFont="1" applyFill="1" applyAlignment="1">
      <alignment horizontal="center" vertical="center"/>
    </xf>
    <xf numFmtId="2" fontId="30" fillId="7" borderId="49" xfId="3" applyNumberFormat="1" applyFont="1" applyFill="1" applyBorder="1" applyAlignment="1">
      <alignment horizontal="center" vertical="center"/>
    </xf>
    <xf numFmtId="0" fontId="51" fillId="10" borderId="50" xfId="3" applyFont="1" applyFill="1" applyBorder="1" applyAlignment="1">
      <alignment horizontal="center" vertical="center"/>
    </xf>
    <xf numFmtId="164" fontId="51" fillId="10" borderId="49" xfId="3" applyNumberFormat="1" applyFont="1" applyFill="1" applyBorder="1" applyAlignment="1">
      <alignment horizontal="center" vertical="center"/>
    </xf>
    <xf numFmtId="0" fontId="41" fillId="0" borderId="57" xfId="3" applyFont="1" applyBorder="1" applyAlignment="1">
      <alignment vertical="center"/>
    </xf>
    <xf numFmtId="0" fontId="47" fillId="0" borderId="55" xfId="3" applyFont="1" applyBorder="1" applyAlignment="1">
      <alignment horizontal="center" vertical="center"/>
    </xf>
    <xf numFmtId="0" fontId="47" fillId="0" borderId="57" xfId="3" applyFont="1" applyBorder="1" applyAlignment="1">
      <alignment horizontal="center" vertical="center"/>
    </xf>
    <xf numFmtId="0" fontId="47" fillId="0" borderId="58" xfId="3" applyFont="1" applyBorder="1" applyAlignment="1">
      <alignment horizontal="left" vertical="center"/>
    </xf>
    <xf numFmtId="0" fontId="47" fillId="0" borderId="59" xfId="3" applyFont="1" applyBorder="1" applyAlignment="1">
      <alignment horizontal="left" vertical="center"/>
    </xf>
    <xf numFmtId="0" fontId="47" fillId="0" borderId="60" xfId="3" applyFont="1" applyBorder="1" applyAlignment="1">
      <alignment horizontal="left" vertical="center"/>
    </xf>
    <xf numFmtId="0" fontId="26" fillId="0" borderId="75" xfId="3" applyFont="1" applyBorder="1" applyAlignment="1">
      <alignment horizontal="center"/>
    </xf>
    <xf numFmtId="0" fontId="26" fillId="0" borderId="76" xfId="3" applyFont="1" applyBorder="1" applyAlignment="1">
      <alignment horizontal="center"/>
    </xf>
    <xf numFmtId="0" fontId="52" fillId="0" borderId="48" xfId="3" applyFont="1" applyBorder="1" applyAlignment="1">
      <alignment horizontal="center"/>
    </xf>
    <xf numFmtId="164" fontId="60" fillId="0" borderId="47" xfId="3" applyNumberFormat="1" applyFont="1"/>
    <xf numFmtId="0" fontId="60" fillId="9" borderId="49" xfId="3" applyFont="1" applyFill="1" applyBorder="1" applyAlignment="1">
      <alignment horizontal="center" vertical="center"/>
    </xf>
    <xf numFmtId="0" fontId="30" fillId="9" borderId="47" xfId="3" applyFont="1" applyFill="1" applyAlignment="1">
      <alignment horizontal="center" vertical="center"/>
    </xf>
    <xf numFmtId="0" fontId="11" fillId="8" borderId="77" xfId="3" applyFill="1" applyBorder="1"/>
    <xf numFmtId="0" fontId="30" fillId="8" borderId="76" xfId="3" applyFont="1" applyFill="1" applyBorder="1" applyAlignment="1">
      <alignment horizontal="center" vertical="center"/>
    </xf>
    <xf numFmtId="0" fontId="11" fillId="8" borderId="76" xfId="3" applyFill="1" applyBorder="1"/>
    <xf numFmtId="0" fontId="51" fillId="8" borderId="76" xfId="3" applyFont="1" applyFill="1" applyBorder="1" applyAlignment="1">
      <alignment horizontal="center" vertical="center"/>
    </xf>
    <xf numFmtId="0" fontId="51" fillId="8" borderId="75" xfId="3" applyFont="1" applyFill="1" applyBorder="1" applyAlignment="1">
      <alignment horizontal="center" vertical="center"/>
    </xf>
    <xf numFmtId="0" fontId="30" fillId="8" borderId="47" xfId="3" applyFont="1" applyFill="1" applyAlignment="1">
      <alignment horizontal="center" vertical="center"/>
    </xf>
    <xf numFmtId="0" fontId="51" fillId="8" borderId="47" xfId="3" applyFont="1" applyFill="1" applyAlignment="1">
      <alignment horizontal="center" vertical="center"/>
    </xf>
    <xf numFmtId="164" fontId="11" fillId="8" borderId="53" xfId="3" applyNumberFormat="1" applyFill="1" applyBorder="1"/>
    <xf numFmtId="0" fontId="11" fillId="8" borderId="53" xfId="3" applyFill="1" applyBorder="1" applyAlignment="1">
      <alignment horizontal="center" vertical="center"/>
    </xf>
    <xf numFmtId="0" fontId="11" fillId="8" borderId="66" xfId="3" applyFill="1" applyBorder="1" applyAlignment="1">
      <alignment horizontal="left" vertical="center"/>
    </xf>
    <xf numFmtId="0" fontId="11" fillId="8" borderId="78" xfId="3" applyFill="1" applyBorder="1"/>
    <xf numFmtId="0" fontId="11" fillId="8" borderId="47" xfId="3" applyFill="1"/>
    <xf numFmtId="0" fontId="51" fillId="8" borderId="79" xfId="3" applyFont="1" applyFill="1" applyBorder="1" applyAlignment="1">
      <alignment horizontal="center" vertical="center"/>
    </xf>
    <xf numFmtId="164" fontId="11" fillId="8" borderId="47" xfId="3" applyNumberFormat="1" applyFill="1"/>
    <xf numFmtId="0" fontId="11" fillId="8" borderId="49" xfId="3" applyFill="1" applyBorder="1" applyAlignment="1">
      <alignment horizontal="left" vertical="center"/>
    </xf>
    <xf numFmtId="0" fontId="51" fillId="9" borderId="47" xfId="3" applyFont="1" applyFill="1" applyAlignment="1">
      <alignment horizontal="center" vertical="center"/>
    </xf>
    <xf numFmtId="0" fontId="51" fillId="8" borderId="78" xfId="3" applyFont="1" applyFill="1" applyBorder="1" applyAlignment="1">
      <alignment horizontal="center" vertical="center"/>
    </xf>
    <xf numFmtId="0" fontId="11" fillId="8" borderId="47" xfId="3" applyFill="1" applyAlignment="1">
      <alignment horizontal="center"/>
    </xf>
    <xf numFmtId="0" fontId="51" fillId="7" borderId="78" xfId="3" applyFont="1" applyFill="1" applyBorder="1" applyAlignment="1">
      <alignment horizontal="center" vertical="center"/>
    </xf>
    <xf numFmtId="0" fontId="51" fillId="7" borderId="79" xfId="3" applyFont="1" applyFill="1" applyBorder="1" applyAlignment="1">
      <alignment horizontal="center" vertical="center"/>
    </xf>
    <xf numFmtId="0" fontId="11" fillId="7" borderId="49" xfId="3" applyFill="1" applyBorder="1" applyAlignment="1">
      <alignment horizontal="left" vertical="center"/>
    </xf>
    <xf numFmtId="0" fontId="51" fillId="10" borderId="78" xfId="3" applyFont="1" applyFill="1" applyBorder="1" applyAlignment="1">
      <alignment horizontal="center" vertical="center"/>
    </xf>
    <xf numFmtId="0" fontId="51" fillId="10" borderId="79" xfId="3" applyFont="1" applyFill="1" applyBorder="1" applyAlignment="1">
      <alignment horizontal="center" vertical="center"/>
    </xf>
    <xf numFmtId="0" fontId="11" fillId="10" borderId="49" xfId="3" applyFill="1" applyBorder="1" applyAlignment="1">
      <alignment horizontal="left" vertical="center"/>
    </xf>
    <xf numFmtId="0" fontId="56" fillId="7" borderId="47" xfId="3" applyFont="1" applyFill="1" applyAlignment="1">
      <alignment horizontal="center"/>
    </xf>
    <xf numFmtId="0" fontId="30" fillId="15" borderId="78" xfId="3" applyFont="1" applyFill="1" applyBorder="1" applyAlignment="1">
      <alignment horizontal="center" vertical="center"/>
    </xf>
    <xf numFmtId="0" fontId="51" fillId="15" borderId="47" xfId="3" applyFont="1" applyFill="1" applyAlignment="1">
      <alignment horizontal="center" vertical="center"/>
    </xf>
    <xf numFmtId="0" fontId="30" fillId="15" borderId="47" xfId="3" applyFont="1" applyFill="1" applyAlignment="1">
      <alignment horizontal="center" vertical="center"/>
    </xf>
    <xf numFmtId="0" fontId="51" fillId="15" borderId="79" xfId="3" applyFont="1" applyFill="1" applyBorder="1" applyAlignment="1">
      <alignment horizontal="center" vertical="center"/>
    </xf>
    <xf numFmtId="164" fontId="26" fillId="15" borderId="47" xfId="3" applyNumberFormat="1" applyFont="1" applyFill="1" applyAlignment="1">
      <alignment horizontal="center" vertical="center"/>
    </xf>
    <xf numFmtId="0" fontId="11" fillId="15" borderId="47" xfId="3" applyFill="1" applyAlignment="1">
      <alignment horizontal="center" vertical="center"/>
    </xf>
    <xf numFmtId="0" fontId="11" fillId="12" borderId="47" xfId="3" applyFill="1" applyAlignment="1">
      <alignment horizontal="center" vertical="center"/>
    </xf>
    <xf numFmtId="0" fontId="11" fillId="15" borderId="49" xfId="3" applyFill="1" applyBorder="1" applyAlignment="1">
      <alignment horizontal="left" vertical="center"/>
    </xf>
    <xf numFmtId="0" fontId="30" fillId="7" borderId="78" xfId="3" applyFont="1" applyFill="1" applyBorder="1" applyAlignment="1">
      <alignment horizontal="center" vertical="center"/>
    </xf>
    <xf numFmtId="0" fontId="58" fillId="7" borderId="78" xfId="3" applyFont="1" applyFill="1" applyBorder="1" applyAlignment="1">
      <alignment horizontal="center" vertical="center"/>
    </xf>
    <xf numFmtId="0" fontId="58" fillId="7" borderId="79" xfId="3" applyFont="1" applyFill="1" applyBorder="1" applyAlignment="1">
      <alignment horizontal="center" vertical="center"/>
    </xf>
    <xf numFmtId="0" fontId="67" fillId="10" borderId="47" xfId="3" applyFont="1" applyFill="1" applyAlignment="1">
      <alignment horizontal="center" vertical="center"/>
    </xf>
    <xf numFmtId="0" fontId="68" fillId="7" borderId="78" xfId="3" applyFont="1" applyFill="1" applyBorder="1" applyAlignment="1">
      <alignment horizontal="center" vertical="center"/>
    </xf>
    <xf numFmtId="0" fontId="68" fillId="7" borderId="47" xfId="3" applyFont="1" applyFill="1" applyAlignment="1">
      <alignment horizontal="center" vertical="center"/>
    </xf>
    <xf numFmtId="0" fontId="68" fillId="7" borderId="79" xfId="3" applyFont="1" applyFill="1" applyBorder="1" applyAlignment="1">
      <alignment horizontal="center" vertical="center"/>
    </xf>
    <xf numFmtId="164" fontId="69" fillId="8" borderId="47" xfId="3" applyNumberFormat="1" applyFont="1" applyFill="1" applyAlignment="1">
      <alignment horizontal="center" vertical="center"/>
    </xf>
    <xf numFmtId="0" fontId="70" fillId="16" borderId="47" xfId="3" applyFont="1" applyFill="1" applyAlignment="1">
      <alignment horizontal="center" vertical="center"/>
    </xf>
    <xf numFmtId="0" fontId="71" fillId="13" borderId="78" xfId="3" applyFont="1" applyFill="1" applyBorder="1" applyAlignment="1">
      <alignment horizontal="center" vertical="center"/>
    </xf>
    <xf numFmtId="0" fontId="71" fillId="13" borderId="47" xfId="3" applyFont="1" applyFill="1" applyAlignment="1">
      <alignment horizontal="center" vertical="center"/>
    </xf>
    <xf numFmtId="0" fontId="71" fillId="14" borderId="47" xfId="3" applyFont="1" applyFill="1" applyAlignment="1">
      <alignment horizontal="center" vertical="center"/>
    </xf>
    <xf numFmtId="0" fontId="71" fillId="14" borderId="79" xfId="3" applyFont="1" applyFill="1" applyBorder="1" applyAlignment="1">
      <alignment horizontal="center" vertical="center"/>
    </xf>
    <xf numFmtId="164" fontId="72" fillId="0" borderId="47" xfId="3" applyNumberFormat="1" applyFont="1" applyAlignment="1">
      <alignment horizontal="center" vertical="center"/>
    </xf>
    <xf numFmtId="164" fontId="73" fillId="0" borderId="47" xfId="3" applyNumberFormat="1" applyFont="1" applyAlignment="1">
      <alignment horizontal="center" vertical="center"/>
    </xf>
    <xf numFmtId="0" fontId="74" fillId="0" borderId="47" xfId="3" applyFont="1" applyAlignment="1">
      <alignment horizontal="center" vertical="center" wrapText="1"/>
    </xf>
    <xf numFmtId="0" fontId="74" fillId="0" borderId="47" xfId="3" applyFont="1" applyAlignment="1">
      <alignment horizontal="center" vertical="center"/>
    </xf>
    <xf numFmtId="0" fontId="61" fillId="16" borderId="80" xfId="3" applyFont="1" applyFill="1" applyBorder="1" applyAlignment="1">
      <alignment vertical="center"/>
    </xf>
    <xf numFmtId="3" fontId="62" fillId="0" borderId="82" xfId="3" applyNumberFormat="1" applyFont="1" applyBorder="1" applyAlignment="1">
      <alignment horizontal="center" vertical="center" textRotation="90"/>
    </xf>
    <xf numFmtId="3" fontId="62" fillId="0" borderId="83" xfId="3" applyNumberFormat="1" applyFont="1" applyBorder="1" applyAlignment="1">
      <alignment horizontal="center" vertical="center" textRotation="90"/>
    </xf>
    <xf numFmtId="3" fontId="62" fillId="0" borderId="84" xfId="3" applyNumberFormat="1" applyFont="1" applyBorder="1" applyAlignment="1">
      <alignment horizontal="center" vertical="center" textRotation="90"/>
    </xf>
    <xf numFmtId="3" fontId="62" fillId="0" borderId="85" xfId="3" applyNumberFormat="1" applyFont="1" applyBorder="1" applyAlignment="1">
      <alignment horizontal="center" vertical="center" textRotation="90"/>
    </xf>
    <xf numFmtId="3" fontId="62" fillId="0" borderId="86" xfId="3" applyNumberFormat="1" applyFont="1" applyBorder="1" applyAlignment="1">
      <alignment horizontal="center" vertical="center" textRotation="90"/>
    </xf>
    <xf numFmtId="164" fontId="74" fillId="0" borderId="47" xfId="3" applyNumberFormat="1" applyFont="1" applyAlignment="1">
      <alignment horizontal="center" vertical="center"/>
    </xf>
    <xf numFmtId="0" fontId="76" fillId="0" borderId="47" xfId="3" applyFont="1" applyAlignment="1">
      <alignment horizontal="center" vertical="center"/>
    </xf>
    <xf numFmtId="0" fontId="30" fillId="0" borderId="50" xfId="3" applyFont="1" applyBorder="1" applyAlignment="1">
      <alignment horizontal="center" vertical="center"/>
    </xf>
    <xf numFmtId="0" fontId="30" fillId="0" borderId="49" xfId="3" applyFont="1" applyBorder="1" applyAlignment="1">
      <alignment horizontal="center" vertical="center"/>
    </xf>
    <xf numFmtId="0" fontId="51" fillId="0" borderId="49" xfId="3" applyFont="1" applyBorder="1" applyAlignment="1">
      <alignment horizontal="center" vertical="center"/>
    </xf>
    <xf numFmtId="0" fontId="51" fillId="0" borderId="50" xfId="3" applyFont="1" applyBorder="1" applyAlignment="1">
      <alignment horizontal="center" vertical="center"/>
    </xf>
    <xf numFmtId="164" fontId="51" fillId="0" borderId="49" xfId="3" applyNumberFormat="1" applyFont="1" applyBorder="1" applyAlignment="1">
      <alignment horizontal="center" vertical="center"/>
    </xf>
    <xf numFmtId="2" fontId="52" fillId="9" borderId="48" xfId="3" applyNumberFormat="1" applyFont="1" applyFill="1" applyBorder="1" applyAlignment="1">
      <alignment horizontal="center"/>
    </xf>
    <xf numFmtId="164" fontId="11" fillId="0" borderId="47" xfId="3" applyNumberFormat="1"/>
    <xf numFmtId="0" fontId="30" fillId="7" borderId="49" xfId="3" applyFont="1" applyFill="1" applyBorder="1" applyAlignment="1">
      <alignment horizontal="center" vertical="center"/>
    </xf>
    <xf numFmtId="0" fontId="54" fillId="7" borderId="49" xfId="3" applyFont="1" applyFill="1" applyBorder="1" applyAlignment="1">
      <alignment horizontal="center" vertical="center"/>
    </xf>
    <xf numFmtId="0" fontId="54" fillId="10" borderId="49" xfId="3" applyFont="1" applyFill="1" applyBorder="1" applyAlignment="1">
      <alignment horizontal="center" vertical="center"/>
    </xf>
    <xf numFmtId="0" fontId="11" fillId="7" borderId="49" xfId="3" applyFill="1" applyBorder="1" applyAlignment="1">
      <alignment horizontal="center"/>
    </xf>
    <xf numFmtId="0" fontId="77" fillId="7" borderId="47" xfId="3" applyFont="1" applyFill="1" applyAlignment="1">
      <alignment horizontal="center" vertical="center"/>
    </xf>
    <xf numFmtId="0" fontId="78" fillId="10" borderId="47" xfId="3" applyFont="1" applyFill="1" applyAlignment="1">
      <alignment horizontal="center" vertical="center"/>
    </xf>
    <xf numFmtId="0" fontId="55" fillId="10" borderId="49" xfId="3" applyFont="1" applyFill="1" applyBorder="1" applyAlignment="1">
      <alignment horizontal="center" vertical="center"/>
    </xf>
    <xf numFmtId="0" fontId="79" fillId="7" borderId="47" xfId="3" applyFont="1" applyFill="1" applyAlignment="1">
      <alignment horizontal="center" vertical="center"/>
    </xf>
    <xf numFmtId="0" fontId="26" fillId="7" borderId="49" xfId="3" applyFont="1" applyFill="1" applyBorder="1" applyAlignment="1">
      <alignment horizontal="center" vertical="center"/>
    </xf>
    <xf numFmtId="0" fontId="58" fillId="7" borderId="49" xfId="3" applyFont="1" applyFill="1" applyBorder="1" applyAlignment="1">
      <alignment horizontal="center" vertical="center"/>
    </xf>
    <xf numFmtId="0" fontId="59" fillId="7" borderId="49" xfId="3" applyFont="1" applyFill="1" applyBorder="1" applyAlignment="1">
      <alignment horizontal="center" vertical="center"/>
    </xf>
    <xf numFmtId="2" fontId="36" fillId="12" borderId="47" xfId="3" applyNumberFormat="1" applyFont="1" applyFill="1" applyAlignment="1">
      <alignment horizontal="center" vertical="center"/>
    </xf>
    <xf numFmtId="2" fontId="36" fillId="12" borderId="49" xfId="3" applyNumberFormat="1" applyFont="1" applyFill="1" applyBorder="1" applyAlignment="1">
      <alignment horizontal="center" vertical="center"/>
    </xf>
    <xf numFmtId="0" fontId="58" fillId="13" borderId="67" xfId="3" applyFont="1" applyFill="1" applyBorder="1" applyAlignment="1">
      <alignment horizontal="center" vertical="center"/>
    </xf>
    <xf numFmtId="0" fontId="58" fillId="13" borderId="69" xfId="3" applyFont="1" applyFill="1" applyBorder="1" applyAlignment="1">
      <alignment horizontal="center" vertical="center"/>
    </xf>
    <xf numFmtId="0" fontId="41" fillId="0" borderId="47" xfId="3" applyFont="1" applyAlignment="1">
      <alignment vertical="center"/>
    </xf>
    <xf numFmtId="0" fontId="28" fillId="0" borderId="47" xfId="1" applyFont="1"/>
    <xf numFmtId="0" fontId="13" fillId="17" borderId="8" xfId="0" applyFont="1" applyFill="1" applyBorder="1"/>
    <xf numFmtId="0" fontId="16" fillId="0" borderId="8" xfId="0" applyFont="1" applyBorder="1"/>
    <xf numFmtId="0" fontId="13" fillId="0" borderId="8" xfId="0" applyFont="1" applyBorder="1"/>
    <xf numFmtId="0" fontId="13" fillId="2" borderId="47" xfId="0" applyFont="1" applyFill="1" applyBorder="1"/>
    <xf numFmtId="0" fontId="13" fillId="0" borderId="47" xfId="0" applyFont="1" applyBorder="1" applyAlignment="1">
      <alignment wrapText="1"/>
    </xf>
    <xf numFmtId="0" fontId="16" fillId="0" borderId="0" xfId="0" applyFont="1"/>
    <xf numFmtId="0" fontId="22" fillId="3" borderId="24" xfId="0" applyFont="1" applyFill="1" applyBorder="1" applyAlignment="1">
      <alignment horizontal="center"/>
    </xf>
    <xf numFmtId="0" fontId="0" fillId="18" borderId="0" xfId="0" applyFill="1"/>
    <xf numFmtId="0" fontId="86" fillId="0" borderId="47" xfId="5" applyNumberFormat="1" applyFont="1" applyAlignment="1">
      <alignment horizontal="left" vertical="center"/>
    </xf>
    <xf numFmtId="0" fontId="86" fillId="0" borderId="48" xfId="5" applyNumberFormat="1" applyFont="1" applyBorder="1" applyAlignment="1">
      <alignment horizontal="center" vertical="center"/>
    </xf>
    <xf numFmtId="49" fontId="86" fillId="0" borderId="48" xfId="5" applyNumberFormat="1" applyFont="1" applyBorder="1" applyAlignment="1">
      <alignment horizontal="center" vertical="center" wrapText="1"/>
    </xf>
    <xf numFmtId="165" fontId="88" fillId="0" borderId="48" xfId="5" applyFont="1" applyBorder="1" applyAlignment="1">
      <alignment horizontal="center" vertical="center" wrapText="1"/>
    </xf>
    <xf numFmtId="0" fontId="86" fillId="20" borderId="48" xfId="5" applyNumberFormat="1" applyFont="1" applyFill="1" applyBorder="1" applyAlignment="1">
      <alignment horizontal="center" vertical="center" wrapText="1"/>
    </xf>
    <xf numFmtId="0" fontId="86" fillId="20" borderId="48" xfId="5" applyNumberFormat="1" applyFont="1" applyFill="1" applyBorder="1" applyAlignment="1">
      <alignment horizontal="center" vertical="center"/>
    </xf>
    <xf numFmtId="165" fontId="86" fillId="0" borderId="48" xfId="5" applyFont="1" applyBorder="1" applyAlignment="1">
      <alignment horizontal="center" vertical="center" wrapText="1"/>
    </xf>
    <xf numFmtId="165" fontId="86" fillId="20" borderId="48" xfId="5" applyFont="1" applyFill="1" applyBorder="1" applyAlignment="1">
      <alignment horizontal="center" vertical="center" wrapText="1"/>
    </xf>
    <xf numFmtId="0" fontId="86" fillId="0" borderId="48" xfId="5" applyNumberFormat="1" applyFont="1" applyBorder="1" applyAlignment="1">
      <alignment horizontal="center" vertical="center" wrapText="1"/>
    </xf>
    <xf numFmtId="0" fontId="86" fillId="20" borderId="48" xfId="5" quotePrefix="1" applyNumberFormat="1" applyFont="1" applyFill="1" applyBorder="1" applyAlignment="1">
      <alignment horizontal="center" vertical="center"/>
    </xf>
    <xf numFmtId="0" fontId="86" fillId="0" borderId="48" xfId="7" applyNumberFormat="1" applyFont="1" applyBorder="1" applyAlignment="1" applyProtection="1">
      <alignment horizontal="center" vertical="center" wrapText="1"/>
    </xf>
    <xf numFmtId="49" fontId="86" fillId="20" borderId="48" xfId="5" applyNumberFormat="1" applyFont="1" applyFill="1" applyBorder="1" applyAlignment="1">
      <alignment horizontal="center" vertical="center" wrapText="1"/>
    </xf>
    <xf numFmtId="49" fontId="86" fillId="20" borderId="48" xfId="5" applyNumberFormat="1" applyFont="1" applyFill="1" applyBorder="1" applyAlignment="1">
      <alignment horizontal="center" vertical="center"/>
    </xf>
    <xf numFmtId="166" fontId="89" fillId="0" borderId="48" xfId="5" applyNumberFormat="1" applyFont="1" applyBorder="1" applyAlignment="1">
      <alignment horizontal="center" vertical="center" wrapText="1"/>
    </xf>
    <xf numFmtId="0" fontId="89" fillId="20" borderId="48" xfId="5" applyNumberFormat="1" applyFont="1" applyFill="1" applyBorder="1" applyAlignment="1">
      <alignment horizontal="center" vertical="center"/>
    </xf>
    <xf numFmtId="0" fontId="86" fillId="20" borderId="48" xfId="7" applyNumberFormat="1" applyFont="1" applyFill="1" applyBorder="1" applyAlignment="1" applyProtection="1">
      <alignment horizontal="center" vertical="center" wrapText="1"/>
    </xf>
    <xf numFmtId="0" fontId="88" fillId="0" borderId="48" xfId="5" applyNumberFormat="1" applyFont="1" applyBorder="1" applyAlignment="1">
      <alignment horizontal="center" vertical="center"/>
    </xf>
    <xf numFmtId="0" fontId="88" fillId="20" borderId="48" xfId="5" applyNumberFormat="1" applyFont="1" applyFill="1" applyBorder="1" applyAlignment="1">
      <alignment horizontal="center" vertical="center"/>
    </xf>
    <xf numFmtId="165" fontId="90" fillId="0" borderId="48" xfId="5" applyFont="1" applyBorder="1" applyAlignment="1">
      <alignment horizontal="center" vertical="center" wrapText="1"/>
    </xf>
    <xf numFmtId="165" fontId="91" fillId="20" borderId="48" xfId="5" applyFont="1" applyFill="1" applyBorder="1" applyAlignment="1">
      <alignment horizontal="center" vertical="center" wrapText="1"/>
    </xf>
    <xf numFmtId="0" fontId="86" fillId="9" borderId="48" xfId="5" applyNumberFormat="1" applyFont="1" applyFill="1" applyBorder="1" applyAlignment="1">
      <alignment horizontal="center" vertical="center"/>
    </xf>
    <xf numFmtId="0" fontId="86" fillId="9" borderId="48" xfId="7" applyNumberFormat="1" applyFont="1" applyFill="1" applyBorder="1" applyAlignment="1" applyProtection="1">
      <alignment horizontal="center" vertical="center" wrapText="1"/>
    </xf>
    <xf numFmtId="0" fontId="91" fillId="0" borderId="48" xfId="7" applyNumberFormat="1" applyFont="1" applyBorder="1" applyAlignment="1" applyProtection="1">
      <alignment horizontal="center" vertical="center" wrapText="1"/>
    </xf>
    <xf numFmtId="0" fontId="91" fillId="20" borderId="48" xfId="7" applyNumberFormat="1" applyFont="1" applyFill="1" applyBorder="1" applyAlignment="1" applyProtection="1">
      <alignment horizontal="center" vertical="center"/>
    </xf>
    <xf numFmtId="0" fontId="88" fillId="0" borderId="48" xfId="5" applyNumberFormat="1" applyFont="1" applyBorder="1" applyAlignment="1">
      <alignment horizontal="center" vertical="center" wrapText="1"/>
    </xf>
    <xf numFmtId="0" fontId="86" fillId="20" borderId="48" xfId="7" applyNumberFormat="1" applyFont="1" applyFill="1" applyBorder="1" applyAlignment="1" applyProtection="1">
      <alignment horizontal="center" vertical="center"/>
    </xf>
    <xf numFmtId="0" fontId="86" fillId="20" borderId="48" xfId="8" applyNumberFormat="1" applyFont="1" applyFill="1" applyBorder="1" applyAlignment="1">
      <alignment horizontal="center" vertical="center"/>
    </xf>
    <xf numFmtId="165" fontId="86" fillId="20" borderId="48" xfId="5" applyFont="1" applyFill="1" applyBorder="1" applyAlignment="1">
      <alignment horizontal="center" vertical="center"/>
    </xf>
    <xf numFmtId="0" fontId="85" fillId="0" borderId="48" xfId="5" applyNumberFormat="1" applyFont="1" applyBorder="1" applyAlignment="1">
      <alignment horizontal="center" vertical="center"/>
    </xf>
    <xf numFmtId="165" fontId="89" fillId="0" borderId="48" xfId="5" applyFont="1" applyBorder="1" applyAlignment="1">
      <alignment horizontal="center" vertical="center"/>
    </xf>
    <xf numFmtId="0" fontId="88" fillId="20" borderId="48" xfId="7" applyNumberFormat="1" applyFont="1" applyFill="1" applyBorder="1" applyAlignment="1" applyProtection="1">
      <alignment horizontal="center" vertical="center"/>
    </xf>
    <xf numFmtId="0" fontId="86" fillId="20" borderId="48" xfId="9" applyFont="1" applyFill="1" applyBorder="1" applyAlignment="1">
      <alignment horizontal="center" vertical="center"/>
      <protection locked="0"/>
    </xf>
    <xf numFmtId="49" fontId="88" fillId="20" borderId="48" xfId="7" applyNumberFormat="1" applyFont="1" applyFill="1" applyBorder="1" applyAlignment="1" applyProtection="1">
      <alignment horizontal="center" vertical="center"/>
    </xf>
    <xf numFmtId="0" fontId="91" fillId="0" borderId="48" xfId="5" applyNumberFormat="1" applyFont="1" applyBorder="1" applyAlignment="1">
      <alignment horizontal="center" vertical="center" wrapText="1"/>
    </xf>
    <xf numFmtId="49" fontId="91" fillId="20" borderId="48" xfId="5" applyNumberFormat="1" applyFont="1" applyFill="1" applyBorder="1" applyAlignment="1">
      <alignment horizontal="center" vertical="center"/>
    </xf>
    <xf numFmtId="0" fontId="86" fillId="9" borderId="48" xfId="10" applyNumberFormat="1" applyFont="1" applyFill="1" applyBorder="1" applyAlignment="1">
      <alignment horizontal="center" vertical="center" wrapText="1"/>
    </xf>
    <xf numFmtId="0" fontId="86" fillId="20" borderId="48" xfId="10" applyNumberFormat="1" applyFont="1" applyFill="1" applyBorder="1" applyAlignment="1">
      <alignment horizontal="center" vertical="center"/>
    </xf>
    <xf numFmtId="0" fontId="86" fillId="20" borderId="48" xfId="11" applyNumberFormat="1" applyFont="1" applyFill="1" applyBorder="1" applyAlignment="1" applyProtection="1">
      <alignment horizontal="center" vertical="center"/>
    </xf>
    <xf numFmtId="49" fontId="93" fillId="20" borderId="48" xfId="5" applyNumberFormat="1" applyFont="1" applyFill="1" applyBorder="1" applyAlignment="1">
      <alignment horizontal="center" vertical="center" wrapText="1"/>
    </xf>
    <xf numFmtId="0" fontId="86" fillId="20" borderId="48" xfId="12" applyNumberFormat="1" applyFont="1" applyFill="1" applyBorder="1" applyAlignment="1">
      <alignment horizontal="center" vertical="center"/>
    </xf>
    <xf numFmtId="49" fontId="88" fillId="20" borderId="48" xfId="5" applyNumberFormat="1" applyFont="1" applyFill="1" applyBorder="1" applyAlignment="1">
      <alignment horizontal="center" vertical="center" wrapText="1"/>
    </xf>
    <xf numFmtId="49" fontId="88" fillId="20" borderId="48" xfId="5" applyNumberFormat="1" applyFont="1" applyFill="1" applyBorder="1" applyAlignment="1">
      <alignment horizontal="center" vertical="center"/>
    </xf>
    <xf numFmtId="0" fontId="91" fillId="0" borderId="48" xfId="5" applyNumberFormat="1" applyFont="1" applyBorder="1" applyAlignment="1">
      <alignment horizontal="center" vertical="center"/>
    </xf>
    <xf numFmtId="0" fontId="88" fillId="20" borderId="48" xfId="8" applyNumberFormat="1" applyFont="1" applyFill="1" applyBorder="1" applyAlignment="1" applyProtection="1">
      <alignment horizontal="center" vertical="center" shrinkToFit="1"/>
      <protection locked="0"/>
    </xf>
    <xf numFmtId="0" fontId="87" fillId="20" borderId="48" xfId="5" applyNumberFormat="1" applyFont="1" applyFill="1" applyBorder="1" applyAlignment="1">
      <alignment horizontal="center" vertical="center"/>
    </xf>
    <xf numFmtId="49" fontId="86" fillId="20" borderId="48" xfId="7" applyNumberFormat="1" applyFont="1" applyFill="1" applyBorder="1" applyAlignment="1" applyProtection="1">
      <alignment horizontal="center" vertical="center"/>
    </xf>
    <xf numFmtId="0" fontId="95" fillId="0" borderId="48" xfId="5" applyNumberFormat="1" applyFont="1" applyBorder="1" applyAlignment="1">
      <alignment horizontal="center" vertical="center"/>
    </xf>
    <xf numFmtId="165" fontId="87" fillId="0" borderId="47" xfId="14">
      <alignment vertical="center"/>
    </xf>
    <xf numFmtId="165" fontId="87" fillId="0" borderId="48" xfId="14" applyBorder="1" applyAlignment="1">
      <alignment horizontal="center" vertical="center" wrapText="1"/>
    </xf>
    <xf numFmtId="49" fontId="96" fillId="0" borderId="48" xfId="14" applyNumberFormat="1" applyFont="1" applyBorder="1" applyAlignment="1">
      <alignment horizontal="center" vertical="center" wrapText="1"/>
    </xf>
    <xf numFmtId="165" fontId="96" fillId="0" borderId="48" xfId="7" applyFont="1" applyBorder="1" applyAlignment="1" applyProtection="1">
      <alignment horizontal="center" vertical="center" wrapText="1"/>
    </xf>
    <xf numFmtId="165" fontId="87" fillId="0" borderId="48" xfId="14" applyBorder="1">
      <alignment vertical="center"/>
    </xf>
    <xf numFmtId="165" fontId="87" fillId="0" borderId="48" xfId="14" applyBorder="1" applyAlignment="1">
      <alignment vertical="center" wrapText="1"/>
    </xf>
    <xf numFmtId="165" fontId="97" fillId="0" borderId="48" xfId="14" applyFont="1" applyBorder="1" applyAlignment="1">
      <alignment horizontal="center" vertical="center" wrapText="1"/>
    </xf>
    <xf numFmtId="165" fontId="97" fillId="0" borderId="48" xfId="7" applyFont="1" applyBorder="1" applyAlignment="1" applyProtection="1">
      <alignment horizontal="center" vertical="center" wrapText="1"/>
    </xf>
    <xf numFmtId="49" fontId="96" fillId="0" borderId="48" xfId="12" applyNumberFormat="1" applyFont="1" applyBorder="1" applyAlignment="1">
      <alignment horizontal="center" vertical="center" wrapText="1"/>
    </xf>
    <xf numFmtId="49" fontId="98" fillId="0" borderId="48" xfId="12" applyNumberFormat="1" applyFont="1" applyBorder="1" applyAlignment="1">
      <alignment horizontal="center" vertical="center" wrapText="1"/>
    </xf>
    <xf numFmtId="49" fontId="96" fillId="0" borderId="48" xfId="7" applyNumberFormat="1" applyFont="1" applyBorder="1" applyAlignment="1" applyProtection="1">
      <alignment horizontal="center" vertical="center" wrapText="1"/>
    </xf>
    <xf numFmtId="165" fontId="99" fillId="0" borderId="48" xfId="14" applyFont="1" applyBorder="1" applyAlignment="1">
      <alignment horizontal="center" vertical="center" wrapText="1"/>
    </xf>
    <xf numFmtId="165" fontId="34" fillId="0" borderId="48" xfId="14" applyFont="1" applyBorder="1" applyAlignment="1">
      <alignment horizontal="center" vertical="center" wrapText="1"/>
    </xf>
    <xf numFmtId="0" fontId="87" fillId="9" borderId="47" xfId="28" applyFill="1">
      <alignment vertical="center"/>
    </xf>
    <xf numFmtId="0" fontId="100" fillId="9" borderId="47" xfId="28" applyFont="1" applyFill="1" applyAlignment="1">
      <alignment horizontal="left" vertical="center"/>
    </xf>
    <xf numFmtId="0" fontId="100" fillId="9" borderId="94" xfId="28" applyFont="1" applyFill="1" applyBorder="1" applyAlignment="1">
      <alignment horizontal="left" vertical="center"/>
    </xf>
    <xf numFmtId="0" fontId="101" fillId="0" borderId="94" xfId="28" quotePrefix="1" applyFont="1" applyBorder="1" applyAlignment="1">
      <alignment horizontal="left" vertical="center"/>
    </xf>
    <xf numFmtId="0" fontId="100" fillId="9" borderId="95" xfId="28" applyFont="1" applyFill="1" applyBorder="1" applyAlignment="1">
      <alignment horizontal="left" vertical="center"/>
    </xf>
    <xf numFmtId="0" fontId="100" fillId="9" borderId="48" xfId="28" applyFont="1" applyFill="1" applyBorder="1" applyAlignment="1">
      <alignment horizontal="left" vertical="center"/>
    </xf>
    <xf numFmtId="0" fontId="100" fillId="0" borderId="48" xfId="28" quotePrefix="1" applyFont="1" applyBorder="1" applyAlignment="1">
      <alignment horizontal="left" vertical="center"/>
    </xf>
    <xf numFmtId="0" fontId="100" fillId="9" borderId="96" xfId="28" applyFont="1" applyFill="1" applyBorder="1" applyAlignment="1">
      <alignment horizontal="left" vertical="center"/>
    </xf>
    <xf numFmtId="0" fontId="100" fillId="0" borderId="48" xfId="28" quotePrefix="1" applyFont="1" applyBorder="1" applyAlignment="1">
      <alignment horizontal="left"/>
    </xf>
    <xf numFmtId="0" fontId="101" fillId="0" borderId="48" xfId="28" quotePrefix="1" applyFont="1" applyBorder="1" applyAlignment="1">
      <alignment horizontal="left" vertical="center"/>
    </xf>
    <xf numFmtId="0" fontId="100" fillId="9" borderId="82" xfId="28" applyFont="1" applyFill="1" applyBorder="1" applyAlignment="1">
      <alignment horizontal="left" vertical="center"/>
    </xf>
    <xf numFmtId="0" fontId="100" fillId="9" borderId="86" xfId="28" applyFont="1" applyFill="1" applyBorder="1" applyAlignment="1">
      <alignment horizontal="left" vertical="center"/>
    </xf>
    <xf numFmtId="0" fontId="100" fillId="9" borderId="76" xfId="28" applyFont="1" applyFill="1" applyBorder="1">
      <alignment vertical="center"/>
    </xf>
    <xf numFmtId="0" fontId="100" fillId="9" borderId="75" xfId="28" applyFont="1" applyFill="1" applyBorder="1">
      <alignment vertical="center"/>
    </xf>
    <xf numFmtId="0" fontId="100" fillId="9" borderId="47" xfId="28" applyFont="1" applyFill="1">
      <alignment vertical="center"/>
    </xf>
    <xf numFmtId="0" fontId="100" fillId="9" borderId="79" xfId="28" applyFont="1" applyFill="1" applyBorder="1">
      <alignment vertical="center"/>
    </xf>
    <xf numFmtId="167" fontId="87" fillId="21" borderId="48" xfId="28" applyNumberFormat="1" applyFill="1" applyBorder="1">
      <alignment vertical="center"/>
    </xf>
    <xf numFmtId="0" fontId="87" fillId="21" borderId="48" xfId="28" applyFill="1" applyBorder="1" applyAlignment="1">
      <alignment horizontal="center" vertical="center"/>
    </xf>
    <xf numFmtId="0" fontId="81" fillId="21" borderId="48" xfId="28" applyFont="1" applyFill="1" applyBorder="1">
      <alignment vertical="center"/>
    </xf>
    <xf numFmtId="0" fontId="87" fillId="9" borderId="48" xfId="28" quotePrefix="1" applyFill="1" applyBorder="1" applyAlignment="1">
      <alignment horizontal="left"/>
    </xf>
    <xf numFmtId="0" fontId="87" fillId="9" borderId="48" xfId="28" quotePrefix="1" applyFill="1" applyBorder="1" applyAlignment="1"/>
    <xf numFmtId="0" fontId="81" fillId="21" borderId="48" xfId="28" applyFont="1" applyFill="1" applyBorder="1" applyAlignment="1">
      <alignment horizontal="left" vertical="center"/>
    </xf>
    <xf numFmtId="0" fontId="103" fillId="21" borderId="48" xfId="28" applyFont="1" applyFill="1" applyBorder="1">
      <alignment vertical="center"/>
    </xf>
    <xf numFmtId="0" fontId="87" fillId="21" borderId="48" xfId="28" quotePrefix="1" applyFill="1" applyBorder="1">
      <alignment vertical="center"/>
    </xf>
    <xf numFmtId="0" fontId="103" fillId="21" borderId="48" xfId="28" applyFont="1" applyFill="1" applyBorder="1" applyAlignment="1">
      <alignment horizontal="center" vertical="center"/>
    </xf>
    <xf numFmtId="0" fontId="87" fillId="9" borderId="48" xfId="28" quotePrefix="1" applyFill="1" applyBorder="1">
      <alignment vertical="center"/>
    </xf>
    <xf numFmtId="0" fontId="87" fillId="21" borderId="48" xfId="28" applyFill="1" applyBorder="1" applyAlignment="1">
      <alignment horizontal="left" vertical="center"/>
    </xf>
    <xf numFmtId="0" fontId="100" fillId="0" borderId="94" xfId="28" quotePrefix="1" applyFont="1" applyBorder="1" applyAlignment="1">
      <alignment horizontal="left"/>
    </xf>
    <xf numFmtId="0" fontId="101" fillId="9" borderId="96" xfId="28" applyFont="1" applyFill="1" applyBorder="1" applyAlignment="1">
      <alignment horizontal="left" vertical="center"/>
    </xf>
    <xf numFmtId="0" fontId="101" fillId="9" borderId="47" xfId="28" applyFont="1" applyFill="1" applyAlignment="1">
      <alignment vertical="center" wrapText="1"/>
    </xf>
    <xf numFmtId="0" fontId="100" fillId="19" borderId="70" xfId="28" applyFont="1" applyFill="1" applyBorder="1">
      <alignment vertical="center"/>
    </xf>
    <xf numFmtId="0" fontId="101" fillId="19" borderId="70" xfId="28" applyFont="1" applyFill="1" applyBorder="1">
      <alignment vertical="center"/>
    </xf>
    <xf numFmtId="0" fontId="101" fillId="19" borderId="71" xfId="28" applyFont="1" applyFill="1" applyBorder="1">
      <alignment vertical="center"/>
    </xf>
    <xf numFmtId="0" fontId="101" fillId="0" borderId="94" xfId="28" applyFont="1" applyBorder="1" applyAlignment="1">
      <alignment horizontal="left" vertical="center"/>
    </xf>
    <xf numFmtId="0" fontId="101" fillId="0" borderId="95" xfId="28" applyFont="1" applyBorder="1" applyAlignment="1">
      <alignment horizontal="left" vertical="center"/>
    </xf>
    <xf numFmtId="0" fontId="101" fillId="9" borderId="48" xfId="28" applyFont="1" applyFill="1" applyBorder="1" applyAlignment="1">
      <alignment horizontal="left" vertical="center"/>
    </xf>
    <xf numFmtId="0" fontId="101" fillId="0" borderId="48" xfId="28" applyFont="1" applyBorder="1" applyAlignment="1">
      <alignment horizontal="left" vertical="center"/>
    </xf>
    <xf numFmtId="0" fontId="101" fillId="9" borderId="76" xfId="28" applyFont="1" applyFill="1" applyBorder="1" applyAlignment="1">
      <alignment vertical="center" wrapText="1"/>
    </xf>
    <xf numFmtId="0" fontId="101" fillId="9" borderId="75" xfId="28" applyFont="1" applyFill="1" applyBorder="1" applyAlignment="1">
      <alignment vertical="center" wrapText="1"/>
    </xf>
    <xf numFmtId="0" fontId="101" fillId="9" borderId="79" xfId="28" applyFont="1" applyFill="1" applyBorder="1" applyAlignment="1">
      <alignment vertical="center" wrapText="1"/>
    </xf>
    <xf numFmtId="0" fontId="100" fillId="9" borderId="73" xfId="28" applyFont="1" applyFill="1" applyBorder="1">
      <alignment vertical="center"/>
    </xf>
    <xf numFmtId="0" fontId="101" fillId="9" borderId="73" xfId="28" applyFont="1" applyFill="1" applyBorder="1" applyAlignment="1">
      <alignment vertical="center" wrapText="1"/>
    </xf>
    <xf numFmtId="0" fontId="101" fillId="9" borderId="74" xfId="28" applyFont="1" applyFill="1" applyBorder="1" applyAlignment="1">
      <alignment vertical="center" wrapText="1"/>
    </xf>
    <xf numFmtId="0" fontId="105" fillId="9" borderId="49" xfId="28" applyFont="1" applyFill="1" applyBorder="1">
      <alignment vertical="center"/>
    </xf>
    <xf numFmtId="0" fontId="103" fillId="9" borderId="51" xfId="28" applyFont="1" applyFill="1" applyBorder="1">
      <alignment vertical="center"/>
    </xf>
    <xf numFmtId="0" fontId="87" fillId="9" borderId="48" xfId="28" applyFill="1" applyBorder="1" applyAlignment="1">
      <alignment horizontal="center" vertical="center" wrapText="1"/>
    </xf>
    <xf numFmtId="0" fontId="103" fillId="9" borderId="48" xfId="28" applyFont="1" applyFill="1" applyBorder="1" applyAlignment="1">
      <alignment horizontal="center" vertical="center"/>
    </xf>
    <xf numFmtId="0" fontId="81" fillId="9" borderId="48" xfId="28" applyFont="1" applyFill="1" applyBorder="1">
      <alignment vertical="center"/>
    </xf>
    <xf numFmtId="0" fontId="87" fillId="9" borderId="48" xfId="28" applyFill="1" applyBorder="1" applyAlignment="1">
      <alignment horizontal="left" vertical="center"/>
    </xf>
    <xf numFmtId="0" fontId="87" fillId="9" borderId="48" xfId="28" applyFill="1" applyBorder="1">
      <alignment vertical="center"/>
    </xf>
    <xf numFmtId="0" fontId="101" fillId="9" borderId="94" xfId="28" applyFont="1" applyFill="1" applyBorder="1" applyAlignment="1">
      <alignment horizontal="left" vertical="center"/>
    </xf>
    <xf numFmtId="0" fontId="100" fillId="9" borderId="94" xfId="28" quotePrefix="1" applyFont="1" applyFill="1" applyBorder="1" applyAlignment="1">
      <alignment horizontal="left" vertical="center"/>
    </xf>
    <xf numFmtId="0" fontId="87" fillId="21" borderId="47" xfId="28" applyFill="1">
      <alignment vertical="center"/>
    </xf>
    <xf numFmtId="0" fontId="103" fillId="21" borderId="51" xfId="28" applyFont="1" applyFill="1" applyBorder="1">
      <alignment vertical="center"/>
    </xf>
    <xf numFmtId="0" fontId="103" fillId="21" borderId="48" xfId="28" applyFont="1" applyFill="1" applyBorder="1" applyAlignment="1">
      <alignment horizontal="left" vertical="center"/>
    </xf>
    <xf numFmtId="0" fontId="101" fillId="9" borderId="100" xfId="28" applyFont="1" applyFill="1" applyBorder="1" applyAlignment="1">
      <alignment horizontal="left" vertical="center"/>
    </xf>
    <xf numFmtId="0" fontId="106" fillId="21" borderId="48" xfId="28" applyFont="1" applyFill="1" applyBorder="1" applyAlignment="1">
      <alignment horizontal="center" vertical="center"/>
    </xf>
    <xf numFmtId="0" fontId="106" fillId="21" borderId="48" xfId="28" quotePrefix="1" applyFont="1" applyFill="1" applyBorder="1">
      <alignment vertical="center"/>
    </xf>
    <xf numFmtId="0" fontId="106" fillId="21" borderId="48" xfId="28" quotePrefix="1" applyFont="1" applyFill="1" applyBorder="1" applyAlignment="1">
      <alignment horizontal="left" vertical="center"/>
    </xf>
    <xf numFmtId="0" fontId="87" fillId="9" borderId="49" xfId="28" applyFill="1" applyBorder="1">
      <alignment vertical="center"/>
    </xf>
    <xf numFmtId="0" fontId="103" fillId="9" borderId="48" xfId="28" applyFont="1" applyFill="1" applyBorder="1">
      <alignment vertical="center"/>
    </xf>
    <xf numFmtId="0" fontId="101" fillId="9" borderId="94" xfId="28" quotePrefix="1" applyFont="1" applyFill="1" applyBorder="1" applyAlignment="1">
      <alignment horizontal="left" vertical="center"/>
    </xf>
    <xf numFmtId="0" fontId="87" fillId="21" borderId="51" xfId="28" applyFill="1" applyBorder="1" applyAlignment="1">
      <alignment horizontal="center" vertical="center"/>
    </xf>
    <xf numFmtId="168" fontId="87" fillId="21" borderId="48" xfId="28" applyNumberFormat="1" applyFill="1" applyBorder="1" applyAlignment="1">
      <alignment horizontal="center" vertical="center"/>
    </xf>
    <xf numFmtId="0" fontId="100" fillId="9" borderId="101" xfId="28" applyFont="1" applyFill="1" applyBorder="1" applyAlignment="1">
      <alignment horizontal="left" vertical="center"/>
    </xf>
    <xf numFmtId="0" fontId="88" fillId="9" borderId="47" xfId="28" applyFont="1" applyFill="1">
      <alignment vertical="center"/>
    </xf>
    <xf numFmtId="0" fontId="101" fillId="0" borderId="96" xfId="28" applyFont="1" applyBorder="1" applyAlignment="1">
      <alignment horizontal="left" vertical="center"/>
    </xf>
    <xf numFmtId="0" fontId="101" fillId="9" borderId="48" xfId="28" quotePrefix="1" applyFont="1" applyFill="1" applyBorder="1" applyAlignment="1">
      <alignment horizontal="left" vertical="center"/>
    </xf>
    <xf numFmtId="0" fontId="100" fillId="0" borderId="48" xfId="28" applyFont="1" applyBorder="1" applyAlignment="1">
      <alignment horizontal="left" vertical="center"/>
    </xf>
    <xf numFmtId="0" fontId="101" fillId="9" borderId="52" xfId="28" quotePrefix="1" applyFont="1" applyFill="1" applyBorder="1" applyAlignment="1">
      <alignment horizontal="left" vertical="center"/>
    </xf>
    <xf numFmtId="0" fontId="101" fillId="9" borderId="52" xfId="28" applyFont="1" applyFill="1" applyBorder="1" applyAlignment="1">
      <alignment horizontal="left" vertical="center"/>
    </xf>
    <xf numFmtId="0" fontId="100" fillId="9" borderId="100" xfId="28" applyFont="1" applyFill="1" applyBorder="1" applyAlignment="1">
      <alignment horizontal="left" vertical="center"/>
    </xf>
    <xf numFmtId="0" fontId="100" fillId="9" borderId="74" xfId="28" applyFont="1" applyFill="1" applyBorder="1">
      <alignment vertical="center"/>
    </xf>
    <xf numFmtId="0" fontId="100" fillId="19" borderId="71" xfId="28" applyFont="1" applyFill="1" applyBorder="1">
      <alignment vertical="center"/>
    </xf>
    <xf numFmtId="0" fontId="100" fillId="9" borderId="48" xfId="28" applyFont="1" applyFill="1" applyBorder="1" applyAlignment="1">
      <alignment horizontal="left" vertical="center" wrapText="1"/>
    </xf>
    <xf numFmtId="0" fontId="101" fillId="9" borderId="47" xfId="28" applyFont="1" applyFill="1">
      <alignment vertical="center"/>
    </xf>
    <xf numFmtId="0" fontId="101" fillId="9" borderId="79" xfId="28" applyFont="1" applyFill="1" applyBorder="1">
      <alignment vertical="center"/>
    </xf>
    <xf numFmtId="0" fontId="101" fillId="9" borderId="95" xfId="28" applyFont="1" applyFill="1" applyBorder="1" applyAlignment="1">
      <alignment horizontal="left" vertical="center"/>
    </xf>
    <xf numFmtId="49" fontId="101" fillId="9" borderId="48" xfId="28" applyNumberFormat="1" applyFont="1" applyFill="1" applyBorder="1" applyAlignment="1">
      <alignment horizontal="left" vertical="center"/>
    </xf>
    <xf numFmtId="0" fontId="101" fillId="0" borderId="100" xfId="28" applyFont="1" applyBorder="1" applyAlignment="1">
      <alignment horizontal="left" vertical="center"/>
    </xf>
    <xf numFmtId="0" fontId="101" fillId="0" borderId="52" xfId="28" quotePrefix="1" applyFont="1" applyBorder="1" applyAlignment="1">
      <alignment horizontal="left" vertical="center"/>
    </xf>
    <xf numFmtId="0" fontId="101" fillId="0" borderId="47" xfId="28" applyFont="1">
      <alignment vertical="center"/>
    </xf>
    <xf numFmtId="0" fontId="101" fillId="0" borderId="79" xfId="28" applyFont="1" applyBorder="1">
      <alignment vertical="center"/>
    </xf>
    <xf numFmtId="0" fontId="101" fillId="0" borderId="52" xfId="28" applyFont="1" applyBorder="1" applyAlignment="1">
      <alignment horizontal="left" vertical="center"/>
    </xf>
    <xf numFmtId="0" fontId="100" fillId="0" borderId="96" xfId="28" applyFont="1" applyBorder="1" applyAlignment="1">
      <alignment horizontal="left" vertical="center"/>
    </xf>
    <xf numFmtId="0" fontId="100" fillId="0" borderId="76" xfId="28" applyFont="1" applyBorder="1">
      <alignment vertical="center"/>
    </xf>
    <xf numFmtId="0" fontId="100" fillId="0" borderId="75" xfId="28" applyFont="1" applyBorder="1">
      <alignment vertical="center"/>
    </xf>
    <xf numFmtId="0" fontId="100" fillId="0" borderId="47" xfId="28" applyFont="1">
      <alignment vertical="center"/>
    </xf>
    <xf numFmtId="0" fontId="100" fillId="0" borderId="79" xfId="28" applyFont="1" applyBorder="1">
      <alignment vertical="center"/>
    </xf>
    <xf numFmtId="0" fontId="100" fillId="0" borderId="73" xfId="28" applyFont="1" applyBorder="1">
      <alignment vertical="center"/>
    </xf>
    <xf numFmtId="0" fontId="100" fillId="0" borderId="74" xfId="28" applyFont="1" applyBorder="1">
      <alignment vertical="center"/>
    </xf>
    <xf numFmtId="0" fontId="100" fillId="0" borderId="100" xfId="28" applyFont="1" applyBorder="1" applyAlignment="1">
      <alignment horizontal="left" vertical="center"/>
    </xf>
    <xf numFmtId="0" fontId="100" fillId="9" borderId="102" xfId="28" applyFont="1" applyFill="1" applyBorder="1" applyAlignment="1">
      <alignment horizontal="left" vertical="center"/>
    </xf>
    <xf numFmtId="0" fontId="100" fillId="0" borderId="94" xfId="28" applyFont="1" applyBorder="1" applyAlignment="1">
      <alignment horizontal="left" vertical="center"/>
    </xf>
    <xf numFmtId="0" fontId="100" fillId="0" borderId="95" xfId="28" applyFont="1" applyBorder="1" applyAlignment="1">
      <alignment horizontal="left" vertical="center"/>
    </xf>
    <xf numFmtId="49" fontId="101" fillId="0" borderId="94" xfId="28" applyNumberFormat="1" applyFont="1" applyBorder="1" applyAlignment="1">
      <alignment horizontal="left" vertical="center"/>
    </xf>
    <xf numFmtId="49" fontId="101" fillId="0" borderId="48" xfId="28" applyNumberFormat="1" applyFont="1" applyBorder="1" applyAlignment="1">
      <alignment horizontal="left" vertical="center"/>
    </xf>
    <xf numFmtId="0" fontId="100" fillId="9" borderId="95" xfId="28" applyFont="1" applyFill="1" applyBorder="1" applyAlignment="1">
      <alignment horizontal="left" vertical="center" wrapText="1"/>
    </xf>
    <xf numFmtId="0" fontId="100" fillId="9" borderId="96" xfId="28" applyFont="1" applyFill="1" applyBorder="1" applyAlignment="1">
      <alignment horizontal="left" vertical="center" wrapText="1"/>
    </xf>
    <xf numFmtId="49" fontId="100" fillId="9" borderId="48" xfId="28" applyNumberFormat="1" applyFont="1" applyFill="1" applyBorder="1" applyAlignment="1">
      <alignment horizontal="left" vertical="center"/>
    </xf>
    <xf numFmtId="49" fontId="100" fillId="9" borderId="48" xfId="28" applyNumberFormat="1" applyFont="1" applyFill="1" applyBorder="1" applyAlignment="1">
      <alignment horizontal="left" vertical="center" wrapText="1"/>
    </xf>
    <xf numFmtId="0" fontId="108" fillId="19" borderId="70" xfId="28" applyFont="1" applyFill="1" applyBorder="1">
      <alignment vertical="center"/>
    </xf>
    <xf numFmtId="0" fontId="109" fillId="19" borderId="70" xfId="28" applyFont="1" applyFill="1" applyBorder="1">
      <alignment vertical="center"/>
    </xf>
    <xf numFmtId="0" fontId="109" fillId="19" borderId="71" xfId="28" applyFont="1" applyFill="1" applyBorder="1">
      <alignment vertical="center"/>
    </xf>
    <xf numFmtId="9" fontId="87" fillId="9" borderId="47" xfId="28" applyNumberFormat="1" applyFill="1">
      <alignment vertical="center"/>
    </xf>
    <xf numFmtId="0" fontId="0" fillId="0" borderId="48" xfId="0" applyBorder="1"/>
    <xf numFmtId="0" fontId="111" fillId="0" borderId="48" xfId="0" applyFont="1" applyBorder="1"/>
    <xf numFmtId="169" fontId="116" fillId="0" borderId="47" xfId="31"/>
    <xf numFmtId="169" fontId="118" fillId="0" borderId="47" xfId="31" applyFont="1"/>
    <xf numFmtId="0" fontId="117" fillId="0" borderId="47" xfId="31" applyNumberFormat="1" applyFont="1" applyAlignment="1">
      <alignment horizontal="left" vertical="center"/>
    </xf>
    <xf numFmtId="0" fontId="123" fillId="0" borderId="47" xfId="31" applyNumberFormat="1" applyFont="1" applyAlignment="1">
      <alignment horizontal="left" vertical="center"/>
    </xf>
    <xf numFmtId="0" fontId="123" fillId="0" borderId="47" xfId="31" applyNumberFormat="1" applyFont="1" applyAlignment="1">
      <alignment horizontal="center" vertical="center" wrapText="1"/>
    </xf>
    <xf numFmtId="0" fontId="123" fillId="0" borderId="47" xfId="31" applyNumberFormat="1" applyFont="1" applyAlignment="1">
      <alignment horizontal="center" vertical="center"/>
    </xf>
    <xf numFmtId="0" fontId="110" fillId="0" borderId="88" xfId="31" applyNumberFormat="1" applyFont="1" applyBorder="1" applyAlignment="1">
      <alignment horizontal="center" vertical="center"/>
    </xf>
    <xf numFmtId="0" fontId="110" fillId="0" borderId="88" xfId="31" applyNumberFormat="1" applyFont="1" applyBorder="1" applyAlignment="1">
      <alignment horizontal="left" vertical="center"/>
    </xf>
    <xf numFmtId="49" fontId="110" fillId="0" borderId="88" xfId="31" applyNumberFormat="1" applyFont="1" applyBorder="1" applyAlignment="1">
      <alignment horizontal="center" vertical="center" wrapText="1"/>
    </xf>
    <xf numFmtId="49" fontId="110" fillId="0" borderId="88" xfId="31" applyNumberFormat="1" applyFont="1" applyBorder="1" applyAlignment="1">
      <alignment horizontal="center" vertical="center"/>
    </xf>
    <xf numFmtId="49" fontId="27" fillId="0" borderId="88" xfId="31" applyNumberFormat="1" applyFont="1" applyBorder="1" applyAlignment="1">
      <alignment horizontal="center" vertical="center" wrapText="1"/>
    </xf>
    <xf numFmtId="0" fontId="123" fillId="0" borderId="88" xfId="31" applyNumberFormat="1" applyFont="1" applyBorder="1" applyAlignment="1">
      <alignment horizontal="left" vertical="center"/>
    </xf>
    <xf numFmtId="0" fontId="110" fillId="0" borderId="88" xfId="31" applyNumberFormat="1" applyFont="1" applyBorder="1" applyAlignment="1">
      <alignment horizontal="center" vertical="center" wrapText="1"/>
    </xf>
    <xf numFmtId="0" fontId="122" fillId="0" borderId="88" xfId="31" applyNumberFormat="1" applyFont="1" applyBorder="1" applyAlignment="1">
      <alignment horizontal="center" vertical="center"/>
    </xf>
    <xf numFmtId="49" fontId="110" fillId="23" borderId="88" xfId="31" applyNumberFormat="1" applyFont="1" applyFill="1" applyBorder="1" applyAlignment="1">
      <alignment horizontal="center" vertical="center" wrapText="1"/>
    </xf>
    <xf numFmtId="49" fontId="110" fillId="23" borderId="88" xfId="31" applyNumberFormat="1" applyFont="1" applyFill="1" applyBorder="1" applyAlignment="1">
      <alignment horizontal="center" vertical="center"/>
    </xf>
    <xf numFmtId="0" fontId="117" fillId="23" borderId="47" xfId="31" applyNumberFormat="1" applyFont="1" applyFill="1" applyAlignment="1">
      <alignment horizontal="left" vertical="center"/>
    </xf>
    <xf numFmtId="0" fontId="110" fillId="23" borderId="88" xfId="31" applyNumberFormat="1" applyFont="1" applyFill="1" applyBorder="1" applyAlignment="1">
      <alignment horizontal="center" vertical="center"/>
    </xf>
    <xf numFmtId="0" fontId="110" fillId="23" borderId="88" xfId="31" applyNumberFormat="1" applyFont="1" applyFill="1" applyBorder="1" applyAlignment="1">
      <alignment horizontal="center" vertical="center" wrapText="1"/>
    </xf>
    <xf numFmtId="0" fontId="119" fillId="0" borderId="47" xfId="31" applyNumberFormat="1" applyFont="1" applyAlignment="1">
      <alignment horizontal="left" vertical="center"/>
    </xf>
    <xf numFmtId="0" fontId="121" fillId="0" borderId="88" xfId="31" applyNumberFormat="1" applyFont="1" applyBorder="1" applyAlignment="1">
      <alignment horizontal="left" vertical="center"/>
    </xf>
    <xf numFmtId="169" fontId="110" fillId="0" borderId="88" xfId="31" applyFont="1" applyBorder="1" applyAlignment="1">
      <alignment horizontal="center" vertical="center"/>
    </xf>
    <xf numFmtId="0" fontId="119" fillId="23" borderId="47" xfId="31" applyNumberFormat="1" applyFont="1" applyFill="1" applyAlignment="1">
      <alignment horizontal="left" vertical="center"/>
    </xf>
    <xf numFmtId="169" fontId="110" fillId="23" borderId="88" xfId="31" applyFont="1" applyFill="1" applyBorder="1" applyAlignment="1">
      <alignment horizontal="center" vertical="center"/>
    </xf>
    <xf numFmtId="0" fontId="120" fillId="0" borderId="47" xfId="31" applyNumberFormat="1" applyFont="1" applyAlignment="1">
      <alignment horizontal="left" vertical="center"/>
    </xf>
    <xf numFmtId="49" fontId="110" fillId="0" borderId="88" xfId="31" applyNumberFormat="1" applyFont="1" applyBorder="1" applyAlignment="1">
      <alignment horizontal="center" vertical="center" shrinkToFit="1"/>
    </xf>
    <xf numFmtId="169" fontId="110" fillId="0" borderId="88" xfId="31" applyFont="1" applyBorder="1" applyAlignment="1">
      <alignment horizontal="center" vertical="center" wrapText="1"/>
    </xf>
    <xf numFmtId="0" fontId="110" fillId="0" borderId="90" xfId="31" applyNumberFormat="1" applyFont="1" applyBorder="1" applyAlignment="1">
      <alignment horizontal="left" vertical="center"/>
    </xf>
    <xf numFmtId="0" fontId="110" fillId="0" borderId="90" xfId="31" applyNumberFormat="1" applyFont="1" applyBorder="1" applyAlignment="1">
      <alignment horizontal="center" vertical="center"/>
    </xf>
    <xf numFmtId="0" fontId="110" fillId="0" borderId="90" xfId="31" applyNumberFormat="1" applyFont="1" applyBorder="1" applyAlignment="1">
      <alignment horizontal="center" vertical="center" wrapText="1"/>
    </xf>
    <xf numFmtId="0" fontId="117" fillId="0" borderId="47" xfId="31" applyNumberFormat="1" applyFont="1" applyAlignment="1">
      <alignment horizontal="left"/>
    </xf>
    <xf numFmtId="0" fontId="57" fillId="0" borderId="47" xfId="31" applyNumberFormat="1" applyFont="1" applyAlignment="1">
      <alignment horizontal="left" vertical="center" wrapText="1"/>
    </xf>
    <xf numFmtId="0" fontId="110" fillId="0" borderId="47" xfId="31" applyNumberFormat="1" applyFont="1" applyAlignment="1">
      <alignment horizontal="center" vertical="center" wrapText="1"/>
    </xf>
    <xf numFmtId="169" fontId="116" fillId="0" borderId="47" xfId="36"/>
    <xf numFmtId="169" fontId="116" fillId="0" borderId="47" xfId="36" applyAlignment="1">
      <alignment horizontal="right"/>
    </xf>
    <xf numFmtId="169" fontId="116" fillId="0" borderId="47" xfId="36" applyAlignment="1">
      <alignment vertical="center"/>
    </xf>
    <xf numFmtId="169" fontId="125" fillId="0" borderId="47" xfId="36" applyFont="1"/>
    <xf numFmtId="0" fontId="81" fillId="0" borderId="48" xfId="4" applyFont="1" applyBorder="1"/>
    <xf numFmtId="0" fontId="0" fillId="0" borderId="48" xfId="0" applyBorder="1" applyAlignment="1">
      <alignment horizontal="left"/>
    </xf>
    <xf numFmtId="0" fontId="81" fillId="19" borderId="48" xfId="4" applyFont="1" applyFill="1" applyBorder="1" applyAlignment="1">
      <alignment horizontal="center"/>
    </xf>
    <xf numFmtId="0" fontId="0" fillId="19" borderId="48" xfId="0" applyFill="1" applyBorder="1" applyAlignment="1">
      <alignment horizontal="center"/>
    </xf>
    <xf numFmtId="0" fontId="82" fillId="0" borderId="48" xfId="4" applyFont="1" applyBorder="1" applyAlignment="1">
      <alignment horizontal="center"/>
    </xf>
    <xf numFmtId="0" fontId="113" fillId="0" borderId="0" xfId="0" applyFont="1" applyAlignment="1">
      <alignment horizontal="right"/>
    </xf>
    <xf numFmtId="0" fontId="82" fillId="0" borderId="47" xfId="4" applyFont="1" applyAlignment="1">
      <alignment horizontal="right"/>
    </xf>
    <xf numFmtId="0" fontId="86" fillId="0" borderId="48" xfId="5" applyNumberFormat="1" applyFont="1" applyBorder="1" applyAlignment="1" applyProtection="1">
      <alignment horizontal="center" vertical="center" wrapText="1"/>
      <protection locked="0"/>
    </xf>
    <xf numFmtId="49" fontId="86" fillId="0" borderId="48" xfId="7" applyNumberFormat="1" applyFont="1" applyBorder="1" applyAlignment="1" applyProtection="1">
      <alignment horizontal="center" vertical="center" wrapText="1"/>
    </xf>
    <xf numFmtId="165" fontId="86" fillId="0" borderId="48" xfId="7" applyFont="1" applyBorder="1" applyAlignment="1" applyProtection="1">
      <alignment horizontal="center" vertical="center" wrapText="1"/>
    </xf>
    <xf numFmtId="49" fontId="86" fillId="0" borderId="48" xfId="13" applyNumberFormat="1" applyFont="1" applyBorder="1" applyAlignment="1" applyProtection="1">
      <alignment horizontal="center" vertical="center" wrapText="1"/>
      <protection locked="0"/>
    </xf>
    <xf numFmtId="0" fontId="86" fillId="0" borderId="48" xfId="10" applyNumberFormat="1" applyFont="1" applyBorder="1" applyAlignment="1">
      <alignment horizontal="center" vertical="center" wrapText="1"/>
    </xf>
    <xf numFmtId="49" fontId="88" fillId="0" borderId="48" xfId="7" applyNumberFormat="1" applyFont="1" applyBorder="1" applyAlignment="1" applyProtection="1">
      <alignment horizontal="center" vertical="center" wrapText="1"/>
    </xf>
    <xf numFmtId="0" fontId="86" fillId="0" borderId="48" xfId="9" applyFont="1" applyBorder="1" applyAlignment="1">
      <alignment horizontal="center" vertical="center" wrapText="1"/>
      <protection locked="0"/>
    </xf>
    <xf numFmtId="165" fontId="91" fillId="0" borderId="48" xfId="5" applyFont="1" applyBorder="1" applyAlignment="1">
      <alignment horizontal="center" vertical="center" wrapText="1"/>
    </xf>
    <xf numFmtId="0" fontId="89" fillId="0" borderId="48" xfId="5" applyNumberFormat="1" applyFont="1" applyBorder="1" applyAlignment="1">
      <alignment horizontal="center" vertical="center" wrapText="1"/>
    </xf>
    <xf numFmtId="0" fontId="127" fillId="23" borderId="88" xfId="0" applyFont="1" applyFill="1" applyBorder="1" applyAlignment="1">
      <alignment horizontal="center" vertical="center" wrapText="1"/>
    </xf>
    <xf numFmtId="0" fontId="127" fillId="0" borderId="88" xfId="0" applyFont="1" applyBorder="1" applyAlignment="1">
      <alignment horizontal="center" vertical="center" wrapText="1"/>
    </xf>
    <xf numFmtId="49" fontId="127" fillId="23" borderId="88" xfId="0" applyNumberFormat="1" applyFont="1" applyFill="1" applyBorder="1" applyAlignment="1">
      <alignment horizontal="center" vertical="center" wrapText="1"/>
    </xf>
    <xf numFmtId="0" fontId="122" fillId="0" borderId="88" xfId="0" applyFont="1" applyBorder="1" applyAlignment="1">
      <alignment horizontal="center" vertical="center" wrapText="1"/>
    </xf>
    <xf numFmtId="49" fontId="122" fillId="0" borderId="88" xfId="0" applyNumberFormat="1" applyFont="1" applyBorder="1" applyAlignment="1">
      <alignment horizontal="center" vertical="center" wrapText="1"/>
    </xf>
    <xf numFmtId="0" fontId="122" fillId="0" borderId="88" xfId="0" applyFont="1" applyBorder="1" applyAlignment="1">
      <alignment horizontal="left" vertical="center" wrapText="1"/>
    </xf>
    <xf numFmtId="49" fontId="93" fillId="0" borderId="48" xfId="14" applyNumberFormat="1" applyFont="1" applyBorder="1" applyAlignment="1">
      <alignment horizontal="center" vertical="center" wrapText="1"/>
    </xf>
    <xf numFmtId="165" fontId="97" fillId="0" borderId="48" xfId="14" applyFont="1" applyBorder="1" applyAlignment="1">
      <alignment horizontal="center" vertical="center"/>
    </xf>
    <xf numFmtId="49" fontId="96" fillId="0" borderId="48" xfId="8" applyNumberFormat="1" applyFont="1" applyBorder="1" applyAlignment="1" applyProtection="1">
      <alignment horizontal="center" vertical="center" wrapText="1" shrinkToFit="1"/>
      <protection locked="0"/>
    </xf>
    <xf numFmtId="49" fontId="96" fillId="0" borderId="48" xfId="21" applyNumberFormat="1" applyFont="1" applyBorder="1" applyAlignment="1" applyProtection="1">
      <alignment horizontal="center" vertical="center" wrapText="1" shrinkToFit="1"/>
      <protection locked="0"/>
    </xf>
    <xf numFmtId="49" fontId="96" fillId="0" borderId="48" xfId="25" applyNumberFormat="1" applyFont="1" applyBorder="1" applyAlignment="1" applyProtection="1">
      <alignment horizontal="center" vertical="center" wrapText="1" shrinkToFit="1"/>
      <protection locked="0"/>
    </xf>
    <xf numFmtId="49" fontId="96" fillId="0" borderId="48" xfId="19" applyNumberFormat="1" applyFont="1" applyBorder="1" applyAlignment="1" applyProtection="1">
      <alignment horizontal="center" vertical="center" wrapText="1" shrinkToFit="1"/>
      <protection locked="0"/>
    </xf>
    <xf numFmtId="49" fontId="98" fillId="0" borderId="48" xfId="14" applyNumberFormat="1" applyFont="1" applyBorder="1" applyAlignment="1">
      <alignment horizontal="center" vertical="center" wrapText="1"/>
    </xf>
    <xf numFmtId="49" fontId="98" fillId="0" borderId="48" xfId="7" applyNumberFormat="1" applyFont="1" applyBorder="1" applyAlignment="1" applyProtection="1">
      <alignment horizontal="center" vertical="center" wrapText="1"/>
    </xf>
    <xf numFmtId="49" fontId="96" fillId="0" borderId="48" xfId="19" applyNumberFormat="1" applyFont="1" applyBorder="1" applyAlignment="1">
      <alignment horizontal="center" vertical="center" wrapText="1"/>
    </xf>
    <xf numFmtId="49" fontId="96" fillId="0" borderId="48" xfId="14" applyNumberFormat="1" applyFont="1" applyBorder="1" applyAlignment="1" applyProtection="1">
      <alignment horizontal="center" vertical="center" wrapText="1"/>
      <protection locked="0"/>
    </xf>
    <xf numFmtId="49" fontId="98" fillId="0" borderId="48" xfId="12" applyNumberFormat="1" applyFont="1" applyBorder="1" applyAlignment="1" applyProtection="1">
      <alignment horizontal="center" vertical="center" wrapText="1"/>
      <protection locked="0"/>
    </xf>
    <xf numFmtId="49" fontId="96" fillId="0" borderId="48" xfId="12" applyNumberFormat="1" applyFont="1" applyBorder="1" applyAlignment="1" applyProtection="1">
      <alignment horizontal="center" vertical="center" wrapText="1"/>
      <protection locked="0"/>
    </xf>
    <xf numFmtId="49" fontId="98" fillId="0" borderId="48" xfId="14" applyNumberFormat="1" applyFont="1" applyBorder="1" applyAlignment="1" applyProtection="1">
      <alignment horizontal="center" vertical="center" wrapText="1"/>
      <protection locked="0"/>
    </xf>
    <xf numFmtId="49" fontId="96" fillId="0" borderId="48" xfId="18" applyNumberFormat="1" applyFont="1" applyBorder="1" applyAlignment="1" applyProtection="1">
      <alignment horizontal="center" vertical="center" wrapText="1"/>
    </xf>
    <xf numFmtId="49" fontId="96" fillId="0" borderId="48" xfId="24" applyNumberFormat="1" applyFont="1" applyBorder="1" applyAlignment="1" applyProtection="1">
      <alignment horizontal="center" vertical="center" wrapText="1"/>
    </xf>
    <xf numFmtId="49" fontId="96" fillId="0" borderId="48" xfId="23" applyNumberFormat="1" applyFont="1" applyBorder="1" applyAlignment="1" applyProtection="1">
      <alignment horizontal="center" vertical="center" wrapText="1"/>
    </xf>
    <xf numFmtId="49" fontId="96" fillId="0" borderId="48" xfId="20" applyNumberFormat="1" applyFont="1" applyBorder="1" applyAlignment="1" applyProtection="1">
      <alignment horizontal="center" vertical="center" wrapText="1"/>
    </xf>
    <xf numFmtId="49" fontId="98" fillId="0" borderId="48" xfId="19" applyNumberFormat="1" applyFont="1" applyBorder="1" applyAlignment="1">
      <alignment horizontal="center" vertical="center" wrapText="1"/>
    </xf>
    <xf numFmtId="165" fontId="97" fillId="0" borderId="48" xfId="7" applyFont="1" applyBorder="1" applyAlignment="1" applyProtection="1">
      <alignment horizontal="center" vertical="center"/>
    </xf>
    <xf numFmtId="165" fontId="94" fillId="0" borderId="48" xfId="14" applyFont="1" applyBorder="1" applyAlignment="1">
      <alignment horizontal="center" vertical="center" wrapText="1"/>
    </xf>
    <xf numFmtId="49" fontId="96" fillId="0" borderId="48" xfId="16" applyNumberFormat="1" applyFont="1" applyBorder="1" applyAlignment="1" applyProtection="1">
      <alignment horizontal="center" vertical="center" wrapText="1"/>
    </xf>
    <xf numFmtId="165" fontId="9" fillId="0" borderId="48" xfId="14" applyFont="1" applyBorder="1">
      <alignment vertical="center"/>
    </xf>
    <xf numFmtId="0" fontId="9" fillId="0" borderId="48" xfId="0" applyFont="1" applyBorder="1"/>
    <xf numFmtId="0" fontId="9" fillId="0" borderId="48" xfId="14" applyNumberFormat="1" applyFont="1" applyBorder="1" applyAlignment="1">
      <alignment horizontal="left" vertical="center"/>
    </xf>
    <xf numFmtId="0" fontId="0" fillId="0" borderId="48" xfId="0" applyBorder="1" applyAlignment="1">
      <alignment vertical="center"/>
    </xf>
    <xf numFmtId="0" fontId="27" fillId="0" borderId="47" xfId="41" applyAlignment="1">
      <alignment vertical="center"/>
    </xf>
    <xf numFmtId="170" fontId="132" fillId="0" borderId="47" xfId="40" applyFont="1" applyAlignment="1">
      <alignment vertical="center" readingOrder="1"/>
    </xf>
    <xf numFmtId="170" fontId="132" fillId="0" borderId="47" xfId="40" applyFont="1" applyAlignment="1">
      <alignment vertical="center"/>
    </xf>
    <xf numFmtId="170" fontId="134" fillId="0" borderId="88" xfId="40" applyFont="1" applyBorder="1" applyAlignment="1">
      <alignment horizontal="center" vertical="center" wrapText="1" readingOrder="1"/>
    </xf>
    <xf numFmtId="170" fontId="132" fillId="0" borderId="47" xfId="40" applyFont="1" applyAlignment="1">
      <alignment vertical="center" wrapText="1" readingOrder="1"/>
    </xf>
    <xf numFmtId="170" fontId="132" fillId="0" borderId="88" xfId="40" applyFont="1" applyBorder="1" applyAlignment="1">
      <alignment horizontal="center" vertical="center" readingOrder="1"/>
    </xf>
    <xf numFmtId="170" fontId="132" fillId="0" borderId="88" xfId="40" applyFont="1" applyBorder="1" applyAlignment="1">
      <alignment horizontal="left" vertical="center" wrapText="1" readingOrder="1"/>
    </xf>
    <xf numFmtId="171" fontId="132" fillId="0" borderId="47" xfId="40" applyNumberFormat="1" applyFont="1" applyAlignment="1">
      <alignment vertical="center" readingOrder="1"/>
    </xf>
    <xf numFmtId="170" fontId="134" fillId="0" borderId="88" xfId="40" applyFont="1" applyBorder="1" applyAlignment="1">
      <alignment horizontal="center" vertical="center" readingOrder="1"/>
    </xf>
    <xf numFmtId="49" fontId="134" fillId="0" borderId="88" xfId="40" applyNumberFormat="1" applyFont="1" applyBorder="1" applyAlignment="1">
      <alignment horizontal="center" vertical="center" readingOrder="1"/>
    </xf>
    <xf numFmtId="170" fontId="134" fillId="0" borderId="88" xfId="40" applyFont="1" applyBorder="1" applyAlignment="1">
      <alignment horizontal="left" vertical="center" wrapText="1" readingOrder="1"/>
    </xf>
    <xf numFmtId="49" fontId="132" fillId="0" borderId="88" xfId="40" applyNumberFormat="1" applyFont="1" applyBorder="1" applyAlignment="1">
      <alignment horizontal="center" vertical="center" readingOrder="1"/>
    </xf>
    <xf numFmtId="49" fontId="136" fillId="0" borderId="88" xfId="40" applyNumberFormat="1" applyFont="1" applyBorder="1" applyAlignment="1">
      <alignment horizontal="center" vertical="center" readingOrder="1"/>
    </xf>
    <xf numFmtId="49" fontId="136" fillId="0" borderId="88" xfId="40" applyNumberFormat="1" applyFont="1" applyBorder="1" applyAlignment="1">
      <alignment horizontal="center" vertical="center" wrapText="1" readingOrder="1"/>
    </xf>
    <xf numFmtId="49" fontId="132" fillId="0" borderId="88" xfId="40" applyNumberFormat="1" applyFont="1" applyBorder="1" applyAlignment="1">
      <alignment horizontal="center" vertical="center" wrapText="1" readingOrder="1"/>
    </xf>
    <xf numFmtId="172" fontId="136" fillId="0" borderId="88" xfId="40" applyNumberFormat="1" applyFont="1" applyBorder="1" applyAlignment="1">
      <alignment horizontal="center" vertical="center" wrapText="1" readingOrder="1"/>
    </xf>
    <xf numFmtId="170" fontId="136" fillId="0" borderId="88" xfId="40" applyFont="1" applyBorder="1" applyAlignment="1">
      <alignment horizontal="center" vertical="center" wrapText="1" readingOrder="1"/>
    </xf>
    <xf numFmtId="170" fontId="132" fillId="0" borderId="88" xfId="40" applyFont="1" applyBorder="1" applyAlignment="1">
      <alignment horizontal="center" vertical="center" wrapText="1" readingOrder="1"/>
    </xf>
    <xf numFmtId="170" fontId="132" fillId="0" borderId="88" xfId="40" applyFont="1" applyBorder="1" applyAlignment="1">
      <alignment vertical="center" wrapText="1" readingOrder="1"/>
    </xf>
    <xf numFmtId="170" fontId="132" fillId="25" borderId="88" xfId="40" applyFont="1" applyFill="1" applyBorder="1" applyAlignment="1">
      <alignment horizontal="center" vertical="center" readingOrder="1"/>
    </xf>
    <xf numFmtId="49" fontId="132" fillId="25" borderId="88" xfId="40" applyNumberFormat="1" applyFont="1" applyFill="1" applyBorder="1" applyAlignment="1">
      <alignment horizontal="center" vertical="center" readingOrder="1"/>
    </xf>
    <xf numFmtId="170" fontId="132" fillId="25" borderId="88" xfId="40" applyFont="1" applyFill="1" applyBorder="1" applyAlignment="1">
      <alignment horizontal="center" vertical="center" wrapText="1" readingOrder="1"/>
    </xf>
    <xf numFmtId="49" fontId="134" fillId="0" borderId="88" xfId="40" applyNumberFormat="1" applyFont="1" applyBorder="1" applyAlignment="1">
      <alignment horizontal="center" vertical="center" wrapText="1" readingOrder="1"/>
    </xf>
    <xf numFmtId="170" fontId="136" fillId="0" borderId="88" xfId="40" applyFont="1" applyBorder="1" applyAlignment="1">
      <alignment vertical="center" readingOrder="1"/>
    </xf>
    <xf numFmtId="170" fontId="132" fillId="0" borderId="47" xfId="40" applyFont="1" applyAlignment="1">
      <alignment horizontal="center" vertical="center" readingOrder="1"/>
    </xf>
    <xf numFmtId="170" fontId="132" fillId="0" borderId="47" xfId="40" applyFont="1" applyAlignment="1">
      <alignment horizontal="left" vertical="center" wrapText="1" readingOrder="1"/>
    </xf>
    <xf numFmtId="0" fontId="27" fillId="0" borderId="47" xfId="41"/>
    <xf numFmtId="0" fontId="11" fillId="22" borderId="47" xfId="3" applyFill="1"/>
    <xf numFmtId="0" fontId="129" fillId="22" borderId="47" xfId="3" applyFont="1" applyFill="1"/>
    <xf numFmtId="0" fontId="128" fillId="22" borderId="47" xfId="3" applyFont="1" applyFill="1"/>
    <xf numFmtId="0" fontId="138" fillId="10" borderId="66" xfId="0" applyFont="1" applyFill="1" applyBorder="1" applyAlignment="1">
      <alignment horizontal="center" vertical="center"/>
    </xf>
    <xf numFmtId="0" fontId="138" fillId="10" borderId="65" xfId="0" applyFont="1" applyFill="1" applyBorder="1" applyAlignment="1">
      <alignment horizontal="center" vertical="center"/>
    </xf>
    <xf numFmtId="0" fontId="138" fillId="10" borderId="97" xfId="0" applyFont="1" applyFill="1" applyBorder="1" applyAlignment="1">
      <alignment horizontal="center" vertical="center"/>
    </xf>
    <xf numFmtId="169" fontId="118" fillId="0" borderId="0" xfId="31" applyFont="1" applyBorder="1"/>
    <xf numFmtId="0" fontId="83" fillId="0" borderId="47" xfId="1" applyFont="1"/>
    <xf numFmtId="0" fontId="141" fillId="19" borderId="97" xfId="1" applyFont="1" applyFill="1" applyBorder="1" applyAlignment="1">
      <alignment horizontal="center"/>
    </xf>
    <xf numFmtId="0" fontId="142" fillId="6" borderId="97" xfId="1" applyFont="1" applyFill="1" applyBorder="1" applyAlignment="1">
      <alignment horizontal="center" vertical="center"/>
    </xf>
    <xf numFmtId="0" fontId="143" fillId="6" borderId="48" xfId="1" applyFont="1" applyFill="1" applyBorder="1" applyAlignment="1">
      <alignment vertical="center"/>
    </xf>
    <xf numFmtId="0" fontId="143" fillId="0" borderId="48" xfId="1" applyFont="1" applyBorder="1" applyAlignment="1">
      <alignment horizontal="center" vertical="center"/>
    </xf>
    <xf numFmtId="0" fontId="144" fillId="0" borderId="48" xfId="31" applyNumberFormat="1" applyFont="1" applyBorder="1" applyAlignment="1">
      <alignment horizontal="center" vertical="center"/>
    </xf>
    <xf numFmtId="0" fontId="145" fillId="20" borderId="48" xfId="5" applyNumberFormat="1" applyFont="1" applyFill="1" applyBorder="1" applyAlignment="1">
      <alignment horizontal="center" vertical="center"/>
    </xf>
    <xf numFmtId="49" fontId="146" fillId="0" borderId="48" xfId="14" applyNumberFormat="1" applyFont="1" applyBorder="1" applyAlignment="1">
      <alignment horizontal="center" vertical="center" wrapText="1"/>
    </xf>
    <xf numFmtId="0" fontId="147" fillId="0" borderId="48" xfId="28" applyFont="1" applyBorder="1" applyAlignment="1">
      <alignment horizontal="center" vertical="center"/>
    </xf>
    <xf numFmtId="0" fontId="148" fillId="0" borderId="48" xfId="1" applyFont="1" applyBorder="1" applyAlignment="1">
      <alignment vertical="center"/>
    </xf>
    <xf numFmtId="0" fontId="112" fillId="0" borderId="0" xfId="0" applyFont="1"/>
    <xf numFmtId="0" fontId="112" fillId="0" borderId="22" xfId="0" applyFont="1" applyBorder="1"/>
    <xf numFmtId="0" fontId="150" fillId="0" borderId="0" xfId="0" applyFont="1" applyAlignment="1">
      <alignment horizontal="center"/>
    </xf>
    <xf numFmtId="0" fontId="151" fillId="0" borderId="0" xfId="0" applyFont="1" applyAlignment="1">
      <alignment horizontal="center"/>
    </xf>
    <xf numFmtId="0" fontId="151" fillId="0" borderId="22" xfId="0" applyFont="1" applyBorder="1" applyAlignment="1">
      <alignment horizontal="center"/>
    </xf>
    <xf numFmtId="0" fontId="152" fillId="0" borderId="0" xfId="0" applyFont="1" applyAlignment="1">
      <alignment horizontal="center"/>
    </xf>
    <xf numFmtId="0" fontId="151" fillId="0" borderId="0" xfId="0" applyFont="1"/>
    <xf numFmtId="0" fontId="112" fillId="29" borderId="0" xfId="0" applyFont="1" applyFill="1" applyAlignment="1">
      <alignment horizontal="left"/>
    </xf>
    <xf numFmtId="0" fontId="112" fillId="29" borderId="0" xfId="0" applyFont="1" applyFill="1" applyAlignment="1">
      <alignment horizontal="center"/>
    </xf>
    <xf numFmtId="0" fontId="58" fillId="30" borderId="22" xfId="0" applyFont="1" applyFill="1" applyBorder="1" applyAlignment="1">
      <alignment horizontal="center"/>
    </xf>
    <xf numFmtId="0" fontId="58" fillId="30" borderId="0" xfId="0" applyFont="1" applyFill="1" applyAlignment="1">
      <alignment horizontal="center"/>
    </xf>
    <xf numFmtId="0" fontId="58" fillId="30" borderId="21" xfId="0" applyFont="1" applyFill="1" applyBorder="1" applyAlignment="1">
      <alignment horizontal="center"/>
    </xf>
    <xf numFmtId="0" fontId="58" fillId="31" borderId="0" xfId="0" applyFont="1" applyFill="1" applyAlignment="1">
      <alignment horizontal="center"/>
    </xf>
    <xf numFmtId="0" fontId="153" fillId="31" borderId="0" xfId="0" applyFont="1" applyFill="1"/>
    <xf numFmtId="0" fontId="112" fillId="31" borderId="0" xfId="0" applyFont="1" applyFill="1" applyAlignment="1">
      <alignment horizontal="center"/>
    </xf>
    <xf numFmtId="0" fontId="155" fillId="32" borderId="22" xfId="0" applyFont="1" applyFill="1" applyBorder="1" applyAlignment="1">
      <alignment horizontal="center"/>
    </xf>
    <xf numFmtId="0" fontId="155" fillId="32" borderId="0" xfId="0" applyFont="1" applyFill="1" applyAlignment="1">
      <alignment horizontal="center"/>
    </xf>
    <xf numFmtId="0" fontId="59" fillId="29" borderId="22" xfId="0" applyFont="1" applyFill="1" applyBorder="1" applyAlignment="1">
      <alignment horizontal="center"/>
    </xf>
    <xf numFmtId="0" fontId="59" fillId="29" borderId="0" xfId="0" applyFont="1" applyFill="1" applyAlignment="1">
      <alignment horizontal="center"/>
    </xf>
    <xf numFmtId="0" fontId="59" fillId="29" borderId="21" xfId="0" applyFont="1" applyFill="1" applyBorder="1" applyAlignment="1">
      <alignment horizontal="center"/>
    </xf>
    <xf numFmtId="0" fontId="157" fillId="29" borderId="0" xfId="0" applyFont="1" applyFill="1" applyAlignment="1">
      <alignment horizontal="left"/>
    </xf>
    <xf numFmtId="0" fontId="112" fillId="29" borderId="22" xfId="0" applyFont="1" applyFill="1" applyBorder="1" applyAlignment="1">
      <alignment horizontal="center"/>
    </xf>
    <xf numFmtId="0" fontId="58" fillId="29" borderId="22" xfId="0" applyFont="1" applyFill="1" applyBorder="1" applyAlignment="1">
      <alignment horizontal="center"/>
    </xf>
    <xf numFmtId="0" fontId="58" fillId="29" borderId="0" xfId="0" applyFont="1" applyFill="1" applyAlignment="1">
      <alignment horizontal="center"/>
    </xf>
    <xf numFmtId="0" fontId="58" fillId="29" borderId="21" xfId="0" applyFont="1" applyFill="1" applyBorder="1" applyAlignment="1">
      <alignment horizontal="center"/>
    </xf>
    <xf numFmtId="0" fontId="112" fillId="5" borderId="0" xfId="0" applyFont="1" applyFill="1" applyAlignment="1">
      <alignment horizontal="center"/>
    </xf>
    <xf numFmtId="0" fontId="51" fillId="5" borderId="22" xfId="0" applyFont="1" applyFill="1" applyBorder="1" applyAlignment="1">
      <alignment horizontal="center"/>
    </xf>
    <xf numFmtId="0" fontId="51" fillId="5" borderId="0" xfId="0" applyFont="1" applyFill="1" applyAlignment="1">
      <alignment horizontal="center"/>
    </xf>
    <xf numFmtId="0" fontId="33" fillId="5" borderId="22" xfId="0" applyFont="1" applyFill="1" applyBorder="1" applyAlignment="1">
      <alignment horizontal="center"/>
    </xf>
    <xf numFmtId="0" fontId="33" fillId="5" borderId="0" xfId="0" applyFont="1" applyFill="1" applyAlignment="1">
      <alignment horizontal="center"/>
    </xf>
    <xf numFmtId="0" fontId="33" fillId="5" borderId="21" xfId="0" applyFont="1" applyFill="1" applyBorder="1" applyAlignment="1">
      <alignment horizontal="center"/>
    </xf>
    <xf numFmtId="0" fontId="158" fillId="29" borderId="0" xfId="0" applyFont="1" applyFill="1"/>
    <xf numFmtId="0" fontId="159" fillId="29" borderId="0" xfId="0" applyFont="1" applyFill="1" applyAlignment="1">
      <alignment horizontal="center"/>
    </xf>
    <xf numFmtId="0" fontId="51" fillId="29" borderId="22" xfId="0" applyFont="1" applyFill="1" applyBorder="1" applyAlignment="1">
      <alignment horizontal="center"/>
    </xf>
    <xf numFmtId="0" fontId="51" fillId="29" borderId="0" xfId="0" applyFont="1" applyFill="1" applyAlignment="1">
      <alignment horizontal="center"/>
    </xf>
    <xf numFmtId="0" fontId="33" fillId="29" borderId="22" xfId="0" applyFont="1" applyFill="1" applyBorder="1" applyAlignment="1">
      <alignment horizontal="center"/>
    </xf>
    <xf numFmtId="0" fontId="158" fillId="29" borderId="0" xfId="0" applyFont="1" applyFill="1" applyAlignment="1">
      <alignment horizontal="center"/>
    </xf>
    <xf numFmtId="0" fontId="33" fillId="29" borderId="0" xfId="0" applyFont="1" applyFill="1" applyAlignment="1">
      <alignment horizontal="center"/>
    </xf>
    <xf numFmtId="0" fontId="160" fillId="29" borderId="0" xfId="0" applyFont="1" applyFill="1" applyAlignment="1">
      <alignment horizontal="center"/>
    </xf>
    <xf numFmtId="0" fontId="33" fillId="29" borderId="21" xfId="0" applyFont="1" applyFill="1" applyBorder="1" applyAlignment="1">
      <alignment horizontal="center"/>
    </xf>
    <xf numFmtId="0" fontId="161" fillId="29" borderId="0" xfId="0" applyFont="1" applyFill="1" applyAlignment="1">
      <alignment horizontal="center"/>
    </xf>
    <xf numFmtId="0" fontId="161" fillId="29" borderId="21" xfId="0" applyFont="1" applyFill="1" applyBorder="1" applyAlignment="1">
      <alignment horizontal="center"/>
    </xf>
    <xf numFmtId="0" fontId="159" fillId="5" borderId="0" xfId="0" applyFont="1" applyFill="1" applyAlignment="1">
      <alignment horizontal="center"/>
    </xf>
    <xf numFmtId="0" fontId="160" fillId="5" borderId="0" xfId="0" applyFont="1" applyFill="1" applyAlignment="1">
      <alignment horizontal="center"/>
    </xf>
    <xf numFmtId="0" fontId="160" fillId="5" borderId="21" xfId="0" applyFont="1" applyFill="1" applyBorder="1" applyAlignment="1">
      <alignment horizontal="center"/>
    </xf>
    <xf numFmtId="0" fontId="132" fillId="5" borderId="0" xfId="0" applyFont="1" applyFill="1" applyAlignment="1">
      <alignment horizontal="center"/>
    </xf>
    <xf numFmtId="0" fontId="161" fillId="5" borderId="22" xfId="0" applyFont="1" applyFill="1" applyBorder="1" applyAlignment="1">
      <alignment horizontal="center"/>
    </xf>
    <xf numFmtId="0" fontId="160" fillId="29" borderId="21" xfId="0" applyFont="1" applyFill="1" applyBorder="1" applyAlignment="1">
      <alignment horizontal="center"/>
    </xf>
    <xf numFmtId="0" fontId="112" fillId="5" borderId="0" xfId="0" applyFont="1" applyFill="1"/>
    <xf numFmtId="0" fontId="112" fillId="5" borderId="22" xfId="0" applyFont="1" applyFill="1" applyBorder="1" applyAlignment="1">
      <alignment horizontal="center"/>
    </xf>
    <xf numFmtId="0" fontId="112" fillId="5" borderId="21" xfId="0" applyFont="1" applyFill="1" applyBorder="1" applyAlignment="1">
      <alignment horizontal="center"/>
    </xf>
    <xf numFmtId="0" fontId="112" fillId="29" borderId="0" xfId="0" applyFont="1" applyFill="1"/>
    <xf numFmtId="0" fontId="112" fillId="29" borderId="21" xfId="0" applyFont="1" applyFill="1" applyBorder="1" applyAlignment="1">
      <alignment horizontal="center"/>
    </xf>
    <xf numFmtId="0" fontId="112" fillId="0" borderId="0" xfId="0" applyFont="1" applyAlignment="1">
      <alignment horizontal="center"/>
    </xf>
    <xf numFmtId="0" fontId="153" fillId="0" borderId="0" xfId="0" applyFont="1"/>
    <xf numFmtId="0" fontId="162" fillId="0" borderId="0" xfId="0" applyFont="1"/>
    <xf numFmtId="0" fontId="163" fillId="2" borderId="88" xfId="0" applyFont="1" applyFill="1" applyBorder="1" applyAlignment="1">
      <alignment horizontal="right"/>
    </xf>
    <xf numFmtId="0" fontId="163" fillId="2" borderId="26" xfId="0" applyFont="1" applyFill="1" applyBorder="1" applyAlignment="1">
      <alignment horizontal="right"/>
    </xf>
    <xf numFmtId="0" fontId="51" fillId="0" borderId="0" xfId="0" applyFont="1" applyAlignment="1">
      <alignment horizontal="center"/>
    </xf>
    <xf numFmtId="0" fontId="161" fillId="0" borderId="0" xfId="0" applyFont="1" applyAlignment="1">
      <alignment horizontal="center"/>
    </xf>
    <xf numFmtId="0" fontId="165" fillId="0" borderId="0" xfId="0" applyFont="1" applyAlignment="1">
      <alignment horizontal="right"/>
    </xf>
    <xf numFmtId="0" fontId="112" fillId="29" borderId="88" xfId="0" applyFont="1" applyFill="1" applyBorder="1" applyAlignment="1">
      <alignment horizontal="center"/>
    </xf>
    <xf numFmtId="0" fontId="112" fillId="29" borderId="26" xfId="0" applyFont="1" applyFill="1" applyBorder="1" applyAlignment="1">
      <alignment horizontal="center"/>
    </xf>
    <xf numFmtId="0" fontId="112" fillId="0" borderId="88" xfId="0" applyFont="1" applyBorder="1"/>
    <xf numFmtId="0" fontId="112" fillId="0" borderId="41" xfId="0" applyFont="1" applyBorder="1" applyAlignment="1">
      <alignment horizontal="center"/>
    </xf>
    <xf numFmtId="0" fontId="112" fillId="0" borderId="90" xfId="0" applyFont="1" applyBorder="1"/>
    <xf numFmtId="0" fontId="167" fillId="0" borderId="0" xfId="0" applyFont="1" applyAlignment="1">
      <alignment horizontal="left"/>
    </xf>
    <xf numFmtId="0" fontId="167" fillId="0" borderId="0" xfId="0" applyFont="1" applyAlignment="1">
      <alignment horizontal="center"/>
    </xf>
    <xf numFmtId="0" fontId="168" fillId="31" borderId="0" xfId="0" applyFont="1" applyFill="1"/>
    <xf numFmtId="0" fontId="157" fillId="31" borderId="0" xfId="0" applyFont="1" applyFill="1" applyAlignment="1">
      <alignment horizontal="center"/>
    </xf>
    <xf numFmtId="0" fontId="169" fillId="31" borderId="0" xfId="0" applyFont="1" applyFill="1" applyAlignment="1">
      <alignment horizontal="center"/>
    </xf>
    <xf numFmtId="0" fontId="168" fillId="29" borderId="0" xfId="0" applyFont="1" applyFill="1" applyAlignment="1">
      <alignment horizontal="left"/>
    </xf>
    <xf numFmtId="0" fontId="170" fillId="29" borderId="0" xfId="0" applyFont="1" applyFill="1" applyAlignment="1">
      <alignment horizontal="center"/>
    </xf>
    <xf numFmtId="0" fontId="171" fillId="29" borderId="0" xfId="0" applyFont="1" applyFill="1" applyAlignment="1">
      <alignment horizontal="center"/>
    </xf>
    <xf numFmtId="0" fontId="172" fillId="29" borderId="0" xfId="0" applyFont="1" applyFill="1" applyAlignment="1">
      <alignment horizontal="center"/>
    </xf>
    <xf numFmtId="0" fontId="173" fillId="29" borderId="0" xfId="0" applyFont="1" applyFill="1" applyAlignment="1">
      <alignment horizontal="center"/>
    </xf>
    <xf numFmtId="0" fontId="171" fillId="0" borderId="0" xfId="0" applyFont="1" applyAlignment="1">
      <alignment horizontal="right"/>
    </xf>
    <xf numFmtId="0" fontId="151" fillId="0" borderId="0" xfId="0" applyFont="1" applyAlignment="1">
      <alignment horizontal="left"/>
    </xf>
    <xf numFmtId="0" fontId="174" fillId="0" borderId="0" xfId="0" applyFont="1" applyAlignment="1">
      <alignment horizontal="center"/>
    </xf>
    <xf numFmtId="0" fontId="112" fillId="0" borderId="0" xfId="0" applyFont="1" applyAlignment="1">
      <alignment horizontal="right"/>
    </xf>
    <xf numFmtId="0" fontId="168" fillId="0" borderId="0" xfId="0" applyFont="1"/>
    <xf numFmtId="0" fontId="169" fillId="0" borderId="0" xfId="0" applyFont="1" applyAlignment="1">
      <alignment horizontal="right"/>
    </xf>
    <xf numFmtId="0" fontId="128" fillId="22" borderId="0" xfId="3" applyFont="1" applyFill="1" applyBorder="1"/>
    <xf numFmtId="0" fontId="178" fillId="0" borderId="48" xfId="0" applyFont="1" applyBorder="1" applyAlignment="1">
      <alignment vertical="center"/>
    </xf>
    <xf numFmtId="0" fontId="86" fillId="0" borderId="98" xfId="7" applyNumberFormat="1" applyFont="1" applyBorder="1" applyAlignment="1" applyProtection="1">
      <alignment horizontal="center" vertical="center" wrapText="1"/>
    </xf>
    <xf numFmtId="169" fontId="116" fillId="0" borderId="47" xfId="31" applyAlignment="1">
      <alignment horizontal="center"/>
    </xf>
    <xf numFmtId="169" fontId="116" fillId="0" borderId="47" xfId="31" applyAlignment="1">
      <alignment horizontal="center" vertical="center"/>
    </xf>
    <xf numFmtId="2" fontId="116" fillId="0" borderId="47" xfId="36" applyNumberFormat="1" applyAlignment="1">
      <alignment horizontal="right"/>
    </xf>
    <xf numFmtId="2" fontId="138" fillId="10" borderId="66" xfId="0" applyNumberFormat="1" applyFont="1" applyFill="1" applyBorder="1" applyAlignment="1">
      <alignment horizontal="center" vertical="center"/>
    </xf>
    <xf numFmtId="2" fontId="0" fillId="0" borderId="48" xfId="0" applyNumberFormat="1" applyBorder="1"/>
    <xf numFmtId="0" fontId="124" fillId="22" borderId="47" xfId="0" applyFont="1" applyFill="1" applyBorder="1" applyAlignment="1">
      <alignment horizontal="center" vertical="center"/>
    </xf>
    <xf numFmtId="0" fontId="108" fillId="19" borderId="47" xfId="28" applyFont="1" applyFill="1">
      <alignment vertical="center"/>
    </xf>
    <xf numFmtId="0" fontId="100" fillId="19" borderId="47" xfId="28" applyFont="1" applyFill="1">
      <alignment vertical="center"/>
    </xf>
    <xf numFmtId="0" fontId="87" fillId="21" borderId="47" xfId="28" applyFill="1" applyAlignment="1">
      <alignment horizontal="center" vertical="center"/>
    </xf>
    <xf numFmtId="0" fontId="148" fillId="0" borderId="47" xfId="1" applyFont="1" applyAlignment="1">
      <alignment vertical="center"/>
    </xf>
    <xf numFmtId="49" fontId="146" fillId="0" borderId="47" xfId="14" applyNumberFormat="1" applyFont="1" applyAlignment="1">
      <alignment horizontal="center" vertical="center" wrapText="1"/>
    </xf>
    <xf numFmtId="0" fontId="147" fillId="0" borderId="47" xfId="28" applyFont="1" applyAlignment="1">
      <alignment horizontal="center" vertical="center"/>
    </xf>
    <xf numFmtId="0" fontId="143" fillId="0" borderId="52" xfId="1" applyFont="1" applyBorder="1" applyAlignment="1">
      <alignment horizontal="center" vertical="center"/>
    </xf>
    <xf numFmtId="0" fontId="143" fillId="6" borderId="99" xfId="1" applyFont="1" applyFill="1" applyBorder="1" applyAlignment="1">
      <alignment vertical="center"/>
    </xf>
    <xf numFmtId="0" fontId="41" fillId="0" borderId="55" xfId="3" applyFont="1" applyBorder="1" applyAlignment="1">
      <alignment horizontal="left" vertical="center"/>
    </xf>
    <xf numFmtId="0" fontId="148" fillId="0" borderId="48" xfId="1" applyFont="1" applyBorder="1" applyAlignment="1">
      <alignment horizontal="center" vertical="center"/>
    </xf>
    <xf numFmtId="169" fontId="116" fillId="0" borderId="47" xfId="36" applyAlignment="1">
      <alignment horizontal="center"/>
    </xf>
    <xf numFmtId="0" fontId="179" fillId="0" borderId="0" xfId="0" applyFont="1"/>
    <xf numFmtId="169" fontId="55" fillId="0" borderId="47" xfId="36" applyFont="1"/>
    <xf numFmtId="0" fontId="180" fillId="0" borderId="47" xfId="0" applyFont="1" applyBorder="1" applyAlignment="1">
      <alignment horizontal="center" vertical="center"/>
    </xf>
    <xf numFmtId="0" fontId="181" fillId="0" borderId="0" xfId="0" applyFont="1"/>
    <xf numFmtId="2" fontId="180" fillId="0" borderId="47" xfId="0" applyNumberFormat="1" applyFont="1" applyBorder="1" applyAlignment="1">
      <alignment horizontal="center" vertical="center"/>
    </xf>
    <xf numFmtId="169" fontId="116" fillId="0" borderId="0" xfId="36" applyBorder="1"/>
    <xf numFmtId="0" fontId="137" fillId="7" borderId="47" xfId="3" applyFont="1" applyFill="1" applyAlignment="1">
      <alignment horizontal="center" vertical="center"/>
    </xf>
    <xf numFmtId="0" fontId="112" fillId="0" borderId="77" xfId="0" applyFont="1" applyBorder="1" applyAlignment="1">
      <alignment vertical="center"/>
    </xf>
    <xf numFmtId="0" fontId="112" fillId="0" borderId="77" xfId="0" applyFont="1" applyBorder="1" applyAlignment="1">
      <alignment horizontal="right" vertical="center"/>
    </xf>
    <xf numFmtId="0" fontId="112" fillId="34" borderId="105" xfId="0" applyFont="1" applyFill="1" applyBorder="1" applyAlignment="1">
      <alignment vertical="center"/>
    </xf>
    <xf numFmtId="0" fontId="112" fillId="0" borderId="81" xfId="0" applyFont="1" applyBorder="1" applyAlignment="1">
      <alignment vertical="center"/>
    </xf>
    <xf numFmtId="0" fontId="112" fillId="34" borderId="47" xfId="0" applyFont="1" applyFill="1" applyBorder="1" applyAlignment="1">
      <alignment vertical="center"/>
    </xf>
    <xf numFmtId="0" fontId="112" fillId="0" borderId="47" xfId="0" applyFont="1" applyBorder="1" applyAlignment="1">
      <alignment vertical="center"/>
    </xf>
    <xf numFmtId="0" fontId="112" fillId="0" borderId="47" xfId="0" applyFont="1" applyBorder="1" applyAlignment="1">
      <alignment horizontal="right" vertical="center"/>
    </xf>
    <xf numFmtId="0" fontId="112" fillId="34" borderId="106" xfId="0" applyFont="1" applyFill="1" applyBorder="1" applyAlignment="1">
      <alignment vertical="center"/>
    </xf>
    <xf numFmtId="0" fontId="183" fillId="35" borderId="105" xfId="0" applyFont="1" applyFill="1" applyBorder="1" applyAlignment="1">
      <alignment horizontal="center" vertical="center" wrapText="1"/>
    </xf>
    <xf numFmtId="0" fontId="183" fillId="35" borderId="81" xfId="0" applyFont="1" applyFill="1" applyBorder="1" applyAlignment="1">
      <alignment horizontal="center" vertical="center" wrapText="1"/>
    </xf>
    <xf numFmtId="0" fontId="183" fillId="35" borderId="72" xfId="0" applyFont="1" applyFill="1" applyBorder="1" applyAlignment="1">
      <alignment horizontal="center" vertical="center" wrapText="1"/>
    </xf>
    <xf numFmtId="0" fontId="184" fillId="0" borderId="106" xfId="0" applyFont="1" applyBorder="1" applyAlignment="1">
      <alignment horizontal="center" vertical="center"/>
    </xf>
    <xf numFmtId="0" fontId="184" fillId="20" borderId="77" xfId="0" applyFont="1" applyFill="1" applyBorder="1" applyAlignment="1">
      <alignment horizontal="center" vertical="center"/>
    </xf>
    <xf numFmtId="0" fontId="184" fillId="20" borderId="77" xfId="0" applyFont="1" applyFill="1" applyBorder="1" applyAlignment="1">
      <alignment vertical="center"/>
    </xf>
    <xf numFmtId="0" fontId="184" fillId="0" borderId="77" xfId="0" applyFont="1" applyBorder="1" applyAlignment="1">
      <alignment horizontal="center" vertical="center"/>
    </xf>
    <xf numFmtId="8" fontId="185" fillId="36" borderId="77" xfId="0" applyNumberFormat="1" applyFont="1" applyFill="1" applyBorder="1" applyAlignment="1">
      <alignment horizontal="center" vertical="center"/>
    </xf>
    <xf numFmtId="0" fontId="186" fillId="34" borderId="47" xfId="0" applyFont="1" applyFill="1" applyBorder="1" applyAlignment="1">
      <alignment vertical="center"/>
    </xf>
    <xf numFmtId="0" fontId="15" fillId="0" borderId="88" xfId="31" applyNumberFormat="1" applyFont="1" applyBorder="1" applyAlignment="1">
      <alignment horizontal="center" vertical="center" wrapText="1"/>
    </xf>
    <xf numFmtId="2" fontId="51" fillId="19" borderId="49" xfId="3" applyNumberFormat="1" applyFont="1" applyFill="1" applyBorder="1" applyAlignment="1">
      <alignment horizontal="center" vertical="center"/>
    </xf>
    <xf numFmtId="2" fontId="52" fillId="19" borderId="48" xfId="3" applyNumberFormat="1" applyFont="1" applyFill="1" applyBorder="1"/>
    <xf numFmtId="2" fontId="6" fillId="7" borderId="0" xfId="3" applyNumberFormat="1" applyFont="1" applyFill="1" applyBorder="1"/>
    <xf numFmtId="2" fontId="30" fillId="7" borderId="0" xfId="3" applyNumberFormat="1" applyFont="1" applyFill="1" applyBorder="1" applyAlignment="1">
      <alignment horizontal="center" vertical="center"/>
    </xf>
    <xf numFmtId="2" fontId="51" fillId="7" borderId="0" xfId="3" applyNumberFormat="1" applyFont="1" applyFill="1" applyBorder="1" applyAlignment="1">
      <alignment horizontal="center" vertical="center"/>
    </xf>
    <xf numFmtId="2" fontId="51" fillId="10" borderId="0" xfId="3" applyNumberFormat="1" applyFont="1" applyFill="1" applyBorder="1" applyAlignment="1">
      <alignment horizontal="center" vertical="center"/>
    </xf>
    <xf numFmtId="2" fontId="6" fillId="7" borderId="0" xfId="3" applyNumberFormat="1" applyFont="1" applyFill="1" applyBorder="1" applyAlignment="1">
      <alignment horizontal="center" vertical="center"/>
    </xf>
    <xf numFmtId="2" fontId="6" fillId="7" borderId="49" xfId="3" applyNumberFormat="1" applyFont="1" applyFill="1" applyBorder="1" applyAlignment="1">
      <alignment horizontal="center" vertical="center"/>
    </xf>
    <xf numFmtId="2" fontId="60" fillId="12" borderId="0" xfId="3" applyNumberFormat="1" applyFont="1" applyFill="1" applyBorder="1" applyAlignment="1">
      <alignment horizontal="center" vertical="center"/>
    </xf>
    <xf numFmtId="0" fontId="190" fillId="19" borderId="47" xfId="3" applyFont="1" applyFill="1" applyAlignment="1">
      <alignment horizontal="left" vertical="center"/>
    </xf>
    <xf numFmtId="0" fontId="49" fillId="19" borderId="47" xfId="3" applyFont="1" applyFill="1" applyAlignment="1">
      <alignment horizontal="center"/>
    </xf>
    <xf numFmtId="170" fontId="132" fillId="19" borderId="88" xfId="40" applyFont="1" applyFill="1" applyBorder="1" applyAlignment="1">
      <alignment horizontal="center" vertical="center" readingOrder="1"/>
    </xf>
    <xf numFmtId="170" fontId="132" fillId="19" borderId="88" xfId="40" applyFont="1" applyFill="1" applyBorder="1" applyAlignment="1">
      <alignment horizontal="left" vertical="center" wrapText="1" readingOrder="1"/>
    </xf>
    <xf numFmtId="49" fontId="132" fillId="19" borderId="88" xfId="40" applyNumberFormat="1" applyFont="1" applyFill="1" applyBorder="1" applyAlignment="1">
      <alignment horizontal="center" vertical="center" readingOrder="1"/>
    </xf>
    <xf numFmtId="170" fontId="33" fillId="0" borderId="88" xfId="40" applyFont="1" applyBorder="1" applyAlignment="1">
      <alignment horizontal="center" vertical="center" wrapText="1" readingOrder="1"/>
    </xf>
    <xf numFmtId="169" fontId="116" fillId="0" borderId="48" xfId="31" applyBorder="1"/>
    <xf numFmtId="49" fontId="191" fillId="9" borderId="48" xfId="7" applyNumberFormat="1" applyFont="1" applyFill="1" applyBorder="1" applyAlignment="1" applyProtection="1">
      <alignment horizontal="center" vertical="center"/>
    </xf>
    <xf numFmtId="0" fontId="191" fillId="9" borderId="48" xfId="7" applyNumberFormat="1" applyFont="1" applyFill="1" applyBorder="1" applyAlignment="1" applyProtection="1">
      <alignment horizontal="left" vertical="center"/>
    </xf>
    <xf numFmtId="169" fontId="116" fillId="0" borderId="48" xfId="31" applyBorder="1" applyAlignment="1">
      <alignment vertical="center"/>
    </xf>
    <xf numFmtId="169" fontId="116" fillId="0" borderId="48" xfId="31" applyBorder="1" applyAlignment="1">
      <alignment vertical="center" wrapText="1"/>
    </xf>
    <xf numFmtId="0" fontId="191" fillId="19" borderId="48" xfId="7" applyNumberFormat="1" applyFont="1" applyFill="1" applyBorder="1" applyAlignment="1" applyProtection="1">
      <alignment horizontal="left" vertical="center"/>
    </xf>
    <xf numFmtId="165" fontId="86" fillId="19" borderId="48" xfId="5" applyFont="1" applyFill="1" applyBorder="1" applyAlignment="1">
      <alignment horizontal="center" vertical="center"/>
    </xf>
    <xf numFmtId="0" fontId="192" fillId="19" borderId="48" xfId="0" applyFont="1" applyFill="1" applyBorder="1" applyAlignment="1">
      <alignment horizontal="left" vertical="center"/>
    </xf>
    <xf numFmtId="0" fontId="191" fillId="19" borderId="48" xfId="0" applyFont="1" applyFill="1" applyBorder="1" applyAlignment="1">
      <alignment horizontal="left" vertical="center"/>
    </xf>
    <xf numFmtId="0" fontId="192" fillId="19" borderId="48" xfId="0" applyFont="1" applyFill="1" applyBorder="1" applyAlignment="1">
      <alignment horizontal="left" vertical="center" wrapText="1"/>
    </xf>
    <xf numFmtId="169" fontId="116" fillId="19" borderId="47" xfId="31" applyFill="1"/>
    <xf numFmtId="0" fontId="86" fillId="19" borderId="48" xfId="5" applyNumberFormat="1" applyFont="1" applyFill="1" applyBorder="1" applyAlignment="1">
      <alignment horizontal="center" vertical="center"/>
    </xf>
    <xf numFmtId="169" fontId="116" fillId="19" borderId="48" xfId="31" applyFill="1" applyBorder="1"/>
    <xf numFmtId="49" fontId="88" fillId="19" borderId="48" xfId="5" applyNumberFormat="1" applyFont="1" applyFill="1" applyBorder="1" applyAlignment="1">
      <alignment horizontal="center" vertical="center"/>
    </xf>
    <xf numFmtId="0" fontId="192" fillId="19" borderId="48" xfId="8" applyNumberFormat="1" applyFont="1" applyFill="1" applyBorder="1" applyAlignment="1" applyProtection="1">
      <alignment horizontal="left" vertical="center" shrinkToFit="1"/>
      <protection locked="0"/>
    </xf>
    <xf numFmtId="169" fontId="116" fillId="19" borderId="47" xfId="31" applyFill="1" applyAlignment="1">
      <alignment vertical="center"/>
    </xf>
    <xf numFmtId="0" fontId="86" fillId="19" borderId="48" xfId="7" applyNumberFormat="1" applyFont="1" applyFill="1" applyBorder="1" applyAlignment="1" applyProtection="1">
      <alignment horizontal="center" vertical="center" wrapText="1"/>
    </xf>
    <xf numFmtId="0" fontId="194" fillId="23" borderId="109" xfId="31" applyNumberFormat="1" applyFont="1" applyFill="1" applyBorder="1" applyAlignment="1">
      <alignment horizontal="center" vertical="center"/>
    </xf>
    <xf numFmtId="0" fontId="194" fillId="23" borderId="109" xfId="31" applyNumberFormat="1" applyFont="1" applyFill="1" applyBorder="1" applyAlignment="1">
      <alignment horizontal="center" vertical="center" wrapText="1"/>
    </xf>
    <xf numFmtId="0" fontId="194" fillId="0" borderId="109" xfId="31" applyNumberFormat="1" applyFont="1" applyBorder="1" applyAlignment="1">
      <alignment horizontal="center" vertical="center" wrapText="1"/>
    </xf>
    <xf numFmtId="0" fontId="196" fillId="0" borderId="47" xfId="31" applyNumberFormat="1" applyFont="1" applyAlignment="1">
      <alignment horizontal="center" vertical="center"/>
    </xf>
    <xf numFmtId="169" fontId="197" fillId="0" borderId="47" xfId="31" applyFont="1"/>
    <xf numFmtId="0" fontId="86" fillId="19" borderId="47" xfId="7" applyNumberFormat="1" applyFont="1" applyFill="1" applyAlignment="1" applyProtection="1">
      <alignment horizontal="center" vertical="center" wrapText="1"/>
    </xf>
    <xf numFmtId="0" fontId="86" fillId="19" borderId="99" xfId="7" applyNumberFormat="1" applyFont="1" applyFill="1" applyBorder="1" applyAlignment="1" applyProtection="1">
      <alignment horizontal="center" vertical="center" wrapText="1"/>
    </xf>
    <xf numFmtId="169" fontId="116" fillId="19" borderId="48" xfId="31" applyFill="1" applyBorder="1" applyAlignment="1">
      <alignment vertical="center"/>
    </xf>
    <xf numFmtId="0" fontId="127" fillId="0" borderId="89" xfId="0" applyFont="1" applyBorder="1" applyAlignment="1">
      <alignment horizontal="center" vertical="center" wrapText="1"/>
    </xf>
    <xf numFmtId="0" fontId="86" fillId="19" borderId="97" xfId="7" applyNumberFormat="1" applyFont="1" applyFill="1" applyBorder="1" applyAlignment="1" applyProtection="1">
      <alignment horizontal="center" vertical="center" wrapText="1"/>
    </xf>
    <xf numFmtId="0" fontId="127" fillId="0" borderId="90" xfId="0" applyFont="1" applyBorder="1" applyAlignment="1">
      <alignment horizontal="center" vertical="center" wrapText="1"/>
    </xf>
    <xf numFmtId="169" fontId="116" fillId="19" borderId="47" xfId="31" applyFill="1" applyAlignment="1">
      <alignment vertical="center" wrapText="1"/>
    </xf>
    <xf numFmtId="49" fontId="198" fillId="37" borderId="47" xfId="5" applyNumberFormat="1" applyFont="1" applyFill="1" applyAlignment="1">
      <alignment vertical="top" wrapText="1"/>
    </xf>
    <xf numFmtId="0" fontId="86" fillId="19" borderId="48" xfId="7" applyNumberFormat="1" applyFont="1" applyFill="1" applyBorder="1" applyAlignment="1" applyProtection="1">
      <alignment horizontal="center" vertical="center"/>
    </xf>
    <xf numFmtId="0" fontId="86" fillId="0" borderId="48" xfId="7" applyNumberFormat="1" applyFont="1" applyBorder="1" applyAlignment="1" applyProtection="1">
      <alignment horizontal="center" vertical="center"/>
    </xf>
    <xf numFmtId="0" fontId="193" fillId="19" borderId="48" xfId="0" applyFont="1" applyFill="1" applyBorder="1" applyAlignment="1">
      <alignment vertical="center"/>
    </xf>
    <xf numFmtId="0" fontId="86" fillId="0" borderId="99" xfId="5" applyNumberFormat="1" applyFont="1" applyBorder="1" applyAlignment="1">
      <alignment horizontal="center" vertical="center"/>
    </xf>
    <xf numFmtId="0" fontId="88" fillId="20" borderId="97" xfId="5" applyNumberFormat="1" applyFont="1" applyFill="1" applyBorder="1" applyAlignment="1">
      <alignment horizontal="center" vertical="center"/>
    </xf>
    <xf numFmtId="165" fontId="86" fillId="0" borderId="97" xfId="5" applyFont="1" applyBorder="1" applyAlignment="1">
      <alignment horizontal="center" vertical="center" wrapText="1"/>
    </xf>
    <xf numFmtId="0" fontId="86" fillId="0" borderId="97" xfId="5" applyNumberFormat="1" applyFont="1" applyBorder="1" applyAlignment="1">
      <alignment horizontal="center" vertical="center"/>
    </xf>
    <xf numFmtId="0" fontId="127" fillId="23" borderId="48" xfId="0" applyFont="1" applyFill="1" applyBorder="1" applyAlignment="1">
      <alignment horizontal="center" vertical="center" wrapText="1"/>
    </xf>
    <xf numFmtId="0" fontId="127" fillId="0" borderId="48" xfId="0" applyFont="1" applyBorder="1" applyAlignment="1">
      <alignment horizontal="center" vertical="center" wrapText="1"/>
    </xf>
    <xf numFmtId="0" fontId="86" fillId="20" borderId="97" xfId="12" applyNumberFormat="1" applyFont="1" applyFill="1" applyBorder="1" applyAlignment="1">
      <alignment horizontal="center" vertical="center"/>
    </xf>
    <xf numFmtId="0" fontId="86" fillId="0" borderId="97" xfId="7" applyNumberFormat="1" applyFont="1" applyBorder="1" applyAlignment="1" applyProtection="1">
      <alignment horizontal="center" vertical="center" wrapText="1"/>
    </xf>
    <xf numFmtId="0" fontId="127" fillId="33" borderId="48" xfId="0" applyFont="1" applyFill="1" applyBorder="1" applyAlignment="1">
      <alignment horizontal="center" vertical="center" wrapText="1"/>
    </xf>
    <xf numFmtId="169" fontId="116" fillId="19" borderId="48" xfId="31" applyFill="1" applyBorder="1" applyAlignment="1">
      <alignment horizontal="center" vertical="center" wrapText="1"/>
    </xf>
    <xf numFmtId="169" fontId="116" fillId="0" borderId="48" xfId="31" applyBorder="1" applyAlignment="1">
      <alignment wrapText="1"/>
    </xf>
    <xf numFmtId="0" fontId="194" fillId="23" borderId="98" xfId="31" applyNumberFormat="1" applyFont="1" applyFill="1" applyBorder="1" applyAlignment="1">
      <alignment horizontal="center" vertical="center"/>
    </xf>
    <xf numFmtId="0" fontId="194" fillId="23" borderId="27" xfId="31" applyNumberFormat="1" applyFont="1" applyFill="1" applyBorder="1" applyAlignment="1">
      <alignment horizontal="center" vertical="center"/>
    </xf>
    <xf numFmtId="165" fontId="86" fillId="20" borderId="97" xfId="5" applyFont="1" applyFill="1" applyBorder="1" applyAlignment="1">
      <alignment horizontal="center" vertical="center"/>
    </xf>
    <xf numFmtId="49" fontId="86" fillId="0" borderId="97" xfId="13" applyNumberFormat="1" applyFont="1" applyBorder="1" applyAlignment="1" applyProtection="1">
      <alignment horizontal="center" vertical="center" wrapText="1"/>
      <protection locked="0"/>
    </xf>
    <xf numFmtId="0" fontId="127" fillId="19" borderId="48" xfId="0" applyFont="1" applyFill="1" applyBorder="1" applyAlignment="1">
      <alignment horizontal="center" vertical="center" wrapText="1"/>
    </xf>
    <xf numFmtId="0" fontId="127" fillId="19" borderId="6" xfId="0" applyFont="1" applyFill="1" applyBorder="1" applyAlignment="1">
      <alignment horizontal="center" vertical="center" wrapText="1"/>
    </xf>
    <xf numFmtId="169" fontId="116" fillId="19" borderId="51" xfId="31" applyFill="1" applyBorder="1" applyAlignment="1">
      <alignment vertical="center"/>
    </xf>
    <xf numFmtId="0" fontId="191" fillId="19" borderId="51" xfId="0" applyFont="1" applyFill="1" applyBorder="1" applyAlignment="1">
      <alignment horizontal="left" vertical="center"/>
    </xf>
    <xf numFmtId="165" fontId="86" fillId="20" borderId="51" xfId="5" applyFont="1" applyFill="1" applyBorder="1" applyAlignment="1">
      <alignment horizontal="center" vertical="center"/>
    </xf>
    <xf numFmtId="0" fontId="127" fillId="0" borderId="24" xfId="0" applyFont="1" applyBorder="1" applyAlignment="1">
      <alignment horizontal="center" vertical="center" wrapText="1"/>
    </xf>
    <xf numFmtId="0" fontId="86" fillId="0" borderId="51" xfId="7" applyNumberFormat="1" applyFont="1" applyBorder="1" applyAlignment="1" applyProtection="1">
      <alignment horizontal="center" vertical="center" wrapText="1"/>
    </xf>
    <xf numFmtId="165" fontId="88" fillId="0" borderId="51" xfId="5" applyFont="1" applyBorder="1" applyAlignment="1">
      <alignment horizontal="center" vertical="center" wrapText="1"/>
    </xf>
    <xf numFmtId="0" fontId="86" fillId="20" borderId="51" xfId="5" applyNumberFormat="1" applyFont="1" applyFill="1" applyBorder="1" applyAlignment="1">
      <alignment horizontal="center" vertical="center"/>
    </xf>
    <xf numFmtId="0" fontId="86" fillId="19" borderId="48" xfId="5" applyNumberFormat="1" applyFont="1" applyFill="1" applyBorder="1" applyAlignment="1">
      <alignment horizontal="center" vertical="center" wrapText="1"/>
    </xf>
    <xf numFmtId="165" fontId="5" fillId="19" borderId="48" xfId="14" applyFont="1" applyFill="1" applyBorder="1">
      <alignment vertical="center"/>
    </xf>
    <xf numFmtId="49" fontId="201" fillId="19" borderId="48" xfId="7" applyNumberFormat="1" applyFont="1" applyFill="1" applyBorder="1" applyAlignment="1" applyProtection="1">
      <alignment horizontal="center" vertical="center"/>
    </xf>
    <xf numFmtId="49" fontId="96" fillId="19" borderId="48" xfId="7" applyNumberFormat="1" applyFont="1" applyFill="1" applyBorder="1" applyAlignment="1" applyProtection="1">
      <alignment horizontal="center" vertical="center" wrapText="1"/>
    </xf>
    <xf numFmtId="165" fontId="4" fillId="0" borderId="48" xfId="14" applyFont="1" applyBorder="1">
      <alignment vertical="center"/>
    </xf>
    <xf numFmtId="165" fontId="4" fillId="0" borderId="48" xfId="14" applyFont="1" applyBorder="1" applyAlignment="1">
      <alignment vertical="center" wrapText="1"/>
    </xf>
    <xf numFmtId="165" fontId="4" fillId="19" borderId="48" xfId="14" applyFont="1" applyFill="1" applyBorder="1" applyAlignment="1">
      <alignment vertical="center" wrapText="1"/>
    </xf>
    <xf numFmtId="49" fontId="202" fillId="19" borderId="48" xfId="12" applyNumberFormat="1" applyFont="1" applyFill="1" applyBorder="1" applyAlignment="1">
      <alignment horizontal="left" vertical="center"/>
    </xf>
    <xf numFmtId="49" fontId="202" fillId="19" borderId="48" xfId="0" applyNumberFormat="1" applyFont="1" applyFill="1" applyBorder="1" applyAlignment="1">
      <alignment horizontal="left" vertical="center"/>
    </xf>
    <xf numFmtId="165" fontId="87" fillId="0" borderId="47" xfId="14" applyAlignment="1">
      <alignment vertical="center" wrapText="1"/>
    </xf>
    <xf numFmtId="165" fontId="87" fillId="19" borderId="47" xfId="14" applyFill="1">
      <alignment vertical="center"/>
    </xf>
    <xf numFmtId="49" fontId="202" fillId="19" borderId="48" xfId="7" applyNumberFormat="1" applyFont="1" applyFill="1" applyBorder="1" applyAlignment="1" applyProtection="1">
      <alignment horizontal="left" vertical="center"/>
    </xf>
    <xf numFmtId="165" fontId="4" fillId="19" borderId="47" xfId="14" applyFont="1" applyFill="1">
      <alignment vertical="center"/>
    </xf>
    <xf numFmtId="165" fontId="4" fillId="0" borderId="97" xfId="14" applyFont="1" applyBorder="1">
      <alignment vertical="center"/>
    </xf>
    <xf numFmtId="165" fontId="87" fillId="0" borderId="97" xfId="14" applyBorder="1" applyAlignment="1">
      <alignment horizontal="center" vertical="center" wrapText="1"/>
    </xf>
    <xf numFmtId="0" fontId="110" fillId="0" borderId="42" xfId="31" applyNumberFormat="1" applyFont="1" applyBorder="1" applyAlignment="1">
      <alignment horizontal="center" vertical="center" wrapText="1"/>
    </xf>
    <xf numFmtId="165" fontId="4" fillId="19" borderId="48" xfId="14" applyFont="1" applyFill="1" applyBorder="1">
      <alignment vertical="center"/>
    </xf>
    <xf numFmtId="165" fontId="4" fillId="19" borderId="48" xfId="14" applyFont="1" applyFill="1" applyBorder="1" applyAlignment="1">
      <alignment horizontal="center" vertical="center" wrapText="1"/>
    </xf>
    <xf numFmtId="165" fontId="3" fillId="0" borderId="48" xfId="14" applyFont="1" applyBorder="1">
      <alignment vertical="center"/>
    </xf>
    <xf numFmtId="165" fontId="3" fillId="19" borderId="48" xfId="14" applyFont="1" applyFill="1" applyBorder="1">
      <alignment vertical="center"/>
    </xf>
    <xf numFmtId="165" fontId="3" fillId="0" borderId="48" xfId="14" applyFont="1" applyBorder="1" applyAlignment="1">
      <alignment vertical="center" wrapText="1"/>
    </xf>
    <xf numFmtId="49" fontId="96" fillId="19" borderId="48" xfId="14" applyNumberFormat="1" applyFont="1" applyFill="1" applyBorder="1" applyAlignment="1">
      <alignment horizontal="center" vertical="center" wrapText="1"/>
    </xf>
    <xf numFmtId="165" fontId="3" fillId="19" borderId="51" xfId="14" applyFont="1" applyFill="1" applyBorder="1" applyAlignment="1">
      <alignment vertical="center" wrapText="1"/>
    </xf>
    <xf numFmtId="169" fontId="116" fillId="8" borderId="47" xfId="31" applyFill="1"/>
    <xf numFmtId="0" fontId="95" fillId="0" borderId="48" xfId="5" applyNumberFormat="1" applyFont="1" applyBorder="1" applyAlignment="1">
      <alignment horizontal="center" vertical="center" wrapText="1"/>
    </xf>
    <xf numFmtId="165" fontId="3" fillId="19" borderId="48" xfId="14" applyFont="1" applyFill="1" applyBorder="1" applyAlignment="1">
      <alignment vertical="center" wrapText="1"/>
    </xf>
    <xf numFmtId="169" fontId="116" fillId="19" borderId="51" xfId="31" applyFill="1" applyBorder="1" applyAlignment="1">
      <alignment vertical="center" wrapText="1"/>
    </xf>
    <xf numFmtId="0" fontId="191" fillId="19" borderId="51" xfId="0" applyFont="1" applyFill="1" applyBorder="1" applyAlignment="1">
      <alignment horizontal="left" vertical="center" wrapText="1"/>
    </xf>
    <xf numFmtId="165" fontId="9" fillId="0" borderId="48" xfId="14" applyFont="1" applyBorder="1" applyAlignment="1">
      <alignment vertical="center" wrapText="1"/>
    </xf>
    <xf numFmtId="165" fontId="4" fillId="19" borderId="47" xfId="14" applyFont="1" applyFill="1" applyAlignment="1">
      <alignment vertical="center" wrapText="1"/>
    </xf>
    <xf numFmtId="165" fontId="2" fillId="19" borderId="47" xfId="14" applyFont="1" applyFill="1">
      <alignment vertical="center"/>
    </xf>
    <xf numFmtId="165" fontId="2" fillId="19" borderId="47" xfId="14" applyFont="1" applyFill="1" applyAlignment="1">
      <alignment vertical="center" wrapText="1"/>
    </xf>
    <xf numFmtId="165" fontId="87" fillId="19" borderId="47" xfId="14" applyFill="1" applyAlignment="1">
      <alignment vertical="center" wrapText="1"/>
    </xf>
    <xf numFmtId="165" fontId="87" fillId="19" borderId="48" xfId="14" applyFill="1" applyBorder="1" applyAlignment="1">
      <alignment vertical="center" wrapText="1"/>
    </xf>
    <xf numFmtId="44" fontId="87" fillId="19" borderId="47" xfId="51" applyFont="1" applyFill="1" applyBorder="1" applyAlignment="1">
      <alignment vertical="center" wrapText="1"/>
    </xf>
    <xf numFmtId="0" fontId="202" fillId="19" borderId="48" xfId="8" applyNumberFormat="1" applyFont="1" applyFill="1" applyBorder="1" applyAlignment="1">
      <alignment horizontal="left" vertical="center" wrapText="1"/>
    </xf>
    <xf numFmtId="49" fontId="93" fillId="20" borderId="97" xfId="5" applyNumberFormat="1" applyFont="1" applyFill="1" applyBorder="1" applyAlignment="1">
      <alignment horizontal="center" vertical="center" wrapText="1"/>
    </xf>
    <xf numFmtId="165" fontId="2" fillId="19" borderId="48" xfId="14" applyFont="1" applyFill="1" applyBorder="1">
      <alignment vertical="center"/>
    </xf>
    <xf numFmtId="165" fontId="2" fillId="19" borderId="48" xfId="14" applyFont="1" applyFill="1" applyBorder="1" applyAlignment="1">
      <alignment vertical="center" wrapText="1"/>
    </xf>
    <xf numFmtId="0" fontId="86" fillId="19" borderId="99" xfId="5" applyNumberFormat="1" applyFont="1" applyFill="1" applyBorder="1" applyAlignment="1">
      <alignment horizontal="center" vertical="center"/>
    </xf>
    <xf numFmtId="0" fontId="86" fillId="20" borderId="99" xfId="5" applyNumberFormat="1" applyFont="1" applyFill="1" applyBorder="1" applyAlignment="1">
      <alignment horizontal="center" vertical="center"/>
    </xf>
    <xf numFmtId="0" fontId="86" fillId="0" borderId="99" xfId="7" applyNumberFormat="1" applyFont="1" applyBorder="1" applyAlignment="1" applyProtection="1">
      <alignment horizontal="center" vertical="center" wrapText="1"/>
    </xf>
    <xf numFmtId="165" fontId="2" fillId="0" borderId="48" xfId="14" applyFont="1" applyBorder="1" applyAlignment="1">
      <alignment vertical="center" wrapText="1"/>
    </xf>
    <xf numFmtId="0" fontId="193" fillId="19" borderId="48" xfId="0" applyFont="1" applyFill="1" applyBorder="1" applyAlignment="1">
      <alignment horizontal="center" vertical="center"/>
    </xf>
    <xf numFmtId="0" fontId="111" fillId="19" borderId="48" xfId="0" applyFont="1" applyFill="1" applyBorder="1"/>
    <xf numFmtId="165" fontId="87" fillId="19" borderId="48" xfId="14" applyFill="1" applyBorder="1">
      <alignment vertical="center"/>
    </xf>
    <xf numFmtId="165" fontId="2" fillId="19" borderId="47" xfId="14" applyFont="1" applyFill="1" applyAlignment="1">
      <alignment horizontal="center" vertical="center"/>
    </xf>
    <xf numFmtId="0" fontId="2" fillId="19" borderId="48" xfId="0" applyFont="1" applyFill="1" applyBorder="1" applyAlignment="1">
      <alignment wrapText="1"/>
    </xf>
    <xf numFmtId="0" fontId="111" fillId="19" borderId="48" xfId="0" applyFont="1" applyFill="1" applyBorder="1" applyAlignment="1">
      <alignment vertical="center"/>
    </xf>
    <xf numFmtId="0" fontId="0" fillId="19" borderId="48" xfId="0" applyFill="1" applyBorder="1" applyAlignment="1">
      <alignment vertical="center"/>
    </xf>
    <xf numFmtId="0" fontId="111" fillId="0" borderId="48" xfId="0" applyFont="1" applyBorder="1" applyAlignment="1">
      <alignment wrapText="1"/>
    </xf>
    <xf numFmtId="0" fontId="0" fillId="0" borderId="48" xfId="0" applyBorder="1" applyAlignment="1">
      <alignment wrapText="1"/>
    </xf>
    <xf numFmtId="0" fontId="178" fillId="0" borderId="48" xfId="0" applyFont="1" applyBorder="1" applyAlignment="1">
      <alignment vertical="center" wrapText="1"/>
    </xf>
    <xf numFmtId="0" fontId="126" fillId="7" borderId="47" xfId="36" applyNumberFormat="1" applyFont="1" applyFill="1" applyAlignment="1">
      <alignment vertical="center"/>
    </xf>
    <xf numFmtId="0" fontId="141" fillId="0" borderId="48" xfId="1" applyFont="1" applyBorder="1" applyAlignment="1">
      <alignment horizontal="center"/>
    </xf>
    <xf numFmtId="0" fontId="110" fillId="7" borderId="88" xfId="31" applyNumberFormat="1" applyFont="1" applyFill="1" applyBorder="1" applyAlignment="1">
      <alignment horizontal="center" vertical="center"/>
    </xf>
    <xf numFmtId="0" fontId="110" fillId="7" borderId="88" xfId="31" applyNumberFormat="1" applyFont="1" applyFill="1" applyBorder="1" applyAlignment="1">
      <alignment horizontal="center" vertical="center" wrapText="1"/>
    </xf>
    <xf numFmtId="0" fontId="192" fillId="19" borderId="97" xfId="0" applyFont="1" applyFill="1" applyBorder="1" applyAlignment="1">
      <alignment horizontal="left" vertical="center"/>
    </xf>
    <xf numFmtId="0" fontId="15" fillId="0" borderId="88" xfId="31" applyNumberFormat="1" applyFont="1" applyBorder="1" applyAlignment="1">
      <alignment horizontal="center" vertical="center"/>
    </xf>
    <xf numFmtId="0" fontId="204" fillId="0" borderId="88" xfId="31" applyNumberFormat="1" applyFont="1" applyBorder="1" applyAlignment="1">
      <alignment horizontal="center" vertical="center"/>
    </xf>
    <xf numFmtId="169" fontId="116" fillId="19" borderId="48" xfId="31" applyFill="1" applyBorder="1" applyAlignment="1">
      <alignment vertical="center" wrapText="1"/>
    </xf>
    <xf numFmtId="49" fontId="86" fillId="19" borderId="48" xfId="13" applyNumberFormat="1" applyFont="1" applyFill="1" applyBorder="1" applyAlignment="1" applyProtection="1">
      <alignment horizontal="center" vertical="center" wrapText="1"/>
      <protection locked="0"/>
    </xf>
    <xf numFmtId="49" fontId="96" fillId="19" borderId="48" xfId="25" applyNumberFormat="1" applyFont="1" applyFill="1" applyBorder="1" applyAlignment="1" applyProtection="1">
      <alignment horizontal="center" vertical="center" wrapText="1" shrinkToFit="1"/>
      <protection locked="0"/>
    </xf>
    <xf numFmtId="165" fontId="9" fillId="19" borderId="48" xfId="14" applyFont="1" applyFill="1" applyBorder="1" applyAlignment="1">
      <alignment vertical="center" wrapText="1"/>
    </xf>
    <xf numFmtId="165" fontId="87" fillId="19" borderId="48" xfId="14" applyFill="1" applyBorder="1" applyAlignment="1">
      <alignment horizontal="center" vertical="center" wrapText="1"/>
    </xf>
    <xf numFmtId="165" fontId="87" fillId="0" borderId="99" xfId="14" applyBorder="1" applyAlignment="1">
      <alignment vertical="center" wrapText="1"/>
    </xf>
    <xf numFmtId="165" fontId="86" fillId="19" borderId="48" xfId="5" applyFont="1" applyFill="1" applyBorder="1" applyAlignment="1">
      <alignment horizontal="center" vertical="center" wrapText="1"/>
    </xf>
    <xf numFmtId="165" fontId="88" fillId="19" borderId="48" xfId="5" applyFont="1" applyFill="1" applyBorder="1" applyAlignment="1">
      <alignment horizontal="center" vertical="center" wrapText="1"/>
    </xf>
    <xf numFmtId="0" fontId="100" fillId="0" borderId="79" xfId="28" applyFont="1" applyBorder="1" applyAlignment="1">
      <alignment horizontal="left" vertical="center"/>
    </xf>
    <xf numFmtId="0" fontId="101" fillId="9" borderId="47" xfId="28" applyFont="1" applyFill="1" applyAlignment="1">
      <alignment horizontal="left" vertical="center"/>
    </xf>
    <xf numFmtId="0" fontId="100" fillId="0" borderId="47" xfId="28" applyFont="1" applyAlignment="1">
      <alignment horizontal="left" vertical="center"/>
    </xf>
    <xf numFmtId="169" fontId="116" fillId="0" borderId="47" xfId="36" applyAlignment="1">
      <alignment horizontal="left"/>
    </xf>
    <xf numFmtId="0" fontId="180" fillId="0" borderId="47" xfId="0" applyFont="1" applyBorder="1" applyAlignment="1">
      <alignment horizontal="left" vertical="center"/>
    </xf>
    <xf numFmtId="0" fontId="138" fillId="10" borderId="65" xfId="0" applyFont="1" applyFill="1" applyBorder="1" applyAlignment="1">
      <alignment horizontal="left" vertical="center"/>
    </xf>
    <xf numFmtId="0" fontId="0" fillId="40" borderId="48" xfId="0" applyFill="1" applyBorder="1"/>
    <xf numFmtId="0" fontId="111" fillId="40" borderId="48" xfId="0" applyFont="1" applyFill="1" applyBorder="1" applyAlignment="1">
      <alignment horizontal="left"/>
    </xf>
    <xf numFmtId="2" fontId="0" fillId="40" borderId="48" xfId="0" applyNumberFormat="1" applyFill="1" applyBorder="1"/>
    <xf numFmtId="0" fontId="0" fillId="40" borderId="48" xfId="0" applyFill="1" applyBorder="1" applyAlignment="1">
      <alignment horizontal="left"/>
    </xf>
    <xf numFmtId="0" fontId="113" fillId="40" borderId="48" xfId="0" applyFont="1" applyFill="1" applyBorder="1"/>
    <xf numFmtId="0" fontId="113" fillId="40" borderId="48" xfId="0" applyFont="1" applyFill="1" applyBorder="1" applyAlignment="1">
      <alignment horizontal="left"/>
    </xf>
    <xf numFmtId="2" fontId="113" fillId="40" borderId="48" xfId="0" applyNumberFormat="1" applyFont="1" applyFill="1" applyBorder="1"/>
    <xf numFmtId="0" fontId="110" fillId="40" borderId="48" xfId="0" applyFont="1" applyFill="1" applyBorder="1"/>
    <xf numFmtId="0" fontId="110" fillId="40" borderId="48" xfId="0" applyFont="1" applyFill="1" applyBorder="1" applyAlignment="1">
      <alignment horizontal="left"/>
    </xf>
    <xf numFmtId="2" fontId="110" fillId="40" borderId="48" xfId="0" applyNumberFormat="1" applyFont="1" applyFill="1" applyBorder="1"/>
    <xf numFmtId="0" fontId="179" fillId="40" borderId="48" xfId="0" applyFont="1" applyFill="1" applyBorder="1" applyAlignment="1">
      <alignment horizontal="left"/>
    </xf>
    <xf numFmtId="0" fontId="179" fillId="40" borderId="48" xfId="0" applyFont="1" applyFill="1" applyBorder="1"/>
    <xf numFmtId="2" fontId="179" fillId="40" borderId="48" xfId="0" applyNumberFormat="1" applyFont="1" applyFill="1" applyBorder="1"/>
    <xf numFmtId="0" fontId="111" fillId="40" borderId="48" xfId="0" applyFont="1" applyFill="1" applyBorder="1"/>
    <xf numFmtId="0" fontId="110" fillId="40" borderId="48" xfId="0" applyFont="1" applyFill="1" applyBorder="1" applyAlignment="1">
      <alignment horizontal="center" vertical="center" wrapText="1"/>
    </xf>
    <xf numFmtId="0" fontId="110" fillId="40" borderId="48" xfId="0" applyFont="1" applyFill="1" applyBorder="1" applyAlignment="1">
      <alignment horizontal="left" vertical="center" wrapText="1"/>
    </xf>
    <xf numFmtId="0" fontId="0" fillId="41" borderId="48" xfId="0" applyFill="1" applyBorder="1"/>
    <xf numFmtId="0" fontId="0" fillId="41" borderId="48" xfId="0" applyFill="1" applyBorder="1" applyAlignment="1">
      <alignment horizontal="left"/>
    </xf>
    <xf numFmtId="2" fontId="0" fillId="41" borderId="48" xfId="0" applyNumberFormat="1" applyFill="1" applyBorder="1"/>
    <xf numFmtId="0" fontId="113" fillId="41" borderId="48" xfId="0" applyFont="1" applyFill="1" applyBorder="1"/>
    <xf numFmtId="0" fontId="113" fillId="41" borderId="48" xfId="0" applyFont="1" applyFill="1" applyBorder="1" applyAlignment="1">
      <alignment horizontal="left"/>
    </xf>
    <xf numFmtId="2" fontId="113" fillId="41" borderId="48" xfId="0" applyNumberFormat="1" applyFont="1" applyFill="1" applyBorder="1"/>
    <xf numFmtId="0" fontId="0" fillId="39" borderId="48" xfId="0" applyFill="1" applyBorder="1"/>
    <xf numFmtId="0" fontId="0" fillId="39" borderId="48" xfId="0" applyFill="1" applyBorder="1" applyAlignment="1">
      <alignment horizontal="left"/>
    </xf>
    <xf numFmtId="2" fontId="0" fillId="39" borderId="48" xfId="0" applyNumberFormat="1" applyFill="1" applyBorder="1"/>
    <xf numFmtId="0" fontId="0" fillId="42" borderId="48" xfId="0" applyFill="1" applyBorder="1"/>
    <xf numFmtId="0" fontId="0" fillId="42" borderId="48" xfId="0" applyFill="1" applyBorder="1" applyAlignment="1">
      <alignment horizontal="left"/>
    </xf>
    <xf numFmtId="2" fontId="0" fillId="42" borderId="48" xfId="0" applyNumberFormat="1" applyFill="1" applyBorder="1"/>
    <xf numFmtId="0" fontId="110" fillId="43" borderId="48" xfId="0" applyFont="1" applyFill="1" applyBorder="1" applyAlignment="1">
      <alignment horizontal="left"/>
    </xf>
    <xf numFmtId="169" fontId="116" fillId="44" borderId="48" xfId="36" applyFill="1" applyBorder="1"/>
    <xf numFmtId="169" fontId="116" fillId="44" borderId="48" xfId="36" applyFill="1" applyBorder="1" applyAlignment="1">
      <alignment horizontal="left" vertical="center"/>
    </xf>
    <xf numFmtId="0" fontId="0" fillId="44" borderId="48" xfId="0" applyFill="1" applyBorder="1"/>
    <xf numFmtId="0" fontId="0" fillId="44" borderId="48" xfId="0" applyFill="1" applyBorder="1" applyAlignment="1">
      <alignment horizontal="left"/>
    </xf>
    <xf numFmtId="0" fontId="110" fillId="14" borderId="48" xfId="0" applyFont="1" applyFill="1" applyBorder="1" applyAlignment="1">
      <alignment horizontal="center"/>
    </xf>
    <xf numFmtId="169" fontId="116" fillId="14" borderId="47" xfId="36" applyFill="1" applyAlignment="1">
      <alignment horizontal="center"/>
    </xf>
    <xf numFmtId="169" fontId="116" fillId="14" borderId="47" xfId="36" applyFill="1"/>
    <xf numFmtId="169" fontId="125" fillId="14" borderId="47" xfId="36" applyFont="1" applyFill="1"/>
    <xf numFmtId="0" fontId="110" fillId="45" borderId="48" xfId="0" applyFont="1" applyFill="1" applyBorder="1" applyAlignment="1">
      <alignment horizontal="center"/>
    </xf>
    <xf numFmtId="0" fontId="15" fillId="45" borderId="49" xfId="0" applyFont="1" applyFill="1" applyBorder="1" applyAlignment="1">
      <alignment horizontal="left"/>
    </xf>
    <xf numFmtId="0" fontId="15" fillId="45" borderId="49" xfId="0" applyFont="1" applyFill="1" applyBorder="1" applyAlignment="1">
      <alignment horizontal="center"/>
    </xf>
    <xf numFmtId="2" fontId="15" fillId="45" borderId="49" xfId="0" applyNumberFormat="1" applyFont="1" applyFill="1" applyBorder="1" applyAlignment="1">
      <alignment horizontal="center"/>
    </xf>
    <xf numFmtId="0" fontId="110" fillId="45" borderId="97" xfId="0" applyFont="1" applyFill="1" applyBorder="1" applyAlignment="1">
      <alignment horizontal="center"/>
    </xf>
    <xf numFmtId="0" fontId="0" fillId="40" borderId="48" xfId="0" applyFill="1" applyBorder="1" applyAlignment="1">
      <alignment horizontal="center"/>
    </xf>
    <xf numFmtId="0" fontId="113" fillId="40" borderId="48" xfId="0" applyFont="1" applyFill="1" applyBorder="1" applyAlignment="1">
      <alignment horizontal="center"/>
    </xf>
    <xf numFmtId="0" fontId="110" fillId="40" borderId="48" xfId="0" applyFont="1" applyFill="1" applyBorder="1" applyAlignment="1">
      <alignment horizontal="center"/>
    </xf>
    <xf numFmtId="169" fontId="116" fillId="40" borderId="48" xfId="36" applyFill="1" applyBorder="1" applyAlignment="1">
      <alignment horizontal="center"/>
    </xf>
    <xf numFmtId="0" fontId="179" fillId="40" borderId="48" xfId="0" applyFont="1" applyFill="1" applyBorder="1" applyAlignment="1">
      <alignment horizontal="center"/>
    </xf>
    <xf numFmtId="0" fontId="182" fillId="40" borderId="48" xfId="0" applyFont="1" applyFill="1" applyBorder="1"/>
    <xf numFmtId="169" fontId="116" fillId="40" borderId="48" xfId="36" applyFill="1" applyBorder="1"/>
    <xf numFmtId="169" fontId="116" fillId="40" borderId="48" xfId="36" applyFill="1" applyBorder="1" applyAlignment="1">
      <alignment vertical="center"/>
    </xf>
    <xf numFmtId="2" fontId="116" fillId="40" borderId="48" xfId="36" applyNumberFormat="1" applyFill="1" applyBorder="1" applyAlignment="1">
      <alignment horizontal="right"/>
    </xf>
    <xf numFmtId="0" fontId="0" fillId="41" borderId="48" xfId="0" applyFill="1" applyBorder="1" applyAlignment="1">
      <alignment horizontal="center"/>
    </xf>
    <xf numFmtId="0" fontId="15" fillId="41" borderId="48" xfId="0" applyFont="1" applyFill="1" applyBorder="1" applyAlignment="1">
      <alignment horizontal="center"/>
    </xf>
    <xf numFmtId="2" fontId="15" fillId="41" borderId="48" xfId="0" applyNumberFormat="1" applyFont="1" applyFill="1" applyBorder="1" applyAlignment="1">
      <alignment horizontal="center"/>
    </xf>
    <xf numFmtId="0" fontId="113" fillId="41" borderId="48" xfId="0" applyFont="1" applyFill="1" applyBorder="1" applyAlignment="1">
      <alignment horizontal="center"/>
    </xf>
    <xf numFmtId="0" fontId="0" fillId="39" borderId="48" xfId="0" applyFill="1" applyBorder="1" applyAlignment="1">
      <alignment horizontal="center"/>
    </xf>
    <xf numFmtId="0" fontId="0" fillId="42" borderId="48" xfId="0" applyFill="1" applyBorder="1" applyAlignment="1">
      <alignment horizontal="center"/>
    </xf>
    <xf numFmtId="0" fontId="0" fillId="0" borderId="48" xfId="0" applyBorder="1" applyAlignment="1">
      <alignment horizontal="center"/>
    </xf>
    <xf numFmtId="169" fontId="116" fillId="44" borderId="48" xfId="36" applyFill="1" applyBorder="1" applyAlignment="1">
      <alignment horizontal="center"/>
    </xf>
    <xf numFmtId="0" fontId="189" fillId="44" borderId="48" xfId="0" applyFont="1" applyFill="1" applyBorder="1" applyAlignment="1">
      <alignment vertical="center" wrapText="1"/>
    </xf>
    <xf numFmtId="0" fontId="189" fillId="44" borderId="48" xfId="0" applyFont="1" applyFill="1" applyBorder="1" applyAlignment="1">
      <alignment horizontal="center" vertical="center" wrapText="1"/>
    </xf>
    <xf numFmtId="0" fontId="111" fillId="44" borderId="48" xfId="0" applyFont="1" applyFill="1" applyBorder="1" applyAlignment="1">
      <alignment horizontal="center" vertical="center" wrapText="1"/>
    </xf>
    <xf numFmtId="0" fontId="0" fillId="44" borderId="48" xfId="0" applyFill="1" applyBorder="1" applyAlignment="1">
      <alignment horizontal="center"/>
    </xf>
    <xf numFmtId="0" fontId="15" fillId="14" borderId="48" xfId="0" applyFont="1" applyFill="1" applyBorder="1" applyAlignment="1">
      <alignment horizontal="left"/>
    </xf>
    <xf numFmtId="0" fontId="0" fillId="14" borderId="48" xfId="0" applyFill="1" applyBorder="1" applyAlignment="1">
      <alignment horizontal="center"/>
    </xf>
    <xf numFmtId="0" fontId="0" fillId="14" borderId="48" xfId="0" applyFill="1" applyBorder="1"/>
    <xf numFmtId="0" fontId="15" fillId="14" borderId="48" xfId="0" applyFont="1" applyFill="1" applyBorder="1" applyAlignment="1">
      <alignment horizontal="center"/>
    </xf>
    <xf numFmtId="2" fontId="15" fillId="14" borderId="48" xfId="0" applyNumberFormat="1" applyFont="1" applyFill="1" applyBorder="1" applyAlignment="1">
      <alignment horizontal="center"/>
    </xf>
    <xf numFmtId="0" fontId="15" fillId="45" borderId="48" xfId="0" applyFont="1" applyFill="1" applyBorder="1" applyAlignment="1">
      <alignment horizontal="left"/>
    </xf>
    <xf numFmtId="169" fontId="116" fillId="14" borderId="48" xfId="36" applyFill="1" applyBorder="1" applyAlignment="1">
      <alignment horizontal="center"/>
    </xf>
    <xf numFmtId="169" fontId="116" fillId="14" borderId="48" xfId="36" applyFill="1" applyBorder="1"/>
    <xf numFmtId="0" fontId="15" fillId="45" borderId="48" xfId="0" applyFont="1" applyFill="1" applyBorder="1" applyAlignment="1">
      <alignment horizontal="center"/>
    </xf>
    <xf numFmtId="169" fontId="125" fillId="14" borderId="48" xfId="36" applyFont="1" applyFill="1" applyBorder="1"/>
    <xf numFmtId="2" fontId="15" fillId="45" borderId="48" xfId="0" applyNumberFormat="1" applyFont="1" applyFill="1" applyBorder="1" applyAlignment="1">
      <alignment horizontal="center"/>
    </xf>
    <xf numFmtId="0" fontId="114" fillId="14" borderId="48" xfId="0" applyFont="1" applyFill="1" applyBorder="1" applyAlignment="1">
      <alignment horizontal="center"/>
    </xf>
    <xf numFmtId="1" fontId="198" fillId="0" borderId="113" xfId="53" applyNumberFormat="1" applyFont="1" applyBorder="1" applyAlignment="1">
      <alignment horizontal="center" vertical="center"/>
    </xf>
    <xf numFmtId="2" fontId="86" fillId="0" borderId="47" xfId="53" applyNumberFormat="1" applyFont="1" applyAlignment="1">
      <alignment horizontal="center"/>
    </xf>
    <xf numFmtId="1" fontId="86" fillId="0" borderId="47" xfId="53" applyNumberFormat="1" applyFont="1" applyAlignment="1">
      <alignment horizontal="center" vertical="center"/>
    </xf>
    <xf numFmtId="0" fontId="86" fillId="0" borderId="47" xfId="53" applyFont="1"/>
    <xf numFmtId="0" fontId="198" fillId="0" borderId="47" xfId="53" applyFont="1" applyAlignment="1">
      <alignment horizontal="center"/>
    </xf>
    <xf numFmtId="0" fontId="86" fillId="0" borderId="47" xfId="53" applyFont="1" applyAlignment="1">
      <alignment horizontal="center"/>
    </xf>
    <xf numFmtId="0" fontId="86" fillId="0" borderId="114" xfId="53" applyFont="1" applyBorder="1"/>
    <xf numFmtId="1" fontId="208" fillId="0" borderId="115" xfId="53" applyNumberFormat="1" applyFont="1" applyBorder="1" applyAlignment="1">
      <alignment horizontal="center"/>
    </xf>
    <xf numFmtId="1" fontId="88" fillId="0" borderId="47" xfId="53" applyNumberFormat="1" applyFont="1" applyAlignment="1">
      <alignment horizontal="center"/>
    </xf>
    <xf numFmtId="1" fontId="209" fillId="0" borderId="116" xfId="53" applyNumberFormat="1" applyFont="1" applyBorder="1" applyAlignment="1">
      <alignment horizontal="center"/>
    </xf>
    <xf numFmtId="0" fontId="88" fillId="0" borderId="116" xfId="53" applyFont="1" applyBorder="1"/>
    <xf numFmtId="0" fontId="210" fillId="0" borderId="116" xfId="53" applyFont="1" applyBorder="1" applyAlignment="1">
      <alignment horizontal="left"/>
    </xf>
    <xf numFmtId="0" fontId="88" fillId="0" borderId="116" xfId="53" applyFont="1" applyBorder="1" applyAlignment="1">
      <alignment horizontal="center"/>
    </xf>
    <xf numFmtId="164" fontId="210" fillId="0" borderId="116" xfId="53" applyNumberFormat="1" applyFont="1" applyBorder="1"/>
    <xf numFmtId="0" fontId="88" fillId="0" borderId="117" xfId="53" applyFont="1" applyBorder="1"/>
    <xf numFmtId="0" fontId="88" fillId="0" borderId="47" xfId="53" applyFont="1"/>
    <xf numFmtId="1" fontId="210" fillId="0" borderId="115" xfId="53" applyNumberFormat="1" applyFont="1" applyBorder="1" applyAlignment="1">
      <alignment horizontal="center"/>
    </xf>
    <xf numFmtId="2" fontId="88" fillId="0" borderId="47" xfId="53" applyNumberFormat="1" applyFont="1" applyAlignment="1">
      <alignment horizontal="center"/>
    </xf>
    <xf numFmtId="1" fontId="88" fillId="0" borderId="116" xfId="53" applyNumberFormat="1" applyFont="1" applyBorder="1" applyAlignment="1">
      <alignment horizontal="center"/>
    </xf>
    <xf numFmtId="0" fontId="211" fillId="0" borderId="116" xfId="53" applyFont="1" applyBorder="1" applyAlignment="1">
      <alignment horizontal="left" vertical="center" wrapText="1"/>
    </xf>
    <xf numFmtId="0" fontId="208" fillId="0" borderId="115" xfId="53" applyFont="1" applyBorder="1" applyAlignment="1">
      <alignment horizontal="center"/>
    </xf>
    <xf numFmtId="0" fontId="209" fillId="0" borderId="116" xfId="53" applyFont="1" applyBorder="1" applyAlignment="1">
      <alignment horizontal="center"/>
    </xf>
    <xf numFmtId="0" fontId="210" fillId="0" borderId="115" xfId="53" applyFont="1" applyBorder="1" applyAlignment="1">
      <alignment horizontal="center"/>
    </xf>
    <xf numFmtId="0" fontId="88" fillId="0" borderId="47" xfId="53" applyFont="1" applyAlignment="1">
      <alignment horizontal="center"/>
    </xf>
    <xf numFmtId="0" fontId="209" fillId="0" borderId="118" xfId="53" applyFont="1" applyBorder="1" applyAlignment="1">
      <alignment horizontal="center"/>
    </xf>
    <xf numFmtId="0" fontId="210" fillId="0" borderId="118" xfId="53" applyFont="1" applyBorder="1" applyAlignment="1">
      <alignment horizontal="left"/>
    </xf>
    <xf numFmtId="0" fontId="81" fillId="0" borderId="47" xfId="53" applyFont="1" applyAlignment="1">
      <alignment horizontal="center"/>
    </xf>
    <xf numFmtId="1" fontId="88" fillId="0" borderId="118" xfId="53" applyNumberFormat="1" applyFont="1" applyBorder="1" applyAlignment="1">
      <alignment horizontal="center"/>
    </xf>
    <xf numFmtId="49" fontId="208" fillId="0" borderId="115" xfId="7" applyNumberFormat="1" applyFont="1" applyBorder="1" applyAlignment="1">
      <alignment horizontal="center" vertical="center" wrapText="1"/>
      <protection locked="0"/>
    </xf>
    <xf numFmtId="0" fontId="213" fillId="0" borderId="47" xfId="53" applyFont="1" applyAlignment="1">
      <alignment horizontal="center"/>
    </xf>
    <xf numFmtId="1" fontId="207" fillId="0" borderId="47" xfId="53" applyNumberFormat="1" applyAlignment="1">
      <alignment horizontal="center"/>
    </xf>
    <xf numFmtId="1" fontId="209" fillId="0" borderId="47" xfId="53" applyNumberFormat="1" applyFont="1" applyAlignment="1">
      <alignment horizontal="center"/>
    </xf>
    <xf numFmtId="0" fontId="88" fillId="0" borderId="116" xfId="53" applyFont="1" applyBorder="1" applyAlignment="1">
      <alignment horizontal="left" vertical="center" wrapText="1"/>
    </xf>
    <xf numFmtId="0" fontId="81" fillId="0" borderId="88" xfId="53" applyFont="1" applyBorder="1" applyAlignment="1">
      <alignment horizontal="center"/>
    </xf>
    <xf numFmtId="0" fontId="88" fillId="0" borderId="47" xfId="53" applyFont="1" applyAlignment="1">
      <alignment horizontal="right"/>
    </xf>
    <xf numFmtId="0" fontId="210" fillId="0" borderId="116" xfId="53" applyFont="1" applyBorder="1" applyAlignment="1">
      <alignment horizontal="left" wrapText="1"/>
    </xf>
    <xf numFmtId="1" fontId="209" fillId="0" borderId="116" xfId="53" applyNumberFormat="1" applyFont="1" applyBorder="1" applyAlignment="1">
      <alignment horizontal="right"/>
    </xf>
    <xf numFmtId="0" fontId="88" fillId="0" borderId="116" xfId="53" applyFont="1" applyBorder="1" applyAlignment="1">
      <alignment horizontal="right"/>
    </xf>
    <xf numFmtId="0" fontId="88" fillId="0" borderId="117" xfId="53" applyFont="1" applyBorder="1" applyAlignment="1">
      <alignment horizontal="right"/>
    </xf>
    <xf numFmtId="49" fontId="214" fillId="0" borderId="115" xfId="7" applyNumberFormat="1" applyFont="1" applyBorder="1" applyAlignment="1">
      <alignment horizontal="center" vertical="center"/>
      <protection locked="0"/>
    </xf>
    <xf numFmtId="173" fontId="214" fillId="0" borderId="115" xfId="53" applyNumberFormat="1" applyFont="1" applyBorder="1" applyAlignment="1">
      <alignment horizontal="center" vertical="center"/>
    </xf>
    <xf numFmtId="0" fontId="88" fillId="0" borderId="47" xfId="54" applyFont="1" applyAlignment="1">
      <alignment horizontal="center"/>
    </xf>
    <xf numFmtId="1" fontId="208" fillId="0" borderId="116" xfId="53" applyNumberFormat="1" applyFont="1" applyBorder="1" applyAlignment="1">
      <alignment horizontal="center"/>
    </xf>
    <xf numFmtId="0" fontId="207" fillId="0" borderId="47" xfId="53" applyAlignment="1">
      <alignment horizontal="center"/>
    </xf>
    <xf numFmtId="0" fontId="215" fillId="0" borderId="115" xfId="53" applyFont="1" applyBorder="1"/>
    <xf numFmtId="49" fontId="216" fillId="0" borderId="115" xfId="53" applyNumberFormat="1" applyFont="1" applyBorder="1" applyAlignment="1">
      <alignment horizontal="center" vertical="center"/>
    </xf>
    <xf numFmtId="1" fontId="210" fillId="0" borderId="119" xfId="53" applyNumberFormat="1" applyFont="1" applyBorder="1" applyAlignment="1">
      <alignment horizontal="center"/>
    </xf>
    <xf numFmtId="1" fontId="208" fillId="0" borderId="119" xfId="53" applyNumberFormat="1" applyFont="1" applyBorder="1" applyAlignment="1">
      <alignment horizontal="center"/>
    </xf>
    <xf numFmtId="0" fontId="208" fillId="0" borderId="119" xfId="53" applyFont="1" applyBorder="1" applyAlignment="1">
      <alignment horizontal="center"/>
    </xf>
    <xf numFmtId="0" fontId="208" fillId="0" borderId="119" xfId="53" applyFont="1" applyBorder="1" applyAlignment="1">
      <alignment horizontal="center" vertical="center"/>
    </xf>
    <xf numFmtId="0" fontId="86" fillId="0" borderId="116" xfId="53" applyFont="1" applyBorder="1" applyAlignment="1">
      <alignment horizontal="left" vertical="center"/>
    </xf>
    <xf numFmtId="0" fontId="210" fillId="0" borderId="120" xfId="53" applyFont="1" applyBorder="1" applyAlignment="1">
      <alignment horizontal="left"/>
    </xf>
    <xf numFmtId="1" fontId="210" fillId="0" borderId="69" xfId="53" applyNumberFormat="1" applyFont="1" applyBorder="1" applyAlignment="1">
      <alignment horizontal="center"/>
    </xf>
    <xf numFmtId="1" fontId="210" fillId="0" borderId="121" xfId="53" applyNumberFormat="1" applyFont="1" applyBorder="1" applyAlignment="1">
      <alignment horizontal="center"/>
    </xf>
    <xf numFmtId="1" fontId="214" fillId="0" borderId="115" xfId="53" applyNumberFormat="1" applyFont="1" applyBorder="1" applyAlignment="1">
      <alignment horizontal="center" vertical="center"/>
    </xf>
    <xf numFmtId="49" fontId="214" fillId="0" borderId="115" xfId="53" applyNumberFormat="1" applyFont="1" applyBorder="1" applyAlignment="1">
      <alignment horizontal="center" vertical="center"/>
    </xf>
    <xf numFmtId="0" fontId="88" fillId="0" borderId="118" xfId="53" applyFont="1" applyBorder="1" applyAlignment="1">
      <alignment horizontal="left"/>
    </xf>
    <xf numFmtId="0" fontId="218" fillId="0" borderId="115" xfId="55" applyFont="1" applyBorder="1" applyAlignment="1">
      <alignment horizontal="center" vertical="center"/>
    </xf>
    <xf numFmtId="0" fontId="208" fillId="0" borderId="122" xfId="53" applyFont="1" applyBorder="1" applyAlignment="1">
      <alignment horizontal="center"/>
    </xf>
    <xf numFmtId="0" fontId="88" fillId="0" borderId="118" xfId="53" applyFont="1" applyBorder="1" applyAlignment="1">
      <alignment horizontal="center"/>
    </xf>
    <xf numFmtId="0" fontId="88" fillId="0" borderId="118" xfId="53" applyFont="1" applyBorder="1"/>
    <xf numFmtId="1" fontId="209" fillId="0" borderId="118" xfId="53" applyNumberFormat="1" applyFont="1" applyBorder="1" applyAlignment="1">
      <alignment horizontal="center"/>
    </xf>
    <xf numFmtId="1" fontId="210" fillId="0" borderId="47" xfId="53" applyNumberFormat="1" applyFont="1" applyAlignment="1">
      <alignment horizontal="center"/>
    </xf>
    <xf numFmtId="1" fontId="81" fillId="0" borderId="47" xfId="53" applyNumberFormat="1" applyFont="1" applyAlignment="1">
      <alignment horizontal="center"/>
    </xf>
    <xf numFmtId="0" fontId="88" fillId="0" borderId="116" xfId="53" applyFont="1" applyBorder="1" applyAlignment="1">
      <alignment horizontal="left"/>
    </xf>
    <xf numFmtId="0" fontId="210" fillId="0" borderId="47" xfId="53" applyFont="1" applyAlignment="1">
      <alignment horizontal="center"/>
    </xf>
    <xf numFmtId="0" fontId="210" fillId="0" borderId="47" xfId="53" applyFont="1"/>
    <xf numFmtId="0" fontId="0" fillId="7" borderId="78" xfId="0" applyFill="1" applyBorder="1"/>
    <xf numFmtId="0" fontId="0" fillId="7" borderId="76" xfId="0" applyFill="1" applyBorder="1"/>
    <xf numFmtId="0" fontId="0" fillId="7" borderId="77" xfId="0" applyFill="1" applyBorder="1"/>
    <xf numFmtId="0" fontId="0" fillId="7" borderId="75" xfId="0" applyFill="1" applyBorder="1" applyAlignment="1">
      <alignment horizontal="center"/>
    </xf>
    <xf numFmtId="0" fontId="219" fillId="7" borderId="47" xfId="52" applyFont="1" applyFill="1" applyBorder="1" applyAlignment="1">
      <alignment horizontal="left"/>
    </xf>
    <xf numFmtId="0" fontId="113" fillId="7" borderId="76" xfId="0" applyFont="1" applyFill="1" applyBorder="1"/>
    <xf numFmtId="0" fontId="113" fillId="0" borderId="0" xfId="0" applyFont="1"/>
    <xf numFmtId="0" fontId="0" fillId="7" borderId="79" xfId="0" applyFill="1" applyBorder="1" applyAlignment="1">
      <alignment horizontal="center" vertical="center"/>
      <extLst>
        <ext xmlns:xfpb="http://schemas.microsoft.com/office/spreadsheetml/2022/featurepropertybag" uri="{C7286773-470A-42A8-94C5-96B5CB345126}">
          <xfpb:xfComplement i="0"/>
        </ext>
      </extLst>
    </xf>
    <xf numFmtId="0" fontId="0" fillId="7" borderId="79" xfId="0" applyFill="1" applyBorder="1" applyAlignment="1">
      <alignment horizontal="center"/>
      <extLst>
        <ext xmlns:xfpb="http://schemas.microsoft.com/office/spreadsheetml/2022/featurepropertybag" uri="{C7286773-470A-42A8-94C5-96B5CB345126}">
          <xfpb:xfComplement i="0"/>
        </ext>
      </extLst>
    </xf>
    <xf numFmtId="0" fontId="13" fillId="2" borderId="15" xfId="0" applyFont="1" applyFill="1" applyBorder="1" applyAlignment="1">
      <alignment horizontal="center"/>
    </xf>
    <xf numFmtId="0" fontId="15" fillId="0" borderId="16" xfId="0" applyFont="1" applyBorder="1"/>
    <xf numFmtId="0" fontId="15" fillId="0" borderId="17" xfId="0" applyFont="1" applyBorder="1"/>
    <xf numFmtId="0" fontId="13" fillId="2" borderId="46" xfId="0" applyFont="1" applyFill="1" applyBorder="1" applyAlignment="1">
      <alignment horizontal="center"/>
    </xf>
    <xf numFmtId="0" fontId="15" fillId="0" borderId="47" xfId="0" applyFont="1" applyBorder="1"/>
    <xf numFmtId="0" fontId="15" fillId="0" borderId="23" xfId="0" applyFont="1" applyBorder="1"/>
    <xf numFmtId="0" fontId="13" fillId="17" borderId="46" xfId="0" applyFont="1" applyFill="1" applyBorder="1" applyAlignment="1">
      <alignment horizontal="center"/>
    </xf>
    <xf numFmtId="0" fontId="15" fillId="8" borderId="47" xfId="0" applyFont="1" applyFill="1" applyBorder="1"/>
    <xf numFmtId="0" fontId="15" fillId="8" borderId="23" xfId="0" applyFont="1" applyFill="1" applyBorder="1"/>
    <xf numFmtId="0" fontId="14" fillId="2" borderId="3" xfId="0" applyFont="1" applyFill="1" applyBorder="1" applyAlignment="1">
      <alignment horizontal="center" vertical="center" wrapText="1"/>
    </xf>
    <xf numFmtId="0" fontId="15" fillId="0" borderId="4" xfId="0" applyFont="1" applyBorder="1"/>
    <xf numFmtId="0" fontId="15" fillId="0" borderId="5" xfId="0" applyFont="1" applyBorder="1"/>
    <xf numFmtId="0" fontId="15" fillId="0" borderId="9" xfId="0" applyFont="1" applyBorder="1"/>
    <xf numFmtId="0" fontId="15" fillId="0" borderId="10" xfId="0" applyFont="1" applyBorder="1"/>
    <xf numFmtId="0" fontId="15" fillId="0" borderId="11" xfId="0" applyFont="1" applyBorder="1"/>
    <xf numFmtId="0" fontId="16" fillId="2" borderId="6" xfId="0" applyFont="1" applyFill="1" applyBorder="1" applyAlignment="1">
      <alignment horizontal="center"/>
    </xf>
    <xf numFmtId="0" fontId="15" fillId="0" borderId="12" xfId="0" applyFont="1" applyBorder="1"/>
    <xf numFmtId="0" fontId="0" fillId="0" borderId="0" xfId="0"/>
    <xf numFmtId="0" fontId="15" fillId="0" borderId="13" xfId="0" applyFont="1" applyBorder="1"/>
    <xf numFmtId="0" fontId="15" fillId="0" borderId="14" xfId="0" applyFont="1" applyBorder="1"/>
    <xf numFmtId="0" fontId="18" fillId="2" borderId="3" xfId="0" applyFont="1" applyFill="1" applyBorder="1" applyAlignment="1">
      <alignment horizontal="center" vertical="center" wrapText="1"/>
    </xf>
    <xf numFmtId="0" fontId="19" fillId="3" borderId="18" xfId="0" applyFont="1" applyFill="1" applyBorder="1" applyAlignment="1">
      <alignment horizontal="center" vertical="center" wrapText="1"/>
    </xf>
    <xf numFmtId="0" fontId="15" fillId="0" borderId="19" xfId="0" applyFont="1" applyBorder="1"/>
    <xf numFmtId="0" fontId="15" fillId="0" borderId="20" xfId="0" applyFont="1" applyBorder="1"/>
    <xf numFmtId="0" fontId="13" fillId="2" borderId="22" xfId="0" applyFont="1" applyFill="1" applyBorder="1" applyAlignment="1">
      <alignment horizontal="center"/>
    </xf>
    <xf numFmtId="49" fontId="13" fillId="4" borderId="15" xfId="0" applyNumberFormat="1" applyFont="1" applyFill="1" applyBorder="1" applyAlignment="1">
      <alignment horizontal="center"/>
    </xf>
    <xf numFmtId="0" fontId="18" fillId="4" borderId="15" xfId="0" applyFont="1" applyFill="1" applyBorder="1" applyAlignment="1">
      <alignment horizontal="center"/>
    </xf>
    <xf numFmtId="0" fontId="13" fillId="4" borderId="15" xfId="0" applyFont="1" applyFill="1" applyBorder="1" applyAlignment="1">
      <alignment horizontal="center"/>
    </xf>
    <xf numFmtId="0" fontId="21" fillId="4" borderId="15" xfId="0" applyFont="1" applyFill="1" applyBorder="1" applyAlignment="1">
      <alignment horizontal="center"/>
    </xf>
    <xf numFmtId="0" fontId="25" fillId="0" borderId="16" xfId="0" applyFont="1" applyBorder="1"/>
    <xf numFmtId="0" fontId="25" fillId="0" borderId="40" xfId="0" applyFont="1" applyBorder="1"/>
    <xf numFmtId="0" fontId="25" fillId="0" borderId="41" xfId="0" applyFont="1" applyBorder="1"/>
    <xf numFmtId="0" fontId="22" fillId="3" borderId="15" xfId="0" applyFont="1" applyFill="1" applyBorder="1" applyAlignment="1">
      <alignment horizontal="center"/>
    </xf>
    <xf numFmtId="0" fontId="23" fillId="3" borderId="31" xfId="0" applyFont="1" applyFill="1" applyBorder="1" applyAlignment="1">
      <alignment horizontal="center"/>
    </xf>
    <xf numFmtId="0" fontId="15" fillId="0" borderId="32" xfId="0" applyFont="1" applyBorder="1"/>
    <xf numFmtId="0" fontId="15" fillId="0" borderId="33" xfId="0" applyFont="1" applyBorder="1"/>
    <xf numFmtId="49" fontId="13" fillId="4" borderId="15" xfId="0" quotePrefix="1" applyNumberFormat="1" applyFont="1" applyFill="1" applyBorder="1" applyAlignment="1">
      <alignment horizontal="center"/>
    </xf>
    <xf numFmtId="49" fontId="13" fillId="4" borderId="91" xfId="0" applyNumberFormat="1" applyFont="1" applyFill="1" applyBorder="1" applyAlignment="1">
      <alignment horizontal="center"/>
    </xf>
    <xf numFmtId="49" fontId="13" fillId="4" borderId="92" xfId="0" applyNumberFormat="1" applyFont="1" applyFill="1" applyBorder="1" applyAlignment="1">
      <alignment horizontal="center"/>
    </xf>
    <xf numFmtId="49" fontId="13" fillId="4" borderId="93" xfId="0" applyNumberFormat="1" applyFont="1" applyFill="1" applyBorder="1" applyAlignment="1">
      <alignment horizontal="center"/>
    </xf>
    <xf numFmtId="0" fontId="13" fillId="2" borderId="34" xfId="0" applyFont="1" applyFill="1" applyBorder="1" applyAlignment="1">
      <alignment horizontal="center"/>
    </xf>
    <xf numFmtId="0" fontId="15" fillId="0" borderId="35" xfId="0" applyFont="1" applyBorder="1"/>
    <xf numFmtId="0" fontId="15" fillId="0" borderId="36" xfId="0" applyFont="1" applyBorder="1"/>
    <xf numFmtId="0" fontId="20" fillId="2" borderId="39" xfId="0" applyFont="1" applyFill="1" applyBorder="1" applyAlignment="1">
      <alignment horizontal="center"/>
    </xf>
    <xf numFmtId="0" fontId="15" fillId="0" borderId="40" xfId="0" applyFont="1" applyBorder="1"/>
    <xf numFmtId="0" fontId="15" fillId="0" borderId="41" xfId="0" applyFont="1" applyBorder="1"/>
    <xf numFmtId="0" fontId="23" fillId="3" borderId="15" xfId="0" applyFont="1" applyFill="1" applyBorder="1" applyAlignment="1">
      <alignment horizontal="center"/>
    </xf>
    <xf numFmtId="0" fontId="13" fillId="2" borderId="47" xfId="0" applyFont="1" applyFill="1" applyBorder="1" applyAlignment="1">
      <alignment horizontal="center"/>
    </xf>
    <xf numFmtId="0" fontId="13" fillId="2" borderId="39" xfId="0" applyFont="1" applyFill="1" applyBorder="1" applyAlignment="1">
      <alignment horizontal="center"/>
    </xf>
    <xf numFmtId="1" fontId="18" fillId="4" borderId="46" xfId="0" applyNumberFormat="1" applyFont="1" applyFill="1" applyBorder="1" applyAlignment="1">
      <alignment horizontal="center" wrapText="1"/>
    </xf>
    <xf numFmtId="0" fontId="31" fillId="0" borderId="23" xfId="0" applyFont="1" applyBorder="1" applyAlignment="1">
      <alignment wrapText="1"/>
    </xf>
    <xf numFmtId="14" fontId="13" fillId="4" borderId="47" xfId="0" applyNumberFormat="1" applyFont="1" applyFill="1" applyBorder="1" applyAlignment="1">
      <alignment horizontal="center"/>
    </xf>
    <xf numFmtId="0" fontId="18" fillId="4" borderId="46" xfId="0" applyFont="1" applyFill="1" applyBorder="1" applyAlignment="1">
      <alignment horizontal="center"/>
    </xf>
    <xf numFmtId="0" fontId="13" fillId="4" borderId="46" xfId="0" applyFont="1" applyFill="1" applyBorder="1" applyAlignment="1">
      <alignment horizontal="center"/>
    </xf>
    <xf numFmtId="0" fontId="17" fillId="2" borderId="47" xfId="0" applyFont="1" applyFill="1" applyBorder="1" applyAlignment="1">
      <alignment horizontal="center"/>
    </xf>
    <xf numFmtId="0" fontId="0" fillId="7" borderId="47" xfId="0" applyFill="1" applyBorder="1" applyAlignment="1">
      <alignment horizontal="center"/>
    </xf>
    <xf numFmtId="0" fontId="139" fillId="46" borderId="74" xfId="0" applyFont="1" applyFill="1" applyBorder="1" applyAlignment="1">
      <alignment horizontal="center" vertical="center"/>
    </xf>
    <xf numFmtId="0" fontId="139" fillId="46" borderId="73" xfId="0" applyFont="1" applyFill="1" applyBorder="1" applyAlignment="1">
      <alignment horizontal="center" vertical="center"/>
    </xf>
    <xf numFmtId="0" fontId="139" fillId="46" borderId="72" xfId="0" applyFont="1" applyFill="1" applyBorder="1" applyAlignment="1">
      <alignment horizontal="center" vertical="center"/>
    </xf>
    <xf numFmtId="0" fontId="180" fillId="0" borderId="0" xfId="0" applyFont="1" applyAlignment="1">
      <alignment horizontal="center" vertical="center"/>
    </xf>
    <xf numFmtId="0" fontId="206" fillId="7" borderId="47" xfId="36" applyNumberFormat="1" applyFont="1" applyFill="1" applyAlignment="1">
      <alignment horizontal="center" vertical="center"/>
    </xf>
    <xf numFmtId="0" fontId="139" fillId="22" borderId="47" xfId="0" applyFont="1" applyFill="1" applyBorder="1" applyAlignment="1">
      <alignment horizontal="center" vertical="center"/>
    </xf>
    <xf numFmtId="0" fontId="168" fillId="29" borderId="0" xfId="0" applyFont="1" applyFill="1" applyAlignment="1">
      <alignment horizontal="left"/>
    </xf>
    <xf numFmtId="0" fontId="175" fillId="0" borderId="0" xfId="0" applyFont="1" applyAlignment="1">
      <alignment horizontal="left"/>
    </xf>
    <xf numFmtId="0" fontId="157" fillId="29" borderId="0" xfId="0" applyFont="1" applyFill="1" applyAlignment="1">
      <alignment horizontal="left"/>
    </xf>
    <xf numFmtId="0" fontId="164" fillId="29" borderId="0" xfId="0" applyFont="1" applyFill="1" applyAlignment="1">
      <alignment horizontal="center"/>
    </xf>
    <xf numFmtId="0" fontId="166" fillId="31" borderId="0" xfId="0" applyFont="1" applyFill="1" applyAlignment="1">
      <alignment horizontal="center"/>
    </xf>
    <xf numFmtId="0" fontId="156" fillId="29" borderId="0" xfId="0" applyFont="1" applyFill="1" applyAlignment="1">
      <alignment horizontal="center"/>
    </xf>
    <xf numFmtId="0" fontId="157" fillId="5" borderId="0" xfId="0" applyFont="1" applyFill="1" applyAlignment="1">
      <alignment horizontal="left"/>
    </xf>
    <xf numFmtId="0" fontId="149" fillId="22" borderId="0" xfId="3" applyFont="1" applyFill="1" applyBorder="1" applyAlignment="1">
      <alignment horizontal="left" vertical="center"/>
    </xf>
    <xf numFmtId="0" fontId="149" fillId="22" borderId="47" xfId="3" applyFont="1" applyFill="1" applyAlignment="1">
      <alignment horizontal="left" vertical="center"/>
    </xf>
    <xf numFmtId="0" fontId="150" fillId="0" borderId="0" xfId="0" applyFont="1" applyAlignment="1">
      <alignment horizontal="center"/>
    </xf>
    <xf numFmtId="0" fontId="151" fillId="0" borderId="0" xfId="0" applyFont="1" applyAlignment="1">
      <alignment horizontal="center"/>
    </xf>
    <xf numFmtId="0" fontId="151" fillId="0" borderId="24" xfId="0" applyFont="1" applyBorder="1" applyAlignment="1">
      <alignment horizontal="center"/>
    </xf>
    <xf numFmtId="0" fontId="15" fillId="0" borderId="25" xfId="0" applyFont="1" applyBorder="1"/>
    <xf numFmtId="0" fontId="15" fillId="0" borderId="26" xfId="0" applyFont="1" applyBorder="1"/>
    <xf numFmtId="0" fontId="154" fillId="31" borderId="0" xfId="0" applyFont="1" applyFill="1" applyAlignment="1">
      <alignment horizontal="left"/>
    </xf>
    <xf numFmtId="0" fontId="66" fillId="0" borderId="50" xfId="3" applyFont="1" applyBorder="1" applyAlignment="1">
      <alignment horizontal="center" vertical="center"/>
    </xf>
    <xf numFmtId="0" fontId="50" fillId="7" borderId="47" xfId="3" applyFont="1" applyFill="1" applyAlignment="1">
      <alignment horizontal="center"/>
    </xf>
    <xf numFmtId="0" fontId="48" fillId="8" borderId="47" xfId="3" applyFont="1" applyFill="1" applyAlignment="1">
      <alignment horizontal="center"/>
    </xf>
    <xf numFmtId="0" fontId="137" fillId="7" borderId="47" xfId="3" applyFont="1" applyFill="1" applyAlignment="1">
      <alignment horizontal="center" vertical="center"/>
    </xf>
    <xf numFmtId="0" fontId="115" fillId="0" borderId="0" xfId="0" applyFont="1" applyAlignment="1">
      <alignment horizontal="center" vertical="center"/>
    </xf>
    <xf numFmtId="0" fontId="41" fillId="0" borderId="74" xfId="3" applyFont="1" applyBorder="1" applyAlignment="1">
      <alignment horizontal="center" vertical="center"/>
    </xf>
    <xf numFmtId="0" fontId="41" fillId="0" borderId="73" xfId="3" applyFont="1" applyBorder="1" applyAlignment="1">
      <alignment horizontal="center" vertical="center"/>
    </xf>
    <xf numFmtId="0" fontId="41" fillId="0" borderId="71" xfId="3" applyFont="1" applyBorder="1" applyAlignment="1">
      <alignment horizontal="center" vertical="center"/>
    </xf>
    <xf numFmtId="0" fontId="41" fillId="0" borderId="70" xfId="3" applyFont="1" applyBorder="1" applyAlignment="1">
      <alignment horizontal="center" vertical="center"/>
    </xf>
    <xf numFmtId="0" fontId="41" fillId="0" borderId="81" xfId="3" applyFont="1" applyBorder="1" applyAlignment="1">
      <alignment horizontal="center" vertical="center"/>
    </xf>
    <xf numFmtId="3" fontId="75" fillId="16" borderId="47" xfId="3" applyNumberFormat="1" applyFont="1" applyFill="1" applyAlignment="1">
      <alignment vertical="center" textRotation="255"/>
    </xf>
    <xf numFmtId="0" fontId="41" fillId="0" borderId="47" xfId="3" applyFont="1" applyAlignment="1">
      <alignment horizontal="center" vertical="center"/>
    </xf>
    <xf numFmtId="0" fontId="41" fillId="0" borderId="51" xfId="3" applyFont="1" applyBorder="1" applyAlignment="1">
      <alignment horizontal="center" vertical="center"/>
    </xf>
    <xf numFmtId="0" fontId="41" fillId="0" borderId="87" xfId="3" applyFont="1" applyBorder="1" applyAlignment="1">
      <alignment horizontal="center" vertical="center"/>
    </xf>
    <xf numFmtId="0" fontId="41" fillId="0" borderId="52" xfId="3" applyFont="1" applyBorder="1" applyAlignment="1">
      <alignment horizontal="center" vertical="center"/>
    </xf>
    <xf numFmtId="0" fontId="53" fillId="7" borderId="47" xfId="3" applyFont="1" applyFill="1" applyAlignment="1">
      <alignment horizontal="center" vertical="center"/>
    </xf>
    <xf numFmtId="0" fontId="40" fillId="0" borderId="47" xfId="3" applyFont="1" applyAlignment="1">
      <alignment horizontal="center" vertical="center"/>
    </xf>
    <xf numFmtId="0" fontId="41" fillId="0" borderId="72" xfId="3" applyFont="1" applyBorder="1" applyAlignment="1">
      <alignment horizontal="center" vertical="center"/>
    </xf>
    <xf numFmtId="0" fontId="176" fillId="16" borderId="71" xfId="1" applyFont="1" applyFill="1" applyBorder="1" applyAlignment="1">
      <alignment horizontal="center" vertical="center"/>
    </xf>
    <xf numFmtId="0" fontId="176" fillId="16" borderId="70" xfId="1" applyFont="1" applyFill="1" applyBorder="1" applyAlignment="1">
      <alignment horizontal="center" vertical="center"/>
    </xf>
    <xf numFmtId="0" fontId="176" fillId="16" borderId="81" xfId="1" applyFont="1" applyFill="1" applyBorder="1" applyAlignment="1">
      <alignment horizontal="center" vertical="center"/>
    </xf>
    <xf numFmtId="0" fontId="112" fillId="34" borderId="104" xfId="0" applyFont="1" applyFill="1" applyBorder="1" applyAlignment="1">
      <alignment horizontal="center" vertical="center"/>
    </xf>
    <xf numFmtId="0" fontId="112" fillId="34" borderId="106" xfId="0" applyFont="1" applyFill="1" applyBorder="1" applyAlignment="1">
      <alignment horizontal="center" vertical="center"/>
    </xf>
    <xf numFmtId="0" fontId="112" fillId="0" borderId="104" xfId="0" applyFont="1" applyBorder="1" applyAlignment="1">
      <alignment vertical="center"/>
    </xf>
    <xf numFmtId="0" fontId="112" fillId="0" borderId="106" xfId="0" applyFont="1" applyBorder="1" applyAlignment="1">
      <alignment vertical="center"/>
    </xf>
    <xf numFmtId="0" fontId="112" fillId="34" borderId="108" xfId="0" applyFont="1" applyFill="1" applyBorder="1" applyAlignment="1">
      <alignment horizontal="center" vertical="center"/>
    </xf>
    <xf numFmtId="0" fontId="112" fillId="34" borderId="107" xfId="0" applyFont="1" applyFill="1" applyBorder="1" applyAlignment="1">
      <alignment horizontal="center" vertical="center"/>
    </xf>
    <xf numFmtId="0" fontId="112" fillId="0" borderId="108" xfId="0" applyFont="1" applyBorder="1" applyAlignment="1">
      <alignment vertical="center"/>
    </xf>
    <xf numFmtId="0" fontId="112" fillId="0" borderId="107" xfId="0" applyFont="1" applyBorder="1" applyAlignment="1">
      <alignment vertical="center"/>
    </xf>
    <xf numFmtId="0" fontId="140" fillId="7" borderId="70" xfId="0" applyFont="1" applyFill="1" applyBorder="1" applyAlignment="1">
      <alignment horizontal="center" vertical="center"/>
    </xf>
    <xf numFmtId="0" fontId="140" fillId="7" borderId="81" xfId="0" applyFont="1" applyFill="1" applyBorder="1" applyAlignment="1">
      <alignment horizontal="center" vertical="center"/>
    </xf>
    <xf numFmtId="0" fontId="140" fillId="39" borderId="71" xfId="0" applyFont="1" applyFill="1" applyBorder="1" applyAlignment="1">
      <alignment horizontal="center" vertical="center"/>
    </xf>
    <xf numFmtId="0" fontId="140" fillId="39" borderId="70" xfId="0" applyFont="1" applyFill="1" applyBorder="1" applyAlignment="1">
      <alignment horizontal="center" vertical="center"/>
    </xf>
    <xf numFmtId="0" fontId="199" fillId="22" borderId="47" xfId="0" applyFont="1" applyFill="1" applyBorder="1" applyAlignment="1">
      <alignment horizontal="center" vertical="center"/>
    </xf>
    <xf numFmtId="49" fontId="198" fillId="37" borderId="69" xfId="5" applyNumberFormat="1" applyFont="1" applyFill="1" applyBorder="1" applyAlignment="1">
      <alignment horizontal="center" vertical="center" wrapText="1"/>
    </xf>
    <xf numFmtId="49" fontId="198" fillId="37" borderId="67" xfId="5" applyNumberFormat="1" applyFont="1" applyFill="1" applyBorder="1" applyAlignment="1">
      <alignment horizontal="center" vertical="center" wrapText="1"/>
    </xf>
    <xf numFmtId="0" fontId="198" fillId="8" borderId="47" xfId="7" applyNumberFormat="1" applyFont="1" applyFill="1" applyAlignment="1" applyProtection="1">
      <alignment horizontal="center" vertical="center" wrapText="1"/>
    </xf>
    <xf numFmtId="0" fontId="198" fillId="8" borderId="50" xfId="7" applyNumberFormat="1" applyFont="1" applyFill="1" applyBorder="1" applyAlignment="1" applyProtection="1">
      <alignment horizontal="center" vertical="center" wrapText="1"/>
    </xf>
    <xf numFmtId="49" fontId="198" fillId="37" borderId="48" xfId="5" applyNumberFormat="1" applyFont="1" applyFill="1" applyBorder="1" applyAlignment="1">
      <alignment horizontal="center" vertical="center" wrapText="1"/>
    </xf>
    <xf numFmtId="49" fontId="198" fillId="37" borderId="110" xfId="5" applyNumberFormat="1" applyFont="1" applyFill="1" applyBorder="1" applyAlignment="1">
      <alignment horizontal="center" vertical="center" wrapText="1"/>
    </xf>
    <xf numFmtId="49" fontId="198" fillId="37" borderId="111" xfId="5" applyNumberFormat="1" applyFont="1" applyFill="1" applyBorder="1" applyAlignment="1">
      <alignment horizontal="center" vertical="center" wrapText="1"/>
    </xf>
    <xf numFmtId="49" fontId="198" fillId="37" borderId="84" xfId="5" applyNumberFormat="1" applyFont="1" applyFill="1" applyBorder="1" applyAlignment="1">
      <alignment horizontal="center" vertical="center" wrapText="1"/>
    </xf>
    <xf numFmtId="0" fontId="140" fillId="38" borderId="71" xfId="0" applyFont="1" applyFill="1" applyBorder="1" applyAlignment="1">
      <alignment horizontal="center" vertical="center"/>
    </xf>
    <xf numFmtId="0" fontId="140" fillId="38" borderId="70" xfId="0" applyFont="1" applyFill="1" applyBorder="1" applyAlignment="1">
      <alignment horizontal="center" vertical="center"/>
    </xf>
    <xf numFmtId="0" fontId="140" fillId="38" borderId="81" xfId="0" applyFont="1" applyFill="1" applyBorder="1" applyAlignment="1">
      <alignment horizontal="center" vertical="center"/>
    </xf>
    <xf numFmtId="0" fontId="200" fillId="38" borderId="112" xfId="0" applyFont="1" applyFill="1" applyBorder="1" applyAlignment="1">
      <alignment horizontal="center" vertical="center"/>
    </xf>
    <xf numFmtId="0" fontId="200" fillId="39" borderId="112" xfId="0" applyFont="1" applyFill="1" applyBorder="1" applyAlignment="1">
      <alignment horizontal="center" vertical="center"/>
    </xf>
    <xf numFmtId="0" fontId="124" fillId="22" borderId="47" xfId="0" applyFont="1" applyFill="1" applyBorder="1" applyAlignment="1">
      <alignment horizontal="center" vertical="center"/>
    </xf>
    <xf numFmtId="0" fontId="177" fillId="22" borderId="0" xfId="0" applyFont="1" applyFill="1" applyAlignment="1">
      <alignment horizontal="center" vertical="center"/>
    </xf>
    <xf numFmtId="0" fontId="103" fillId="21" borderId="48" xfId="28" applyFont="1" applyFill="1" applyBorder="1" applyAlignment="1">
      <alignment horizontal="center" vertical="center"/>
    </xf>
    <xf numFmtId="0" fontId="87" fillId="21" borderId="99" xfId="28" applyFill="1" applyBorder="1" applyAlignment="1">
      <alignment horizontal="center" vertical="center"/>
    </xf>
    <xf numFmtId="0" fontId="87" fillId="21" borderId="98" xfId="28" applyFill="1" applyBorder="1" applyAlignment="1">
      <alignment horizontal="center" vertical="center"/>
    </xf>
    <xf numFmtId="0" fontId="87" fillId="21" borderId="97" xfId="28" applyFill="1" applyBorder="1" applyAlignment="1">
      <alignment horizontal="center" vertical="center"/>
    </xf>
    <xf numFmtId="0" fontId="124" fillId="22" borderId="103" xfId="0" applyFont="1" applyFill="1" applyBorder="1" applyAlignment="1">
      <alignment horizontal="center" vertical="center"/>
    </xf>
    <xf numFmtId="170" fontId="133" fillId="25" borderId="24" xfId="40" applyFont="1" applyFill="1" applyBorder="1" applyAlignment="1">
      <alignment horizontal="center" vertical="center" readingOrder="1"/>
    </xf>
    <xf numFmtId="170" fontId="133" fillId="25" borderId="25" xfId="40" applyFont="1" applyFill="1" applyBorder="1" applyAlignment="1">
      <alignment horizontal="center" vertical="center" readingOrder="1"/>
    </xf>
    <xf numFmtId="170" fontId="133" fillId="25" borderId="26" xfId="40" applyFont="1" applyFill="1" applyBorder="1" applyAlignment="1">
      <alignment horizontal="center" vertical="center" readingOrder="1"/>
    </xf>
    <xf numFmtId="0" fontId="27" fillId="0" borderId="88" xfId="41" applyBorder="1"/>
    <xf numFmtId="170" fontId="133" fillId="25" borderId="88" xfId="40" applyFont="1" applyFill="1" applyBorder="1" applyAlignment="1">
      <alignment horizontal="center" vertical="center" readingOrder="1"/>
    </xf>
    <xf numFmtId="49" fontId="132" fillId="0" borderId="88" xfId="40" applyNumberFormat="1" applyFont="1" applyBorder="1" applyAlignment="1">
      <alignment horizontal="center" vertical="center" readingOrder="1"/>
    </xf>
    <xf numFmtId="170" fontId="131" fillId="26" borderId="88" xfId="40" applyFont="1" applyFill="1" applyBorder="1" applyAlignment="1">
      <alignment horizontal="center" vertical="center" readingOrder="1"/>
    </xf>
    <xf numFmtId="170" fontId="131" fillId="24" borderId="88" xfId="40" applyFont="1" applyFill="1" applyBorder="1" applyAlignment="1">
      <alignment horizontal="center" vertical="center" readingOrder="1"/>
    </xf>
    <xf numFmtId="170" fontId="131" fillId="27" borderId="88" xfId="40" applyFont="1" applyFill="1" applyBorder="1" applyAlignment="1">
      <alignment horizontal="center" vertical="center" readingOrder="1"/>
    </xf>
    <xf numFmtId="170" fontId="133" fillId="28" borderId="88" xfId="40" applyFont="1" applyFill="1" applyBorder="1" applyAlignment="1">
      <alignment horizontal="center" vertical="center" readingOrder="1"/>
    </xf>
    <xf numFmtId="1" fontId="220" fillId="46" borderId="47" xfId="53" applyNumberFormat="1" applyFont="1" applyFill="1" applyAlignment="1">
      <alignment horizontal="center" vertical="center"/>
    </xf>
  </cellXfs>
  <cellStyles count="56">
    <cellStyle name="Excel Built-in Normal" xfId="40" xr:uid="{DF5738EA-B6AA-43AB-BCDC-1E79A46882FB}"/>
    <cellStyle name="Hipervínculo" xfId="52" builtinId="8"/>
    <cellStyle name="Hipervínculo 2" xfId="48" xr:uid="{4C5089C3-F13A-43B4-9E23-A68C21B40B86}"/>
    <cellStyle name="Millares 2" xfId="43" xr:uid="{C12D378B-0137-4FA1-B737-68DFB43C3FA2}"/>
    <cellStyle name="Millares 2 2" xfId="50" xr:uid="{A3C34F8A-55F1-48C9-8DA7-D3B4627CEA85}"/>
    <cellStyle name="Millares 3" xfId="45" xr:uid="{93F575DB-8610-4576-9036-BA164EC936A6}"/>
    <cellStyle name="Moneda" xfId="51" builtinId="4"/>
    <cellStyle name="Moneda 2" xfId="29" xr:uid="{AB311036-171E-4C4C-82A0-60D51AE2C86C}"/>
    <cellStyle name="Moneda 3" xfId="47" xr:uid="{B2A68CED-6D0C-48BC-B1E8-75325480B241}"/>
    <cellStyle name="Normal" xfId="0" builtinId="0"/>
    <cellStyle name="Normal 10" xfId="33" xr:uid="{DA27CB84-F57D-4D1E-9E8D-29A9260F47BC}"/>
    <cellStyle name="Normal 11" xfId="34" xr:uid="{F06F1049-4332-43B7-9F9B-7A7363D62DB1}"/>
    <cellStyle name="Normal 12" xfId="35" xr:uid="{5EA8E3F6-9897-48E4-9E23-84DB5901F63A}"/>
    <cellStyle name="Normal 13" xfId="36" xr:uid="{A488BE97-30FB-4F56-B484-4005B7939AEF}"/>
    <cellStyle name="Normal 14" xfId="38" xr:uid="{5D932015-9841-4AE9-AD27-76F89DD1E8A3}"/>
    <cellStyle name="Normal 15" xfId="41" xr:uid="{86ABE9C2-FC54-4F2D-89AE-1094872D6B46}"/>
    <cellStyle name="Normal 16" xfId="53" xr:uid="{3A2B071A-61FA-4864-8680-B82F0E1821AD}"/>
    <cellStyle name="Normal 2" xfId="3" xr:uid="{602E1D08-5A19-4C24-AC86-4A0DA5CDFD6C}"/>
    <cellStyle name="Normal 2 2" xfId="9" xr:uid="{AE669E9D-2745-4116-AFFD-69BF8A220459}"/>
    <cellStyle name="Normal 2 2 2" xfId="46" xr:uid="{E0B42908-737D-41EF-A1B2-FB6EE32B75D5}"/>
    <cellStyle name="Normal 2 3" xfId="17" xr:uid="{7D23831B-8393-41E8-8D6A-6DDC00997B38}"/>
    <cellStyle name="Normal 2 4" xfId="42" xr:uid="{E2A3DFD9-0D28-4E1A-AE8E-93AFB4D880E3}"/>
    <cellStyle name="Normal 2 5" xfId="44" xr:uid="{06E786FF-AE15-4ED9-B7FF-7C242F73658A}"/>
    <cellStyle name="Normal 3" xfId="4" xr:uid="{CA19CE32-AE4E-41D6-8705-C6943E30F0EB}"/>
    <cellStyle name="Normal 3 2" xfId="37" xr:uid="{7AE58629-1909-4B18-A2FA-DBDF31A9EDEB}"/>
    <cellStyle name="Normal 3 3" xfId="39" xr:uid="{6FA5A336-1D03-4AB0-84AD-5AB0D37A3D7C}"/>
    <cellStyle name="Normal 4" xfId="5" xr:uid="{9E7BA160-0EE0-40F6-9FE5-64D4D9A2B0DA}"/>
    <cellStyle name="Normal 4 2" xfId="54" xr:uid="{C9A8A413-7DC2-4FEF-B267-73239E77B569}"/>
    <cellStyle name="Normal 5" xfId="14" xr:uid="{59C92927-1E33-46F9-B081-74A20A3CE86F}"/>
    <cellStyle name="Normal 5 2" xfId="49" xr:uid="{4E5EE456-C10D-4E80-A139-9C4C83FD0DBB}"/>
    <cellStyle name="Normal 6" xfId="28" xr:uid="{54FAF2E8-41F8-4DD4-A6AC-92516AE54B92}"/>
    <cellStyle name="Normal 6 2" xfId="55" xr:uid="{0B34115C-1B27-4184-8514-81D7CC6D5359}"/>
    <cellStyle name="Normal 7" xfId="30" xr:uid="{2849A0D4-44DE-41D2-A3BE-E5C4B139C113}"/>
    <cellStyle name="Normal 8" xfId="31" xr:uid="{D0F6A5AE-77AF-494D-B75F-4DD8C115FFA8}"/>
    <cellStyle name="Normal 9" xfId="32" xr:uid="{89E74ABA-2065-4DCA-A03A-BE36B1C689B2}"/>
    <cellStyle name="Normale 2" xfId="1" xr:uid="{96858796-C9F4-49A4-BEB8-CDCC55FB3278}"/>
    <cellStyle name="Normale 3" xfId="2" xr:uid="{9423FAA7-2960-43D9-A965-BB72BDDD8E2B}"/>
    <cellStyle name="Porcentaje 2" xfId="6" xr:uid="{04F3B447-C4AE-4A80-8EC7-8B2F79E43337}"/>
    <cellStyle name="Porcentaje 3" xfId="15" xr:uid="{98FA1276-5EC5-4A77-9058-EFB5C437363F}"/>
    <cellStyle name="常规 10" xfId="8" xr:uid="{BEADC4BC-C196-40BD-931F-423C78371532}"/>
    <cellStyle name="常规 10 2 2 2 2 2 2 2" xfId="19" xr:uid="{534862A3-BF17-4631-A5AD-51C2B9A76EB7}"/>
    <cellStyle name="常规 10 2 3" xfId="21" xr:uid="{969A6F12-906C-4806-8401-6A165676AF72}"/>
    <cellStyle name="常规 10 3" xfId="12" xr:uid="{A23DACA5-8C49-4121-829C-8C558F3FDBCB}"/>
    <cellStyle name="常规 10 4" xfId="25" xr:uid="{6DF305CA-AF75-4951-92F0-2691899C813D}"/>
    <cellStyle name="常规 16 2 2 2 2 2 3 2" xfId="10" xr:uid="{5A5240D5-6BED-43BD-A07C-F2F8FF2C859D}"/>
    <cellStyle name="常规 2" xfId="13" xr:uid="{4F8908CA-31AF-4145-B255-F26CB16EA697}"/>
    <cellStyle name="常规 2 2" xfId="7" xr:uid="{E2761AC6-45B8-4562-9231-D89B3C504FBB}"/>
    <cellStyle name="常规 2 2 10 2 2 2 2" xfId="23" xr:uid="{750A9ECB-7783-4E27-9C2B-7F74416D940E}"/>
    <cellStyle name="常规 2 2 10 2 3" xfId="22" xr:uid="{46FD0BEF-830D-4B93-8196-B561BCD47AF4}"/>
    <cellStyle name="常规 2 2 10 4 2" xfId="24" xr:uid="{C1028B46-B0CC-40FC-918C-58794769ABE6}"/>
    <cellStyle name="常规 2 2 10 5" xfId="16" xr:uid="{10D848F6-0A42-4989-8C55-CAF9C5673A53}"/>
    <cellStyle name="常规 2 2 2 3 2 2 2" xfId="18" xr:uid="{142D0EF4-4787-41F5-960C-7BEC7134EA1D}"/>
    <cellStyle name="常规 2 2 2 3 2 2 3" xfId="20" xr:uid="{53958B5E-135D-411B-99B7-E2A66CBD0764}"/>
    <cellStyle name="常规 2 2 7" xfId="11" xr:uid="{6E6BB8C4-0387-4C85-97C3-126ECAD17BF4}"/>
    <cellStyle name="常规 2 4 2 2 2" xfId="27" xr:uid="{C1343274-5035-4BCC-9167-DB773D556524}"/>
    <cellStyle name="常规 2 7" xfId="26" xr:uid="{7D2E5EC6-A874-4F27-B52A-3D03A7425F82}"/>
  </cellStyles>
  <dxfs count="18990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border diagonalUp="0" diagonalDown="0" outline="0">
        <left/>
        <right/>
        <top style="thin">
          <color theme="4" tint="0.39997558519241921"/>
        </top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border diagonalUp="0" diagonalDown="0" outline="0">
        <left/>
        <right/>
        <top style="thin">
          <color theme="4" tint="0.39997558519241921"/>
        </top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border diagonalUp="0" diagonalDown="0" outline="0">
        <left/>
        <right/>
        <top style="thin">
          <color theme="4" tint="0.39997558519241921"/>
        </top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border diagonalUp="0" diagonalDown="0" outline="0">
        <left/>
        <right/>
        <top style="thin">
          <color theme="4" tint="0.39997558519241921"/>
        </top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numFmt numFmtId="164" formatCode="#,##0.00\ &quot;€&quot;"/>
      <border diagonalUp="0" diagonalDown="0">
        <left/>
        <right/>
        <top style="thin">
          <color theme="4" tint="0.39997558519241921"/>
        </top>
        <bottom/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numFmt numFmtId="164" formatCode="#,##0.00\ &quot;€&quot;"/>
      <fill>
        <patternFill patternType="none">
          <fgColor indexed="64"/>
          <bgColor auto="1"/>
        </patternFill>
      </fill>
      <border diagonalUp="0" diagonalDown="0" outline="0">
        <left/>
        <right/>
        <top style="thin">
          <color theme="4" tint="0.39997558519241921"/>
        </top>
        <bottom/>
      </border>
    </dxf>
    <dxf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left" vertical="bottom" textRotation="0" indent="0" justifyLastLine="0" shrinkToFit="0" readingOrder="0"/>
      <border diagonalUp="0" diagonalDown="0" outline="0">
        <left/>
        <right/>
        <top style="thin">
          <color theme="4" tint="0.39997558519241921"/>
        </top>
        <bottom style="thin">
          <color theme="4" tint="0.3999755851924192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border diagonalUp="0" diagonalDown="0" outline="0">
        <left/>
        <right/>
        <top style="thin">
          <color theme="4" tint="0.39997558519241921"/>
        </top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numFmt numFmtId="1" formatCode="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theme="4" tint="0.39997558519241921"/>
        </top>
        <bottom style="thin">
          <color theme="4" tint="0.39997558519241921"/>
        </bottom>
      </border>
    </dxf>
    <dxf>
      <fill>
        <patternFill patternType="none">
          <fgColor indexed="64"/>
          <bgColor auto="1"/>
        </patternFill>
      </fill>
    </dxf>
    <dxf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family val="2"/>
      </font>
      <fill>
        <patternFill patternType="none">
          <fgColor indexed="64"/>
          <bgColor auto="1"/>
        </patternFill>
      </fill>
    </dxf>
    <dxf>
      <border outline="0">
        <top style="thin">
          <color theme="4" tint="0.39997558519241921"/>
        </top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</dxf>
    <dxf>
      <numFmt numFmtId="2" formatCode="0.0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textRotation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textRotation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outline="0">
        <top style="thin">
          <color indexed="64"/>
        </top>
      </border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bottom style="thin">
          <color indexed="64"/>
        </bottom>
      </border>
    </dxf>
    <dxf>
      <font>
        <b/>
        <strike val="0"/>
        <outline val="0"/>
        <shadow val="0"/>
        <u val="none"/>
        <vertAlign val="baseline"/>
        <sz val="8"/>
        <color theme="1" tint="0.34998626667073579"/>
        <name val="Arial"/>
        <family val="2"/>
        <scheme val="none"/>
      </font>
      <fill>
        <patternFill patternType="solid">
          <fgColor indexed="64"/>
          <bgColor theme="0" tint="-0.249977111117893"/>
        </patternFill>
      </fill>
      <alignment horizontal="center" vertical="center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/>
      </border>
    </dxf>
    <dxf>
      <fill>
        <patternFill patternType="solid">
          <fgColor rgb="FFDEEAF6"/>
          <bgColor rgb="FFDEEAF6"/>
        </patternFill>
      </fill>
    </dxf>
    <dxf>
      <fill>
        <patternFill patternType="solid">
          <fgColor rgb="FFDEEAF6"/>
          <bgColor rgb="FFDEEAF6"/>
        </patternFill>
      </fill>
    </dxf>
    <dxf>
      <fill>
        <patternFill patternType="solid">
          <fgColor theme="4"/>
          <bgColor theme="4"/>
        </patternFill>
      </fill>
    </dxf>
  </dxfs>
  <tableStyles count="1" defaultTableStyle="TableStyleMedium2" defaultPivotStyle="PivotStyleLight16">
    <tableStyle name="TemparioLabour Time-style" pivot="0" count="3" xr9:uid="{EFA0F737-A7E2-40B8-AAAB-B2D599F4F500}">
      <tableStyleElement type="headerRow" dxfId="18989"/>
      <tableStyleElement type="firstRowStripe" dxfId="18988"/>
      <tableStyleElement type="secondRowStripe" dxfId="18987"/>
    </tableStyle>
  </tableStyles>
  <colors>
    <mruColors>
      <color rgb="FFFF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18" Type="http://schemas.microsoft.com/office/2017/06/relationships/rdRichValueStructure" Target="richData/rdrichvaluestructure.xml"/><Relationship Id="rId3" Type="http://schemas.openxmlformats.org/officeDocument/2006/relationships/worksheet" Target="worksheets/sheet3.xml"/><Relationship Id="rId21" Type="http://schemas.microsoft.com/office/2022/11/relationships/FeaturePropertyBag" Target="featurePropertyBag/featurePropertyBag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microsoft.com/office/2017/06/relationships/rdRichValue" Target="richData/rdrichvalue.xml"/><Relationship Id="rId25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6" Type="http://schemas.microsoft.com/office/2022/10/relationships/richValueRel" Target="richData/richValueRel.xml"/><Relationship Id="rId20" Type="http://schemas.microsoft.com/office/2017/10/relationships/person" Target="persons/perso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sheetMetadata" Target="metadata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microsoft.com/office/2017/06/relationships/rdRichValueTypes" Target="richData/rdRichValueTyp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svg"/><Relationship Id="rId2" Type="http://schemas.openxmlformats.org/officeDocument/2006/relationships/image" Target="../media/image41.png"/><Relationship Id="rId1" Type="http://schemas.openxmlformats.org/officeDocument/2006/relationships/image" Target="../media/image40.png"/><Relationship Id="rId4" Type="http://schemas.openxmlformats.org/officeDocument/2006/relationships/image" Target="../media/image43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.png"/><Relationship Id="rId13" Type="http://schemas.openxmlformats.org/officeDocument/2006/relationships/image" Target="../media/image59.png"/><Relationship Id="rId3" Type="http://schemas.openxmlformats.org/officeDocument/2006/relationships/image" Target="../media/image49.png"/><Relationship Id="rId7" Type="http://schemas.openxmlformats.org/officeDocument/2006/relationships/image" Target="../media/image53.png"/><Relationship Id="rId12" Type="http://schemas.openxmlformats.org/officeDocument/2006/relationships/image" Target="../media/image58.png"/><Relationship Id="rId2" Type="http://schemas.openxmlformats.org/officeDocument/2006/relationships/image" Target="../media/image48.png"/><Relationship Id="rId1" Type="http://schemas.openxmlformats.org/officeDocument/2006/relationships/image" Target="../media/image47.jpg"/><Relationship Id="rId6" Type="http://schemas.openxmlformats.org/officeDocument/2006/relationships/image" Target="../media/image52.png"/><Relationship Id="rId11" Type="http://schemas.openxmlformats.org/officeDocument/2006/relationships/image" Target="../media/image57.png"/><Relationship Id="rId5" Type="http://schemas.openxmlformats.org/officeDocument/2006/relationships/image" Target="../media/image51.png"/><Relationship Id="rId15" Type="http://schemas.openxmlformats.org/officeDocument/2006/relationships/image" Target="../media/image46.png"/><Relationship Id="rId10" Type="http://schemas.openxmlformats.org/officeDocument/2006/relationships/image" Target="../media/image56.png"/><Relationship Id="rId4" Type="http://schemas.openxmlformats.org/officeDocument/2006/relationships/image" Target="../media/image50.png"/><Relationship Id="rId9" Type="http://schemas.openxmlformats.org/officeDocument/2006/relationships/image" Target="../media/image55.png"/><Relationship Id="rId14" Type="http://schemas.openxmlformats.org/officeDocument/2006/relationships/image" Target="../media/image60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2.png"/><Relationship Id="rId1" Type="http://schemas.openxmlformats.org/officeDocument/2006/relationships/image" Target="../media/image61.pn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75.jpg"/><Relationship Id="rId299" Type="http://schemas.openxmlformats.org/officeDocument/2006/relationships/image" Target="../media/image357.jpeg"/><Relationship Id="rId21" Type="http://schemas.openxmlformats.org/officeDocument/2006/relationships/image" Target="../media/image79.jpg"/><Relationship Id="rId63" Type="http://schemas.openxmlformats.org/officeDocument/2006/relationships/image" Target="../media/image121.jpeg"/><Relationship Id="rId159" Type="http://schemas.openxmlformats.org/officeDocument/2006/relationships/image" Target="../media/image217.jpeg"/><Relationship Id="rId324" Type="http://schemas.openxmlformats.org/officeDocument/2006/relationships/image" Target="../media/image382.jpeg"/><Relationship Id="rId366" Type="http://schemas.openxmlformats.org/officeDocument/2006/relationships/image" Target="../media/image424.jpeg"/><Relationship Id="rId170" Type="http://schemas.openxmlformats.org/officeDocument/2006/relationships/image" Target="../media/image228.jpeg"/><Relationship Id="rId226" Type="http://schemas.openxmlformats.org/officeDocument/2006/relationships/image" Target="../media/image284.jpeg"/><Relationship Id="rId433" Type="http://schemas.openxmlformats.org/officeDocument/2006/relationships/image" Target="../media/image491.png"/><Relationship Id="rId268" Type="http://schemas.openxmlformats.org/officeDocument/2006/relationships/image" Target="../media/image326.jpeg"/><Relationship Id="rId32" Type="http://schemas.openxmlformats.org/officeDocument/2006/relationships/image" Target="../media/image90.jpg"/><Relationship Id="rId74" Type="http://schemas.openxmlformats.org/officeDocument/2006/relationships/image" Target="../media/image132.jpeg"/><Relationship Id="rId128" Type="http://schemas.openxmlformats.org/officeDocument/2006/relationships/image" Target="../media/image186.jpeg"/><Relationship Id="rId335" Type="http://schemas.openxmlformats.org/officeDocument/2006/relationships/image" Target="../media/image393.jpeg"/><Relationship Id="rId377" Type="http://schemas.openxmlformats.org/officeDocument/2006/relationships/image" Target="../media/image435.jpeg"/><Relationship Id="rId5" Type="http://schemas.openxmlformats.org/officeDocument/2006/relationships/image" Target="../media/image51.png"/><Relationship Id="rId181" Type="http://schemas.openxmlformats.org/officeDocument/2006/relationships/image" Target="../media/image239.jpeg"/><Relationship Id="rId237" Type="http://schemas.openxmlformats.org/officeDocument/2006/relationships/image" Target="../media/image295.jpeg"/><Relationship Id="rId402" Type="http://schemas.openxmlformats.org/officeDocument/2006/relationships/image" Target="../media/image460.jpeg"/><Relationship Id="rId279" Type="http://schemas.openxmlformats.org/officeDocument/2006/relationships/image" Target="../media/image337.jpeg"/><Relationship Id="rId444" Type="http://schemas.openxmlformats.org/officeDocument/2006/relationships/image" Target="../media/image502.jpg"/><Relationship Id="rId43" Type="http://schemas.openxmlformats.org/officeDocument/2006/relationships/image" Target="../media/image101.jpg"/><Relationship Id="rId139" Type="http://schemas.openxmlformats.org/officeDocument/2006/relationships/image" Target="../media/image197.jpeg"/><Relationship Id="rId290" Type="http://schemas.openxmlformats.org/officeDocument/2006/relationships/image" Target="../media/image348.jpeg"/><Relationship Id="rId304" Type="http://schemas.openxmlformats.org/officeDocument/2006/relationships/image" Target="../media/image362.jpeg"/><Relationship Id="rId346" Type="http://schemas.openxmlformats.org/officeDocument/2006/relationships/image" Target="../media/image404.jpeg"/><Relationship Id="rId388" Type="http://schemas.openxmlformats.org/officeDocument/2006/relationships/image" Target="../media/image446.jpeg"/><Relationship Id="rId85" Type="http://schemas.openxmlformats.org/officeDocument/2006/relationships/image" Target="../media/image143.jpeg"/><Relationship Id="rId150" Type="http://schemas.openxmlformats.org/officeDocument/2006/relationships/image" Target="../media/image208.jpeg"/><Relationship Id="rId192" Type="http://schemas.openxmlformats.org/officeDocument/2006/relationships/image" Target="../media/image250.jpeg"/><Relationship Id="rId206" Type="http://schemas.openxmlformats.org/officeDocument/2006/relationships/image" Target="../media/image264.jpeg"/><Relationship Id="rId413" Type="http://schemas.openxmlformats.org/officeDocument/2006/relationships/image" Target="../media/image471.jpeg"/><Relationship Id="rId248" Type="http://schemas.openxmlformats.org/officeDocument/2006/relationships/image" Target="../media/image306.jpeg"/><Relationship Id="rId455" Type="http://schemas.openxmlformats.org/officeDocument/2006/relationships/image" Target="../media/image513.png"/><Relationship Id="rId12" Type="http://schemas.openxmlformats.org/officeDocument/2006/relationships/image" Target="../media/image70.jpg"/><Relationship Id="rId108" Type="http://schemas.openxmlformats.org/officeDocument/2006/relationships/image" Target="../media/image166.jpeg"/><Relationship Id="rId315" Type="http://schemas.openxmlformats.org/officeDocument/2006/relationships/image" Target="../media/image373.jpeg"/><Relationship Id="rId357" Type="http://schemas.openxmlformats.org/officeDocument/2006/relationships/image" Target="../media/image415.jpeg"/><Relationship Id="rId54" Type="http://schemas.openxmlformats.org/officeDocument/2006/relationships/image" Target="../media/image112.jpeg"/><Relationship Id="rId96" Type="http://schemas.openxmlformats.org/officeDocument/2006/relationships/image" Target="../media/image154.jpeg"/><Relationship Id="rId161" Type="http://schemas.openxmlformats.org/officeDocument/2006/relationships/image" Target="../media/image219.jpeg"/><Relationship Id="rId217" Type="http://schemas.openxmlformats.org/officeDocument/2006/relationships/image" Target="../media/image275.jpeg"/><Relationship Id="rId399" Type="http://schemas.openxmlformats.org/officeDocument/2006/relationships/image" Target="../media/image457.jpeg"/><Relationship Id="rId259" Type="http://schemas.openxmlformats.org/officeDocument/2006/relationships/image" Target="../media/image317.jpeg"/><Relationship Id="rId424" Type="http://schemas.openxmlformats.org/officeDocument/2006/relationships/image" Target="../media/image482.jpeg"/><Relationship Id="rId466" Type="http://schemas.openxmlformats.org/officeDocument/2006/relationships/image" Target="../media/image524.png"/><Relationship Id="rId23" Type="http://schemas.openxmlformats.org/officeDocument/2006/relationships/image" Target="../media/image81.jpg"/><Relationship Id="rId119" Type="http://schemas.openxmlformats.org/officeDocument/2006/relationships/image" Target="../media/image177.jpeg"/><Relationship Id="rId270" Type="http://schemas.openxmlformats.org/officeDocument/2006/relationships/image" Target="../media/image328.jpeg"/><Relationship Id="rId326" Type="http://schemas.openxmlformats.org/officeDocument/2006/relationships/image" Target="../media/image384.jpeg"/><Relationship Id="rId65" Type="http://schemas.openxmlformats.org/officeDocument/2006/relationships/image" Target="../media/image123.jpeg"/><Relationship Id="rId130" Type="http://schemas.openxmlformats.org/officeDocument/2006/relationships/image" Target="../media/image188.jpeg"/><Relationship Id="rId368" Type="http://schemas.openxmlformats.org/officeDocument/2006/relationships/image" Target="../media/image426.jpeg"/><Relationship Id="rId172" Type="http://schemas.openxmlformats.org/officeDocument/2006/relationships/image" Target="../media/image230.jpeg"/><Relationship Id="rId228" Type="http://schemas.openxmlformats.org/officeDocument/2006/relationships/image" Target="../media/image286.jpeg"/><Relationship Id="rId435" Type="http://schemas.openxmlformats.org/officeDocument/2006/relationships/image" Target="../media/image493.png"/><Relationship Id="rId281" Type="http://schemas.openxmlformats.org/officeDocument/2006/relationships/image" Target="../media/image339.jpeg"/><Relationship Id="rId337" Type="http://schemas.openxmlformats.org/officeDocument/2006/relationships/image" Target="../media/image395.png"/><Relationship Id="rId34" Type="http://schemas.openxmlformats.org/officeDocument/2006/relationships/image" Target="../media/image92.jpg"/><Relationship Id="rId76" Type="http://schemas.openxmlformats.org/officeDocument/2006/relationships/image" Target="../media/image134.jpeg"/><Relationship Id="rId141" Type="http://schemas.openxmlformats.org/officeDocument/2006/relationships/image" Target="../media/image199.jpeg"/><Relationship Id="rId379" Type="http://schemas.openxmlformats.org/officeDocument/2006/relationships/image" Target="../media/image437.jpeg"/><Relationship Id="rId7" Type="http://schemas.openxmlformats.org/officeDocument/2006/relationships/image" Target="../media/image65.png"/><Relationship Id="rId183" Type="http://schemas.openxmlformats.org/officeDocument/2006/relationships/image" Target="../media/image241.jpeg"/><Relationship Id="rId239" Type="http://schemas.openxmlformats.org/officeDocument/2006/relationships/image" Target="../media/image297.jpeg"/><Relationship Id="rId390" Type="http://schemas.openxmlformats.org/officeDocument/2006/relationships/image" Target="../media/image448.jpeg"/><Relationship Id="rId404" Type="http://schemas.openxmlformats.org/officeDocument/2006/relationships/image" Target="../media/image462.jpeg"/><Relationship Id="rId446" Type="http://schemas.openxmlformats.org/officeDocument/2006/relationships/image" Target="../media/image504.jpg"/><Relationship Id="rId250" Type="http://schemas.openxmlformats.org/officeDocument/2006/relationships/image" Target="../media/image308.jpeg"/><Relationship Id="rId292" Type="http://schemas.openxmlformats.org/officeDocument/2006/relationships/image" Target="../media/image350.jpeg"/><Relationship Id="rId306" Type="http://schemas.openxmlformats.org/officeDocument/2006/relationships/image" Target="../media/image364.jpeg"/><Relationship Id="rId45" Type="http://schemas.openxmlformats.org/officeDocument/2006/relationships/image" Target="../media/image103.jpg"/><Relationship Id="rId87" Type="http://schemas.openxmlformats.org/officeDocument/2006/relationships/image" Target="../media/image145.jpeg"/><Relationship Id="rId110" Type="http://schemas.openxmlformats.org/officeDocument/2006/relationships/image" Target="../media/image168.jpeg"/><Relationship Id="rId348" Type="http://schemas.openxmlformats.org/officeDocument/2006/relationships/image" Target="../media/image406.jpeg"/><Relationship Id="rId152" Type="http://schemas.openxmlformats.org/officeDocument/2006/relationships/image" Target="../media/image210.jpeg"/><Relationship Id="rId194" Type="http://schemas.openxmlformats.org/officeDocument/2006/relationships/image" Target="../media/image252.jpeg"/><Relationship Id="rId208" Type="http://schemas.openxmlformats.org/officeDocument/2006/relationships/image" Target="../media/image266.jpeg"/><Relationship Id="rId415" Type="http://schemas.openxmlformats.org/officeDocument/2006/relationships/image" Target="../media/image473.jpeg"/><Relationship Id="rId457" Type="http://schemas.openxmlformats.org/officeDocument/2006/relationships/image" Target="../media/image515.png"/><Relationship Id="rId261" Type="http://schemas.openxmlformats.org/officeDocument/2006/relationships/image" Target="../media/image319.jpeg"/><Relationship Id="rId14" Type="http://schemas.openxmlformats.org/officeDocument/2006/relationships/image" Target="../media/image72.jpg"/><Relationship Id="rId56" Type="http://schemas.openxmlformats.org/officeDocument/2006/relationships/image" Target="../media/image114.jpeg"/><Relationship Id="rId317" Type="http://schemas.openxmlformats.org/officeDocument/2006/relationships/image" Target="../media/image375.jpeg"/><Relationship Id="rId359" Type="http://schemas.openxmlformats.org/officeDocument/2006/relationships/image" Target="../media/image417.jpeg"/><Relationship Id="rId98" Type="http://schemas.openxmlformats.org/officeDocument/2006/relationships/image" Target="../media/image156.jpeg"/><Relationship Id="rId121" Type="http://schemas.openxmlformats.org/officeDocument/2006/relationships/image" Target="../media/image179.jpeg"/><Relationship Id="rId163" Type="http://schemas.openxmlformats.org/officeDocument/2006/relationships/image" Target="../media/image221.jpeg"/><Relationship Id="rId219" Type="http://schemas.openxmlformats.org/officeDocument/2006/relationships/image" Target="../media/image277.jpeg"/><Relationship Id="rId370" Type="http://schemas.openxmlformats.org/officeDocument/2006/relationships/image" Target="../media/image428.jpeg"/><Relationship Id="rId426" Type="http://schemas.openxmlformats.org/officeDocument/2006/relationships/image" Target="../media/image484.jpeg"/><Relationship Id="rId230" Type="http://schemas.openxmlformats.org/officeDocument/2006/relationships/image" Target="../media/image288.jpg"/><Relationship Id="rId468" Type="http://schemas.openxmlformats.org/officeDocument/2006/relationships/image" Target="../media/image526.png"/><Relationship Id="rId25" Type="http://schemas.openxmlformats.org/officeDocument/2006/relationships/image" Target="../media/image83.jpg"/><Relationship Id="rId67" Type="http://schemas.openxmlformats.org/officeDocument/2006/relationships/image" Target="../media/image125.jpeg"/><Relationship Id="rId272" Type="http://schemas.openxmlformats.org/officeDocument/2006/relationships/image" Target="../media/image330.jpeg"/><Relationship Id="rId328" Type="http://schemas.openxmlformats.org/officeDocument/2006/relationships/image" Target="../media/image386.jpeg"/><Relationship Id="rId132" Type="http://schemas.openxmlformats.org/officeDocument/2006/relationships/image" Target="../media/image190.jpeg"/><Relationship Id="rId174" Type="http://schemas.openxmlformats.org/officeDocument/2006/relationships/image" Target="../media/image232.jpeg"/><Relationship Id="rId381" Type="http://schemas.openxmlformats.org/officeDocument/2006/relationships/image" Target="../media/image439.jpeg"/><Relationship Id="rId241" Type="http://schemas.openxmlformats.org/officeDocument/2006/relationships/image" Target="../media/image299.jpeg"/><Relationship Id="rId437" Type="http://schemas.openxmlformats.org/officeDocument/2006/relationships/image" Target="../media/image495.png"/><Relationship Id="rId36" Type="http://schemas.openxmlformats.org/officeDocument/2006/relationships/image" Target="../media/image94.jpg"/><Relationship Id="rId283" Type="http://schemas.openxmlformats.org/officeDocument/2006/relationships/image" Target="../media/image341.jpeg"/><Relationship Id="rId339" Type="http://schemas.openxmlformats.org/officeDocument/2006/relationships/image" Target="../media/image397.jpeg"/><Relationship Id="rId78" Type="http://schemas.openxmlformats.org/officeDocument/2006/relationships/image" Target="../media/image136.jpeg"/><Relationship Id="rId101" Type="http://schemas.openxmlformats.org/officeDocument/2006/relationships/image" Target="../media/image159.jpg"/><Relationship Id="rId143" Type="http://schemas.openxmlformats.org/officeDocument/2006/relationships/image" Target="../media/image201.png"/><Relationship Id="rId185" Type="http://schemas.openxmlformats.org/officeDocument/2006/relationships/image" Target="../media/image243.jpeg"/><Relationship Id="rId350" Type="http://schemas.openxmlformats.org/officeDocument/2006/relationships/image" Target="../media/image408.jpeg"/><Relationship Id="rId406" Type="http://schemas.openxmlformats.org/officeDocument/2006/relationships/image" Target="../media/image464.jpeg"/><Relationship Id="rId9" Type="http://schemas.openxmlformats.org/officeDocument/2006/relationships/image" Target="../media/image67.jpg"/><Relationship Id="rId210" Type="http://schemas.openxmlformats.org/officeDocument/2006/relationships/image" Target="../media/image268.jpeg"/><Relationship Id="rId392" Type="http://schemas.openxmlformats.org/officeDocument/2006/relationships/image" Target="../media/image450.jpeg"/><Relationship Id="rId448" Type="http://schemas.openxmlformats.org/officeDocument/2006/relationships/image" Target="../media/image506.jpg"/><Relationship Id="rId252" Type="http://schemas.openxmlformats.org/officeDocument/2006/relationships/image" Target="../media/image310.jpeg"/><Relationship Id="rId294" Type="http://schemas.openxmlformats.org/officeDocument/2006/relationships/image" Target="../media/image352.jpeg"/><Relationship Id="rId308" Type="http://schemas.openxmlformats.org/officeDocument/2006/relationships/image" Target="../media/image366.jpeg"/><Relationship Id="rId47" Type="http://schemas.openxmlformats.org/officeDocument/2006/relationships/image" Target="../media/image105.jpg"/><Relationship Id="rId89" Type="http://schemas.openxmlformats.org/officeDocument/2006/relationships/image" Target="../media/image147.jpeg"/><Relationship Id="rId112" Type="http://schemas.openxmlformats.org/officeDocument/2006/relationships/image" Target="../media/image170.jpeg"/><Relationship Id="rId154" Type="http://schemas.openxmlformats.org/officeDocument/2006/relationships/image" Target="../media/image212.jpeg"/><Relationship Id="rId361" Type="http://schemas.openxmlformats.org/officeDocument/2006/relationships/image" Target="../media/image419.jpeg"/><Relationship Id="rId196" Type="http://schemas.openxmlformats.org/officeDocument/2006/relationships/image" Target="../media/image254.jpeg"/><Relationship Id="rId417" Type="http://schemas.openxmlformats.org/officeDocument/2006/relationships/image" Target="../media/image475.png"/><Relationship Id="rId459" Type="http://schemas.openxmlformats.org/officeDocument/2006/relationships/image" Target="../media/image517.png"/><Relationship Id="rId16" Type="http://schemas.openxmlformats.org/officeDocument/2006/relationships/image" Target="../media/image74.jpg"/><Relationship Id="rId221" Type="http://schemas.openxmlformats.org/officeDocument/2006/relationships/image" Target="../media/image279.jpeg"/><Relationship Id="rId263" Type="http://schemas.openxmlformats.org/officeDocument/2006/relationships/image" Target="../media/image321.jpeg"/><Relationship Id="rId319" Type="http://schemas.openxmlformats.org/officeDocument/2006/relationships/image" Target="../media/image377.jpeg"/><Relationship Id="rId58" Type="http://schemas.openxmlformats.org/officeDocument/2006/relationships/image" Target="../media/image116.jpeg"/><Relationship Id="rId123" Type="http://schemas.openxmlformats.org/officeDocument/2006/relationships/image" Target="../media/image181.jpeg"/><Relationship Id="rId330" Type="http://schemas.openxmlformats.org/officeDocument/2006/relationships/image" Target="../media/image388.jpeg"/><Relationship Id="rId165" Type="http://schemas.openxmlformats.org/officeDocument/2006/relationships/image" Target="../media/image223.jpeg"/><Relationship Id="rId372" Type="http://schemas.openxmlformats.org/officeDocument/2006/relationships/image" Target="../media/image430.jpeg"/><Relationship Id="rId428" Type="http://schemas.openxmlformats.org/officeDocument/2006/relationships/image" Target="../media/image486.png"/><Relationship Id="rId232" Type="http://schemas.openxmlformats.org/officeDocument/2006/relationships/image" Target="../media/image290.jpg"/><Relationship Id="rId274" Type="http://schemas.openxmlformats.org/officeDocument/2006/relationships/image" Target="../media/image332.jpeg"/><Relationship Id="rId27" Type="http://schemas.openxmlformats.org/officeDocument/2006/relationships/image" Target="../media/image85.jpg"/><Relationship Id="rId69" Type="http://schemas.openxmlformats.org/officeDocument/2006/relationships/image" Target="../media/image127.jpeg"/><Relationship Id="rId134" Type="http://schemas.openxmlformats.org/officeDocument/2006/relationships/image" Target="../media/image192.jpeg"/><Relationship Id="rId80" Type="http://schemas.openxmlformats.org/officeDocument/2006/relationships/image" Target="../media/image138.jpeg"/><Relationship Id="rId176" Type="http://schemas.openxmlformats.org/officeDocument/2006/relationships/image" Target="../media/image234.jpeg"/><Relationship Id="rId341" Type="http://schemas.openxmlformats.org/officeDocument/2006/relationships/image" Target="../media/image399.jpeg"/><Relationship Id="rId383" Type="http://schemas.openxmlformats.org/officeDocument/2006/relationships/image" Target="../media/image441.jpeg"/><Relationship Id="rId439" Type="http://schemas.openxmlformats.org/officeDocument/2006/relationships/image" Target="../media/image497.png"/><Relationship Id="rId201" Type="http://schemas.openxmlformats.org/officeDocument/2006/relationships/image" Target="../media/image259.jpeg"/><Relationship Id="rId243" Type="http://schemas.openxmlformats.org/officeDocument/2006/relationships/image" Target="../media/image301.jpeg"/><Relationship Id="rId285" Type="http://schemas.openxmlformats.org/officeDocument/2006/relationships/image" Target="../media/image343.jpeg"/><Relationship Id="rId450" Type="http://schemas.openxmlformats.org/officeDocument/2006/relationships/image" Target="../media/image508.png"/><Relationship Id="rId38" Type="http://schemas.openxmlformats.org/officeDocument/2006/relationships/image" Target="../media/image96.jpg"/><Relationship Id="rId103" Type="http://schemas.openxmlformats.org/officeDocument/2006/relationships/image" Target="../media/image161.jpeg"/><Relationship Id="rId310" Type="http://schemas.openxmlformats.org/officeDocument/2006/relationships/image" Target="../media/image368.jpeg"/><Relationship Id="rId91" Type="http://schemas.openxmlformats.org/officeDocument/2006/relationships/image" Target="../media/image149.jpeg"/><Relationship Id="rId145" Type="http://schemas.openxmlformats.org/officeDocument/2006/relationships/image" Target="../media/image203.jpeg"/><Relationship Id="rId187" Type="http://schemas.openxmlformats.org/officeDocument/2006/relationships/image" Target="../media/image245.jpeg"/><Relationship Id="rId352" Type="http://schemas.openxmlformats.org/officeDocument/2006/relationships/image" Target="../media/image410.jpeg"/><Relationship Id="rId394" Type="http://schemas.openxmlformats.org/officeDocument/2006/relationships/image" Target="../media/image452.jpeg"/><Relationship Id="rId408" Type="http://schemas.openxmlformats.org/officeDocument/2006/relationships/image" Target="../media/image466.jpeg"/><Relationship Id="rId212" Type="http://schemas.openxmlformats.org/officeDocument/2006/relationships/image" Target="../media/image270.jpeg"/><Relationship Id="rId254" Type="http://schemas.openxmlformats.org/officeDocument/2006/relationships/image" Target="../media/image312.jpeg"/><Relationship Id="rId49" Type="http://schemas.openxmlformats.org/officeDocument/2006/relationships/image" Target="../media/image107.jpg"/><Relationship Id="rId114" Type="http://schemas.openxmlformats.org/officeDocument/2006/relationships/image" Target="../media/image172.jpeg"/><Relationship Id="rId296" Type="http://schemas.openxmlformats.org/officeDocument/2006/relationships/image" Target="../media/image354.jpg"/><Relationship Id="rId461" Type="http://schemas.openxmlformats.org/officeDocument/2006/relationships/image" Target="../media/image519.png"/><Relationship Id="rId60" Type="http://schemas.openxmlformats.org/officeDocument/2006/relationships/image" Target="../media/image118.jpeg"/><Relationship Id="rId156" Type="http://schemas.openxmlformats.org/officeDocument/2006/relationships/image" Target="../media/image214.jpeg"/><Relationship Id="rId198" Type="http://schemas.openxmlformats.org/officeDocument/2006/relationships/image" Target="../media/image256.jpeg"/><Relationship Id="rId321" Type="http://schemas.openxmlformats.org/officeDocument/2006/relationships/image" Target="../media/image379.jpeg"/><Relationship Id="rId363" Type="http://schemas.openxmlformats.org/officeDocument/2006/relationships/image" Target="../media/image421.jpeg"/><Relationship Id="rId419" Type="http://schemas.openxmlformats.org/officeDocument/2006/relationships/image" Target="../media/image477.jpeg"/><Relationship Id="rId223" Type="http://schemas.openxmlformats.org/officeDocument/2006/relationships/image" Target="../media/image281.jpeg"/><Relationship Id="rId430" Type="http://schemas.openxmlformats.org/officeDocument/2006/relationships/image" Target="../media/image488.png"/><Relationship Id="rId18" Type="http://schemas.openxmlformats.org/officeDocument/2006/relationships/image" Target="../media/image76.jpg"/><Relationship Id="rId265" Type="http://schemas.openxmlformats.org/officeDocument/2006/relationships/image" Target="../media/image323.jpeg"/><Relationship Id="rId125" Type="http://schemas.openxmlformats.org/officeDocument/2006/relationships/image" Target="../media/image183.jpeg"/><Relationship Id="rId167" Type="http://schemas.openxmlformats.org/officeDocument/2006/relationships/image" Target="../media/image225.jpeg"/><Relationship Id="rId332" Type="http://schemas.openxmlformats.org/officeDocument/2006/relationships/image" Target="../media/image390.jpeg"/><Relationship Id="rId374" Type="http://schemas.openxmlformats.org/officeDocument/2006/relationships/image" Target="../media/image432.jpeg"/><Relationship Id="rId71" Type="http://schemas.openxmlformats.org/officeDocument/2006/relationships/image" Target="../media/image129.jpeg"/><Relationship Id="rId234" Type="http://schemas.openxmlformats.org/officeDocument/2006/relationships/image" Target="../media/image292.jpeg"/><Relationship Id="rId2" Type="http://schemas.openxmlformats.org/officeDocument/2006/relationships/image" Target="../media/image64.jpg"/><Relationship Id="rId29" Type="http://schemas.openxmlformats.org/officeDocument/2006/relationships/image" Target="../media/image87.jpg"/><Relationship Id="rId276" Type="http://schemas.openxmlformats.org/officeDocument/2006/relationships/image" Target="../media/image334.jpeg"/><Relationship Id="rId441" Type="http://schemas.openxmlformats.org/officeDocument/2006/relationships/image" Target="../media/image499.jpg"/><Relationship Id="rId40" Type="http://schemas.openxmlformats.org/officeDocument/2006/relationships/image" Target="../media/image98.png"/><Relationship Id="rId136" Type="http://schemas.openxmlformats.org/officeDocument/2006/relationships/image" Target="../media/image194.jpeg"/><Relationship Id="rId178" Type="http://schemas.openxmlformats.org/officeDocument/2006/relationships/image" Target="../media/image236.jpeg"/><Relationship Id="rId301" Type="http://schemas.openxmlformats.org/officeDocument/2006/relationships/image" Target="../media/image359.jpeg"/><Relationship Id="rId343" Type="http://schemas.openxmlformats.org/officeDocument/2006/relationships/image" Target="../media/image401.jpeg"/><Relationship Id="rId82" Type="http://schemas.openxmlformats.org/officeDocument/2006/relationships/image" Target="../media/image140.jpeg"/><Relationship Id="rId203" Type="http://schemas.openxmlformats.org/officeDocument/2006/relationships/image" Target="../media/image261.jpeg"/><Relationship Id="rId385" Type="http://schemas.openxmlformats.org/officeDocument/2006/relationships/image" Target="../media/image443.jpeg"/><Relationship Id="rId19" Type="http://schemas.openxmlformats.org/officeDocument/2006/relationships/image" Target="../media/image77.jpg"/><Relationship Id="rId224" Type="http://schemas.openxmlformats.org/officeDocument/2006/relationships/image" Target="../media/image282.jpeg"/><Relationship Id="rId245" Type="http://schemas.openxmlformats.org/officeDocument/2006/relationships/image" Target="../media/image303.jpeg"/><Relationship Id="rId266" Type="http://schemas.openxmlformats.org/officeDocument/2006/relationships/image" Target="../media/image324.jpeg"/><Relationship Id="rId287" Type="http://schemas.openxmlformats.org/officeDocument/2006/relationships/image" Target="../media/image345.jpeg"/><Relationship Id="rId410" Type="http://schemas.openxmlformats.org/officeDocument/2006/relationships/image" Target="../media/image468.jpeg"/><Relationship Id="rId431" Type="http://schemas.openxmlformats.org/officeDocument/2006/relationships/image" Target="../media/image489.png"/><Relationship Id="rId452" Type="http://schemas.openxmlformats.org/officeDocument/2006/relationships/image" Target="../media/image510.jpg"/><Relationship Id="rId30" Type="http://schemas.openxmlformats.org/officeDocument/2006/relationships/image" Target="../media/image88.jpg"/><Relationship Id="rId105" Type="http://schemas.openxmlformats.org/officeDocument/2006/relationships/image" Target="../media/image163.jpeg"/><Relationship Id="rId126" Type="http://schemas.openxmlformats.org/officeDocument/2006/relationships/image" Target="../media/image184.jpeg"/><Relationship Id="rId147" Type="http://schemas.openxmlformats.org/officeDocument/2006/relationships/image" Target="../media/image205.png"/><Relationship Id="rId168" Type="http://schemas.openxmlformats.org/officeDocument/2006/relationships/image" Target="../media/image226.jpeg"/><Relationship Id="rId312" Type="http://schemas.openxmlformats.org/officeDocument/2006/relationships/image" Target="../media/image370.jpeg"/><Relationship Id="rId333" Type="http://schemas.openxmlformats.org/officeDocument/2006/relationships/image" Target="../media/image391.jpeg"/><Relationship Id="rId354" Type="http://schemas.openxmlformats.org/officeDocument/2006/relationships/image" Target="../media/image412.jpeg"/><Relationship Id="rId51" Type="http://schemas.openxmlformats.org/officeDocument/2006/relationships/image" Target="../media/image109.jpeg"/><Relationship Id="rId72" Type="http://schemas.openxmlformats.org/officeDocument/2006/relationships/image" Target="../media/image130.jpeg"/><Relationship Id="rId93" Type="http://schemas.openxmlformats.org/officeDocument/2006/relationships/image" Target="../media/image151.jpeg"/><Relationship Id="rId189" Type="http://schemas.openxmlformats.org/officeDocument/2006/relationships/image" Target="../media/image247.jpeg"/><Relationship Id="rId375" Type="http://schemas.openxmlformats.org/officeDocument/2006/relationships/image" Target="../media/image433.png"/><Relationship Id="rId396" Type="http://schemas.openxmlformats.org/officeDocument/2006/relationships/image" Target="../media/image454.jpeg"/><Relationship Id="rId3" Type="http://schemas.openxmlformats.org/officeDocument/2006/relationships/image" Target="../media/image49.png"/><Relationship Id="rId214" Type="http://schemas.openxmlformats.org/officeDocument/2006/relationships/image" Target="../media/image272.jpeg"/><Relationship Id="rId235" Type="http://schemas.openxmlformats.org/officeDocument/2006/relationships/image" Target="../media/image293.jpeg"/><Relationship Id="rId256" Type="http://schemas.openxmlformats.org/officeDocument/2006/relationships/image" Target="../media/image314.jpeg"/><Relationship Id="rId277" Type="http://schemas.openxmlformats.org/officeDocument/2006/relationships/image" Target="../media/image335.jpeg"/><Relationship Id="rId298" Type="http://schemas.openxmlformats.org/officeDocument/2006/relationships/image" Target="../media/image356.jpeg"/><Relationship Id="rId400" Type="http://schemas.openxmlformats.org/officeDocument/2006/relationships/image" Target="../media/image458.jpeg"/><Relationship Id="rId421" Type="http://schemas.openxmlformats.org/officeDocument/2006/relationships/image" Target="../media/image479.jpeg"/><Relationship Id="rId442" Type="http://schemas.openxmlformats.org/officeDocument/2006/relationships/image" Target="../media/image500.jpg"/><Relationship Id="rId463" Type="http://schemas.openxmlformats.org/officeDocument/2006/relationships/image" Target="../media/image521.png"/><Relationship Id="rId116" Type="http://schemas.openxmlformats.org/officeDocument/2006/relationships/image" Target="../media/image174.jpeg"/><Relationship Id="rId137" Type="http://schemas.openxmlformats.org/officeDocument/2006/relationships/image" Target="../media/image195.jpeg"/><Relationship Id="rId158" Type="http://schemas.openxmlformats.org/officeDocument/2006/relationships/image" Target="../media/image216.jpeg"/><Relationship Id="rId302" Type="http://schemas.openxmlformats.org/officeDocument/2006/relationships/image" Target="../media/image360.jpeg"/><Relationship Id="rId323" Type="http://schemas.openxmlformats.org/officeDocument/2006/relationships/image" Target="../media/image381.jpeg"/><Relationship Id="rId344" Type="http://schemas.openxmlformats.org/officeDocument/2006/relationships/image" Target="../media/image402.jpeg"/><Relationship Id="rId20" Type="http://schemas.openxmlformats.org/officeDocument/2006/relationships/image" Target="../media/image78.jpg"/><Relationship Id="rId41" Type="http://schemas.openxmlformats.org/officeDocument/2006/relationships/image" Target="../media/image99.png"/><Relationship Id="rId62" Type="http://schemas.openxmlformats.org/officeDocument/2006/relationships/image" Target="../media/image120.jpeg"/><Relationship Id="rId83" Type="http://schemas.openxmlformats.org/officeDocument/2006/relationships/image" Target="../media/image141.jpeg"/><Relationship Id="rId179" Type="http://schemas.openxmlformats.org/officeDocument/2006/relationships/image" Target="../media/image237.jpeg"/><Relationship Id="rId365" Type="http://schemas.openxmlformats.org/officeDocument/2006/relationships/image" Target="../media/image423.jpeg"/><Relationship Id="rId386" Type="http://schemas.openxmlformats.org/officeDocument/2006/relationships/image" Target="../media/image444.jpeg"/><Relationship Id="rId190" Type="http://schemas.openxmlformats.org/officeDocument/2006/relationships/image" Target="../media/image248.jpeg"/><Relationship Id="rId204" Type="http://schemas.openxmlformats.org/officeDocument/2006/relationships/image" Target="../media/image262.jpeg"/><Relationship Id="rId225" Type="http://schemas.openxmlformats.org/officeDocument/2006/relationships/image" Target="../media/image283.png"/><Relationship Id="rId246" Type="http://schemas.openxmlformats.org/officeDocument/2006/relationships/image" Target="../media/image304.jpeg"/><Relationship Id="rId267" Type="http://schemas.openxmlformats.org/officeDocument/2006/relationships/image" Target="../media/image325.jpeg"/><Relationship Id="rId288" Type="http://schemas.openxmlformats.org/officeDocument/2006/relationships/image" Target="../media/image346.jpeg"/><Relationship Id="rId411" Type="http://schemas.openxmlformats.org/officeDocument/2006/relationships/image" Target="../media/image469.jpeg"/><Relationship Id="rId432" Type="http://schemas.openxmlformats.org/officeDocument/2006/relationships/image" Target="../media/image490.png"/><Relationship Id="rId453" Type="http://schemas.openxmlformats.org/officeDocument/2006/relationships/image" Target="../media/image511.png"/><Relationship Id="rId106" Type="http://schemas.openxmlformats.org/officeDocument/2006/relationships/image" Target="../media/image164.jpeg"/><Relationship Id="rId127" Type="http://schemas.openxmlformats.org/officeDocument/2006/relationships/image" Target="../media/image185.jpeg"/><Relationship Id="rId313" Type="http://schemas.openxmlformats.org/officeDocument/2006/relationships/image" Target="../media/image371.jpeg"/><Relationship Id="rId10" Type="http://schemas.openxmlformats.org/officeDocument/2006/relationships/image" Target="../media/image68.jpg"/><Relationship Id="rId31" Type="http://schemas.openxmlformats.org/officeDocument/2006/relationships/image" Target="../media/image89.jpg"/><Relationship Id="rId52" Type="http://schemas.openxmlformats.org/officeDocument/2006/relationships/image" Target="../media/image110.jpeg"/><Relationship Id="rId73" Type="http://schemas.openxmlformats.org/officeDocument/2006/relationships/image" Target="../media/image131.jpeg"/><Relationship Id="rId94" Type="http://schemas.openxmlformats.org/officeDocument/2006/relationships/image" Target="../media/image152.jpeg"/><Relationship Id="rId148" Type="http://schemas.openxmlformats.org/officeDocument/2006/relationships/image" Target="../media/image206.jpeg"/><Relationship Id="rId169" Type="http://schemas.openxmlformats.org/officeDocument/2006/relationships/image" Target="../media/image227.jpeg"/><Relationship Id="rId334" Type="http://schemas.openxmlformats.org/officeDocument/2006/relationships/image" Target="../media/image392.jpeg"/><Relationship Id="rId355" Type="http://schemas.openxmlformats.org/officeDocument/2006/relationships/image" Target="../media/image413.jpeg"/><Relationship Id="rId376" Type="http://schemas.openxmlformats.org/officeDocument/2006/relationships/image" Target="../media/image434.jpeg"/><Relationship Id="rId397" Type="http://schemas.openxmlformats.org/officeDocument/2006/relationships/image" Target="../media/image455.jpeg"/><Relationship Id="rId4" Type="http://schemas.openxmlformats.org/officeDocument/2006/relationships/image" Target="../media/image50.png"/><Relationship Id="rId180" Type="http://schemas.openxmlformats.org/officeDocument/2006/relationships/image" Target="../media/image238.jpeg"/><Relationship Id="rId215" Type="http://schemas.openxmlformats.org/officeDocument/2006/relationships/image" Target="../media/image273.jpeg"/><Relationship Id="rId236" Type="http://schemas.openxmlformats.org/officeDocument/2006/relationships/image" Target="../media/image294.jpeg"/><Relationship Id="rId257" Type="http://schemas.openxmlformats.org/officeDocument/2006/relationships/image" Target="../media/image315.jpeg"/><Relationship Id="rId278" Type="http://schemas.openxmlformats.org/officeDocument/2006/relationships/image" Target="../media/image336.jpeg"/><Relationship Id="rId401" Type="http://schemas.openxmlformats.org/officeDocument/2006/relationships/image" Target="../media/image459.jpeg"/><Relationship Id="rId422" Type="http://schemas.openxmlformats.org/officeDocument/2006/relationships/image" Target="../media/image480.jpeg"/><Relationship Id="rId443" Type="http://schemas.openxmlformats.org/officeDocument/2006/relationships/image" Target="../media/image501.jpg"/><Relationship Id="rId464" Type="http://schemas.openxmlformats.org/officeDocument/2006/relationships/image" Target="../media/image522.png"/><Relationship Id="rId303" Type="http://schemas.openxmlformats.org/officeDocument/2006/relationships/image" Target="../media/image361.jpeg"/><Relationship Id="rId42" Type="http://schemas.openxmlformats.org/officeDocument/2006/relationships/image" Target="../media/image100.png"/><Relationship Id="rId84" Type="http://schemas.openxmlformats.org/officeDocument/2006/relationships/image" Target="../media/image142.jpeg"/><Relationship Id="rId138" Type="http://schemas.openxmlformats.org/officeDocument/2006/relationships/image" Target="../media/image196.jpeg"/><Relationship Id="rId345" Type="http://schemas.openxmlformats.org/officeDocument/2006/relationships/image" Target="../media/image403.jpeg"/><Relationship Id="rId387" Type="http://schemas.openxmlformats.org/officeDocument/2006/relationships/image" Target="../media/image445.jpeg"/><Relationship Id="rId191" Type="http://schemas.openxmlformats.org/officeDocument/2006/relationships/image" Target="../media/image249.jpeg"/><Relationship Id="rId205" Type="http://schemas.openxmlformats.org/officeDocument/2006/relationships/image" Target="../media/image263.jpeg"/><Relationship Id="rId247" Type="http://schemas.openxmlformats.org/officeDocument/2006/relationships/image" Target="../media/image305.jpeg"/><Relationship Id="rId412" Type="http://schemas.openxmlformats.org/officeDocument/2006/relationships/image" Target="../media/image470.png"/><Relationship Id="rId107" Type="http://schemas.openxmlformats.org/officeDocument/2006/relationships/image" Target="../media/image165.jpeg"/><Relationship Id="rId289" Type="http://schemas.openxmlformats.org/officeDocument/2006/relationships/image" Target="../media/image347.jpeg"/><Relationship Id="rId454" Type="http://schemas.openxmlformats.org/officeDocument/2006/relationships/image" Target="../media/image512.png"/><Relationship Id="rId11" Type="http://schemas.openxmlformats.org/officeDocument/2006/relationships/image" Target="../media/image69.jpg"/><Relationship Id="rId53" Type="http://schemas.openxmlformats.org/officeDocument/2006/relationships/image" Target="../media/image111.jpeg"/><Relationship Id="rId149" Type="http://schemas.openxmlformats.org/officeDocument/2006/relationships/image" Target="../media/image207.jpeg"/><Relationship Id="rId314" Type="http://schemas.openxmlformats.org/officeDocument/2006/relationships/image" Target="../media/image372.jpeg"/><Relationship Id="rId356" Type="http://schemas.openxmlformats.org/officeDocument/2006/relationships/image" Target="../media/image414.jpeg"/><Relationship Id="rId398" Type="http://schemas.openxmlformats.org/officeDocument/2006/relationships/image" Target="../media/image456.jpeg"/><Relationship Id="rId95" Type="http://schemas.openxmlformats.org/officeDocument/2006/relationships/image" Target="../media/image153.jpeg"/><Relationship Id="rId160" Type="http://schemas.openxmlformats.org/officeDocument/2006/relationships/image" Target="../media/image218.jpeg"/><Relationship Id="rId216" Type="http://schemas.openxmlformats.org/officeDocument/2006/relationships/image" Target="../media/image274.jpeg"/><Relationship Id="rId423" Type="http://schemas.openxmlformats.org/officeDocument/2006/relationships/image" Target="../media/image481.jpeg"/><Relationship Id="rId258" Type="http://schemas.openxmlformats.org/officeDocument/2006/relationships/image" Target="../media/image316.jpeg"/><Relationship Id="rId465" Type="http://schemas.openxmlformats.org/officeDocument/2006/relationships/image" Target="../media/image523.png"/><Relationship Id="rId22" Type="http://schemas.openxmlformats.org/officeDocument/2006/relationships/image" Target="../media/image80.jpg"/><Relationship Id="rId64" Type="http://schemas.openxmlformats.org/officeDocument/2006/relationships/image" Target="../media/image122.jpeg"/><Relationship Id="rId118" Type="http://schemas.openxmlformats.org/officeDocument/2006/relationships/image" Target="../media/image176.jpg"/><Relationship Id="rId325" Type="http://schemas.openxmlformats.org/officeDocument/2006/relationships/image" Target="../media/image383.jpeg"/><Relationship Id="rId367" Type="http://schemas.openxmlformats.org/officeDocument/2006/relationships/image" Target="../media/image425.jpeg"/><Relationship Id="rId171" Type="http://schemas.openxmlformats.org/officeDocument/2006/relationships/image" Target="../media/image229.jpeg"/><Relationship Id="rId227" Type="http://schemas.openxmlformats.org/officeDocument/2006/relationships/image" Target="../media/image285.jpeg"/><Relationship Id="rId269" Type="http://schemas.openxmlformats.org/officeDocument/2006/relationships/image" Target="../media/image327.jpeg"/><Relationship Id="rId434" Type="http://schemas.openxmlformats.org/officeDocument/2006/relationships/image" Target="../media/image492.png"/><Relationship Id="rId33" Type="http://schemas.openxmlformats.org/officeDocument/2006/relationships/image" Target="../media/image91.jpg"/><Relationship Id="rId129" Type="http://schemas.openxmlformats.org/officeDocument/2006/relationships/image" Target="../media/image187.jpeg"/><Relationship Id="rId280" Type="http://schemas.openxmlformats.org/officeDocument/2006/relationships/image" Target="../media/image338.jpeg"/><Relationship Id="rId336" Type="http://schemas.openxmlformats.org/officeDocument/2006/relationships/image" Target="../media/image394.jpeg"/><Relationship Id="rId75" Type="http://schemas.openxmlformats.org/officeDocument/2006/relationships/image" Target="../media/image133.jpeg"/><Relationship Id="rId140" Type="http://schemas.openxmlformats.org/officeDocument/2006/relationships/image" Target="../media/image198.jpeg"/><Relationship Id="rId182" Type="http://schemas.openxmlformats.org/officeDocument/2006/relationships/image" Target="../media/image240.jpeg"/><Relationship Id="rId378" Type="http://schemas.openxmlformats.org/officeDocument/2006/relationships/image" Target="../media/image436.jpeg"/><Relationship Id="rId403" Type="http://schemas.openxmlformats.org/officeDocument/2006/relationships/image" Target="../media/image461.jpeg"/><Relationship Id="rId6" Type="http://schemas.openxmlformats.org/officeDocument/2006/relationships/image" Target="../media/image52.png"/><Relationship Id="rId238" Type="http://schemas.openxmlformats.org/officeDocument/2006/relationships/image" Target="../media/image296.jpeg"/><Relationship Id="rId445" Type="http://schemas.openxmlformats.org/officeDocument/2006/relationships/image" Target="../media/image503.jpg"/><Relationship Id="rId291" Type="http://schemas.openxmlformats.org/officeDocument/2006/relationships/image" Target="../media/image349.jpeg"/><Relationship Id="rId305" Type="http://schemas.openxmlformats.org/officeDocument/2006/relationships/image" Target="../media/image363.jpeg"/><Relationship Id="rId347" Type="http://schemas.openxmlformats.org/officeDocument/2006/relationships/image" Target="../media/image405.jpeg"/><Relationship Id="rId44" Type="http://schemas.openxmlformats.org/officeDocument/2006/relationships/image" Target="../media/image102.jpg"/><Relationship Id="rId86" Type="http://schemas.openxmlformats.org/officeDocument/2006/relationships/image" Target="../media/image144.jpeg"/><Relationship Id="rId151" Type="http://schemas.openxmlformats.org/officeDocument/2006/relationships/image" Target="../media/image209.jpeg"/><Relationship Id="rId389" Type="http://schemas.openxmlformats.org/officeDocument/2006/relationships/image" Target="../media/image447.jpeg"/><Relationship Id="rId193" Type="http://schemas.openxmlformats.org/officeDocument/2006/relationships/image" Target="../media/image251.jpeg"/><Relationship Id="rId207" Type="http://schemas.openxmlformats.org/officeDocument/2006/relationships/image" Target="../media/image265.jpeg"/><Relationship Id="rId249" Type="http://schemas.openxmlformats.org/officeDocument/2006/relationships/image" Target="../media/image307.jpeg"/><Relationship Id="rId414" Type="http://schemas.openxmlformats.org/officeDocument/2006/relationships/image" Target="../media/image472.jpeg"/><Relationship Id="rId456" Type="http://schemas.openxmlformats.org/officeDocument/2006/relationships/image" Target="../media/image514.png"/><Relationship Id="rId13" Type="http://schemas.openxmlformats.org/officeDocument/2006/relationships/image" Target="../media/image71.jpg"/><Relationship Id="rId109" Type="http://schemas.openxmlformats.org/officeDocument/2006/relationships/image" Target="../media/image167.jpeg"/><Relationship Id="rId260" Type="http://schemas.openxmlformats.org/officeDocument/2006/relationships/image" Target="../media/image318.jpeg"/><Relationship Id="rId316" Type="http://schemas.openxmlformats.org/officeDocument/2006/relationships/image" Target="../media/image374.jpg"/><Relationship Id="rId55" Type="http://schemas.openxmlformats.org/officeDocument/2006/relationships/image" Target="../media/image113.jpeg"/><Relationship Id="rId97" Type="http://schemas.openxmlformats.org/officeDocument/2006/relationships/image" Target="../media/image155.jpeg"/><Relationship Id="rId120" Type="http://schemas.openxmlformats.org/officeDocument/2006/relationships/image" Target="../media/image178.jpeg"/><Relationship Id="rId358" Type="http://schemas.openxmlformats.org/officeDocument/2006/relationships/image" Target="../media/image416.jpeg"/><Relationship Id="rId162" Type="http://schemas.openxmlformats.org/officeDocument/2006/relationships/image" Target="../media/image220.jpeg"/><Relationship Id="rId218" Type="http://schemas.openxmlformats.org/officeDocument/2006/relationships/image" Target="../media/image276.jpeg"/><Relationship Id="rId425" Type="http://schemas.openxmlformats.org/officeDocument/2006/relationships/image" Target="../media/image483.png"/><Relationship Id="rId467" Type="http://schemas.openxmlformats.org/officeDocument/2006/relationships/image" Target="../media/image525.png"/><Relationship Id="rId271" Type="http://schemas.openxmlformats.org/officeDocument/2006/relationships/image" Target="../media/image329.jpeg"/><Relationship Id="rId24" Type="http://schemas.openxmlformats.org/officeDocument/2006/relationships/image" Target="../media/image82.jpg"/><Relationship Id="rId66" Type="http://schemas.openxmlformats.org/officeDocument/2006/relationships/image" Target="../media/image124.jpeg"/><Relationship Id="rId131" Type="http://schemas.openxmlformats.org/officeDocument/2006/relationships/image" Target="../media/image189.jpg"/><Relationship Id="rId327" Type="http://schemas.openxmlformats.org/officeDocument/2006/relationships/image" Target="../media/image385.png"/><Relationship Id="rId369" Type="http://schemas.openxmlformats.org/officeDocument/2006/relationships/image" Target="../media/image427.jpeg"/><Relationship Id="rId173" Type="http://schemas.openxmlformats.org/officeDocument/2006/relationships/image" Target="../media/image231.jpeg"/><Relationship Id="rId229" Type="http://schemas.openxmlformats.org/officeDocument/2006/relationships/image" Target="../media/image287.jpeg"/><Relationship Id="rId380" Type="http://schemas.openxmlformats.org/officeDocument/2006/relationships/image" Target="../media/image438.jpeg"/><Relationship Id="rId436" Type="http://schemas.openxmlformats.org/officeDocument/2006/relationships/image" Target="../media/image494.png"/><Relationship Id="rId240" Type="http://schemas.openxmlformats.org/officeDocument/2006/relationships/image" Target="../media/image298.jpeg"/><Relationship Id="rId35" Type="http://schemas.openxmlformats.org/officeDocument/2006/relationships/image" Target="../media/image93.jpg"/><Relationship Id="rId77" Type="http://schemas.openxmlformats.org/officeDocument/2006/relationships/image" Target="../media/image135.jpg"/><Relationship Id="rId100" Type="http://schemas.openxmlformats.org/officeDocument/2006/relationships/image" Target="../media/image158.jpeg"/><Relationship Id="rId282" Type="http://schemas.openxmlformats.org/officeDocument/2006/relationships/image" Target="../media/image340.jpeg"/><Relationship Id="rId338" Type="http://schemas.openxmlformats.org/officeDocument/2006/relationships/image" Target="../media/image396.jpeg"/><Relationship Id="rId8" Type="http://schemas.openxmlformats.org/officeDocument/2006/relationships/image" Target="../media/image66.jpg"/><Relationship Id="rId142" Type="http://schemas.openxmlformats.org/officeDocument/2006/relationships/image" Target="../media/image200.png"/><Relationship Id="rId184" Type="http://schemas.openxmlformats.org/officeDocument/2006/relationships/image" Target="../media/image242.jpeg"/><Relationship Id="rId391" Type="http://schemas.openxmlformats.org/officeDocument/2006/relationships/image" Target="../media/image449.jpeg"/><Relationship Id="rId405" Type="http://schemas.openxmlformats.org/officeDocument/2006/relationships/image" Target="../media/image463.jpeg"/><Relationship Id="rId447" Type="http://schemas.openxmlformats.org/officeDocument/2006/relationships/image" Target="../media/image505.jpg"/><Relationship Id="rId251" Type="http://schemas.openxmlformats.org/officeDocument/2006/relationships/image" Target="../media/image309.jpeg"/><Relationship Id="rId46" Type="http://schemas.openxmlformats.org/officeDocument/2006/relationships/image" Target="../media/image104.jpg"/><Relationship Id="rId293" Type="http://schemas.openxmlformats.org/officeDocument/2006/relationships/image" Target="../media/image351.jpeg"/><Relationship Id="rId307" Type="http://schemas.openxmlformats.org/officeDocument/2006/relationships/image" Target="../media/image365.jpeg"/><Relationship Id="rId349" Type="http://schemas.openxmlformats.org/officeDocument/2006/relationships/image" Target="../media/image407.jpeg"/><Relationship Id="rId88" Type="http://schemas.openxmlformats.org/officeDocument/2006/relationships/image" Target="../media/image146.jpeg"/><Relationship Id="rId111" Type="http://schemas.openxmlformats.org/officeDocument/2006/relationships/image" Target="../media/image169.jpeg"/><Relationship Id="rId153" Type="http://schemas.openxmlformats.org/officeDocument/2006/relationships/image" Target="../media/image211.jpeg"/><Relationship Id="rId195" Type="http://schemas.openxmlformats.org/officeDocument/2006/relationships/image" Target="../media/image253.jpeg"/><Relationship Id="rId209" Type="http://schemas.openxmlformats.org/officeDocument/2006/relationships/image" Target="../media/image267.jpeg"/><Relationship Id="rId360" Type="http://schemas.openxmlformats.org/officeDocument/2006/relationships/image" Target="../media/image418.jpeg"/><Relationship Id="rId416" Type="http://schemas.openxmlformats.org/officeDocument/2006/relationships/image" Target="../media/image474.jpeg"/><Relationship Id="rId220" Type="http://schemas.openxmlformats.org/officeDocument/2006/relationships/image" Target="../media/image278.jpeg"/><Relationship Id="rId458" Type="http://schemas.openxmlformats.org/officeDocument/2006/relationships/image" Target="../media/image516.png"/><Relationship Id="rId15" Type="http://schemas.openxmlformats.org/officeDocument/2006/relationships/image" Target="../media/image73.jpg"/><Relationship Id="rId57" Type="http://schemas.openxmlformats.org/officeDocument/2006/relationships/image" Target="../media/image115.jpeg"/><Relationship Id="rId262" Type="http://schemas.openxmlformats.org/officeDocument/2006/relationships/image" Target="../media/image320.jpeg"/><Relationship Id="rId318" Type="http://schemas.openxmlformats.org/officeDocument/2006/relationships/image" Target="../media/image376.jpeg"/><Relationship Id="rId99" Type="http://schemas.openxmlformats.org/officeDocument/2006/relationships/image" Target="../media/image157.jpeg"/><Relationship Id="rId122" Type="http://schemas.openxmlformats.org/officeDocument/2006/relationships/image" Target="../media/image180.jpeg"/><Relationship Id="rId164" Type="http://schemas.openxmlformats.org/officeDocument/2006/relationships/image" Target="../media/image222.jpeg"/><Relationship Id="rId371" Type="http://schemas.openxmlformats.org/officeDocument/2006/relationships/image" Target="../media/image429.jpeg"/><Relationship Id="rId427" Type="http://schemas.openxmlformats.org/officeDocument/2006/relationships/image" Target="../media/image485.png"/><Relationship Id="rId469" Type="http://schemas.openxmlformats.org/officeDocument/2006/relationships/image" Target="../media/image46.png"/><Relationship Id="rId26" Type="http://schemas.openxmlformats.org/officeDocument/2006/relationships/image" Target="../media/image84.jpg"/><Relationship Id="rId231" Type="http://schemas.openxmlformats.org/officeDocument/2006/relationships/image" Target="../media/image289.jpeg"/><Relationship Id="rId273" Type="http://schemas.openxmlformats.org/officeDocument/2006/relationships/image" Target="../media/image331.jpeg"/><Relationship Id="rId329" Type="http://schemas.openxmlformats.org/officeDocument/2006/relationships/image" Target="../media/image387.jpeg"/><Relationship Id="rId68" Type="http://schemas.openxmlformats.org/officeDocument/2006/relationships/image" Target="../media/image126.jpeg"/><Relationship Id="rId133" Type="http://schemas.openxmlformats.org/officeDocument/2006/relationships/image" Target="../media/image191.jpeg"/><Relationship Id="rId175" Type="http://schemas.openxmlformats.org/officeDocument/2006/relationships/image" Target="../media/image233.jpeg"/><Relationship Id="rId340" Type="http://schemas.openxmlformats.org/officeDocument/2006/relationships/image" Target="../media/image398.png"/><Relationship Id="rId200" Type="http://schemas.openxmlformats.org/officeDocument/2006/relationships/image" Target="../media/image258.jpeg"/><Relationship Id="rId382" Type="http://schemas.openxmlformats.org/officeDocument/2006/relationships/image" Target="../media/image440.jpeg"/><Relationship Id="rId438" Type="http://schemas.openxmlformats.org/officeDocument/2006/relationships/image" Target="../media/image496.jpg"/><Relationship Id="rId242" Type="http://schemas.openxmlformats.org/officeDocument/2006/relationships/image" Target="../media/image300.jpeg"/><Relationship Id="rId284" Type="http://schemas.openxmlformats.org/officeDocument/2006/relationships/image" Target="../media/image342.jpeg"/><Relationship Id="rId37" Type="http://schemas.openxmlformats.org/officeDocument/2006/relationships/image" Target="../media/image95.jpg"/><Relationship Id="rId79" Type="http://schemas.openxmlformats.org/officeDocument/2006/relationships/image" Target="../media/image137.jpeg"/><Relationship Id="rId102" Type="http://schemas.openxmlformats.org/officeDocument/2006/relationships/image" Target="../media/image160.jpg"/><Relationship Id="rId144" Type="http://schemas.openxmlformats.org/officeDocument/2006/relationships/image" Target="../media/image202.png"/><Relationship Id="rId90" Type="http://schemas.openxmlformats.org/officeDocument/2006/relationships/image" Target="../media/image148.jpeg"/><Relationship Id="rId186" Type="http://schemas.openxmlformats.org/officeDocument/2006/relationships/image" Target="../media/image244.jpeg"/><Relationship Id="rId351" Type="http://schemas.openxmlformats.org/officeDocument/2006/relationships/image" Target="../media/image409.jpeg"/><Relationship Id="rId393" Type="http://schemas.openxmlformats.org/officeDocument/2006/relationships/image" Target="../media/image451.jpeg"/><Relationship Id="rId407" Type="http://schemas.openxmlformats.org/officeDocument/2006/relationships/image" Target="../media/image465.jpeg"/><Relationship Id="rId449" Type="http://schemas.openxmlformats.org/officeDocument/2006/relationships/image" Target="../media/image507.jpg"/><Relationship Id="rId211" Type="http://schemas.openxmlformats.org/officeDocument/2006/relationships/image" Target="../media/image269.jpeg"/><Relationship Id="rId253" Type="http://schemas.openxmlformats.org/officeDocument/2006/relationships/image" Target="../media/image311.jpeg"/><Relationship Id="rId295" Type="http://schemas.openxmlformats.org/officeDocument/2006/relationships/image" Target="../media/image353.jpg"/><Relationship Id="rId309" Type="http://schemas.openxmlformats.org/officeDocument/2006/relationships/image" Target="../media/image367.png"/><Relationship Id="rId460" Type="http://schemas.openxmlformats.org/officeDocument/2006/relationships/image" Target="../media/image518.png"/><Relationship Id="rId48" Type="http://schemas.openxmlformats.org/officeDocument/2006/relationships/image" Target="../media/image106.jpg"/><Relationship Id="rId113" Type="http://schemas.openxmlformats.org/officeDocument/2006/relationships/image" Target="../media/image171.jpeg"/><Relationship Id="rId320" Type="http://schemas.openxmlformats.org/officeDocument/2006/relationships/image" Target="../media/image378.jpeg"/><Relationship Id="rId155" Type="http://schemas.openxmlformats.org/officeDocument/2006/relationships/image" Target="../media/image213.jpeg"/><Relationship Id="rId197" Type="http://schemas.openxmlformats.org/officeDocument/2006/relationships/image" Target="../media/image255.jpeg"/><Relationship Id="rId362" Type="http://schemas.openxmlformats.org/officeDocument/2006/relationships/image" Target="../media/image420.jpeg"/><Relationship Id="rId418" Type="http://schemas.openxmlformats.org/officeDocument/2006/relationships/image" Target="../media/image476.jpeg"/><Relationship Id="rId222" Type="http://schemas.openxmlformats.org/officeDocument/2006/relationships/image" Target="../media/image280.jpeg"/><Relationship Id="rId264" Type="http://schemas.openxmlformats.org/officeDocument/2006/relationships/image" Target="../media/image322.jpeg"/><Relationship Id="rId17" Type="http://schemas.openxmlformats.org/officeDocument/2006/relationships/image" Target="../media/image75.jpg"/><Relationship Id="rId59" Type="http://schemas.openxmlformats.org/officeDocument/2006/relationships/image" Target="../media/image117.jpeg"/><Relationship Id="rId124" Type="http://schemas.openxmlformats.org/officeDocument/2006/relationships/image" Target="../media/image182.jpeg"/><Relationship Id="rId70" Type="http://schemas.openxmlformats.org/officeDocument/2006/relationships/image" Target="../media/image128.jpeg"/><Relationship Id="rId166" Type="http://schemas.openxmlformats.org/officeDocument/2006/relationships/image" Target="../media/image224.jpeg"/><Relationship Id="rId331" Type="http://schemas.openxmlformats.org/officeDocument/2006/relationships/image" Target="../media/image389.jpeg"/><Relationship Id="rId373" Type="http://schemas.openxmlformats.org/officeDocument/2006/relationships/image" Target="../media/image431.jpeg"/><Relationship Id="rId429" Type="http://schemas.openxmlformats.org/officeDocument/2006/relationships/image" Target="../media/image487.png"/><Relationship Id="rId1" Type="http://schemas.openxmlformats.org/officeDocument/2006/relationships/image" Target="../media/image63.jpg"/><Relationship Id="rId233" Type="http://schemas.openxmlformats.org/officeDocument/2006/relationships/image" Target="../media/image291.jpeg"/><Relationship Id="rId440" Type="http://schemas.openxmlformats.org/officeDocument/2006/relationships/image" Target="../media/image498.jpg"/><Relationship Id="rId28" Type="http://schemas.openxmlformats.org/officeDocument/2006/relationships/image" Target="../media/image86.jpg"/><Relationship Id="rId275" Type="http://schemas.openxmlformats.org/officeDocument/2006/relationships/image" Target="../media/image333.jpeg"/><Relationship Id="rId300" Type="http://schemas.openxmlformats.org/officeDocument/2006/relationships/image" Target="../media/image358.jpeg"/><Relationship Id="rId81" Type="http://schemas.openxmlformats.org/officeDocument/2006/relationships/image" Target="../media/image139.jpeg"/><Relationship Id="rId135" Type="http://schemas.openxmlformats.org/officeDocument/2006/relationships/image" Target="../media/image193.jpeg"/><Relationship Id="rId177" Type="http://schemas.openxmlformats.org/officeDocument/2006/relationships/image" Target="../media/image235.jpeg"/><Relationship Id="rId342" Type="http://schemas.openxmlformats.org/officeDocument/2006/relationships/image" Target="../media/image400.jpeg"/><Relationship Id="rId384" Type="http://schemas.openxmlformats.org/officeDocument/2006/relationships/image" Target="../media/image442.jpeg"/><Relationship Id="rId202" Type="http://schemas.openxmlformats.org/officeDocument/2006/relationships/image" Target="../media/image260.jpeg"/><Relationship Id="rId244" Type="http://schemas.openxmlformats.org/officeDocument/2006/relationships/image" Target="../media/image302.jpeg"/><Relationship Id="rId39" Type="http://schemas.openxmlformats.org/officeDocument/2006/relationships/image" Target="../media/image97.jpg"/><Relationship Id="rId286" Type="http://schemas.openxmlformats.org/officeDocument/2006/relationships/image" Target="../media/image344.jpeg"/><Relationship Id="rId451" Type="http://schemas.openxmlformats.org/officeDocument/2006/relationships/image" Target="../media/image509.jpg"/><Relationship Id="rId50" Type="http://schemas.openxmlformats.org/officeDocument/2006/relationships/image" Target="../media/image108.jpg"/><Relationship Id="rId104" Type="http://schemas.openxmlformats.org/officeDocument/2006/relationships/image" Target="../media/image162.jpeg"/><Relationship Id="rId146" Type="http://schemas.openxmlformats.org/officeDocument/2006/relationships/image" Target="../media/image204.jpeg"/><Relationship Id="rId188" Type="http://schemas.openxmlformats.org/officeDocument/2006/relationships/image" Target="../media/image246.jpeg"/><Relationship Id="rId311" Type="http://schemas.openxmlformats.org/officeDocument/2006/relationships/image" Target="../media/image369.jpg"/><Relationship Id="rId353" Type="http://schemas.openxmlformats.org/officeDocument/2006/relationships/image" Target="../media/image411.jpeg"/><Relationship Id="rId395" Type="http://schemas.openxmlformats.org/officeDocument/2006/relationships/image" Target="../media/image453.jpeg"/><Relationship Id="rId409" Type="http://schemas.openxmlformats.org/officeDocument/2006/relationships/image" Target="../media/image467.jpeg"/><Relationship Id="rId92" Type="http://schemas.openxmlformats.org/officeDocument/2006/relationships/image" Target="../media/image150.jpeg"/><Relationship Id="rId213" Type="http://schemas.openxmlformats.org/officeDocument/2006/relationships/image" Target="../media/image271.jpeg"/><Relationship Id="rId420" Type="http://schemas.openxmlformats.org/officeDocument/2006/relationships/image" Target="../media/image478.jpeg"/><Relationship Id="rId255" Type="http://schemas.openxmlformats.org/officeDocument/2006/relationships/image" Target="../media/image313.jpeg"/><Relationship Id="rId297" Type="http://schemas.openxmlformats.org/officeDocument/2006/relationships/image" Target="../media/image355.jpeg"/><Relationship Id="rId462" Type="http://schemas.openxmlformats.org/officeDocument/2006/relationships/image" Target="../media/image520.png"/><Relationship Id="rId115" Type="http://schemas.openxmlformats.org/officeDocument/2006/relationships/image" Target="../media/image173.jpeg"/><Relationship Id="rId157" Type="http://schemas.openxmlformats.org/officeDocument/2006/relationships/image" Target="../media/image215.jpeg"/><Relationship Id="rId322" Type="http://schemas.openxmlformats.org/officeDocument/2006/relationships/image" Target="../media/image380.jpeg"/><Relationship Id="rId364" Type="http://schemas.openxmlformats.org/officeDocument/2006/relationships/image" Target="../media/image422.jpeg"/><Relationship Id="rId61" Type="http://schemas.openxmlformats.org/officeDocument/2006/relationships/image" Target="../media/image119.jpeg"/><Relationship Id="rId199" Type="http://schemas.openxmlformats.org/officeDocument/2006/relationships/image" Target="../media/image257.jpe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58.png"/><Relationship Id="rId299" Type="http://schemas.openxmlformats.org/officeDocument/2006/relationships/image" Target="../media/image721.png"/><Relationship Id="rId21" Type="http://schemas.openxmlformats.org/officeDocument/2006/relationships/image" Target="../media/image528.jpeg"/><Relationship Id="rId63" Type="http://schemas.openxmlformats.org/officeDocument/2006/relationships/image" Target="../media/image482.jpeg"/><Relationship Id="rId159" Type="http://schemas.openxmlformats.org/officeDocument/2006/relationships/image" Target="../media/image600.jpeg"/><Relationship Id="rId324" Type="http://schemas.openxmlformats.org/officeDocument/2006/relationships/image" Target="../media/image744.png"/><Relationship Id="rId170" Type="http://schemas.openxmlformats.org/officeDocument/2006/relationships/image" Target="../media/image611.jpeg"/><Relationship Id="rId226" Type="http://schemas.openxmlformats.org/officeDocument/2006/relationships/image" Target="../media/image660.jpeg"/><Relationship Id="rId268" Type="http://schemas.openxmlformats.org/officeDocument/2006/relationships/image" Target="../media/image408.jpeg"/><Relationship Id="rId32" Type="http://schemas.openxmlformats.org/officeDocument/2006/relationships/image" Target="../media/image399.jpeg"/><Relationship Id="rId74" Type="http://schemas.openxmlformats.org/officeDocument/2006/relationships/image" Target="../media/image219.jpeg"/><Relationship Id="rId128" Type="http://schemas.openxmlformats.org/officeDocument/2006/relationships/image" Target="../media/image569.png"/><Relationship Id="rId335" Type="http://schemas.openxmlformats.org/officeDocument/2006/relationships/image" Target="../media/image750.png"/><Relationship Id="rId5" Type="http://schemas.openxmlformats.org/officeDocument/2006/relationships/image" Target="../media/image393.jpeg"/><Relationship Id="rId181" Type="http://schemas.openxmlformats.org/officeDocument/2006/relationships/image" Target="../media/image622.png"/><Relationship Id="rId237" Type="http://schemas.openxmlformats.org/officeDocument/2006/relationships/image" Target="../media/image668.jpeg"/><Relationship Id="rId279" Type="http://schemas.openxmlformats.org/officeDocument/2006/relationships/image" Target="../media/image702.png"/><Relationship Id="rId43" Type="http://schemas.openxmlformats.org/officeDocument/2006/relationships/image" Target="../media/image168.jpeg"/><Relationship Id="rId139" Type="http://schemas.openxmlformats.org/officeDocument/2006/relationships/image" Target="../media/image580.jpeg"/><Relationship Id="rId290" Type="http://schemas.openxmlformats.org/officeDocument/2006/relationships/image" Target="../media/image713.png"/><Relationship Id="rId304" Type="http://schemas.openxmlformats.org/officeDocument/2006/relationships/image" Target="../media/image726.png"/><Relationship Id="rId85" Type="http://schemas.openxmlformats.org/officeDocument/2006/relationships/image" Target="../media/image420.jpeg"/><Relationship Id="rId150" Type="http://schemas.openxmlformats.org/officeDocument/2006/relationships/image" Target="../media/image591.jpeg"/><Relationship Id="rId192" Type="http://schemas.openxmlformats.org/officeDocument/2006/relationships/image" Target="../media/image633.jpeg"/><Relationship Id="rId206" Type="http://schemas.openxmlformats.org/officeDocument/2006/relationships/image" Target="../media/image193.jpeg"/><Relationship Id="rId248" Type="http://schemas.openxmlformats.org/officeDocument/2006/relationships/image" Target="../media/image678.jpeg"/><Relationship Id="rId12" Type="http://schemas.openxmlformats.org/officeDocument/2006/relationships/image" Target="../media/image146.jpeg"/><Relationship Id="rId108" Type="http://schemas.openxmlformats.org/officeDocument/2006/relationships/image" Target="../media/image549.jpeg"/><Relationship Id="rId315" Type="http://schemas.openxmlformats.org/officeDocument/2006/relationships/image" Target="../media/image735.png"/><Relationship Id="rId54" Type="http://schemas.openxmlformats.org/officeDocument/2006/relationships/image" Target="../media/image291.jpeg"/><Relationship Id="rId96" Type="http://schemas.openxmlformats.org/officeDocument/2006/relationships/image" Target="../media/image448.jpeg"/><Relationship Id="rId161" Type="http://schemas.openxmlformats.org/officeDocument/2006/relationships/image" Target="../media/image602.jpeg"/><Relationship Id="rId217" Type="http://schemas.openxmlformats.org/officeDocument/2006/relationships/image" Target="../media/image651.jpeg"/><Relationship Id="rId259" Type="http://schemas.openxmlformats.org/officeDocument/2006/relationships/image" Target="../media/image688.jpeg"/><Relationship Id="rId23" Type="http://schemas.openxmlformats.org/officeDocument/2006/relationships/image" Target="../media/image374.jpg"/><Relationship Id="rId119" Type="http://schemas.openxmlformats.org/officeDocument/2006/relationships/image" Target="../media/image560.png"/><Relationship Id="rId270" Type="http://schemas.openxmlformats.org/officeDocument/2006/relationships/image" Target="../media/image693.png"/><Relationship Id="rId326" Type="http://schemas.openxmlformats.org/officeDocument/2006/relationships/image" Target="../media/image746.png"/><Relationship Id="rId65" Type="http://schemas.openxmlformats.org/officeDocument/2006/relationships/image" Target="../media/image180.jpeg"/><Relationship Id="rId130" Type="http://schemas.openxmlformats.org/officeDocument/2006/relationships/image" Target="../media/image571.jpeg"/><Relationship Id="rId172" Type="http://schemas.openxmlformats.org/officeDocument/2006/relationships/image" Target="../media/image613.png"/><Relationship Id="rId228" Type="http://schemas.openxmlformats.org/officeDocument/2006/relationships/image" Target="../media/image662.jpeg"/><Relationship Id="rId281" Type="http://schemas.openxmlformats.org/officeDocument/2006/relationships/image" Target="../media/image704.png"/><Relationship Id="rId337" Type="http://schemas.openxmlformats.org/officeDocument/2006/relationships/image" Target="../media/image525.png"/><Relationship Id="rId34" Type="http://schemas.openxmlformats.org/officeDocument/2006/relationships/image" Target="../media/image414.jpeg"/><Relationship Id="rId76" Type="http://schemas.openxmlformats.org/officeDocument/2006/relationships/image" Target="../media/image220.jpeg"/><Relationship Id="rId141" Type="http://schemas.openxmlformats.org/officeDocument/2006/relationships/image" Target="../media/image582.png"/><Relationship Id="rId7" Type="http://schemas.openxmlformats.org/officeDocument/2006/relationships/image" Target="../media/image394.jpeg"/><Relationship Id="rId183" Type="http://schemas.openxmlformats.org/officeDocument/2006/relationships/image" Target="../media/image624.jpeg"/><Relationship Id="rId239" Type="http://schemas.openxmlformats.org/officeDocument/2006/relationships/image" Target="../media/image139.jpeg"/><Relationship Id="rId250" Type="http://schemas.openxmlformats.org/officeDocument/2006/relationships/image" Target="../media/image680.jpeg"/><Relationship Id="rId292" Type="http://schemas.openxmlformats.org/officeDocument/2006/relationships/image" Target="../media/image715.png"/><Relationship Id="rId306" Type="http://schemas.openxmlformats.org/officeDocument/2006/relationships/image" Target="../media/image728.png"/><Relationship Id="rId45" Type="http://schemas.openxmlformats.org/officeDocument/2006/relationships/image" Target="../media/image173.jpeg"/><Relationship Id="rId87" Type="http://schemas.openxmlformats.org/officeDocument/2006/relationships/image" Target="../media/image362.jpeg"/><Relationship Id="rId110" Type="http://schemas.openxmlformats.org/officeDocument/2006/relationships/image" Target="../media/image551.png"/><Relationship Id="rId152" Type="http://schemas.openxmlformats.org/officeDocument/2006/relationships/image" Target="../media/image593.jpeg"/><Relationship Id="rId173" Type="http://schemas.openxmlformats.org/officeDocument/2006/relationships/image" Target="../media/image614.png"/><Relationship Id="rId194" Type="http://schemas.openxmlformats.org/officeDocument/2006/relationships/image" Target="../media/image635.jpeg"/><Relationship Id="rId208" Type="http://schemas.openxmlformats.org/officeDocument/2006/relationships/image" Target="../media/image195.jpeg"/><Relationship Id="rId229" Type="http://schemas.openxmlformats.org/officeDocument/2006/relationships/image" Target="../media/image433.png"/><Relationship Id="rId240" Type="http://schemas.openxmlformats.org/officeDocument/2006/relationships/image" Target="../media/image670.jpeg"/><Relationship Id="rId261" Type="http://schemas.openxmlformats.org/officeDocument/2006/relationships/image" Target="../media/image690.jpeg"/><Relationship Id="rId14" Type="http://schemas.openxmlformats.org/officeDocument/2006/relationships/image" Target="../media/image152.jpeg"/><Relationship Id="rId35" Type="http://schemas.openxmlformats.org/officeDocument/2006/relationships/image" Target="../media/image531.jpeg"/><Relationship Id="rId56" Type="http://schemas.openxmlformats.org/officeDocument/2006/relationships/image" Target="../media/image276.jpeg"/><Relationship Id="rId77" Type="http://schemas.openxmlformats.org/officeDocument/2006/relationships/image" Target="../media/image223.jpeg"/><Relationship Id="rId100" Type="http://schemas.openxmlformats.org/officeDocument/2006/relationships/image" Target="../media/image541.png"/><Relationship Id="rId282" Type="http://schemas.openxmlformats.org/officeDocument/2006/relationships/image" Target="../media/image705.png"/><Relationship Id="rId317" Type="http://schemas.openxmlformats.org/officeDocument/2006/relationships/image" Target="../media/image737.png"/><Relationship Id="rId338" Type="http://schemas.openxmlformats.org/officeDocument/2006/relationships/image" Target="../media/image46.png"/><Relationship Id="rId8" Type="http://schemas.openxmlformats.org/officeDocument/2006/relationships/image" Target="../media/image527.jpeg"/><Relationship Id="rId98" Type="http://schemas.openxmlformats.org/officeDocument/2006/relationships/image" Target="../media/image539.jpeg"/><Relationship Id="rId121" Type="http://schemas.openxmlformats.org/officeDocument/2006/relationships/image" Target="../media/image562.png"/><Relationship Id="rId142" Type="http://schemas.openxmlformats.org/officeDocument/2006/relationships/image" Target="../media/image583.png"/><Relationship Id="rId163" Type="http://schemas.openxmlformats.org/officeDocument/2006/relationships/image" Target="../media/image604.jpeg"/><Relationship Id="rId184" Type="http://schemas.openxmlformats.org/officeDocument/2006/relationships/image" Target="../media/image625.jpeg"/><Relationship Id="rId219" Type="http://schemas.openxmlformats.org/officeDocument/2006/relationships/image" Target="../media/image653.jpeg"/><Relationship Id="rId230" Type="http://schemas.openxmlformats.org/officeDocument/2006/relationships/image" Target="../media/image398.png"/><Relationship Id="rId251" Type="http://schemas.openxmlformats.org/officeDocument/2006/relationships/image" Target="../media/image681.jpeg"/><Relationship Id="rId25" Type="http://schemas.openxmlformats.org/officeDocument/2006/relationships/image" Target="../media/image529.jpeg"/><Relationship Id="rId46" Type="http://schemas.openxmlformats.org/officeDocument/2006/relationships/image" Target="../media/image369.jpg"/><Relationship Id="rId67" Type="http://schemas.openxmlformats.org/officeDocument/2006/relationships/image" Target="../media/image181.jpeg"/><Relationship Id="rId272" Type="http://schemas.openxmlformats.org/officeDocument/2006/relationships/image" Target="../media/image695.png"/><Relationship Id="rId293" Type="http://schemas.openxmlformats.org/officeDocument/2006/relationships/image" Target="../media/image716.png"/><Relationship Id="rId307" Type="http://schemas.openxmlformats.org/officeDocument/2006/relationships/image" Target="../media/image729.png"/><Relationship Id="rId328" Type="http://schemas.openxmlformats.org/officeDocument/2006/relationships/image" Target="../media/image83.jpg"/><Relationship Id="rId88" Type="http://schemas.openxmlformats.org/officeDocument/2006/relationships/image" Target="../media/image535.jpeg"/><Relationship Id="rId111" Type="http://schemas.openxmlformats.org/officeDocument/2006/relationships/image" Target="../media/image552.png"/><Relationship Id="rId132" Type="http://schemas.openxmlformats.org/officeDocument/2006/relationships/image" Target="../media/image573.png"/><Relationship Id="rId153" Type="http://schemas.openxmlformats.org/officeDocument/2006/relationships/image" Target="../media/image594.jpeg"/><Relationship Id="rId174" Type="http://schemas.openxmlformats.org/officeDocument/2006/relationships/image" Target="../media/image615.png"/><Relationship Id="rId195" Type="http://schemas.openxmlformats.org/officeDocument/2006/relationships/image" Target="../media/image636.jpeg"/><Relationship Id="rId209" Type="http://schemas.openxmlformats.org/officeDocument/2006/relationships/image" Target="../media/image196.jpeg"/><Relationship Id="rId220" Type="http://schemas.openxmlformats.org/officeDocument/2006/relationships/image" Target="../media/image654.jpeg"/><Relationship Id="rId241" Type="http://schemas.openxmlformats.org/officeDocument/2006/relationships/image" Target="../media/image671.jpeg"/><Relationship Id="rId15" Type="http://schemas.openxmlformats.org/officeDocument/2006/relationships/image" Target="../media/image149.jpeg"/><Relationship Id="rId36" Type="http://schemas.openxmlformats.org/officeDocument/2006/relationships/image" Target="../media/image532.png"/><Relationship Id="rId57" Type="http://schemas.openxmlformats.org/officeDocument/2006/relationships/image" Target="../media/image280.jpeg"/><Relationship Id="rId262" Type="http://schemas.openxmlformats.org/officeDocument/2006/relationships/image" Target="../media/image691.jpeg"/><Relationship Id="rId283" Type="http://schemas.openxmlformats.org/officeDocument/2006/relationships/image" Target="../media/image706.png"/><Relationship Id="rId318" Type="http://schemas.openxmlformats.org/officeDocument/2006/relationships/image" Target="../media/image738.png"/><Relationship Id="rId78" Type="http://schemas.openxmlformats.org/officeDocument/2006/relationships/image" Target="../media/image224.jpeg"/><Relationship Id="rId99" Type="http://schemas.openxmlformats.org/officeDocument/2006/relationships/image" Target="../media/image540.png"/><Relationship Id="rId101" Type="http://schemas.openxmlformats.org/officeDocument/2006/relationships/image" Target="../media/image542.png"/><Relationship Id="rId122" Type="http://schemas.openxmlformats.org/officeDocument/2006/relationships/image" Target="../media/image563.jpeg"/><Relationship Id="rId143" Type="http://schemas.openxmlformats.org/officeDocument/2006/relationships/image" Target="../media/image584.png"/><Relationship Id="rId164" Type="http://schemas.openxmlformats.org/officeDocument/2006/relationships/image" Target="../media/image605.jpeg"/><Relationship Id="rId185" Type="http://schemas.openxmlformats.org/officeDocument/2006/relationships/image" Target="../media/image626.jpeg"/><Relationship Id="rId9" Type="http://schemas.openxmlformats.org/officeDocument/2006/relationships/image" Target="../media/image389.jpeg"/><Relationship Id="rId210" Type="http://schemas.openxmlformats.org/officeDocument/2006/relationships/image" Target="../media/image197.jpeg"/><Relationship Id="rId26" Type="http://schemas.openxmlformats.org/officeDocument/2006/relationships/image" Target="../media/image530.jpg"/><Relationship Id="rId231" Type="http://schemas.openxmlformats.org/officeDocument/2006/relationships/image" Target="../media/image143.jpeg"/><Relationship Id="rId252" Type="http://schemas.openxmlformats.org/officeDocument/2006/relationships/image" Target="../media/image682.jpeg"/><Relationship Id="rId273" Type="http://schemas.openxmlformats.org/officeDocument/2006/relationships/image" Target="../media/image696.png"/><Relationship Id="rId294" Type="http://schemas.openxmlformats.org/officeDocument/2006/relationships/image" Target="../media/image717.png"/><Relationship Id="rId308" Type="http://schemas.openxmlformats.org/officeDocument/2006/relationships/image" Target="../media/image730.png"/><Relationship Id="rId329" Type="http://schemas.openxmlformats.org/officeDocument/2006/relationships/image" Target="../media/image748.png"/><Relationship Id="rId47" Type="http://schemas.openxmlformats.org/officeDocument/2006/relationships/image" Target="../media/image436.jpeg"/><Relationship Id="rId68" Type="http://schemas.openxmlformats.org/officeDocument/2006/relationships/image" Target="../media/image179.jpeg"/><Relationship Id="rId89" Type="http://schemas.openxmlformats.org/officeDocument/2006/relationships/image" Target="../media/image536.jpeg"/><Relationship Id="rId112" Type="http://schemas.openxmlformats.org/officeDocument/2006/relationships/image" Target="../media/image553.png"/><Relationship Id="rId133" Type="http://schemas.openxmlformats.org/officeDocument/2006/relationships/image" Target="../media/image574.jpeg"/><Relationship Id="rId154" Type="http://schemas.openxmlformats.org/officeDocument/2006/relationships/image" Target="../media/image595.jpeg"/><Relationship Id="rId175" Type="http://schemas.openxmlformats.org/officeDocument/2006/relationships/image" Target="../media/image616.jpeg"/><Relationship Id="rId196" Type="http://schemas.openxmlformats.org/officeDocument/2006/relationships/image" Target="../media/image637.jpeg"/><Relationship Id="rId200" Type="http://schemas.openxmlformats.org/officeDocument/2006/relationships/image" Target="../media/image641.jpeg"/><Relationship Id="rId16" Type="http://schemas.openxmlformats.org/officeDocument/2006/relationships/image" Target="../media/image148.jpeg"/><Relationship Id="rId221" Type="http://schemas.openxmlformats.org/officeDocument/2006/relationships/image" Target="../media/image655.jpeg"/><Relationship Id="rId242" Type="http://schemas.openxmlformats.org/officeDocument/2006/relationships/image" Target="../media/image672.jpeg"/><Relationship Id="rId263" Type="http://schemas.openxmlformats.org/officeDocument/2006/relationships/image" Target="../media/image692.jpeg"/><Relationship Id="rId284" Type="http://schemas.openxmlformats.org/officeDocument/2006/relationships/image" Target="../media/image707.png"/><Relationship Id="rId319" Type="http://schemas.openxmlformats.org/officeDocument/2006/relationships/image" Target="../media/image739.png"/><Relationship Id="rId37" Type="http://schemas.openxmlformats.org/officeDocument/2006/relationships/image" Target="../media/image401.jpeg"/><Relationship Id="rId58" Type="http://schemas.openxmlformats.org/officeDocument/2006/relationships/image" Target="../media/image287.jpeg"/><Relationship Id="rId79" Type="http://schemas.openxmlformats.org/officeDocument/2006/relationships/image" Target="../media/image422.jpeg"/><Relationship Id="rId102" Type="http://schemas.openxmlformats.org/officeDocument/2006/relationships/image" Target="../media/image543.png"/><Relationship Id="rId123" Type="http://schemas.openxmlformats.org/officeDocument/2006/relationships/image" Target="../media/image564.png"/><Relationship Id="rId144" Type="http://schemas.openxmlformats.org/officeDocument/2006/relationships/image" Target="../media/image585.png"/><Relationship Id="rId330" Type="http://schemas.openxmlformats.org/officeDocument/2006/relationships/image" Target="../media/image749.png"/><Relationship Id="rId90" Type="http://schemas.openxmlformats.org/officeDocument/2006/relationships/image" Target="../media/image537.jpeg"/><Relationship Id="rId165" Type="http://schemas.openxmlformats.org/officeDocument/2006/relationships/image" Target="../media/image606.jpeg"/><Relationship Id="rId186" Type="http://schemas.openxmlformats.org/officeDocument/2006/relationships/image" Target="../media/image627.jpeg"/><Relationship Id="rId211" Type="http://schemas.openxmlformats.org/officeDocument/2006/relationships/image" Target="../media/image198.jpeg"/><Relationship Id="rId232" Type="http://schemas.openxmlformats.org/officeDocument/2006/relationships/image" Target="../media/image663.jpeg"/><Relationship Id="rId253" Type="http://schemas.openxmlformats.org/officeDocument/2006/relationships/image" Target="../media/image683.jpeg"/><Relationship Id="rId274" Type="http://schemas.openxmlformats.org/officeDocument/2006/relationships/image" Target="../media/image697.png"/><Relationship Id="rId295" Type="http://schemas.openxmlformats.org/officeDocument/2006/relationships/image" Target="../media/image437.jpeg"/><Relationship Id="rId309" Type="http://schemas.openxmlformats.org/officeDocument/2006/relationships/image" Target="../media/image731.jpeg"/><Relationship Id="rId27" Type="http://schemas.openxmlformats.org/officeDocument/2006/relationships/image" Target="../media/image375.jpeg"/><Relationship Id="rId48" Type="http://schemas.openxmlformats.org/officeDocument/2006/relationships/image" Target="../media/image174.jpeg"/><Relationship Id="rId69" Type="http://schemas.openxmlformats.org/officeDocument/2006/relationships/image" Target="../media/image178.jpeg"/><Relationship Id="rId113" Type="http://schemas.openxmlformats.org/officeDocument/2006/relationships/image" Target="../media/image554.png"/><Relationship Id="rId134" Type="http://schemas.openxmlformats.org/officeDocument/2006/relationships/image" Target="../media/image575.png"/><Relationship Id="rId320" Type="http://schemas.openxmlformats.org/officeDocument/2006/relationships/image" Target="../media/image740.png"/><Relationship Id="rId80" Type="http://schemas.openxmlformats.org/officeDocument/2006/relationships/image" Target="../media/image478.jpeg"/><Relationship Id="rId155" Type="http://schemas.openxmlformats.org/officeDocument/2006/relationships/image" Target="../media/image596.png"/><Relationship Id="rId176" Type="http://schemas.openxmlformats.org/officeDocument/2006/relationships/image" Target="../media/image617.jpeg"/><Relationship Id="rId197" Type="http://schemas.openxmlformats.org/officeDocument/2006/relationships/image" Target="../media/image638.jpeg"/><Relationship Id="rId201" Type="http://schemas.openxmlformats.org/officeDocument/2006/relationships/image" Target="../media/image642.jpeg"/><Relationship Id="rId222" Type="http://schemas.openxmlformats.org/officeDocument/2006/relationships/image" Target="../media/image656.jpeg"/><Relationship Id="rId243" Type="http://schemas.openxmlformats.org/officeDocument/2006/relationships/image" Target="../media/image673.jpeg"/><Relationship Id="rId264" Type="http://schemas.openxmlformats.org/officeDocument/2006/relationships/image" Target="../media/image407.jpeg"/><Relationship Id="rId285" Type="http://schemas.openxmlformats.org/officeDocument/2006/relationships/image" Target="../media/image708.png"/><Relationship Id="rId17" Type="http://schemas.openxmlformats.org/officeDocument/2006/relationships/image" Target="../media/image150.jpeg"/><Relationship Id="rId38" Type="http://schemas.openxmlformats.org/officeDocument/2006/relationships/image" Target="../media/image533.jpeg"/><Relationship Id="rId59" Type="http://schemas.openxmlformats.org/officeDocument/2006/relationships/image" Target="../media/image278.jpeg"/><Relationship Id="rId103" Type="http://schemas.openxmlformats.org/officeDocument/2006/relationships/image" Target="../media/image544.png"/><Relationship Id="rId124" Type="http://schemas.openxmlformats.org/officeDocument/2006/relationships/image" Target="../media/image565.png"/><Relationship Id="rId310" Type="http://schemas.openxmlformats.org/officeDocument/2006/relationships/image" Target="../media/image461.jpeg"/><Relationship Id="rId70" Type="http://schemas.openxmlformats.org/officeDocument/2006/relationships/image" Target="../media/image183.jpeg"/><Relationship Id="rId91" Type="http://schemas.openxmlformats.org/officeDocument/2006/relationships/image" Target="../media/image384.jpeg"/><Relationship Id="rId145" Type="http://schemas.openxmlformats.org/officeDocument/2006/relationships/image" Target="../media/image586.jpeg"/><Relationship Id="rId166" Type="http://schemas.openxmlformats.org/officeDocument/2006/relationships/image" Target="../media/image607.jpeg"/><Relationship Id="rId187" Type="http://schemas.openxmlformats.org/officeDocument/2006/relationships/image" Target="../media/image628.jpeg"/><Relationship Id="rId331" Type="http://schemas.openxmlformats.org/officeDocument/2006/relationships/image" Target="../media/image522.png"/><Relationship Id="rId1" Type="http://schemas.openxmlformats.org/officeDocument/2006/relationships/image" Target="../media/image121.jpeg"/><Relationship Id="rId212" Type="http://schemas.openxmlformats.org/officeDocument/2006/relationships/image" Target="../media/image646.jpeg"/><Relationship Id="rId233" Type="http://schemas.openxmlformats.org/officeDocument/2006/relationships/image" Target="../media/image664.jpeg"/><Relationship Id="rId254" Type="http://schemas.openxmlformats.org/officeDocument/2006/relationships/image" Target="../media/image684.jpeg"/><Relationship Id="rId28" Type="http://schemas.openxmlformats.org/officeDocument/2006/relationships/image" Target="../media/image372.jpeg"/><Relationship Id="rId49" Type="http://schemas.openxmlformats.org/officeDocument/2006/relationships/image" Target="../media/image378.jpeg"/><Relationship Id="rId114" Type="http://schemas.openxmlformats.org/officeDocument/2006/relationships/image" Target="../media/image555.png"/><Relationship Id="rId275" Type="http://schemas.openxmlformats.org/officeDocument/2006/relationships/image" Target="../media/image698.png"/><Relationship Id="rId296" Type="http://schemas.openxmlformats.org/officeDocument/2006/relationships/image" Target="../media/image718.png"/><Relationship Id="rId300" Type="http://schemas.openxmlformats.org/officeDocument/2006/relationships/image" Target="../media/image722.png"/><Relationship Id="rId60" Type="http://schemas.openxmlformats.org/officeDocument/2006/relationships/image" Target="../media/image277.jpeg"/><Relationship Id="rId81" Type="http://schemas.openxmlformats.org/officeDocument/2006/relationships/image" Target="../media/image210.jpeg"/><Relationship Id="rId135" Type="http://schemas.openxmlformats.org/officeDocument/2006/relationships/image" Target="../media/image576.jpeg"/><Relationship Id="rId156" Type="http://schemas.openxmlformats.org/officeDocument/2006/relationships/image" Target="../media/image597.png"/><Relationship Id="rId177" Type="http://schemas.openxmlformats.org/officeDocument/2006/relationships/image" Target="../media/image618.png"/><Relationship Id="rId198" Type="http://schemas.openxmlformats.org/officeDocument/2006/relationships/image" Target="../media/image639.jpeg"/><Relationship Id="rId321" Type="http://schemas.openxmlformats.org/officeDocument/2006/relationships/image" Target="../media/image741.png"/><Relationship Id="rId202" Type="http://schemas.openxmlformats.org/officeDocument/2006/relationships/image" Target="../media/image643.png"/><Relationship Id="rId223" Type="http://schemas.openxmlformats.org/officeDocument/2006/relationships/image" Target="../media/image657.jpeg"/><Relationship Id="rId244" Type="http://schemas.openxmlformats.org/officeDocument/2006/relationships/image" Target="../media/image674.jpeg"/><Relationship Id="rId18" Type="http://schemas.openxmlformats.org/officeDocument/2006/relationships/image" Target="../media/image151.jpeg"/><Relationship Id="rId39" Type="http://schemas.openxmlformats.org/officeDocument/2006/relationships/image" Target="../media/image368.jpeg"/><Relationship Id="rId265" Type="http://schemas.openxmlformats.org/officeDocument/2006/relationships/image" Target="../media/image404.jpeg"/><Relationship Id="rId286" Type="http://schemas.openxmlformats.org/officeDocument/2006/relationships/image" Target="../media/image709.jpeg"/><Relationship Id="rId50" Type="http://schemas.openxmlformats.org/officeDocument/2006/relationships/image" Target="../media/image283.png"/><Relationship Id="rId104" Type="http://schemas.openxmlformats.org/officeDocument/2006/relationships/image" Target="../media/image545.jpeg"/><Relationship Id="rId125" Type="http://schemas.openxmlformats.org/officeDocument/2006/relationships/image" Target="../media/image566.jpeg"/><Relationship Id="rId146" Type="http://schemas.openxmlformats.org/officeDocument/2006/relationships/image" Target="../media/image587.jpeg"/><Relationship Id="rId167" Type="http://schemas.openxmlformats.org/officeDocument/2006/relationships/image" Target="../media/image608.jpeg"/><Relationship Id="rId188" Type="http://schemas.openxmlformats.org/officeDocument/2006/relationships/image" Target="../media/image629.jpeg"/><Relationship Id="rId311" Type="http://schemas.openxmlformats.org/officeDocument/2006/relationships/image" Target="../media/image424.jpeg"/><Relationship Id="rId332" Type="http://schemas.openxmlformats.org/officeDocument/2006/relationships/image" Target="../media/image518.png"/><Relationship Id="rId71" Type="http://schemas.openxmlformats.org/officeDocument/2006/relationships/image" Target="../media/image379.jpeg"/><Relationship Id="rId92" Type="http://schemas.openxmlformats.org/officeDocument/2006/relationships/image" Target="../media/image444.jpeg"/><Relationship Id="rId213" Type="http://schemas.openxmlformats.org/officeDocument/2006/relationships/image" Target="../media/image647.jpeg"/><Relationship Id="rId234" Type="http://schemas.openxmlformats.org/officeDocument/2006/relationships/image" Target="../media/image665.jpeg"/><Relationship Id="rId2" Type="http://schemas.openxmlformats.org/officeDocument/2006/relationships/image" Target="../media/image122.jpeg"/><Relationship Id="rId29" Type="http://schemas.openxmlformats.org/officeDocument/2006/relationships/image" Target="../media/image163.jpeg"/><Relationship Id="rId255" Type="http://schemas.openxmlformats.org/officeDocument/2006/relationships/image" Target="../media/image685.jpeg"/><Relationship Id="rId276" Type="http://schemas.openxmlformats.org/officeDocument/2006/relationships/image" Target="../media/image699.png"/><Relationship Id="rId297" Type="http://schemas.openxmlformats.org/officeDocument/2006/relationships/image" Target="../media/image719.png"/><Relationship Id="rId40" Type="http://schemas.openxmlformats.org/officeDocument/2006/relationships/image" Target="../media/image169.jpeg"/><Relationship Id="rId115" Type="http://schemas.openxmlformats.org/officeDocument/2006/relationships/image" Target="../media/image556.png"/><Relationship Id="rId136" Type="http://schemas.openxmlformats.org/officeDocument/2006/relationships/image" Target="../media/image577.jpeg"/><Relationship Id="rId157" Type="http://schemas.openxmlformats.org/officeDocument/2006/relationships/image" Target="../media/image598.jpeg"/><Relationship Id="rId178" Type="http://schemas.openxmlformats.org/officeDocument/2006/relationships/image" Target="../media/image619.png"/><Relationship Id="rId301" Type="http://schemas.openxmlformats.org/officeDocument/2006/relationships/image" Target="../media/image723.png"/><Relationship Id="rId322" Type="http://schemas.openxmlformats.org/officeDocument/2006/relationships/image" Target="../media/image742.png"/><Relationship Id="rId61" Type="http://schemas.openxmlformats.org/officeDocument/2006/relationships/image" Target="../media/image481.jpeg"/><Relationship Id="rId82" Type="http://schemas.openxmlformats.org/officeDocument/2006/relationships/image" Target="../media/image417.jpeg"/><Relationship Id="rId199" Type="http://schemas.openxmlformats.org/officeDocument/2006/relationships/image" Target="../media/image640.jpeg"/><Relationship Id="rId203" Type="http://schemas.openxmlformats.org/officeDocument/2006/relationships/image" Target="../media/image644.jpeg"/><Relationship Id="rId19" Type="http://schemas.openxmlformats.org/officeDocument/2006/relationships/image" Target="../media/image153.jpeg"/><Relationship Id="rId224" Type="http://schemas.openxmlformats.org/officeDocument/2006/relationships/image" Target="../media/image658.jpeg"/><Relationship Id="rId245" Type="http://schemas.openxmlformats.org/officeDocument/2006/relationships/image" Target="../media/image675.jpeg"/><Relationship Id="rId266" Type="http://schemas.openxmlformats.org/officeDocument/2006/relationships/image" Target="../media/image405.jpeg"/><Relationship Id="rId287" Type="http://schemas.openxmlformats.org/officeDocument/2006/relationships/image" Target="../media/image710.png"/><Relationship Id="rId30" Type="http://schemas.openxmlformats.org/officeDocument/2006/relationships/image" Target="../media/image382.jpeg"/><Relationship Id="rId105" Type="http://schemas.openxmlformats.org/officeDocument/2006/relationships/image" Target="../media/image546.png"/><Relationship Id="rId126" Type="http://schemas.openxmlformats.org/officeDocument/2006/relationships/image" Target="../media/image567.png"/><Relationship Id="rId147" Type="http://schemas.openxmlformats.org/officeDocument/2006/relationships/image" Target="../media/image588.jpeg"/><Relationship Id="rId168" Type="http://schemas.openxmlformats.org/officeDocument/2006/relationships/image" Target="../media/image609.jpeg"/><Relationship Id="rId312" Type="http://schemas.openxmlformats.org/officeDocument/2006/relationships/image" Target="../media/image732.png"/><Relationship Id="rId333" Type="http://schemas.openxmlformats.org/officeDocument/2006/relationships/image" Target="../media/image524.png"/><Relationship Id="rId51" Type="http://schemas.openxmlformats.org/officeDocument/2006/relationships/image" Target="../media/image285.jpeg"/><Relationship Id="rId72" Type="http://schemas.openxmlformats.org/officeDocument/2006/relationships/image" Target="../media/image221.jpeg"/><Relationship Id="rId93" Type="http://schemas.openxmlformats.org/officeDocument/2006/relationships/image" Target="../media/image445.jpeg"/><Relationship Id="rId189" Type="http://schemas.openxmlformats.org/officeDocument/2006/relationships/image" Target="../media/image630.jpeg"/><Relationship Id="rId3" Type="http://schemas.openxmlformats.org/officeDocument/2006/relationships/image" Target="../media/image123.jpeg"/><Relationship Id="rId214" Type="http://schemas.openxmlformats.org/officeDocument/2006/relationships/image" Target="../media/image648.jpeg"/><Relationship Id="rId235" Type="http://schemas.openxmlformats.org/officeDocument/2006/relationships/image" Target="../media/image666.jpeg"/><Relationship Id="rId256" Type="http://schemas.openxmlformats.org/officeDocument/2006/relationships/image" Target="../media/image301.jpeg"/><Relationship Id="rId277" Type="http://schemas.openxmlformats.org/officeDocument/2006/relationships/image" Target="../media/image700.png"/><Relationship Id="rId298" Type="http://schemas.openxmlformats.org/officeDocument/2006/relationships/image" Target="../media/image720.png"/><Relationship Id="rId116" Type="http://schemas.openxmlformats.org/officeDocument/2006/relationships/image" Target="../media/image557.png"/><Relationship Id="rId137" Type="http://schemas.openxmlformats.org/officeDocument/2006/relationships/image" Target="../media/image578.png"/><Relationship Id="rId158" Type="http://schemas.openxmlformats.org/officeDocument/2006/relationships/image" Target="../media/image599.png"/><Relationship Id="rId302" Type="http://schemas.openxmlformats.org/officeDocument/2006/relationships/image" Target="../media/image724.png"/><Relationship Id="rId323" Type="http://schemas.openxmlformats.org/officeDocument/2006/relationships/image" Target="../media/image743.png"/><Relationship Id="rId20" Type="http://schemas.openxmlformats.org/officeDocument/2006/relationships/image" Target="../media/image376.jpeg"/><Relationship Id="rId41" Type="http://schemas.openxmlformats.org/officeDocument/2006/relationships/image" Target="../media/image170.jpeg"/><Relationship Id="rId62" Type="http://schemas.openxmlformats.org/officeDocument/2006/relationships/image" Target="../media/image380.jpeg"/><Relationship Id="rId83" Type="http://schemas.openxmlformats.org/officeDocument/2006/relationships/image" Target="../media/image418.jpeg"/><Relationship Id="rId179" Type="http://schemas.openxmlformats.org/officeDocument/2006/relationships/image" Target="../media/image620.png"/><Relationship Id="rId190" Type="http://schemas.openxmlformats.org/officeDocument/2006/relationships/image" Target="../media/image631.jpeg"/><Relationship Id="rId204" Type="http://schemas.openxmlformats.org/officeDocument/2006/relationships/image" Target="../media/image645.jpeg"/><Relationship Id="rId225" Type="http://schemas.openxmlformats.org/officeDocument/2006/relationships/image" Target="../media/image659.jpeg"/><Relationship Id="rId246" Type="http://schemas.openxmlformats.org/officeDocument/2006/relationships/image" Target="../media/image676.jpeg"/><Relationship Id="rId267" Type="http://schemas.openxmlformats.org/officeDocument/2006/relationships/image" Target="../media/image410.jpeg"/><Relationship Id="rId288" Type="http://schemas.openxmlformats.org/officeDocument/2006/relationships/image" Target="../media/image711.jpeg"/><Relationship Id="rId106" Type="http://schemas.openxmlformats.org/officeDocument/2006/relationships/image" Target="../media/image547.png"/><Relationship Id="rId127" Type="http://schemas.openxmlformats.org/officeDocument/2006/relationships/image" Target="../media/image568.png"/><Relationship Id="rId313" Type="http://schemas.openxmlformats.org/officeDocument/2006/relationships/image" Target="../media/image733.png"/><Relationship Id="rId10" Type="http://schemas.openxmlformats.org/officeDocument/2006/relationships/image" Target="../media/image395.png"/><Relationship Id="rId31" Type="http://schemas.openxmlformats.org/officeDocument/2006/relationships/image" Target="../media/image381.jpeg"/><Relationship Id="rId52" Type="http://schemas.openxmlformats.org/officeDocument/2006/relationships/image" Target="../media/image286.jpeg"/><Relationship Id="rId73" Type="http://schemas.openxmlformats.org/officeDocument/2006/relationships/image" Target="../media/image363.jpeg"/><Relationship Id="rId94" Type="http://schemas.openxmlformats.org/officeDocument/2006/relationships/image" Target="../media/image446.jpeg"/><Relationship Id="rId148" Type="http://schemas.openxmlformats.org/officeDocument/2006/relationships/image" Target="../media/image589.jpeg"/><Relationship Id="rId169" Type="http://schemas.openxmlformats.org/officeDocument/2006/relationships/image" Target="../media/image610.jpeg"/><Relationship Id="rId334" Type="http://schemas.openxmlformats.org/officeDocument/2006/relationships/image" Target="../media/image523.png"/><Relationship Id="rId4" Type="http://schemas.openxmlformats.org/officeDocument/2006/relationships/image" Target="../media/image124.jpeg"/><Relationship Id="rId180" Type="http://schemas.openxmlformats.org/officeDocument/2006/relationships/image" Target="../media/image621.png"/><Relationship Id="rId215" Type="http://schemas.openxmlformats.org/officeDocument/2006/relationships/image" Target="../media/image649.jpeg"/><Relationship Id="rId236" Type="http://schemas.openxmlformats.org/officeDocument/2006/relationships/image" Target="../media/image667.jpeg"/><Relationship Id="rId257" Type="http://schemas.openxmlformats.org/officeDocument/2006/relationships/image" Target="../media/image686.jpeg"/><Relationship Id="rId278" Type="http://schemas.openxmlformats.org/officeDocument/2006/relationships/image" Target="../media/image701.png"/><Relationship Id="rId303" Type="http://schemas.openxmlformats.org/officeDocument/2006/relationships/image" Target="../media/image725.png"/><Relationship Id="rId42" Type="http://schemas.openxmlformats.org/officeDocument/2006/relationships/image" Target="../media/image534.jpg"/><Relationship Id="rId84" Type="http://schemas.openxmlformats.org/officeDocument/2006/relationships/image" Target="../media/image419.jpeg"/><Relationship Id="rId138" Type="http://schemas.openxmlformats.org/officeDocument/2006/relationships/image" Target="../media/image579.jpeg"/><Relationship Id="rId191" Type="http://schemas.openxmlformats.org/officeDocument/2006/relationships/image" Target="../media/image632.jpeg"/><Relationship Id="rId205" Type="http://schemas.openxmlformats.org/officeDocument/2006/relationships/image" Target="../media/image192.jpeg"/><Relationship Id="rId247" Type="http://schemas.openxmlformats.org/officeDocument/2006/relationships/image" Target="../media/image677.jpeg"/><Relationship Id="rId107" Type="http://schemas.openxmlformats.org/officeDocument/2006/relationships/image" Target="../media/image548.png"/><Relationship Id="rId289" Type="http://schemas.openxmlformats.org/officeDocument/2006/relationships/image" Target="../media/image712.png"/><Relationship Id="rId11" Type="http://schemas.openxmlformats.org/officeDocument/2006/relationships/image" Target="../media/image145.jpeg"/><Relationship Id="rId53" Type="http://schemas.openxmlformats.org/officeDocument/2006/relationships/image" Target="../media/image290.jpg"/><Relationship Id="rId149" Type="http://schemas.openxmlformats.org/officeDocument/2006/relationships/image" Target="../media/image590.jpeg"/><Relationship Id="rId314" Type="http://schemas.openxmlformats.org/officeDocument/2006/relationships/image" Target="../media/image734.png"/><Relationship Id="rId95" Type="http://schemas.openxmlformats.org/officeDocument/2006/relationships/image" Target="../media/image447.jpeg"/><Relationship Id="rId160" Type="http://schemas.openxmlformats.org/officeDocument/2006/relationships/image" Target="../media/image601.png"/><Relationship Id="rId216" Type="http://schemas.openxmlformats.org/officeDocument/2006/relationships/image" Target="../media/image650.jpeg"/><Relationship Id="rId258" Type="http://schemas.openxmlformats.org/officeDocument/2006/relationships/image" Target="../media/image687.jpeg"/><Relationship Id="rId22" Type="http://schemas.openxmlformats.org/officeDocument/2006/relationships/image" Target="../media/image373.jpeg"/><Relationship Id="rId64" Type="http://schemas.openxmlformats.org/officeDocument/2006/relationships/image" Target="../media/image176.jpg"/><Relationship Id="rId118" Type="http://schemas.openxmlformats.org/officeDocument/2006/relationships/image" Target="../media/image559.png"/><Relationship Id="rId325" Type="http://schemas.openxmlformats.org/officeDocument/2006/relationships/image" Target="../media/image745.png"/><Relationship Id="rId171" Type="http://schemas.openxmlformats.org/officeDocument/2006/relationships/image" Target="../media/image612.jpeg"/><Relationship Id="rId227" Type="http://schemas.openxmlformats.org/officeDocument/2006/relationships/image" Target="../media/image661.jpeg"/><Relationship Id="rId269" Type="http://schemas.openxmlformats.org/officeDocument/2006/relationships/image" Target="../media/image409.jpeg"/><Relationship Id="rId33" Type="http://schemas.openxmlformats.org/officeDocument/2006/relationships/image" Target="../media/image412.jpeg"/><Relationship Id="rId129" Type="http://schemas.openxmlformats.org/officeDocument/2006/relationships/image" Target="../media/image570.jpeg"/><Relationship Id="rId280" Type="http://schemas.openxmlformats.org/officeDocument/2006/relationships/image" Target="../media/image703.jpeg"/><Relationship Id="rId336" Type="http://schemas.openxmlformats.org/officeDocument/2006/relationships/image" Target="../media/image519.png"/><Relationship Id="rId75" Type="http://schemas.openxmlformats.org/officeDocument/2006/relationships/image" Target="../media/image222.jpeg"/><Relationship Id="rId140" Type="http://schemas.openxmlformats.org/officeDocument/2006/relationships/image" Target="../media/image581.jpeg"/><Relationship Id="rId182" Type="http://schemas.openxmlformats.org/officeDocument/2006/relationships/image" Target="../media/image623.jpeg"/><Relationship Id="rId6" Type="http://schemas.openxmlformats.org/officeDocument/2006/relationships/image" Target="../media/image483.png"/><Relationship Id="rId238" Type="http://schemas.openxmlformats.org/officeDocument/2006/relationships/image" Target="../media/image669.jpeg"/><Relationship Id="rId291" Type="http://schemas.openxmlformats.org/officeDocument/2006/relationships/image" Target="../media/image714.png"/><Relationship Id="rId305" Type="http://schemas.openxmlformats.org/officeDocument/2006/relationships/image" Target="../media/image727.png"/><Relationship Id="rId44" Type="http://schemas.openxmlformats.org/officeDocument/2006/relationships/image" Target="../media/image171.jpeg"/><Relationship Id="rId86" Type="http://schemas.openxmlformats.org/officeDocument/2006/relationships/image" Target="../media/image421.jpeg"/><Relationship Id="rId151" Type="http://schemas.openxmlformats.org/officeDocument/2006/relationships/image" Target="../media/image592.png"/><Relationship Id="rId193" Type="http://schemas.openxmlformats.org/officeDocument/2006/relationships/image" Target="../media/image634.jpeg"/><Relationship Id="rId207" Type="http://schemas.openxmlformats.org/officeDocument/2006/relationships/image" Target="../media/image194.jpeg"/><Relationship Id="rId249" Type="http://schemas.openxmlformats.org/officeDocument/2006/relationships/image" Target="../media/image679.jpeg"/><Relationship Id="rId13" Type="http://schemas.openxmlformats.org/officeDocument/2006/relationships/image" Target="../media/image147.jpeg"/><Relationship Id="rId109" Type="http://schemas.openxmlformats.org/officeDocument/2006/relationships/image" Target="../media/image550.png"/><Relationship Id="rId260" Type="http://schemas.openxmlformats.org/officeDocument/2006/relationships/image" Target="../media/image689.jpeg"/><Relationship Id="rId316" Type="http://schemas.openxmlformats.org/officeDocument/2006/relationships/image" Target="../media/image736.png"/><Relationship Id="rId55" Type="http://schemas.openxmlformats.org/officeDocument/2006/relationships/image" Target="../media/image292.jpeg"/><Relationship Id="rId97" Type="http://schemas.openxmlformats.org/officeDocument/2006/relationships/image" Target="../media/image538.png"/><Relationship Id="rId120" Type="http://schemas.openxmlformats.org/officeDocument/2006/relationships/image" Target="../media/image561.png"/><Relationship Id="rId162" Type="http://schemas.openxmlformats.org/officeDocument/2006/relationships/image" Target="../media/image603.jpeg"/><Relationship Id="rId218" Type="http://schemas.openxmlformats.org/officeDocument/2006/relationships/image" Target="../media/image652.jpeg"/><Relationship Id="rId271" Type="http://schemas.openxmlformats.org/officeDocument/2006/relationships/image" Target="../media/image694.png"/><Relationship Id="rId24" Type="http://schemas.openxmlformats.org/officeDocument/2006/relationships/image" Target="../media/image371.jpeg"/><Relationship Id="rId66" Type="http://schemas.openxmlformats.org/officeDocument/2006/relationships/image" Target="../media/image182.jpeg"/><Relationship Id="rId131" Type="http://schemas.openxmlformats.org/officeDocument/2006/relationships/image" Target="../media/image572.png"/><Relationship Id="rId327" Type="http://schemas.openxmlformats.org/officeDocument/2006/relationships/image" Target="../media/image747.pn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63.png"/><Relationship Id="rId18" Type="http://schemas.openxmlformats.org/officeDocument/2006/relationships/image" Target="../media/image768.png"/><Relationship Id="rId26" Type="http://schemas.openxmlformats.org/officeDocument/2006/relationships/image" Target="../media/image776.png"/><Relationship Id="rId39" Type="http://schemas.openxmlformats.org/officeDocument/2006/relationships/image" Target="../media/image789.png"/><Relationship Id="rId21" Type="http://schemas.openxmlformats.org/officeDocument/2006/relationships/image" Target="../media/image771.png"/><Relationship Id="rId34" Type="http://schemas.openxmlformats.org/officeDocument/2006/relationships/image" Target="../media/image784.png"/><Relationship Id="rId42" Type="http://schemas.openxmlformats.org/officeDocument/2006/relationships/image" Target="../media/image792.png"/><Relationship Id="rId47" Type="http://schemas.openxmlformats.org/officeDocument/2006/relationships/image" Target="../media/image797.png"/><Relationship Id="rId7" Type="http://schemas.openxmlformats.org/officeDocument/2006/relationships/image" Target="../media/image757.png"/><Relationship Id="rId2" Type="http://schemas.openxmlformats.org/officeDocument/2006/relationships/image" Target="../media/image752.png"/><Relationship Id="rId16" Type="http://schemas.openxmlformats.org/officeDocument/2006/relationships/image" Target="../media/image766.png"/><Relationship Id="rId29" Type="http://schemas.openxmlformats.org/officeDocument/2006/relationships/image" Target="../media/image779.png"/><Relationship Id="rId11" Type="http://schemas.openxmlformats.org/officeDocument/2006/relationships/image" Target="../media/image761.png"/><Relationship Id="rId24" Type="http://schemas.openxmlformats.org/officeDocument/2006/relationships/image" Target="../media/image774.png"/><Relationship Id="rId32" Type="http://schemas.openxmlformats.org/officeDocument/2006/relationships/image" Target="../media/image782.png"/><Relationship Id="rId37" Type="http://schemas.openxmlformats.org/officeDocument/2006/relationships/image" Target="../media/image787.png"/><Relationship Id="rId40" Type="http://schemas.openxmlformats.org/officeDocument/2006/relationships/image" Target="../media/image790.png"/><Relationship Id="rId45" Type="http://schemas.openxmlformats.org/officeDocument/2006/relationships/image" Target="../media/image795.png"/><Relationship Id="rId5" Type="http://schemas.openxmlformats.org/officeDocument/2006/relationships/image" Target="../media/image755.png"/><Relationship Id="rId15" Type="http://schemas.openxmlformats.org/officeDocument/2006/relationships/image" Target="../media/image765.png"/><Relationship Id="rId23" Type="http://schemas.openxmlformats.org/officeDocument/2006/relationships/image" Target="../media/image773.png"/><Relationship Id="rId28" Type="http://schemas.openxmlformats.org/officeDocument/2006/relationships/image" Target="../media/image778.png"/><Relationship Id="rId36" Type="http://schemas.openxmlformats.org/officeDocument/2006/relationships/image" Target="../media/image786.png"/><Relationship Id="rId49" Type="http://schemas.openxmlformats.org/officeDocument/2006/relationships/image" Target="../media/image46.png"/><Relationship Id="rId10" Type="http://schemas.openxmlformats.org/officeDocument/2006/relationships/image" Target="../media/image760.png"/><Relationship Id="rId19" Type="http://schemas.openxmlformats.org/officeDocument/2006/relationships/image" Target="../media/image769.png"/><Relationship Id="rId31" Type="http://schemas.openxmlformats.org/officeDocument/2006/relationships/image" Target="../media/image781.png"/><Relationship Id="rId44" Type="http://schemas.openxmlformats.org/officeDocument/2006/relationships/image" Target="../media/image794.png"/><Relationship Id="rId4" Type="http://schemas.openxmlformats.org/officeDocument/2006/relationships/image" Target="../media/image754.png"/><Relationship Id="rId9" Type="http://schemas.openxmlformats.org/officeDocument/2006/relationships/image" Target="../media/image759.png"/><Relationship Id="rId14" Type="http://schemas.openxmlformats.org/officeDocument/2006/relationships/image" Target="../media/image764.png"/><Relationship Id="rId22" Type="http://schemas.openxmlformats.org/officeDocument/2006/relationships/image" Target="../media/image772.png"/><Relationship Id="rId27" Type="http://schemas.openxmlformats.org/officeDocument/2006/relationships/image" Target="../media/image777.png"/><Relationship Id="rId30" Type="http://schemas.openxmlformats.org/officeDocument/2006/relationships/image" Target="../media/image780.png"/><Relationship Id="rId35" Type="http://schemas.openxmlformats.org/officeDocument/2006/relationships/image" Target="../media/image785.png"/><Relationship Id="rId43" Type="http://schemas.openxmlformats.org/officeDocument/2006/relationships/image" Target="../media/image793.png"/><Relationship Id="rId48" Type="http://schemas.openxmlformats.org/officeDocument/2006/relationships/image" Target="../media/image798.png"/><Relationship Id="rId8" Type="http://schemas.openxmlformats.org/officeDocument/2006/relationships/image" Target="../media/image758.png"/><Relationship Id="rId3" Type="http://schemas.openxmlformats.org/officeDocument/2006/relationships/image" Target="../media/image753.png"/><Relationship Id="rId12" Type="http://schemas.openxmlformats.org/officeDocument/2006/relationships/image" Target="../media/image762.png"/><Relationship Id="rId17" Type="http://schemas.openxmlformats.org/officeDocument/2006/relationships/image" Target="../media/image767.png"/><Relationship Id="rId25" Type="http://schemas.openxmlformats.org/officeDocument/2006/relationships/image" Target="../media/image775.png"/><Relationship Id="rId33" Type="http://schemas.openxmlformats.org/officeDocument/2006/relationships/image" Target="../media/image783.png"/><Relationship Id="rId38" Type="http://schemas.openxmlformats.org/officeDocument/2006/relationships/image" Target="../media/image788.png"/><Relationship Id="rId46" Type="http://schemas.openxmlformats.org/officeDocument/2006/relationships/image" Target="../media/image796.png"/><Relationship Id="rId20" Type="http://schemas.openxmlformats.org/officeDocument/2006/relationships/image" Target="../media/image770.png"/><Relationship Id="rId41" Type="http://schemas.openxmlformats.org/officeDocument/2006/relationships/image" Target="../media/image791.png"/><Relationship Id="rId1" Type="http://schemas.openxmlformats.org/officeDocument/2006/relationships/image" Target="../media/image751.png"/><Relationship Id="rId6" Type="http://schemas.openxmlformats.org/officeDocument/2006/relationships/image" Target="../media/image756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11.png"/><Relationship Id="rId18" Type="http://schemas.openxmlformats.org/officeDocument/2006/relationships/image" Target="../media/image816.png"/><Relationship Id="rId26" Type="http://schemas.openxmlformats.org/officeDocument/2006/relationships/image" Target="../media/image824.png"/><Relationship Id="rId3" Type="http://schemas.openxmlformats.org/officeDocument/2006/relationships/image" Target="../media/image801.png"/><Relationship Id="rId21" Type="http://schemas.openxmlformats.org/officeDocument/2006/relationships/image" Target="../media/image819.png"/><Relationship Id="rId34" Type="http://schemas.openxmlformats.org/officeDocument/2006/relationships/image" Target="../media/image832.jpeg"/><Relationship Id="rId7" Type="http://schemas.openxmlformats.org/officeDocument/2006/relationships/image" Target="../media/image805.png"/><Relationship Id="rId12" Type="http://schemas.openxmlformats.org/officeDocument/2006/relationships/image" Target="../media/image810.png"/><Relationship Id="rId17" Type="http://schemas.openxmlformats.org/officeDocument/2006/relationships/image" Target="../media/image815.png"/><Relationship Id="rId25" Type="http://schemas.openxmlformats.org/officeDocument/2006/relationships/image" Target="../media/image823.png"/><Relationship Id="rId33" Type="http://schemas.openxmlformats.org/officeDocument/2006/relationships/image" Target="../media/image831.png"/><Relationship Id="rId2" Type="http://schemas.openxmlformats.org/officeDocument/2006/relationships/image" Target="../media/image800.png"/><Relationship Id="rId16" Type="http://schemas.openxmlformats.org/officeDocument/2006/relationships/image" Target="../media/image814.png"/><Relationship Id="rId20" Type="http://schemas.openxmlformats.org/officeDocument/2006/relationships/image" Target="../media/image818.png"/><Relationship Id="rId29" Type="http://schemas.openxmlformats.org/officeDocument/2006/relationships/image" Target="../media/image827.png"/><Relationship Id="rId1" Type="http://schemas.openxmlformats.org/officeDocument/2006/relationships/image" Target="../media/image799.png"/><Relationship Id="rId6" Type="http://schemas.openxmlformats.org/officeDocument/2006/relationships/image" Target="../media/image804.png"/><Relationship Id="rId11" Type="http://schemas.openxmlformats.org/officeDocument/2006/relationships/image" Target="../media/image809.png"/><Relationship Id="rId24" Type="http://schemas.openxmlformats.org/officeDocument/2006/relationships/image" Target="../media/image822.png"/><Relationship Id="rId32" Type="http://schemas.openxmlformats.org/officeDocument/2006/relationships/image" Target="../media/image830.png"/><Relationship Id="rId5" Type="http://schemas.openxmlformats.org/officeDocument/2006/relationships/image" Target="../media/image803.png"/><Relationship Id="rId15" Type="http://schemas.openxmlformats.org/officeDocument/2006/relationships/image" Target="../media/image813.png"/><Relationship Id="rId23" Type="http://schemas.openxmlformats.org/officeDocument/2006/relationships/image" Target="../media/image821.png"/><Relationship Id="rId28" Type="http://schemas.openxmlformats.org/officeDocument/2006/relationships/image" Target="../media/image826.png"/><Relationship Id="rId36" Type="http://schemas.openxmlformats.org/officeDocument/2006/relationships/image" Target="../media/image46.png"/><Relationship Id="rId10" Type="http://schemas.openxmlformats.org/officeDocument/2006/relationships/image" Target="../media/image808.png"/><Relationship Id="rId19" Type="http://schemas.openxmlformats.org/officeDocument/2006/relationships/image" Target="../media/image817.png"/><Relationship Id="rId31" Type="http://schemas.openxmlformats.org/officeDocument/2006/relationships/image" Target="../media/image829.png"/><Relationship Id="rId4" Type="http://schemas.openxmlformats.org/officeDocument/2006/relationships/image" Target="../media/image802.png"/><Relationship Id="rId9" Type="http://schemas.openxmlformats.org/officeDocument/2006/relationships/image" Target="../media/image807.png"/><Relationship Id="rId14" Type="http://schemas.openxmlformats.org/officeDocument/2006/relationships/image" Target="../media/image812.png"/><Relationship Id="rId22" Type="http://schemas.openxmlformats.org/officeDocument/2006/relationships/image" Target="../media/image820.png"/><Relationship Id="rId27" Type="http://schemas.openxmlformats.org/officeDocument/2006/relationships/image" Target="../media/image825.png"/><Relationship Id="rId30" Type="http://schemas.openxmlformats.org/officeDocument/2006/relationships/image" Target="../media/image828.png"/><Relationship Id="rId35" Type="http://schemas.openxmlformats.org/officeDocument/2006/relationships/image" Target="../media/image833.jpeg"/><Relationship Id="rId8" Type="http://schemas.openxmlformats.org/officeDocument/2006/relationships/image" Target="../media/image806.pn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46.png"/><Relationship Id="rId18" Type="http://schemas.openxmlformats.org/officeDocument/2006/relationships/image" Target="../media/image851.png"/><Relationship Id="rId26" Type="http://schemas.openxmlformats.org/officeDocument/2006/relationships/image" Target="../media/image859.png"/><Relationship Id="rId39" Type="http://schemas.openxmlformats.org/officeDocument/2006/relationships/image" Target="../media/image872.png"/><Relationship Id="rId21" Type="http://schemas.openxmlformats.org/officeDocument/2006/relationships/image" Target="../media/image854.png"/><Relationship Id="rId34" Type="http://schemas.openxmlformats.org/officeDocument/2006/relationships/image" Target="../media/image867.png"/><Relationship Id="rId42" Type="http://schemas.openxmlformats.org/officeDocument/2006/relationships/image" Target="../media/image875.png"/><Relationship Id="rId47" Type="http://schemas.openxmlformats.org/officeDocument/2006/relationships/image" Target="../media/image880.png"/><Relationship Id="rId50" Type="http://schemas.openxmlformats.org/officeDocument/2006/relationships/image" Target="../media/image883.emf"/><Relationship Id="rId55" Type="http://schemas.openxmlformats.org/officeDocument/2006/relationships/image" Target="../media/image888.emf"/><Relationship Id="rId7" Type="http://schemas.openxmlformats.org/officeDocument/2006/relationships/image" Target="../media/image840.png"/><Relationship Id="rId2" Type="http://schemas.openxmlformats.org/officeDocument/2006/relationships/image" Target="../media/image835.png"/><Relationship Id="rId16" Type="http://schemas.openxmlformats.org/officeDocument/2006/relationships/image" Target="../media/image849.png"/><Relationship Id="rId29" Type="http://schemas.openxmlformats.org/officeDocument/2006/relationships/image" Target="../media/image862.png"/><Relationship Id="rId11" Type="http://schemas.openxmlformats.org/officeDocument/2006/relationships/image" Target="../media/image844.png"/><Relationship Id="rId24" Type="http://schemas.openxmlformats.org/officeDocument/2006/relationships/image" Target="../media/image857.png"/><Relationship Id="rId32" Type="http://schemas.openxmlformats.org/officeDocument/2006/relationships/image" Target="../media/image865.png"/><Relationship Id="rId37" Type="http://schemas.openxmlformats.org/officeDocument/2006/relationships/image" Target="../media/image870.png"/><Relationship Id="rId40" Type="http://schemas.openxmlformats.org/officeDocument/2006/relationships/image" Target="../media/image873.png"/><Relationship Id="rId45" Type="http://schemas.openxmlformats.org/officeDocument/2006/relationships/image" Target="../media/image878.png"/><Relationship Id="rId53" Type="http://schemas.openxmlformats.org/officeDocument/2006/relationships/image" Target="../media/image886.emf"/><Relationship Id="rId5" Type="http://schemas.openxmlformats.org/officeDocument/2006/relationships/image" Target="../media/image838.png"/><Relationship Id="rId10" Type="http://schemas.openxmlformats.org/officeDocument/2006/relationships/image" Target="../media/image843.png"/><Relationship Id="rId19" Type="http://schemas.openxmlformats.org/officeDocument/2006/relationships/image" Target="../media/image852.png"/><Relationship Id="rId31" Type="http://schemas.openxmlformats.org/officeDocument/2006/relationships/image" Target="../media/image864.png"/><Relationship Id="rId44" Type="http://schemas.openxmlformats.org/officeDocument/2006/relationships/image" Target="../media/image877.png"/><Relationship Id="rId52" Type="http://schemas.openxmlformats.org/officeDocument/2006/relationships/image" Target="../media/image885.emf"/><Relationship Id="rId4" Type="http://schemas.openxmlformats.org/officeDocument/2006/relationships/image" Target="../media/image837.png"/><Relationship Id="rId9" Type="http://schemas.openxmlformats.org/officeDocument/2006/relationships/image" Target="../media/image842.png"/><Relationship Id="rId14" Type="http://schemas.openxmlformats.org/officeDocument/2006/relationships/image" Target="../media/image847.png"/><Relationship Id="rId22" Type="http://schemas.openxmlformats.org/officeDocument/2006/relationships/image" Target="../media/image855.png"/><Relationship Id="rId27" Type="http://schemas.openxmlformats.org/officeDocument/2006/relationships/image" Target="../media/image860.png"/><Relationship Id="rId30" Type="http://schemas.openxmlformats.org/officeDocument/2006/relationships/image" Target="../media/image863.png"/><Relationship Id="rId35" Type="http://schemas.openxmlformats.org/officeDocument/2006/relationships/image" Target="../media/image868.png"/><Relationship Id="rId43" Type="http://schemas.openxmlformats.org/officeDocument/2006/relationships/image" Target="../media/image876.png"/><Relationship Id="rId48" Type="http://schemas.openxmlformats.org/officeDocument/2006/relationships/image" Target="../media/image881.png"/><Relationship Id="rId56" Type="http://schemas.openxmlformats.org/officeDocument/2006/relationships/image" Target="../media/image46.png"/><Relationship Id="rId8" Type="http://schemas.openxmlformats.org/officeDocument/2006/relationships/image" Target="../media/image841.png"/><Relationship Id="rId51" Type="http://schemas.openxmlformats.org/officeDocument/2006/relationships/image" Target="../media/image884.emf"/><Relationship Id="rId3" Type="http://schemas.openxmlformats.org/officeDocument/2006/relationships/image" Target="../media/image836.jpeg"/><Relationship Id="rId12" Type="http://schemas.openxmlformats.org/officeDocument/2006/relationships/image" Target="../media/image845.png"/><Relationship Id="rId17" Type="http://schemas.openxmlformats.org/officeDocument/2006/relationships/image" Target="../media/image850.png"/><Relationship Id="rId25" Type="http://schemas.openxmlformats.org/officeDocument/2006/relationships/image" Target="../media/image858.png"/><Relationship Id="rId33" Type="http://schemas.openxmlformats.org/officeDocument/2006/relationships/image" Target="../media/image866.png"/><Relationship Id="rId38" Type="http://schemas.openxmlformats.org/officeDocument/2006/relationships/image" Target="../media/image871.png"/><Relationship Id="rId46" Type="http://schemas.openxmlformats.org/officeDocument/2006/relationships/image" Target="../media/image879.png"/><Relationship Id="rId20" Type="http://schemas.openxmlformats.org/officeDocument/2006/relationships/image" Target="../media/image853.png"/><Relationship Id="rId41" Type="http://schemas.openxmlformats.org/officeDocument/2006/relationships/image" Target="../media/image874.png"/><Relationship Id="rId54" Type="http://schemas.openxmlformats.org/officeDocument/2006/relationships/image" Target="../media/image887.emf"/><Relationship Id="rId1" Type="http://schemas.openxmlformats.org/officeDocument/2006/relationships/image" Target="../media/image834.png"/><Relationship Id="rId6" Type="http://schemas.openxmlformats.org/officeDocument/2006/relationships/image" Target="../media/image839.png"/><Relationship Id="rId15" Type="http://schemas.openxmlformats.org/officeDocument/2006/relationships/image" Target="../media/image848.png"/><Relationship Id="rId23" Type="http://schemas.openxmlformats.org/officeDocument/2006/relationships/image" Target="../media/image856.png"/><Relationship Id="rId28" Type="http://schemas.openxmlformats.org/officeDocument/2006/relationships/image" Target="../media/image861.png"/><Relationship Id="rId36" Type="http://schemas.openxmlformats.org/officeDocument/2006/relationships/image" Target="../media/image869.png"/><Relationship Id="rId49" Type="http://schemas.openxmlformats.org/officeDocument/2006/relationships/image" Target="../media/image882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209550</xdr:colOff>
      <xdr:row>23</xdr:row>
      <xdr:rowOff>47625</xdr:rowOff>
    </xdr:from>
    <xdr:ext cx="1200150" cy="38100"/>
    <xdr:grpSp>
      <xdr:nvGrpSpPr>
        <xdr:cNvPr id="2" name="Shape 2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pSpPr/>
      </xdr:nvGrpSpPr>
      <xdr:grpSpPr>
        <a:xfrm>
          <a:off x="209550" y="4034409"/>
          <a:ext cx="1200150" cy="38100"/>
          <a:chOff x="4745925" y="3780000"/>
          <a:chExt cx="1200150" cy="0"/>
        </a:xfrm>
      </xdr:grpSpPr>
      <xdr:cxnSp macro="">
        <xdr:nvCxnSpPr>
          <xdr:cNvPr id="3" name="Shape 3">
            <a:extLst>
              <a:ext uri="{FF2B5EF4-FFF2-40B4-BE49-F238E27FC236}">
                <a16:creationId xmlns:a16="http://schemas.microsoft.com/office/drawing/2014/main" id="{00000000-0008-0000-0000-000003000000}"/>
              </a:ext>
            </a:extLst>
          </xdr:cNvPr>
          <xdr:cNvCxnSpPr/>
        </xdr:nvCxnSpPr>
        <xdr:spPr>
          <a:xfrm>
            <a:off x="4745925" y="3780000"/>
            <a:ext cx="1200150" cy="0"/>
          </a:xfrm>
          <a:prstGeom prst="straightConnector1">
            <a:avLst/>
          </a:prstGeom>
          <a:noFill/>
          <a:ln w="9525" cap="flat" cmpd="sng">
            <a:solidFill>
              <a:srgbClr val="000000"/>
            </a:solidFill>
            <a:prstDash val="solid"/>
            <a:round/>
            <a:headEnd type="none" w="sm" len="sm"/>
            <a:tailEnd type="none" w="sm" len="sm"/>
          </a:ln>
        </xdr:spPr>
      </xdr:cxnSp>
    </xdr:grpSp>
    <xdr:clientData fLocksWithSheet="0"/>
  </xdr:oneCellAnchor>
  <xdr:oneCellAnchor>
    <xdr:from>
      <xdr:col>1</xdr:col>
      <xdr:colOff>95250</xdr:colOff>
      <xdr:row>21</xdr:row>
      <xdr:rowOff>28575</xdr:rowOff>
    </xdr:from>
    <xdr:ext cx="180975" cy="114300"/>
    <xdr:sp macro="" textlink="">
      <xdr:nvSpPr>
        <xdr:cNvPr id="5" name="Shap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5260275" y="3727613"/>
          <a:ext cx="171450" cy="104775"/>
        </a:xfrm>
        <a:prstGeom prst="rect">
          <a:avLst/>
        </a:prstGeom>
        <a:noFill/>
        <a:ln w="9525" cap="flat" cmpd="sng">
          <a:solidFill>
            <a:srgbClr val="000000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400"/>
        </a:p>
      </xdr:txBody>
    </xdr:sp>
    <xdr:clientData fLocksWithSheet="0"/>
  </xdr:oneCellAnchor>
  <xdr:oneCellAnchor>
    <xdr:from>
      <xdr:col>1</xdr:col>
      <xdr:colOff>85725</xdr:colOff>
      <xdr:row>13</xdr:row>
      <xdr:rowOff>66675</xdr:rowOff>
    </xdr:from>
    <xdr:ext cx="180975" cy="123825"/>
    <xdr:sp macro="" textlink="">
      <xdr:nvSpPr>
        <xdr:cNvPr id="6" name="Shap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 txBox="1"/>
      </xdr:nvSpPr>
      <xdr:spPr>
        <a:xfrm>
          <a:off x="5260275" y="3722850"/>
          <a:ext cx="171450" cy="114300"/>
        </a:xfrm>
        <a:prstGeom prst="rect">
          <a:avLst/>
        </a:prstGeom>
        <a:solidFill>
          <a:schemeClr val="lt1"/>
        </a:solidFill>
        <a:ln w="9525" cap="flat" cmpd="sng">
          <a:solidFill>
            <a:srgbClr val="000000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400"/>
        </a:p>
      </xdr:txBody>
    </xdr:sp>
    <xdr:clientData fLocksWithSheet="0"/>
  </xdr:oneCellAnchor>
  <xdr:oneCellAnchor>
    <xdr:from>
      <xdr:col>1</xdr:col>
      <xdr:colOff>85725</xdr:colOff>
      <xdr:row>14</xdr:row>
      <xdr:rowOff>47625</xdr:rowOff>
    </xdr:from>
    <xdr:ext cx="180975" cy="123825"/>
    <xdr:sp macro="" textlink="">
      <xdr:nvSpPr>
        <xdr:cNvPr id="7" name="Shape 5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 txBox="1"/>
      </xdr:nvSpPr>
      <xdr:spPr>
        <a:xfrm>
          <a:off x="5260275" y="3722850"/>
          <a:ext cx="171450" cy="114300"/>
        </a:xfrm>
        <a:prstGeom prst="rect">
          <a:avLst/>
        </a:prstGeom>
        <a:noFill/>
        <a:ln w="9525" cap="flat" cmpd="sng">
          <a:solidFill>
            <a:srgbClr val="000000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400"/>
        </a:p>
      </xdr:txBody>
    </xdr:sp>
    <xdr:clientData fLocksWithSheet="0"/>
  </xdr:oneCellAnchor>
  <xdr:oneCellAnchor>
    <xdr:from>
      <xdr:col>16</xdr:col>
      <xdr:colOff>200025</xdr:colOff>
      <xdr:row>0</xdr:row>
      <xdr:rowOff>0</xdr:rowOff>
    </xdr:from>
    <xdr:ext cx="1209675" cy="485775"/>
    <xdr:pic>
      <xdr:nvPicPr>
        <xdr:cNvPr id="8" name="image2.pn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twoCellAnchor editAs="oneCell">
    <xdr:from>
      <xdr:col>1</xdr:col>
      <xdr:colOff>85725</xdr:colOff>
      <xdr:row>14</xdr:row>
      <xdr:rowOff>0</xdr:rowOff>
    </xdr:from>
    <xdr:to>
      <xdr:col>1</xdr:col>
      <xdr:colOff>295275</xdr:colOff>
      <xdr:row>15</xdr:row>
      <xdr:rowOff>47625</xdr:rowOff>
    </xdr:to>
    <xdr:pic>
      <xdr:nvPicPr>
        <xdr:cNvPr id="11" name="Elemento grafico 10" descr="Segno di spunta">
          <a:extLst>
            <a:ext uri="{FF2B5EF4-FFF2-40B4-BE49-F238E27FC236}">
              <a16:creationId xmlns:a16="http://schemas.microsoft.com/office/drawing/2014/main" id="{05B00B32-44B5-4883-BEB2-D33177A1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tretch>
          <a:fillRect/>
        </a:stretch>
      </xdr:blipFill>
      <xdr:spPr>
        <a:xfrm>
          <a:off x="371475" y="2409825"/>
          <a:ext cx="209550" cy="20955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20</xdr:row>
      <xdr:rowOff>133350</xdr:rowOff>
    </xdr:from>
    <xdr:to>
      <xdr:col>1</xdr:col>
      <xdr:colOff>295275</xdr:colOff>
      <xdr:row>22</xdr:row>
      <xdr:rowOff>19050</xdr:rowOff>
    </xdr:to>
    <xdr:pic>
      <xdr:nvPicPr>
        <xdr:cNvPr id="12" name="Elemento grafico 11" descr="Segno di spunta">
          <a:extLst>
            <a:ext uri="{FF2B5EF4-FFF2-40B4-BE49-F238E27FC236}">
              <a16:creationId xmlns:a16="http://schemas.microsoft.com/office/drawing/2014/main" id="{541210E8-E767-43E0-8022-9062EC8D5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tretch>
          <a:fillRect/>
        </a:stretch>
      </xdr:blipFill>
      <xdr:spPr>
        <a:xfrm>
          <a:off x="371475" y="3514725"/>
          <a:ext cx="209550" cy="209550"/>
        </a:xfrm>
        <a:prstGeom prst="rect">
          <a:avLst/>
        </a:prstGeom>
      </xdr:spPr>
    </xdr:pic>
    <xdr:clientData/>
  </xdr:twoCellAnchor>
  <xdr:twoCellAnchor editAs="oneCell">
    <xdr:from>
      <xdr:col>12</xdr:col>
      <xdr:colOff>333373</xdr:colOff>
      <xdr:row>52</xdr:row>
      <xdr:rowOff>84667</xdr:rowOff>
    </xdr:from>
    <xdr:to>
      <xdr:col>15</xdr:col>
      <xdr:colOff>74082</xdr:colOff>
      <xdr:row>56</xdr:row>
      <xdr:rowOff>8954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382B9026-BE11-0D30-8817-C336E086FD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1623" y="8620125"/>
          <a:ext cx="968375" cy="6651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536966</xdr:colOff>
      <xdr:row>1</xdr:row>
      <xdr:rowOff>54475</xdr:rowOff>
    </xdr:from>
    <xdr:to>
      <xdr:col>7</xdr:col>
      <xdr:colOff>754865</xdr:colOff>
      <xdr:row>9</xdr:row>
      <xdr:rowOff>143656</xdr:rowOff>
    </xdr:to>
    <xdr:pic>
      <xdr:nvPicPr>
        <xdr:cNvPr id="31" name="Google Shape;97;p13" descr="Google Shape;134;p18">
          <a:extLst>
            <a:ext uri="{FF2B5EF4-FFF2-40B4-BE49-F238E27FC236}">
              <a16:creationId xmlns:a16="http://schemas.microsoft.com/office/drawing/2014/main" id="{45419CB4-5E7B-A472-9AE2-8F9DD5D26114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">
          <a:alphaModFix/>
        </a:blip>
        <a:srcRect l="1097" t="26967" r="36545" b="37812"/>
        <a:stretch/>
      </xdr:blipFill>
      <xdr:spPr>
        <a:xfrm>
          <a:off x="4132309" y="443581"/>
          <a:ext cx="3844371" cy="2641720"/>
        </a:xfrm>
        <a:custGeom>
          <a:avLst/>
          <a:gdLst/>
          <a:ahLst/>
          <a:cxnLst/>
          <a:rect l="l" t="t" r="r" b="b"/>
          <a:pathLst>
            <a:path w="21600" h="21600" extrusionOk="0">
              <a:moveTo>
                <a:pt x="1526" y="0"/>
              </a:moveTo>
              <a:cubicBezTo>
                <a:pt x="683" y="0"/>
                <a:pt x="0" y="1612"/>
                <a:pt x="0" y="3601"/>
              </a:cubicBezTo>
              <a:lnTo>
                <a:pt x="0" y="21600"/>
              </a:lnTo>
              <a:lnTo>
                <a:pt x="21600" y="21600"/>
              </a:lnTo>
              <a:lnTo>
                <a:pt x="21600" y="3601"/>
              </a:lnTo>
              <a:cubicBezTo>
                <a:pt x="21600" y="1612"/>
                <a:pt x="20917" y="0"/>
                <a:pt x="20074" y="0"/>
              </a:cubicBezTo>
              <a:lnTo>
                <a:pt x="1526" y="0"/>
              </a:lnTo>
              <a:close/>
            </a:path>
          </a:pathLst>
        </a:custGeom>
        <a:noFill/>
        <a:ln>
          <a:noFill/>
        </a:ln>
      </xdr:spPr>
    </xdr:pic>
    <xdr:clientData/>
  </xdr:twoCellAnchor>
  <xdr:twoCellAnchor editAs="oneCell">
    <xdr:from>
      <xdr:col>1</xdr:col>
      <xdr:colOff>1325141</xdr:colOff>
      <xdr:row>0</xdr:row>
      <xdr:rowOff>132609</xdr:rowOff>
    </xdr:from>
    <xdr:to>
      <xdr:col>4</xdr:col>
      <xdr:colOff>496500</xdr:colOff>
      <xdr:row>11</xdr:row>
      <xdr:rowOff>58522</xdr:rowOff>
    </xdr:to>
    <xdr:pic>
      <xdr:nvPicPr>
        <xdr:cNvPr id="35" name="Google Shape;110;p14" descr="Google Shape;147;p19">
          <a:extLst>
            <a:ext uri="{FF2B5EF4-FFF2-40B4-BE49-F238E27FC236}">
              <a16:creationId xmlns:a16="http://schemas.microsoft.com/office/drawing/2014/main" id="{9D9D9D0F-8C25-9BA9-4FD4-08D641A8F015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">
          <a:alphaModFix/>
        </a:blip>
        <a:srcRect l="31715" r="33035" b="14296"/>
        <a:stretch>
          <a:fillRect/>
        </a:stretch>
      </xdr:blipFill>
      <xdr:spPr>
        <a:xfrm>
          <a:off x="2087790" y="132609"/>
          <a:ext cx="3342579" cy="3202189"/>
        </a:xfrm>
        <a:custGeom>
          <a:avLst/>
          <a:gdLst/>
          <a:ahLst/>
          <a:cxnLst/>
          <a:rect l="l" t="t" r="r" b="b"/>
          <a:pathLst>
            <a:path w="21600" h="21600" extrusionOk="0">
              <a:moveTo>
                <a:pt x="3600" y="0"/>
              </a:moveTo>
              <a:cubicBezTo>
                <a:pt x="1612" y="0"/>
                <a:pt x="0" y="1285"/>
                <a:pt x="0" y="2870"/>
              </a:cubicBezTo>
              <a:lnTo>
                <a:pt x="0" y="21600"/>
              </a:lnTo>
              <a:lnTo>
                <a:pt x="21600" y="21600"/>
              </a:lnTo>
              <a:lnTo>
                <a:pt x="21600" y="2870"/>
              </a:lnTo>
              <a:cubicBezTo>
                <a:pt x="21600" y="1285"/>
                <a:pt x="19988" y="0"/>
                <a:pt x="18000" y="0"/>
              </a:cubicBezTo>
              <a:lnTo>
                <a:pt x="3600" y="0"/>
              </a:lnTo>
              <a:close/>
            </a:path>
          </a:pathLst>
        </a:custGeom>
        <a:noFill/>
        <a:ln>
          <a:noFill/>
        </a:ln>
      </xdr:spPr>
    </xdr:pic>
    <xdr:clientData/>
  </xdr:twoCellAnchor>
  <xdr:twoCellAnchor editAs="oneCell">
    <xdr:from>
      <xdr:col>0</xdr:col>
      <xdr:colOff>109728</xdr:colOff>
      <xdr:row>0</xdr:row>
      <xdr:rowOff>21946</xdr:rowOff>
    </xdr:from>
    <xdr:to>
      <xdr:col>1</xdr:col>
      <xdr:colOff>132368</xdr:colOff>
      <xdr:row>0</xdr:row>
      <xdr:rowOff>351130</xdr:rowOff>
    </xdr:to>
    <xdr:pic>
      <xdr:nvPicPr>
        <xdr:cNvPr id="4" name="Google Shape;17;p4" descr="Google Shape;19;p5">
          <a:extLst>
            <a:ext uri="{FF2B5EF4-FFF2-40B4-BE49-F238E27FC236}">
              <a16:creationId xmlns:a16="http://schemas.microsoft.com/office/drawing/2014/main" id="{FF1C4063-9F8A-EEB5-EC98-B0D2C3C0EB14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">
          <a:alphaModFix/>
        </a:blip>
        <a:srcRect/>
        <a:stretch/>
      </xdr:blipFill>
      <xdr:spPr>
        <a:xfrm>
          <a:off x="109728" y="21946"/>
          <a:ext cx="783421" cy="329184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0</xdr:colOff>
      <xdr:row>1</xdr:row>
      <xdr:rowOff>0</xdr:rowOff>
    </xdr:from>
    <xdr:ext cx="1390650" cy="0"/>
    <xdr:pic>
      <xdr:nvPicPr>
        <xdr:cNvPr id="146" name="image32.jpg" descr="充电口总成">
          <a:extLst>
            <a:ext uri="{FF2B5EF4-FFF2-40B4-BE49-F238E27FC236}">
              <a16:creationId xmlns:a16="http://schemas.microsoft.com/office/drawing/2014/main" id="{92062343-BE9D-43C0-9DC0-24117A7E9CE6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287000" y="8569325"/>
          <a:ext cx="1390650" cy="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</xdr:row>
      <xdr:rowOff>0</xdr:rowOff>
    </xdr:from>
    <xdr:ext cx="19050" cy="638175"/>
    <xdr:pic>
      <xdr:nvPicPr>
        <xdr:cNvPr id="56" name="image7.png">
          <a:extLst>
            <a:ext uri="{FF2B5EF4-FFF2-40B4-BE49-F238E27FC236}">
              <a16:creationId xmlns:a16="http://schemas.microsoft.com/office/drawing/2014/main" id="{0F35D773-C13D-45E8-9CC6-39FF4D124DA2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57250" y="13382625"/>
          <a:ext cx="19050" cy="638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</xdr:row>
      <xdr:rowOff>0</xdr:rowOff>
    </xdr:from>
    <xdr:ext cx="19050" cy="638175"/>
    <xdr:pic>
      <xdr:nvPicPr>
        <xdr:cNvPr id="57" name="image7.png">
          <a:extLst>
            <a:ext uri="{FF2B5EF4-FFF2-40B4-BE49-F238E27FC236}">
              <a16:creationId xmlns:a16="http://schemas.microsoft.com/office/drawing/2014/main" id="{41F9B2C0-940F-4F02-9AB6-4F96AA1E12EC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57250" y="13382625"/>
          <a:ext cx="19050" cy="638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</xdr:row>
      <xdr:rowOff>0</xdr:rowOff>
    </xdr:from>
    <xdr:ext cx="19050" cy="638175"/>
    <xdr:pic>
      <xdr:nvPicPr>
        <xdr:cNvPr id="58" name="image7.png">
          <a:extLst>
            <a:ext uri="{FF2B5EF4-FFF2-40B4-BE49-F238E27FC236}">
              <a16:creationId xmlns:a16="http://schemas.microsoft.com/office/drawing/2014/main" id="{0D6833D2-BCD3-47D4-BB48-6DDDEC45E856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57250" y="13382625"/>
          <a:ext cx="19050" cy="638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</xdr:row>
      <xdr:rowOff>0</xdr:rowOff>
    </xdr:from>
    <xdr:ext cx="19050" cy="638175"/>
    <xdr:pic>
      <xdr:nvPicPr>
        <xdr:cNvPr id="59" name="image7.png">
          <a:extLst>
            <a:ext uri="{FF2B5EF4-FFF2-40B4-BE49-F238E27FC236}">
              <a16:creationId xmlns:a16="http://schemas.microsoft.com/office/drawing/2014/main" id="{5F9B7FCF-F88D-493C-9526-6D134EEBEAFB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57250" y="13382625"/>
          <a:ext cx="19050" cy="638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</xdr:row>
      <xdr:rowOff>0</xdr:rowOff>
    </xdr:from>
    <xdr:ext cx="9525" cy="533400"/>
    <xdr:pic>
      <xdr:nvPicPr>
        <xdr:cNvPr id="60" name="image5.png">
          <a:extLst>
            <a:ext uri="{FF2B5EF4-FFF2-40B4-BE49-F238E27FC236}">
              <a16:creationId xmlns:a16="http://schemas.microsoft.com/office/drawing/2014/main" id="{044E421B-ECE4-4B5D-984E-E1E6E2F209A3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57250" y="13335000"/>
          <a:ext cx="9525" cy="533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</xdr:row>
      <xdr:rowOff>0</xdr:rowOff>
    </xdr:from>
    <xdr:ext cx="9525" cy="533400"/>
    <xdr:pic>
      <xdr:nvPicPr>
        <xdr:cNvPr id="61" name="image12.png">
          <a:extLst>
            <a:ext uri="{FF2B5EF4-FFF2-40B4-BE49-F238E27FC236}">
              <a16:creationId xmlns:a16="http://schemas.microsoft.com/office/drawing/2014/main" id="{3C13C3D5-ABB9-476E-A8D9-B65F32AAE715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57250" y="13335000"/>
          <a:ext cx="9525" cy="533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</xdr:row>
      <xdr:rowOff>0</xdr:rowOff>
    </xdr:from>
    <xdr:ext cx="9525" cy="514350"/>
    <xdr:pic>
      <xdr:nvPicPr>
        <xdr:cNvPr id="62" name="image2.png">
          <a:extLst>
            <a:ext uri="{FF2B5EF4-FFF2-40B4-BE49-F238E27FC236}">
              <a16:creationId xmlns:a16="http://schemas.microsoft.com/office/drawing/2014/main" id="{3E046013-78CD-4959-BC3E-40F9144A714B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57250" y="13335000"/>
          <a:ext cx="9525" cy="514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</xdr:row>
      <xdr:rowOff>0</xdr:rowOff>
    </xdr:from>
    <xdr:ext cx="9525" cy="533400"/>
    <xdr:pic>
      <xdr:nvPicPr>
        <xdr:cNvPr id="112" name="image5.png">
          <a:extLst>
            <a:ext uri="{FF2B5EF4-FFF2-40B4-BE49-F238E27FC236}">
              <a16:creationId xmlns:a16="http://schemas.microsoft.com/office/drawing/2014/main" id="{14EF73FD-6F04-4A9B-AA11-878374C07D13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27946350"/>
          <a:ext cx="9525" cy="533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</xdr:row>
      <xdr:rowOff>0</xdr:rowOff>
    </xdr:from>
    <xdr:ext cx="9525" cy="533400"/>
    <xdr:pic>
      <xdr:nvPicPr>
        <xdr:cNvPr id="113" name="image2.png">
          <a:extLst>
            <a:ext uri="{FF2B5EF4-FFF2-40B4-BE49-F238E27FC236}">
              <a16:creationId xmlns:a16="http://schemas.microsoft.com/office/drawing/2014/main" id="{FDC6CB77-8924-44B3-B476-4F3C0B73049E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27946350"/>
          <a:ext cx="9525" cy="533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</xdr:row>
      <xdr:rowOff>0</xdr:rowOff>
    </xdr:from>
    <xdr:ext cx="9525" cy="514350"/>
    <xdr:pic>
      <xdr:nvPicPr>
        <xdr:cNvPr id="114" name="image4.png">
          <a:extLst>
            <a:ext uri="{FF2B5EF4-FFF2-40B4-BE49-F238E27FC236}">
              <a16:creationId xmlns:a16="http://schemas.microsoft.com/office/drawing/2014/main" id="{563A0E91-0B2E-4D66-98F6-E6EBAD6C9D56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0" y="27946350"/>
          <a:ext cx="9525" cy="51435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</xdr:row>
      <xdr:rowOff>0</xdr:rowOff>
    </xdr:from>
    <xdr:ext cx="1143000" cy="0"/>
    <xdr:pic>
      <xdr:nvPicPr>
        <xdr:cNvPr id="115" name="image1.png">
          <a:extLst>
            <a:ext uri="{FF2B5EF4-FFF2-40B4-BE49-F238E27FC236}">
              <a16:creationId xmlns:a16="http://schemas.microsoft.com/office/drawing/2014/main" id="{F282E8F4-83E9-4361-BEF4-9F3697EFC1EC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276350" y="59391550"/>
          <a:ext cx="1143000" cy="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</xdr:row>
      <xdr:rowOff>0</xdr:rowOff>
    </xdr:from>
    <xdr:ext cx="9525" cy="533400"/>
    <xdr:pic>
      <xdr:nvPicPr>
        <xdr:cNvPr id="116" name="image5.png">
          <a:extLst>
            <a:ext uri="{FF2B5EF4-FFF2-40B4-BE49-F238E27FC236}">
              <a16:creationId xmlns:a16="http://schemas.microsoft.com/office/drawing/2014/main" id="{2B851772-994A-4856-9030-4487259CD67F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27946350"/>
          <a:ext cx="9525" cy="533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</xdr:row>
      <xdr:rowOff>0</xdr:rowOff>
    </xdr:from>
    <xdr:ext cx="9525" cy="533400"/>
    <xdr:pic>
      <xdr:nvPicPr>
        <xdr:cNvPr id="117" name="image2.png">
          <a:extLst>
            <a:ext uri="{FF2B5EF4-FFF2-40B4-BE49-F238E27FC236}">
              <a16:creationId xmlns:a16="http://schemas.microsoft.com/office/drawing/2014/main" id="{B5C4C5C7-3A65-4342-ACAB-AA7BE247C996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27946350"/>
          <a:ext cx="9525" cy="533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</xdr:row>
      <xdr:rowOff>0</xdr:rowOff>
    </xdr:from>
    <xdr:ext cx="9525" cy="514350"/>
    <xdr:pic>
      <xdr:nvPicPr>
        <xdr:cNvPr id="118" name="image4.png">
          <a:extLst>
            <a:ext uri="{FF2B5EF4-FFF2-40B4-BE49-F238E27FC236}">
              <a16:creationId xmlns:a16="http://schemas.microsoft.com/office/drawing/2014/main" id="{A6228BB8-E6AE-45A0-A824-EF3CD43C523A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0" y="27946350"/>
          <a:ext cx="9525" cy="51435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15</xdr:col>
      <xdr:colOff>470044</xdr:colOff>
      <xdr:row>9</xdr:row>
      <xdr:rowOff>400268</xdr:rowOff>
    </xdr:from>
    <xdr:to>
      <xdr:col>15</xdr:col>
      <xdr:colOff>1036261</xdr:colOff>
      <xdr:row>9</xdr:row>
      <xdr:rowOff>987064</xdr:rowOff>
    </xdr:to>
    <xdr:pic>
      <xdr:nvPicPr>
        <xdr:cNvPr id="167" name="Imagen 166">
          <a:extLst>
            <a:ext uri="{FF2B5EF4-FFF2-40B4-BE49-F238E27FC236}">
              <a16:creationId xmlns:a16="http://schemas.microsoft.com/office/drawing/2014/main" id="{BDAA42F1-A4E5-499D-AAB6-2827F31705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5568" r="2505"/>
        <a:stretch/>
      </xdr:blipFill>
      <xdr:spPr>
        <a:xfrm>
          <a:off x="23797404" y="82866957"/>
          <a:ext cx="571932" cy="582986"/>
        </a:xfrm>
        <a:prstGeom prst="rect">
          <a:avLst/>
        </a:prstGeom>
      </xdr:spPr>
    </xdr:pic>
    <xdr:clientData/>
  </xdr:twoCellAnchor>
  <xdr:twoCellAnchor editAs="oneCell">
    <xdr:from>
      <xdr:col>18</xdr:col>
      <xdr:colOff>341196</xdr:colOff>
      <xdr:row>9</xdr:row>
      <xdr:rowOff>324937</xdr:rowOff>
    </xdr:from>
    <xdr:to>
      <xdr:col>18</xdr:col>
      <xdr:colOff>919045</xdr:colOff>
      <xdr:row>9</xdr:row>
      <xdr:rowOff>947977</xdr:rowOff>
    </xdr:to>
    <xdr:pic>
      <xdr:nvPicPr>
        <xdr:cNvPr id="170" name="Imagen 169">
          <a:extLst>
            <a:ext uri="{FF2B5EF4-FFF2-40B4-BE49-F238E27FC236}">
              <a16:creationId xmlns:a16="http://schemas.microsoft.com/office/drawing/2014/main" id="{F1AFB136-671B-46EA-9766-61D9E4F1E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8594125" y="82791626"/>
          <a:ext cx="577849" cy="617325"/>
        </a:xfrm>
        <a:prstGeom prst="rect">
          <a:avLst/>
        </a:prstGeom>
      </xdr:spPr>
    </xdr:pic>
    <xdr:clientData/>
  </xdr:twoCellAnchor>
  <xdr:twoCellAnchor editAs="oneCell">
    <xdr:from>
      <xdr:col>11</xdr:col>
      <xdr:colOff>787673</xdr:colOff>
      <xdr:row>242</xdr:row>
      <xdr:rowOff>16257</xdr:rowOff>
    </xdr:from>
    <xdr:to>
      <xdr:col>16</xdr:col>
      <xdr:colOff>295832</xdr:colOff>
      <xdr:row>274</xdr:row>
      <xdr:rowOff>1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90E67883-A1F6-121D-E44E-BA0ACD918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392922" y="128454913"/>
          <a:ext cx="6602505" cy="6226047"/>
        </a:xfrm>
        <a:prstGeom prst="rect">
          <a:avLst/>
        </a:prstGeom>
      </xdr:spPr>
    </xdr:pic>
    <xdr:clientData/>
  </xdr:twoCellAnchor>
  <xdr:twoCellAnchor editAs="oneCell">
    <xdr:from>
      <xdr:col>10</xdr:col>
      <xdr:colOff>1170432</xdr:colOff>
      <xdr:row>456</xdr:row>
      <xdr:rowOff>182525</xdr:rowOff>
    </xdr:from>
    <xdr:to>
      <xdr:col>16</xdr:col>
      <xdr:colOff>43053</xdr:colOff>
      <xdr:row>487</xdr:row>
      <xdr:rowOff>194543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098547CB-BA91-FCA5-9F36-404E3E7CC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7410176" y="153005181"/>
          <a:ext cx="7347712" cy="6059248"/>
        </a:xfrm>
        <a:prstGeom prst="rect">
          <a:avLst/>
        </a:prstGeom>
      </xdr:spPr>
    </xdr:pic>
    <xdr:clientData/>
  </xdr:twoCellAnchor>
  <xdr:twoCellAnchor editAs="oneCell">
    <xdr:from>
      <xdr:col>11</xdr:col>
      <xdr:colOff>585215</xdr:colOff>
      <xdr:row>519</xdr:row>
      <xdr:rowOff>0</xdr:rowOff>
    </xdr:from>
    <xdr:to>
      <xdr:col>15</xdr:col>
      <xdr:colOff>1184280</xdr:colOff>
      <xdr:row>549</xdr:row>
      <xdr:rowOff>79375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DD876F4-EAFA-5C3F-FDA2-B27117B8A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8190464" y="165664896"/>
          <a:ext cx="6324986" cy="5933440"/>
        </a:xfrm>
        <a:prstGeom prst="rect">
          <a:avLst/>
        </a:prstGeom>
      </xdr:spPr>
    </xdr:pic>
    <xdr:clientData/>
  </xdr:twoCellAnchor>
  <xdr:twoCellAnchor editAs="oneCell">
    <xdr:from>
      <xdr:col>11</xdr:col>
      <xdr:colOff>125384</xdr:colOff>
      <xdr:row>9</xdr:row>
      <xdr:rowOff>87374</xdr:rowOff>
    </xdr:from>
    <xdr:to>
      <xdr:col>11</xdr:col>
      <xdr:colOff>1361312</xdr:colOff>
      <xdr:row>9</xdr:row>
      <xdr:rowOff>1176146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5193DCC-962A-47B4-9FBC-D6164F5C6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7730633" y="82554063"/>
          <a:ext cx="1226403" cy="1083057"/>
        </a:xfrm>
        <a:prstGeom prst="rect">
          <a:avLst/>
        </a:prstGeom>
      </xdr:spPr>
    </xdr:pic>
    <xdr:clientData/>
  </xdr:twoCellAnchor>
  <xdr:twoCellAnchor editAs="oneCell">
    <xdr:from>
      <xdr:col>12</xdr:col>
      <xdr:colOff>81281</xdr:colOff>
      <xdr:row>9</xdr:row>
      <xdr:rowOff>86281</xdr:rowOff>
    </xdr:from>
    <xdr:to>
      <xdr:col>12</xdr:col>
      <xdr:colOff>1340086</xdr:colOff>
      <xdr:row>9</xdr:row>
      <xdr:rowOff>1219199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5427EE9B-F615-444A-9CA0-31B1374D4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9052032" y="82552970"/>
          <a:ext cx="1264520" cy="1132918"/>
        </a:xfrm>
        <a:prstGeom prst="rect">
          <a:avLst/>
        </a:prstGeom>
      </xdr:spPr>
    </xdr:pic>
    <xdr:clientData/>
  </xdr:twoCellAnchor>
  <xdr:twoCellAnchor editAs="oneCell">
    <xdr:from>
      <xdr:col>13</xdr:col>
      <xdr:colOff>16256</xdr:colOff>
      <xdr:row>9</xdr:row>
      <xdr:rowOff>227584</xdr:rowOff>
    </xdr:from>
    <xdr:to>
      <xdr:col>13</xdr:col>
      <xdr:colOff>1412961</xdr:colOff>
      <xdr:row>10</xdr:row>
      <xdr:rowOff>2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5209862E-62AF-405D-9AF1-E082A6875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0352512" y="82694273"/>
          <a:ext cx="1400515" cy="1040383"/>
        </a:xfrm>
        <a:prstGeom prst="rect">
          <a:avLst/>
        </a:prstGeom>
      </xdr:spPr>
    </xdr:pic>
    <xdr:clientData/>
  </xdr:twoCellAnchor>
  <xdr:twoCellAnchor editAs="oneCell">
    <xdr:from>
      <xdr:col>14</xdr:col>
      <xdr:colOff>195073</xdr:colOff>
      <xdr:row>9</xdr:row>
      <xdr:rowOff>48767</xdr:rowOff>
    </xdr:from>
    <xdr:to>
      <xdr:col>14</xdr:col>
      <xdr:colOff>1376045</xdr:colOff>
      <xdr:row>9</xdr:row>
      <xdr:rowOff>1173507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2751C055-105C-4623-BD4D-107CC7A2B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2059393" y="82515456"/>
          <a:ext cx="1186687" cy="1119025"/>
        </a:xfrm>
        <a:prstGeom prst="rect">
          <a:avLst/>
        </a:prstGeom>
      </xdr:spPr>
    </xdr:pic>
    <xdr:clientData/>
  </xdr:twoCellAnchor>
  <xdr:twoCellAnchor editAs="oneCell">
    <xdr:from>
      <xdr:col>17</xdr:col>
      <xdr:colOff>276351</xdr:colOff>
      <xdr:row>9</xdr:row>
      <xdr:rowOff>97535</xdr:rowOff>
    </xdr:from>
    <xdr:to>
      <xdr:col>17</xdr:col>
      <xdr:colOff>1603628</xdr:colOff>
      <xdr:row>9</xdr:row>
      <xdr:rowOff>1208209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5D9364C9-FD69-40F4-A855-054D79DE9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6009600" y="82564224"/>
          <a:ext cx="1332992" cy="1099244"/>
        </a:xfrm>
        <a:prstGeom prst="rect">
          <a:avLst/>
        </a:prstGeom>
      </xdr:spPr>
    </xdr:pic>
    <xdr:clientData/>
  </xdr:twoCellAnchor>
  <xdr:twoCellAnchor editAs="oneCell">
    <xdr:from>
      <xdr:col>16</xdr:col>
      <xdr:colOff>292608</xdr:colOff>
      <xdr:row>9</xdr:row>
      <xdr:rowOff>292607</xdr:rowOff>
    </xdr:from>
    <xdr:to>
      <xdr:col>16</xdr:col>
      <xdr:colOff>1332992</xdr:colOff>
      <xdr:row>10</xdr:row>
      <xdr:rowOff>621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B1504F2B-F756-4472-A228-663AAE6CA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001728" y="82759296"/>
          <a:ext cx="1040384" cy="975979"/>
        </a:xfrm>
        <a:prstGeom prst="rect">
          <a:avLst/>
        </a:prstGeom>
      </xdr:spPr>
    </xdr:pic>
    <xdr:clientData/>
  </xdr:twoCellAnchor>
  <xdr:twoCellAnchor editAs="oneCell">
    <xdr:from>
      <xdr:col>1</xdr:col>
      <xdr:colOff>243840</xdr:colOff>
      <xdr:row>0</xdr:row>
      <xdr:rowOff>227584</xdr:rowOff>
    </xdr:from>
    <xdr:to>
      <xdr:col>2</xdr:col>
      <xdr:colOff>406400</xdr:colOff>
      <xdr:row>0</xdr:row>
      <xdr:rowOff>861568</xdr:rowOff>
    </xdr:to>
    <xdr:pic>
      <xdr:nvPicPr>
        <xdr:cNvPr id="2" name="Google Shape;17;p4" descr="Google Shape;19;p5">
          <a:extLst>
            <a:ext uri="{FF2B5EF4-FFF2-40B4-BE49-F238E27FC236}">
              <a16:creationId xmlns:a16="http://schemas.microsoft.com/office/drawing/2014/main" id="{5D3DD9AA-1B7A-40E4-8D5D-8C25DCF3355E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5">
          <a:alphaModFix/>
        </a:blip>
        <a:srcRect/>
        <a:stretch/>
      </xdr:blipFill>
      <xdr:spPr>
        <a:xfrm>
          <a:off x="243840" y="227584"/>
          <a:ext cx="1528064" cy="633984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155222</xdr:colOff>
      <xdr:row>218</xdr:row>
      <xdr:rowOff>322714</xdr:rowOff>
    </xdr:from>
    <xdr:to>
      <xdr:col>3</xdr:col>
      <xdr:colOff>546099</xdr:colOff>
      <xdr:row>242</xdr:row>
      <xdr:rowOff>15382</xdr:rowOff>
    </xdr:to>
    <xdr:pic>
      <xdr:nvPicPr>
        <xdr:cNvPr id="20" name="Imagen 4">
          <a:extLst>
            <a:ext uri="{FF2B5EF4-FFF2-40B4-BE49-F238E27FC236}">
              <a16:creationId xmlns:a16="http://schemas.microsoft.com/office/drawing/2014/main" id="{BDEE5B46-C6E1-4F54-8E83-CBFC0D22E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99666" y="49471714"/>
          <a:ext cx="6829777" cy="6200147"/>
        </a:xfrm>
        <a:prstGeom prst="rect">
          <a:avLst/>
        </a:prstGeom>
      </xdr:spPr>
    </xdr:pic>
    <xdr:clientData/>
  </xdr:twoCellAnchor>
  <xdr:oneCellAnchor>
    <xdr:from>
      <xdr:col>0</xdr:col>
      <xdr:colOff>286519</xdr:colOff>
      <xdr:row>247</xdr:row>
      <xdr:rowOff>30017</xdr:rowOff>
    </xdr:from>
    <xdr:ext cx="1006572" cy="506846"/>
    <xdr:pic>
      <xdr:nvPicPr>
        <xdr:cNvPr id="7" name="Google Shape;24;p6">
          <a:extLst>
            <a:ext uri="{FF2B5EF4-FFF2-40B4-BE49-F238E27FC236}">
              <a16:creationId xmlns:a16="http://schemas.microsoft.com/office/drawing/2014/main" id="{B3C0666C-99D1-439F-B96C-A1D4381144A5}"/>
            </a:ext>
          </a:extLst>
        </xdr:cNvPr>
        <xdr:cNvPicPr preferRelativeResize="0"/>
      </xdr:nvPicPr>
      <xdr:blipFill>
        <a:blip xmlns:r="http://schemas.openxmlformats.org/officeDocument/2006/relationships" r:embed="rId2">
          <a:alphaModFix/>
        </a:blip>
        <a:stretch>
          <a:fillRect/>
        </a:stretch>
      </xdr:blipFill>
      <xdr:spPr>
        <a:xfrm>
          <a:off x="286519" y="360217"/>
          <a:ext cx="1006572" cy="506846"/>
        </a:xfrm>
        <a:prstGeom prst="rect">
          <a:avLst/>
        </a:prstGeom>
        <a:noFill/>
        <a:ln>
          <a:noFill/>
        </a:ln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1450739</xdr:colOff>
      <xdr:row>92</xdr:row>
      <xdr:rowOff>9102</xdr:rowOff>
    </xdr:from>
    <xdr:ext cx="1390650" cy="904875"/>
    <xdr:pic>
      <xdr:nvPicPr>
        <xdr:cNvPr id="681" name="image117.jpg" descr="右后装饰边条">
          <a:extLst>
            <a:ext uri="{FF2B5EF4-FFF2-40B4-BE49-F238E27FC236}">
              <a16:creationId xmlns:a16="http://schemas.microsoft.com/office/drawing/2014/main" id="{610581D2-E9B7-4250-90BA-FBA6E0E1ADB6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755673" y="83577946"/>
          <a:ext cx="139065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403446</xdr:colOff>
      <xdr:row>91</xdr:row>
      <xdr:rowOff>454109</xdr:rowOff>
    </xdr:from>
    <xdr:ext cx="1390650" cy="904875"/>
    <xdr:pic>
      <xdr:nvPicPr>
        <xdr:cNvPr id="706" name="image117.jpg" descr="右后装饰边条">
          <a:extLst>
            <a:ext uri="{FF2B5EF4-FFF2-40B4-BE49-F238E27FC236}">
              <a16:creationId xmlns:a16="http://schemas.microsoft.com/office/drawing/2014/main" id="{CF3F371A-2D07-4C9C-8364-B4A922D6CD78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186050" y="84944669"/>
          <a:ext cx="139065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322</xdr:row>
      <xdr:rowOff>0</xdr:rowOff>
    </xdr:from>
    <xdr:ext cx="1390650" cy="904875"/>
    <xdr:pic>
      <xdr:nvPicPr>
        <xdr:cNvPr id="835" name="image117.jpg" descr="右后装饰边条">
          <a:extLst>
            <a:ext uri="{FF2B5EF4-FFF2-40B4-BE49-F238E27FC236}">
              <a16:creationId xmlns:a16="http://schemas.microsoft.com/office/drawing/2014/main" id="{A5BAEE50-4FBD-4263-8CBD-2B7D7377B93F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7155886" y="255074057"/>
          <a:ext cx="139065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21771</xdr:colOff>
      <xdr:row>323</xdr:row>
      <xdr:rowOff>10885</xdr:rowOff>
    </xdr:from>
    <xdr:ext cx="1400175" cy="914400"/>
    <xdr:pic>
      <xdr:nvPicPr>
        <xdr:cNvPr id="837" name="image361.jpg">
          <a:extLst>
            <a:ext uri="{FF2B5EF4-FFF2-40B4-BE49-F238E27FC236}">
              <a16:creationId xmlns:a16="http://schemas.microsoft.com/office/drawing/2014/main" id="{776B4D97-A0AE-444F-AA2B-6BD7D178C6A4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7177657" y="255999342"/>
          <a:ext cx="140017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468</xdr:row>
      <xdr:rowOff>0</xdr:rowOff>
    </xdr:from>
    <xdr:ext cx="342900" cy="342900"/>
    <xdr:sp macro="" textlink="">
      <xdr:nvSpPr>
        <xdr:cNvPr id="2" name="Shape 3" descr="blob:https://web.whatsapp.com/be4378f6-245a-4b82-90dc-b3112878b107">
          <a:extLst>
            <a:ext uri="{FF2B5EF4-FFF2-40B4-BE49-F238E27FC236}">
              <a16:creationId xmlns:a16="http://schemas.microsoft.com/office/drawing/2014/main" id="{6366AF59-1434-4B3E-9D0A-C52971ABFEBC}"/>
            </a:ext>
          </a:extLst>
        </xdr:cNvPr>
        <xdr:cNvSpPr/>
      </xdr:nvSpPr>
      <xdr:spPr>
        <a:xfrm>
          <a:off x="6858000" y="81153000"/>
          <a:ext cx="342900" cy="3429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3</xdr:col>
      <xdr:colOff>0</xdr:colOff>
      <xdr:row>468</xdr:row>
      <xdr:rowOff>0</xdr:rowOff>
    </xdr:from>
    <xdr:ext cx="342900" cy="342900"/>
    <xdr:sp macro="" textlink="">
      <xdr:nvSpPr>
        <xdr:cNvPr id="3" name="Shape 3" descr="blob:https://web.whatsapp.com/be4378f6-245a-4b82-90dc-b3112878b107">
          <a:extLst>
            <a:ext uri="{FF2B5EF4-FFF2-40B4-BE49-F238E27FC236}">
              <a16:creationId xmlns:a16="http://schemas.microsoft.com/office/drawing/2014/main" id="{08B7702F-AB2C-4B41-8B87-CCD9B8BC7EAB}"/>
            </a:ext>
          </a:extLst>
        </xdr:cNvPr>
        <xdr:cNvSpPr/>
      </xdr:nvSpPr>
      <xdr:spPr>
        <a:xfrm>
          <a:off x="3429000" y="83439000"/>
          <a:ext cx="342900" cy="3429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3</xdr:col>
      <xdr:colOff>0</xdr:colOff>
      <xdr:row>468</xdr:row>
      <xdr:rowOff>0</xdr:rowOff>
    </xdr:from>
    <xdr:ext cx="342900" cy="342900"/>
    <xdr:sp macro="" textlink="">
      <xdr:nvSpPr>
        <xdr:cNvPr id="4" name="Shape 3" descr="blob:https://web.whatsapp.com/be4378f6-245a-4b82-90dc-b3112878b107">
          <a:extLst>
            <a:ext uri="{FF2B5EF4-FFF2-40B4-BE49-F238E27FC236}">
              <a16:creationId xmlns:a16="http://schemas.microsoft.com/office/drawing/2014/main" id="{6A5933BB-4056-438D-8F0A-930381051785}"/>
            </a:ext>
          </a:extLst>
        </xdr:cNvPr>
        <xdr:cNvSpPr/>
      </xdr:nvSpPr>
      <xdr:spPr>
        <a:xfrm>
          <a:off x="3429000" y="82677000"/>
          <a:ext cx="342900" cy="3429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3</xdr:col>
      <xdr:colOff>0</xdr:colOff>
      <xdr:row>468</xdr:row>
      <xdr:rowOff>0</xdr:rowOff>
    </xdr:from>
    <xdr:ext cx="352425" cy="342900"/>
    <xdr:sp macro="" textlink="">
      <xdr:nvSpPr>
        <xdr:cNvPr id="5" name="Shape 4" descr="blob:https://web.whatsapp.com/be4378f6-245a-4b82-90dc-b3112878b107">
          <a:extLst>
            <a:ext uri="{FF2B5EF4-FFF2-40B4-BE49-F238E27FC236}">
              <a16:creationId xmlns:a16="http://schemas.microsoft.com/office/drawing/2014/main" id="{184D7487-7DDC-435A-ADB5-98AD31BAE36C}"/>
            </a:ext>
          </a:extLst>
        </xdr:cNvPr>
        <xdr:cNvSpPr/>
      </xdr:nvSpPr>
      <xdr:spPr>
        <a:xfrm>
          <a:off x="3429000" y="82867500"/>
          <a:ext cx="352425" cy="3429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3</xdr:col>
      <xdr:colOff>0</xdr:colOff>
      <xdr:row>468</xdr:row>
      <xdr:rowOff>0</xdr:rowOff>
    </xdr:from>
    <xdr:ext cx="342900" cy="342900"/>
    <xdr:sp macro="" textlink="">
      <xdr:nvSpPr>
        <xdr:cNvPr id="6" name="Shape 3" descr="blob:https://web.whatsapp.com/be4378f6-245a-4b82-90dc-b3112878b107">
          <a:extLst>
            <a:ext uri="{FF2B5EF4-FFF2-40B4-BE49-F238E27FC236}">
              <a16:creationId xmlns:a16="http://schemas.microsoft.com/office/drawing/2014/main" id="{AABA9E90-BBED-4FD5-91B1-754DBD00E6AE}"/>
            </a:ext>
          </a:extLst>
        </xdr:cNvPr>
        <xdr:cNvSpPr/>
      </xdr:nvSpPr>
      <xdr:spPr>
        <a:xfrm>
          <a:off x="3429000" y="83439000"/>
          <a:ext cx="342900" cy="3429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0</xdr:colOff>
      <xdr:row>125</xdr:row>
      <xdr:rowOff>0</xdr:rowOff>
    </xdr:from>
    <xdr:ext cx="0" cy="523875"/>
    <xdr:pic>
      <xdr:nvPicPr>
        <xdr:cNvPr id="7" name="image20.png">
          <a:extLst>
            <a:ext uri="{FF2B5EF4-FFF2-40B4-BE49-F238E27FC236}">
              <a16:creationId xmlns:a16="http://schemas.microsoft.com/office/drawing/2014/main" id="{9F79A407-E3DF-4B8E-8BC3-4C50AB620674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714500" y="23431500"/>
          <a:ext cx="0" cy="5238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125</xdr:row>
      <xdr:rowOff>0</xdr:rowOff>
    </xdr:from>
    <xdr:ext cx="0" cy="542925"/>
    <xdr:pic>
      <xdr:nvPicPr>
        <xdr:cNvPr id="8" name="image17.png">
          <a:extLst>
            <a:ext uri="{FF2B5EF4-FFF2-40B4-BE49-F238E27FC236}">
              <a16:creationId xmlns:a16="http://schemas.microsoft.com/office/drawing/2014/main" id="{9C76C343-84DF-42DA-80D2-0B3A75888EEB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14500" y="23431500"/>
          <a:ext cx="0" cy="5429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125</xdr:row>
      <xdr:rowOff>0</xdr:rowOff>
    </xdr:from>
    <xdr:ext cx="0" cy="504825"/>
    <xdr:pic>
      <xdr:nvPicPr>
        <xdr:cNvPr id="9" name="image18.png">
          <a:extLst>
            <a:ext uri="{FF2B5EF4-FFF2-40B4-BE49-F238E27FC236}">
              <a16:creationId xmlns:a16="http://schemas.microsoft.com/office/drawing/2014/main" id="{E8D33C20-F4EC-49B5-9523-28747A12ECFC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714500" y="23431500"/>
          <a:ext cx="0" cy="50482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32</xdr:row>
      <xdr:rowOff>0</xdr:rowOff>
    </xdr:from>
    <xdr:ext cx="1247775" cy="0"/>
    <xdr:pic>
      <xdr:nvPicPr>
        <xdr:cNvPr id="10" name="image16.png">
          <a:extLst>
            <a:ext uri="{FF2B5EF4-FFF2-40B4-BE49-F238E27FC236}">
              <a16:creationId xmlns:a16="http://schemas.microsoft.com/office/drawing/2014/main" id="{F92A73E0-DC7A-412B-B165-3D7D1D3B1CE1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858000" y="5905500"/>
          <a:ext cx="1247775" cy="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263</xdr:row>
      <xdr:rowOff>0</xdr:rowOff>
    </xdr:from>
    <xdr:ext cx="0" cy="381000"/>
    <xdr:pic>
      <xdr:nvPicPr>
        <xdr:cNvPr id="11" name="image6.png">
          <a:extLst>
            <a:ext uri="{FF2B5EF4-FFF2-40B4-BE49-F238E27FC236}">
              <a16:creationId xmlns:a16="http://schemas.microsoft.com/office/drawing/2014/main" id="{5E6904FF-4DEF-454B-B2AD-A29AC94DB2B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5514975" y="49339500"/>
          <a:ext cx="0" cy="381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125</xdr:row>
      <xdr:rowOff>0</xdr:rowOff>
    </xdr:from>
    <xdr:ext cx="0" cy="523875"/>
    <xdr:pic>
      <xdr:nvPicPr>
        <xdr:cNvPr id="12" name="image20.png">
          <a:extLst>
            <a:ext uri="{FF2B5EF4-FFF2-40B4-BE49-F238E27FC236}">
              <a16:creationId xmlns:a16="http://schemas.microsoft.com/office/drawing/2014/main" id="{5D4D2DC9-2E32-4FFB-8A4F-E152069A0C43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714500" y="23431500"/>
          <a:ext cx="0" cy="5238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125</xdr:row>
      <xdr:rowOff>0</xdr:rowOff>
    </xdr:from>
    <xdr:ext cx="0" cy="542925"/>
    <xdr:pic>
      <xdr:nvPicPr>
        <xdr:cNvPr id="13" name="image17.png">
          <a:extLst>
            <a:ext uri="{FF2B5EF4-FFF2-40B4-BE49-F238E27FC236}">
              <a16:creationId xmlns:a16="http://schemas.microsoft.com/office/drawing/2014/main" id="{D23AB5CF-003F-42C7-8A92-5C241E4D6DF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14500" y="23431500"/>
          <a:ext cx="0" cy="5429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125</xdr:row>
      <xdr:rowOff>0</xdr:rowOff>
    </xdr:from>
    <xdr:ext cx="0" cy="504825"/>
    <xdr:pic>
      <xdr:nvPicPr>
        <xdr:cNvPr id="14" name="image18.png">
          <a:extLst>
            <a:ext uri="{FF2B5EF4-FFF2-40B4-BE49-F238E27FC236}">
              <a16:creationId xmlns:a16="http://schemas.microsoft.com/office/drawing/2014/main" id="{8DBF82D3-2BA5-4E6E-A1BF-0CD1F579A94A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714500" y="23431500"/>
          <a:ext cx="0" cy="50482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</xdr:row>
      <xdr:rowOff>904875</xdr:rowOff>
    </xdr:from>
    <xdr:ext cx="1390650" cy="904875"/>
    <xdr:pic>
      <xdr:nvPicPr>
        <xdr:cNvPr id="18" name="image10.jpg" descr="车载充电机总成2107030--R11">
          <a:extLst>
            <a:ext uri="{FF2B5EF4-FFF2-40B4-BE49-F238E27FC236}">
              <a16:creationId xmlns:a16="http://schemas.microsoft.com/office/drawing/2014/main" id="{47D5E97D-39F3-45F3-94A2-862A3BE6B80F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144250" y="1520825"/>
          <a:ext cx="139065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</xdr:row>
      <xdr:rowOff>904875</xdr:rowOff>
    </xdr:from>
    <xdr:ext cx="1400175" cy="914400"/>
    <xdr:pic>
      <xdr:nvPicPr>
        <xdr:cNvPr id="20" name="image1.jpg" descr="充电枪带线束总成（欧标）">
          <a:extLst>
            <a:ext uri="{FF2B5EF4-FFF2-40B4-BE49-F238E27FC236}">
              <a16:creationId xmlns:a16="http://schemas.microsoft.com/office/drawing/2014/main" id="{44BD693D-A37A-4721-9BB1-B742149B5D7D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1144250" y="2282825"/>
          <a:ext cx="140017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17</xdr:row>
      <xdr:rowOff>904875</xdr:rowOff>
    </xdr:from>
    <xdr:ext cx="1390650" cy="904875"/>
    <xdr:pic>
      <xdr:nvPicPr>
        <xdr:cNvPr id="22" name="image9.jpg" descr="左后制动钳">
          <a:extLst>
            <a:ext uri="{FF2B5EF4-FFF2-40B4-BE49-F238E27FC236}">
              <a16:creationId xmlns:a16="http://schemas.microsoft.com/office/drawing/2014/main" id="{50113344-5B58-4507-8A06-2F4A2FC8D1BA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1144250" y="3235325"/>
          <a:ext cx="139065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1797447</xdr:colOff>
      <xdr:row>20</xdr:row>
      <xdr:rowOff>904874</xdr:rowOff>
    </xdr:from>
    <xdr:ext cx="1473491" cy="944827"/>
    <xdr:pic>
      <xdr:nvPicPr>
        <xdr:cNvPr id="484" name="image5.jpg" descr="后制动盘">
          <a:extLst>
            <a:ext uri="{FF2B5EF4-FFF2-40B4-BE49-F238E27FC236}">
              <a16:creationId xmlns:a16="http://schemas.microsoft.com/office/drawing/2014/main" id="{9EF8BA2A-A111-4BEE-B50D-15649BF68381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955893" y="17405875"/>
          <a:ext cx="1473491" cy="944827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23</xdr:row>
      <xdr:rowOff>904875</xdr:rowOff>
    </xdr:from>
    <xdr:ext cx="1390650" cy="914400"/>
    <xdr:pic>
      <xdr:nvPicPr>
        <xdr:cNvPr id="26" name="image15.jpg" descr="IMG_5032">
          <a:extLst>
            <a:ext uri="{FF2B5EF4-FFF2-40B4-BE49-F238E27FC236}">
              <a16:creationId xmlns:a16="http://schemas.microsoft.com/office/drawing/2014/main" id="{00537774-B7A8-455D-8378-9128A5F48083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1144250" y="4378325"/>
          <a:ext cx="139065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26</xdr:row>
      <xdr:rowOff>904875</xdr:rowOff>
    </xdr:from>
    <xdr:ext cx="1400175" cy="914400"/>
    <xdr:pic>
      <xdr:nvPicPr>
        <xdr:cNvPr id="27" name="image13.jpg" descr="968930f47ce8ba362dcd1772e81d114">
          <a:extLst>
            <a:ext uri="{FF2B5EF4-FFF2-40B4-BE49-F238E27FC236}">
              <a16:creationId xmlns:a16="http://schemas.microsoft.com/office/drawing/2014/main" id="{F3022099-9799-418B-8AAB-49B1A955AD44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144250" y="4949825"/>
          <a:ext cx="140017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27</xdr:row>
      <xdr:rowOff>904875</xdr:rowOff>
    </xdr:from>
    <xdr:ext cx="1419225" cy="923925"/>
    <xdr:pic>
      <xdr:nvPicPr>
        <xdr:cNvPr id="28" name="image22.jpg" descr="IMG_4832">
          <a:extLst>
            <a:ext uri="{FF2B5EF4-FFF2-40B4-BE49-F238E27FC236}">
              <a16:creationId xmlns:a16="http://schemas.microsoft.com/office/drawing/2014/main" id="{B4C83F6D-D95A-4DDF-8E7C-A3AA93422EAD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8848165" y="24150357"/>
          <a:ext cx="1419225" cy="92392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28</xdr:row>
      <xdr:rowOff>904875</xdr:rowOff>
    </xdr:from>
    <xdr:ext cx="1390650" cy="923925"/>
    <xdr:pic>
      <xdr:nvPicPr>
        <xdr:cNvPr id="29" name="image19.jpg" descr="145d99c92053e5e2e62e3e65eeef4ba">
          <a:extLst>
            <a:ext uri="{FF2B5EF4-FFF2-40B4-BE49-F238E27FC236}">
              <a16:creationId xmlns:a16="http://schemas.microsoft.com/office/drawing/2014/main" id="{BFDDB92E-8136-4600-A98A-567177781346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1144250" y="5330825"/>
          <a:ext cx="1390650" cy="92392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9525</xdr:colOff>
      <xdr:row>32</xdr:row>
      <xdr:rowOff>904875</xdr:rowOff>
    </xdr:from>
    <xdr:ext cx="1400175" cy="914400"/>
    <xdr:pic>
      <xdr:nvPicPr>
        <xdr:cNvPr id="30" name="image8.jpg" descr="摇摆器">
          <a:extLst>
            <a:ext uri="{FF2B5EF4-FFF2-40B4-BE49-F238E27FC236}">
              <a16:creationId xmlns:a16="http://schemas.microsoft.com/office/drawing/2014/main" id="{16473B4A-DDF8-4E0C-B7EF-EADA1CD24B02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1153775" y="6092825"/>
          <a:ext cx="140017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49389</xdr:colOff>
      <xdr:row>38</xdr:row>
      <xdr:rowOff>15874</xdr:rowOff>
    </xdr:from>
    <xdr:ext cx="1400175" cy="923925"/>
    <xdr:pic>
      <xdr:nvPicPr>
        <xdr:cNvPr id="31" name="image11.jpg" descr="摇摆器锁止拉线">
          <a:extLst>
            <a:ext uri="{FF2B5EF4-FFF2-40B4-BE49-F238E27FC236}">
              <a16:creationId xmlns:a16="http://schemas.microsoft.com/office/drawing/2014/main" id="{A73D204B-BC32-4510-B39C-4DB912012FFF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9045222" y="33423930"/>
          <a:ext cx="1400175" cy="92392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48768</xdr:colOff>
      <xdr:row>39</xdr:row>
      <xdr:rowOff>14858</xdr:rowOff>
    </xdr:from>
    <xdr:ext cx="1409700" cy="914400"/>
    <xdr:pic>
      <xdr:nvPicPr>
        <xdr:cNvPr id="32" name="image25.jpg" descr="法兰头偏心螺栓">
          <a:extLst>
            <a:ext uri="{FF2B5EF4-FFF2-40B4-BE49-F238E27FC236}">
              <a16:creationId xmlns:a16="http://schemas.microsoft.com/office/drawing/2014/main" id="{75115881-6F01-4263-8709-F00BA827AB39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8997696" y="35213161"/>
          <a:ext cx="140970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42</xdr:row>
      <xdr:rowOff>904875</xdr:rowOff>
    </xdr:from>
    <xdr:ext cx="1400175" cy="904875"/>
    <xdr:pic>
      <xdr:nvPicPr>
        <xdr:cNvPr id="35" name="image39.jpg" descr="前副车架">
          <a:extLst>
            <a:ext uri="{FF2B5EF4-FFF2-40B4-BE49-F238E27FC236}">
              <a16:creationId xmlns:a16="http://schemas.microsoft.com/office/drawing/2014/main" id="{981DEAF1-D11C-4288-88F8-4FE43B521EA4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9310255" y="37425457"/>
          <a:ext cx="1400175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79</xdr:row>
      <xdr:rowOff>904875</xdr:rowOff>
    </xdr:from>
    <xdr:ext cx="1400175" cy="904875"/>
    <xdr:pic>
      <xdr:nvPicPr>
        <xdr:cNvPr id="53" name="image41.jpg" descr="台阶螺栓">
          <a:extLst>
            <a:ext uri="{FF2B5EF4-FFF2-40B4-BE49-F238E27FC236}">
              <a16:creationId xmlns:a16="http://schemas.microsoft.com/office/drawing/2014/main" id="{979864DE-F795-451C-9EBA-82758F8FBD64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1144250" y="14855825"/>
          <a:ext cx="1400175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82</xdr:row>
      <xdr:rowOff>904875</xdr:rowOff>
    </xdr:from>
    <xdr:ext cx="1400175" cy="904875"/>
    <xdr:pic>
      <xdr:nvPicPr>
        <xdr:cNvPr id="54" name="image40.jpg" descr="方向把安装下座">
          <a:extLst>
            <a:ext uri="{FF2B5EF4-FFF2-40B4-BE49-F238E27FC236}">
              <a16:creationId xmlns:a16="http://schemas.microsoft.com/office/drawing/2014/main" id="{27E10D1A-4342-4F9B-A654-00ADF0BE1AB2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1144250" y="15427325"/>
          <a:ext cx="1400175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107</xdr:row>
      <xdr:rowOff>904875</xdr:rowOff>
    </xdr:from>
    <xdr:ext cx="1390650" cy="923925"/>
    <xdr:pic>
      <xdr:nvPicPr>
        <xdr:cNvPr id="67" name="image60.jpg" descr="驻车拉线总成">
          <a:extLst>
            <a:ext uri="{FF2B5EF4-FFF2-40B4-BE49-F238E27FC236}">
              <a16:creationId xmlns:a16="http://schemas.microsoft.com/office/drawing/2014/main" id="{9ABBD0BB-4392-412A-8AFA-F4D9F8228649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1144250" y="20189825"/>
          <a:ext cx="1390650" cy="92392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110</xdr:row>
      <xdr:rowOff>904875</xdr:rowOff>
    </xdr:from>
    <xdr:ext cx="1390650" cy="904875"/>
    <xdr:pic>
      <xdr:nvPicPr>
        <xdr:cNvPr id="68" name="image59.jpg" descr="IMG_5001">
          <a:extLst>
            <a:ext uri="{FF2B5EF4-FFF2-40B4-BE49-F238E27FC236}">
              <a16:creationId xmlns:a16="http://schemas.microsoft.com/office/drawing/2014/main" id="{7BED2F1C-7375-4A37-9F34-19AD62C4F57E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1144250" y="20761325"/>
          <a:ext cx="139065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111</xdr:row>
      <xdr:rowOff>904875</xdr:rowOff>
    </xdr:from>
    <xdr:ext cx="1390650" cy="895350"/>
    <xdr:pic>
      <xdr:nvPicPr>
        <xdr:cNvPr id="69" name="image50.jpg" descr="IMG_4971">
          <a:extLst>
            <a:ext uri="{FF2B5EF4-FFF2-40B4-BE49-F238E27FC236}">
              <a16:creationId xmlns:a16="http://schemas.microsoft.com/office/drawing/2014/main" id="{F975A536-F48E-4579-A979-2E63D12AFD18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1144250" y="20951825"/>
          <a:ext cx="1390650" cy="89535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130</xdr:row>
      <xdr:rowOff>904875</xdr:rowOff>
    </xdr:from>
    <xdr:ext cx="1400175" cy="904875"/>
    <xdr:pic>
      <xdr:nvPicPr>
        <xdr:cNvPr id="76" name="image70.jpg" descr="坐垫锁总成3704050-R10">
          <a:extLst>
            <a:ext uri="{FF2B5EF4-FFF2-40B4-BE49-F238E27FC236}">
              <a16:creationId xmlns:a16="http://schemas.microsoft.com/office/drawing/2014/main" id="{41B6AA3F-9210-430C-83CA-FB66C4B6F7F2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1144250" y="24571325"/>
          <a:ext cx="1400175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312</xdr:row>
      <xdr:rowOff>904875</xdr:rowOff>
    </xdr:from>
    <xdr:ext cx="1390650" cy="923925"/>
    <xdr:pic>
      <xdr:nvPicPr>
        <xdr:cNvPr id="143" name="image136.jpg" descr="灭火器固定支架">
          <a:extLst>
            <a:ext uri="{FF2B5EF4-FFF2-40B4-BE49-F238E27FC236}">
              <a16:creationId xmlns:a16="http://schemas.microsoft.com/office/drawing/2014/main" id="{0F4C831F-922D-4EF0-AB20-92E65EC65288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11144250" y="58861325"/>
          <a:ext cx="1390650" cy="92392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313</xdr:row>
      <xdr:rowOff>895350</xdr:rowOff>
    </xdr:from>
    <xdr:ext cx="1381125" cy="914400"/>
    <xdr:pic>
      <xdr:nvPicPr>
        <xdr:cNvPr id="144" name="image139.jpg" descr="IMG_4973">
          <a:extLst>
            <a:ext uri="{FF2B5EF4-FFF2-40B4-BE49-F238E27FC236}">
              <a16:creationId xmlns:a16="http://schemas.microsoft.com/office/drawing/2014/main" id="{6A914B6A-F080-4AF8-BD0E-6F5348C9C0EA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11144250" y="59055000"/>
          <a:ext cx="138112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16</xdr:row>
      <xdr:rowOff>0</xdr:rowOff>
    </xdr:from>
    <xdr:ext cx="1409700" cy="914400"/>
    <xdr:pic>
      <xdr:nvPicPr>
        <xdr:cNvPr id="285" name="image238.jpg">
          <a:extLst>
            <a:ext uri="{FF2B5EF4-FFF2-40B4-BE49-F238E27FC236}">
              <a16:creationId xmlns:a16="http://schemas.microsoft.com/office/drawing/2014/main" id="{AB702A15-CE01-4301-BA9D-CFC21D136CCA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8848165" y="13187082"/>
          <a:ext cx="140970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17</xdr:row>
      <xdr:rowOff>0</xdr:rowOff>
    </xdr:from>
    <xdr:ext cx="1409700" cy="914400"/>
    <xdr:pic>
      <xdr:nvPicPr>
        <xdr:cNvPr id="286" name="image247.jpg">
          <a:extLst>
            <a:ext uri="{FF2B5EF4-FFF2-40B4-BE49-F238E27FC236}">
              <a16:creationId xmlns:a16="http://schemas.microsoft.com/office/drawing/2014/main" id="{31973680-8B5B-4EAC-8794-63C9B6E55045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1144250" y="3048000"/>
          <a:ext cx="140970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26894</xdr:colOff>
      <xdr:row>20</xdr:row>
      <xdr:rowOff>8965</xdr:rowOff>
    </xdr:from>
    <xdr:ext cx="1428750" cy="904875"/>
    <xdr:pic>
      <xdr:nvPicPr>
        <xdr:cNvPr id="287" name="image242.jpg">
          <a:extLst>
            <a:ext uri="{FF2B5EF4-FFF2-40B4-BE49-F238E27FC236}">
              <a16:creationId xmlns:a16="http://schemas.microsoft.com/office/drawing/2014/main" id="{6B6CC65C-0D68-46A0-A0DC-9149F5D7FBFD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7100047" y="16423341"/>
          <a:ext cx="142875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25</xdr:row>
      <xdr:rowOff>0</xdr:rowOff>
    </xdr:from>
    <xdr:ext cx="1409700" cy="914400"/>
    <xdr:pic>
      <xdr:nvPicPr>
        <xdr:cNvPr id="289" name="image262.jpg">
          <a:extLst>
            <a:ext uri="{FF2B5EF4-FFF2-40B4-BE49-F238E27FC236}">
              <a16:creationId xmlns:a16="http://schemas.microsoft.com/office/drawing/2014/main" id="{A3CB3BD4-3F72-4C76-B24E-66F322A615EB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11144250" y="4572000"/>
          <a:ext cx="140970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26</xdr:row>
      <xdr:rowOff>0</xdr:rowOff>
    </xdr:from>
    <xdr:ext cx="1447800" cy="914400"/>
    <xdr:pic>
      <xdr:nvPicPr>
        <xdr:cNvPr id="478" name="image250.jpg">
          <a:extLst>
            <a:ext uri="{FF2B5EF4-FFF2-40B4-BE49-F238E27FC236}">
              <a16:creationId xmlns:a16="http://schemas.microsoft.com/office/drawing/2014/main" id="{2B3E004B-2184-41F0-AC12-3FBBDE79A342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1144250" y="4762500"/>
          <a:ext cx="144780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30</xdr:row>
      <xdr:rowOff>0</xdr:rowOff>
    </xdr:from>
    <xdr:ext cx="1447800" cy="914400"/>
    <xdr:pic>
      <xdr:nvPicPr>
        <xdr:cNvPr id="291" name="image257.jpg">
          <a:extLst>
            <a:ext uri="{FF2B5EF4-FFF2-40B4-BE49-F238E27FC236}">
              <a16:creationId xmlns:a16="http://schemas.microsoft.com/office/drawing/2014/main" id="{3FAE3664-D99B-4986-A61D-4505AEB1AF4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8832574" y="25987513"/>
          <a:ext cx="144780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31</xdr:row>
      <xdr:rowOff>0</xdr:rowOff>
    </xdr:from>
    <xdr:ext cx="1400175" cy="914400"/>
    <xdr:pic>
      <xdr:nvPicPr>
        <xdr:cNvPr id="292" name="image251.jpg">
          <a:extLst>
            <a:ext uri="{FF2B5EF4-FFF2-40B4-BE49-F238E27FC236}">
              <a16:creationId xmlns:a16="http://schemas.microsoft.com/office/drawing/2014/main" id="{490235A5-3D59-4CB0-ABD3-45E3DCF06DF8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11144250" y="5715000"/>
          <a:ext cx="140017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32</xdr:row>
      <xdr:rowOff>0</xdr:rowOff>
    </xdr:from>
    <xdr:ext cx="1409700" cy="914400"/>
    <xdr:pic>
      <xdr:nvPicPr>
        <xdr:cNvPr id="293" name="image253.jpg">
          <a:extLst>
            <a:ext uri="{FF2B5EF4-FFF2-40B4-BE49-F238E27FC236}">
              <a16:creationId xmlns:a16="http://schemas.microsoft.com/office/drawing/2014/main" id="{4C8FE15D-4033-4F1E-9DF5-014F21A7A56F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1144250" y="5905500"/>
          <a:ext cx="140970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34</xdr:row>
      <xdr:rowOff>0</xdr:rowOff>
    </xdr:from>
    <xdr:ext cx="1409700" cy="914400"/>
    <xdr:pic>
      <xdr:nvPicPr>
        <xdr:cNvPr id="294" name="image256.jpg">
          <a:extLst>
            <a:ext uri="{FF2B5EF4-FFF2-40B4-BE49-F238E27FC236}">
              <a16:creationId xmlns:a16="http://schemas.microsoft.com/office/drawing/2014/main" id="{2D781FFF-C79E-49F6-8744-2B9EE9EE810F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11144250" y="6286500"/>
          <a:ext cx="140970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35</xdr:row>
      <xdr:rowOff>0</xdr:rowOff>
    </xdr:from>
    <xdr:ext cx="1409700" cy="914400"/>
    <xdr:pic>
      <xdr:nvPicPr>
        <xdr:cNvPr id="295" name="image258.jpg">
          <a:extLst>
            <a:ext uri="{FF2B5EF4-FFF2-40B4-BE49-F238E27FC236}">
              <a16:creationId xmlns:a16="http://schemas.microsoft.com/office/drawing/2014/main" id="{0E829628-E436-473B-96A6-1440E32A7D0A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1144250" y="6477000"/>
          <a:ext cx="140970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36</xdr:row>
      <xdr:rowOff>0</xdr:rowOff>
    </xdr:from>
    <xdr:ext cx="1447800" cy="914400"/>
    <xdr:pic>
      <xdr:nvPicPr>
        <xdr:cNvPr id="296" name="image260.jpg">
          <a:extLst>
            <a:ext uri="{FF2B5EF4-FFF2-40B4-BE49-F238E27FC236}">
              <a16:creationId xmlns:a16="http://schemas.microsoft.com/office/drawing/2014/main" id="{9468B817-3744-4069-A6DF-351D265FA761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1144250" y="6667500"/>
          <a:ext cx="144780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1773936</xdr:colOff>
      <xdr:row>77</xdr:row>
      <xdr:rowOff>0</xdr:rowOff>
    </xdr:from>
    <xdr:ext cx="1400175" cy="914400"/>
    <xdr:pic>
      <xdr:nvPicPr>
        <xdr:cNvPr id="314" name="image266.jpg">
          <a:extLst>
            <a:ext uri="{FF2B5EF4-FFF2-40B4-BE49-F238E27FC236}">
              <a16:creationId xmlns:a16="http://schemas.microsoft.com/office/drawing/2014/main" id="{B1858DC0-7AB8-47B0-9337-734423DA3908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9272016" y="69412104"/>
          <a:ext cx="140017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78</xdr:row>
      <xdr:rowOff>0</xdr:rowOff>
    </xdr:from>
    <xdr:ext cx="1400175" cy="904875"/>
    <xdr:pic>
      <xdr:nvPicPr>
        <xdr:cNvPr id="315" name="image271.png">
          <a:extLst>
            <a:ext uri="{FF2B5EF4-FFF2-40B4-BE49-F238E27FC236}">
              <a16:creationId xmlns:a16="http://schemas.microsoft.com/office/drawing/2014/main" id="{7DE9DFDB-3BDB-46A8-9773-F67AC39BF337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11144250" y="14478000"/>
          <a:ext cx="1400175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79</xdr:row>
      <xdr:rowOff>0</xdr:rowOff>
    </xdr:from>
    <xdr:ext cx="1400175" cy="904875"/>
    <xdr:pic>
      <xdr:nvPicPr>
        <xdr:cNvPr id="316" name="image287.png">
          <a:extLst>
            <a:ext uri="{FF2B5EF4-FFF2-40B4-BE49-F238E27FC236}">
              <a16:creationId xmlns:a16="http://schemas.microsoft.com/office/drawing/2014/main" id="{E69000D0-5D99-466E-A69A-8FC7791C3345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11144250" y="14668500"/>
          <a:ext cx="1400175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81</xdr:row>
      <xdr:rowOff>0</xdr:rowOff>
    </xdr:from>
    <xdr:ext cx="1095375" cy="914400"/>
    <xdr:pic>
      <xdr:nvPicPr>
        <xdr:cNvPr id="317" name="image278.png">
          <a:extLst>
            <a:ext uri="{FF2B5EF4-FFF2-40B4-BE49-F238E27FC236}">
              <a16:creationId xmlns:a16="http://schemas.microsoft.com/office/drawing/2014/main" id="{7B1C2162-0BCB-4A5B-B0C1-49D2B510A303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1144250" y="15049500"/>
          <a:ext cx="109537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82</xdr:row>
      <xdr:rowOff>0</xdr:rowOff>
    </xdr:from>
    <xdr:ext cx="1419225" cy="914400"/>
    <xdr:pic>
      <xdr:nvPicPr>
        <xdr:cNvPr id="318" name="image282.jpg">
          <a:extLst>
            <a:ext uri="{FF2B5EF4-FFF2-40B4-BE49-F238E27FC236}">
              <a16:creationId xmlns:a16="http://schemas.microsoft.com/office/drawing/2014/main" id="{F7F8A54B-99D9-4FE5-BF2E-FDD6F0FD80C2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11144250" y="15240000"/>
          <a:ext cx="141922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109</xdr:row>
      <xdr:rowOff>0</xdr:rowOff>
    </xdr:from>
    <xdr:ext cx="1400175" cy="914400"/>
    <xdr:pic>
      <xdr:nvPicPr>
        <xdr:cNvPr id="331" name="image288.jpg">
          <a:extLst>
            <a:ext uri="{FF2B5EF4-FFF2-40B4-BE49-F238E27FC236}">
              <a16:creationId xmlns:a16="http://schemas.microsoft.com/office/drawing/2014/main" id="{F5C2D2EA-CFBA-4FC9-9741-3965D3E12E51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11144250" y="20383500"/>
          <a:ext cx="140017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110</xdr:row>
      <xdr:rowOff>0</xdr:rowOff>
    </xdr:from>
    <xdr:ext cx="1400175" cy="914400"/>
    <xdr:pic>
      <xdr:nvPicPr>
        <xdr:cNvPr id="332" name="image291.jpg">
          <a:extLst>
            <a:ext uri="{FF2B5EF4-FFF2-40B4-BE49-F238E27FC236}">
              <a16:creationId xmlns:a16="http://schemas.microsoft.com/office/drawing/2014/main" id="{EAB50A0A-D239-4635-94A4-FCC7E7CD8105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11144250" y="20574000"/>
          <a:ext cx="140017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130</xdr:row>
      <xdr:rowOff>0</xdr:rowOff>
    </xdr:from>
    <xdr:ext cx="1447800" cy="904875"/>
    <xdr:pic>
      <xdr:nvPicPr>
        <xdr:cNvPr id="343" name="image304.jpg">
          <a:extLst>
            <a:ext uri="{FF2B5EF4-FFF2-40B4-BE49-F238E27FC236}">
              <a16:creationId xmlns:a16="http://schemas.microsoft.com/office/drawing/2014/main" id="{599C2D6A-5D21-49E5-A49C-C972743F75E8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11144250" y="24384000"/>
          <a:ext cx="144780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220</xdr:row>
      <xdr:rowOff>0</xdr:rowOff>
    </xdr:from>
    <xdr:ext cx="1428750" cy="904875"/>
    <xdr:pic>
      <xdr:nvPicPr>
        <xdr:cNvPr id="377" name="image336.jpg">
          <a:extLst>
            <a:ext uri="{FF2B5EF4-FFF2-40B4-BE49-F238E27FC236}">
              <a16:creationId xmlns:a16="http://schemas.microsoft.com/office/drawing/2014/main" id="{589A6FC4-70C8-4B89-98EC-5A518DBD2D3F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11144250" y="41148000"/>
          <a:ext cx="142875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312</xdr:row>
      <xdr:rowOff>0</xdr:rowOff>
    </xdr:from>
    <xdr:ext cx="1428750" cy="904875"/>
    <xdr:pic>
      <xdr:nvPicPr>
        <xdr:cNvPr id="425" name="image396.jpg">
          <a:extLst>
            <a:ext uri="{FF2B5EF4-FFF2-40B4-BE49-F238E27FC236}">
              <a16:creationId xmlns:a16="http://schemas.microsoft.com/office/drawing/2014/main" id="{00C72A2A-DBA3-4E51-BDCD-6CDBDFB1AB3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1144250" y="58674000"/>
          <a:ext cx="142875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350</xdr:row>
      <xdr:rowOff>0</xdr:rowOff>
    </xdr:from>
    <xdr:ext cx="1409700" cy="904875"/>
    <xdr:pic>
      <xdr:nvPicPr>
        <xdr:cNvPr id="445" name="image410.jpg">
          <a:extLst>
            <a:ext uri="{FF2B5EF4-FFF2-40B4-BE49-F238E27FC236}">
              <a16:creationId xmlns:a16="http://schemas.microsoft.com/office/drawing/2014/main" id="{A588FA20-5A5A-4367-B7C0-04CA530C66D3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11144250" y="65722500"/>
          <a:ext cx="140970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7056</xdr:colOff>
      <xdr:row>37</xdr:row>
      <xdr:rowOff>134055</xdr:rowOff>
    </xdr:from>
    <xdr:ext cx="1409700" cy="723900"/>
    <xdr:pic>
      <xdr:nvPicPr>
        <xdr:cNvPr id="466" name="image403.jpg">
          <a:extLst>
            <a:ext uri="{FF2B5EF4-FFF2-40B4-BE49-F238E27FC236}">
              <a16:creationId xmlns:a16="http://schemas.microsoft.com/office/drawing/2014/main" id="{09C24FDB-E2D5-4C60-B188-DDA4613BF732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9002889" y="32624888"/>
          <a:ext cx="1409700" cy="72390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174</xdr:row>
      <xdr:rowOff>0</xdr:rowOff>
    </xdr:from>
    <xdr:ext cx="15240" cy="532130"/>
    <xdr:pic>
      <xdr:nvPicPr>
        <xdr:cNvPr id="448" name="Picture 16093">
          <a:extLst>
            <a:ext uri="{FF2B5EF4-FFF2-40B4-BE49-F238E27FC236}">
              <a16:creationId xmlns:a16="http://schemas.microsoft.com/office/drawing/2014/main" id="{C9B37FEE-1C43-4754-ABE3-067162EAE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1695450" y="119907050"/>
          <a:ext cx="15240" cy="53213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174</xdr:row>
      <xdr:rowOff>0</xdr:rowOff>
    </xdr:from>
    <xdr:ext cx="15240" cy="553085"/>
    <xdr:pic>
      <xdr:nvPicPr>
        <xdr:cNvPr id="449" name="图片 285">
          <a:extLst>
            <a:ext uri="{FF2B5EF4-FFF2-40B4-BE49-F238E27FC236}">
              <a16:creationId xmlns:a16="http://schemas.microsoft.com/office/drawing/2014/main" id="{19D6AFC7-6C60-4518-836C-58BB992488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clrChange>
            <a:clrFrom>
              <a:srgbClr val="D4D4D4"/>
            </a:clrFrom>
            <a:clrTo>
              <a:srgbClr val="D4D4D4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1695450" y="119907050"/>
          <a:ext cx="15240" cy="553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174</xdr:row>
      <xdr:rowOff>0</xdr:rowOff>
    </xdr:from>
    <xdr:ext cx="15240" cy="513080"/>
    <xdr:pic>
      <xdr:nvPicPr>
        <xdr:cNvPr id="450" name="图片 286">
          <a:extLst>
            <a:ext uri="{FF2B5EF4-FFF2-40B4-BE49-F238E27FC236}">
              <a16:creationId xmlns:a16="http://schemas.microsoft.com/office/drawing/2014/main" id="{DA5FA004-D5DA-49FF-8F85-675227EAF1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1695450" y="119907050"/>
          <a:ext cx="15240" cy="513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9</xdr:col>
      <xdr:colOff>0</xdr:colOff>
      <xdr:row>39</xdr:row>
      <xdr:rowOff>0</xdr:rowOff>
    </xdr:from>
    <xdr:ext cx="1141923" cy="0"/>
    <xdr:pic>
      <xdr:nvPicPr>
        <xdr:cNvPr id="451" name="图片 12">
          <a:extLst>
            <a:ext uri="{FF2B5EF4-FFF2-40B4-BE49-F238E27FC236}">
              <a16:creationId xmlns:a16="http://schemas.microsoft.com/office/drawing/2014/main" id="{5A08E0F4-8FD8-4F42-86AB-3DD77B655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clrChange>
            <a:clrFrom>
              <a:srgbClr val="D2D4D6"/>
            </a:clrFrom>
            <a:clrTo>
              <a:srgbClr val="D2D4D6">
                <a:alpha val="0"/>
              </a:srgbClr>
            </a:clrTo>
          </a:clrChange>
        </a:blip>
        <a:stretch>
          <a:fillRect/>
        </a:stretch>
      </xdr:blipFill>
      <xdr:spPr>
        <a:xfrm>
          <a:off x="5327650" y="32569150"/>
          <a:ext cx="1141923" cy="0"/>
        </a:xfrm>
        <a:prstGeom prst="rect">
          <a:avLst/>
        </a:prstGeom>
      </xdr:spPr>
    </xdr:pic>
    <xdr:clientData/>
  </xdr:oneCellAnchor>
  <xdr:oneCellAnchor>
    <xdr:from>
      <xdr:col>7</xdr:col>
      <xdr:colOff>0</xdr:colOff>
      <xdr:row>174</xdr:row>
      <xdr:rowOff>0</xdr:rowOff>
    </xdr:from>
    <xdr:ext cx="15240" cy="532130"/>
    <xdr:pic>
      <xdr:nvPicPr>
        <xdr:cNvPr id="452" name="Picture 16093">
          <a:extLst>
            <a:ext uri="{FF2B5EF4-FFF2-40B4-BE49-F238E27FC236}">
              <a16:creationId xmlns:a16="http://schemas.microsoft.com/office/drawing/2014/main" id="{FCB1AC15-8339-444E-92DE-46A9169A81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1695450" y="119907050"/>
          <a:ext cx="15240" cy="53213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174</xdr:row>
      <xdr:rowOff>0</xdr:rowOff>
    </xdr:from>
    <xdr:ext cx="15240" cy="553085"/>
    <xdr:pic>
      <xdr:nvPicPr>
        <xdr:cNvPr id="453" name="图片 285">
          <a:extLst>
            <a:ext uri="{FF2B5EF4-FFF2-40B4-BE49-F238E27FC236}">
              <a16:creationId xmlns:a16="http://schemas.microsoft.com/office/drawing/2014/main" id="{BDE9AC97-AEED-436E-A25E-1A82EEE020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clrChange>
            <a:clrFrom>
              <a:srgbClr val="D4D4D4"/>
            </a:clrFrom>
            <a:clrTo>
              <a:srgbClr val="D4D4D4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1695450" y="119907050"/>
          <a:ext cx="15240" cy="553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174</xdr:row>
      <xdr:rowOff>0</xdr:rowOff>
    </xdr:from>
    <xdr:ext cx="15240" cy="513080"/>
    <xdr:pic>
      <xdr:nvPicPr>
        <xdr:cNvPr id="454" name="图片 286">
          <a:extLst>
            <a:ext uri="{FF2B5EF4-FFF2-40B4-BE49-F238E27FC236}">
              <a16:creationId xmlns:a16="http://schemas.microsoft.com/office/drawing/2014/main" id="{797A5DCB-47D4-453C-8557-CA5FB2F1D6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1695450" y="119907050"/>
          <a:ext cx="15240" cy="513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9</xdr:col>
      <xdr:colOff>0</xdr:colOff>
      <xdr:row>8</xdr:row>
      <xdr:rowOff>20045</xdr:rowOff>
    </xdr:from>
    <xdr:ext cx="1296756" cy="821468"/>
    <xdr:pic>
      <xdr:nvPicPr>
        <xdr:cNvPr id="455" name="图片 6" descr="驱动电机总成">
          <a:extLst>
            <a:ext uri="{FF2B5EF4-FFF2-40B4-BE49-F238E27FC236}">
              <a16:creationId xmlns:a16="http://schemas.microsoft.com/office/drawing/2014/main" id="{61353A88-38BC-4CAA-941C-A641B8327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5417848" y="4242795"/>
          <a:ext cx="1296756" cy="82146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9</xdr:row>
      <xdr:rowOff>53009</xdr:rowOff>
    </xdr:from>
    <xdr:ext cx="1273202" cy="825997"/>
    <xdr:pic>
      <xdr:nvPicPr>
        <xdr:cNvPr id="456" name="图片 7" descr="IMG_4826">
          <a:extLst>
            <a:ext uri="{FF2B5EF4-FFF2-40B4-BE49-F238E27FC236}">
              <a16:creationId xmlns:a16="http://schemas.microsoft.com/office/drawing/2014/main" id="{0938C0B7-A630-4250-8CDE-896300D86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rcRect l="5694" t="10353" r="3672"/>
        <a:stretch>
          <a:fillRect/>
        </a:stretch>
      </xdr:blipFill>
      <xdr:spPr>
        <a:xfrm>
          <a:off x="5446920" y="5190159"/>
          <a:ext cx="1273202" cy="82599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10</xdr:row>
      <xdr:rowOff>19879</xdr:rowOff>
    </xdr:from>
    <xdr:ext cx="1332837" cy="839989"/>
    <xdr:pic>
      <xdr:nvPicPr>
        <xdr:cNvPr id="457" name="图片 8" descr="IMG_4817">
          <a:extLst>
            <a:ext uri="{FF2B5EF4-FFF2-40B4-BE49-F238E27FC236}">
              <a16:creationId xmlns:a16="http://schemas.microsoft.com/office/drawing/2014/main" id="{F4DB54EF-98FC-4FE0-9BA5-E5EBE3DB3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5427042" y="6071429"/>
          <a:ext cx="1332837" cy="83998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12</xdr:row>
      <xdr:rowOff>17725</xdr:rowOff>
    </xdr:from>
    <xdr:ext cx="1335073" cy="875537"/>
    <xdr:pic>
      <xdr:nvPicPr>
        <xdr:cNvPr id="458" name="图片 10" descr="12V蓄电池（锂电）">
          <a:extLst>
            <a:ext uri="{FF2B5EF4-FFF2-40B4-BE49-F238E27FC236}">
              <a16:creationId xmlns:a16="http://schemas.microsoft.com/office/drawing/2014/main" id="{39E2120E-E594-45C3-BF1A-A99CAC7E7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5364177" y="7898075"/>
          <a:ext cx="1335073" cy="87553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13</xdr:row>
      <xdr:rowOff>13252</xdr:rowOff>
    </xdr:from>
    <xdr:ext cx="1329677" cy="861392"/>
    <xdr:pic>
      <xdr:nvPicPr>
        <xdr:cNvPr id="459" name="图片 11" descr="蓄电池压条总成">
          <a:extLst>
            <a:ext uri="{FF2B5EF4-FFF2-40B4-BE49-F238E27FC236}">
              <a16:creationId xmlns:a16="http://schemas.microsoft.com/office/drawing/2014/main" id="{6C271567-3836-4939-9A9B-F4117709D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5354156" y="8808002"/>
          <a:ext cx="1329677" cy="86139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14</xdr:row>
      <xdr:rowOff>39756</xdr:rowOff>
    </xdr:from>
    <xdr:ext cx="1315692" cy="856336"/>
    <xdr:pic>
      <xdr:nvPicPr>
        <xdr:cNvPr id="460" name="图片 13" descr="蓄电池压条固定杆">
          <a:extLst>
            <a:ext uri="{FF2B5EF4-FFF2-40B4-BE49-F238E27FC236}">
              <a16:creationId xmlns:a16="http://schemas.microsoft.com/office/drawing/2014/main" id="{CC3B61AE-595B-4E91-BF93-5358A457C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 r="-3093"/>
        <a:stretch>
          <a:fillRect/>
        </a:stretch>
      </xdr:blipFill>
      <xdr:spPr>
        <a:xfrm>
          <a:off x="5367407" y="9748906"/>
          <a:ext cx="1315692" cy="85633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18</xdr:row>
      <xdr:rowOff>19879</xdr:rowOff>
    </xdr:from>
    <xdr:ext cx="1268481" cy="874647"/>
    <xdr:pic>
      <xdr:nvPicPr>
        <xdr:cNvPr id="461" name="图片 18" descr="轮胎螺母">
          <a:extLst>
            <a:ext uri="{FF2B5EF4-FFF2-40B4-BE49-F238E27FC236}">
              <a16:creationId xmlns:a16="http://schemas.microsoft.com/office/drawing/2014/main" id="{E84F4401-9929-4D45-9AAA-DD16F07B8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 l="8196" r="12406"/>
        <a:stretch>
          <a:fillRect/>
        </a:stretch>
      </xdr:blipFill>
      <xdr:spPr>
        <a:xfrm rot="5400000">
          <a:off x="5643837" y="13189712"/>
          <a:ext cx="874647" cy="126848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28</xdr:row>
      <xdr:rowOff>26502</xdr:rowOff>
    </xdr:from>
    <xdr:ext cx="1078918" cy="848140"/>
    <xdr:pic>
      <xdr:nvPicPr>
        <xdr:cNvPr id="462" name="图片 25" descr="IMG_5032">
          <a:extLst>
            <a:ext uri="{FF2B5EF4-FFF2-40B4-BE49-F238E27FC236}">
              <a16:creationId xmlns:a16="http://schemas.microsoft.com/office/drawing/2014/main" id="{4717A5F8-32D2-4546-A32F-F384A0882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rcRect l="32743" t="31676" r="35542" b="29772"/>
        <a:stretch>
          <a:fillRect/>
        </a:stretch>
      </xdr:blipFill>
      <xdr:spPr>
        <a:xfrm>
          <a:off x="5559563" y="22537252"/>
          <a:ext cx="1078918" cy="84814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29</xdr:row>
      <xdr:rowOff>23068</xdr:rowOff>
    </xdr:from>
    <xdr:ext cx="1241740" cy="873445"/>
    <xdr:pic>
      <xdr:nvPicPr>
        <xdr:cNvPr id="463" name="图片 28" descr="968930f47ce8ba362dcd1772e81d114">
          <a:extLst>
            <a:ext uri="{FF2B5EF4-FFF2-40B4-BE49-F238E27FC236}">
              <a16:creationId xmlns:a16="http://schemas.microsoft.com/office/drawing/2014/main" id="{032745B2-D44D-4A98-875F-0C1FA0513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rcRect l="18312" t="26558" r="18771" b="5036"/>
        <a:stretch>
          <a:fillRect/>
        </a:stretch>
      </xdr:blipFill>
      <xdr:spPr>
        <a:xfrm rot="5400000">
          <a:off x="5664197" y="23264071"/>
          <a:ext cx="873445" cy="124174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30</xdr:row>
      <xdr:rowOff>26504</xdr:rowOff>
    </xdr:from>
    <xdr:ext cx="895515" cy="829865"/>
    <xdr:pic>
      <xdr:nvPicPr>
        <xdr:cNvPr id="464" name="图片 29" descr="IMG_4832">
          <a:extLst>
            <a:ext uri="{FF2B5EF4-FFF2-40B4-BE49-F238E27FC236}">
              <a16:creationId xmlns:a16="http://schemas.microsoft.com/office/drawing/2014/main" id="{BB431360-7DD8-4415-8C6A-6285DD859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rcRect l="36410" t="23291" r="24846" b="19550"/>
        <a:stretch>
          <a:fillRect/>
        </a:stretch>
      </xdr:blipFill>
      <xdr:spPr>
        <a:xfrm>
          <a:off x="5672207" y="24366054"/>
          <a:ext cx="895515" cy="82986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31</xdr:row>
      <xdr:rowOff>19879</xdr:rowOff>
    </xdr:from>
    <xdr:ext cx="1443049" cy="833975"/>
    <xdr:pic>
      <xdr:nvPicPr>
        <xdr:cNvPr id="465" name="图片 30" descr="145d99c92053e5e2e62e3e65eeef4ba">
          <a:extLst>
            <a:ext uri="{FF2B5EF4-FFF2-40B4-BE49-F238E27FC236}">
              <a16:creationId xmlns:a16="http://schemas.microsoft.com/office/drawing/2014/main" id="{243FF6D2-27CE-4F84-9408-5A72B030B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rcRect l="34326" t="6333" r="30326"/>
        <a:stretch>
          <a:fillRect/>
        </a:stretch>
      </xdr:blipFill>
      <xdr:spPr>
        <a:xfrm rot="16200000">
          <a:off x="5658693" y="24969292"/>
          <a:ext cx="833975" cy="144304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32</xdr:row>
      <xdr:rowOff>33133</xdr:rowOff>
    </xdr:from>
    <xdr:ext cx="1436949" cy="863377"/>
    <xdr:pic>
      <xdr:nvPicPr>
        <xdr:cNvPr id="467" name="图片 31" descr="4a73838b17fe3e2b4fc224c19837de6">
          <a:extLst>
            <a:ext uri="{FF2B5EF4-FFF2-40B4-BE49-F238E27FC236}">
              <a16:creationId xmlns:a16="http://schemas.microsoft.com/office/drawing/2014/main" id="{2449DB31-7F4C-4EE9-8FF8-DE8871702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rcRect l="36211" t="11158" r="30570"/>
        <a:stretch>
          <a:fillRect/>
        </a:stretch>
      </xdr:blipFill>
      <xdr:spPr>
        <a:xfrm rot="16200000">
          <a:off x="5640944" y="25914697"/>
          <a:ext cx="863377" cy="143694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41</xdr:row>
      <xdr:rowOff>19584</xdr:rowOff>
    </xdr:from>
    <xdr:ext cx="1304266" cy="869764"/>
    <xdr:pic>
      <xdr:nvPicPr>
        <xdr:cNvPr id="468" name="图片 32" descr="摇摆器">
          <a:extLst>
            <a:ext uri="{FF2B5EF4-FFF2-40B4-BE49-F238E27FC236}">
              <a16:creationId xmlns:a16="http://schemas.microsoft.com/office/drawing/2014/main" id="{61F3ECEF-FF7D-4CBF-8584-6CCD07987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4429828" y="33981136"/>
          <a:ext cx="1304266" cy="86976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42</xdr:row>
      <xdr:rowOff>33132</xdr:rowOff>
    </xdr:from>
    <xdr:ext cx="1290097" cy="863147"/>
    <xdr:pic>
      <xdr:nvPicPr>
        <xdr:cNvPr id="469" name="图片 33">
          <a:extLst>
            <a:ext uri="{FF2B5EF4-FFF2-40B4-BE49-F238E27FC236}">
              <a16:creationId xmlns:a16="http://schemas.microsoft.com/office/drawing/2014/main" id="{89105390-C1F1-40EA-95CC-6D61699CB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5427042" y="34431082"/>
          <a:ext cx="1290097" cy="863147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0</xdr:colOff>
      <xdr:row>43</xdr:row>
      <xdr:rowOff>19878</xdr:rowOff>
    </xdr:from>
    <xdr:ext cx="1323509" cy="854766"/>
    <xdr:pic>
      <xdr:nvPicPr>
        <xdr:cNvPr id="470" name="图片 34" descr="摇摆器外摆臂">
          <a:extLst>
            <a:ext uri="{FF2B5EF4-FFF2-40B4-BE49-F238E27FC236}">
              <a16:creationId xmlns:a16="http://schemas.microsoft.com/office/drawing/2014/main" id="{2B9AA391-B5F7-452F-98BE-DFA19373D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5393911" y="35332228"/>
          <a:ext cx="1323509" cy="85476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44</xdr:row>
      <xdr:rowOff>23771</xdr:rowOff>
    </xdr:from>
    <xdr:ext cx="1334070" cy="830002"/>
    <xdr:pic>
      <xdr:nvPicPr>
        <xdr:cNvPr id="471" name="图片 35" descr="拉线固定支架">
          <a:extLst>
            <a:ext uri="{FF2B5EF4-FFF2-40B4-BE49-F238E27FC236}">
              <a16:creationId xmlns:a16="http://schemas.microsoft.com/office/drawing/2014/main" id="{F81890F5-D124-47F1-B6FB-5562992F5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5387285" y="36250521"/>
          <a:ext cx="1334070" cy="83000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78</xdr:row>
      <xdr:rowOff>26504</xdr:rowOff>
    </xdr:from>
    <xdr:ext cx="1313356" cy="869012"/>
    <xdr:pic>
      <xdr:nvPicPr>
        <xdr:cNvPr id="472" name="图片 38" descr="支撑杆橡胶套">
          <a:extLst>
            <a:ext uri="{FF2B5EF4-FFF2-40B4-BE49-F238E27FC236}">
              <a16:creationId xmlns:a16="http://schemas.microsoft.com/office/drawing/2014/main" id="{27C93B40-E5B4-4E0F-B4B4-B86A0E967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5440293" y="40825254"/>
          <a:ext cx="1313356" cy="86901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81</xdr:row>
      <xdr:rowOff>24599</xdr:rowOff>
    </xdr:from>
    <xdr:ext cx="1377203" cy="869923"/>
    <xdr:pic>
      <xdr:nvPicPr>
        <xdr:cNvPr id="473" name="图片 41" descr="风挡支撑管下部限位支架">
          <a:extLst>
            <a:ext uri="{FF2B5EF4-FFF2-40B4-BE49-F238E27FC236}">
              <a16:creationId xmlns:a16="http://schemas.microsoft.com/office/drawing/2014/main" id="{335DA239-8BB9-46C3-AF30-B15A816B2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5380659" y="43566549"/>
          <a:ext cx="1377203" cy="86992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82</xdr:row>
      <xdr:rowOff>22115</xdr:rowOff>
    </xdr:from>
    <xdr:ext cx="1304843" cy="873975"/>
    <xdr:pic>
      <xdr:nvPicPr>
        <xdr:cNvPr id="474" name="图片 42" descr="前副车架">
          <a:extLst>
            <a:ext uri="{FF2B5EF4-FFF2-40B4-BE49-F238E27FC236}">
              <a16:creationId xmlns:a16="http://schemas.microsoft.com/office/drawing/2014/main" id="{A1D04FB3-D9EA-45E8-92F6-A2B40907F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5412298" y="44478465"/>
          <a:ext cx="1304843" cy="87397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83</xdr:row>
      <xdr:rowOff>31970</xdr:rowOff>
    </xdr:from>
    <xdr:ext cx="1402649" cy="940243"/>
    <xdr:pic>
      <xdr:nvPicPr>
        <xdr:cNvPr id="475" name="图片 45" descr="前车体焊接总成">
          <a:extLst>
            <a:ext uri="{FF2B5EF4-FFF2-40B4-BE49-F238E27FC236}">
              <a16:creationId xmlns:a16="http://schemas.microsoft.com/office/drawing/2014/main" id="{0E786E99-D665-4480-8794-D5CAC2852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5393800" y="45402720"/>
          <a:ext cx="1402649" cy="94024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84</xdr:row>
      <xdr:rowOff>92075</xdr:rowOff>
    </xdr:from>
    <xdr:ext cx="1250315" cy="806450"/>
    <xdr:pic>
      <xdr:nvPicPr>
        <xdr:cNvPr id="476" name="图片 46" descr="后车体焊接总成">
          <a:extLst>
            <a:ext uri="{FF2B5EF4-FFF2-40B4-BE49-F238E27FC236}">
              <a16:creationId xmlns:a16="http://schemas.microsoft.com/office/drawing/2014/main" id="{B560122A-BE01-40B1-83CB-C41EF4AC4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5467350" y="46504225"/>
          <a:ext cx="1250315" cy="806450"/>
        </a:xfrm>
        <a:prstGeom prst="rect">
          <a:avLst/>
        </a:prstGeom>
      </xdr:spPr>
    </xdr:pic>
    <xdr:clientData/>
  </xdr:oneCellAnchor>
  <xdr:oneCellAnchor>
    <xdr:from>
      <xdr:col>9</xdr:col>
      <xdr:colOff>321550</xdr:colOff>
      <xdr:row>85</xdr:row>
      <xdr:rowOff>910906</xdr:rowOff>
    </xdr:from>
    <xdr:ext cx="757442" cy="906497"/>
    <xdr:pic>
      <xdr:nvPicPr>
        <xdr:cNvPr id="860" name="图片 49" descr="左前减震">
          <a:extLst>
            <a:ext uri="{FF2B5EF4-FFF2-40B4-BE49-F238E27FC236}">
              <a16:creationId xmlns:a16="http://schemas.microsoft.com/office/drawing/2014/main" id="{97713804-7036-480C-B59B-ACE5C89B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 flipH="1">
          <a:off x="14604478" y="48410938"/>
          <a:ext cx="757442" cy="90649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87</xdr:row>
      <xdr:rowOff>24683</xdr:rowOff>
    </xdr:from>
    <xdr:ext cx="1336482" cy="867313"/>
    <xdr:pic>
      <xdr:nvPicPr>
        <xdr:cNvPr id="479" name="图片 50" descr="后减震器">
          <a:extLst>
            <a:ext uri="{FF2B5EF4-FFF2-40B4-BE49-F238E27FC236}">
              <a16:creationId xmlns:a16="http://schemas.microsoft.com/office/drawing/2014/main" id="{516FBEE6-25AD-40A5-9394-3659527DF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 rot="16200000" flipV="1">
          <a:off x="5615242" y="48945449"/>
          <a:ext cx="867313" cy="1336482"/>
        </a:xfrm>
        <a:prstGeom prst="rect">
          <a:avLst/>
        </a:prstGeom>
      </xdr:spPr>
    </xdr:pic>
    <xdr:clientData/>
  </xdr:oneCellAnchor>
  <xdr:oneCellAnchor>
    <xdr:from>
      <xdr:col>9</xdr:col>
      <xdr:colOff>27709</xdr:colOff>
      <xdr:row>88</xdr:row>
      <xdr:rowOff>124691</xdr:rowOff>
    </xdr:from>
    <xdr:ext cx="1430241" cy="628997"/>
    <xdr:pic>
      <xdr:nvPicPr>
        <xdr:cNvPr id="42" name="图片 51" descr="后拖拽臂总成">
          <a:extLst>
            <a:ext uri="{FF2B5EF4-FFF2-40B4-BE49-F238E27FC236}">
              <a16:creationId xmlns:a16="http://schemas.microsoft.com/office/drawing/2014/main" id="{67AA9F50-3FE9-4E1D-AA8B-BEC51FA4D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17151927" y="50361273"/>
          <a:ext cx="1430241" cy="62899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89</xdr:row>
      <xdr:rowOff>19878</xdr:rowOff>
    </xdr:from>
    <xdr:ext cx="1003342" cy="875637"/>
    <xdr:pic>
      <xdr:nvPicPr>
        <xdr:cNvPr id="481" name="图片 52" descr="IMG_5028">
          <a:extLst>
            <a:ext uri="{FF2B5EF4-FFF2-40B4-BE49-F238E27FC236}">
              <a16:creationId xmlns:a16="http://schemas.microsoft.com/office/drawing/2014/main" id="{E9DBF693-07A5-452A-A316-D3CE9FD23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 l="11373" t="22959" r="51191" b="26408"/>
        <a:stretch>
          <a:fillRect/>
        </a:stretch>
      </xdr:blipFill>
      <xdr:spPr>
        <a:xfrm>
          <a:off x="5559563" y="51004028"/>
          <a:ext cx="1003342" cy="87563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90</xdr:row>
      <xdr:rowOff>46381</xdr:rowOff>
    </xdr:from>
    <xdr:ext cx="1442998" cy="848139"/>
    <xdr:pic>
      <xdr:nvPicPr>
        <xdr:cNvPr id="482" name="图片 53" descr="IMG_5031">
          <a:extLst>
            <a:ext uri="{FF2B5EF4-FFF2-40B4-BE49-F238E27FC236}">
              <a16:creationId xmlns:a16="http://schemas.microsoft.com/office/drawing/2014/main" id="{1AB7AC36-D615-48C5-9906-114B36F54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/>
        <a:srcRect t="9666"/>
        <a:stretch>
          <a:fillRect/>
        </a:stretch>
      </xdr:blipFill>
      <xdr:spPr>
        <a:xfrm>
          <a:off x="5354156" y="51944931"/>
          <a:ext cx="1442998" cy="84813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91</xdr:row>
      <xdr:rowOff>247714</xdr:rowOff>
    </xdr:from>
    <xdr:ext cx="1372280" cy="377272"/>
    <xdr:pic>
      <xdr:nvPicPr>
        <xdr:cNvPr id="483" name="图片 54" descr="侧向稳定杆后拉杆总成">
          <a:extLst>
            <a:ext uri="{FF2B5EF4-FFF2-40B4-BE49-F238E27FC236}">
              <a16:creationId xmlns:a16="http://schemas.microsoft.com/office/drawing/2014/main" id="{74D981FD-11FB-4D51-85C1-18D0D2846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5365304" y="53060664"/>
          <a:ext cx="1372280" cy="37727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92</xdr:row>
      <xdr:rowOff>13252</xdr:rowOff>
    </xdr:from>
    <xdr:ext cx="1378226" cy="881800"/>
    <xdr:pic>
      <xdr:nvPicPr>
        <xdr:cNvPr id="834" name="图片 55" descr="侧向稳定杆后拉杆管柱">
          <a:extLst>
            <a:ext uri="{FF2B5EF4-FFF2-40B4-BE49-F238E27FC236}">
              <a16:creationId xmlns:a16="http://schemas.microsoft.com/office/drawing/2014/main" id="{2F5785CF-9B76-4CBF-BCD5-BC1CF2BAC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5400537" y="53740602"/>
          <a:ext cx="1378226" cy="88180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94</xdr:row>
      <xdr:rowOff>33131</xdr:rowOff>
    </xdr:from>
    <xdr:ext cx="1270273" cy="863379"/>
    <xdr:pic>
      <xdr:nvPicPr>
        <xdr:cNvPr id="485" name="图片 57" descr="右万向节">
          <a:extLst>
            <a:ext uri="{FF2B5EF4-FFF2-40B4-BE49-F238E27FC236}">
              <a16:creationId xmlns:a16="http://schemas.microsoft.com/office/drawing/2014/main" id="{0AE46015-C535-40CD-881F-00627C7C7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rcRect l="10459" t="13866" r="11102" b="5934"/>
        <a:stretch>
          <a:fillRect/>
        </a:stretch>
      </xdr:blipFill>
      <xdr:spPr>
        <a:xfrm>
          <a:off x="5407163" y="55589281"/>
          <a:ext cx="1270273" cy="86337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95</xdr:row>
      <xdr:rowOff>32269</xdr:rowOff>
    </xdr:from>
    <xdr:ext cx="1146174" cy="865951"/>
    <xdr:pic>
      <xdr:nvPicPr>
        <xdr:cNvPr id="486" name="图片 58" descr="前轮辋总成">
          <a:extLst>
            <a:ext uri="{FF2B5EF4-FFF2-40B4-BE49-F238E27FC236}">
              <a16:creationId xmlns:a16="http://schemas.microsoft.com/office/drawing/2014/main" id="{3525D348-A8FE-4EFF-A44A-C4E3DE80E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5499686" y="56502819"/>
          <a:ext cx="1146174" cy="86595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96</xdr:row>
      <xdr:rowOff>59037</xdr:rowOff>
    </xdr:from>
    <xdr:ext cx="1047308" cy="837702"/>
    <xdr:pic>
      <xdr:nvPicPr>
        <xdr:cNvPr id="487" name="图片 59" descr="IMG_5022">
          <a:extLst>
            <a:ext uri="{FF2B5EF4-FFF2-40B4-BE49-F238E27FC236}">
              <a16:creationId xmlns:a16="http://schemas.microsoft.com/office/drawing/2014/main" id="{CB2E8924-9F97-4C78-B000-64CEE77AF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rcRect l="13198" r="8629" b="9915"/>
        <a:stretch>
          <a:fillRect/>
        </a:stretch>
      </xdr:blipFill>
      <xdr:spPr>
        <a:xfrm>
          <a:off x="5518150" y="57443987"/>
          <a:ext cx="1047308" cy="83770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97</xdr:row>
      <xdr:rowOff>46382</xdr:rowOff>
    </xdr:from>
    <xdr:ext cx="1431588" cy="795131"/>
    <xdr:pic>
      <xdr:nvPicPr>
        <xdr:cNvPr id="488" name="图片 62" descr="IMG_5023">
          <a:extLst>
            <a:ext uri="{FF2B5EF4-FFF2-40B4-BE49-F238E27FC236}">
              <a16:creationId xmlns:a16="http://schemas.microsoft.com/office/drawing/2014/main" id="{39235368-AB43-4F11-9E24-BFFAE5C2D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/>
        <a:srcRect l="20000" t="23403" r="28333" b="33430"/>
        <a:stretch>
          <a:fillRect/>
        </a:stretch>
      </xdr:blipFill>
      <xdr:spPr>
        <a:xfrm>
          <a:off x="5360778" y="58345732"/>
          <a:ext cx="1431588" cy="79513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123</xdr:row>
      <xdr:rowOff>16068</xdr:rowOff>
    </xdr:from>
    <xdr:ext cx="1173441" cy="844329"/>
    <xdr:pic>
      <xdr:nvPicPr>
        <xdr:cNvPr id="489" name="图片 69" descr="后轮辋总成">
          <a:extLst>
            <a:ext uri="{FF2B5EF4-FFF2-40B4-BE49-F238E27FC236}">
              <a16:creationId xmlns:a16="http://schemas.microsoft.com/office/drawing/2014/main" id="{5AD79FB3-47E6-4DF7-87B1-24CA7876B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rcRect l="5911" t="5362" r="7389" b="3484"/>
        <a:stretch>
          <a:fillRect/>
        </a:stretch>
      </xdr:blipFill>
      <xdr:spPr>
        <a:xfrm>
          <a:off x="5430227" y="82089818"/>
          <a:ext cx="1173441" cy="84432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124</xdr:row>
      <xdr:rowOff>16067</xdr:rowOff>
    </xdr:from>
    <xdr:ext cx="1178385" cy="876631"/>
    <xdr:pic>
      <xdr:nvPicPr>
        <xdr:cNvPr id="490" name="图片 70" descr="后轮辋总成">
          <a:extLst>
            <a:ext uri="{FF2B5EF4-FFF2-40B4-BE49-F238E27FC236}">
              <a16:creationId xmlns:a16="http://schemas.microsoft.com/office/drawing/2014/main" id="{482C154B-AE11-4BE8-BCC1-E2A8382C48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rcRect l="7529" t="5858" r="5882" b="4073"/>
        <a:stretch>
          <a:fillRect/>
        </a:stretch>
      </xdr:blipFill>
      <xdr:spPr>
        <a:xfrm>
          <a:off x="5466862" y="83004217"/>
          <a:ext cx="1178385" cy="87663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125</xdr:row>
      <xdr:rowOff>18884</xdr:rowOff>
    </xdr:from>
    <xdr:ext cx="1213875" cy="836031"/>
    <xdr:pic>
      <xdr:nvPicPr>
        <xdr:cNvPr id="491" name="图片 71" descr="轮毂LOGO">
          <a:extLst>
            <a:ext uri="{FF2B5EF4-FFF2-40B4-BE49-F238E27FC236}">
              <a16:creationId xmlns:a16="http://schemas.microsoft.com/office/drawing/2014/main" id="{180A9FB5-AC48-4363-BFA7-CF627C8A8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5426710" y="83921434"/>
          <a:ext cx="1213875" cy="83603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126</xdr:row>
      <xdr:rowOff>70171</xdr:rowOff>
    </xdr:from>
    <xdr:ext cx="1240926" cy="650797"/>
    <xdr:pic>
      <xdr:nvPicPr>
        <xdr:cNvPr id="492" name="图片 72">
          <a:extLst>
            <a:ext uri="{FF2B5EF4-FFF2-40B4-BE49-F238E27FC236}">
              <a16:creationId xmlns:a16="http://schemas.microsoft.com/office/drawing/2014/main" id="{72CEF3E0-5BE1-444A-ADEF-B0D18549B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 rot="5400000">
          <a:off x="17419282" y="84758889"/>
          <a:ext cx="650797" cy="1240926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9</xdr:col>
      <xdr:colOff>0</xdr:colOff>
      <xdr:row>127</xdr:row>
      <xdr:rowOff>17762</xdr:rowOff>
    </xdr:from>
    <xdr:ext cx="1048413" cy="879631"/>
    <xdr:pic>
      <xdr:nvPicPr>
        <xdr:cNvPr id="493" name="图片 73" descr="轮胎">
          <a:extLst>
            <a:ext uri="{FF2B5EF4-FFF2-40B4-BE49-F238E27FC236}">
              <a16:creationId xmlns:a16="http://schemas.microsoft.com/office/drawing/2014/main" id="{6E5DC68B-8C17-4275-885E-49ABE2A90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5540130" y="85749112"/>
          <a:ext cx="1048413" cy="87963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130</xdr:row>
      <xdr:rowOff>333665</xdr:rowOff>
    </xdr:from>
    <xdr:ext cx="1321831" cy="371625"/>
    <xdr:pic>
      <xdr:nvPicPr>
        <xdr:cNvPr id="494" name="图片 76" descr="方向把组件">
          <a:extLst>
            <a:ext uri="{FF2B5EF4-FFF2-40B4-BE49-F238E27FC236}">
              <a16:creationId xmlns:a16="http://schemas.microsoft.com/office/drawing/2014/main" id="{1987E1F4-9723-47D5-ACA0-4D87DA7AC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5356970" y="88808215"/>
          <a:ext cx="1321831" cy="37162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131</xdr:row>
      <xdr:rowOff>0</xdr:rowOff>
    </xdr:from>
    <xdr:ext cx="1390650" cy="894080"/>
    <xdr:pic>
      <xdr:nvPicPr>
        <xdr:cNvPr id="495" name="图片 77" descr="方向把压块">
          <a:extLst>
            <a:ext uri="{FF2B5EF4-FFF2-40B4-BE49-F238E27FC236}">
              <a16:creationId xmlns:a16="http://schemas.microsoft.com/office/drawing/2014/main" id="{4218B423-992D-4DF2-9850-D0DD6BB90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5327650" y="89388950"/>
          <a:ext cx="1390650" cy="894080"/>
        </a:xfrm>
        <a:prstGeom prst="rect">
          <a:avLst/>
        </a:prstGeom>
      </xdr:spPr>
    </xdr:pic>
    <xdr:clientData/>
  </xdr:oneCellAnchor>
  <xdr:oneCellAnchor>
    <xdr:from>
      <xdr:col>9</xdr:col>
      <xdr:colOff>209006</xdr:colOff>
      <xdr:row>132</xdr:row>
      <xdr:rowOff>42881</xdr:rowOff>
    </xdr:from>
    <xdr:ext cx="971110" cy="895699"/>
    <xdr:pic>
      <xdr:nvPicPr>
        <xdr:cNvPr id="496" name="图片 78" descr="方向把安装组件">
          <a:extLst>
            <a:ext uri="{FF2B5EF4-FFF2-40B4-BE49-F238E27FC236}">
              <a16:creationId xmlns:a16="http://schemas.microsoft.com/office/drawing/2014/main" id="{4BA9D46D-ED38-4C87-AA9E-B06C35ACF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16678656" y="94649318"/>
          <a:ext cx="971110" cy="89569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134</xdr:row>
      <xdr:rowOff>15263</xdr:rowOff>
    </xdr:from>
    <xdr:ext cx="1365250" cy="883285"/>
    <xdr:pic>
      <xdr:nvPicPr>
        <xdr:cNvPr id="497" name="图片 79" descr="驻车手柄">
          <a:extLst>
            <a:ext uri="{FF2B5EF4-FFF2-40B4-BE49-F238E27FC236}">
              <a16:creationId xmlns:a16="http://schemas.microsoft.com/office/drawing/2014/main" id="{53BFCF23-DA0C-43D1-90E8-3DEBCDC4E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 rot="16200000">
          <a:off x="5630054" y="91906431"/>
          <a:ext cx="883285" cy="136525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133</xdr:row>
      <xdr:rowOff>24155</xdr:rowOff>
    </xdr:from>
    <xdr:ext cx="1328543" cy="854747"/>
    <xdr:pic>
      <xdr:nvPicPr>
        <xdr:cNvPr id="498" name="图片 80" descr="摇摆器锁止手柄">
          <a:extLst>
            <a:ext uri="{FF2B5EF4-FFF2-40B4-BE49-F238E27FC236}">
              <a16:creationId xmlns:a16="http://schemas.microsoft.com/office/drawing/2014/main" id="{FCC0EB73-73D6-4A7E-868D-83F01B553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 rot="16200000">
          <a:off x="5645143" y="91005007"/>
          <a:ext cx="854747" cy="132854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135</xdr:row>
      <xdr:rowOff>77287</xdr:rowOff>
    </xdr:from>
    <xdr:ext cx="1048043" cy="738299"/>
    <xdr:pic>
      <xdr:nvPicPr>
        <xdr:cNvPr id="499" name="图片 81" descr="台阶螺栓">
          <a:extLst>
            <a:ext uri="{FF2B5EF4-FFF2-40B4-BE49-F238E27FC236}">
              <a16:creationId xmlns:a16="http://schemas.microsoft.com/office/drawing/2014/main" id="{CD5D9DC3-6FB9-4659-8F1D-DBB30E5D9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5591419" y="93123837"/>
          <a:ext cx="1048043" cy="73829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136</xdr:row>
      <xdr:rowOff>26377</xdr:rowOff>
    </xdr:from>
    <xdr:ext cx="1401445" cy="883920"/>
    <xdr:pic>
      <xdr:nvPicPr>
        <xdr:cNvPr id="500" name="图片 83" descr="中间轴">
          <a:extLst>
            <a:ext uri="{FF2B5EF4-FFF2-40B4-BE49-F238E27FC236}">
              <a16:creationId xmlns:a16="http://schemas.microsoft.com/office/drawing/2014/main" id="{3FFE3566-C609-4360-8A92-8EB761638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5393592" y="93987327"/>
          <a:ext cx="1401445" cy="88392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137</xdr:row>
      <xdr:rowOff>15919</xdr:rowOff>
    </xdr:from>
    <xdr:ext cx="1380641" cy="878795"/>
    <xdr:pic>
      <xdr:nvPicPr>
        <xdr:cNvPr id="501" name="图片 84" descr="方向把安装下座">
          <a:extLst>
            <a:ext uri="{FF2B5EF4-FFF2-40B4-BE49-F238E27FC236}">
              <a16:creationId xmlns:a16="http://schemas.microsoft.com/office/drawing/2014/main" id="{0A2673F0-5EDC-4C86-9F8D-6D6D23C9B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 flipV="1">
          <a:off x="5356958" y="94891269"/>
          <a:ext cx="1380641" cy="87879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147</xdr:row>
      <xdr:rowOff>54264</xdr:rowOff>
    </xdr:from>
    <xdr:ext cx="1389380" cy="890270"/>
    <xdr:pic>
      <xdr:nvPicPr>
        <xdr:cNvPr id="502" name="图片 85" descr="方向把安装底座">
          <a:extLst>
            <a:ext uri="{FF2B5EF4-FFF2-40B4-BE49-F238E27FC236}">
              <a16:creationId xmlns:a16="http://schemas.microsoft.com/office/drawing/2014/main" id="{8767B8CB-B11C-42DD-B431-57580793E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17124218" y="96925246"/>
          <a:ext cx="1389380" cy="89027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148</xdr:row>
      <xdr:rowOff>19876</xdr:rowOff>
    </xdr:from>
    <xdr:ext cx="765170" cy="875639"/>
    <xdr:pic>
      <xdr:nvPicPr>
        <xdr:cNvPr id="503" name="图片 86" descr="底座固定块">
          <a:extLst>
            <a:ext uri="{FF2B5EF4-FFF2-40B4-BE49-F238E27FC236}">
              <a16:creationId xmlns:a16="http://schemas.microsoft.com/office/drawing/2014/main" id="{CC9B4032-378B-4723-BE94-194DD06DB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rcRect l="33508" t="33373" r="34871" b="28964"/>
        <a:stretch>
          <a:fillRect/>
        </a:stretch>
      </xdr:blipFill>
      <xdr:spPr>
        <a:xfrm>
          <a:off x="5645701" y="97638426"/>
          <a:ext cx="765170" cy="87563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149</xdr:row>
      <xdr:rowOff>35860</xdr:rowOff>
    </xdr:from>
    <xdr:ext cx="1393825" cy="891540"/>
    <xdr:pic>
      <xdr:nvPicPr>
        <xdr:cNvPr id="504" name="图片 87" descr="一级锁紧螺母">
          <a:extLst>
            <a:ext uri="{FF2B5EF4-FFF2-40B4-BE49-F238E27FC236}">
              <a16:creationId xmlns:a16="http://schemas.microsoft.com/office/drawing/2014/main" id="{DA80DD3A-7F57-481F-9143-941E15ED6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5363509" y="98568810"/>
          <a:ext cx="1393825" cy="89154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150</xdr:row>
      <xdr:rowOff>0</xdr:rowOff>
    </xdr:from>
    <xdr:ext cx="1390015" cy="897255"/>
    <xdr:pic>
      <xdr:nvPicPr>
        <xdr:cNvPr id="505" name="图片 88" descr="二级锁紧螺母">
          <a:extLst>
            <a:ext uri="{FF2B5EF4-FFF2-40B4-BE49-F238E27FC236}">
              <a16:creationId xmlns:a16="http://schemas.microsoft.com/office/drawing/2014/main" id="{73E78D56-14F2-4A68-AB98-124A3BECF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5381439" y="99447350"/>
          <a:ext cx="1390015" cy="89725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150</xdr:row>
      <xdr:rowOff>913130</xdr:rowOff>
    </xdr:from>
    <xdr:ext cx="1405890" cy="895259"/>
    <xdr:pic>
      <xdr:nvPicPr>
        <xdr:cNvPr id="506" name="图片 89" descr="上防尘盖">
          <a:extLst>
            <a:ext uri="{FF2B5EF4-FFF2-40B4-BE49-F238E27FC236}">
              <a16:creationId xmlns:a16="http://schemas.microsoft.com/office/drawing/2014/main" id="{DFDB6B06-0E81-4BB0-9075-806BA88A8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5327650" y="100360480"/>
          <a:ext cx="1405890" cy="89525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155</xdr:row>
      <xdr:rowOff>24562</xdr:rowOff>
    </xdr:from>
    <xdr:ext cx="1330039" cy="868967"/>
    <xdr:pic>
      <xdr:nvPicPr>
        <xdr:cNvPr id="507" name="图片 92" descr="方向阻尼器">
          <a:extLst>
            <a:ext uri="{FF2B5EF4-FFF2-40B4-BE49-F238E27FC236}">
              <a16:creationId xmlns:a16="http://schemas.microsoft.com/office/drawing/2014/main" id="{BB033D0B-5A83-4774-85AE-DBB5EDB5D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 rot="16200000">
          <a:off x="5659523" y="103813376"/>
          <a:ext cx="868967" cy="133003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156</xdr:row>
      <xdr:rowOff>39756</xdr:rowOff>
    </xdr:from>
    <xdr:ext cx="1426931" cy="781878"/>
    <xdr:pic>
      <xdr:nvPicPr>
        <xdr:cNvPr id="508" name="图片 93" descr="阻尼器后安装支架">
          <a:extLst>
            <a:ext uri="{FF2B5EF4-FFF2-40B4-BE49-F238E27FC236}">
              <a16:creationId xmlns:a16="http://schemas.microsoft.com/office/drawing/2014/main" id="{D06C074E-A886-444A-863E-9010B82A9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/>
        <a:srcRect l="3313" t="4986" r="4407" b="19514"/>
        <a:stretch>
          <a:fillRect/>
        </a:stretch>
      </xdr:blipFill>
      <xdr:spPr>
        <a:xfrm>
          <a:off x="5367407" y="104973506"/>
          <a:ext cx="1426931" cy="78187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157</xdr:row>
      <xdr:rowOff>18610</xdr:rowOff>
    </xdr:from>
    <xdr:ext cx="1327173" cy="876906"/>
    <xdr:pic>
      <xdr:nvPicPr>
        <xdr:cNvPr id="509" name="图片 109" descr="驻车拉线总成">
          <a:extLst>
            <a:ext uri="{FF2B5EF4-FFF2-40B4-BE49-F238E27FC236}">
              <a16:creationId xmlns:a16="http://schemas.microsoft.com/office/drawing/2014/main" id="{18663BE7-8405-4E97-81F5-11269BCEB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5407162" y="105866760"/>
          <a:ext cx="1327173" cy="87690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158</xdr:row>
      <xdr:rowOff>26504</xdr:rowOff>
    </xdr:from>
    <xdr:ext cx="1358347" cy="872263"/>
    <xdr:pic>
      <xdr:nvPicPr>
        <xdr:cNvPr id="510" name="图片 110" descr="IMG_4999">
          <a:extLst>
            <a:ext uri="{FF2B5EF4-FFF2-40B4-BE49-F238E27FC236}">
              <a16:creationId xmlns:a16="http://schemas.microsoft.com/office/drawing/2014/main" id="{7CDB4AC9-F252-4C2C-B3B2-259541905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 flipV="1">
          <a:off x="5400538" y="106789054"/>
          <a:ext cx="1358347" cy="87226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159</xdr:row>
      <xdr:rowOff>26503</xdr:rowOff>
    </xdr:from>
    <xdr:ext cx="1265583" cy="834196"/>
    <xdr:pic>
      <xdr:nvPicPr>
        <xdr:cNvPr id="480" name="图片 111" descr="IMG_4997">
          <a:extLst>
            <a:ext uri="{FF2B5EF4-FFF2-40B4-BE49-F238E27FC236}">
              <a16:creationId xmlns:a16="http://schemas.microsoft.com/office/drawing/2014/main" id="{E443DED7-034D-46D5-8CDD-775EBA534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/>
        <a:srcRect l="12097" t="20155" r="27416" b="17829"/>
        <a:stretch>
          <a:fillRect/>
        </a:stretch>
      </xdr:blipFill>
      <xdr:spPr>
        <a:xfrm>
          <a:off x="5453545" y="107703453"/>
          <a:ext cx="1265583" cy="83419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120</xdr:row>
      <xdr:rowOff>39756</xdr:rowOff>
    </xdr:from>
    <xdr:ext cx="1263595" cy="853482"/>
    <xdr:pic>
      <xdr:nvPicPr>
        <xdr:cNvPr id="236" name="图片 113" descr="IMG_4971">
          <a:extLst>
            <a:ext uri="{FF2B5EF4-FFF2-40B4-BE49-F238E27FC236}">
              <a16:creationId xmlns:a16="http://schemas.microsoft.com/office/drawing/2014/main" id="{52D78A6F-E781-4FAC-8523-79EC2A523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/>
        <a:srcRect l="11809" t="5934" r="3337" b="5290"/>
        <a:stretch>
          <a:fillRect/>
        </a:stretch>
      </xdr:blipFill>
      <xdr:spPr>
        <a:xfrm>
          <a:off x="14892618" y="79937697"/>
          <a:ext cx="1263595" cy="85348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165</xdr:row>
      <xdr:rowOff>39758</xdr:rowOff>
    </xdr:from>
    <xdr:ext cx="1341516" cy="853771"/>
    <xdr:pic>
      <xdr:nvPicPr>
        <xdr:cNvPr id="237" name="图片 116" descr="前制动油管左支架">
          <a:extLst>
            <a:ext uri="{FF2B5EF4-FFF2-40B4-BE49-F238E27FC236}">
              <a16:creationId xmlns:a16="http://schemas.microsoft.com/office/drawing/2014/main" id="{970E42C9-C0C4-4B6D-A599-99DCEC8F2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 rot="16200000">
          <a:off x="5659570" y="111130436"/>
          <a:ext cx="853771" cy="134151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166</xdr:row>
      <xdr:rowOff>30395</xdr:rowOff>
    </xdr:from>
    <xdr:ext cx="1326846" cy="825184"/>
    <xdr:pic>
      <xdr:nvPicPr>
        <xdr:cNvPr id="238" name="图片 117" descr="前制动油管右支架">
          <a:extLst>
            <a:ext uri="{FF2B5EF4-FFF2-40B4-BE49-F238E27FC236}">
              <a16:creationId xmlns:a16="http://schemas.microsoft.com/office/drawing/2014/main" id="{B288A05E-46CA-4D8F-9FD9-02157986B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 rot="16200000">
          <a:off x="5681049" y="112028514"/>
          <a:ext cx="825184" cy="132684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167</xdr:row>
      <xdr:rowOff>66260</xdr:rowOff>
    </xdr:from>
    <xdr:ext cx="1356368" cy="808383"/>
    <xdr:pic>
      <xdr:nvPicPr>
        <xdr:cNvPr id="239" name="图片 120" descr="倒车雷达探头总成3603010-R10">
          <a:extLst>
            <a:ext uri="{FF2B5EF4-FFF2-40B4-BE49-F238E27FC236}">
              <a16:creationId xmlns:a16="http://schemas.microsoft.com/office/drawing/2014/main" id="{D61F0AB1-4F74-4B0F-8795-10F69818E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rcRect l="33273" t="37571" r="22910" b="22690"/>
        <a:stretch>
          <a:fillRect/>
        </a:stretch>
      </xdr:blipFill>
      <xdr:spPr>
        <a:xfrm>
          <a:off x="5360781" y="113229610"/>
          <a:ext cx="1356368" cy="80838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168</xdr:row>
      <xdr:rowOff>33130</xdr:rowOff>
    </xdr:from>
    <xdr:ext cx="980661" cy="823816"/>
    <xdr:pic>
      <xdr:nvPicPr>
        <xdr:cNvPr id="240" name="图片 121" descr="倒车雷达主机模块总成3603020-R10">
          <a:extLst>
            <a:ext uri="{FF2B5EF4-FFF2-40B4-BE49-F238E27FC236}">
              <a16:creationId xmlns:a16="http://schemas.microsoft.com/office/drawing/2014/main" id="{780AD91D-E015-470C-BD92-AFBC7F80C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/>
        <a:srcRect l="21177" t="9310" r="9176"/>
        <a:stretch>
          <a:fillRect/>
        </a:stretch>
      </xdr:blipFill>
      <xdr:spPr>
        <a:xfrm>
          <a:off x="5639076" y="114110880"/>
          <a:ext cx="980661" cy="82381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171</xdr:row>
      <xdr:rowOff>33135</xdr:rowOff>
    </xdr:from>
    <xdr:ext cx="1417982" cy="858552"/>
    <xdr:pic>
      <xdr:nvPicPr>
        <xdr:cNvPr id="241" name="图片 125" descr="左把手套总成">
          <a:extLst>
            <a:ext uri="{FF2B5EF4-FFF2-40B4-BE49-F238E27FC236}">
              <a16:creationId xmlns:a16="http://schemas.microsoft.com/office/drawing/2014/main" id="{65B9EF83-9584-4C47-9A9A-BAC3470E5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/>
        <a:srcRect l="5958" t="12358" r="10919"/>
        <a:stretch>
          <a:fillRect/>
        </a:stretch>
      </xdr:blipFill>
      <xdr:spPr>
        <a:xfrm rot="16200000">
          <a:off x="5640499" y="116917270"/>
          <a:ext cx="858552" cy="141798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173</xdr:row>
      <xdr:rowOff>26504</xdr:rowOff>
    </xdr:from>
    <xdr:ext cx="1345980" cy="871745"/>
    <xdr:pic>
      <xdr:nvPicPr>
        <xdr:cNvPr id="242" name="图片 126" descr="左组合开关总成3774010-R10">
          <a:extLst>
            <a:ext uri="{FF2B5EF4-FFF2-40B4-BE49-F238E27FC236}">
              <a16:creationId xmlns:a16="http://schemas.microsoft.com/office/drawing/2014/main" id="{E03468A2-DA5F-4E8E-AE57-3E03B915D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5407163" y="119019154"/>
          <a:ext cx="1345980" cy="871745"/>
        </a:xfrm>
        <a:prstGeom prst="rect">
          <a:avLst/>
        </a:prstGeom>
      </xdr:spPr>
    </xdr:pic>
    <xdr:clientData/>
  </xdr:oneCellAnchor>
  <xdr:oneCellAnchor>
    <xdr:from>
      <xdr:col>9</xdr:col>
      <xdr:colOff>41564</xdr:colOff>
      <xdr:row>174</xdr:row>
      <xdr:rowOff>52796</xdr:rowOff>
    </xdr:from>
    <xdr:ext cx="1315481" cy="854765"/>
    <xdr:pic>
      <xdr:nvPicPr>
        <xdr:cNvPr id="243" name="图片 127" descr="右组合开关总成3774040-R20">
          <a:extLst>
            <a:ext uri="{FF2B5EF4-FFF2-40B4-BE49-F238E27FC236}">
              <a16:creationId xmlns:a16="http://schemas.microsoft.com/office/drawing/2014/main" id="{054F665C-2129-4B0A-AFF0-AE4887EFC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17165782" y="119783778"/>
          <a:ext cx="1315481" cy="85476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175</xdr:row>
      <xdr:rowOff>70925</xdr:rowOff>
    </xdr:from>
    <xdr:ext cx="1333887" cy="868420"/>
    <xdr:pic>
      <xdr:nvPicPr>
        <xdr:cNvPr id="244" name="图片 128" descr="电门锁总成3704010-R10">
          <a:extLst>
            <a:ext uri="{FF2B5EF4-FFF2-40B4-BE49-F238E27FC236}">
              <a16:creationId xmlns:a16="http://schemas.microsoft.com/office/drawing/2014/main" id="{DA482B2C-719B-42A4-9AE3-30027F317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5432109" y="120892375"/>
          <a:ext cx="1333887" cy="868420"/>
        </a:xfrm>
        <a:prstGeom prst="rect">
          <a:avLst/>
        </a:prstGeom>
      </xdr:spPr>
    </xdr:pic>
    <xdr:clientData/>
  </xdr:oneCellAnchor>
  <xdr:oneCellAnchor>
    <xdr:from>
      <xdr:col>9</xdr:col>
      <xdr:colOff>164354</xdr:colOff>
      <xdr:row>3</xdr:row>
      <xdr:rowOff>37614</xdr:rowOff>
    </xdr:from>
    <xdr:ext cx="1270000" cy="816249"/>
    <xdr:pic>
      <xdr:nvPicPr>
        <xdr:cNvPr id="278" name="图片 133" descr="动力电池（锂电）">
          <a:extLst>
            <a:ext uri="{FF2B5EF4-FFF2-40B4-BE49-F238E27FC236}">
              <a16:creationId xmlns:a16="http://schemas.microsoft.com/office/drawing/2014/main" id="{2EE9CD89-6362-4EA5-BF62-715DEF327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15240001" y="1681143"/>
          <a:ext cx="1270000" cy="81624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177</xdr:row>
      <xdr:rowOff>41414</xdr:rowOff>
    </xdr:from>
    <xdr:ext cx="1274748" cy="815028"/>
    <xdr:pic>
      <xdr:nvPicPr>
        <xdr:cNvPr id="246" name="图片 135" descr="坐垫锁总成3704050-R10">
          <a:extLst>
            <a:ext uri="{FF2B5EF4-FFF2-40B4-BE49-F238E27FC236}">
              <a16:creationId xmlns:a16="http://schemas.microsoft.com/office/drawing/2014/main" id="{E1D63381-5BE3-4DC8-BF6B-F42F2D27E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5363955" y="122945664"/>
          <a:ext cx="1274748" cy="81502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179</xdr:row>
      <xdr:rowOff>19878</xdr:rowOff>
    </xdr:from>
    <xdr:ext cx="1356526" cy="875478"/>
    <xdr:pic>
      <xdr:nvPicPr>
        <xdr:cNvPr id="247" name="图片 136" descr="倒车后视摄像头总成3776010-R10">
          <a:extLst>
            <a:ext uri="{FF2B5EF4-FFF2-40B4-BE49-F238E27FC236}">
              <a16:creationId xmlns:a16="http://schemas.microsoft.com/office/drawing/2014/main" id="{024A397B-DF82-409A-B812-51F6EA77A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5400538" y="124752928"/>
          <a:ext cx="1356526" cy="87547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181</xdr:row>
      <xdr:rowOff>26505</xdr:rowOff>
    </xdr:from>
    <xdr:ext cx="1208488" cy="848139"/>
    <xdr:pic>
      <xdr:nvPicPr>
        <xdr:cNvPr id="248" name="图片 137" descr="组合仪表总成3820020-R11">
          <a:extLst>
            <a:ext uri="{FF2B5EF4-FFF2-40B4-BE49-F238E27FC236}">
              <a16:creationId xmlns:a16="http://schemas.microsoft.com/office/drawing/2014/main" id="{1C49976B-0563-4F0F-AC62-AB00FFF75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5473424" y="126588355"/>
          <a:ext cx="1208488" cy="84813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189</xdr:row>
      <xdr:rowOff>29370</xdr:rowOff>
    </xdr:from>
    <xdr:ext cx="1040296" cy="867469"/>
    <xdr:pic>
      <xdr:nvPicPr>
        <xdr:cNvPr id="249" name="图片 141" descr="前组合灯总成4121010-R10">
          <a:extLst>
            <a:ext uri="{FF2B5EF4-FFF2-40B4-BE49-F238E27FC236}">
              <a16:creationId xmlns:a16="http://schemas.microsoft.com/office/drawing/2014/main" id="{943F8D25-1F2D-495F-9A22-986EA2D52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 rot="5400000">
          <a:off x="5672480" y="133820007"/>
          <a:ext cx="867469" cy="104029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190</xdr:row>
      <xdr:rowOff>19878</xdr:rowOff>
    </xdr:from>
    <xdr:ext cx="1295349" cy="836709"/>
    <xdr:pic>
      <xdr:nvPicPr>
        <xdr:cNvPr id="250" name="图片 142" descr="左前转向灯总成4111010-R10">
          <a:extLst>
            <a:ext uri="{FF2B5EF4-FFF2-40B4-BE49-F238E27FC236}">
              <a16:creationId xmlns:a16="http://schemas.microsoft.com/office/drawing/2014/main" id="{16DA6341-5073-43BD-B26C-59D393E46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5387285" y="134811328"/>
          <a:ext cx="1295349" cy="83670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191</xdr:row>
      <xdr:rowOff>79515</xdr:rowOff>
    </xdr:from>
    <xdr:ext cx="1433057" cy="660159"/>
    <xdr:pic>
      <xdr:nvPicPr>
        <xdr:cNvPr id="251" name="图片 143" descr="侧回复反射器4135010-R10">
          <a:extLst>
            <a:ext uri="{FF2B5EF4-FFF2-40B4-BE49-F238E27FC236}">
              <a16:creationId xmlns:a16="http://schemas.microsoft.com/office/drawing/2014/main" id="{D441047F-29A6-4536-85C9-6EFC90968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/>
        <a:srcRect l="22366" t="10358" r="11209" b="4733"/>
        <a:stretch>
          <a:fillRect/>
        </a:stretch>
      </xdr:blipFill>
      <xdr:spPr>
        <a:xfrm rot="16200000">
          <a:off x="5747229" y="135398916"/>
          <a:ext cx="660159" cy="143305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192</xdr:row>
      <xdr:rowOff>38485</xdr:rowOff>
    </xdr:from>
    <xdr:ext cx="1442401" cy="818101"/>
    <xdr:pic>
      <xdr:nvPicPr>
        <xdr:cNvPr id="252" name="图片 144" descr="后雾灯总成4116010-R10">
          <a:extLst>
            <a:ext uri="{FF2B5EF4-FFF2-40B4-BE49-F238E27FC236}">
              <a16:creationId xmlns:a16="http://schemas.microsoft.com/office/drawing/2014/main" id="{5E370172-0493-407F-BAE7-82023557D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/>
        <a:srcRect b="14054"/>
        <a:stretch>
          <a:fillRect/>
        </a:stretch>
      </xdr:blipFill>
      <xdr:spPr>
        <a:xfrm flipH="1">
          <a:off x="5354154" y="136658735"/>
          <a:ext cx="1442401" cy="81810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193</xdr:row>
      <xdr:rowOff>13809</xdr:rowOff>
    </xdr:from>
    <xdr:ext cx="1093303" cy="864327"/>
    <xdr:pic>
      <xdr:nvPicPr>
        <xdr:cNvPr id="253" name="图片 145" descr="左后组合灯总成4133010-R10">
          <a:extLst>
            <a:ext uri="{FF2B5EF4-FFF2-40B4-BE49-F238E27FC236}">
              <a16:creationId xmlns:a16="http://schemas.microsoft.com/office/drawing/2014/main" id="{777805BD-CF0C-4E3E-920F-23F2FF270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 rot="5400000">
          <a:off x="5647547" y="137433971"/>
          <a:ext cx="864327" cy="109330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194</xdr:row>
      <xdr:rowOff>46384</xdr:rowOff>
    </xdr:from>
    <xdr:ext cx="1326211" cy="848700"/>
    <xdr:pic>
      <xdr:nvPicPr>
        <xdr:cNvPr id="254" name="图片 146" descr="后牌照灯总成4108010-R10">
          <a:extLst>
            <a:ext uri="{FF2B5EF4-FFF2-40B4-BE49-F238E27FC236}">
              <a16:creationId xmlns:a16="http://schemas.microsoft.com/office/drawing/2014/main" id="{6D8FB478-A92E-45FC-96D0-4D86A7858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5433668" y="138495434"/>
          <a:ext cx="1326211" cy="84870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195</xdr:row>
      <xdr:rowOff>26504</xdr:rowOff>
    </xdr:from>
    <xdr:ext cx="1167623" cy="848140"/>
    <xdr:pic>
      <xdr:nvPicPr>
        <xdr:cNvPr id="255" name="图片 147" descr="右后组合灯总成4133020-R10">
          <a:extLst>
            <a:ext uri="{FF2B5EF4-FFF2-40B4-BE49-F238E27FC236}">
              <a16:creationId xmlns:a16="http://schemas.microsoft.com/office/drawing/2014/main" id="{58C3AB88-5122-492D-BBDB-359B21AB2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/>
        <a:srcRect t="3796" r="4698" b="4075"/>
        <a:stretch>
          <a:fillRect/>
        </a:stretch>
      </xdr:blipFill>
      <xdr:spPr>
        <a:xfrm rot="10800000">
          <a:off x="5552937" y="139389954"/>
          <a:ext cx="1167623" cy="84814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196</xdr:row>
      <xdr:rowOff>192157</xdr:rowOff>
    </xdr:from>
    <xdr:ext cx="1451112" cy="477719"/>
    <xdr:pic>
      <xdr:nvPicPr>
        <xdr:cNvPr id="256" name="图片 149" descr="高位制动灯总成4134010-R10">
          <a:extLst>
            <a:ext uri="{FF2B5EF4-FFF2-40B4-BE49-F238E27FC236}">
              <a16:creationId xmlns:a16="http://schemas.microsoft.com/office/drawing/2014/main" id="{A3C7C483-5117-4C6B-87C7-79F01BFF8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5340903" y="140470007"/>
          <a:ext cx="1451112" cy="47771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197</xdr:row>
      <xdr:rowOff>41859</xdr:rowOff>
    </xdr:from>
    <xdr:ext cx="975162" cy="874356"/>
    <xdr:pic>
      <xdr:nvPicPr>
        <xdr:cNvPr id="257" name="图片 150" descr="USB电源座总成7921010-R1011">
          <a:extLst>
            <a:ext uri="{FF2B5EF4-FFF2-40B4-BE49-F238E27FC236}">
              <a16:creationId xmlns:a16="http://schemas.microsoft.com/office/drawing/2014/main" id="{BD27C0B3-8F56-44A9-933F-5A6022D80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>
          <a:off x="5550974" y="141234109"/>
          <a:ext cx="975162" cy="87435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198</xdr:row>
      <xdr:rowOff>28118</xdr:rowOff>
    </xdr:from>
    <xdr:ext cx="1145988" cy="866388"/>
    <xdr:pic>
      <xdr:nvPicPr>
        <xdr:cNvPr id="258" name="图片 151" descr="12V电源座总成7921020-R10">
          <a:extLst>
            <a:ext uri="{FF2B5EF4-FFF2-40B4-BE49-F238E27FC236}">
              <a16:creationId xmlns:a16="http://schemas.microsoft.com/office/drawing/2014/main" id="{C8622282-018F-4F61-A802-49B711596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/>
        <a:srcRect l="8954" t="9160" r="8971" b="12214"/>
        <a:stretch>
          <a:fillRect/>
        </a:stretch>
      </xdr:blipFill>
      <xdr:spPr>
        <a:xfrm>
          <a:off x="5556689" y="142134768"/>
          <a:ext cx="1145988" cy="86638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199</xdr:row>
      <xdr:rowOff>99391</xdr:rowOff>
    </xdr:from>
    <xdr:ext cx="1421434" cy="702366"/>
    <xdr:pic>
      <xdr:nvPicPr>
        <xdr:cNvPr id="259" name="图片 152" descr="声音模拟器总成7911010-R1011">
          <a:extLst>
            <a:ext uri="{FF2B5EF4-FFF2-40B4-BE49-F238E27FC236}">
              <a16:creationId xmlns:a16="http://schemas.microsoft.com/office/drawing/2014/main" id="{B05DFCFA-4033-47B5-8464-919B23B60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5350702" y="143120441"/>
          <a:ext cx="1421434" cy="70236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200</xdr:row>
      <xdr:rowOff>31062</xdr:rowOff>
    </xdr:from>
    <xdr:ext cx="1302371" cy="863464"/>
    <xdr:pic>
      <xdr:nvPicPr>
        <xdr:cNvPr id="260" name="图片 153" descr="后扬声器总成79111010-R10">
          <a:extLst>
            <a:ext uri="{FF2B5EF4-FFF2-40B4-BE49-F238E27FC236}">
              <a16:creationId xmlns:a16="http://schemas.microsoft.com/office/drawing/2014/main" id="{3802D12C-59B5-4EEA-953A-1724C4BA8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 rot="5400000">
          <a:off x="5619988" y="143747058"/>
          <a:ext cx="863464" cy="130237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202</xdr:row>
      <xdr:rowOff>26503</xdr:rowOff>
    </xdr:from>
    <xdr:ext cx="1336648" cy="851555"/>
    <xdr:pic>
      <xdr:nvPicPr>
        <xdr:cNvPr id="261" name="图片 158" descr="高位制动灯线涑总成4002020-R10">
          <a:extLst>
            <a:ext uri="{FF2B5EF4-FFF2-40B4-BE49-F238E27FC236}">
              <a16:creationId xmlns:a16="http://schemas.microsoft.com/office/drawing/2014/main" id="{471E38ED-94A0-4672-96B3-879B86D6A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5420415" y="145778053"/>
          <a:ext cx="1336648" cy="85155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203</xdr:row>
      <xdr:rowOff>65019</xdr:rowOff>
    </xdr:from>
    <xdr:ext cx="1423642" cy="769951"/>
    <xdr:pic>
      <xdr:nvPicPr>
        <xdr:cNvPr id="262" name="图片 159" descr="动力线束总成">
          <a:extLst>
            <a:ext uri="{FF2B5EF4-FFF2-40B4-BE49-F238E27FC236}">
              <a16:creationId xmlns:a16="http://schemas.microsoft.com/office/drawing/2014/main" id="{3558CD5B-BCCB-4ABD-936E-C06C0E051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 rot="16200000">
          <a:off x="5694227" y="146404124"/>
          <a:ext cx="769951" cy="142364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204</xdr:row>
      <xdr:rowOff>45942</xdr:rowOff>
    </xdr:from>
    <xdr:ext cx="1419364" cy="772906"/>
    <xdr:pic>
      <xdr:nvPicPr>
        <xdr:cNvPr id="263" name="图片 160" descr="电机U相线总成">
          <a:extLst>
            <a:ext uri="{FF2B5EF4-FFF2-40B4-BE49-F238E27FC236}">
              <a16:creationId xmlns:a16="http://schemas.microsoft.com/office/drawing/2014/main" id="{B5241716-6F61-4529-BE4C-88C5B3E84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 rot="16200000">
          <a:off x="5697705" y="147303063"/>
          <a:ext cx="772906" cy="141936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206</xdr:row>
      <xdr:rowOff>98964</xdr:rowOff>
    </xdr:from>
    <xdr:ext cx="1478460" cy="646160"/>
    <xdr:pic>
      <xdr:nvPicPr>
        <xdr:cNvPr id="264" name="图片 162" descr="电机w相线总成">
          <a:extLst>
            <a:ext uri="{FF2B5EF4-FFF2-40B4-BE49-F238E27FC236}">
              <a16:creationId xmlns:a16="http://schemas.microsoft.com/office/drawing/2014/main" id="{1010AE0A-F7DA-4063-98BA-1415B4E01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 rot="16200000">
          <a:off x="5749587" y="149091964"/>
          <a:ext cx="646160" cy="147846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207</xdr:row>
      <xdr:rowOff>33130</xdr:rowOff>
    </xdr:from>
    <xdr:ext cx="1346536" cy="862386"/>
    <xdr:pic>
      <xdr:nvPicPr>
        <xdr:cNvPr id="265" name="图片 164" descr="5A保险丝">
          <a:extLst>
            <a:ext uri="{FF2B5EF4-FFF2-40B4-BE49-F238E27FC236}">
              <a16:creationId xmlns:a16="http://schemas.microsoft.com/office/drawing/2014/main" id="{9C8A0EE0-E7E7-42AE-B467-19337CB1C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/>
        <a:srcRect l="4061" t="11535" r="3553"/>
        <a:stretch>
          <a:fillRect/>
        </a:stretch>
      </xdr:blipFill>
      <xdr:spPr>
        <a:xfrm>
          <a:off x="5374031" y="150356680"/>
          <a:ext cx="1346536" cy="86238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208</xdr:row>
      <xdr:rowOff>39758</xdr:rowOff>
    </xdr:from>
    <xdr:ext cx="1434482" cy="814097"/>
    <xdr:pic>
      <xdr:nvPicPr>
        <xdr:cNvPr id="266" name="图片 165" descr="10A保险丝">
          <a:extLst>
            <a:ext uri="{FF2B5EF4-FFF2-40B4-BE49-F238E27FC236}">
              <a16:creationId xmlns:a16="http://schemas.microsoft.com/office/drawing/2014/main" id="{00FB599F-5A93-427B-ACF1-8963D1A38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/>
        <a:srcRect l="5697" t="16148" r="8375" b="9629"/>
        <a:stretch>
          <a:fillRect/>
        </a:stretch>
      </xdr:blipFill>
      <xdr:spPr>
        <a:xfrm>
          <a:off x="5360780" y="151277708"/>
          <a:ext cx="1434482" cy="81409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209</xdr:row>
      <xdr:rowOff>46381</xdr:rowOff>
    </xdr:from>
    <xdr:ext cx="1411578" cy="775253"/>
    <xdr:pic>
      <xdr:nvPicPr>
        <xdr:cNvPr id="267" name="图片 166" descr="15A保险丝">
          <a:extLst>
            <a:ext uri="{FF2B5EF4-FFF2-40B4-BE49-F238E27FC236}">
              <a16:creationId xmlns:a16="http://schemas.microsoft.com/office/drawing/2014/main" id="{0DA7119B-C063-4428-AD7E-C40CE75D9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/>
        <a:srcRect l="9041" r="10070" b="29737"/>
        <a:stretch>
          <a:fillRect/>
        </a:stretch>
      </xdr:blipFill>
      <xdr:spPr>
        <a:xfrm>
          <a:off x="5380658" y="152198731"/>
          <a:ext cx="1411578" cy="77525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210</xdr:row>
      <xdr:rowOff>33131</xdr:rowOff>
    </xdr:from>
    <xdr:ext cx="1409065" cy="787234"/>
    <xdr:pic>
      <xdr:nvPicPr>
        <xdr:cNvPr id="268" name="图片 167" descr="25A保险丝">
          <a:extLst>
            <a:ext uri="{FF2B5EF4-FFF2-40B4-BE49-F238E27FC236}">
              <a16:creationId xmlns:a16="http://schemas.microsoft.com/office/drawing/2014/main" id="{9979A058-9223-4E15-9BDC-4C4766431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/>
        <a:srcRect t="14021"/>
        <a:stretch>
          <a:fillRect/>
        </a:stretch>
      </xdr:blipFill>
      <xdr:spPr>
        <a:xfrm>
          <a:off x="5387284" y="153099881"/>
          <a:ext cx="1409065" cy="78723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211</xdr:row>
      <xdr:rowOff>19884</xdr:rowOff>
    </xdr:from>
    <xdr:ext cx="1311966" cy="874194"/>
    <xdr:pic>
      <xdr:nvPicPr>
        <xdr:cNvPr id="269" name="图片 168" descr="30A保险丝">
          <a:extLst>
            <a:ext uri="{FF2B5EF4-FFF2-40B4-BE49-F238E27FC236}">
              <a16:creationId xmlns:a16="http://schemas.microsoft.com/office/drawing/2014/main" id="{A830202F-99D0-447F-AC64-6CF151C1E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rcRect l="13431" t="5552" r="8959" b="3718"/>
        <a:stretch>
          <a:fillRect/>
        </a:stretch>
      </xdr:blipFill>
      <xdr:spPr>
        <a:xfrm rot="5400000">
          <a:off x="5626048" y="153782148"/>
          <a:ext cx="874194" cy="131196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212</xdr:row>
      <xdr:rowOff>31860</xdr:rowOff>
    </xdr:from>
    <xdr:ext cx="1149106" cy="821911"/>
    <xdr:pic>
      <xdr:nvPicPr>
        <xdr:cNvPr id="270" name="图片 169" descr="信号继电器">
          <a:extLst>
            <a:ext uri="{FF2B5EF4-FFF2-40B4-BE49-F238E27FC236}">
              <a16:creationId xmlns:a16="http://schemas.microsoft.com/office/drawing/2014/main" id="{76F4B135-5B39-4E13-9FD2-83BB185F2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/>
        <a:srcRect l="10402"/>
        <a:stretch>
          <a:fillRect/>
        </a:stretch>
      </xdr:blipFill>
      <xdr:spPr>
        <a:xfrm>
          <a:off x="5572815" y="154927410"/>
          <a:ext cx="1149106" cy="82191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213</xdr:row>
      <xdr:rowOff>46382</xdr:rowOff>
    </xdr:from>
    <xdr:ext cx="1163816" cy="810206"/>
    <xdr:pic>
      <xdr:nvPicPr>
        <xdr:cNvPr id="271" name="图片 170" descr="电门锁继电器">
          <a:extLst>
            <a:ext uri="{FF2B5EF4-FFF2-40B4-BE49-F238E27FC236}">
              <a16:creationId xmlns:a16="http://schemas.microsoft.com/office/drawing/2014/main" id="{C6E39B6C-67D5-466D-9917-F02917A6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rcRect l="18373" t="23985" r="11434"/>
        <a:stretch>
          <a:fillRect/>
        </a:stretch>
      </xdr:blipFill>
      <xdr:spPr>
        <a:xfrm>
          <a:off x="5513180" y="155856332"/>
          <a:ext cx="1163816" cy="81020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261</xdr:row>
      <xdr:rowOff>11723</xdr:rowOff>
    </xdr:from>
    <xdr:ext cx="1406525" cy="896816"/>
    <xdr:pic>
      <xdr:nvPicPr>
        <xdr:cNvPr id="272" name="图片 171">
          <a:extLst>
            <a:ext uri="{FF2B5EF4-FFF2-40B4-BE49-F238E27FC236}">
              <a16:creationId xmlns:a16="http://schemas.microsoft.com/office/drawing/2014/main" id="{DAEF1A9E-1A8C-4661-B093-4F47386D1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/>
        <a:srcRect t="16355"/>
        <a:stretch>
          <a:fillRect/>
        </a:stretch>
      </xdr:blipFill>
      <xdr:spPr>
        <a:xfrm>
          <a:off x="5362821" y="199712873"/>
          <a:ext cx="1406525" cy="896816"/>
        </a:xfrm>
        <a:prstGeom prst="rect">
          <a:avLst/>
        </a:prstGeom>
        <a:noFill/>
        <a:ln w="9525">
          <a:noFill/>
        </a:ln>
      </xdr:spPr>
    </xdr:pic>
    <xdr:clientData/>
  </xdr:oneCellAnchor>
  <xdr:twoCellAnchor>
    <xdr:from>
      <xdr:col>9</xdr:col>
      <xdr:colOff>0</xdr:colOff>
      <xdr:row>266</xdr:row>
      <xdr:rowOff>0</xdr:rowOff>
    </xdr:from>
    <xdr:to>
      <xdr:col>9</xdr:col>
      <xdr:colOff>0</xdr:colOff>
      <xdr:row>267</xdr:row>
      <xdr:rowOff>0</xdr:rowOff>
    </xdr:to>
    <xdr:pic>
      <xdr:nvPicPr>
        <xdr:cNvPr id="275" name="图片 5">
          <a:extLst>
            <a:ext uri="{FF2B5EF4-FFF2-40B4-BE49-F238E27FC236}">
              <a16:creationId xmlns:a16="http://schemas.microsoft.com/office/drawing/2014/main" id="{0FEAE8B6-B831-4565-AA66-39EBD40E14DC}"/>
            </a:ext>
          </a:extLst>
        </xdr:cNvPr>
        <xdr:cNvPicPr/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xfrm>
          <a:off x="5327650" y="204273150"/>
          <a:ext cx="1392555" cy="914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9</xdr:col>
      <xdr:colOff>0</xdr:colOff>
      <xdr:row>267</xdr:row>
      <xdr:rowOff>0</xdr:rowOff>
    </xdr:from>
    <xdr:to>
      <xdr:col>9</xdr:col>
      <xdr:colOff>0</xdr:colOff>
      <xdr:row>267</xdr:row>
      <xdr:rowOff>908685</xdr:rowOff>
    </xdr:to>
    <xdr:pic>
      <xdr:nvPicPr>
        <xdr:cNvPr id="276" name="图片 6">
          <a:extLst>
            <a:ext uri="{FF2B5EF4-FFF2-40B4-BE49-F238E27FC236}">
              <a16:creationId xmlns:a16="http://schemas.microsoft.com/office/drawing/2014/main" id="{26402C9A-C97C-4F2C-B1B5-10CD3E83795C}"/>
            </a:ext>
          </a:extLst>
        </xdr:cNvPr>
        <xdr:cNvPicPr/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5327650" y="205187550"/>
          <a:ext cx="1405255" cy="9086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9</xdr:col>
      <xdr:colOff>0</xdr:colOff>
      <xdr:row>267</xdr:row>
      <xdr:rowOff>913130</xdr:rowOff>
    </xdr:from>
    <xdr:to>
      <xdr:col>9</xdr:col>
      <xdr:colOff>0</xdr:colOff>
      <xdr:row>268</xdr:row>
      <xdr:rowOff>897890</xdr:rowOff>
    </xdr:to>
    <xdr:pic>
      <xdr:nvPicPr>
        <xdr:cNvPr id="277" name="图片 7">
          <a:extLst>
            <a:ext uri="{FF2B5EF4-FFF2-40B4-BE49-F238E27FC236}">
              <a16:creationId xmlns:a16="http://schemas.microsoft.com/office/drawing/2014/main" id="{9406F187-1635-41F1-8100-9D700178B791}"/>
            </a:ext>
          </a:extLst>
        </xdr:cNvPr>
        <xdr:cNvPicPr/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xfrm>
          <a:off x="5327650" y="206100680"/>
          <a:ext cx="1392555" cy="89916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9</xdr:col>
      <xdr:colOff>0</xdr:colOff>
      <xdr:row>276</xdr:row>
      <xdr:rowOff>0</xdr:rowOff>
    </xdr:from>
    <xdr:to>
      <xdr:col>9</xdr:col>
      <xdr:colOff>0</xdr:colOff>
      <xdr:row>276</xdr:row>
      <xdr:rowOff>898525</xdr:rowOff>
    </xdr:to>
    <xdr:pic>
      <xdr:nvPicPr>
        <xdr:cNvPr id="518" name="图片 13">
          <a:extLst>
            <a:ext uri="{FF2B5EF4-FFF2-40B4-BE49-F238E27FC236}">
              <a16:creationId xmlns:a16="http://schemas.microsoft.com/office/drawing/2014/main" id="{D07AC14E-BB83-4A71-97C5-3B7971A7F01F}"/>
            </a:ext>
          </a:extLst>
        </xdr:cNvPr>
        <xdr:cNvPicPr/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xfrm>
          <a:off x="5327650" y="213417150"/>
          <a:ext cx="1392555" cy="8985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9</xdr:col>
      <xdr:colOff>0</xdr:colOff>
      <xdr:row>278</xdr:row>
      <xdr:rowOff>913130</xdr:rowOff>
    </xdr:from>
    <xdr:to>
      <xdr:col>9</xdr:col>
      <xdr:colOff>0</xdr:colOff>
      <xdr:row>280</xdr:row>
      <xdr:rowOff>10160</xdr:rowOff>
    </xdr:to>
    <xdr:pic>
      <xdr:nvPicPr>
        <xdr:cNvPr id="521" name="图片 54" descr="2111b64ef47c35d26322f84088e5f51">
          <a:extLst>
            <a:ext uri="{FF2B5EF4-FFF2-40B4-BE49-F238E27FC236}">
              <a16:creationId xmlns:a16="http://schemas.microsoft.com/office/drawing/2014/main" id="{40D30BE8-D32B-454D-ABAE-9E41A4F6FA89}"/>
            </a:ext>
          </a:extLst>
        </xdr:cNvPr>
        <xdr:cNvPicPr/>
      </xdr:nvPicPr>
      <xdr:blipFill>
        <a:blip xmlns:r="http://schemas.openxmlformats.org/officeDocument/2006/relationships" r:embed="rId146" cstate="print"/>
        <a:srcRect t="23268" b="9955"/>
        <a:stretch>
          <a:fillRect/>
        </a:stretch>
      </xdr:blipFill>
      <xdr:spPr>
        <a:xfrm>
          <a:off x="5327650" y="216159080"/>
          <a:ext cx="1393190" cy="92583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280</xdr:row>
      <xdr:rowOff>0</xdr:rowOff>
    </xdr:from>
    <xdr:to>
      <xdr:col>9</xdr:col>
      <xdr:colOff>0</xdr:colOff>
      <xdr:row>280</xdr:row>
      <xdr:rowOff>894715</xdr:rowOff>
    </xdr:to>
    <xdr:pic>
      <xdr:nvPicPr>
        <xdr:cNvPr id="522" name="图片 20">
          <a:extLst>
            <a:ext uri="{FF2B5EF4-FFF2-40B4-BE49-F238E27FC236}">
              <a16:creationId xmlns:a16="http://schemas.microsoft.com/office/drawing/2014/main" id="{BA0BEE18-4754-43B6-883F-F28523C69124}"/>
            </a:ext>
          </a:extLst>
        </xdr:cNvPr>
        <xdr:cNvPicPr/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xfrm>
          <a:off x="5327650" y="217074750"/>
          <a:ext cx="1392555" cy="894715"/>
        </a:xfrm>
        <a:prstGeom prst="rect">
          <a:avLst/>
        </a:prstGeom>
        <a:noFill/>
        <a:ln w="6350">
          <a:solidFill>
            <a:schemeClr val="tx1"/>
          </a:solidFill>
        </a:ln>
      </xdr:spPr>
    </xdr:pic>
    <xdr:clientData/>
  </xdr:twoCellAnchor>
  <xdr:oneCellAnchor>
    <xdr:from>
      <xdr:col>9</xdr:col>
      <xdr:colOff>0</xdr:colOff>
      <xdr:row>241</xdr:row>
      <xdr:rowOff>25400</xdr:rowOff>
    </xdr:from>
    <xdr:ext cx="1327785" cy="873125"/>
    <xdr:pic>
      <xdr:nvPicPr>
        <xdr:cNvPr id="526" name="图片 195" descr="微信图片_20200601092353">
          <a:extLst>
            <a:ext uri="{FF2B5EF4-FFF2-40B4-BE49-F238E27FC236}">
              <a16:creationId xmlns:a16="http://schemas.microsoft.com/office/drawing/2014/main" id="{C56AD43C-111A-4205-B4A8-D923BC19F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xfrm>
          <a:off x="5351145" y="181438550"/>
          <a:ext cx="1327785" cy="87312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242</xdr:row>
      <xdr:rowOff>48260</xdr:rowOff>
    </xdr:from>
    <xdr:ext cx="1365250" cy="812165"/>
    <xdr:pic>
      <xdr:nvPicPr>
        <xdr:cNvPr id="527" name="图片 196" descr="微信图片_20200601092349">
          <a:extLst>
            <a:ext uri="{FF2B5EF4-FFF2-40B4-BE49-F238E27FC236}">
              <a16:creationId xmlns:a16="http://schemas.microsoft.com/office/drawing/2014/main" id="{B361DD61-0847-4D14-9FF5-096A4C200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xfrm>
          <a:off x="5352415" y="182375810"/>
          <a:ext cx="1365250" cy="81216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243</xdr:row>
      <xdr:rowOff>25400</xdr:rowOff>
    </xdr:from>
    <xdr:ext cx="1361440" cy="867410"/>
    <xdr:pic>
      <xdr:nvPicPr>
        <xdr:cNvPr id="528" name="图片 197" descr="微信图片_20200601092413">
          <a:extLst>
            <a:ext uri="{FF2B5EF4-FFF2-40B4-BE49-F238E27FC236}">
              <a16:creationId xmlns:a16="http://schemas.microsoft.com/office/drawing/2014/main" id="{08D06DAC-385A-4977-94D8-D829E4FBB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xfrm>
          <a:off x="5360035" y="183267350"/>
          <a:ext cx="1361440" cy="86741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237</xdr:row>
      <xdr:rowOff>58796</xdr:rowOff>
    </xdr:from>
    <xdr:ext cx="1234468" cy="817668"/>
    <xdr:pic>
      <xdr:nvPicPr>
        <xdr:cNvPr id="529" name="图片 200" descr="微信图片_20200601092334">
          <a:extLst>
            <a:ext uri="{FF2B5EF4-FFF2-40B4-BE49-F238E27FC236}">
              <a16:creationId xmlns:a16="http://schemas.microsoft.com/office/drawing/2014/main" id="{E25B2EA1-A302-4FA9-933C-86741BA85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xfrm>
          <a:off x="5480049" y="177814346"/>
          <a:ext cx="1234468" cy="81766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238</xdr:row>
      <xdr:rowOff>4445</xdr:rowOff>
    </xdr:from>
    <xdr:ext cx="1353185" cy="855980"/>
    <xdr:pic>
      <xdr:nvPicPr>
        <xdr:cNvPr id="530" name="图片 201" descr="微信图片_20200601092340">
          <a:extLst>
            <a:ext uri="{FF2B5EF4-FFF2-40B4-BE49-F238E27FC236}">
              <a16:creationId xmlns:a16="http://schemas.microsoft.com/office/drawing/2014/main" id="{443FE7F1-A6B9-4725-85A6-EDAA8FC1B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xfrm>
          <a:off x="5368290" y="178674395"/>
          <a:ext cx="1353185" cy="85598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182</xdr:row>
      <xdr:rowOff>39756</xdr:rowOff>
    </xdr:from>
    <xdr:ext cx="1320236" cy="856753"/>
    <xdr:pic>
      <xdr:nvPicPr>
        <xdr:cNvPr id="531" name="图片 202" descr="脚踏板装饰板">
          <a:extLst>
            <a:ext uri="{FF2B5EF4-FFF2-40B4-BE49-F238E27FC236}">
              <a16:creationId xmlns:a16="http://schemas.microsoft.com/office/drawing/2014/main" id="{ACE2B8E7-F3F4-4D62-939E-C18766F18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5400537" y="127516006"/>
          <a:ext cx="1320236" cy="85675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183</xdr:row>
      <xdr:rowOff>33132</xdr:rowOff>
    </xdr:from>
    <xdr:ext cx="1316603" cy="859234"/>
    <xdr:pic>
      <xdr:nvPicPr>
        <xdr:cNvPr id="532" name="图片 203" descr="脚踏板橡胶垫">
          <a:extLst>
            <a:ext uri="{FF2B5EF4-FFF2-40B4-BE49-F238E27FC236}">
              <a16:creationId xmlns:a16="http://schemas.microsoft.com/office/drawing/2014/main" id="{E52C6518-F479-4257-93E6-643DA7A97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xfrm>
          <a:off x="5400537" y="128423782"/>
          <a:ext cx="1316603" cy="85923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184</xdr:row>
      <xdr:rowOff>25234</xdr:rowOff>
    </xdr:from>
    <xdr:ext cx="1334961" cy="849410"/>
    <xdr:pic>
      <xdr:nvPicPr>
        <xdr:cNvPr id="533" name="图片 204" descr="坐垫下罩">
          <a:extLst>
            <a:ext uri="{FF2B5EF4-FFF2-40B4-BE49-F238E27FC236}">
              <a16:creationId xmlns:a16="http://schemas.microsoft.com/office/drawing/2014/main" id="{3658637B-920B-4A54-8094-5A5CDAD16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5420415" y="129330284"/>
          <a:ext cx="1334961" cy="84941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185</xdr:row>
      <xdr:rowOff>25234</xdr:rowOff>
    </xdr:from>
    <xdr:ext cx="1303184" cy="871276"/>
    <xdr:pic>
      <xdr:nvPicPr>
        <xdr:cNvPr id="534" name="图片 205" descr="脚踏板安装板">
          <a:extLst>
            <a:ext uri="{FF2B5EF4-FFF2-40B4-BE49-F238E27FC236}">
              <a16:creationId xmlns:a16="http://schemas.microsoft.com/office/drawing/2014/main" id="{8A69DD92-7EB0-4FA2-8860-C2AA72F87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xfrm>
          <a:off x="5380659" y="130244684"/>
          <a:ext cx="1303184" cy="87127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186</xdr:row>
      <xdr:rowOff>38488</xdr:rowOff>
    </xdr:from>
    <xdr:ext cx="1371601" cy="858488"/>
    <xdr:pic>
      <xdr:nvPicPr>
        <xdr:cNvPr id="535" name="图片 206" descr="车体前下护板">
          <a:extLst>
            <a:ext uri="{FF2B5EF4-FFF2-40B4-BE49-F238E27FC236}">
              <a16:creationId xmlns:a16="http://schemas.microsoft.com/office/drawing/2014/main" id="{81E4CDEB-9D41-4667-9C70-57F7EEC3C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/>
        <a:srcRect b="5377"/>
        <a:stretch>
          <a:fillRect/>
        </a:stretch>
      </xdr:blipFill>
      <xdr:spPr>
        <a:xfrm>
          <a:off x="5367406" y="131172338"/>
          <a:ext cx="1371601" cy="85848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187</xdr:row>
      <xdr:rowOff>13254</xdr:rowOff>
    </xdr:from>
    <xdr:ext cx="1314942" cy="883258"/>
    <xdr:pic>
      <xdr:nvPicPr>
        <xdr:cNvPr id="536" name="图片 207" descr="车体后下护板">
          <a:extLst>
            <a:ext uri="{FF2B5EF4-FFF2-40B4-BE49-F238E27FC236}">
              <a16:creationId xmlns:a16="http://schemas.microsoft.com/office/drawing/2014/main" id="{038CC282-21F4-4294-8AA4-71DACE710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xfrm>
          <a:off x="5400538" y="132061504"/>
          <a:ext cx="1314942" cy="88325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402</xdr:row>
      <xdr:rowOff>43230</xdr:rowOff>
    </xdr:from>
    <xdr:ext cx="973940" cy="839861"/>
    <xdr:pic>
      <xdr:nvPicPr>
        <xdr:cNvPr id="537" name="图片 208" descr="台阶螺栓1">
          <a:extLst>
            <a:ext uri="{FF2B5EF4-FFF2-40B4-BE49-F238E27FC236}">
              <a16:creationId xmlns:a16="http://schemas.microsoft.com/office/drawing/2014/main" id="{AE6E0A2D-74D5-4F38-ADC1-D9F6C7B82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xfrm rot="16200000">
          <a:off x="5535370" y="328175941"/>
          <a:ext cx="839861" cy="97394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404</xdr:row>
      <xdr:rowOff>130614</xdr:rowOff>
    </xdr:from>
    <xdr:ext cx="1057380" cy="678280"/>
    <xdr:pic>
      <xdr:nvPicPr>
        <xdr:cNvPr id="538" name="图片 209" descr="台阶螺栓">
          <a:extLst>
            <a:ext uri="{FF2B5EF4-FFF2-40B4-BE49-F238E27FC236}">
              <a16:creationId xmlns:a16="http://schemas.microsoft.com/office/drawing/2014/main" id="{6B5E29B6-51E4-45B7-843F-BF98B6B44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xfrm>
          <a:off x="5449173" y="329244764"/>
          <a:ext cx="1057380" cy="67828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405</xdr:row>
      <xdr:rowOff>41032</xdr:rowOff>
    </xdr:from>
    <xdr:ext cx="994557" cy="838981"/>
    <xdr:pic>
      <xdr:nvPicPr>
        <xdr:cNvPr id="539" name="图片 210" descr="橡胶垫">
          <a:extLst>
            <a:ext uri="{FF2B5EF4-FFF2-40B4-BE49-F238E27FC236}">
              <a16:creationId xmlns:a16="http://schemas.microsoft.com/office/drawing/2014/main" id="{335033E6-5FAB-47E8-A7DA-F375FA516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>
          <a:off x="5467301" y="330069582"/>
          <a:ext cx="994557" cy="83898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295</xdr:row>
      <xdr:rowOff>0</xdr:rowOff>
    </xdr:from>
    <xdr:ext cx="1389380" cy="932090"/>
    <xdr:pic>
      <xdr:nvPicPr>
        <xdr:cNvPr id="540" name="图片 211" descr="玻璃密封装饰条">
          <a:extLst>
            <a:ext uri="{FF2B5EF4-FFF2-40B4-BE49-F238E27FC236}">
              <a16:creationId xmlns:a16="http://schemas.microsoft.com/office/drawing/2014/main" id="{5FB7A81C-5F93-4D99-8E44-E1357880D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xfrm>
          <a:off x="5327650" y="230790750"/>
          <a:ext cx="1389380" cy="93209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296</xdr:row>
      <xdr:rowOff>43222</xdr:rowOff>
    </xdr:from>
    <xdr:ext cx="1137797" cy="852157"/>
    <xdr:pic>
      <xdr:nvPicPr>
        <xdr:cNvPr id="541" name="图片 213" descr="风挡玻璃">
          <a:extLst>
            <a:ext uri="{FF2B5EF4-FFF2-40B4-BE49-F238E27FC236}">
              <a16:creationId xmlns:a16="http://schemas.microsoft.com/office/drawing/2014/main" id="{2383FC9B-2A9D-4DB0-A321-82DBE469A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xfrm rot="5400000">
          <a:off x="5573641" y="231605552"/>
          <a:ext cx="852157" cy="113779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296</xdr:row>
      <xdr:rowOff>913130</xdr:rowOff>
    </xdr:from>
    <xdr:ext cx="1393825" cy="900974"/>
    <xdr:pic>
      <xdr:nvPicPr>
        <xdr:cNvPr id="542" name="图片 214" descr="玻璃密封条">
          <a:extLst>
            <a:ext uri="{FF2B5EF4-FFF2-40B4-BE49-F238E27FC236}">
              <a16:creationId xmlns:a16="http://schemas.microsoft.com/office/drawing/2014/main" id="{E4243A73-FB9D-41E3-A471-DCE70CB59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xfrm>
          <a:off x="5327650" y="232618280"/>
          <a:ext cx="1393825" cy="90097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298</xdr:row>
      <xdr:rowOff>160545</xdr:rowOff>
    </xdr:from>
    <xdr:ext cx="1403985" cy="886460"/>
    <xdr:pic>
      <xdr:nvPicPr>
        <xdr:cNvPr id="543" name="图片 215" descr="风挡上支架橡胶条">
          <a:extLst>
            <a:ext uri="{FF2B5EF4-FFF2-40B4-BE49-F238E27FC236}">
              <a16:creationId xmlns:a16="http://schemas.microsoft.com/office/drawing/2014/main" id="{B50CD347-C52D-4D8D-840A-A33623FF6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xfrm>
          <a:off x="5368179" y="233694495"/>
          <a:ext cx="1403985" cy="88646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299</xdr:row>
      <xdr:rowOff>110490</xdr:rowOff>
    </xdr:from>
    <xdr:ext cx="1402715" cy="899160"/>
    <xdr:pic>
      <xdr:nvPicPr>
        <xdr:cNvPr id="544" name="图片 216" descr="风挡下托架橡胶条">
          <a:extLst>
            <a:ext uri="{FF2B5EF4-FFF2-40B4-BE49-F238E27FC236}">
              <a16:creationId xmlns:a16="http://schemas.microsoft.com/office/drawing/2014/main" id="{5092602E-511D-4F9E-8800-EFC45D230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xfrm>
          <a:off x="5373177" y="234800140"/>
          <a:ext cx="1402715" cy="89916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300</xdr:row>
      <xdr:rowOff>16810</xdr:rowOff>
    </xdr:from>
    <xdr:ext cx="1396780" cy="882349"/>
    <xdr:pic>
      <xdr:nvPicPr>
        <xdr:cNvPr id="545" name="图片 217" descr="洗涤壶带电机总成">
          <a:extLst>
            <a:ext uri="{FF2B5EF4-FFF2-40B4-BE49-F238E27FC236}">
              <a16:creationId xmlns:a16="http://schemas.microsoft.com/office/drawing/2014/main" id="{63A61F0A-B62B-4258-894F-1D7D2807D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xfrm>
          <a:off x="5393911" y="235862160"/>
          <a:ext cx="1396780" cy="88234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301</xdr:row>
      <xdr:rowOff>26504</xdr:rowOff>
    </xdr:from>
    <xdr:ext cx="1354762" cy="865671"/>
    <xdr:pic>
      <xdr:nvPicPr>
        <xdr:cNvPr id="546" name="图片 218" descr="洗涤壶">
          <a:extLst>
            <a:ext uri="{FF2B5EF4-FFF2-40B4-BE49-F238E27FC236}">
              <a16:creationId xmlns:a16="http://schemas.microsoft.com/office/drawing/2014/main" id="{3F99093E-E5ED-4E73-990C-53789B3DC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xfrm>
          <a:off x="5404288" y="236786254"/>
          <a:ext cx="1354762" cy="86567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302</xdr:row>
      <xdr:rowOff>13604</xdr:rowOff>
    </xdr:from>
    <xdr:ext cx="1320303" cy="879096"/>
    <xdr:pic>
      <xdr:nvPicPr>
        <xdr:cNvPr id="547" name="图片 219" descr="洗涤壶盖">
          <a:extLst>
            <a:ext uri="{FF2B5EF4-FFF2-40B4-BE49-F238E27FC236}">
              <a16:creationId xmlns:a16="http://schemas.microsoft.com/office/drawing/2014/main" id="{5A8ECA2A-9BCD-40AC-8937-393D20107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xfrm>
          <a:off x="5420414" y="237687754"/>
          <a:ext cx="1320303" cy="87909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303</xdr:row>
      <xdr:rowOff>38504</xdr:rowOff>
    </xdr:from>
    <xdr:ext cx="1331015" cy="859386"/>
    <xdr:pic>
      <xdr:nvPicPr>
        <xdr:cNvPr id="548" name="图片 220" descr="洗涤电机胶垫">
          <a:extLst>
            <a:ext uri="{FF2B5EF4-FFF2-40B4-BE49-F238E27FC236}">
              <a16:creationId xmlns:a16="http://schemas.microsoft.com/office/drawing/2014/main" id="{444961BC-C939-4CA7-8528-6F819AC74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xfrm>
          <a:off x="5407162" y="238627054"/>
          <a:ext cx="1331015" cy="85938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304</xdr:row>
      <xdr:rowOff>19266</xdr:rowOff>
    </xdr:from>
    <xdr:ext cx="1344543" cy="878347"/>
    <xdr:pic>
      <xdr:nvPicPr>
        <xdr:cNvPr id="549" name="图片 221" descr="洗涤壶电机">
          <a:extLst>
            <a:ext uri="{FF2B5EF4-FFF2-40B4-BE49-F238E27FC236}">
              <a16:creationId xmlns:a16="http://schemas.microsoft.com/office/drawing/2014/main" id="{6F339D3E-04BE-41C3-9FC5-0D717DA72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xfrm>
          <a:off x="5413789" y="239522216"/>
          <a:ext cx="1344543" cy="87834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305</xdr:row>
      <xdr:rowOff>40680</xdr:rowOff>
    </xdr:from>
    <xdr:ext cx="1326846" cy="852405"/>
    <xdr:pic>
      <xdr:nvPicPr>
        <xdr:cNvPr id="550" name="图片 222" descr="喷水软管">
          <a:extLst>
            <a:ext uri="{FF2B5EF4-FFF2-40B4-BE49-F238E27FC236}">
              <a16:creationId xmlns:a16="http://schemas.microsoft.com/office/drawing/2014/main" id="{B4456298-D9C0-4131-BFAC-65504C3ED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xfrm>
          <a:off x="5427042" y="240458030"/>
          <a:ext cx="1326846" cy="85240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306</xdr:row>
      <xdr:rowOff>11981</xdr:rowOff>
    </xdr:from>
    <xdr:ext cx="1390015" cy="880110"/>
    <xdr:pic>
      <xdr:nvPicPr>
        <xdr:cNvPr id="551" name="图片 223" descr="前喷嘴">
          <a:extLst>
            <a:ext uri="{FF2B5EF4-FFF2-40B4-BE49-F238E27FC236}">
              <a16:creationId xmlns:a16="http://schemas.microsoft.com/office/drawing/2014/main" id="{0EB32558-AC06-446D-9428-DFDE1CB5F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xfrm>
          <a:off x="5367406" y="241343731"/>
          <a:ext cx="1390015" cy="88011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308</xdr:row>
      <xdr:rowOff>26504</xdr:rowOff>
    </xdr:from>
    <xdr:ext cx="1367579" cy="868845"/>
    <xdr:pic>
      <xdr:nvPicPr>
        <xdr:cNvPr id="552" name="图片 225" descr="雨刮片总成">
          <a:extLst>
            <a:ext uri="{FF2B5EF4-FFF2-40B4-BE49-F238E27FC236}">
              <a16:creationId xmlns:a16="http://schemas.microsoft.com/office/drawing/2014/main" id="{0B9E22A3-4827-4BF8-8FEB-A627DA0D9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5427040" y="243187054"/>
          <a:ext cx="1367579" cy="86884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310</xdr:row>
      <xdr:rowOff>19876</xdr:rowOff>
    </xdr:from>
    <xdr:ext cx="1431238" cy="860153"/>
    <xdr:pic>
      <xdr:nvPicPr>
        <xdr:cNvPr id="553" name="图片 227" descr="IMG_4990">
          <a:extLst>
            <a:ext uri="{FF2B5EF4-FFF2-40B4-BE49-F238E27FC236}">
              <a16:creationId xmlns:a16="http://schemas.microsoft.com/office/drawing/2014/main" id="{D7877BE2-9B03-496A-B518-3109294D5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/>
        <a:srcRect l="35630" t="40659" r="38941" b="36589"/>
        <a:stretch>
          <a:fillRect/>
        </a:stretch>
      </xdr:blipFill>
      <xdr:spPr>
        <a:xfrm>
          <a:off x="5360777" y="245009226"/>
          <a:ext cx="1431238" cy="86015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311</xdr:row>
      <xdr:rowOff>19877</xdr:rowOff>
    </xdr:from>
    <xdr:ext cx="1398103" cy="873005"/>
    <xdr:pic>
      <xdr:nvPicPr>
        <xdr:cNvPr id="554" name="图片 228" descr="IMG_4988">
          <a:extLst>
            <a:ext uri="{FF2B5EF4-FFF2-40B4-BE49-F238E27FC236}">
              <a16:creationId xmlns:a16="http://schemas.microsoft.com/office/drawing/2014/main" id="{748DBD8E-2892-45CC-9226-AB0EFD0FF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rcRect l="33156" t="35960" r="37477" b="35099"/>
        <a:stretch>
          <a:fillRect/>
        </a:stretch>
      </xdr:blipFill>
      <xdr:spPr>
        <a:xfrm>
          <a:off x="5380659" y="245923627"/>
          <a:ext cx="1398103" cy="87300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312</xdr:row>
      <xdr:rowOff>46382</xdr:rowOff>
    </xdr:from>
    <xdr:ext cx="1429048" cy="810205"/>
    <xdr:pic>
      <xdr:nvPicPr>
        <xdr:cNvPr id="555" name="图片 230" descr="IMG_4989">
          <a:extLst>
            <a:ext uri="{FF2B5EF4-FFF2-40B4-BE49-F238E27FC236}">
              <a16:creationId xmlns:a16="http://schemas.microsoft.com/office/drawing/2014/main" id="{79BFEE8D-ADE4-4BB4-B02B-EE08F3EFC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/>
        <a:srcRect l="26756" t="38181" r="45055" b="36161"/>
        <a:stretch>
          <a:fillRect/>
        </a:stretch>
      </xdr:blipFill>
      <xdr:spPr>
        <a:xfrm>
          <a:off x="5367407" y="246864532"/>
          <a:ext cx="1429048" cy="81020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313</xdr:row>
      <xdr:rowOff>26503</xdr:rowOff>
    </xdr:from>
    <xdr:ext cx="1387408" cy="868019"/>
    <xdr:pic>
      <xdr:nvPicPr>
        <xdr:cNvPr id="556" name="图片 231" descr="IMG_4983">
          <a:extLst>
            <a:ext uri="{FF2B5EF4-FFF2-40B4-BE49-F238E27FC236}">
              <a16:creationId xmlns:a16="http://schemas.microsoft.com/office/drawing/2014/main" id="{527379DB-C548-47D3-805E-23134952A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rcRect l="25544" t="26237" r="26153" b="26320"/>
        <a:stretch>
          <a:fillRect/>
        </a:stretch>
      </xdr:blipFill>
      <xdr:spPr>
        <a:xfrm>
          <a:off x="5347528" y="247759053"/>
          <a:ext cx="1387408" cy="86801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314</xdr:row>
      <xdr:rowOff>0</xdr:rowOff>
    </xdr:from>
    <xdr:ext cx="1390650" cy="893445"/>
    <xdr:pic>
      <xdr:nvPicPr>
        <xdr:cNvPr id="557" name="图片 232" descr="前轮罩前部">
          <a:extLst>
            <a:ext uri="{FF2B5EF4-FFF2-40B4-BE49-F238E27FC236}">
              <a16:creationId xmlns:a16="http://schemas.microsoft.com/office/drawing/2014/main" id="{888E6EDB-843B-4AD9-8087-BB1A18DF6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xfrm>
          <a:off x="5327650" y="248646950"/>
          <a:ext cx="1390650" cy="89344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315</xdr:row>
      <xdr:rowOff>0</xdr:rowOff>
    </xdr:from>
    <xdr:ext cx="1391920" cy="895985"/>
    <xdr:pic>
      <xdr:nvPicPr>
        <xdr:cNvPr id="558" name="图片 233" descr="前轮罩后部">
          <a:extLst>
            <a:ext uri="{FF2B5EF4-FFF2-40B4-BE49-F238E27FC236}">
              <a16:creationId xmlns:a16="http://schemas.microsoft.com/office/drawing/2014/main" id="{608A3596-B9A6-4E5E-BA29-4B93B8D23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xfrm>
          <a:off x="5327650" y="249561350"/>
          <a:ext cx="1391920" cy="89598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316</xdr:row>
      <xdr:rowOff>0</xdr:rowOff>
    </xdr:from>
    <xdr:ext cx="1393190" cy="898525"/>
    <xdr:pic>
      <xdr:nvPicPr>
        <xdr:cNvPr id="559" name="图片 234" descr="前轮罩连接板组件">
          <a:extLst>
            <a:ext uri="{FF2B5EF4-FFF2-40B4-BE49-F238E27FC236}">
              <a16:creationId xmlns:a16="http://schemas.microsoft.com/office/drawing/2014/main" id="{2FCF25A6-5910-4246-993C-30B64D473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xfrm>
          <a:off x="5327650" y="250475750"/>
          <a:ext cx="1393190" cy="89852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317</xdr:row>
      <xdr:rowOff>55882</xdr:rowOff>
    </xdr:from>
    <xdr:ext cx="1397000" cy="727806"/>
    <xdr:pic>
      <xdr:nvPicPr>
        <xdr:cNvPr id="560" name="图片 235" descr="前装饰面罩总成">
          <a:extLst>
            <a:ext uri="{FF2B5EF4-FFF2-40B4-BE49-F238E27FC236}">
              <a16:creationId xmlns:a16="http://schemas.microsoft.com/office/drawing/2014/main" id="{A17B0888-8F6C-45D5-942B-FD442A95F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xfrm>
          <a:off x="5356972" y="251446032"/>
          <a:ext cx="1397000" cy="72780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318</xdr:row>
      <xdr:rowOff>24617</xdr:rowOff>
    </xdr:from>
    <xdr:ext cx="1248604" cy="868762"/>
    <xdr:pic>
      <xdr:nvPicPr>
        <xdr:cNvPr id="561" name="图片 236" descr="前装饰面板">
          <a:extLst>
            <a:ext uri="{FF2B5EF4-FFF2-40B4-BE49-F238E27FC236}">
              <a16:creationId xmlns:a16="http://schemas.microsoft.com/office/drawing/2014/main" id="{B54FFA52-B483-491D-9C2C-48B2D567A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xfrm rot="5400000">
          <a:off x="5656718" y="252139246"/>
          <a:ext cx="868762" cy="124860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320</xdr:row>
      <xdr:rowOff>25234</xdr:rowOff>
    </xdr:from>
    <xdr:ext cx="1354737" cy="870281"/>
    <xdr:pic>
      <xdr:nvPicPr>
        <xdr:cNvPr id="562" name="图片 237" descr="左装饰边条">
          <a:extLst>
            <a:ext uri="{FF2B5EF4-FFF2-40B4-BE49-F238E27FC236}">
              <a16:creationId xmlns:a16="http://schemas.microsoft.com/office/drawing/2014/main" id="{F1BE1234-BD27-4527-A89B-D8B06558E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xfrm>
          <a:off x="5360781" y="254158584"/>
          <a:ext cx="1354737" cy="87028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321</xdr:row>
      <xdr:rowOff>0</xdr:rowOff>
    </xdr:from>
    <xdr:ext cx="1391920" cy="893445"/>
    <xdr:pic>
      <xdr:nvPicPr>
        <xdr:cNvPr id="563" name="图片 238" descr="右装饰边条">
          <a:extLst>
            <a:ext uri="{FF2B5EF4-FFF2-40B4-BE49-F238E27FC236}">
              <a16:creationId xmlns:a16="http://schemas.microsoft.com/office/drawing/2014/main" id="{2638A31A-3B94-4585-8B8E-1D0109663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xfrm>
          <a:off x="5327650" y="255047750"/>
          <a:ext cx="1391920" cy="89344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323</xdr:row>
      <xdr:rowOff>913130</xdr:rowOff>
    </xdr:from>
    <xdr:ext cx="1428999" cy="900974"/>
    <xdr:pic>
      <xdr:nvPicPr>
        <xdr:cNvPr id="566" name="图片 241" descr="左后装饰边条内衬板">
          <a:extLst>
            <a:ext uri="{FF2B5EF4-FFF2-40B4-BE49-F238E27FC236}">
              <a16:creationId xmlns:a16="http://schemas.microsoft.com/office/drawing/2014/main" id="{E06D97B4-BA4D-4092-B757-01501852F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xfrm>
          <a:off x="5327650" y="257789680"/>
          <a:ext cx="1428999" cy="90097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325</xdr:row>
      <xdr:rowOff>0</xdr:rowOff>
    </xdr:from>
    <xdr:ext cx="1386840" cy="932090"/>
    <xdr:pic>
      <xdr:nvPicPr>
        <xdr:cNvPr id="567" name="图片 242" descr="右后装饰边条内衬板">
          <a:extLst>
            <a:ext uri="{FF2B5EF4-FFF2-40B4-BE49-F238E27FC236}">
              <a16:creationId xmlns:a16="http://schemas.microsoft.com/office/drawing/2014/main" id="{47E503F1-1D7A-4DF5-829D-48C1007FE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xfrm>
          <a:off x="5327650" y="258705350"/>
          <a:ext cx="1386840" cy="93209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326</xdr:row>
      <xdr:rowOff>0</xdr:rowOff>
    </xdr:from>
    <xdr:ext cx="1390015" cy="917622"/>
    <xdr:pic>
      <xdr:nvPicPr>
        <xdr:cNvPr id="568" name="图片 243" descr="后挡板">
          <a:extLst>
            <a:ext uri="{FF2B5EF4-FFF2-40B4-BE49-F238E27FC236}">
              <a16:creationId xmlns:a16="http://schemas.microsoft.com/office/drawing/2014/main" id="{DF6DC1EB-049E-4BF8-8C17-F85F1621D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xfrm>
          <a:off x="5327650" y="259619750"/>
          <a:ext cx="1390015" cy="91762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327</xdr:row>
      <xdr:rowOff>109904</xdr:rowOff>
    </xdr:from>
    <xdr:ext cx="1358265" cy="553036"/>
    <xdr:pic>
      <xdr:nvPicPr>
        <xdr:cNvPr id="569" name="图片 244" descr="高位灯安装板">
          <a:extLst>
            <a:ext uri="{FF2B5EF4-FFF2-40B4-BE49-F238E27FC236}">
              <a16:creationId xmlns:a16="http://schemas.microsoft.com/office/drawing/2014/main" id="{FA0CE0B8-F6F9-4DC0-A675-0516B7859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xfrm>
          <a:off x="5400919" y="260644054"/>
          <a:ext cx="1358265" cy="55303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328</xdr:row>
      <xdr:rowOff>53015</xdr:rowOff>
    </xdr:from>
    <xdr:ext cx="1451113" cy="728599"/>
    <xdr:pic>
      <xdr:nvPicPr>
        <xdr:cNvPr id="570" name="图片 245" descr="左后视镜本体">
          <a:extLst>
            <a:ext uri="{FF2B5EF4-FFF2-40B4-BE49-F238E27FC236}">
              <a16:creationId xmlns:a16="http://schemas.microsoft.com/office/drawing/2014/main" id="{86EE3F44-0DAB-46F1-9438-6FB95A88D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/>
        <a:srcRect l="24944" r="5999"/>
        <a:stretch>
          <a:fillRect/>
        </a:stretch>
      </xdr:blipFill>
      <xdr:spPr>
        <a:xfrm rot="5400000">
          <a:off x="5722036" y="261140308"/>
          <a:ext cx="728599" cy="145111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329</xdr:row>
      <xdr:rowOff>29488</xdr:rowOff>
    </xdr:from>
    <xdr:ext cx="1298619" cy="855606"/>
    <xdr:pic>
      <xdr:nvPicPr>
        <xdr:cNvPr id="571" name="图片 246" descr="IMG_4984">
          <a:extLst>
            <a:ext uri="{FF2B5EF4-FFF2-40B4-BE49-F238E27FC236}">
              <a16:creationId xmlns:a16="http://schemas.microsoft.com/office/drawing/2014/main" id="{0D8D5EAD-4E1D-4D84-AC2C-4657EA3CC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xfrm>
          <a:off x="5397987" y="262392438"/>
          <a:ext cx="1298619" cy="85560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330</xdr:row>
      <xdr:rowOff>29307</xdr:rowOff>
    </xdr:from>
    <xdr:ext cx="1314190" cy="844063"/>
    <xdr:pic>
      <xdr:nvPicPr>
        <xdr:cNvPr id="572" name="图片 247" descr="IMG_4975">
          <a:extLst>
            <a:ext uri="{FF2B5EF4-FFF2-40B4-BE49-F238E27FC236}">
              <a16:creationId xmlns:a16="http://schemas.microsoft.com/office/drawing/2014/main" id="{3C9BC6F0-86BE-4FB2-8B27-32707B1D0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xfrm>
          <a:off x="5373281" y="263306657"/>
          <a:ext cx="1314190" cy="84406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331</xdr:row>
      <xdr:rowOff>29308</xdr:rowOff>
    </xdr:from>
    <xdr:ext cx="1341347" cy="864137"/>
    <xdr:pic>
      <xdr:nvPicPr>
        <xdr:cNvPr id="573" name="图片 248" descr="左后视镜底座胶条">
          <a:extLst>
            <a:ext uri="{FF2B5EF4-FFF2-40B4-BE49-F238E27FC236}">
              <a16:creationId xmlns:a16="http://schemas.microsoft.com/office/drawing/2014/main" id="{C7F86785-B857-436C-A2BA-11A8952CD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xfrm>
          <a:off x="5373142" y="264221058"/>
          <a:ext cx="1341347" cy="86413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332</xdr:row>
      <xdr:rowOff>73264</xdr:rowOff>
    </xdr:from>
    <xdr:ext cx="1464638" cy="746552"/>
    <xdr:pic>
      <xdr:nvPicPr>
        <xdr:cNvPr id="574" name="图片 249" descr="右后视镜本体">
          <a:extLst>
            <a:ext uri="{FF2B5EF4-FFF2-40B4-BE49-F238E27FC236}">
              <a16:creationId xmlns:a16="http://schemas.microsoft.com/office/drawing/2014/main" id="{EE867160-C4EA-4DC4-B199-75FAE5BD3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xfrm rot="5400000">
          <a:off x="5691674" y="264820371"/>
          <a:ext cx="746552" cy="146463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333</xdr:row>
      <xdr:rowOff>25220</xdr:rowOff>
    </xdr:from>
    <xdr:ext cx="1313731" cy="848150"/>
    <xdr:pic>
      <xdr:nvPicPr>
        <xdr:cNvPr id="575" name="图片 250" descr="右后视镜底座">
          <a:extLst>
            <a:ext uri="{FF2B5EF4-FFF2-40B4-BE49-F238E27FC236}">
              <a16:creationId xmlns:a16="http://schemas.microsoft.com/office/drawing/2014/main" id="{39BF1E0A-D5A1-4AEE-A7EF-79ED0DFDC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xfrm>
          <a:off x="5368680" y="266045770"/>
          <a:ext cx="1313731" cy="84815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334</xdr:row>
      <xdr:rowOff>32671</xdr:rowOff>
    </xdr:from>
    <xdr:ext cx="1337896" cy="860774"/>
    <xdr:pic>
      <xdr:nvPicPr>
        <xdr:cNvPr id="576" name="图片 251" descr="右后视镜底座胶条">
          <a:extLst>
            <a:ext uri="{FF2B5EF4-FFF2-40B4-BE49-F238E27FC236}">
              <a16:creationId xmlns:a16="http://schemas.microsoft.com/office/drawing/2014/main" id="{1E4E086B-B3C4-45D3-AF5C-07D1DD0A3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xfrm>
          <a:off x="5380404" y="266967621"/>
          <a:ext cx="1337896" cy="86077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335</xdr:row>
      <xdr:rowOff>19879</xdr:rowOff>
    </xdr:from>
    <xdr:ext cx="1315121" cy="854766"/>
    <xdr:pic>
      <xdr:nvPicPr>
        <xdr:cNvPr id="577" name="图片 252" descr="后视镜堵塞">
          <a:extLst>
            <a:ext uri="{FF2B5EF4-FFF2-40B4-BE49-F238E27FC236}">
              <a16:creationId xmlns:a16="http://schemas.microsoft.com/office/drawing/2014/main" id="{93AA3CFC-58AD-4CA9-A51A-8B7D375C8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xfrm>
          <a:off x="5367407" y="267869229"/>
          <a:ext cx="1315121" cy="85476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336</xdr:row>
      <xdr:rowOff>6627</xdr:rowOff>
    </xdr:from>
    <xdr:ext cx="1364345" cy="889884"/>
    <xdr:pic>
      <xdr:nvPicPr>
        <xdr:cNvPr id="578" name="图片 253" descr="IMG_4998">
          <a:extLst>
            <a:ext uri="{FF2B5EF4-FFF2-40B4-BE49-F238E27FC236}">
              <a16:creationId xmlns:a16="http://schemas.microsoft.com/office/drawing/2014/main" id="{F6E00EF4-4BAD-4FC4-A7BD-44FCD5756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xfrm>
          <a:off x="5374033" y="268770377"/>
          <a:ext cx="1364345" cy="88988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339</xdr:row>
      <xdr:rowOff>39757</xdr:rowOff>
    </xdr:from>
    <xdr:ext cx="1384001" cy="816832"/>
    <xdr:pic>
      <xdr:nvPicPr>
        <xdr:cNvPr id="579" name="图片 254" descr="仪表安装板">
          <a:extLst>
            <a:ext uri="{FF2B5EF4-FFF2-40B4-BE49-F238E27FC236}">
              <a16:creationId xmlns:a16="http://schemas.microsoft.com/office/drawing/2014/main" id="{140B810B-BE17-4C78-B137-5DA3AD2B8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/>
        <a:srcRect t="7407"/>
        <a:stretch>
          <a:fillRect/>
        </a:stretch>
      </xdr:blipFill>
      <xdr:spPr>
        <a:xfrm>
          <a:off x="5354154" y="271546707"/>
          <a:ext cx="1384001" cy="81683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340</xdr:row>
      <xdr:rowOff>33131</xdr:rowOff>
    </xdr:from>
    <xdr:ext cx="1278835" cy="863794"/>
    <xdr:pic>
      <xdr:nvPicPr>
        <xdr:cNvPr id="580" name="图片 255" descr="仪表安装板堵盖">
          <a:extLst>
            <a:ext uri="{FF2B5EF4-FFF2-40B4-BE49-F238E27FC236}">
              <a16:creationId xmlns:a16="http://schemas.microsoft.com/office/drawing/2014/main" id="{FD79AF5B-8908-4A5D-9BAC-103723670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xfrm>
          <a:off x="5400537" y="272454481"/>
          <a:ext cx="1278835" cy="86379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341</xdr:row>
      <xdr:rowOff>28106</xdr:rowOff>
    </xdr:from>
    <xdr:ext cx="1315235" cy="846538"/>
    <xdr:pic>
      <xdr:nvPicPr>
        <xdr:cNvPr id="581" name="图片 256" descr="把罩上盖">
          <a:extLst>
            <a:ext uri="{FF2B5EF4-FFF2-40B4-BE49-F238E27FC236}">
              <a16:creationId xmlns:a16="http://schemas.microsoft.com/office/drawing/2014/main" id="{BE92C875-CBAF-425A-B033-11D0FFD4C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xfrm>
          <a:off x="5421850" y="273363856"/>
          <a:ext cx="1315235" cy="84653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344</xdr:row>
      <xdr:rowOff>45113</xdr:rowOff>
    </xdr:from>
    <xdr:ext cx="1328488" cy="849410"/>
    <xdr:pic>
      <xdr:nvPicPr>
        <xdr:cNvPr id="582" name="图片 257" descr="把罩下盖">
          <a:extLst>
            <a:ext uri="{FF2B5EF4-FFF2-40B4-BE49-F238E27FC236}">
              <a16:creationId xmlns:a16="http://schemas.microsoft.com/office/drawing/2014/main" id="{CFD17BF5-532C-4CE8-8C15-6C1BF55BB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xfrm>
          <a:off x="5387285" y="274295263"/>
          <a:ext cx="1328488" cy="84941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345</xdr:row>
      <xdr:rowOff>39757</xdr:rowOff>
    </xdr:from>
    <xdr:ext cx="1232452" cy="852142"/>
    <xdr:pic>
      <xdr:nvPicPr>
        <xdr:cNvPr id="583" name="图片 258" descr="内护板总成">
          <a:extLst>
            <a:ext uri="{FF2B5EF4-FFF2-40B4-BE49-F238E27FC236}">
              <a16:creationId xmlns:a16="http://schemas.microsoft.com/office/drawing/2014/main" id="{733F54A2-8429-4545-966F-86BD4A5AB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/>
        <a:srcRect l="6217" t="5363" r="4834"/>
        <a:stretch>
          <a:fillRect/>
        </a:stretch>
      </xdr:blipFill>
      <xdr:spPr>
        <a:xfrm>
          <a:off x="5393911" y="275204307"/>
          <a:ext cx="1232452" cy="852142"/>
        </a:xfrm>
        <a:prstGeom prst="rect">
          <a:avLst/>
        </a:prstGeom>
      </xdr:spPr>
    </xdr:pic>
    <xdr:clientData/>
  </xdr:oneCellAnchor>
  <xdr:oneCellAnchor>
    <xdr:from>
      <xdr:col>9</xdr:col>
      <xdr:colOff>140073</xdr:colOff>
      <xdr:row>346</xdr:row>
      <xdr:rowOff>95032</xdr:rowOff>
    </xdr:from>
    <xdr:ext cx="1149212" cy="801190"/>
    <xdr:pic>
      <xdr:nvPicPr>
        <xdr:cNvPr id="584" name="图片 259" descr="IMG_4992">
          <a:extLst>
            <a:ext uri="{FF2B5EF4-FFF2-40B4-BE49-F238E27FC236}">
              <a16:creationId xmlns:a16="http://schemas.microsoft.com/office/drawing/2014/main" id="{F7CDC2CE-1C4C-4691-9F8C-5C7274D8B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/>
        <a:srcRect l="10894" t="12020" r="15688" b="5343"/>
        <a:stretch>
          <a:fillRect/>
        </a:stretch>
      </xdr:blipFill>
      <xdr:spPr>
        <a:xfrm>
          <a:off x="14595661" y="274106870"/>
          <a:ext cx="1149212" cy="801190"/>
        </a:xfrm>
        <a:prstGeom prst="rect">
          <a:avLst/>
        </a:prstGeom>
      </xdr:spPr>
    </xdr:pic>
    <xdr:clientData/>
  </xdr:oneCellAnchor>
  <xdr:oneCellAnchor>
    <xdr:from>
      <xdr:col>9</xdr:col>
      <xdr:colOff>224119</xdr:colOff>
      <xdr:row>347</xdr:row>
      <xdr:rowOff>85093</xdr:rowOff>
    </xdr:from>
    <xdr:ext cx="945212" cy="810383"/>
    <xdr:pic>
      <xdr:nvPicPr>
        <xdr:cNvPr id="585" name="图片 264" descr="IMG_4993">
          <a:extLst>
            <a:ext uri="{FF2B5EF4-FFF2-40B4-BE49-F238E27FC236}">
              <a16:creationId xmlns:a16="http://schemas.microsoft.com/office/drawing/2014/main" id="{B8536EE7-504B-4C92-A7F5-42E89C401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/>
        <a:srcRect l="38806" t="30712" r="40796" b="32659"/>
        <a:stretch>
          <a:fillRect/>
        </a:stretch>
      </xdr:blipFill>
      <xdr:spPr>
        <a:xfrm rot="16200000">
          <a:off x="14747121" y="274939995"/>
          <a:ext cx="810383" cy="94521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349</xdr:row>
      <xdr:rowOff>50800</xdr:rowOff>
    </xdr:from>
    <xdr:ext cx="1371769" cy="823844"/>
    <xdr:pic>
      <xdr:nvPicPr>
        <xdr:cNvPr id="587" name="图片 266" descr="网兜左">
          <a:extLst>
            <a:ext uri="{FF2B5EF4-FFF2-40B4-BE49-F238E27FC236}">
              <a16:creationId xmlns:a16="http://schemas.microsoft.com/office/drawing/2014/main" id="{EC051B08-9C4F-4250-A8CC-987153C62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xfrm>
          <a:off x="5385435" y="278872950"/>
          <a:ext cx="1371769" cy="82384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350</xdr:row>
      <xdr:rowOff>57592</xdr:rowOff>
    </xdr:from>
    <xdr:ext cx="1415280" cy="798996"/>
    <xdr:pic>
      <xdr:nvPicPr>
        <xdr:cNvPr id="588" name="图片 267" descr="网兜右">
          <a:extLst>
            <a:ext uri="{FF2B5EF4-FFF2-40B4-BE49-F238E27FC236}">
              <a16:creationId xmlns:a16="http://schemas.microsoft.com/office/drawing/2014/main" id="{3C14F23E-03B2-4A83-B673-18F00243D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xfrm>
          <a:off x="5375964" y="279794142"/>
          <a:ext cx="1415280" cy="79899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351</xdr:row>
      <xdr:rowOff>66263</xdr:rowOff>
    </xdr:from>
    <xdr:ext cx="1458136" cy="711890"/>
    <xdr:pic>
      <xdr:nvPicPr>
        <xdr:cNvPr id="589" name="图片 268" descr="车架号码盖">
          <a:extLst>
            <a:ext uri="{FF2B5EF4-FFF2-40B4-BE49-F238E27FC236}">
              <a16:creationId xmlns:a16="http://schemas.microsoft.com/office/drawing/2014/main" id="{F49480A2-0F62-4C55-BAFE-993DAC4BF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/>
        <a:srcRect l="5296" r="22060"/>
        <a:stretch>
          <a:fillRect/>
        </a:stretch>
      </xdr:blipFill>
      <xdr:spPr>
        <a:xfrm rot="5400000">
          <a:off x="5707399" y="280344090"/>
          <a:ext cx="711890" cy="145813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352</xdr:row>
      <xdr:rowOff>19878</xdr:rowOff>
    </xdr:from>
    <xdr:ext cx="1345891" cy="874644"/>
    <xdr:pic>
      <xdr:nvPicPr>
        <xdr:cNvPr id="590" name="图片 269" descr="挂钩">
          <a:extLst>
            <a:ext uri="{FF2B5EF4-FFF2-40B4-BE49-F238E27FC236}">
              <a16:creationId xmlns:a16="http://schemas.microsoft.com/office/drawing/2014/main" id="{98196F1A-E473-462D-AD35-2EA59965F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xfrm>
          <a:off x="5354154" y="281585228"/>
          <a:ext cx="1345891" cy="87464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353</xdr:row>
      <xdr:rowOff>79514</xdr:rowOff>
    </xdr:from>
    <xdr:ext cx="930551" cy="737118"/>
    <xdr:pic>
      <xdr:nvPicPr>
        <xdr:cNvPr id="591" name="图片 270" descr="IMG_4976">
          <a:extLst>
            <a:ext uri="{FF2B5EF4-FFF2-40B4-BE49-F238E27FC236}">
              <a16:creationId xmlns:a16="http://schemas.microsoft.com/office/drawing/2014/main" id="{6A09159B-357D-49F0-8A8B-238BDF076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/>
        <a:srcRect l="16911" t="31942" r="51147" b="28124"/>
        <a:stretch>
          <a:fillRect/>
        </a:stretch>
      </xdr:blipFill>
      <xdr:spPr>
        <a:xfrm>
          <a:off x="5480050" y="282559264"/>
          <a:ext cx="930551" cy="73711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354</xdr:row>
      <xdr:rowOff>22225</xdr:rowOff>
    </xdr:from>
    <xdr:ext cx="1309977" cy="841072"/>
    <xdr:pic>
      <xdr:nvPicPr>
        <xdr:cNvPr id="592" name="图片 271" descr="充电口总成">
          <a:extLst>
            <a:ext uri="{FF2B5EF4-FFF2-40B4-BE49-F238E27FC236}">
              <a16:creationId xmlns:a16="http://schemas.microsoft.com/office/drawing/2014/main" id="{833C245B-548D-464D-8944-C18A3B13B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xfrm>
          <a:off x="5400040" y="283416375"/>
          <a:ext cx="1309977" cy="84107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356</xdr:row>
      <xdr:rowOff>913130</xdr:rowOff>
    </xdr:from>
    <xdr:ext cx="1386840" cy="895259"/>
    <xdr:pic>
      <xdr:nvPicPr>
        <xdr:cNvPr id="600" name="图片 274" descr="侧围左挡泥板">
          <a:extLst>
            <a:ext uri="{FF2B5EF4-FFF2-40B4-BE49-F238E27FC236}">
              <a16:creationId xmlns:a16="http://schemas.microsoft.com/office/drawing/2014/main" id="{4357CD45-495B-4D07-91C2-712B29F09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xfrm>
          <a:off x="5327650" y="286136080"/>
          <a:ext cx="1386840" cy="89525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357</xdr:row>
      <xdr:rowOff>913130</xdr:rowOff>
    </xdr:from>
    <xdr:ext cx="1386840" cy="897799"/>
    <xdr:pic>
      <xdr:nvPicPr>
        <xdr:cNvPr id="594" name="图片 275" descr="侧围右挡泥板">
          <a:extLst>
            <a:ext uri="{FF2B5EF4-FFF2-40B4-BE49-F238E27FC236}">
              <a16:creationId xmlns:a16="http://schemas.microsoft.com/office/drawing/2014/main" id="{41C86E93-0602-43EA-B436-B7284549D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xfrm>
          <a:off x="5327650" y="287050480"/>
          <a:ext cx="1386840" cy="89779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361</xdr:row>
      <xdr:rowOff>4445</xdr:rowOff>
    </xdr:from>
    <xdr:ext cx="1389380" cy="889000"/>
    <xdr:pic>
      <xdr:nvPicPr>
        <xdr:cNvPr id="595" name="图片 276" descr="后车架前围板">
          <a:extLst>
            <a:ext uri="{FF2B5EF4-FFF2-40B4-BE49-F238E27FC236}">
              <a16:creationId xmlns:a16="http://schemas.microsoft.com/office/drawing/2014/main" id="{E119865B-6538-4EEE-87F8-B6618D9D2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xfrm>
          <a:off x="5367655" y="289799395"/>
          <a:ext cx="1389380" cy="88900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365</xdr:row>
      <xdr:rowOff>33129</xdr:rowOff>
    </xdr:from>
    <xdr:ext cx="887896" cy="821086"/>
    <xdr:pic>
      <xdr:nvPicPr>
        <xdr:cNvPr id="597" name="图片 280" descr="IMG_4973">
          <a:extLst>
            <a:ext uri="{FF2B5EF4-FFF2-40B4-BE49-F238E27FC236}">
              <a16:creationId xmlns:a16="http://schemas.microsoft.com/office/drawing/2014/main" id="{FC5C2BFE-7B31-4604-B290-60CFBC4E0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/>
        <a:srcRect l="29600" t="25762" r="41641" b="33854"/>
        <a:stretch>
          <a:fillRect/>
        </a:stretch>
      </xdr:blipFill>
      <xdr:spPr>
        <a:xfrm>
          <a:off x="5678832" y="293485679"/>
          <a:ext cx="887896" cy="82108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366</xdr:row>
      <xdr:rowOff>46383</xdr:rowOff>
    </xdr:from>
    <xdr:ext cx="1310143" cy="852675"/>
    <xdr:pic>
      <xdr:nvPicPr>
        <xdr:cNvPr id="598" name="图片 281" descr="IMG_4974">
          <a:extLst>
            <a:ext uri="{FF2B5EF4-FFF2-40B4-BE49-F238E27FC236}">
              <a16:creationId xmlns:a16="http://schemas.microsoft.com/office/drawing/2014/main" id="{550D9675-CA55-4AD6-AFF2-8BD574D59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/>
        <a:srcRect l="17686" t="9600" r="12526" b="20244"/>
        <a:stretch>
          <a:fillRect/>
        </a:stretch>
      </xdr:blipFill>
      <xdr:spPr>
        <a:xfrm>
          <a:off x="5446918" y="294413333"/>
          <a:ext cx="1310143" cy="85267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367</xdr:row>
      <xdr:rowOff>6627</xdr:rowOff>
    </xdr:from>
    <xdr:ext cx="1403985" cy="892175"/>
    <xdr:pic>
      <xdr:nvPicPr>
        <xdr:cNvPr id="599" name="图片 282" descr="坐垫锁拉线">
          <a:extLst>
            <a:ext uri="{FF2B5EF4-FFF2-40B4-BE49-F238E27FC236}">
              <a16:creationId xmlns:a16="http://schemas.microsoft.com/office/drawing/2014/main" id="{3DD08B1E-28BA-4644-AAF6-0E90B0211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xfrm>
          <a:off x="5393911" y="295287977"/>
          <a:ext cx="1403985" cy="89217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371</xdr:row>
      <xdr:rowOff>33131</xdr:rowOff>
    </xdr:from>
    <xdr:ext cx="1183171" cy="862385"/>
    <xdr:pic>
      <xdr:nvPicPr>
        <xdr:cNvPr id="602" name="图片 288" descr="手刹警示贴">
          <a:extLst>
            <a:ext uri="{FF2B5EF4-FFF2-40B4-BE49-F238E27FC236}">
              <a16:creationId xmlns:a16="http://schemas.microsoft.com/office/drawing/2014/main" id="{99DD54A8-4ECC-40C8-9059-E825C799E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rcRect l="5979" r="4343"/>
        <a:stretch>
          <a:fillRect/>
        </a:stretch>
      </xdr:blipFill>
      <xdr:spPr>
        <a:xfrm>
          <a:off x="5499928" y="298972081"/>
          <a:ext cx="1183171" cy="86238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372</xdr:row>
      <xdr:rowOff>19878</xdr:rowOff>
    </xdr:from>
    <xdr:ext cx="1271215" cy="859603"/>
    <xdr:pic>
      <xdr:nvPicPr>
        <xdr:cNvPr id="603" name="图片 289" descr="手柄警示贴">
          <a:extLst>
            <a:ext uri="{FF2B5EF4-FFF2-40B4-BE49-F238E27FC236}">
              <a16:creationId xmlns:a16="http://schemas.microsoft.com/office/drawing/2014/main" id="{F568BDEF-F7AB-4A49-BFA6-BE00603B7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xfrm>
          <a:off x="5407163" y="299873228"/>
          <a:ext cx="1271215" cy="85960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372</xdr:row>
      <xdr:rowOff>31280</xdr:rowOff>
    </xdr:from>
    <xdr:ext cx="1290234" cy="848445"/>
    <xdr:pic>
      <xdr:nvPicPr>
        <xdr:cNvPr id="604" name="图片 290" descr="玻璃清洗液标贴">
          <a:extLst>
            <a:ext uri="{FF2B5EF4-FFF2-40B4-BE49-F238E27FC236}">
              <a16:creationId xmlns:a16="http://schemas.microsoft.com/office/drawing/2014/main" id="{5986A205-930F-4C7C-B4EC-7A167F113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xfrm rot="16200000">
          <a:off x="5570275" y="300578136"/>
          <a:ext cx="848445" cy="129023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374</xdr:row>
      <xdr:rowOff>39756</xdr:rowOff>
    </xdr:from>
    <xdr:ext cx="1304345" cy="839827"/>
    <xdr:pic>
      <xdr:nvPicPr>
        <xdr:cNvPr id="605" name="图片 291" descr="轮胎胎压贴">
          <a:extLst>
            <a:ext uri="{FF2B5EF4-FFF2-40B4-BE49-F238E27FC236}">
              <a16:creationId xmlns:a16="http://schemas.microsoft.com/office/drawing/2014/main" id="{8F4B75B6-D44D-4261-A6B1-C8453EB3E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xfrm>
          <a:off x="5374032" y="301721906"/>
          <a:ext cx="1304345" cy="83982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374</xdr:row>
      <xdr:rowOff>79517</xdr:rowOff>
    </xdr:from>
    <xdr:ext cx="1413510" cy="743115"/>
    <xdr:pic>
      <xdr:nvPicPr>
        <xdr:cNvPr id="606" name="图片 292" descr="IMG_4977">
          <a:extLst>
            <a:ext uri="{FF2B5EF4-FFF2-40B4-BE49-F238E27FC236}">
              <a16:creationId xmlns:a16="http://schemas.microsoft.com/office/drawing/2014/main" id="{25219EA6-B8C9-476F-9CD7-E3DC08687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/>
        <a:srcRect l="39386" t="17855" r="32412" b="19296"/>
        <a:stretch>
          <a:fillRect/>
        </a:stretch>
      </xdr:blipFill>
      <xdr:spPr>
        <a:xfrm rot="16200000">
          <a:off x="5715860" y="302340870"/>
          <a:ext cx="743115" cy="141351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377</xdr:row>
      <xdr:rowOff>120596</xdr:rowOff>
    </xdr:from>
    <xdr:ext cx="1405147" cy="568518"/>
    <xdr:pic>
      <xdr:nvPicPr>
        <xdr:cNvPr id="607" name="图片 294" descr="高压线标贴">
          <a:extLst>
            <a:ext uri="{FF2B5EF4-FFF2-40B4-BE49-F238E27FC236}">
              <a16:creationId xmlns:a16="http://schemas.microsoft.com/office/drawing/2014/main" id="{5FDC15EF-2B5A-4F8B-BE73-242777D26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xfrm rot="16200000">
          <a:off x="5804276" y="304127631"/>
          <a:ext cx="568518" cy="140514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378</xdr:row>
      <xdr:rowOff>17584</xdr:rowOff>
    </xdr:from>
    <xdr:ext cx="1390650" cy="857885"/>
    <xdr:pic>
      <xdr:nvPicPr>
        <xdr:cNvPr id="608" name="图片 296" descr="后车标bange">
          <a:extLst>
            <a:ext uri="{FF2B5EF4-FFF2-40B4-BE49-F238E27FC236}">
              <a16:creationId xmlns:a16="http://schemas.microsoft.com/office/drawing/2014/main" id="{0F601675-4D98-4C02-B9F7-6B3FF24DB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xfrm>
          <a:off x="5403850" y="305357334"/>
          <a:ext cx="1390650" cy="85788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379</xdr:row>
      <xdr:rowOff>21294</xdr:rowOff>
    </xdr:from>
    <xdr:ext cx="1349736" cy="852075"/>
    <xdr:pic>
      <xdr:nvPicPr>
        <xdr:cNvPr id="609" name="Picture 3">
          <a:extLst>
            <a:ext uri="{FF2B5EF4-FFF2-40B4-BE49-F238E27FC236}">
              <a16:creationId xmlns:a16="http://schemas.microsoft.com/office/drawing/2014/main" id="{6E078E5B-CDB8-4CBB-A9BC-8BD01CA0D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>
        <a:xfrm>
          <a:off x="5397988" y="306275444"/>
          <a:ext cx="1349736" cy="8520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9</xdr:col>
      <xdr:colOff>0</xdr:colOff>
      <xdr:row>380</xdr:row>
      <xdr:rowOff>37873</xdr:rowOff>
    </xdr:from>
    <xdr:ext cx="1302727" cy="840527"/>
    <xdr:pic>
      <xdr:nvPicPr>
        <xdr:cNvPr id="610" name="图片 298" descr="高压元件标贴">
          <a:extLst>
            <a:ext uri="{FF2B5EF4-FFF2-40B4-BE49-F238E27FC236}">
              <a16:creationId xmlns:a16="http://schemas.microsoft.com/office/drawing/2014/main" id="{04ECE23E-2F4B-440F-AAB2-6F941E1E3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xfrm>
          <a:off x="5403849" y="307206423"/>
          <a:ext cx="1302727" cy="84052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381</xdr:row>
      <xdr:rowOff>45374</xdr:rowOff>
    </xdr:from>
    <xdr:ext cx="1321581" cy="852516"/>
    <xdr:pic>
      <xdr:nvPicPr>
        <xdr:cNvPr id="611" name="图片 299" descr="后车标RAP">
          <a:extLst>
            <a:ext uri="{FF2B5EF4-FFF2-40B4-BE49-F238E27FC236}">
              <a16:creationId xmlns:a16="http://schemas.microsoft.com/office/drawing/2014/main" id="{D4185DEC-2D95-461C-8198-92A312AE3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xfrm>
          <a:off x="5397988" y="308128324"/>
          <a:ext cx="1321581" cy="85251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382</xdr:row>
      <xdr:rowOff>9232</xdr:rowOff>
    </xdr:from>
    <xdr:ext cx="884947" cy="893445"/>
    <xdr:pic>
      <xdr:nvPicPr>
        <xdr:cNvPr id="612" name="图片 300" descr="平安符">
          <a:extLst>
            <a:ext uri="{FF2B5EF4-FFF2-40B4-BE49-F238E27FC236}">
              <a16:creationId xmlns:a16="http://schemas.microsoft.com/office/drawing/2014/main" id="{2277E9AC-C3E0-43BB-9AA9-66A0C6F28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xfrm>
          <a:off x="5615011" y="309006582"/>
          <a:ext cx="884947" cy="89344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383</xdr:row>
      <xdr:rowOff>35170</xdr:rowOff>
    </xdr:from>
    <xdr:ext cx="1331046" cy="859545"/>
    <xdr:pic>
      <xdr:nvPicPr>
        <xdr:cNvPr id="613" name="图片 301" descr="驾驶警示贴">
          <a:extLst>
            <a:ext uri="{FF2B5EF4-FFF2-40B4-BE49-F238E27FC236}">
              <a16:creationId xmlns:a16="http://schemas.microsoft.com/office/drawing/2014/main" id="{4B0DB22F-7B05-48CB-B2B2-0BF77870D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xfrm>
          <a:off x="5425110" y="309946920"/>
          <a:ext cx="1331046" cy="85954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385</xdr:row>
      <xdr:rowOff>0</xdr:rowOff>
    </xdr:from>
    <xdr:ext cx="1389380" cy="894715"/>
    <xdr:pic>
      <xdr:nvPicPr>
        <xdr:cNvPr id="614" name="图片 303" descr="高压元件标贴">
          <a:extLst>
            <a:ext uri="{FF2B5EF4-FFF2-40B4-BE49-F238E27FC236}">
              <a16:creationId xmlns:a16="http://schemas.microsoft.com/office/drawing/2014/main" id="{B66E5A02-ABA1-4C22-A0CA-3845940E4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xfrm>
          <a:off x="5327650" y="311740550"/>
          <a:ext cx="1389380" cy="89471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386</xdr:row>
      <xdr:rowOff>66264</xdr:rowOff>
    </xdr:from>
    <xdr:ext cx="1274377" cy="787593"/>
    <xdr:pic>
      <xdr:nvPicPr>
        <xdr:cNvPr id="615" name="图片 304" descr="IMG_4982">
          <a:extLst>
            <a:ext uri="{FF2B5EF4-FFF2-40B4-BE49-F238E27FC236}">
              <a16:creationId xmlns:a16="http://schemas.microsoft.com/office/drawing/2014/main" id="{E9CBEA7C-3188-44D2-AF4A-6437FE39B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/>
        <a:srcRect l="33532" t="44859" r="41033" b="13999"/>
        <a:stretch>
          <a:fillRect/>
        </a:stretch>
      </xdr:blipFill>
      <xdr:spPr>
        <a:xfrm rot="5400000">
          <a:off x="5610798" y="312477822"/>
          <a:ext cx="787593" cy="127437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389</xdr:row>
      <xdr:rowOff>39760</xdr:rowOff>
    </xdr:from>
    <xdr:ext cx="1225827" cy="839194"/>
    <xdr:pic>
      <xdr:nvPicPr>
        <xdr:cNvPr id="616" name="图片 308" descr="随车工具">
          <a:extLst>
            <a:ext uri="{FF2B5EF4-FFF2-40B4-BE49-F238E27FC236}">
              <a16:creationId xmlns:a16="http://schemas.microsoft.com/office/drawing/2014/main" id="{754DEC83-4E87-49C9-AC98-70269DE5D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/>
        <a:srcRect l="19789" b="6951"/>
        <a:stretch>
          <a:fillRect/>
        </a:stretch>
      </xdr:blipFill>
      <xdr:spPr>
        <a:xfrm rot="5400000">
          <a:off x="5587227" y="315244593"/>
          <a:ext cx="839194" cy="122582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390</xdr:row>
      <xdr:rowOff>39756</xdr:rowOff>
    </xdr:from>
    <xdr:ext cx="1325727" cy="857499"/>
    <xdr:pic>
      <xdr:nvPicPr>
        <xdr:cNvPr id="617" name="图片 309" descr="三角警示牌">
          <a:extLst>
            <a:ext uri="{FF2B5EF4-FFF2-40B4-BE49-F238E27FC236}">
              <a16:creationId xmlns:a16="http://schemas.microsoft.com/office/drawing/2014/main" id="{DED24882-8E54-4A61-A534-A8D57D9BA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xfrm>
          <a:off x="5389398" y="316352306"/>
          <a:ext cx="1325727" cy="85749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390</xdr:row>
      <xdr:rowOff>35986</xdr:rowOff>
    </xdr:from>
    <xdr:ext cx="1346298" cy="861903"/>
    <xdr:pic>
      <xdr:nvPicPr>
        <xdr:cNvPr id="618" name="图片 310" descr="灭火器">
          <a:extLst>
            <a:ext uri="{FF2B5EF4-FFF2-40B4-BE49-F238E27FC236}">
              <a16:creationId xmlns:a16="http://schemas.microsoft.com/office/drawing/2014/main" id="{FB2999C5-DB1C-44F0-99DA-D694FB94F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xfrm rot="16200000">
          <a:off x="5616739" y="317020739"/>
          <a:ext cx="861903" cy="134629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392</xdr:row>
      <xdr:rowOff>25234</xdr:rowOff>
    </xdr:from>
    <xdr:ext cx="1298713" cy="830183"/>
    <xdr:pic>
      <xdr:nvPicPr>
        <xdr:cNvPr id="619" name="图片 311" descr="反光背心">
          <a:extLst>
            <a:ext uri="{FF2B5EF4-FFF2-40B4-BE49-F238E27FC236}">
              <a16:creationId xmlns:a16="http://schemas.microsoft.com/office/drawing/2014/main" id="{1D6B84A4-B505-4BAF-88BB-834C23CDD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xfrm>
          <a:off x="5380659" y="318166584"/>
          <a:ext cx="1298713" cy="83018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394</xdr:row>
      <xdr:rowOff>38570</xdr:rowOff>
    </xdr:from>
    <xdr:ext cx="1332285" cy="856779"/>
    <xdr:pic>
      <xdr:nvPicPr>
        <xdr:cNvPr id="621" name="图片 314" descr="7bc9c1aa2d08ca42d60e991b4b274bc">
          <a:extLst>
            <a:ext uri="{FF2B5EF4-FFF2-40B4-BE49-F238E27FC236}">
              <a16:creationId xmlns:a16="http://schemas.microsoft.com/office/drawing/2014/main" id="{A0C95078-9E9D-4CCC-9DE7-76545FF84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/>
        <a:stretch>
          <a:fillRect/>
        </a:stretch>
      </xdr:blipFill>
      <xdr:spPr>
        <a:xfrm>
          <a:off x="5387284" y="320008720"/>
          <a:ext cx="1332285" cy="85677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411</xdr:row>
      <xdr:rowOff>70341</xdr:rowOff>
    </xdr:from>
    <xdr:ext cx="1213338" cy="785444"/>
    <xdr:pic>
      <xdr:nvPicPr>
        <xdr:cNvPr id="622" name="图片 316" descr="29db6d22b3033ec426bb4764edf9b21">
          <a:extLst>
            <a:ext uri="{FF2B5EF4-FFF2-40B4-BE49-F238E27FC236}">
              <a16:creationId xmlns:a16="http://schemas.microsoft.com/office/drawing/2014/main" id="{BC8FF063-54B8-4E94-AD6F-FFDB79DFA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/>
        <a:srcRect l="22657" t="34563" r="25497" b="15223"/>
        <a:stretch>
          <a:fillRect/>
        </a:stretch>
      </xdr:blipFill>
      <xdr:spPr>
        <a:xfrm rot="5400000">
          <a:off x="5635381" y="335371344"/>
          <a:ext cx="785444" cy="121333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412</xdr:row>
      <xdr:rowOff>58616</xdr:rowOff>
    </xdr:from>
    <xdr:ext cx="1236784" cy="814754"/>
    <xdr:pic>
      <xdr:nvPicPr>
        <xdr:cNvPr id="623" name="图片 317" descr="22ce4d6bf79f0672d5a8ea92f7797f5">
          <a:extLst>
            <a:ext uri="{FF2B5EF4-FFF2-40B4-BE49-F238E27FC236}">
              <a16:creationId xmlns:a16="http://schemas.microsoft.com/office/drawing/2014/main" id="{42B5FCAE-6852-4BF7-AF41-DBEC4DD8D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/>
        <a:srcRect l="5487" t="4589" r="5455" b="4283"/>
        <a:stretch>
          <a:fillRect/>
        </a:stretch>
      </xdr:blipFill>
      <xdr:spPr>
        <a:xfrm>
          <a:off x="5409712" y="336487966"/>
          <a:ext cx="1236784" cy="81475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413</xdr:row>
      <xdr:rowOff>23447</xdr:rowOff>
    </xdr:from>
    <xdr:ext cx="1260232" cy="861646"/>
    <xdr:pic>
      <xdr:nvPicPr>
        <xdr:cNvPr id="624" name="图片 318" descr="a8969a7e9e1cc66b87d840d708e6e09">
          <a:extLst>
            <a:ext uri="{FF2B5EF4-FFF2-40B4-BE49-F238E27FC236}">
              <a16:creationId xmlns:a16="http://schemas.microsoft.com/office/drawing/2014/main" id="{BD503C99-7CB2-49BB-BED2-32648E4BE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/>
        <a:srcRect l="15327" t="16755" r="19357" b="14140"/>
        <a:stretch>
          <a:fillRect/>
        </a:stretch>
      </xdr:blipFill>
      <xdr:spPr>
        <a:xfrm rot="10800000">
          <a:off x="5392126" y="337367197"/>
          <a:ext cx="1260232" cy="86164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414</xdr:row>
      <xdr:rowOff>41031</xdr:rowOff>
    </xdr:from>
    <xdr:ext cx="1254369" cy="844065"/>
    <xdr:pic>
      <xdr:nvPicPr>
        <xdr:cNvPr id="625" name="图片 319" descr="ede848486ac17b78803d04ea37c6d2d">
          <a:extLst>
            <a:ext uri="{FF2B5EF4-FFF2-40B4-BE49-F238E27FC236}">
              <a16:creationId xmlns:a16="http://schemas.microsoft.com/office/drawing/2014/main" id="{56BB30B6-69F6-4834-B4AA-F474F4117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rcRect l="16844" t="12035" r="23128" b="9201"/>
        <a:stretch>
          <a:fillRect/>
        </a:stretch>
      </xdr:blipFill>
      <xdr:spPr>
        <a:xfrm rot="5400000">
          <a:off x="5603141" y="338094029"/>
          <a:ext cx="844065" cy="125436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414</xdr:row>
      <xdr:rowOff>23448</xdr:rowOff>
    </xdr:from>
    <xdr:ext cx="1260230" cy="867507"/>
    <xdr:pic>
      <xdr:nvPicPr>
        <xdr:cNvPr id="626" name="图片 320" descr="ec343b0b49748f6b204b1f4cb2f0338">
          <a:extLst>
            <a:ext uri="{FF2B5EF4-FFF2-40B4-BE49-F238E27FC236}">
              <a16:creationId xmlns:a16="http://schemas.microsoft.com/office/drawing/2014/main" id="{65CB0519-A270-418B-8674-81456C31D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/>
        <a:srcRect l="10692" t="9057" r="27040" b="20100"/>
        <a:stretch>
          <a:fillRect/>
        </a:stretch>
      </xdr:blipFill>
      <xdr:spPr>
        <a:xfrm rot="5400000">
          <a:off x="5594350" y="338999637"/>
          <a:ext cx="867507" cy="126023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416</xdr:row>
      <xdr:rowOff>52760</xdr:rowOff>
    </xdr:from>
    <xdr:ext cx="1266093" cy="808887"/>
    <xdr:pic>
      <xdr:nvPicPr>
        <xdr:cNvPr id="627" name="图片 321" descr="六角头螺栓M6×80">
          <a:extLst>
            <a:ext uri="{FF2B5EF4-FFF2-40B4-BE49-F238E27FC236}">
              <a16:creationId xmlns:a16="http://schemas.microsoft.com/office/drawing/2014/main" id="{E25E1A6B-F1C3-41B4-BC4D-EBD6E6649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rcRect l="17026" t="16263" r="16092" b="8996"/>
        <a:stretch>
          <a:fillRect/>
        </a:stretch>
      </xdr:blipFill>
      <xdr:spPr>
        <a:xfrm rot="5400000">
          <a:off x="5614868" y="339911107"/>
          <a:ext cx="808887" cy="126609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417</xdr:row>
      <xdr:rowOff>41033</xdr:rowOff>
    </xdr:from>
    <xdr:ext cx="1266093" cy="855785"/>
    <xdr:pic>
      <xdr:nvPicPr>
        <xdr:cNvPr id="628" name="图片 322" descr="ec343b0b49748f6b204b1f4cb2f0338">
          <a:extLst>
            <a:ext uri="{FF2B5EF4-FFF2-40B4-BE49-F238E27FC236}">
              <a16:creationId xmlns:a16="http://schemas.microsoft.com/office/drawing/2014/main" id="{D962294E-01F9-4A06-A1AF-275694B69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 l="15650" t="9580" r="22924" b="12297"/>
        <a:stretch>
          <a:fillRect/>
        </a:stretch>
      </xdr:blipFill>
      <xdr:spPr>
        <a:xfrm rot="5400000">
          <a:off x="5591419" y="340837229"/>
          <a:ext cx="855785" cy="126609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418</xdr:row>
      <xdr:rowOff>29311</xdr:rowOff>
    </xdr:from>
    <xdr:ext cx="1277498" cy="867508"/>
    <xdr:pic>
      <xdr:nvPicPr>
        <xdr:cNvPr id="629" name="图片 323" descr="087bcae081e7c7d1b1078aa986f3fb0">
          <a:extLst>
            <a:ext uri="{FF2B5EF4-FFF2-40B4-BE49-F238E27FC236}">
              <a16:creationId xmlns:a16="http://schemas.microsoft.com/office/drawing/2014/main" id="{2FC92865-6C5F-41C4-97E9-2124AE391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/>
        <a:srcRect l="17177" r="20583" b="7236"/>
        <a:stretch>
          <a:fillRect/>
        </a:stretch>
      </xdr:blipFill>
      <xdr:spPr>
        <a:xfrm rot="5400000">
          <a:off x="5591260" y="341740066"/>
          <a:ext cx="867508" cy="127749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419</xdr:row>
      <xdr:rowOff>1</xdr:rowOff>
    </xdr:from>
    <xdr:ext cx="1266091" cy="896816"/>
    <xdr:pic>
      <xdr:nvPicPr>
        <xdr:cNvPr id="630" name="图片 324" descr="六角头螺栓M16×220">
          <a:extLst>
            <a:ext uri="{FF2B5EF4-FFF2-40B4-BE49-F238E27FC236}">
              <a16:creationId xmlns:a16="http://schemas.microsoft.com/office/drawing/2014/main" id="{34466EFF-24E8-437A-9908-DDE6E25F2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/>
        <a:srcRect l="15832" t="16453" r="7056" b="8667"/>
        <a:stretch>
          <a:fillRect/>
        </a:stretch>
      </xdr:blipFill>
      <xdr:spPr>
        <a:xfrm rot="5400000">
          <a:off x="5588488" y="342645513"/>
          <a:ext cx="896816" cy="126609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420</xdr:row>
      <xdr:rowOff>17585</xdr:rowOff>
    </xdr:from>
    <xdr:ext cx="1248507" cy="867511"/>
    <xdr:pic>
      <xdr:nvPicPr>
        <xdr:cNvPr id="631" name="图片 325" descr="六角头螺栓M16×100">
          <a:extLst>
            <a:ext uri="{FF2B5EF4-FFF2-40B4-BE49-F238E27FC236}">
              <a16:creationId xmlns:a16="http://schemas.microsoft.com/office/drawing/2014/main" id="{D131B542-D9CE-41C7-8107-7216D096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/>
        <a:srcRect l="18677" t="21617" r="19084" b="19802"/>
        <a:stretch>
          <a:fillRect/>
        </a:stretch>
      </xdr:blipFill>
      <xdr:spPr>
        <a:xfrm rot="5400000">
          <a:off x="5588487" y="343571637"/>
          <a:ext cx="867511" cy="124850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421</xdr:row>
      <xdr:rowOff>23448</xdr:rowOff>
    </xdr:from>
    <xdr:ext cx="1225062" cy="844062"/>
    <xdr:pic>
      <xdr:nvPicPr>
        <xdr:cNvPr id="632" name="图片 326" descr="六角法兰面螺栓M6×16">
          <a:extLst>
            <a:ext uri="{FF2B5EF4-FFF2-40B4-BE49-F238E27FC236}">
              <a16:creationId xmlns:a16="http://schemas.microsoft.com/office/drawing/2014/main" id="{3C51D633-0BAB-4DF2-8389-50B03254D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/>
        <a:srcRect l="18277" t="11153" r="20944" b="7404"/>
        <a:stretch>
          <a:fillRect/>
        </a:stretch>
      </xdr:blipFill>
      <xdr:spPr>
        <a:xfrm rot="5400000">
          <a:off x="5588488" y="344491898"/>
          <a:ext cx="844062" cy="122506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422</xdr:row>
      <xdr:rowOff>41036</xdr:rowOff>
    </xdr:from>
    <xdr:ext cx="1219201" cy="861644"/>
    <xdr:pic>
      <xdr:nvPicPr>
        <xdr:cNvPr id="633" name="图片 327" descr="六角法兰面螺栓M6×20">
          <a:extLst>
            <a:ext uri="{FF2B5EF4-FFF2-40B4-BE49-F238E27FC236}">
              <a16:creationId xmlns:a16="http://schemas.microsoft.com/office/drawing/2014/main" id="{BAB18741-94B1-4D6F-8101-BF8F0B565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 l="16980" t="13511" r="21088" b="8728"/>
        <a:stretch>
          <a:fillRect/>
        </a:stretch>
      </xdr:blipFill>
      <xdr:spPr>
        <a:xfrm rot="5400000">
          <a:off x="5565042" y="345435607"/>
          <a:ext cx="861644" cy="121920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423</xdr:row>
      <xdr:rowOff>23447</xdr:rowOff>
    </xdr:from>
    <xdr:ext cx="1225061" cy="861646"/>
    <xdr:pic>
      <xdr:nvPicPr>
        <xdr:cNvPr id="634" name="图片 328" descr="六角法兰面螺栓M6×30">
          <a:extLst>
            <a:ext uri="{FF2B5EF4-FFF2-40B4-BE49-F238E27FC236}">
              <a16:creationId xmlns:a16="http://schemas.microsoft.com/office/drawing/2014/main" id="{44CFBC3C-6715-4EEF-A9D1-AE5C98268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/>
        <a:srcRect l="14455" t="10943" r="23698" b="11132"/>
        <a:stretch>
          <a:fillRect/>
        </a:stretch>
      </xdr:blipFill>
      <xdr:spPr>
        <a:xfrm rot="5400000">
          <a:off x="5579696" y="346329489"/>
          <a:ext cx="861646" cy="122506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423</xdr:row>
      <xdr:rowOff>29311</xdr:rowOff>
    </xdr:from>
    <xdr:ext cx="1207478" cy="855785"/>
    <xdr:pic>
      <xdr:nvPicPr>
        <xdr:cNvPr id="635" name="图片 329" descr="六角法兰面螺栓M8×39">
          <a:extLst>
            <a:ext uri="{FF2B5EF4-FFF2-40B4-BE49-F238E27FC236}">
              <a16:creationId xmlns:a16="http://schemas.microsoft.com/office/drawing/2014/main" id="{BD412CB3-4CB8-4BD6-BB72-994B9AD86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 l="18104" t="11318" r="21079" b="10170"/>
        <a:stretch>
          <a:fillRect/>
        </a:stretch>
      </xdr:blipFill>
      <xdr:spPr>
        <a:xfrm rot="5400000">
          <a:off x="5591418" y="347255615"/>
          <a:ext cx="855785" cy="120747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425</xdr:row>
      <xdr:rowOff>23447</xdr:rowOff>
    </xdr:from>
    <xdr:ext cx="1143000" cy="861648"/>
    <xdr:pic>
      <xdr:nvPicPr>
        <xdr:cNvPr id="636" name="图片 330" descr="六角头螺栓M10×1.25×55">
          <a:extLst>
            <a:ext uri="{FF2B5EF4-FFF2-40B4-BE49-F238E27FC236}">
              <a16:creationId xmlns:a16="http://schemas.microsoft.com/office/drawing/2014/main" id="{588972F5-AA52-409E-9627-24CD24746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/>
        <a:srcRect l="19139" t="12026" r="19776" b="16495"/>
        <a:stretch>
          <a:fillRect/>
        </a:stretch>
      </xdr:blipFill>
      <xdr:spPr>
        <a:xfrm rot="5400000">
          <a:off x="5556248" y="348199321"/>
          <a:ext cx="861648" cy="114300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425</xdr:row>
      <xdr:rowOff>41030</xdr:rowOff>
    </xdr:from>
    <xdr:ext cx="1143000" cy="849923"/>
    <xdr:pic>
      <xdr:nvPicPr>
        <xdr:cNvPr id="637" name="图片 331" descr="十字槽盘头螺钉M4×12">
          <a:extLst>
            <a:ext uri="{FF2B5EF4-FFF2-40B4-BE49-F238E27FC236}">
              <a16:creationId xmlns:a16="http://schemas.microsoft.com/office/drawing/2014/main" id="{0F80F2EE-C161-4BDF-965C-55273BEA8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 l="20351" t="9247" r="18420" b="11037"/>
        <a:stretch>
          <a:fillRect/>
        </a:stretch>
      </xdr:blipFill>
      <xdr:spPr>
        <a:xfrm rot="5400000">
          <a:off x="5567973" y="349125442"/>
          <a:ext cx="849923" cy="114300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427</xdr:row>
      <xdr:rowOff>46896</xdr:rowOff>
    </xdr:from>
    <xdr:ext cx="1154723" cy="844061"/>
    <xdr:pic>
      <xdr:nvPicPr>
        <xdr:cNvPr id="638" name="图片 332" descr="十字槽盘头螺钉M5×16">
          <a:extLst>
            <a:ext uri="{FF2B5EF4-FFF2-40B4-BE49-F238E27FC236}">
              <a16:creationId xmlns:a16="http://schemas.microsoft.com/office/drawing/2014/main" id="{76467CD9-CF10-4A41-A71D-D48A4F541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 l="18552" t="18223" r="21583" b="9857"/>
        <a:stretch>
          <a:fillRect/>
        </a:stretch>
      </xdr:blipFill>
      <xdr:spPr>
        <a:xfrm rot="5400000">
          <a:off x="5570904" y="350036915"/>
          <a:ext cx="844061" cy="115472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427</xdr:row>
      <xdr:rowOff>23446</xdr:rowOff>
    </xdr:from>
    <xdr:ext cx="1166446" cy="867507"/>
    <xdr:pic>
      <xdr:nvPicPr>
        <xdr:cNvPr id="639" name="图片 333" descr="内六角圆柱头螺钉M6×16">
          <a:extLst>
            <a:ext uri="{FF2B5EF4-FFF2-40B4-BE49-F238E27FC236}">
              <a16:creationId xmlns:a16="http://schemas.microsoft.com/office/drawing/2014/main" id="{B06CE166-C6B7-4D72-A8F1-733583D38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 l="17976" t="9212" r="19614" b="10133"/>
        <a:stretch>
          <a:fillRect/>
        </a:stretch>
      </xdr:blipFill>
      <xdr:spPr>
        <a:xfrm rot="5400000">
          <a:off x="5559181" y="350933727"/>
          <a:ext cx="867507" cy="116644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429</xdr:row>
      <xdr:rowOff>35173</xdr:rowOff>
    </xdr:from>
    <xdr:ext cx="1172307" cy="838198"/>
    <xdr:pic>
      <xdr:nvPicPr>
        <xdr:cNvPr id="640" name="图片 334" descr="内六角圆柱头螺钉M6×16">
          <a:extLst>
            <a:ext uri="{FF2B5EF4-FFF2-40B4-BE49-F238E27FC236}">
              <a16:creationId xmlns:a16="http://schemas.microsoft.com/office/drawing/2014/main" id="{252FEE4B-31A0-41B9-994A-DF226544B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/>
        <a:srcRect l="25654" t="12929" r="14209" b="11026"/>
        <a:stretch>
          <a:fillRect/>
        </a:stretch>
      </xdr:blipFill>
      <xdr:spPr>
        <a:xfrm rot="5400000">
          <a:off x="5576766" y="351842268"/>
          <a:ext cx="838198" cy="117230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430</xdr:row>
      <xdr:rowOff>35170</xdr:rowOff>
    </xdr:from>
    <xdr:ext cx="1154723" cy="861649"/>
    <xdr:pic>
      <xdr:nvPicPr>
        <xdr:cNvPr id="641" name="图片 335" descr="内六角圆柱头螺钉、弹簧垫圈和平垫圈组合件M6×14">
          <a:extLst>
            <a:ext uri="{FF2B5EF4-FFF2-40B4-BE49-F238E27FC236}">
              <a16:creationId xmlns:a16="http://schemas.microsoft.com/office/drawing/2014/main" id="{E6833DFE-1BFE-484B-8A88-49598ECBD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/>
        <a:srcRect l="19521" t="20041" r="18434" b="22470"/>
        <a:stretch>
          <a:fillRect/>
        </a:stretch>
      </xdr:blipFill>
      <xdr:spPr>
        <a:xfrm rot="5400000">
          <a:off x="5567972" y="352777183"/>
          <a:ext cx="861649" cy="115472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431</xdr:row>
      <xdr:rowOff>11729</xdr:rowOff>
    </xdr:from>
    <xdr:ext cx="1184031" cy="890952"/>
    <xdr:pic>
      <xdr:nvPicPr>
        <xdr:cNvPr id="642" name="图片 336" descr="内六角圆柱头螺钉M8×30">
          <a:extLst>
            <a:ext uri="{FF2B5EF4-FFF2-40B4-BE49-F238E27FC236}">
              <a16:creationId xmlns:a16="http://schemas.microsoft.com/office/drawing/2014/main" id="{FBFDFFE5-1D59-44D0-9E4B-308DD739B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/>
        <a:srcRect l="18383" t="12411" r="18483" b="15957"/>
        <a:stretch>
          <a:fillRect/>
        </a:stretch>
      </xdr:blipFill>
      <xdr:spPr>
        <a:xfrm rot="5400000">
          <a:off x="5556251" y="353668139"/>
          <a:ext cx="890952" cy="118403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432</xdr:row>
      <xdr:rowOff>29309</xdr:rowOff>
    </xdr:from>
    <xdr:ext cx="1184031" cy="832342"/>
    <xdr:pic>
      <xdr:nvPicPr>
        <xdr:cNvPr id="643" name="图片 337" descr="内六角圆柱头螺钉M8×30">
          <a:extLst>
            <a:ext uri="{FF2B5EF4-FFF2-40B4-BE49-F238E27FC236}">
              <a16:creationId xmlns:a16="http://schemas.microsoft.com/office/drawing/2014/main" id="{A429F200-C186-4DDF-AAEE-B97A18E24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/>
        <a:srcRect l="17806" t="10856" r="22423" b="21193"/>
        <a:stretch>
          <a:fillRect/>
        </a:stretch>
      </xdr:blipFill>
      <xdr:spPr>
        <a:xfrm rot="5400000">
          <a:off x="5591418" y="354570814"/>
          <a:ext cx="832342" cy="118403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433</xdr:row>
      <xdr:rowOff>23449</xdr:rowOff>
    </xdr:from>
    <xdr:ext cx="1189892" cy="861646"/>
    <xdr:pic>
      <xdr:nvPicPr>
        <xdr:cNvPr id="644" name="图片 338" descr="内六角圆柱头螺钉、弹簧垫圈和平垫圈组合件M8×35">
          <a:extLst>
            <a:ext uri="{FF2B5EF4-FFF2-40B4-BE49-F238E27FC236}">
              <a16:creationId xmlns:a16="http://schemas.microsoft.com/office/drawing/2014/main" id="{4E140D4A-E5BA-4D59-B89F-AC066219E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/>
        <a:srcRect l="20740" t="12547" r="17357" b="13482"/>
        <a:stretch>
          <a:fillRect/>
        </a:stretch>
      </xdr:blipFill>
      <xdr:spPr>
        <a:xfrm rot="5400000">
          <a:off x="5585557" y="355491076"/>
          <a:ext cx="861646" cy="118989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433</xdr:row>
      <xdr:rowOff>29309</xdr:rowOff>
    </xdr:from>
    <xdr:ext cx="1189892" cy="855785"/>
    <xdr:pic>
      <xdr:nvPicPr>
        <xdr:cNvPr id="645" name="图片 339" descr="内六角圆柱头螺钉M8×50">
          <a:extLst>
            <a:ext uri="{FF2B5EF4-FFF2-40B4-BE49-F238E27FC236}">
              <a16:creationId xmlns:a16="http://schemas.microsoft.com/office/drawing/2014/main" id="{BFC4BC2F-6486-4C1A-82C2-55649FB2B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/>
        <a:srcRect l="25976" t="23993" r="11746" b="20505"/>
        <a:stretch>
          <a:fillRect/>
        </a:stretch>
      </xdr:blipFill>
      <xdr:spPr>
        <a:xfrm rot="5400000">
          <a:off x="5582626" y="356408406"/>
          <a:ext cx="855785" cy="118989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435</xdr:row>
      <xdr:rowOff>41031</xdr:rowOff>
    </xdr:from>
    <xdr:ext cx="1178170" cy="844062"/>
    <xdr:pic>
      <xdr:nvPicPr>
        <xdr:cNvPr id="646" name="图片 340" descr="十字槽盘头自攻螺钉和平垫圈组合件ST4.2×1.4×13">
          <a:extLst>
            <a:ext uri="{FF2B5EF4-FFF2-40B4-BE49-F238E27FC236}">
              <a16:creationId xmlns:a16="http://schemas.microsoft.com/office/drawing/2014/main" id="{9297605D-D069-45DD-B5E6-728D4159A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/>
        <a:srcRect l="19948" t="18454" r="19329" b="18505"/>
        <a:stretch>
          <a:fillRect/>
        </a:stretch>
      </xdr:blipFill>
      <xdr:spPr>
        <a:xfrm rot="5400000">
          <a:off x="5582626" y="357334527"/>
          <a:ext cx="844062" cy="117817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436</xdr:row>
      <xdr:rowOff>23451</xdr:rowOff>
    </xdr:from>
    <xdr:ext cx="1201615" cy="873366"/>
    <xdr:pic>
      <xdr:nvPicPr>
        <xdr:cNvPr id="647" name="图片 341" descr="十字槽盘头自攻螺钉和平垫圈组合件ST4.8×1.6×13">
          <a:extLst>
            <a:ext uri="{FF2B5EF4-FFF2-40B4-BE49-F238E27FC236}">
              <a16:creationId xmlns:a16="http://schemas.microsoft.com/office/drawing/2014/main" id="{E3B46C1C-EF8C-4A59-8667-57889D106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/>
        <a:srcRect l="14807" t="22126" r="22217" b="19397"/>
        <a:stretch>
          <a:fillRect/>
        </a:stretch>
      </xdr:blipFill>
      <xdr:spPr>
        <a:xfrm rot="5400000">
          <a:off x="5573837" y="358234276"/>
          <a:ext cx="873366" cy="120161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437</xdr:row>
      <xdr:rowOff>35170</xdr:rowOff>
    </xdr:from>
    <xdr:ext cx="1207476" cy="849926"/>
    <xdr:pic>
      <xdr:nvPicPr>
        <xdr:cNvPr id="648" name="图片 342" descr="十字槽盘头自攻螺钉和平垫圈组合件ST4.8×1.6×13">
          <a:extLst>
            <a:ext uri="{FF2B5EF4-FFF2-40B4-BE49-F238E27FC236}">
              <a16:creationId xmlns:a16="http://schemas.microsoft.com/office/drawing/2014/main" id="{F363FB26-C648-4ACD-8A4F-FEFA67C00F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/>
        <a:srcRect l="17637" t="19839" r="21078" b="24933"/>
        <a:stretch>
          <a:fillRect/>
        </a:stretch>
      </xdr:blipFill>
      <xdr:spPr>
        <a:xfrm rot="5400000">
          <a:off x="5594348" y="359145745"/>
          <a:ext cx="849926" cy="120747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438</xdr:row>
      <xdr:rowOff>29308</xdr:rowOff>
    </xdr:from>
    <xdr:ext cx="1219201" cy="844062"/>
    <xdr:pic>
      <xdr:nvPicPr>
        <xdr:cNvPr id="649" name="图片 343" descr="IMG_4987">
          <a:extLst>
            <a:ext uri="{FF2B5EF4-FFF2-40B4-BE49-F238E27FC236}">
              <a16:creationId xmlns:a16="http://schemas.microsoft.com/office/drawing/2014/main" id="{B928D6E3-2C3B-4A5B-A51E-13BD3B051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/>
        <a:srcRect l="14344" t="13197" r="19842" b="16298"/>
        <a:stretch>
          <a:fillRect/>
        </a:stretch>
      </xdr:blipFill>
      <xdr:spPr>
        <a:xfrm>
          <a:off x="5409710" y="360233058"/>
          <a:ext cx="1219201" cy="84406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439</xdr:row>
      <xdr:rowOff>35169</xdr:rowOff>
    </xdr:from>
    <xdr:ext cx="1236785" cy="844062"/>
    <xdr:pic>
      <xdr:nvPicPr>
        <xdr:cNvPr id="650" name="图片 344" descr="IMG_4987">
          <a:extLst>
            <a:ext uri="{FF2B5EF4-FFF2-40B4-BE49-F238E27FC236}">
              <a16:creationId xmlns:a16="http://schemas.microsoft.com/office/drawing/2014/main" id="{7C0C468A-441D-4A5D-A48D-B9E1C4882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/>
        <a:srcRect l="22674" t="16287" r="20132" b="23330"/>
        <a:stretch>
          <a:fillRect/>
        </a:stretch>
      </xdr:blipFill>
      <xdr:spPr>
        <a:xfrm>
          <a:off x="5415573" y="361153319"/>
          <a:ext cx="1236785" cy="84406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440</xdr:row>
      <xdr:rowOff>46894</xdr:rowOff>
    </xdr:from>
    <xdr:ext cx="1248508" cy="832338"/>
    <xdr:pic>
      <xdr:nvPicPr>
        <xdr:cNvPr id="651" name="图片 345" descr="IMG_4987">
          <a:extLst>
            <a:ext uri="{FF2B5EF4-FFF2-40B4-BE49-F238E27FC236}">
              <a16:creationId xmlns:a16="http://schemas.microsoft.com/office/drawing/2014/main" id="{4F12B217-4657-47F9-A040-E53EF01A3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/>
        <a:srcRect l="22237" t="26339" r="34072" b="21599"/>
        <a:stretch>
          <a:fillRect/>
        </a:stretch>
      </xdr:blipFill>
      <xdr:spPr>
        <a:xfrm>
          <a:off x="5415573" y="362079444"/>
          <a:ext cx="1248508" cy="83233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441</xdr:row>
      <xdr:rowOff>58616</xdr:rowOff>
    </xdr:from>
    <xdr:ext cx="1230923" cy="803033"/>
    <xdr:pic>
      <xdr:nvPicPr>
        <xdr:cNvPr id="652" name="图片 346" descr="十字槽大半圆头自攻螺钉ST4.2×1.4×13">
          <a:extLst>
            <a:ext uri="{FF2B5EF4-FFF2-40B4-BE49-F238E27FC236}">
              <a16:creationId xmlns:a16="http://schemas.microsoft.com/office/drawing/2014/main" id="{43237C50-B525-4A41-8A23-A4DEA0087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/>
        <a:srcRect l="17054" t="25452" r="25095" b="2736"/>
        <a:stretch>
          <a:fillRect/>
        </a:stretch>
      </xdr:blipFill>
      <xdr:spPr>
        <a:xfrm rot="5400000">
          <a:off x="5635379" y="362791621"/>
          <a:ext cx="803033" cy="123092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442</xdr:row>
      <xdr:rowOff>64477</xdr:rowOff>
    </xdr:from>
    <xdr:ext cx="1248507" cy="818515"/>
    <xdr:pic>
      <xdr:nvPicPr>
        <xdr:cNvPr id="653" name="图片 347" descr="B型板簧螺母M6">
          <a:extLst>
            <a:ext uri="{FF2B5EF4-FFF2-40B4-BE49-F238E27FC236}">
              <a16:creationId xmlns:a16="http://schemas.microsoft.com/office/drawing/2014/main" id="{B92E0BE7-F7EE-4187-B158-5CC2D2139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/>
        <a:srcRect l="4420" t="8407" r="5924"/>
        <a:stretch>
          <a:fillRect/>
        </a:stretch>
      </xdr:blipFill>
      <xdr:spPr>
        <a:xfrm>
          <a:off x="5433158" y="363925827"/>
          <a:ext cx="1248507" cy="81851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443</xdr:row>
      <xdr:rowOff>52754</xdr:rowOff>
    </xdr:from>
    <xdr:ext cx="1248507" cy="826477"/>
    <xdr:pic>
      <xdr:nvPicPr>
        <xdr:cNvPr id="654" name="图片 348" descr="六角法兰面螺母M6">
          <a:extLst>
            <a:ext uri="{FF2B5EF4-FFF2-40B4-BE49-F238E27FC236}">
              <a16:creationId xmlns:a16="http://schemas.microsoft.com/office/drawing/2014/main" id="{AC6D1488-A0C0-403C-AA99-F3CED616A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/>
        <a:srcRect l="3591" t="4385" r="6425" b="3569"/>
        <a:stretch>
          <a:fillRect/>
        </a:stretch>
      </xdr:blipFill>
      <xdr:spPr>
        <a:xfrm>
          <a:off x="5433158" y="364828504"/>
          <a:ext cx="1248507" cy="82647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444</xdr:row>
      <xdr:rowOff>46893</xdr:rowOff>
    </xdr:from>
    <xdr:ext cx="1254369" cy="814754"/>
    <xdr:pic>
      <xdr:nvPicPr>
        <xdr:cNvPr id="655" name="图片 349" descr="六角法兰面螺母M16">
          <a:extLst>
            <a:ext uri="{FF2B5EF4-FFF2-40B4-BE49-F238E27FC236}">
              <a16:creationId xmlns:a16="http://schemas.microsoft.com/office/drawing/2014/main" id="{B0031464-3C60-471C-AF3D-9C31F785D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/>
        <a:srcRect l="5467" t="5234" r="4538" b="3832"/>
        <a:stretch>
          <a:fillRect/>
        </a:stretch>
      </xdr:blipFill>
      <xdr:spPr>
        <a:xfrm>
          <a:off x="5421435" y="365737043"/>
          <a:ext cx="1254369" cy="81475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445</xdr:row>
      <xdr:rowOff>35170</xdr:rowOff>
    </xdr:from>
    <xdr:ext cx="1260230" cy="832338"/>
    <xdr:pic>
      <xdr:nvPicPr>
        <xdr:cNvPr id="656" name="图片 350" descr="1型非金属嵌件六角锁紧螺母M10×1.25">
          <a:extLst>
            <a:ext uri="{FF2B5EF4-FFF2-40B4-BE49-F238E27FC236}">
              <a16:creationId xmlns:a16="http://schemas.microsoft.com/office/drawing/2014/main" id="{97A46BDC-E335-47D0-B7DA-A6F9DBF83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/>
        <a:srcRect l="3369" t="3917" r="6092" b="3384"/>
        <a:stretch>
          <a:fillRect/>
        </a:stretch>
      </xdr:blipFill>
      <xdr:spPr>
        <a:xfrm>
          <a:off x="5409712" y="366639720"/>
          <a:ext cx="1260230" cy="83233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446</xdr:row>
      <xdr:rowOff>46893</xdr:rowOff>
    </xdr:from>
    <xdr:ext cx="1246652" cy="844061"/>
    <xdr:pic>
      <xdr:nvPicPr>
        <xdr:cNvPr id="657" name="图片 351" descr="1型非金属嵌件六角锁紧螺母M12×1.25">
          <a:extLst>
            <a:ext uri="{FF2B5EF4-FFF2-40B4-BE49-F238E27FC236}">
              <a16:creationId xmlns:a16="http://schemas.microsoft.com/office/drawing/2014/main" id="{649822C7-9E7B-4958-8DB4-137CE2BBF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/>
        <a:srcRect l="10518" t="3418" b="2244"/>
        <a:stretch>
          <a:fillRect/>
        </a:stretch>
      </xdr:blipFill>
      <xdr:spPr>
        <a:xfrm>
          <a:off x="5415573" y="367565843"/>
          <a:ext cx="1246652" cy="84406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447</xdr:row>
      <xdr:rowOff>35169</xdr:rowOff>
    </xdr:from>
    <xdr:ext cx="1207477" cy="803031"/>
    <xdr:pic>
      <xdr:nvPicPr>
        <xdr:cNvPr id="658" name="图片 352" descr="非金属镶嵌六角法兰锁紧螺母M6">
          <a:extLst>
            <a:ext uri="{FF2B5EF4-FFF2-40B4-BE49-F238E27FC236}">
              <a16:creationId xmlns:a16="http://schemas.microsoft.com/office/drawing/2014/main" id="{1C9FC13D-D51F-4A6B-9477-4D026CCC9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/>
        <a:srcRect l="4649" t="3425" r="8284" b="6631"/>
        <a:stretch>
          <a:fillRect/>
        </a:stretch>
      </xdr:blipFill>
      <xdr:spPr>
        <a:xfrm>
          <a:off x="5450742" y="368468519"/>
          <a:ext cx="1207477" cy="80303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448</xdr:row>
      <xdr:rowOff>41031</xdr:rowOff>
    </xdr:from>
    <xdr:ext cx="1207477" cy="838200"/>
    <xdr:pic>
      <xdr:nvPicPr>
        <xdr:cNvPr id="659" name="图片 353" descr="非金属镶嵌六角法兰锁紧螺母M8">
          <a:extLst>
            <a:ext uri="{FF2B5EF4-FFF2-40B4-BE49-F238E27FC236}">
              <a16:creationId xmlns:a16="http://schemas.microsoft.com/office/drawing/2014/main" id="{E3DE0EFC-4E96-4C9B-A72A-6829793C8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/>
        <a:srcRect l="5901" t="4523" r="7271" b="5865"/>
        <a:stretch>
          <a:fillRect/>
        </a:stretch>
      </xdr:blipFill>
      <xdr:spPr>
        <a:xfrm>
          <a:off x="5444881" y="369388781"/>
          <a:ext cx="1207477" cy="83820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449</xdr:row>
      <xdr:rowOff>35170</xdr:rowOff>
    </xdr:from>
    <xdr:ext cx="1207477" cy="814754"/>
    <xdr:pic>
      <xdr:nvPicPr>
        <xdr:cNvPr id="660" name="图片 354" descr="非金属镶嵌六角法兰锁紧螺母M8">
          <a:extLst>
            <a:ext uri="{FF2B5EF4-FFF2-40B4-BE49-F238E27FC236}">
              <a16:creationId xmlns:a16="http://schemas.microsoft.com/office/drawing/2014/main" id="{300D5A31-06D4-476E-9B61-D84A5E073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/>
        <a:srcRect l="6328" t="3914" r="6764" b="5409"/>
        <a:stretch>
          <a:fillRect/>
        </a:stretch>
      </xdr:blipFill>
      <xdr:spPr>
        <a:xfrm>
          <a:off x="5444881" y="370297320"/>
          <a:ext cx="1207477" cy="81475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450</xdr:row>
      <xdr:rowOff>52755</xdr:rowOff>
    </xdr:from>
    <xdr:ext cx="1219200" cy="791307"/>
    <xdr:pic>
      <xdr:nvPicPr>
        <xdr:cNvPr id="661" name="图片 355" descr="A型簧片螺母ST4.2">
          <a:extLst>
            <a:ext uri="{FF2B5EF4-FFF2-40B4-BE49-F238E27FC236}">
              <a16:creationId xmlns:a16="http://schemas.microsoft.com/office/drawing/2014/main" id="{81D159DF-7785-49B6-9FF2-952B3CFEB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/>
        <a:srcRect l="5058" t="26621" r="7271" b="16078"/>
        <a:stretch>
          <a:fillRect/>
        </a:stretch>
      </xdr:blipFill>
      <xdr:spPr>
        <a:xfrm>
          <a:off x="5444879" y="371229305"/>
          <a:ext cx="1219200" cy="79130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451</xdr:row>
      <xdr:rowOff>52754</xdr:rowOff>
    </xdr:from>
    <xdr:ext cx="1225062" cy="832339"/>
    <xdr:pic>
      <xdr:nvPicPr>
        <xdr:cNvPr id="662" name="图片 356" descr="144526f3788ef95b8bab6785f2a29d0">
          <a:extLst>
            <a:ext uri="{FF2B5EF4-FFF2-40B4-BE49-F238E27FC236}">
              <a16:creationId xmlns:a16="http://schemas.microsoft.com/office/drawing/2014/main" id="{E11C862D-A650-4E7D-A6CC-02809B3A2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/>
        <a:srcRect l="9277" t="4056" r="2590" b="3310"/>
        <a:stretch>
          <a:fillRect/>
        </a:stretch>
      </xdr:blipFill>
      <xdr:spPr>
        <a:xfrm>
          <a:off x="5427296" y="372143704"/>
          <a:ext cx="1225062" cy="83233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452</xdr:row>
      <xdr:rowOff>46893</xdr:rowOff>
    </xdr:from>
    <xdr:ext cx="1248508" cy="832338"/>
    <xdr:pic>
      <xdr:nvPicPr>
        <xdr:cNvPr id="663" name="图片 357" descr="平垫φ8.4×φ16×1.6">
          <a:extLst>
            <a:ext uri="{FF2B5EF4-FFF2-40B4-BE49-F238E27FC236}">
              <a16:creationId xmlns:a16="http://schemas.microsoft.com/office/drawing/2014/main" id="{8F4225A6-3D93-412A-87C8-F971A3D52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/>
        <a:srcRect l="2955" t="2759" r="7143" b="4345"/>
        <a:stretch>
          <a:fillRect/>
        </a:stretch>
      </xdr:blipFill>
      <xdr:spPr>
        <a:xfrm>
          <a:off x="5427296" y="373052243"/>
          <a:ext cx="1248508" cy="83233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453</xdr:row>
      <xdr:rowOff>64477</xdr:rowOff>
    </xdr:from>
    <xdr:ext cx="1263747" cy="803031"/>
    <xdr:pic>
      <xdr:nvPicPr>
        <xdr:cNvPr id="664" name="图片 358" descr="平垫φ13×φ24×2.5">
          <a:extLst>
            <a:ext uri="{FF2B5EF4-FFF2-40B4-BE49-F238E27FC236}">
              <a16:creationId xmlns:a16="http://schemas.microsoft.com/office/drawing/2014/main" id="{873F0639-E331-43AA-B91A-EA3341171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/>
        <a:srcRect l="8876" t="5871" b="4757"/>
        <a:stretch>
          <a:fillRect/>
        </a:stretch>
      </xdr:blipFill>
      <xdr:spPr>
        <a:xfrm>
          <a:off x="5409712" y="373984227"/>
          <a:ext cx="1263747" cy="80303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454</xdr:row>
      <xdr:rowOff>46893</xdr:rowOff>
    </xdr:from>
    <xdr:ext cx="1254370" cy="814754"/>
    <xdr:pic>
      <xdr:nvPicPr>
        <xdr:cNvPr id="665" name="图片 359" descr="平垫φ17×φ30×3">
          <a:extLst>
            <a:ext uri="{FF2B5EF4-FFF2-40B4-BE49-F238E27FC236}">
              <a16:creationId xmlns:a16="http://schemas.microsoft.com/office/drawing/2014/main" id="{2210D17E-6BB4-42AE-8B9E-C487A472F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/>
        <a:srcRect t="3280" r="9882" b="5527"/>
        <a:stretch>
          <a:fillRect/>
        </a:stretch>
      </xdr:blipFill>
      <xdr:spPr>
        <a:xfrm>
          <a:off x="5421434" y="374881043"/>
          <a:ext cx="1254370" cy="814754"/>
        </a:xfrm>
        <a:prstGeom prst="rect">
          <a:avLst/>
        </a:prstGeom>
      </xdr:spPr>
    </xdr:pic>
    <xdr:clientData/>
  </xdr:oneCellAnchor>
  <xdr:oneCellAnchor>
    <xdr:from>
      <xdr:col>9</xdr:col>
      <xdr:colOff>93549</xdr:colOff>
      <xdr:row>455</xdr:row>
      <xdr:rowOff>114353</xdr:rowOff>
    </xdr:from>
    <xdr:ext cx="1248508" cy="832339"/>
    <xdr:pic>
      <xdr:nvPicPr>
        <xdr:cNvPr id="666" name="图片 360" descr="弹垫φ6">
          <a:extLst>
            <a:ext uri="{FF2B5EF4-FFF2-40B4-BE49-F238E27FC236}">
              <a16:creationId xmlns:a16="http://schemas.microsoft.com/office/drawing/2014/main" id="{51DED713-A246-4D4C-95F3-6E00E9592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/>
        <a:srcRect l="4213" t="5128" r="6049" b="3846"/>
        <a:stretch>
          <a:fillRect/>
        </a:stretch>
      </xdr:blipFill>
      <xdr:spPr>
        <a:xfrm>
          <a:off x="14534129" y="376632500"/>
          <a:ext cx="1248508" cy="832339"/>
        </a:xfrm>
        <a:prstGeom prst="rect">
          <a:avLst/>
        </a:prstGeom>
      </xdr:spPr>
    </xdr:pic>
    <xdr:clientData/>
  </xdr:oneCellAnchor>
  <xdr:oneCellAnchor>
    <xdr:from>
      <xdr:col>9</xdr:col>
      <xdr:colOff>76539</xdr:colOff>
      <xdr:row>456</xdr:row>
      <xdr:rowOff>205261</xdr:rowOff>
    </xdr:from>
    <xdr:ext cx="1351677" cy="866302"/>
    <xdr:pic>
      <xdr:nvPicPr>
        <xdr:cNvPr id="667" name="图片 361" descr="弹垫φ8">
          <a:extLst>
            <a:ext uri="{FF2B5EF4-FFF2-40B4-BE49-F238E27FC236}">
              <a16:creationId xmlns:a16="http://schemas.microsoft.com/office/drawing/2014/main" id="{5CA24DB7-0815-41F0-8F42-1AC7BC8D4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/>
        <a:srcRect l="19172" t="14734" r="14563" b="19596"/>
        <a:stretch>
          <a:fillRect/>
        </a:stretch>
      </xdr:blipFill>
      <xdr:spPr>
        <a:xfrm>
          <a:off x="14517119" y="377726935"/>
          <a:ext cx="1351677" cy="866302"/>
        </a:xfrm>
        <a:prstGeom prst="rect">
          <a:avLst/>
        </a:prstGeom>
      </xdr:spPr>
    </xdr:pic>
    <xdr:clientData/>
  </xdr:oneCellAnchor>
  <xdr:oneCellAnchor>
    <xdr:from>
      <xdr:col>10</xdr:col>
      <xdr:colOff>136071</xdr:colOff>
      <xdr:row>463</xdr:row>
      <xdr:rowOff>315123</xdr:rowOff>
    </xdr:from>
    <xdr:ext cx="1289538" cy="828359"/>
    <xdr:pic>
      <xdr:nvPicPr>
        <xdr:cNvPr id="668" name="图片 362" descr="弹垫φ16">
          <a:extLst>
            <a:ext uri="{FF2B5EF4-FFF2-40B4-BE49-F238E27FC236}">
              <a16:creationId xmlns:a16="http://schemas.microsoft.com/office/drawing/2014/main" id="{18AD9765-99CE-4ED6-A181-053D02006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xfrm>
          <a:off x="16090446" y="376833270"/>
          <a:ext cx="1289538" cy="828359"/>
        </a:xfrm>
        <a:prstGeom prst="rect">
          <a:avLst/>
        </a:prstGeom>
      </xdr:spPr>
    </xdr:pic>
    <xdr:clientData/>
  </xdr:oneCellAnchor>
  <xdr:oneCellAnchor>
    <xdr:from>
      <xdr:col>9</xdr:col>
      <xdr:colOff>221115</xdr:colOff>
      <xdr:row>458</xdr:row>
      <xdr:rowOff>310528</xdr:rowOff>
    </xdr:from>
    <xdr:ext cx="1292621" cy="767861"/>
    <xdr:pic>
      <xdr:nvPicPr>
        <xdr:cNvPr id="669" name="图片 363" descr="开口挡圈φ5">
          <a:extLst>
            <a:ext uri="{FF2B5EF4-FFF2-40B4-BE49-F238E27FC236}">
              <a16:creationId xmlns:a16="http://schemas.microsoft.com/office/drawing/2014/main" id="{A918FC97-794A-4FDB-A430-6C2DBEE76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/>
        <a:srcRect l="25258" t="29356" r="20939" b="21065"/>
        <a:stretch>
          <a:fillRect/>
        </a:stretch>
      </xdr:blipFill>
      <xdr:spPr>
        <a:xfrm>
          <a:off x="14661695" y="380332515"/>
          <a:ext cx="1292621" cy="767861"/>
        </a:xfrm>
        <a:prstGeom prst="rect">
          <a:avLst/>
        </a:prstGeom>
      </xdr:spPr>
    </xdr:pic>
    <xdr:clientData/>
  </xdr:oneCellAnchor>
  <xdr:oneCellAnchor>
    <xdr:from>
      <xdr:col>10</xdr:col>
      <xdr:colOff>144575</xdr:colOff>
      <xdr:row>464</xdr:row>
      <xdr:rowOff>207906</xdr:rowOff>
    </xdr:from>
    <xdr:ext cx="1324708" cy="841596"/>
    <xdr:pic>
      <xdr:nvPicPr>
        <xdr:cNvPr id="670" name="图片 364" descr="bf5adc828b3afb2d32af70d5cebb6ef">
          <a:extLst>
            <a:ext uri="{FF2B5EF4-FFF2-40B4-BE49-F238E27FC236}">
              <a16:creationId xmlns:a16="http://schemas.microsoft.com/office/drawing/2014/main" id="{3B2759F5-02AB-4BF8-A58B-4A92AE32D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/>
        <a:srcRect l="23942" t="11019" r="27209" b="10851"/>
        <a:stretch>
          <a:fillRect/>
        </a:stretch>
      </xdr:blipFill>
      <xdr:spPr>
        <a:xfrm rot="16200000">
          <a:off x="16340506" y="377488024"/>
          <a:ext cx="841596" cy="1324708"/>
        </a:xfrm>
        <a:prstGeom prst="rect">
          <a:avLst/>
        </a:prstGeom>
      </xdr:spPr>
    </xdr:pic>
    <xdr:clientData/>
  </xdr:oneCellAnchor>
  <xdr:oneCellAnchor>
    <xdr:from>
      <xdr:col>9</xdr:col>
      <xdr:colOff>76540</xdr:colOff>
      <xdr:row>459</xdr:row>
      <xdr:rowOff>348348</xdr:rowOff>
    </xdr:from>
    <xdr:ext cx="1348154" cy="785445"/>
    <xdr:pic>
      <xdr:nvPicPr>
        <xdr:cNvPr id="671" name="图片 365" descr="内六角圆柱头螺钉M10×1.25×50">
          <a:extLst>
            <a:ext uri="{FF2B5EF4-FFF2-40B4-BE49-F238E27FC236}">
              <a16:creationId xmlns:a16="http://schemas.microsoft.com/office/drawing/2014/main" id="{342A728B-D13F-46B3-AF3A-3F4DB18F5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/>
        <a:srcRect l="30672" t="31683" r="38474" b="23859"/>
        <a:stretch>
          <a:fillRect/>
        </a:stretch>
      </xdr:blipFill>
      <xdr:spPr>
        <a:xfrm rot="5400000">
          <a:off x="14798474" y="380947932"/>
          <a:ext cx="785445" cy="1348154"/>
        </a:xfrm>
        <a:prstGeom prst="rect">
          <a:avLst/>
        </a:prstGeom>
      </xdr:spPr>
    </xdr:pic>
    <xdr:clientData/>
  </xdr:oneCellAnchor>
  <xdr:oneCellAnchor>
    <xdr:from>
      <xdr:col>9</xdr:col>
      <xdr:colOff>76540</xdr:colOff>
      <xdr:row>459</xdr:row>
      <xdr:rowOff>1594709</xdr:rowOff>
    </xdr:from>
    <xdr:ext cx="1348156" cy="785446"/>
    <xdr:pic>
      <xdr:nvPicPr>
        <xdr:cNvPr id="672" name="图片 366" descr="内六角圆柱头螺钉M10×1.25×50">
          <a:extLst>
            <a:ext uri="{FF2B5EF4-FFF2-40B4-BE49-F238E27FC236}">
              <a16:creationId xmlns:a16="http://schemas.microsoft.com/office/drawing/2014/main" id="{6BD14949-C0EA-4845-BB1F-995A28CC0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/>
        <a:srcRect l="32810" t="24296" r="36708" b="25128"/>
        <a:stretch>
          <a:fillRect/>
        </a:stretch>
      </xdr:blipFill>
      <xdr:spPr>
        <a:xfrm rot="5400000">
          <a:off x="14798475" y="382194292"/>
          <a:ext cx="785446" cy="1348156"/>
        </a:xfrm>
        <a:prstGeom prst="rect">
          <a:avLst/>
        </a:prstGeom>
      </xdr:spPr>
    </xdr:pic>
    <xdr:clientData/>
  </xdr:oneCellAnchor>
  <xdr:oneCellAnchor>
    <xdr:from>
      <xdr:col>9</xdr:col>
      <xdr:colOff>68036</xdr:colOff>
      <xdr:row>460</xdr:row>
      <xdr:rowOff>928713</xdr:rowOff>
    </xdr:from>
    <xdr:ext cx="1342293" cy="826477"/>
    <xdr:pic>
      <xdr:nvPicPr>
        <xdr:cNvPr id="673" name="图片 367" descr="平垫φ10.5×φ20×2">
          <a:extLst>
            <a:ext uri="{FF2B5EF4-FFF2-40B4-BE49-F238E27FC236}">
              <a16:creationId xmlns:a16="http://schemas.microsoft.com/office/drawing/2014/main" id="{4A9D57E3-DD03-4C0E-9D58-A3650CF2B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/>
        <a:srcRect l="5058" t="14030" r="10654" b="5534"/>
        <a:stretch>
          <a:fillRect/>
        </a:stretch>
      </xdr:blipFill>
      <xdr:spPr>
        <a:xfrm>
          <a:off x="14508616" y="383416994"/>
          <a:ext cx="1342293" cy="826477"/>
        </a:xfrm>
        <a:prstGeom prst="rect">
          <a:avLst/>
        </a:prstGeom>
      </xdr:spPr>
    </xdr:pic>
    <xdr:clientData/>
  </xdr:oneCellAnchor>
  <xdr:oneCellAnchor>
    <xdr:from>
      <xdr:col>9</xdr:col>
      <xdr:colOff>51027</xdr:colOff>
      <xdr:row>461</xdr:row>
      <xdr:rowOff>735753</xdr:rowOff>
    </xdr:from>
    <xdr:ext cx="1341853" cy="833413"/>
    <xdr:pic>
      <xdr:nvPicPr>
        <xdr:cNvPr id="674" name="图片 368" descr="弹垫φ10">
          <a:extLst>
            <a:ext uri="{FF2B5EF4-FFF2-40B4-BE49-F238E27FC236}">
              <a16:creationId xmlns:a16="http://schemas.microsoft.com/office/drawing/2014/main" id="{36B8E2E9-4B1A-43F5-BF16-7287DEE4D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/>
        <a:srcRect l="3377" t="7181"/>
        <a:stretch>
          <a:fillRect/>
        </a:stretch>
      </xdr:blipFill>
      <xdr:spPr>
        <a:xfrm>
          <a:off x="14491607" y="384168030"/>
          <a:ext cx="1341853" cy="833413"/>
        </a:xfrm>
        <a:prstGeom prst="rect">
          <a:avLst/>
        </a:prstGeom>
      </xdr:spPr>
    </xdr:pic>
    <xdr:clientData/>
  </xdr:oneCellAnchor>
  <xdr:oneCellAnchor>
    <xdr:from>
      <xdr:col>9</xdr:col>
      <xdr:colOff>34019</xdr:colOff>
      <xdr:row>463</xdr:row>
      <xdr:rowOff>164025</xdr:rowOff>
    </xdr:from>
    <xdr:ext cx="1366245" cy="704012"/>
    <xdr:pic>
      <xdr:nvPicPr>
        <xdr:cNvPr id="675" name="图片 369" descr="灯笼型平圆头抽芯铆钉φ4×16">
          <a:extLst>
            <a:ext uri="{FF2B5EF4-FFF2-40B4-BE49-F238E27FC236}">
              <a16:creationId xmlns:a16="http://schemas.microsoft.com/office/drawing/2014/main" id="{50EE23EB-1AF9-4153-AB16-464069903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/>
        <a:srcRect l="24370" t="20550" r="32291" b="29472"/>
        <a:stretch>
          <a:fillRect/>
        </a:stretch>
      </xdr:blipFill>
      <xdr:spPr>
        <a:xfrm rot="16200000">
          <a:off x="14805716" y="385170185"/>
          <a:ext cx="704012" cy="1366245"/>
        </a:xfrm>
        <a:prstGeom prst="rect">
          <a:avLst/>
        </a:prstGeom>
      </xdr:spPr>
    </xdr:pic>
    <xdr:clientData/>
  </xdr:oneCellAnchor>
  <xdr:oneCellAnchor>
    <xdr:from>
      <xdr:col>9</xdr:col>
      <xdr:colOff>42523</xdr:colOff>
      <xdr:row>464</xdr:row>
      <xdr:rowOff>79419</xdr:rowOff>
    </xdr:from>
    <xdr:ext cx="1335691" cy="720969"/>
    <xdr:pic>
      <xdr:nvPicPr>
        <xdr:cNvPr id="676" name="图片 370" descr="IMG_4985">
          <a:extLst>
            <a:ext uri="{FF2B5EF4-FFF2-40B4-BE49-F238E27FC236}">
              <a16:creationId xmlns:a16="http://schemas.microsoft.com/office/drawing/2014/main" id="{79406287-22EE-4823-807A-12A46A395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/>
        <a:srcRect l="8843" t="19168" r="17041" b="18506"/>
        <a:stretch>
          <a:fillRect/>
        </a:stretch>
      </xdr:blipFill>
      <xdr:spPr>
        <a:xfrm>
          <a:off x="14483103" y="386386205"/>
          <a:ext cx="1335691" cy="720969"/>
        </a:xfrm>
        <a:prstGeom prst="rect">
          <a:avLst/>
        </a:prstGeom>
      </xdr:spPr>
    </xdr:pic>
    <xdr:clientData/>
  </xdr:oneCellAnchor>
  <xdr:oneCellAnchor>
    <xdr:from>
      <xdr:col>9</xdr:col>
      <xdr:colOff>59531</xdr:colOff>
      <xdr:row>465</xdr:row>
      <xdr:rowOff>194888</xdr:rowOff>
    </xdr:from>
    <xdr:ext cx="1342292" cy="644558"/>
    <xdr:pic>
      <xdr:nvPicPr>
        <xdr:cNvPr id="677" name="图片 371" descr="bf5adc828b3afb2d32af70d5cebb6ef">
          <a:extLst>
            <a:ext uri="{FF2B5EF4-FFF2-40B4-BE49-F238E27FC236}">
              <a16:creationId xmlns:a16="http://schemas.microsoft.com/office/drawing/2014/main" id="{007F9E5E-9CD2-4C7F-970E-C50303DC4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/>
        <a:srcRect l="30593" t="26010" r="38464" b="32261"/>
        <a:stretch>
          <a:fillRect/>
        </a:stretch>
      </xdr:blipFill>
      <xdr:spPr>
        <a:xfrm rot="16200000">
          <a:off x="14848978" y="386943722"/>
          <a:ext cx="644558" cy="1342292"/>
        </a:xfrm>
        <a:prstGeom prst="rect">
          <a:avLst/>
        </a:prstGeom>
      </xdr:spPr>
    </xdr:pic>
    <xdr:clientData/>
  </xdr:oneCellAnchor>
  <xdr:oneCellAnchor>
    <xdr:from>
      <xdr:col>9</xdr:col>
      <xdr:colOff>76541</xdr:colOff>
      <xdr:row>467</xdr:row>
      <xdr:rowOff>99988</xdr:rowOff>
    </xdr:from>
    <xdr:ext cx="1352158" cy="849923"/>
    <xdr:pic>
      <xdr:nvPicPr>
        <xdr:cNvPr id="678" name="图片 372" descr="IMG_4986">
          <a:extLst>
            <a:ext uri="{FF2B5EF4-FFF2-40B4-BE49-F238E27FC236}">
              <a16:creationId xmlns:a16="http://schemas.microsoft.com/office/drawing/2014/main" id="{9C07339E-1755-4EAF-ACE1-2FEFF085A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/>
        <a:srcRect l="2945" t="3150" b="5487"/>
        <a:stretch>
          <a:fillRect/>
        </a:stretch>
      </xdr:blipFill>
      <xdr:spPr>
        <a:xfrm>
          <a:off x="14517121" y="389085680"/>
          <a:ext cx="1352158" cy="849923"/>
        </a:xfrm>
        <a:prstGeom prst="rect">
          <a:avLst/>
        </a:prstGeom>
      </xdr:spPr>
    </xdr:pic>
    <xdr:clientData/>
  </xdr:oneCellAnchor>
  <xdr:oneCellAnchor>
    <xdr:from>
      <xdr:col>9</xdr:col>
      <xdr:colOff>59532</xdr:colOff>
      <xdr:row>469</xdr:row>
      <xdr:rowOff>20802</xdr:rowOff>
    </xdr:from>
    <xdr:ext cx="1348157" cy="844062"/>
    <xdr:pic>
      <xdr:nvPicPr>
        <xdr:cNvPr id="679" name="图片 373" descr="平垫φ10×φ25×1.5">
          <a:extLst>
            <a:ext uri="{FF2B5EF4-FFF2-40B4-BE49-F238E27FC236}">
              <a16:creationId xmlns:a16="http://schemas.microsoft.com/office/drawing/2014/main" id="{A940AEBE-6386-41ED-AF21-A984AE582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/>
        <a:srcRect t="17082" r="7052" b="19190"/>
        <a:stretch>
          <a:fillRect/>
        </a:stretch>
      </xdr:blipFill>
      <xdr:spPr>
        <a:xfrm>
          <a:off x="14500112" y="390902990"/>
          <a:ext cx="1348157" cy="84406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472</xdr:row>
      <xdr:rowOff>16962</xdr:rowOff>
    </xdr:from>
    <xdr:to>
      <xdr:col>9</xdr:col>
      <xdr:colOff>0</xdr:colOff>
      <xdr:row>472</xdr:row>
      <xdr:rowOff>873809</xdr:rowOff>
    </xdr:to>
    <xdr:pic>
      <xdr:nvPicPr>
        <xdr:cNvPr id="682" name="图片 6">
          <a:extLst>
            <a:ext uri="{FF2B5EF4-FFF2-40B4-BE49-F238E27FC236}">
              <a16:creationId xmlns:a16="http://schemas.microsoft.com/office/drawing/2014/main" id="{581F80E2-FEBF-4AB2-A16A-722AAB16B1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27296" y="391310312"/>
          <a:ext cx="1325539" cy="8568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0</xdr:colOff>
      <xdr:row>473</xdr:row>
      <xdr:rowOff>17584</xdr:rowOff>
    </xdr:from>
    <xdr:to>
      <xdr:col>9</xdr:col>
      <xdr:colOff>0</xdr:colOff>
      <xdr:row>473</xdr:row>
      <xdr:rowOff>872891</xdr:rowOff>
    </xdr:to>
    <xdr:pic>
      <xdr:nvPicPr>
        <xdr:cNvPr id="683" name="图片 5">
          <a:extLst>
            <a:ext uri="{FF2B5EF4-FFF2-40B4-BE49-F238E27FC236}">
              <a16:creationId xmlns:a16="http://schemas.microsoft.com/office/drawing/2014/main" id="{E204E671-9FC3-43D4-BA37-EF49E4A0D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21434" y="392225334"/>
          <a:ext cx="1318847" cy="8553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0</xdr:colOff>
      <xdr:row>474</xdr:row>
      <xdr:rowOff>39763</xdr:rowOff>
    </xdr:from>
    <xdr:to>
      <xdr:col>9</xdr:col>
      <xdr:colOff>0</xdr:colOff>
      <xdr:row>474</xdr:row>
      <xdr:rowOff>895496</xdr:rowOff>
    </xdr:to>
    <xdr:pic>
      <xdr:nvPicPr>
        <xdr:cNvPr id="684" name="图片 7">
          <a:extLst>
            <a:ext uri="{FF2B5EF4-FFF2-40B4-BE49-F238E27FC236}">
              <a16:creationId xmlns:a16="http://schemas.microsoft.com/office/drawing/2014/main" id="{EDA8124A-FE1E-49E3-84DF-03A31B9A8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21435" y="393161913"/>
          <a:ext cx="1331548" cy="8557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0</xdr:colOff>
      <xdr:row>289</xdr:row>
      <xdr:rowOff>0</xdr:rowOff>
    </xdr:from>
    <xdr:ext cx="1391285" cy="894080"/>
    <xdr:pic>
      <xdr:nvPicPr>
        <xdr:cNvPr id="685" name="图片 104" descr="微信图片_20200601092357">
          <a:extLst>
            <a:ext uri="{FF2B5EF4-FFF2-40B4-BE49-F238E27FC236}">
              <a16:creationId xmlns:a16="http://schemas.microsoft.com/office/drawing/2014/main" id="{FB71C869-ECB7-466A-AD5E-FAF2CC231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/>
        <a:stretch>
          <a:fillRect/>
        </a:stretch>
      </xdr:blipFill>
      <xdr:spPr>
        <a:xfrm>
          <a:off x="5327650" y="225304350"/>
          <a:ext cx="1391285" cy="89408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290</xdr:row>
      <xdr:rowOff>0</xdr:rowOff>
    </xdr:from>
    <xdr:ext cx="1393190" cy="916352"/>
    <xdr:pic>
      <xdr:nvPicPr>
        <xdr:cNvPr id="686" name="图片 105" descr="34fd790bc9aac74a7fa61ece8f6a796">
          <a:extLst>
            <a:ext uri="{FF2B5EF4-FFF2-40B4-BE49-F238E27FC236}">
              <a16:creationId xmlns:a16="http://schemas.microsoft.com/office/drawing/2014/main" id="{60B60FBA-B094-42C6-8F94-56966E8BF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/>
        <a:stretch>
          <a:fillRect/>
        </a:stretch>
      </xdr:blipFill>
      <xdr:spPr>
        <a:xfrm>
          <a:off x="5327650" y="226218750"/>
          <a:ext cx="1393190" cy="91635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290</xdr:row>
      <xdr:rowOff>913130</xdr:rowOff>
    </xdr:from>
    <xdr:ext cx="1388110" cy="900974"/>
    <xdr:pic>
      <xdr:nvPicPr>
        <xdr:cNvPr id="687" name="图片 106" descr="微信图片_20200601092402">
          <a:extLst>
            <a:ext uri="{FF2B5EF4-FFF2-40B4-BE49-F238E27FC236}">
              <a16:creationId xmlns:a16="http://schemas.microsoft.com/office/drawing/2014/main" id="{8365887C-B56E-46CE-A0F2-C5599B70F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/>
        <a:stretch>
          <a:fillRect/>
        </a:stretch>
      </xdr:blipFill>
      <xdr:spPr>
        <a:xfrm>
          <a:off x="5327650" y="227131880"/>
          <a:ext cx="1388110" cy="90097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291</xdr:row>
      <xdr:rowOff>913130</xdr:rowOff>
    </xdr:from>
    <xdr:ext cx="1391920" cy="938984"/>
    <xdr:pic>
      <xdr:nvPicPr>
        <xdr:cNvPr id="688" name="图片 107" descr="微信图片_20200601092400">
          <a:extLst>
            <a:ext uri="{FF2B5EF4-FFF2-40B4-BE49-F238E27FC236}">
              <a16:creationId xmlns:a16="http://schemas.microsoft.com/office/drawing/2014/main" id="{08C139E0-14F9-4AF6-838B-59B7B9752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/>
        <a:stretch>
          <a:fillRect/>
        </a:stretch>
      </xdr:blipFill>
      <xdr:spPr>
        <a:xfrm>
          <a:off x="5327650" y="228046280"/>
          <a:ext cx="1391920" cy="93898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262</xdr:row>
      <xdr:rowOff>29308</xdr:rowOff>
    </xdr:from>
    <xdr:ext cx="1384071" cy="858554"/>
    <xdr:pic>
      <xdr:nvPicPr>
        <xdr:cNvPr id="689" name="图片 176" descr="21f21bdf70dfa9c77cc5e5b3f15edd7">
          <a:extLst>
            <a:ext uri="{FF2B5EF4-FFF2-40B4-BE49-F238E27FC236}">
              <a16:creationId xmlns:a16="http://schemas.microsoft.com/office/drawing/2014/main" id="{B248AC0E-0F5E-4D86-A83B-1A2C04261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/>
        <a:srcRect t="5200"/>
        <a:stretch>
          <a:fillRect/>
        </a:stretch>
      </xdr:blipFill>
      <xdr:spPr>
        <a:xfrm>
          <a:off x="5397988" y="200644858"/>
          <a:ext cx="1384071" cy="85855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288</xdr:row>
      <xdr:rowOff>2540</xdr:rowOff>
    </xdr:from>
    <xdr:ext cx="1380490" cy="949234"/>
    <xdr:pic>
      <xdr:nvPicPr>
        <xdr:cNvPr id="690" name="图片 379" descr="0b89c703243aa991f784539db202153">
          <a:extLst>
            <a:ext uri="{FF2B5EF4-FFF2-40B4-BE49-F238E27FC236}">
              <a16:creationId xmlns:a16="http://schemas.microsoft.com/office/drawing/2014/main" id="{9D6D30CB-1948-49B5-9C68-4CA1391FE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/>
        <a:stretch>
          <a:fillRect/>
        </a:stretch>
      </xdr:blipFill>
      <xdr:spPr>
        <a:xfrm>
          <a:off x="5336540" y="224392490"/>
          <a:ext cx="1380490" cy="94923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244</xdr:row>
      <xdr:rowOff>30436</xdr:rowOff>
    </xdr:from>
    <xdr:ext cx="1380518" cy="868089"/>
    <xdr:pic>
      <xdr:nvPicPr>
        <xdr:cNvPr id="691" name="图片 384" descr="ccfaa9a3adb5c7febb22aad0d67333b">
          <a:extLst>
            <a:ext uri="{FF2B5EF4-FFF2-40B4-BE49-F238E27FC236}">
              <a16:creationId xmlns:a16="http://schemas.microsoft.com/office/drawing/2014/main" id="{1630E2A4-DA1B-44BC-BEEA-D7BEA5849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xfrm>
          <a:off x="5374032" y="184186786"/>
          <a:ext cx="1380518" cy="86808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294</xdr:row>
      <xdr:rowOff>79517</xdr:rowOff>
    </xdr:from>
    <xdr:ext cx="1443494" cy="775860"/>
    <xdr:pic>
      <xdr:nvPicPr>
        <xdr:cNvPr id="692" name="图片 388" descr="3ec615c21c0db5d68e305c7245fd341">
          <a:extLst>
            <a:ext uri="{FF2B5EF4-FFF2-40B4-BE49-F238E27FC236}">
              <a16:creationId xmlns:a16="http://schemas.microsoft.com/office/drawing/2014/main" id="{5128D0D4-6C58-4B50-B383-AD722DF00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/>
        <a:srcRect l="16189" r="9123"/>
        <a:stretch>
          <a:fillRect/>
        </a:stretch>
      </xdr:blipFill>
      <xdr:spPr>
        <a:xfrm rot="5400000">
          <a:off x="5681343" y="229622050"/>
          <a:ext cx="775860" cy="144349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337</xdr:row>
      <xdr:rowOff>22419</xdr:rowOff>
    </xdr:from>
    <xdr:ext cx="1362686" cy="871110"/>
    <xdr:pic>
      <xdr:nvPicPr>
        <xdr:cNvPr id="693" name="图片 389" descr="17e927b0678202a47b8a57ce695e7d0">
          <a:extLst>
            <a:ext uri="{FF2B5EF4-FFF2-40B4-BE49-F238E27FC236}">
              <a16:creationId xmlns:a16="http://schemas.microsoft.com/office/drawing/2014/main" id="{FEC685F3-8C78-4BF8-982B-4F4A0C9DD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/>
        <a:stretch>
          <a:fillRect/>
        </a:stretch>
      </xdr:blipFill>
      <xdr:spPr>
        <a:xfrm>
          <a:off x="5356419" y="269700569"/>
          <a:ext cx="1362686" cy="87111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338</xdr:row>
      <xdr:rowOff>13256</xdr:rowOff>
    </xdr:from>
    <xdr:ext cx="1282563" cy="865636"/>
    <xdr:pic>
      <xdr:nvPicPr>
        <xdr:cNvPr id="694" name="图片 390" descr="29619faf9e1ff42bc7c3fc38d2a0a28">
          <a:extLst>
            <a:ext uri="{FF2B5EF4-FFF2-40B4-BE49-F238E27FC236}">
              <a16:creationId xmlns:a16="http://schemas.microsoft.com/office/drawing/2014/main" id="{990655CC-92CE-460F-B773-F6C1B01C0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/>
        <a:srcRect l="19665" t="28669" r="15770" b="27724"/>
        <a:stretch>
          <a:fillRect/>
        </a:stretch>
      </xdr:blipFill>
      <xdr:spPr>
        <a:xfrm rot="5400000">
          <a:off x="5609000" y="270397342"/>
          <a:ext cx="865636" cy="128256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368</xdr:row>
      <xdr:rowOff>33131</xdr:rowOff>
    </xdr:from>
    <xdr:ext cx="946537" cy="862503"/>
    <xdr:pic>
      <xdr:nvPicPr>
        <xdr:cNvPr id="695" name="图片 391" descr="86e5016453d130b4db35562471d9d2e">
          <a:extLst>
            <a:ext uri="{FF2B5EF4-FFF2-40B4-BE49-F238E27FC236}">
              <a16:creationId xmlns:a16="http://schemas.microsoft.com/office/drawing/2014/main" id="{3B8ACB26-1440-4791-AC7C-54AFDBB54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/>
        <a:srcRect l="14251" t="19211" r="13781" b="24204"/>
        <a:stretch>
          <a:fillRect/>
        </a:stretch>
      </xdr:blipFill>
      <xdr:spPr>
        <a:xfrm rot="5400000">
          <a:off x="5621457" y="296186864"/>
          <a:ext cx="862503" cy="94653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406</xdr:row>
      <xdr:rowOff>46893</xdr:rowOff>
    </xdr:from>
    <xdr:ext cx="1160585" cy="846552"/>
    <xdr:pic>
      <xdr:nvPicPr>
        <xdr:cNvPr id="696" name="图片 132" descr="08fc32c0a96bffdbdce36e9755d0c1b">
          <a:extLst>
            <a:ext uri="{FF2B5EF4-FFF2-40B4-BE49-F238E27FC236}">
              <a16:creationId xmlns:a16="http://schemas.microsoft.com/office/drawing/2014/main" id="{2FD42A45-2CEE-4C8F-8B58-7B441628C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/>
        <a:srcRect l="5568" t="4639" r="12671"/>
        <a:stretch>
          <a:fillRect/>
        </a:stretch>
      </xdr:blipFill>
      <xdr:spPr>
        <a:xfrm>
          <a:off x="5415573" y="330989843"/>
          <a:ext cx="1160585" cy="84655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170</xdr:row>
      <xdr:rowOff>59635</xdr:rowOff>
    </xdr:from>
    <xdr:ext cx="1430014" cy="781879"/>
    <xdr:pic>
      <xdr:nvPicPr>
        <xdr:cNvPr id="697" name="图片 5" descr="遥控器3683010-R10">
          <a:extLst>
            <a:ext uri="{FF2B5EF4-FFF2-40B4-BE49-F238E27FC236}">
              <a16:creationId xmlns:a16="http://schemas.microsoft.com/office/drawing/2014/main" id="{9B7AD520-3959-463A-BE8E-8B754697C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/>
        <a:srcRect l="12824" t="31822" r="21157" b="11933"/>
        <a:stretch>
          <a:fillRect/>
        </a:stretch>
      </xdr:blipFill>
      <xdr:spPr>
        <a:xfrm>
          <a:off x="5360780" y="116309085"/>
          <a:ext cx="1430014" cy="78187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176</xdr:row>
      <xdr:rowOff>72888</xdr:rowOff>
    </xdr:from>
    <xdr:ext cx="1379607" cy="1011802"/>
    <xdr:pic>
      <xdr:nvPicPr>
        <xdr:cNvPr id="698" name="图片 14" descr="高音喇叭总成3721010-R10">
          <a:extLst>
            <a:ext uri="{FF2B5EF4-FFF2-40B4-BE49-F238E27FC236}">
              <a16:creationId xmlns:a16="http://schemas.microsoft.com/office/drawing/2014/main" id="{6BD40DEE-2A17-4E5F-9157-DFC2F8BA9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/>
        <a:srcRect l="13131" t="4567" b="4267"/>
        <a:stretch>
          <a:fillRect/>
        </a:stretch>
      </xdr:blipFill>
      <xdr:spPr>
        <a:xfrm rot="5400000">
          <a:off x="5557936" y="121624835"/>
          <a:ext cx="1011802" cy="137960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188</xdr:row>
      <xdr:rowOff>33131</xdr:rowOff>
    </xdr:from>
    <xdr:ext cx="1331823" cy="861392"/>
    <xdr:pic>
      <xdr:nvPicPr>
        <xdr:cNvPr id="699" name="图片 123" descr="右前转向灯总成4111020-R10">
          <a:extLst>
            <a:ext uri="{FF2B5EF4-FFF2-40B4-BE49-F238E27FC236}">
              <a16:creationId xmlns:a16="http://schemas.microsoft.com/office/drawing/2014/main" id="{B24CFD7D-7D0B-44DC-9A23-309EBCB8C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xfrm>
          <a:off x="5427041" y="132995781"/>
          <a:ext cx="1331823" cy="86139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103</xdr:row>
      <xdr:rowOff>26505</xdr:rowOff>
    </xdr:from>
    <xdr:ext cx="1343274" cy="866779"/>
    <xdr:pic>
      <xdr:nvPicPr>
        <xdr:cNvPr id="700" name="图片 393" descr="右制动手刹主缸">
          <a:extLst>
            <a:ext uri="{FF2B5EF4-FFF2-40B4-BE49-F238E27FC236}">
              <a16:creationId xmlns:a16="http://schemas.microsoft.com/office/drawing/2014/main" id="{D5418441-EC8D-485B-B039-3EF4E08DA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/>
        <a:stretch>
          <a:fillRect/>
        </a:stretch>
      </xdr:blipFill>
      <xdr:spPr>
        <a:xfrm>
          <a:off x="5413789" y="63812255"/>
          <a:ext cx="1343274" cy="86677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108</xdr:row>
      <xdr:rowOff>26511</xdr:rowOff>
    </xdr:from>
    <xdr:ext cx="1310969" cy="871460"/>
    <xdr:pic>
      <xdr:nvPicPr>
        <xdr:cNvPr id="701" name="图片 395" descr="右制动手刹把手">
          <a:extLst>
            <a:ext uri="{FF2B5EF4-FFF2-40B4-BE49-F238E27FC236}">
              <a16:creationId xmlns:a16="http://schemas.microsoft.com/office/drawing/2014/main" id="{236AE2A6-3CFD-44A5-ADE8-8116251DC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/>
        <a:stretch>
          <a:fillRect/>
        </a:stretch>
      </xdr:blipFill>
      <xdr:spPr>
        <a:xfrm rot="16200000">
          <a:off x="5587167" y="68164506"/>
          <a:ext cx="871460" cy="131096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105</xdr:row>
      <xdr:rowOff>0</xdr:rowOff>
    </xdr:from>
    <xdr:ext cx="1393825" cy="895985"/>
    <xdr:pic>
      <xdr:nvPicPr>
        <xdr:cNvPr id="702" name="图片 396" descr="驻车开关">
          <a:extLst>
            <a:ext uri="{FF2B5EF4-FFF2-40B4-BE49-F238E27FC236}">
              <a16:creationId xmlns:a16="http://schemas.microsoft.com/office/drawing/2014/main" id="{907917EA-0917-4951-898A-B1D813325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xfrm>
          <a:off x="5327650" y="65614550"/>
          <a:ext cx="1393825" cy="89598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102</xdr:row>
      <xdr:rowOff>263769</xdr:rowOff>
    </xdr:from>
    <xdr:ext cx="1350727" cy="519919"/>
    <xdr:pic>
      <xdr:nvPicPr>
        <xdr:cNvPr id="703" name="图片 397" descr="右制动手刹总成">
          <a:extLst>
            <a:ext uri="{FF2B5EF4-FFF2-40B4-BE49-F238E27FC236}">
              <a16:creationId xmlns:a16="http://schemas.microsoft.com/office/drawing/2014/main" id="{7AD983F1-1A03-498B-8F5C-5A588FE61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xfrm rot="10800000" flipV="1">
          <a:off x="5388276" y="63135119"/>
          <a:ext cx="1350727" cy="51991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107</xdr:row>
      <xdr:rowOff>26504</xdr:rowOff>
    </xdr:from>
    <xdr:ext cx="1347229" cy="868018"/>
    <xdr:pic>
      <xdr:nvPicPr>
        <xdr:cNvPr id="704" name="图片 398" descr="左制动手刹主缸">
          <a:extLst>
            <a:ext uri="{FF2B5EF4-FFF2-40B4-BE49-F238E27FC236}">
              <a16:creationId xmlns:a16="http://schemas.microsoft.com/office/drawing/2014/main" id="{53CE803D-85C4-4232-BF63-71FCE8A42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xfrm>
          <a:off x="5374032" y="67469854"/>
          <a:ext cx="1347229" cy="86801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110</xdr:row>
      <xdr:rowOff>32815</xdr:rowOff>
    </xdr:from>
    <xdr:ext cx="1324707" cy="834693"/>
    <xdr:pic>
      <xdr:nvPicPr>
        <xdr:cNvPr id="705" name="图片 401" descr="制动手把压块">
          <a:extLst>
            <a:ext uri="{FF2B5EF4-FFF2-40B4-BE49-F238E27FC236}">
              <a16:creationId xmlns:a16="http://schemas.microsoft.com/office/drawing/2014/main" id="{18326C19-980F-467D-BA9F-649C07966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/>
        <a:srcRect l="3455" b="5112"/>
        <a:stretch>
          <a:fillRect/>
        </a:stretch>
      </xdr:blipFill>
      <xdr:spPr>
        <a:xfrm>
          <a:off x="5397989" y="70219365"/>
          <a:ext cx="1324707" cy="83469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119</xdr:row>
      <xdr:rowOff>26504</xdr:rowOff>
    </xdr:from>
    <xdr:ext cx="1390650" cy="891449"/>
    <xdr:pic>
      <xdr:nvPicPr>
        <xdr:cNvPr id="288" name="图片 402" descr="前制动油管总成">
          <a:extLst>
            <a:ext uri="{FF2B5EF4-FFF2-40B4-BE49-F238E27FC236}">
              <a16:creationId xmlns:a16="http://schemas.microsoft.com/office/drawing/2014/main" id="{118BBC01-D43B-4574-8894-20816D18F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/>
        <a:stretch>
          <a:fillRect/>
        </a:stretch>
      </xdr:blipFill>
      <xdr:spPr>
        <a:xfrm>
          <a:off x="17124218" y="78609486"/>
          <a:ext cx="1390650" cy="89144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180</xdr:row>
      <xdr:rowOff>33130</xdr:rowOff>
    </xdr:from>
    <xdr:ext cx="1311929" cy="841513"/>
    <xdr:pic>
      <xdr:nvPicPr>
        <xdr:cNvPr id="707" name="图片 408" descr="摄像头转接线4002050-R11">
          <a:extLst>
            <a:ext uri="{FF2B5EF4-FFF2-40B4-BE49-F238E27FC236}">
              <a16:creationId xmlns:a16="http://schemas.microsoft.com/office/drawing/2014/main" id="{8B88A335-DFDD-46B8-BB77-CD180C175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/>
        <a:stretch>
          <a:fillRect/>
        </a:stretch>
      </xdr:blipFill>
      <xdr:spPr>
        <a:xfrm>
          <a:off x="5427041" y="125680580"/>
          <a:ext cx="1311929" cy="841513"/>
        </a:xfrm>
        <a:prstGeom prst="rect">
          <a:avLst/>
        </a:prstGeom>
      </xdr:spPr>
    </xdr:pic>
    <xdr:clientData/>
  </xdr:oneCellAnchor>
  <xdr:oneCellAnchor>
    <xdr:from>
      <xdr:col>9</xdr:col>
      <xdr:colOff>42523</xdr:colOff>
      <xdr:row>293</xdr:row>
      <xdr:rowOff>75300</xdr:rowOff>
    </xdr:from>
    <xdr:ext cx="1444000" cy="807469"/>
    <xdr:pic>
      <xdr:nvPicPr>
        <xdr:cNvPr id="708" name="图片 399" descr="顶棚">
          <a:extLst>
            <a:ext uri="{FF2B5EF4-FFF2-40B4-BE49-F238E27FC236}">
              <a16:creationId xmlns:a16="http://schemas.microsoft.com/office/drawing/2014/main" id="{8B838CFA-FA41-49BD-8374-07638075B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/>
        <a:srcRect l="3011" t="2140" r="5733" b="5882"/>
        <a:stretch>
          <a:fillRect/>
        </a:stretch>
      </xdr:blipFill>
      <xdr:spPr>
        <a:xfrm rot="16200000">
          <a:off x="14801368" y="229318039"/>
          <a:ext cx="807469" cy="144400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395</xdr:row>
      <xdr:rowOff>19881</xdr:rowOff>
    </xdr:from>
    <xdr:ext cx="1284467" cy="854558"/>
    <xdr:pic>
      <xdr:nvPicPr>
        <xdr:cNvPr id="709" name="图片 400" descr="IMG_4980">
          <a:extLst>
            <a:ext uri="{FF2B5EF4-FFF2-40B4-BE49-F238E27FC236}">
              <a16:creationId xmlns:a16="http://schemas.microsoft.com/office/drawing/2014/main" id="{E32E5FDC-5714-49AF-87E3-529A93463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/>
        <a:srcRect l="32866" t="15005" r="38507" b="19521"/>
        <a:stretch>
          <a:fillRect/>
        </a:stretch>
      </xdr:blipFill>
      <xdr:spPr>
        <a:xfrm rot="5400000">
          <a:off x="5648621" y="320689476"/>
          <a:ext cx="854558" cy="128446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111</xdr:row>
      <xdr:rowOff>46892</xdr:rowOff>
    </xdr:from>
    <xdr:ext cx="1335405" cy="846553"/>
    <xdr:pic>
      <xdr:nvPicPr>
        <xdr:cNvPr id="710" name="图片 409" descr="油封螺丝">
          <a:extLst>
            <a:ext uri="{FF2B5EF4-FFF2-40B4-BE49-F238E27FC236}">
              <a16:creationId xmlns:a16="http://schemas.microsoft.com/office/drawing/2014/main" id="{B89C5CDC-4ADA-430C-BAE3-B6A9F93ED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/>
        <a:srcRect l="3797" t="5248"/>
        <a:stretch>
          <a:fillRect/>
        </a:stretch>
      </xdr:blipFill>
      <xdr:spPr>
        <a:xfrm>
          <a:off x="5403850" y="71147842"/>
          <a:ext cx="1335405" cy="84655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112</xdr:row>
      <xdr:rowOff>7288</xdr:rowOff>
    </xdr:from>
    <xdr:ext cx="1242418" cy="890270"/>
    <xdr:pic>
      <xdr:nvPicPr>
        <xdr:cNvPr id="711" name="图片 410" descr="油封垫圈">
          <a:extLst>
            <a:ext uri="{FF2B5EF4-FFF2-40B4-BE49-F238E27FC236}">
              <a16:creationId xmlns:a16="http://schemas.microsoft.com/office/drawing/2014/main" id="{10082D11-B816-4904-BA66-38B3783CB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/>
        <a:srcRect l="11347"/>
        <a:stretch>
          <a:fillRect/>
        </a:stretch>
      </xdr:blipFill>
      <xdr:spPr>
        <a:xfrm>
          <a:off x="5440294" y="72022638"/>
          <a:ext cx="1242418" cy="89027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162</xdr:row>
      <xdr:rowOff>39756</xdr:rowOff>
    </xdr:from>
    <xdr:ext cx="1427088" cy="834887"/>
    <xdr:pic>
      <xdr:nvPicPr>
        <xdr:cNvPr id="712" name="图片 411" descr="IMG_5001">
          <a:extLst>
            <a:ext uri="{FF2B5EF4-FFF2-40B4-BE49-F238E27FC236}">
              <a16:creationId xmlns:a16="http://schemas.microsoft.com/office/drawing/2014/main" id="{8EB65798-2C17-4F3A-BEA8-152383C55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/>
        <a:srcRect l="10327" t="4580" r="2629" b="16794"/>
        <a:stretch>
          <a:fillRect/>
        </a:stretch>
      </xdr:blipFill>
      <xdr:spPr>
        <a:xfrm>
          <a:off x="5367407" y="108631106"/>
          <a:ext cx="1427088" cy="83488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236</xdr:row>
      <xdr:rowOff>59635</xdr:rowOff>
    </xdr:from>
    <xdr:ext cx="1070527" cy="796961"/>
    <xdr:pic>
      <xdr:nvPicPr>
        <xdr:cNvPr id="713" name="图片 412" descr="473f4a88173deec8ce28cf80447bff4">
          <a:extLst>
            <a:ext uri="{FF2B5EF4-FFF2-40B4-BE49-F238E27FC236}">
              <a16:creationId xmlns:a16="http://schemas.microsoft.com/office/drawing/2014/main" id="{2BC040F7-35A2-4B85-AD6F-D8B33A234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/>
        <a:srcRect l="31993" t="35049" r="17918" b="31604"/>
        <a:stretch>
          <a:fillRect/>
        </a:stretch>
      </xdr:blipFill>
      <xdr:spPr>
        <a:xfrm>
          <a:off x="5460172" y="176900785"/>
          <a:ext cx="1070527" cy="796961"/>
        </a:xfrm>
        <a:prstGeom prst="rect">
          <a:avLst/>
        </a:prstGeom>
      </xdr:spPr>
    </xdr:pic>
    <xdr:clientData/>
  </xdr:oneCellAnchor>
  <xdr:oneCellAnchor>
    <xdr:from>
      <xdr:col>9</xdr:col>
      <xdr:colOff>109728</xdr:colOff>
      <xdr:row>4</xdr:row>
      <xdr:rowOff>113969</xdr:rowOff>
    </xdr:from>
    <xdr:ext cx="1267605" cy="842507"/>
    <xdr:pic>
      <xdr:nvPicPr>
        <xdr:cNvPr id="714" name="Picture 2">
          <a:extLst>
            <a:ext uri="{FF2B5EF4-FFF2-40B4-BE49-F238E27FC236}">
              <a16:creationId xmlns:a16="http://schemas.microsoft.com/office/drawing/2014/main" id="{3A525E01-A6AB-4492-BF92-80A2CA688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/>
        <a:srcRect l="7225" t="13263" r="8370" b="12277"/>
        <a:stretch>
          <a:fillRect/>
        </a:stretch>
      </xdr:blipFill>
      <xdr:spPr>
        <a:xfrm>
          <a:off x="16605505" y="3357041"/>
          <a:ext cx="1267605" cy="84250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9</xdr:col>
      <xdr:colOff>180230</xdr:colOff>
      <xdr:row>5</xdr:row>
      <xdr:rowOff>59899</xdr:rowOff>
    </xdr:from>
    <xdr:ext cx="1150732" cy="870669"/>
    <xdr:pic>
      <xdr:nvPicPr>
        <xdr:cNvPr id="715" name="图片 415" descr="40.jpg">
          <a:extLst>
            <a:ext uri="{FF2B5EF4-FFF2-40B4-BE49-F238E27FC236}">
              <a16:creationId xmlns:a16="http://schemas.microsoft.com/office/drawing/2014/main" id="{F0445D42-DC9A-4239-92F6-3735F5A71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/>
        <a:stretch>
          <a:fillRect/>
        </a:stretch>
      </xdr:blipFill>
      <xdr:spPr>
        <a:xfrm>
          <a:off x="16644731" y="3516066"/>
          <a:ext cx="1150732" cy="87066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7</xdr:row>
      <xdr:rowOff>26505</xdr:rowOff>
    </xdr:from>
    <xdr:ext cx="1227813" cy="830284"/>
    <xdr:pic>
      <xdr:nvPicPr>
        <xdr:cNvPr id="716" name="图片 417" descr="39.jpg">
          <a:extLst>
            <a:ext uri="{FF2B5EF4-FFF2-40B4-BE49-F238E27FC236}">
              <a16:creationId xmlns:a16="http://schemas.microsoft.com/office/drawing/2014/main" id="{29D1352D-F82D-4E96-B4AD-ECC611A14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/>
        <a:srcRect l="14229" t="14493" r="5534" b="12253"/>
        <a:stretch>
          <a:fillRect/>
        </a:stretch>
      </xdr:blipFill>
      <xdr:spPr>
        <a:xfrm>
          <a:off x="5453546" y="3334855"/>
          <a:ext cx="1227813" cy="830284"/>
        </a:xfrm>
        <a:prstGeom prst="rect">
          <a:avLst/>
        </a:prstGeom>
      </xdr:spPr>
    </xdr:pic>
    <xdr:clientData/>
  </xdr:oneCellAnchor>
  <xdr:oneCellAnchor>
    <xdr:from>
      <xdr:col>9</xdr:col>
      <xdr:colOff>27709</xdr:colOff>
      <xdr:row>17</xdr:row>
      <xdr:rowOff>108427</xdr:rowOff>
    </xdr:from>
    <xdr:ext cx="1438516" cy="766804"/>
    <xdr:pic>
      <xdr:nvPicPr>
        <xdr:cNvPr id="717" name="图片 418" descr="38.jpg">
          <a:extLst>
            <a:ext uri="{FF2B5EF4-FFF2-40B4-BE49-F238E27FC236}">
              <a16:creationId xmlns:a16="http://schemas.microsoft.com/office/drawing/2014/main" id="{585DFF21-4B3C-4651-99C1-B00B68045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/>
        <a:srcRect t="18565" b="12154"/>
        <a:stretch>
          <a:fillRect/>
        </a:stretch>
      </xdr:blipFill>
      <xdr:spPr>
        <a:xfrm>
          <a:off x="17151927" y="12854609"/>
          <a:ext cx="1438516" cy="76680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15</xdr:row>
      <xdr:rowOff>13252</xdr:rowOff>
    </xdr:from>
    <xdr:ext cx="1085215" cy="883920"/>
    <xdr:pic>
      <xdr:nvPicPr>
        <xdr:cNvPr id="718" name="图片 424" descr="42-1.jpg">
          <a:extLst>
            <a:ext uri="{FF2B5EF4-FFF2-40B4-BE49-F238E27FC236}">
              <a16:creationId xmlns:a16="http://schemas.microsoft.com/office/drawing/2014/main" id="{0926CB01-83DA-4835-9693-D218E2D38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xfrm>
          <a:off x="17124218" y="10930634"/>
          <a:ext cx="1085215" cy="88392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16</xdr:row>
      <xdr:rowOff>33130</xdr:rowOff>
    </xdr:from>
    <xdr:ext cx="1079500" cy="863600"/>
    <xdr:pic>
      <xdr:nvPicPr>
        <xdr:cNvPr id="719" name="图片 426" descr="43-1.jpg">
          <a:extLst>
            <a:ext uri="{FF2B5EF4-FFF2-40B4-BE49-F238E27FC236}">
              <a16:creationId xmlns:a16="http://schemas.microsoft.com/office/drawing/2014/main" id="{0FA86A12-6B09-4FD9-8505-14B22F507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/>
        <a:stretch>
          <a:fillRect/>
        </a:stretch>
      </xdr:blipFill>
      <xdr:spPr>
        <a:xfrm>
          <a:off x="17124218" y="11864912"/>
          <a:ext cx="1079500" cy="86360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23</xdr:row>
      <xdr:rowOff>19877</xdr:rowOff>
    </xdr:from>
    <xdr:ext cx="1152838" cy="875639"/>
    <xdr:pic>
      <xdr:nvPicPr>
        <xdr:cNvPr id="720" name="图片 427" descr="37-1.jpg">
          <a:extLst>
            <a:ext uri="{FF2B5EF4-FFF2-40B4-BE49-F238E27FC236}">
              <a16:creationId xmlns:a16="http://schemas.microsoft.com/office/drawing/2014/main" id="{E37A3571-7C30-4C1D-9B93-70FFFB3DF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/>
        <a:stretch>
          <a:fillRect/>
        </a:stretch>
      </xdr:blipFill>
      <xdr:spPr>
        <a:xfrm>
          <a:off x="5526431" y="17958627"/>
          <a:ext cx="1152838" cy="875639"/>
        </a:xfrm>
        <a:prstGeom prst="rect">
          <a:avLst/>
        </a:prstGeom>
      </xdr:spPr>
    </xdr:pic>
    <xdr:clientData/>
  </xdr:oneCellAnchor>
  <xdr:oneCellAnchor>
    <xdr:from>
      <xdr:col>9</xdr:col>
      <xdr:colOff>73152</xdr:colOff>
      <xdr:row>39</xdr:row>
      <xdr:rowOff>33129</xdr:rowOff>
    </xdr:from>
    <xdr:ext cx="1292153" cy="861393"/>
    <xdr:pic>
      <xdr:nvPicPr>
        <xdr:cNvPr id="721" name="图片 428" descr="36-1.jpg">
          <a:extLst>
            <a:ext uri="{FF2B5EF4-FFF2-40B4-BE49-F238E27FC236}">
              <a16:creationId xmlns:a16="http://schemas.microsoft.com/office/drawing/2014/main" id="{80588885-9A15-4289-AD10-6A910AFCA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/>
        <a:stretch>
          <a:fillRect/>
        </a:stretch>
      </xdr:blipFill>
      <xdr:spPr>
        <a:xfrm>
          <a:off x="16561612" y="35862979"/>
          <a:ext cx="1292153" cy="86139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46</xdr:row>
      <xdr:rowOff>139146</xdr:rowOff>
    </xdr:from>
    <xdr:ext cx="1442136" cy="604963"/>
    <xdr:pic>
      <xdr:nvPicPr>
        <xdr:cNvPr id="722" name="图片 431" descr="29.jpg">
          <a:extLst>
            <a:ext uri="{FF2B5EF4-FFF2-40B4-BE49-F238E27FC236}">
              <a16:creationId xmlns:a16="http://schemas.microsoft.com/office/drawing/2014/main" id="{EDBCE474-6A72-4E80-BC0C-D1FAE5541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/>
        <a:srcRect l="33784" t="21960" r="33183" b="17455"/>
        <a:stretch>
          <a:fillRect/>
        </a:stretch>
      </xdr:blipFill>
      <xdr:spPr>
        <a:xfrm rot="16200000">
          <a:off x="5772741" y="37776110"/>
          <a:ext cx="604963" cy="144213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48</xdr:row>
      <xdr:rowOff>26508</xdr:rowOff>
    </xdr:from>
    <xdr:ext cx="1119809" cy="828924"/>
    <xdr:pic>
      <xdr:nvPicPr>
        <xdr:cNvPr id="723" name="图片 433" descr="35.jpg">
          <a:extLst>
            <a:ext uri="{FF2B5EF4-FFF2-40B4-BE49-F238E27FC236}">
              <a16:creationId xmlns:a16="http://schemas.microsoft.com/office/drawing/2014/main" id="{74610559-F08D-4C01-9F00-FAB29A69C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/>
        <a:srcRect l="5870" t="9565" r="9348" b="5217"/>
        <a:stretch>
          <a:fillRect/>
        </a:stretch>
      </xdr:blipFill>
      <xdr:spPr>
        <a:xfrm>
          <a:off x="5486676" y="39910858"/>
          <a:ext cx="1119809" cy="82892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80</xdr:row>
      <xdr:rowOff>351183</xdr:rowOff>
    </xdr:from>
    <xdr:ext cx="1444011" cy="369786"/>
    <xdr:pic>
      <xdr:nvPicPr>
        <xdr:cNvPr id="724" name="Picture 3">
          <a:extLst>
            <a:ext uri="{FF2B5EF4-FFF2-40B4-BE49-F238E27FC236}">
              <a16:creationId xmlns:a16="http://schemas.microsoft.com/office/drawing/2014/main" id="{54BC1A40-847D-4C75-9D6F-3F5212B27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/>
        <a:srcRect/>
        <a:stretch>
          <a:fillRect/>
        </a:stretch>
      </xdr:blipFill>
      <xdr:spPr>
        <a:xfrm>
          <a:off x="5347527" y="42978733"/>
          <a:ext cx="1444011" cy="3697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9</xdr:col>
      <xdr:colOff>0</xdr:colOff>
      <xdr:row>319</xdr:row>
      <xdr:rowOff>33130</xdr:rowOff>
    </xdr:from>
    <xdr:ext cx="1384853" cy="865534"/>
    <xdr:pic>
      <xdr:nvPicPr>
        <xdr:cNvPr id="725" name="图片 434" descr="前装饰面板橡胶圈">
          <a:extLst>
            <a:ext uri="{FF2B5EF4-FFF2-40B4-BE49-F238E27FC236}">
              <a16:creationId xmlns:a16="http://schemas.microsoft.com/office/drawing/2014/main" id="{203B32E8-62C9-4F4C-98D5-505AD44D5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/>
        <a:srcRect l="13658" t="14403" r="8293" b="9792"/>
        <a:stretch>
          <a:fillRect/>
        </a:stretch>
      </xdr:blipFill>
      <xdr:spPr>
        <a:xfrm>
          <a:off x="5387284" y="253252080"/>
          <a:ext cx="1384853" cy="86553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101</xdr:row>
      <xdr:rowOff>13253</xdr:rowOff>
    </xdr:from>
    <xdr:ext cx="909762" cy="883957"/>
    <xdr:pic>
      <xdr:nvPicPr>
        <xdr:cNvPr id="726" name="图片 435" descr="33.jpg">
          <a:extLst>
            <a:ext uri="{FF2B5EF4-FFF2-40B4-BE49-F238E27FC236}">
              <a16:creationId xmlns:a16="http://schemas.microsoft.com/office/drawing/2014/main" id="{4FB90004-6BA7-4AF9-8D75-920D2320E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/>
        <a:srcRect l="33008" t="23409" r="27875" b="25051"/>
        <a:stretch>
          <a:fillRect/>
        </a:stretch>
      </xdr:blipFill>
      <xdr:spPr>
        <a:xfrm>
          <a:off x="5619198" y="61970203"/>
          <a:ext cx="909762" cy="883957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99</xdr:row>
      <xdr:rowOff>26504</xdr:rowOff>
    </xdr:from>
    <xdr:to>
      <xdr:col>9</xdr:col>
      <xdr:colOff>0</xdr:colOff>
      <xdr:row>99</xdr:row>
      <xdr:rowOff>850737</xdr:rowOff>
    </xdr:to>
    <xdr:pic>
      <xdr:nvPicPr>
        <xdr:cNvPr id="727" name="图片 71">
          <a:extLst>
            <a:ext uri="{FF2B5EF4-FFF2-40B4-BE49-F238E27FC236}">
              <a16:creationId xmlns:a16="http://schemas.microsoft.com/office/drawing/2014/main" id="{E1A7ACA3-8179-4A62-B397-86EE66EC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>
          <a:clrChange>
            <a:clrFrom>
              <a:srgbClr val="D4D4D4"/>
            </a:clrFrom>
            <a:clrTo>
              <a:srgbClr val="D4D4D4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5632451" y="60154654"/>
          <a:ext cx="808382" cy="8242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9</xdr:col>
      <xdr:colOff>0</xdr:colOff>
      <xdr:row>113</xdr:row>
      <xdr:rowOff>6626</xdr:rowOff>
    </xdr:from>
    <xdr:ext cx="1069699" cy="887999"/>
    <xdr:pic>
      <xdr:nvPicPr>
        <xdr:cNvPr id="728" name="图片 437" descr="32.jpg">
          <a:extLst>
            <a:ext uri="{FF2B5EF4-FFF2-40B4-BE49-F238E27FC236}">
              <a16:creationId xmlns:a16="http://schemas.microsoft.com/office/drawing/2014/main" id="{A17B1E36-4FD2-4108-8D69-D8CB8385C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/>
        <a:srcRect l="5660" t="13208" r="12893" b="15094"/>
        <a:stretch>
          <a:fillRect/>
        </a:stretch>
      </xdr:blipFill>
      <xdr:spPr>
        <a:xfrm rot="16200000">
          <a:off x="5584156" y="72845526"/>
          <a:ext cx="887999" cy="106969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116</xdr:row>
      <xdr:rowOff>19882</xdr:rowOff>
    </xdr:from>
    <xdr:ext cx="1033667" cy="873878"/>
    <xdr:pic>
      <xdr:nvPicPr>
        <xdr:cNvPr id="729" name="图片 438" descr="31.jpg">
          <a:extLst>
            <a:ext uri="{FF2B5EF4-FFF2-40B4-BE49-F238E27FC236}">
              <a16:creationId xmlns:a16="http://schemas.microsoft.com/office/drawing/2014/main" id="{7DC83838-1D5B-4FA5-998C-DBAA40A47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/>
        <a:srcRect l="6354" t="9802" r="9712" b="15737"/>
        <a:stretch>
          <a:fillRect/>
        </a:stretch>
      </xdr:blipFill>
      <xdr:spPr>
        <a:xfrm rot="16200000">
          <a:off x="5672596" y="75612937"/>
          <a:ext cx="873878" cy="103366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122</xdr:row>
      <xdr:rowOff>19879</xdr:rowOff>
    </xdr:from>
    <xdr:ext cx="1411356" cy="854766"/>
    <xdr:pic>
      <xdr:nvPicPr>
        <xdr:cNvPr id="731" name="图片 440" descr="4.jpg">
          <a:extLst>
            <a:ext uri="{FF2B5EF4-FFF2-40B4-BE49-F238E27FC236}">
              <a16:creationId xmlns:a16="http://schemas.microsoft.com/office/drawing/2014/main" id="{CB502B84-2454-411E-8B36-DE2DE93E8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/>
        <a:srcRect l="23126" t="31156" r="36741" b="36432"/>
        <a:stretch>
          <a:fillRect/>
        </a:stretch>
      </xdr:blipFill>
      <xdr:spPr>
        <a:xfrm>
          <a:off x="5380659" y="81179229"/>
          <a:ext cx="1411356" cy="85476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163</xdr:row>
      <xdr:rowOff>95579</xdr:rowOff>
    </xdr:from>
    <xdr:ext cx="1424306" cy="641738"/>
    <xdr:pic>
      <xdr:nvPicPr>
        <xdr:cNvPr id="732" name="图片 386" descr="26.jpg">
          <a:extLst>
            <a:ext uri="{FF2B5EF4-FFF2-40B4-BE49-F238E27FC236}">
              <a16:creationId xmlns:a16="http://schemas.microsoft.com/office/drawing/2014/main" id="{F992AABC-5992-4149-886A-BD9FB758D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/>
        <a:srcRect l="28968" t="9821" r="19445" b="5655"/>
        <a:stretch>
          <a:fillRect/>
        </a:stretch>
      </xdr:blipFill>
      <xdr:spPr>
        <a:xfrm rot="16200000">
          <a:off x="17509070" y="109064902"/>
          <a:ext cx="641738" cy="142430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164</xdr:row>
      <xdr:rowOff>26508</xdr:rowOff>
    </xdr:from>
    <xdr:ext cx="1145318" cy="851722"/>
    <xdr:pic>
      <xdr:nvPicPr>
        <xdr:cNvPr id="733" name="图片 392" descr="27.jpg">
          <a:extLst>
            <a:ext uri="{FF2B5EF4-FFF2-40B4-BE49-F238E27FC236}">
              <a16:creationId xmlns:a16="http://schemas.microsoft.com/office/drawing/2014/main" id="{BE8DA65E-EDBE-4C35-81D4-26810CA5A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/>
        <a:srcRect l="35523" t="42883" r="34550" b="26734"/>
        <a:stretch>
          <a:fillRect/>
        </a:stretch>
      </xdr:blipFill>
      <xdr:spPr>
        <a:xfrm rot="16200000">
          <a:off x="5640104" y="110299860"/>
          <a:ext cx="851722" cy="114531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26</xdr:row>
      <xdr:rowOff>39756</xdr:rowOff>
    </xdr:from>
    <xdr:ext cx="1215474" cy="858249"/>
    <xdr:pic>
      <xdr:nvPicPr>
        <xdr:cNvPr id="734" name="图片 416" descr="47.jpg">
          <a:extLst>
            <a:ext uri="{FF2B5EF4-FFF2-40B4-BE49-F238E27FC236}">
              <a16:creationId xmlns:a16="http://schemas.microsoft.com/office/drawing/2014/main" id="{6F241B78-BE31-4C04-B2E2-9C829B6AE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rcRect t="4478"/>
        <a:stretch>
          <a:fillRect/>
        </a:stretch>
      </xdr:blipFill>
      <xdr:spPr>
        <a:xfrm>
          <a:off x="5499925" y="20721706"/>
          <a:ext cx="1215474" cy="85824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27</xdr:row>
      <xdr:rowOff>19882</xdr:rowOff>
    </xdr:from>
    <xdr:ext cx="1046919" cy="874644"/>
    <xdr:pic>
      <xdr:nvPicPr>
        <xdr:cNvPr id="735" name="图片 419" descr="44.jpg">
          <a:extLst>
            <a:ext uri="{FF2B5EF4-FFF2-40B4-BE49-F238E27FC236}">
              <a16:creationId xmlns:a16="http://schemas.microsoft.com/office/drawing/2014/main" id="{E2930747-A26C-4955-AC8D-3668AF357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/>
        <a:srcRect l="17814" t="4861" r="22574"/>
        <a:stretch>
          <a:fillRect/>
        </a:stretch>
      </xdr:blipFill>
      <xdr:spPr>
        <a:xfrm rot="5400000">
          <a:off x="5645702" y="21530094"/>
          <a:ext cx="874644" cy="104691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22</xdr:row>
      <xdr:rowOff>159027</xdr:rowOff>
    </xdr:from>
    <xdr:ext cx="1439683" cy="586168"/>
    <xdr:pic>
      <xdr:nvPicPr>
        <xdr:cNvPr id="736" name="图片 420" descr="46.jpg">
          <a:extLst>
            <a:ext uri="{FF2B5EF4-FFF2-40B4-BE49-F238E27FC236}">
              <a16:creationId xmlns:a16="http://schemas.microsoft.com/office/drawing/2014/main" id="{BB95B150-3C3E-48E7-9A03-F7E112379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/>
        <a:srcRect l="16154" t="32821" r="25000" b="35897"/>
        <a:stretch>
          <a:fillRect/>
        </a:stretch>
      </xdr:blipFill>
      <xdr:spPr>
        <a:xfrm>
          <a:off x="5354154" y="17183377"/>
          <a:ext cx="1439683" cy="58616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19</xdr:row>
      <xdr:rowOff>13253</xdr:rowOff>
    </xdr:from>
    <xdr:ext cx="1179443" cy="879071"/>
    <xdr:pic>
      <xdr:nvPicPr>
        <xdr:cNvPr id="737" name="图片 421" descr="45.jpg">
          <a:extLst>
            <a:ext uri="{FF2B5EF4-FFF2-40B4-BE49-F238E27FC236}">
              <a16:creationId xmlns:a16="http://schemas.microsoft.com/office/drawing/2014/main" id="{A4C562B6-EF43-4D77-8479-8712C70BA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/>
        <a:srcRect l="2905" t="3734" r="8299" b="8022"/>
        <a:stretch>
          <a:fillRect/>
        </a:stretch>
      </xdr:blipFill>
      <xdr:spPr>
        <a:xfrm>
          <a:off x="5446920" y="14294403"/>
          <a:ext cx="1179443" cy="87907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20</xdr:row>
      <xdr:rowOff>26505</xdr:rowOff>
    </xdr:from>
    <xdr:ext cx="749597" cy="470452"/>
    <xdr:pic>
      <xdr:nvPicPr>
        <xdr:cNvPr id="738" name="图片 422" descr="48.jpg">
          <a:extLst>
            <a:ext uri="{FF2B5EF4-FFF2-40B4-BE49-F238E27FC236}">
              <a16:creationId xmlns:a16="http://schemas.microsoft.com/office/drawing/2014/main" id="{7632D3F0-41FD-4955-9685-70FB68F98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/>
        <a:srcRect l="9242" t="23855" r="23460" b="18957"/>
        <a:stretch>
          <a:fillRect/>
        </a:stretch>
      </xdr:blipFill>
      <xdr:spPr>
        <a:xfrm>
          <a:off x="5360781" y="15222055"/>
          <a:ext cx="749597" cy="470452"/>
        </a:xfrm>
        <a:prstGeom prst="rect">
          <a:avLst/>
        </a:prstGeom>
      </xdr:spPr>
    </xdr:pic>
    <xdr:clientData/>
  </xdr:oneCellAnchor>
  <xdr:oneCellAnchor>
    <xdr:from>
      <xdr:col>9</xdr:col>
      <xdr:colOff>43030</xdr:colOff>
      <xdr:row>20</xdr:row>
      <xdr:rowOff>504878</xdr:rowOff>
    </xdr:from>
    <xdr:ext cx="788504" cy="427548"/>
    <xdr:pic>
      <xdr:nvPicPr>
        <xdr:cNvPr id="25" name="图片 423" descr="49.jpg">
          <a:extLst>
            <a:ext uri="{FF2B5EF4-FFF2-40B4-BE49-F238E27FC236}">
              <a16:creationId xmlns:a16="http://schemas.microsoft.com/office/drawing/2014/main" id="{0DF8B46D-E760-4501-BCAE-D915C3803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/>
        <a:srcRect l="14177" t="28439" r="18228" b="21603"/>
        <a:stretch>
          <a:fillRect/>
        </a:stretch>
      </xdr:blipFill>
      <xdr:spPr>
        <a:xfrm>
          <a:off x="16463503" y="15970071"/>
          <a:ext cx="788504" cy="42754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21</xdr:row>
      <xdr:rowOff>39756</xdr:rowOff>
    </xdr:from>
    <xdr:ext cx="1107639" cy="814015"/>
    <xdr:pic>
      <xdr:nvPicPr>
        <xdr:cNvPr id="740" name="图片 425" descr="50.jpg">
          <a:extLst>
            <a:ext uri="{FF2B5EF4-FFF2-40B4-BE49-F238E27FC236}">
              <a16:creationId xmlns:a16="http://schemas.microsoft.com/office/drawing/2014/main" id="{424C34D2-0634-4147-975E-6F31CBC3D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print"/>
        <a:srcRect t="7156" r="9948" b="4537"/>
        <a:stretch>
          <a:fillRect/>
        </a:stretch>
      </xdr:blipFill>
      <xdr:spPr>
        <a:xfrm>
          <a:off x="5499929" y="16149706"/>
          <a:ext cx="1107639" cy="81401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25</xdr:row>
      <xdr:rowOff>33131</xdr:rowOff>
    </xdr:from>
    <xdr:ext cx="1057502" cy="862386"/>
    <xdr:pic>
      <xdr:nvPicPr>
        <xdr:cNvPr id="741" name="图片 429" descr="60.jpg">
          <a:extLst>
            <a:ext uri="{FF2B5EF4-FFF2-40B4-BE49-F238E27FC236}">
              <a16:creationId xmlns:a16="http://schemas.microsoft.com/office/drawing/2014/main" id="{346A0B72-474A-4F7F-A0B5-E6DB49AAC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/>
        <a:srcRect l="24897" t="30347" r="18664" b="34938"/>
        <a:stretch>
          <a:fillRect/>
        </a:stretch>
      </xdr:blipFill>
      <xdr:spPr>
        <a:xfrm>
          <a:off x="5586068" y="19800681"/>
          <a:ext cx="1057502" cy="86238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114</xdr:row>
      <xdr:rowOff>13253</xdr:rowOff>
    </xdr:from>
    <xdr:ext cx="1205949" cy="879822"/>
    <xdr:pic>
      <xdr:nvPicPr>
        <xdr:cNvPr id="742" name="图片 432" descr="51.jpg">
          <a:extLst>
            <a:ext uri="{FF2B5EF4-FFF2-40B4-BE49-F238E27FC236}">
              <a16:creationId xmlns:a16="http://schemas.microsoft.com/office/drawing/2014/main" id="{0B611E03-EF27-47F6-A208-B04BF0689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/>
        <a:srcRect l="11123" t="14553" r="10447" b="9979"/>
        <a:stretch>
          <a:fillRect/>
        </a:stretch>
      </xdr:blipFill>
      <xdr:spPr>
        <a:xfrm>
          <a:off x="5433667" y="73857403"/>
          <a:ext cx="1205949" cy="87982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117</xdr:row>
      <xdr:rowOff>26505</xdr:rowOff>
    </xdr:from>
    <xdr:ext cx="1239078" cy="868017"/>
    <xdr:pic>
      <xdr:nvPicPr>
        <xdr:cNvPr id="743" name="图片 443" descr="54.jpg">
          <a:extLst>
            <a:ext uri="{FF2B5EF4-FFF2-40B4-BE49-F238E27FC236}">
              <a16:creationId xmlns:a16="http://schemas.microsoft.com/office/drawing/2014/main" id="{BE984650-1E63-4CC3-AEB8-256F452E1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/>
        <a:srcRect l="8974" t="12821" r="11111" b="12535"/>
        <a:stretch>
          <a:fillRect/>
        </a:stretch>
      </xdr:blipFill>
      <xdr:spPr>
        <a:xfrm>
          <a:off x="5460172" y="76613855"/>
          <a:ext cx="1239078" cy="86801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118</xdr:row>
      <xdr:rowOff>26506</xdr:rowOff>
    </xdr:from>
    <xdr:ext cx="721890" cy="409822"/>
    <xdr:pic>
      <xdr:nvPicPr>
        <xdr:cNvPr id="744" name="图片 445" descr="56.jpg">
          <a:extLst>
            <a:ext uri="{FF2B5EF4-FFF2-40B4-BE49-F238E27FC236}">
              <a16:creationId xmlns:a16="http://schemas.microsoft.com/office/drawing/2014/main" id="{04D6BE6D-DD51-4B65-B0FF-C0A605551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/>
        <a:srcRect l="12672" t="25436" r="10468" b="16529"/>
        <a:stretch>
          <a:fillRect/>
        </a:stretch>
      </xdr:blipFill>
      <xdr:spPr>
        <a:xfrm>
          <a:off x="5347529" y="77528256"/>
          <a:ext cx="721890" cy="40982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118</xdr:row>
      <xdr:rowOff>530087</xdr:rowOff>
    </xdr:from>
    <xdr:ext cx="766218" cy="366422"/>
    <xdr:pic>
      <xdr:nvPicPr>
        <xdr:cNvPr id="745" name="图片 447" descr="57.jpg">
          <a:extLst>
            <a:ext uri="{FF2B5EF4-FFF2-40B4-BE49-F238E27FC236}">
              <a16:creationId xmlns:a16="http://schemas.microsoft.com/office/drawing/2014/main" id="{A0C64D1F-779F-4203-8D05-9B214A641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/>
        <a:srcRect l="5721" t="23723" r="4119" b="21357"/>
        <a:stretch>
          <a:fillRect/>
        </a:stretch>
      </xdr:blipFill>
      <xdr:spPr>
        <a:xfrm>
          <a:off x="5327650" y="78031837"/>
          <a:ext cx="766218" cy="36642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201</xdr:row>
      <xdr:rowOff>16572</xdr:rowOff>
    </xdr:from>
    <xdr:ext cx="1063488" cy="861504"/>
    <xdr:pic>
      <xdr:nvPicPr>
        <xdr:cNvPr id="746" name="图片 449" descr="23.jpg">
          <a:extLst>
            <a:ext uri="{FF2B5EF4-FFF2-40B4-BE49-F238E27FC236}">
              <a16:creationId xmlns:a16="http://schemas.microsoft.com/office/drawing/2014/main" id="{B0B6C098-4E8D-4213-8D1C-E509EADF9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/>
        <a:srcRect l="4892" b="11945"/>
        <a:stretch>
          <a:fillRect/>
        </a:stretch>
      </xdr:blipFill>
      <xdr:spPr>
        <a:xfrm rot="16200000">
          <a:off x="5657244" y="144765430"/>
          <a:ext cx="861504" cy="106348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228</xdr:row>
      <xdr:rowOff>46387</xdr:rowOff>
    </xdr:from>
    <xdr:ext cx="1339254" cy="813770"/>
    <xdr:pic>
      <xdr:nvPicPr>
        <xdr:cNvPr id="747" name="图片 450" descr="108.jpg">
          <a:extLst>
            <a:ext uri="{FF2B5EF4-FFF2-40B4-BE49-F238E27FC236}">
              <a16:creationId xmlns:a16="http://schemas.microsoft.com/office/drawing/2014/main" id="{12D40D80-43E0-41A5-BF42-4CB52DAB7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/>
        <a:srcRect l="7215" r="10638"/>
        <a:stretch>
          <a:fillRect/>
        </a:stretch>
      </xdr:blipFill>
      <xdr:spPr>
        <a:xfrm rot="16200000">
          <a:off x="5682376" y="169309595"/>
          <a:ext cx="813770" cy="133925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230</xdr:row>
      <xdr:rowOff>34392</xdr:rowOff>
    </xdr:from>
    <xdr:ext cx="1387922" cy="788154"/>
    <xdr:pic>
      <xdr:nvPicPr>
        <xdr:cNvPr id="748" name="图片 451" descr="107-1.jpg">
          <a:extLst>
            <a:ext uri="{FF2B5EF4-FFF2-40B4-BE49-F238E27FC236}">
              <a16:creationId xmlns:a16="http://schemas.microsoft.com/office/drawing/2014/main" id="{D4263B2C-4E7C-4C91-94E9-79AC3657E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/>
        <a:stretch>
          <a:fillRect/>
        </a:stretch>
      </xdr:blipFill>
      <xdr:spPr>
        <a:xfrm rot="16200000" flipH="1">
          <a:off x="5667974" y="171089258"/>
          <a:ext cx="788154" cy="138792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231</xdr:row>
      <xdr:rowOff>39862</xdr:rowOff>
    </xdr:from>
    <xdr:ext cx="1418145" cy="876632"/>
    <xdr:pic>
      <xdr:nvPicPr>
        <xdr:cNvPr id="112" name="图片 452" descr="61.jpg">
          <a:extLst>
            <a:ext uri="{FF2B5EF4-FFF2-40B4-BE49-F238E27FC236}">
              <a16:creationId xmlns:a16="http://schemas.microsoft.com/office/drawing/2014/main" id="{A41A8C8F-2D5D-4E8C-B009-2EB2E43D2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/>
        <a:srcRect l="15151" t="12458" r="16667" b="32323"/>
        <a:stretch>
          <a:fillRect/>
        </a:stretch>
      </xdr:blipFill>
      <xdr:spPr>
        <a:xfrm>
          <a:off x="5363014" y="172309012"/>
          <a:ext cx="1418145" cy="87663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233</xdr:row>
      <xdr:rowOff>26503</xdr:rowOff>
    </xdr:from>
    <xdr:ext cx="943803" cy="847769"/>
    <xdr:pic>
      <xdr:nvPicPr>
        <xdr:cNvPr id="750" name="图片 453" descr="62.jpg">
          <a:extLst>
            <a:ext uri="{FF2B5EF4-FFF2-40B4-BE49-F238E27FC236}">
              <a16:creationId xmlns:a16="http://schemas.microsoft.com/office/drawing/2014/main" id="{9C5F7FC4-35A4-4170-BFC4-7AC8DD4A9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/>
        <a:srcRect l="43998" t="21636" r="45316" b="65435"/>
        <a:stretch>
          <a:fillRect/>
        </a:stretch>
      </xdr:blipFill>
      <xdr:spPr>
        <a:xfrm>
          <a:off x="5619198" y="174124453"/>
          <a:ext cx="943803" cy="84776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232</xdr:row>
      <xdr:rowOff>26035</xdr:rowOff>
    </xdr:from>
    <xdr:ext cx="1141674" cy="865233"/>
    <xdr:pic>
      <xdr:nvPicPr>
        <xdr:cNvPr id="751" name="图片 454" descr="64.jpg">
          <a:extLst>
            <a:ext uri="{FF2B5EF4-FFF2-40B4-BE49-F238E27FC236}">
              <a16:creationId xmlns:a16="http://schemas.microsoft.com/office/drawing/2014/main" id="{22D47A41-B48F-403F-86D5-4EABE95D3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/>
        <a:srcRect l="35043" t="27775" r="43649" b="50402"/>
        <a:stretch>
          <a:fillRect/>
        </a:stretch>
      </xdr:blipFill>
      <xdr:spPr>
        <a:xfrm>
          <a:off x="5538470" y="173209585"/>
          <a:ext cx="1141674" cy="86523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235</xdr:row>
      <xdr:rowOff>33131</xdr:rowOff>
    </xdr:from>
    <xdr:ext cx="1212573" cy="822982"/>
    <xdr:pic>
      <xdr:nvPicPr>
        <xdr:cNvPr id="752" name="图片 455" descr="63.jpg">
          <a:extLst>
            <a:ext uri="{FF2B5EF4-FFF2-40B4-BE49-F238E27FC236}">
              <a16:creationId xmlns:a16="http://schemas.microsoft.com/office/drawing/2014/main" id="{A0711E09-2765-48DC-8B29-ED9DA2E9E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/>
        <a:srcRect l="37069" t="16092" r="41523" b="64177"/>
        <a:stretch>
          <a:fillRect/>
        </a:stretch>
      </xdr:blipFill>
      <xdr:spPr>
        <a:xfrm>
          <a:off x="5506553" y="175959881"/>
          <a:ext cx="1212573" cy="822982"/>
        </a:xfrm>
        <a:prstGeom prst="rect">
          <a:avLst/>
        </a:prstGeom>
      </xdr:spPr>
    </xdr:pic>
    <xdr:clientData/>
  </xdr:oneCellAnchor>
  <xdr:oneCellAnchor>
    <xdr:from>
      <xdr:col>9</xdr:col>
      <xdr:colOff>102054</xdr:colOff>
      <xdr:row>466</xdr:row>
      <xdr:rowOff>104367</xdr:rowOff>
    </xdr:from>
    <xdr:ext cx="1362678" cy="670650"/>
    <xdr:pic>
      <xdr:nvPicPr>
        <xdr:cNvPr id="753" name="图片 394" descr="bf5adc828b3afb2d32af70d5cebb6ef">
          <a:extLst>
            <a:ext uri="{FF2B5EF4-FFF2-40B4-BE49-F238E27FC236}">
              <a16:creationId xmlns:a16="http://schemas.microsoft.com/office/drawing/2014/main" id="{D21E2EAC-86A9-41D3-90B6-C95E36584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/>
        <a:srcRect l="28781" t="22423" r="34088" b="27536"/>
        <a:stretch>
          <a:fillRect/>
        </a:stretch>
      </xdr:blipFill>
      <xdr:spPr>
        <a:xfrm rot="16200000">
          <a:off x="14888648" y="387842572"/>
          <a:ext cx="670650" cy="136267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229</xdr:row>
      <xdr:rowOff>39757</xdr:rowOff>
    </xdr:from>
    <xdr:ext cx="1427200" cy="814016"/>
    <xdr:pic>
      <xdr:nvPicPr>
        <xdr:cNvPr id="754" name="图片 403" descr="65.jpg">
          <a:extLst>
            <a:ext uri="{FF2B5EF4-FFF2-40B4-BE49-F238E27FC236}">
              <a16:creationId xmlns:a16="http://schemas.microsoft.com/office/drawing/2014/main" id="{829758CE-094A-47E8-8578-81494C53C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/>
        <a:srcRect l="20420" t="27481" r="16603" b="23918"/>
        <a:stretch>
          <a:fillRect/>
        </a:stretch>
      </xdr:blipFill>
      <xdr:spPr>
        <a:xfrm>
          <a:off x="5367407" y="170480107"/>
          <a:ext cx="1427200" cy="81401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239</xdr:row>
      <xdr:rowOff>63203</xdr:rowOff>
    </xdr:from>
    <xdr:ext cx="1443493" cy="775735"/>
    <xdr:pic>
      <xdr:nvPicPr>
        <xdr:cNvPr id="755" name="图片 404" descr="21.jpg">
          <a:extLst>
            <a:ext uri="{FF2B5EF4-FFF2-40B4-BE49-F238E27FC236}">
              <a16:creationId xmlns:a16="http://schemas.microsoft.com/office/drawing/2014/main" id="{77EB8EE6-32EA-4D89-A0F1-1B6521A0B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/>
        <a:srcRect l="5141" t="19956" r="6136" b="16805"/>
        <a:stretch>
          <a:fillRect/>
        </a:stretch>
      </xdr:blipFill>
      <xdr:spPr>
        <a:xfrm>
          <a:off x="5347528" y="179647553"/>
          <a:ext cx="1443493" cy="77573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240</xdr:row>
      <xdr:rowOff>33131</xdr:rowOff>
    </xdr:from>
    <xdr:ext cx="1436867" cy="786999"/>
    <xdr:pic>
      <xdr:nvPicPr>
        <xdr:cNvPr id="756" name="图片 405" descr="22.jpg">
          <a:extLst>
            <a:ext uri="{FF2B5EF4-FFF2-40B4-BE49-F238E27FC236}">
              <a16:creationId xmlns:a16="http://schemas.microsoft.com/office/drawing/2014/main" id="{BF170BC5-A55D-49D9-A38B-95577BA2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/>
        <a:srcRect l="2050" t="14047" r="1594" b="17312"/>
        <a:stretch>
          <a:fillRect/>
        </a:stretch>
      </xdr:blipFill>
      <xdr:spPr>
        <a:xfrm>
          <a:off x="5354154" y="180531881"/>
          <a:ext cx="1436867" cy="78699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370</xdr:row>
      <xdr:rowOff>33135</xdr:rowOff>
    </xdr:from>
    <xdr:ext cx="1172819" cy="840081"/>
    <xdr:pic>
      <xdr:nvPicPr>
        <xdr:cNvPr id="758" name="图片 407" descr="66.jpg">
          <a:extLst>
            <a:ext uri="{FF2B5EF4-FFF2-40B4-BE49-F238E27FC236}">
              <a16:creationId xmlns:a16="http://schemas.microsoft.com/office/drawing/2014/main" id="{F7ECED7B-FFB3-43CE-AFD9-954D0D88B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/>
        <a:srcRect l="17515" t="17246" r="15949" b="13087"/>
        <a:stretch>
          <a:fillRect/>
        </a:stretch>
      </xdr:blipFill>
      <xdr:spPr>
        <a:xfrm rot="16200000">
          <a:off x="5619916" y="297891316"/>
          <a:ext cx="840081" cy="117281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376</xdr:row>
      <xdr:rowOff>13253</xdr:rowOff>
    </xdr:from>
    <xdr:ext cx="941899" cy="878993"/>
    <xdr:pic>
      <xdr:nvPicPr>
        <xdr:cNvPr id="759" name="图片 414" descr="3.jpg">
          <a:extLst>
            <a:ext uri="{FF2B5EF4-FFF2-40B4-BE49-F238E27FC236}">
              <a16:creationId xmlns:a16="http://schemas.microsoft.com/office/drawing/2014/main" id="{FF87EA3A-6C32-47D2-8762-C81D06C37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/>
        <a:srcRect l="10111" r="9650"/>
        <a:stretch>
          <a:fillRect/>
        </a:stretch>
      </xdr:blipFill>
      <xdr:spPr>
        <a:xfrm>
          <a:off x="5586067" y="303524203"/>
          <a:ext cx="941899" cy="87899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384</xdr:row>
      <xdr:rowOff>86139</xdr:rowOff>
    </xdr:from>
    <xdr:ext cx="1450767" cy="692012"/>
    <xdr:pic>
      <xdr:nvPicPr>
        <xdr:cNvPr id="760" name="图片 456" descr="2.jpg">
          <a:extLst>
            <a:ext uri="{FF2B5EF4-FFF2-40B4-BE49-F238E27FC236}">
              <a16:creationId xmlns:a16="http://schemas.microsoft.com/office/drawing/2014/main" id="{A498102D-9B2D-425A-ACC6-B3971ED29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/>
        <a:srcRect l="8467" t="13349" r="4119" b="32036"/>
        <a:stretch>
          <a:fillRect/>
        </a:stretch>
      </xdr:blipFill>
      <xdr:spPr>
        <a:xfrm>
          <a:off x="5347527" y="310912289"/>
          <a:ext cx="1450767" cy="692012"/>
        </a:xfrm>
        <a:prstGeom prst="rect">
          <a:avLst/>
        </a:prstGeom>
      </xdr:spPr>
    </xdr:pic>
    <xdr:clientData/>
  </xdr:oneCellAnchor>
  <xdr:oneCellAnchor>
    <xdr:from>
      <xdr:col>9</xdr:col>
      <xdr:colOff>85044</xdr:colOff>
      <xdr:row>475</xdr:row>
      <xdr:rowOff>205570</xdr:rowOff>
    </xdr:from>
    <xdr:ext cx="1305339" cy="884907"/>
    <xdr:pic>
      <xdr:nvPicPr>
        <xdr:cNvPr id="761" name="图片 458" descr="68.jpg">
          <a:extLst>
            <a:ext uri="{FF2B5EF4-FFF2-40B4-BE49-F238E27FC236}">
              <a16:creationId xmlns:a16="http://schemas.microsoft.com/office/drawing/2014/main" id="{CB18AAE9-D086-4F35-B281-873C16882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/>
        <a:srcRect l="10421" t="2624" r="10723" b="10694"/>
        <a:stretch>
          <a:fillRect/>
        </a:stretch>
      </xdr:blipFill>
      <xdr:spPr>
        <a:xfrm rot="16200000">
          <a:off x="14735840" y="395929193"/>
          <a:ext cx="884907" cy="130533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24</xdr:row>
      <xdr:rowOff>33131</xdr:rowOff>
    </xdr:from>
    <xdr:ext cx="1040295" cy="859130"/>
    <xdr:pic>
      <xdr:nvPicPr>
        <xdr:cNvPr id="762" name="图片 459" descr="69.jpg">
          <a:extLst>
            <a:ext uri="{FF2B5EF4-FFF2-40B4-BE49-F238E27FC236}">
              <a16:creationId xmlns:a16="http://schemas.microsoft.com/office/drawing/2014/main" id="{684E8A65-24FC-48BD-A657-26DD9C030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/>
        <a:srcRect l="30788" t="30947" r="29355" b="25457"/>
        <a:stretch>
          <a:fillRect/>
        </a:stretch>
      </xdr:blipFill>
      <xdr:spPr>
        <a:xfrm>
          <a:off x="5546311" y="18886281"/>
          <a:ext cx="1040295" cy="85913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36</xdr:row>
      <xdr:rowOff>33130</xdr:rowOff>
    </xdr:from>
    <xdr:ext cx="1396793" cy="863380"/>
    <xdr:pic>
      <xdr:nvPicPr>
        <xdr:cNvPr id="763" name="图片 460" descr="70.jpg">
          <a:extLst>
            <a:ext uri="{FF2B5EF4-FFF2-40B4-BE49-F238E27FC236}">
              <a16:creationId xmlns:a16="http://schemas.microsoft.com/office/drawing/2014/main" id="{69260166-D6EC-4FC0-A971-93906E46B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/>
        <a:srcRect l="24562" t="38012" r="18713" b="16374"/>
        <a:stretch>
          <a:fillRect/>
        </a:stretch>
      </xdr:blipFill>
      <xdr:spPr>
        <a:xfrm>
          <a:off x="5400537" y="29859080"/>
          <a:ext cx="1396793" cy="86338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100</xdr:row>
      <xdr:rowOff>6627</xdr:rowOff>
    </xdr:from>
    <xdr:ext cx="869968" cy="889883"/>
    <xdr:pic>
      <xdr:nvPicPr>
        <xdr:cNvPr id="764" name="图片 461" descr="71.jpg">
          <a:extLst>
            <a:ext uri="{FF2B5EF4-FFF2-40B4-BE49-F238E27FC236}">
              <a16:creationId xmlns:a16="http://schemas.microsoft.com/office/drawing/2014/main" id="{A7A57B52-85E6-496A-A261-32D353405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/>
        <a:srcRect l="7483" t="21995" r="13605" b="19274"/>
        <a:stretch>
          <a:fillRect/>
        </a:stretch>
      </xdr:blipFill>
      <xdr:spPr>
        <a:xfrm>
          <a:off x="5619199" y="61049177"/>
          <a:ext cx="869968" cy="88988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98</xdr:row>
      <xdr:rowOff>251791</xdr:rowOff>
    </xdr:from>
    <xdr:ext cx="1132067" cy="531081"/>
    <xdr:pic>
      <xdr:nvPicPr>
        <xdr:cNvPr id="765" name="图片 33">
          <a:extLst>
            <a:ext uri="{FF2B5EF4-FFF2-40B4-BE49-F238E27FC236}">
              <a16:creationId xmlns:a16="http://schemas.microsoft.com/office/drawing/2014/main" id="{C15B7861-81C7-4F66-9656-5C8E97ECB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clrChange>
            <a:clrFrom>
              <a:srgbClr val="D4D4D4"/>
            </a:clrFrom>
            <a:clrTo>
              <a:srgbClr val="D4D4D4">
                <a:alpha val="0"/>
              </a:srgbClr>
            </a:clrTo>
          </a:clrChange>
        </a:blip>
        <a:srcRect l="8521" t="18269" r="5268" b="5769"/>
        <a:stretch>
          <a:fillRect/>
        </a:stretch>
      </xdr:blipFill>
      <xdr:spPr>
        <a:xfrm>
          <a:off x="5546311" y="59465541"/>
          <a:ext cx="1132067" cy="5310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9</xdr:col>
      <xdr:colOff>0</xdr:colOff>
      <xdr:row>109</xdr:row>
      <xdr:rowOff>29614</xdr:rowOff>
    </xdr:from>
    <xdr:ext cx="1347442" cy="866371"/>
    <xdr:pic>
      <xdr:nvPicPr>
        <xdr:cNvPr id="766" name="图片 463" descr="驻车开关">
          <a:extLst>
            <a:ext uri="{FF2B5EF4-FFF2-40B4-BE49-F238E27FC236}">
              <a16:creationId xmlns:a16="http://schemas.microsoft.com/office/drawing/2014/main" id="{A31975B3-3B4E-4222-9969-E5D4CDDE1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xfrm>
          <a:off x="5374032" y="69301764"/>
          <a:ext cx="1347442" cy="86637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152</xdr:row>
      <xdr:rowOff>13255</xdr:rowOff>
    </xdr:from>
    <xdr:ext cx="974035" cy="863246"/>
    <xdr:pic>
      <xdr:nvPicPr>
        <xdr:cNvPr id="767" name="图片 465" descr="74.jpg">
          <a:extLst>
            <a:ext uri="{FF2B5EF4-FFF2-40B4-BE49-F238E27FC236}">
              <a16:creationId xmlns:a16="http://schemas.microsoft.com/office/drawing/2014/main" id="{07CDA2BF-D17E-49B3-ACC0-B0A9EB503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/>
        <a:srcRect l="17384" t="22177" r="15591" b="21102"/>
        <a:stretch>
          <a:fillRect/>
        </a:stretch>
      </xdr:blipFill>
      <xdr:spPr>
        <a:xfrm rot="5400000">
          <a:off x="5648088" y="101234010"/>
          <a:ext cx="863246" cy="974035"/>
        </a:xfrm>
        <a:prstGeom prst="rect">
          <a:avLst/>
        </a:prstGeom>
      </xdr:spPr>
    </xdr:pic>
    <xdr:clientData/>
  </xdr:oneCellAnchor>
  <xdr:oneCellAnchor>
    <xdr:from>
      <xdr:col>9</xdr:col>
      <xdr:colOff>118292</xdr:colOff>
      <xdr:row>154</xdr:row>
      <xdr:rowOff>25817</xdr:rowOff>
    </xdr:from>
    <xdr:ext cx="1207054" cy="910977"/>
    <xdr:pic>
      <xdr:nvPicPr>
        <xdr:cNvPr id="757" name="图片 466" descr="73.jpg">
          <a:extLst>
            <a:ext uri="{FF2B5EF4-FFF2-40B4-BE49-F238E27FC236}">
              <a16:creationId xmlns:a16="http://schemas.microsoft.com/office/drawing/2014/main" id="{D300ADC4-0EB7-405D-83FD-04075AE47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/>
        <a:srcRect l="16897" t="12442" r="8584" b="12500"/>
        <a:stretch>
          <a:fillRect/>
        </a:stretch>
      </xdr:blipFill>
      <xdr:spPr>
        <a:xfrm rot="16200000">
          <a:off x="14535274" y="102918826"/>
          <a:ext cx="910977" cy="120705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178</xdr:row>
      <xdr:rowOff>79512</xdr:rowOff>
    </xdr:from>
    <xdr:ext cx="1384852" cy="777075"/>
    <xdr:pic>
      <xdr:nvPicPr>
        <xdr:cNvPr id="769" name="图片 467" descr="78.jpg">
          <a:extLst>
            <a:ext uri="{FF2B5EF4-FFF2-40B4-BE49-F238E27FC236}">
              <a16:creationId xmlns:a16="http://schemas.microsoft.com/office/drawing/2014/main" id="{E2BBFA09-9BA2-4E94-9A97-274465398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/>
        <a:srcRect l="30928" t="38969" r="25979" b="28316"/>
        <a:stretch>
          <a:fillRect/>
        </a:stretch>
      </xdr:blipFill>
      <xdr:spPr>
        <a:xfrm>
          <a:off x="5374033" y="123898162"/>
          <a:ext cx="1384852" cy="77707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309</xdr:row>
      <xdr:rowOff>86149</xdr:rowOff>
    </xdr:from>
    <xdr:ext cx="1430109" cy="636100"/>
    <xdr:pic>
      <xdr:nvPicPr>
        <xdr:cNvPr id="770" name="图片 468" descr="76.jpg">
          <a:extLst>
            <a:ext uri="{FF2B5EF4-FFF2-40B4-BE49-F238E27FC236}">
              <a16:creationId xmlns:a16="http://schemas.microsoft.com/office/drawing/2014/main" id="{9954EF74-F67D-47A5-82CD-751B6A223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/>
        <a:srcRect l="18059" r="22318"/>
        <a:stretch>
          <a:fillRect/>
        </a:stretch>
      </xdr:blipFill>
      <xdr:spPr>
        <a:xfrm rot="5400000">
          <a:off x="5763585" y="243764094"/>
          <a:ext cx="636100" cy="143010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307</xdr:row>
      <xdr:rowOff>6626</xdr:rowOff>
    </xdr:from>
    <xdr:ext cx="1407480" cy="887896"/>
    <xdr:pic>
      <xdr:nvPicPr>
        <xdr:cNvPr id="771" name="图片 469" descr="77.jpg">
          <a:extLst>
            <a:ext uri="{FF2B5EF4-FFF2-40B4-BE49-F238E27FC236}">
              <a16:creationId xmlns:a16="http://schemas.microsoft.com/office/drawing/2014/main" id="{5269A772-E5B8-4D86-B983-12AE9AFAF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/>
        <a:srcRect l="12617" r="3271"/>
        <a:stretch>
          <a:fillRect/>
        </a:stretch>
      </xdr:blipFill>
      <xdr:spPr>
        <a:xfrm rot="16200000">
          <a:off x="5629412" y="241992984"/>
          <a:ext cx="887896" cy="140748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216</xdr:row>
      <xdr:rowOff>40610</xdr:rowOff>
    </xdr:from>
    <xdr:ext cx="1061085" cy="832104"/>
    <xdr:pic>
      <xdr:nvPicPr>
        <xdr:cNvPr id="772" name="图片 471" descr="74.jpg">
          <a:extLst>
            <a:ext uri="{FF2B5EF4-FFF2-40B4-BE49-F238E27FC236}">
              <a16:creationId xmlns:a16="http://schemas.microsoft.com/office/drawing/2014/main" id="{32462E05-CA11-42D1-9F87-848CD42DA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/>
        <a:stretch>
          <a:fillRect/>
        </a:stretch>
      </xdr:blipFill>
      <xdr:spPr>
        <a:xfrm>
          <a:off x="5575175" y="158593760"/>
          <a:ext cx="1061085" cy="83210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217</xdr:row>
      <xdr:rowOff>25215</xdr:rowOff>
    </xdr:from>
    <xdr:ext cx="1213569" cy="869152"/>
    <xdr:pic>
      <xdr:nvPicPr>
        <xdr:cNvPr id="773" name="图片 472" descr="8500600-R11货箱底板总成.jpg">
          <a:extLst>
            <a:ext uri="{FF2B5EF4-FFF2-40B4-BE49-F238E27FC236}">
              <a16:creationId xmlns:a16="http://schemas.microsoft.com/office/drawing/2014/main" id="{79FCCCB2-32DA-430A-A990-AC414A74D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xfrm rot="16200000">
          <a:off x="5678762" y="159320556"/>
          <a:ext cx="869152" cy="121356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218</xdr:row>
      <xdr:rowOff>40640</xdr:rowOff>
    </xdr:from>
    <xdr:ext cx="1177989" cy="862950"/>
    <xdr:pic>
      <xdr:nvPicPr>
        <xdr:cNvPr id="774" name="图片 473" descr="8500700-R11货箱顶板总成.jpg">
          <a:extLst>
            <a:ext uri="{FF2B5EF4-FFF2-40B4-BE49-F238E27FC236}">
              <a16:creationId xmlns:a16="http://schemas.microsoft.com/office/drawing/2014/main" id="{851D9FCB-C8A9-4AA7-B589-8DE762B38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/>
        <a:stretch>
          <a:fillRect/>
        </a:stretch>
      </xdr:blipFill>
      <xdr:spPr>
        <a:xfrm>
          <a:off x="5538470" y="160422590"/>
          <a:ext cx="1177989" cy="86295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219</xdr:row>
      <xdr:rowOff>33130</xdr:rowOff>
    </xdr:from>
    <xdr:ext cx="1085684" cy="862551"/>
    <xdr:pic>
      <xdr:nvPicPr>
        <xdr:cNvPr id="775" name="图片 474" descr="65.jpg">
          <a:extLst>
            <a:ext uri="{FF2B5EF4-FFF2-40B4-BE49-F238E27FC236}">
              <a16:creationId xmlns:a16="http://schemas.microsoft.com/office/drawing/2014/main" id="{4BF44BAC-6D24-4460-B0B1-E5625E2112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/>
        <a:stretch>
          <a:fillRect/>
        </a:stretch>
      </xdr:blipFill>
      <xdr:spPr>
        <a:xfrm>
          <a:off x="5552938" y="161329480"/>
          <a:ext cx="1085684" cy="86255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220</xdr:row>
      <xdr:rowOff>23097</xdr:rowOff>
    </xdr:from>
    <xdr:ext cx="1137468" cy="873411"/>
    <xdr:pic>
      <xdr:nvPicPr>
        <xdr:cNvPr id="776" name="图片 475" descr="68.jpg">
          <a:extLst>
            <a:ext uri="{FF2B5EF4-FFF2-40B4-BE49-F238E27FC236}">
              <a16:creationId xmlns:a16="http://schemas.microsoft.com/office/drawing/2014/main" id="{C61D9AC2-8C1E-4497-B94B-78D102A69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/>
        <a:srcRect l="8260" t="9662"/>
        <a:stretch>
          <a:fillRect/>
        </a:stretch>
      </xdr:blipFill>
      <xdr:spPr>
        <a:xfrm rot="16200000">
          <a:off x="5675487" y="162101819"/>
          <a:ext cx="873411" cy="113746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223</xdr:row>
      <xdr:rowOff>19877</xdr:rowOff>
    </xdr:from>
    <xdr:ext cx="1026049" cy="877470"/>
    <xdr:pic>
      <xdr:nvPicPr>
        <xdr:cNvPr id="777" name="图片 476" descr="77.jpg">
          <a:extLst>
            <a:ext uri="{FF2B5EF4-FFF2-40B4-BE49-F238E27FC236}">
              <a16:creationId xmlns:a16="http://schemas.microsoft.com/office/drawing/2014/main" id="{8E48151A-C395-47A7-9F22-167EEC04E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/>
        <a:srcRect l="22826" t="19365" r="18478" b="19499"/>
        <a:stretch>
          <a:fillRect/>
        </a:stretch>
      </xdr:blipFill>
      <xdr:spPr>
        <a:xfrm>
          <a:off x="5539685" y="164973827"/>
          <a:ext cx="1026049" cy="87747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224</xdr:row>
      <xdr:rowOff>19878</xdr:rowOff>
    </xdr:from>
    <xdr:ext cx="1137864" cy="872752"/>
    <xdr:pic>
      <xdr:nvPicPr>
        <xdr:cNvPr id="778" name="图片 477" descr="76.jpg">
          <a:extLst>
            <a:ext uri="{FF2B5EF4-FFF2-40B4-BE49-F238E27FC236}">
              <a16:creationId xmlns:a16="http://schemas.microsoft.com/office/drawing/2014/main" id="{131C34DC-16D5-4F14-893F-7BBB926E5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/>
        <a:srcRect l="13826" t="11994" r="20304" b="29985"/>
        <a:stretch>
          <a:fillRect/>
        </a:stretch>
      </xdr:blipFill>
      <xdr:spPr>
        <a:xfrm>
          <a:off x="5466799" y="165888228"/>
          <a:ext cx="1137864" cy="87275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227</xdr:row>
      <xdr:rowOff>17780</xdr:rowOff>
    </xdr:from>
    <xdr:ext cx="815009" cy="865021"/>
    <xdr:pic>
      <xdr:nvPicPr>
        <xdr:cNvPr id="779" name="图片 478" descr="82.jpg">
          <a:extLst>
            <a:ext uri="{FF2B5EF4-FFF2-40B4-BE49-F238E27FC236}">
              <a16:creationId xmlns:a16="http://schemas.microsoft.com/office/drawing/2014/main" id="{2950AD45-D2A3-466E-AB39-4B0313D0B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/>
        <a:srcRect l="30610" t="25755" r="13973" b="29840"/>
        <a:stretch>
          <a:fillRect/>
        </a:stretch>
      </xdr:blipFill>
      <xdr:spPr>
        <a:xfrm>
          <a:off x="5598160" y="168629330"/>
          <a:ext cx="815009" cy="86502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226</xdr:row>
      <xdr:rowOff>13250</xdr:rowOff>
    </xdr:from>
    <xdr:ext cx="955151" cy="882926"/>
    <xdr:pic>
      <xdr:nvPicPr>
        <xdr:cNvPr id="780" name="图片 479" descr="81.jpg">
          <a:extLst>
            <a:ext uri="{FF2B5EF4-FFF2-40B4-BE49-F238E27FC236}">
              <a16:creationId xmlns:a16="http://schemas.microsoft.com/office/drawing/2014/main" id="{BECEEB2E-2E02-400F-974C-40705B1B3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/>
        <a:srcRect l="31164" t="17352" r="23630" b="26484"/>
        <a:stretch>
          <a:fillRect/>
        </a:stretch>
      </xdr:blipFill>
      <xdr:spPr>
        <a:xfrm>
          <a:off x="5572813" y="167710400"/>
          <a:ext cx="955151" cy="88292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225</xdr:row>
      <xdr:rowOff>26504</xdr:rowOff>
    </xdr:from>
    <xdr:ext cx="974035" cy="868017"/>
    <xdr:pic>
      <xdr:nvPicPr>
        <xdr:cNvPr id="781" name="图片 480" descr="80.jpg">
          <a:extLst>
            <a:ext uri="{FF2B5EF4-FFF2-40B4-BE49-F238E27FC236}">
              <a16:creationId xmlns:a16="http://schemas.microsoft.com/office/drawing/2014/main" id="{F25C6573-7F97-40F4-87FF-7904D0FAA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/>
        <a:srcRect l="28340" t="11336" r="27024" b="35627"/>
        <a:stretch>
          <a:fillRect/>
        </a:stretch>
      </xdr:blipFill>
      <xdr:spPr>
        <a:xfrm>
          <a:off x="5592693" y="166809254"/>
          <a:ext cx="974035" cy="86801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245</xdr:row>
      <xdr:rowOff>159026</xdr:rowOff>
    </xdr:from>
    <xdr:ext cx="1345311" cy="511203"/>
    <xdr:pic>
      <xdr:nvPicPr>
        <xdr:cNvPr id="782" name="图片 481" descr="123.jpg">
          <a:extLst>
            <a:ext uri="{FF2B5EF4-FFF2-40B4-BE49-F238E27FC236}">
              <a16:creationId xmlns:a16="http://schemas.microsoft.com/office/drawing/2014/main" id="{31FCB2CF-2CE1-49EB-BF75-06C702287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/>
        <a:srcRect t="24675" b="25974"/>
        <a:stretch>
          <a:fillRect/>
        </a:stretch>
      </xdr:blipFill>
      <xdr:spPr>
        <a:xfrm>
          <a:off x="14456172" y="184487620"/>
          <a:ext cx="1345311" cy="51120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251</xdr:row>
      <xdr:rowOff>33132</xdr:rowOff>
    </xdr:from>
    <xdr:ext cx="1311966" cy="877914"/>
    <xdr:pic>
      <xdr:nvPicPr>
        <xdr:cNvPr id="783" name="图片 482" descr="7.jpg">
          <a:extLst>
            <a:ext uri="{FF2B5EF4-FFF2-40B4-BE49-F238E27FC236}">
              <a16:creationId xmlns:a16="http://schemas.microsoft.com/office/drawing/2014/main" id="{D27E26A1-5D14-488E-BD04-7A1570250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/>
        <a:srcRect l="9153" t="16318" r="6904" b="8787"/>
        <a:stretch>
          <a:fillRect/>
        </a:stretch>
      </xdr:blipFill>
      <xdr:spPr>
        <a:xfrm>
          <a:off x="5427041" y="190590282"/>
          <a:ext cx="1311966" cy="87791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254</xdr:row>
      <xdr:rowOff>10160</xdr:rowOff>
    </xdr:from>
    <xdr:ext cx="1424609" cy="859141"/>
    <xdr:pic>
      <xdr:nvPicPr>
        <xdr:cNvPr id="784" name="图片 483" descr="9.jpg">
          <a:extLst>
            <a:ext uri="{FF2B5EF4-FFF2-40B4-BE49-F238E27FC236}">
              <a16:creationId xmlns:a16="http://schemas.microsoft.com/office/drawing/2014/main" id="{AD463400-AC9A-4212-8133-B56F51014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/>
        <a:srcRect l="5829" t="13644" r="8161" b="17962"/>
        <a:stretch>
          <a:fillRect/>
        </a:stretch>
      </xdr:blipFill>
      <xdr:spPr>
        <a:xfrm>
          <a:off x="5370830" y="193310510"/>
          <a:ext cx="1424609" cy="85914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256</xdr:row>
      <xdr:rowOff>284923</xdr:rowOff>
    </xdr:from>
    <xdr:ext cx="1455994" cy="364434"/>
    <xdr:pic>
      <xdr:nvPicPr>
        <xdr:cNvPr id="785" name="图片 484" descr="8.jpg">
          <a:extLst>
            <a:ext uri="{FF2B5EF4-FFF2-40B4-BE49-F238E27FC236}">
              <a16:creationId xmlns:a16="http://schemas.microsoft.com/office/drawing/2014/main" id="{93772604-6A56-485A-9C41-11F855BD9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/>
        <a:srcRect l="3513" t="37861" r="2555" b="30913"/>
        <a:stretch>
          <a:fillRect/>
        </a:stretch>
      </xdr:blipFill>
      <xdr:spPr>
        <a:xfrm rot="10800000">
          <a:off x="5340904" y="195414073"/>
          <a:ext cx="1455994" cy="36443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283</xdr:row>
      <xdr:rowOff>33129</xdr:rowOff>
    </xdr:from>
    <xdr:ext cx="1086677" cy="858549"/>
    <xdr:pic>
      <xdr:nvPicPr>
        <xdr:cNvPr id="786" name="图片 486" descr="83.jpg">
          <a:extLst>
            <a:ext uri="{FF2B5EF4-FFF2-40B4-BE49-F238E27FC236}">
              <a16:creationId xmlns:a16="http://schemas.microsoft.com/office/drawing/2014/main" id="{811DB4ED-17BF-41A7-B2DA-FC9FB5906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/>
        <a:srcRect l="10095" t="6204" r="15142" b="15563"/>
        <a:stretch>
          <a:fillRect/>
        </a:stretch>
      </xdr:blipFill>
      <xdr:spPr>
        <a:xfrm>
          <a:off x="5480051" y="219851079"/>
          <a:ext cx="1086677" cy="85854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285</xdr:row>
      <xdr:rowOff>59635</xdr:rowOff>
    </xdr:from>
    <xdr:ext cx="1450120" cy="760560"/>
    <xdr:pic>
      <xdr:nvPicPr>
        <xdr:cNvPr id="787" name="图片 487" descr="84.jpg">
          <a:extLst>
            <a:ext uri="{FF2B5EF4-FFF2-40B4-BE49-F238E27FC236}">
              <a16:creationId xmlns:a16="http://schemas.microsoft.com/office/drawing/2014/main" id="{127BBD73-CFD4-4DE2-B1A4-DB3AE07BA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/>
        <a:srcRect l="11864" t="28717" r="17872" b="22403"/>
        <a:stretch>
          <a:fillRect/>
        </a:stretch>
      </xdr:blipFill>
      <xdr:spPr>
        <a:xfrm>
          <a:off x="5340902" y="221706385"/>
          <a:ext cx="1450120" cy="76056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287</xdr:row>
      <xdr:rowOff>39756</xdr:rowOff>
    </xdr:from>
    <xdr:ext cx="1253565" cy="856753"/>
    <xdr:pic>
      <xdr:nvPicPr>
        <xdr:cNvPr id="788" name="图片 489" descr="86.jpg">
          <a:extLst>
            <a:ext uri="{FF2B5EF4-FFF2-40B4-BE49-F238E27FC236}">
              <a16:creationId xmlns:a16="http://schemas.microsoft.com/office/drawing/2014/main" id="{3E465800-96D1-49C1-B209-ABD052863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/>
        <a:srcRect l="3541" t="11992" r="4674" b="5855"/>
        <a:stretch>
          <a:fillRect/>
        </a:stretch>
      </xdr:blipFill>
      <xdr:spPr>
        <a:xfrm>
          <a:off x="5466799" y="223515306"/>
          <a:ext cx="1253565" cy="85675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11</xdr:row>
      <xdr:rowOff>17585</xdr:rowOff>
    </xdr:from>
    <xdr:ext cx="1348155" cy="877867"/>
    <xdr:pic>
      <xdr:nvPicPr>
        <xdr:cNvPr id="789" name="图片 490" descr="87.jpg">
          <a:extLst>
            <a:ext uri="{FF2B5EF4-FFF2-40B4-BE49-F238E27FC236}">
              <a16:creationId xmlns:a16="http://schemas.microsoft.com/office/drawing/2014/main" id="{58750F0A-8402-4926-85A0-B1D78ABC5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/>
        <a:srcRect l="6107" t="17218" r="6361" b="6785"/>
        <a:stretch>
          <a:fillRect/>
        </a:stretch>
      </xdr:blipFill>
      <xdr:spPr>
        <a:xfrm>
          <a:off x="5392126" y="6983535"/>
          <a:ext cx="1348155" cy="87786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221</xdr:row>
      <xdr:rowOff>24644</xdr:rowOff>
    </xdr:from>
    <xdr:ext cx="956456" cy="879228"/>
    <xdr:pic>
      <xdr:nvPicPr>
        <xdr:cNvPr id="790" name="图片 494" descr="90.jpg">
          <a:extLst>
            <a:ext uri="{FF2B5EF4-FFF2-40B4-BE49-F238E27FC236}">
              <a16:creationId xmlns:a16="http://schemas.microsoft.com/office/drawing/2014/main" id="{850E300D-6294-4814-93E6-B53A9C85A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/>
        <a:srcRect l="11580" t="13312" r="24350" b="34415"/>
        <a:stretch>
          <a:fillRect/>
        </a:stretch>
      </xdr:blipFill>
      <xdr:spPr>
        <a:xfrm rot="16200000">
          <a:off x="5631815" y="163111180"/>
          <a:ext cx="879228" cy="95645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222</xdr:row>
      <xdr:rowOff>17590</xdr:rowOff>
    </xdr:from>
    <xdr:ext cx="920263" cy="877752"/>
    <xdr:pic>
      <xdr:nvPicPr>
        <xdr:cNvPr id="791" name="图片 495" descr="91.jpg">
          <a:extLst>
            <a:ext uri="{FF2B5EF4-FFF2-40B4-BE49-F238E27FC236}">
              <a16:creationId xmlns:a16="http://schemas.microsoft.com/office/drawing/2014/main" id="{2D6D3EA7-207D-427C-869B-19EE647FC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/>
        <a:srcRect l="22158" t="27826" r="18071" b="25175"/>
        <a:stretch>
          <a:fillRect/>
        </a:stretch>
      </xdr:blipFill>
      <xdr:spPr>
        <a:xfrm rot="5400000">
          <a:off x="5636120" y="164035884"/>
          <a:ext cx="877752" cy="920263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250</xdr:row>
      <xdr:rowOff>41031</xdr:rowOff>
    </xdr:from>
    <xdr:ext cx="1421777" cy="820616"/>
    <xdr:pic>
      <xdr:nvPicPr>
        <xdr:cNvPr id="792" name="图片 497" descr="92-1.jpg">
          <a:extLst>
            <a:ext uri="{FF2B5EF4-FFF2-40B4-BE49-F238E27FC236}">
              <a16:creationId xmlns:a16="http://schemas.microsoft.com/office/drawing/2014/main" id="{8E2AE129-B204-4825-8114-5D76D02B7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/>
        <a:srcRect t="17826" b="5217"/>
        <a:stretch>
          <a:fillRect/>
        </a:stretch>
      </xdr:blipFill>
      <xdr:spPr>
        <a:xfrm>
          <a:off x="5380409" y="189683781"/>
          <a:ext cx="1421777" cy="82061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408</xdr:row>
      <xdr:rowOff>99645</xdr:rowOff>
    </xdr:from>
    <xdr:ext cx="1137441" cy="756139"/>
    <xdr:pic>
      <xdr:nvPicPr>
        <xdr:cNvPr id="793" name="图片 496" descr="88.jpg">
          <a:extLst>
            <a:ext uri="{FF2B5EF4-FFF2-40B4-BE49-F238E27FC236}">
              <a16:creationId xmlns:a16="http://schemas.microsoft.com/office/drawing/2014/main" id="{B2B239FD-DCCB-4F6A-B2D9-9292B7A1B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/>
        <a:srcRect l="30148" t="28662" r="45011" b="21515"/>
        <a:stretch>
          <a:fillRect/>
        </a:stretch>
      </xdr:blipFill>
      <xdr:spPr>
        <a:xfrm rot="16200000">
          <a:off x="5629671" y="332680744"/>
          <a:ext cx="756139" cy="113744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215</xdr:row>
      <xdr:rowOff>80801</xdr:rowOff>
    </xdr:from>
    <xdr:ext cx="1364928" cy="728092"/>
    <xdr:pic>
      <xdr:nvPicPr>
        <xdr:cNvPr id="794" name="图片 498" descr="96-1.jpg">
          <a:extLst>
            <a:ext uri="{FF2B5EF4-FFF2-40B4-BE49-F238E27FC236}">
              <a16:creationId xmlns:a16="http://schemas.microsoft.com/office/drawing/2014/main" id="{55D8015E-82AC-4696-A14D-133CD3600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/>
        <a:stretch>
          <a:fillRect/>
        </a:stretch>
      </xdr:blipFill>
      <xdr:spPr>
        <a:xfrm>
          <a:off x="5397989" y="157719551"/>
          <a:ext cx="1364928" cy="72809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214</xdr:row>
      <xdr:rowOff>29309</xdr:rowOff>
    </xdr:from>
    <xdr:ext cx="908537" cy="846396"/>
    <xdr:pic>
      <xdr:nvPicPr>
        <xdr:cNvPr id="795" name="图片 499" descr="5.jpg">
          <a:extLst>
            <a:ext uri="{FF2B5EF4-FFF2-40B4-BE49-F238E27FC236}">
              <a16:creationId xmlns:a16="http://schemas.microsoft.com/office/drawing/2014/main" id="{1BAFC9A8-0DE0-4B59-93F7-C8E222CD3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/>
        <a:srcRect l="9892" r="13849" b="5276"/>
        <a:stretch>
          <a:fillRect/>
        </a:stretch>
      </xdr:blipFill>
      <xdr:spPr>
        <a:xfrm>
          <a:off x="14456172" y="156060715"/>
          <a:ext cx="908537" cy="84639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407</xdr:row>
      <xdr:rowOff>111369</xdr:rowOff>
    </xdr:from>
    <xdr:ext cx="1435215" cy="691662"/>
    <xdr:pic>
      <xdr:nvPicPr>
        <xdr:cNvPr id="796" name="图片 500" descr="89.jpg">
          <a:extLst>
            <a:ext uri="{FF2B5EF4-FFF2-40B4-BE49-F238E27FC236}">
              <a16:creationId xmlns:a16="http://schemas.microsoft.com/office/drawing/2014/main" id="{76FFAAE8-17F1-4B47-8FF0-256AD3927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/>
        <a:srcRect l="12176" t="33781" r="15196" b="19551"/>
        <a:stretch>
          <a:fillRect/>
        </a:stretch>
      </xdr:blipFill>
      <xdr:spPr>
        <a:xfrm>
          <a:off x="5351096" y="331968719"/>
          <a:ext cx="1435215" cy="69166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252</xdr:row>
      <xdr:rowOff>58618</xdr:rowOff>
    </xdr:from>
    <xdr:ext cx="1406771" cy="808124"/>
    <xdr:pic>
      <xdr:nvPicPr>
        <xdr:cNvPr id="797" name="图片 501" descr="94-1.jpg">
          <a:extLst>
            <a:ext uri="{FF2B5EF4-FFF2-40B4-BE49-F238E27FC236}">
              <a16:creationId xmlns:a16="http://schemas.microsoft.com/office/drawing/2014/main" id="{FE4D26F9-ACD8-4B61-BD1A-86051A87A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/>
        <a:srcRect l="22113" r="10361" b="11839"/>
        <a:stretch>
          <a:fillRect/>
        </a:stretch>
      </xdr:blipFill>
      <xdr:spPr>
        <a:xfrm rot="5400000">
          <a:off x="5685588" y="191230844"/>
          <a:ext cx="808124" cy="140677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253</xdr:row>
      <xdr:rowOff>52754</xdr:rowOff>
    </xdr:from>
    <xdr:ext cx="1441937" cy="826479"/>
    <xdr:pic>
      <xdr:nvPicPr>
        <xdr:cNvPr id="798" name="图片 502" descr="93-1.jpg">
          <a:extLst>
            <a:ext uri="{FF2B5EF4-FFF2-40B4-BE49-F238E27FC236}">
              <a16:creationId xmlns:a16="http://schemas.microsoft.com/office/drawing/2014/main" id="{22FB24E1-4531-41F3-9854-FF5BCB01C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/>
        <a:srcRect l="10749" t="9803" r="25880" b="7276"/>
        <a:stretch>
          <a:fillRect/>
        </a:stretch>
      </xdr:blipFill>
      <xdr:spPr>
        <a:xfrm rot="5400000">
          <a:off x="5664687" y="192130975"/>
          <a:ext cx="826479" cy="144193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257</xdr:row>
      <xdr:rowOff>23447</xdr:rowOff>
    </xdr:from>
    <xdr:ext cx="1213337" cy="852615"/>
    <xdr:pic>
      <xdr:nvPicPr>
        <xdr:cNvPr id="799" name="图片 504" descr="100.jpg">
          <a:extLst>
            <a:ext uri="{FF2B5EF4-FFF2-40B4-BE49-F238E27FC236}">
              <a16:creationId xmlns:a16="http://schemas.microsoft.com/office/drawing/2014/main" id="{851EA525-A2DE-4EA9-B2E0-C5F892C12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/>
        <a:srcRect l="17136" t="20129" r="25900" b="19072"/>
        <a:stretch>
          <a:fillRect/>
        </a:stretch>
      </xdr:blipFill>
      <xdr:spPr>
        <a:xfrm rot="16200000">
          <a:off x="5601797" y="195886636"/>
          <a:ext cx="852615" cy="121333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258</xdr:row>
      <xdr:rowOff>58616</xdr:rowOff>
    </xdr:from>
    <xdr:ext cx="1148862" cy="761242"/>
    <xdr:pic>
      <xdr:nvPicPr>
        <xdr:cNvPr id="800" name="图片 505" descr="99-1.jpg">
          <a:extLst>
            <a:ext uri="{FF2B5EF4-FFF2-40B4-BE49-F238E27FC236}">
              <a16:creationId xmlns:a16="http://schemas.microsoft.com/office/drawing/2014/main" id="{06B5D49E-B9BB-4503-9126-1B3892484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/>
        <a:srcRect l="10829" t="11346" r="18568" b="8715"/>
        <a:stretch>
          <a:fillRect/>
        </a:stretch>
      </xdr:blipFill>
      <xdr:spPr>
        <a:xfrm>
          <a:off x="5526942" y="197016566"/>
          <a:ext cx="1148862" cy="76124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259</xdr:row>
      <xdr:rowOff>29308</xdr:rowOff>
    </xdr:from>
    <xdr:ext cx="1465385" cy="861646"/>
    <xdr:pic>
      <xdr:nvPicPr>
        <xdr:cNvPr id="801" name="图片 506" descr="98-1.jpg">
          <a:extLst>
            <a:ext uri="{FF2B5EF4-FFF2-40B4-BE49-F238E27FC236}">
              <a16:creationId xmlns:a16="http://schemas.microsoft.com/office/drawing/2014/main" id="{E3768839-BF92-4CB8-8D62-14F9CC246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/>
        <a:srcRect l="2696" t="5392" r="5392" b="22549"/>
        <a:stretch>
          <a:fillRect/>
        </a:stretch>
      </xdr:blipFill>
      <xdr:spPr>
        <a:xfrm>
          <a:off x="5339373" y="197901658"/>
          <a:ext cx="1465385" cy="861646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402</xdr:row>
      <xdr:rowOff>41032</xdr:rowOff>
    </xdr:from>
    <xdr:ext cx="1236785" cy="838200"/>
    <xdr:pic>
      <xdr:nvPicPr>
        <xdr:cNvPr id="802" name="图片 507" descr="95.jpg">
          <a:extLst>
            <a:ext uri="{FF2B5EF4-FFF2-40B4-BE49-F238E27FC236}">
              <a16:creationId xmlns:a16="http://schemas.microsoft.com/office/drawing/2014/main" id="{D5A14DAD-3C7A-4EB6-8654-F6DEBA7A9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/>
        <a:srcRect l="16992" t="32972" r="21981" b="36008"/>
        <a:stretch>
          <a:fillRect/>
        </a:stretch>
      </xdr:blipFill>
      <xdr:spPr>
        <a:xfrm>
          <a:off x="5468327" y="327326382"/>
          <a:ext cx="1236785" cy="83820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356</xdr:row>
      <xdr:rowOff>76199</xdr:rowOff>
    </xdr:from>
    <xdr:ext cx="1375509" cy="750278"/>
    <xdr:pic>
      <xdr:nvPicPr>
        <xdr:cNvPr id="803" name="图片 492" descr="3.png">
          <a:extLst>
            <a:ext uri="{FF2B5EF4-FFF2-40B4-BE49-F238E27FC236}">
              <a16:creationId xmlns:a16="http://schemas.microsoft.com/office/drawing/2014/main" id="{17586DBA-345A-45D8-BE15-108A6D060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print"/>
        <a:stretch>
          <a:fillRect/>
        </a:stretch>
      </xdr:blipFill>
      <xdr:spPr>
        <a:xfrm>
          <a:off x="5362819" y="285299149"/>
          <a:ext cx="1375509" cy="75027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260</xdr:row>
      <xdr:rowOff>23447</xdr:rowOff>
    </xdr:from>
    <xdr:ext cx="1307123" cy="852472"/>
    <xdr:pic>
      <xdr:nvPicPr>
        <xdr:cNvPr id="804" name="图片 493" descr="103.jpg">
          <a:extLst>
            <a:ext uri="{FF2B5EF4-FFF2-40B4-BE49-F238E27FC236}">
              <a16:creationId xmlns:a16="http://schemas.microsoft.com/office/drawing/2014/main" id="{1FCB64B9-46A5-43FA-B6D9-FBDB477CC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/>
        <a:srcRect l="21212" t="21717" r="9091" b="17677"/>
        <a:stretch>
          <a:fillRect/>
        </a:stretch>
      </xdr:blipFill>
      <xdr:spPr>
        <a:xfrm>
          <a:off x="5444881" y="198810197"/>
          <a:ext cx="1307123" cy="85247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399</xdr:row>
      <xdr:rowOff>29308</xdr:rowOff>
    </xdr:from>
    <xdr:ext cx="1303685" cy="834887"/>
    <xdr:pic>
      <xdr:nvPicPr>
        <xdr:cNvPr id="805" name="图片 503" descr="前轮轴">
          <a:extLst>
            <a:ext uri="{FF2B5EF4-FFF2-40B4-BE49-F238E27FC236}">
              <a16:creationId xmlns:a16="http://schemas.microsoft.com/office/drawing/2014/main" id="{8F8E17AD-283D-4AC7-9A68-E97378B3B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/>
        <a:stretch>
          <a:fillRect/>
        </a:stretch>
      </xdr:blipFill>
      <xdr:spPr>
        <a:xfrm>
          <a:off x="5427296" y="324571458"/>
          <a:ext cx="1303685" cy="834887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401</xdr:row>
      <xdr:rowOff>16820</xdr:rowOff>
    </xdr:from>
    <xdr:ext cx="1248507" cy="820642"/>
    <xdr:pic>
      <xdr:nvPicPr>
        <xdr:cNvPr id="806" name="图片 508" descr="双碟型自锁垫圈">
          <a:extLst>
            <a:ext uri="{FF2B5EF4-FFF2-40B4-BE49-F238E27FC236}">
              <a16:creationId xmlns:a16="http://schemas.microsoft.com/office/drawing/2014/main" id="{BF7E112B-89E7-41BF-B285-25D0B9740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/>
        <a:srcRect l="31134" t="38001" r="35004" b="39029"/>
        <a:stretch>
          <a:fillRect/>
        </a:stretch>
      </xdr:blipFill>
      <xdr:spPr>
        <a:xfrm>
          <a:off x="5456604" y="326387770"/>
          <a:ext cx="1248507" cy="820642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400</xdr:row>
      <xdr:rowOff>10195</xdr:rowOff>
    </xdr:from>
    <xdr:ext cx="1286482" cy="869498"/>
    <xdr:pic>
      <xdr:nvPicPr>
        <xdr:cNvPr id="807" name="图片 509" descr="盖型螺母">
          <a:extLst>
            <a:ext uri="{FF2B5EF4-FFF2-40B4-BE49-F238E27FC236}">
              <a16:creationId xmlns:a16="http://schemas.microsoft.com/office/drawing/2014/main" id="{C2EBF8B5-3BA4-4615-9969-41D687771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/>
        <a:srcRect l="11858" t="5821" r="4571" b="9041"/>
        <a:stretch>
          <a:fillRect/>
        </a:stretch>
      </xdr:blipFill>
      <xdr:spPr>
        <a:xfrm>
          <a:off x="5430353" y="325466745"/>
          <a:ext cx="1286482" cy="869498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249</xdr:row>
      <xdr:rowOff>38799</xdr:rowOff>
    </xdr:from>
    <xdr:ext cx="1459523" cy="768879"/>
    <xdr:pic>
      <xdr:nvPicPr>
        <xdr:cNvPr id="808" name="Picture 1">
          <a:extLst>
            <a:ext uri="{FF2B5EF4-FFF2-40B4-BE49-F238E27FC236}">
              <a16:creationId xmlns:a16="http://schemas.microsoft.com/office/drawing/2014/main" id="{565214C1-DAEE-4609-B57E-FB6A2C836A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 cstate="print"/>
        <a:srcRect l="2353"/>
        <a:stretch>
          <a:fillRect/>
        </a:stretch>
      </xdr:blipFill>
      <xdr:spPr>
        <a:xfrm>
          <a:off x="5345234" y="188767149"/>
          <a:ext cx="1459523" cy="76887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9</xdr:col>
      <xdr:colOff>0</xdr:colOff>
      <xdr:row>128</xdr:row>
      <xdr:rowOff>41031</xdr:rowOff>
    </xdr:from>
    <xdr:ext cx="1121508" cy="841131"/>
    <xdr:pic>
      <xdr:nvPicPr>
        <xdr:cNvPr id="809" name="图片 510" descr="107.jpg">
          <a:extLst>
            <a:ext uri="{FF2B5EF4-FFF2-40B4-BE49-F238E27FC236}">
              <a16:creationId xmlns:a16="http://schemas.microsoft.com/office/drawing/2014/main" id="{0057722F-B17F-44A4-8A02-C834A92C9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/>
        <a:stretch>
          <a:fillRect/>
        </a:stretch>
      </xdr:blipFill>
      <xdr:spPr>
        <a:xfrm>
          <a:off x="5501542" y="86686781"/>
          <a:ext cx="1121508" cy="84113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129</xdr:row>
      <xdr:rowOff>35169</xdr:rowOff>
    </xdr:from>
    <xdr:ext cx="1143003" cy="833440"/>
    <xdr:pic>
      <xdr:nvPicPr>
        <xdr:cNvPr id="810" name="图片 511" descr="108.jpg">
          <a:extLst>
            <a:ext uri="{FF2B5EF4-FFF2-40B4-BE49-F238E27FC236}">
              <a16:creationId xmlns:a16="http://schemas.microsoft.com/office/drawing/2014/main" id="{92471F93-3846-4168-93F7-B9F8D27E0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/>
        <a:srcRect t="2778"/>
        <a:stretch>
          <a:fillRect/>
        </a:stretch>
      </xdr:blipFill>
      <xdr:spPr>
        <a:xfrm>
          <a:off x="5491770" y="87595319"/>
          <a:ext cx="1143003" cy="83344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234</xdr:row>
      <xdr:rowOff>35167</xdr:rowOff>
    </xdr:from>
    <xdr:ext cx="1202118" cy="867509"/>
    <xdr:pic>
      <xdr:nvPicPr>
        <xdr:cNvPr id="811" name="图片 512" descr="109.jpg">
          <a:extLst>
            <a:ext uri="{FF2B5EF4-FFF2-40B4-BE49-F238E27FC236}">
              <a16:creationId xmlns:a16="http://schemas.microsoft.com/office/drawing/2014/main" id="{5D4262FD-A8AB-4D03-B410-6EBFC00E3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/>
        <a:srcRect l="9902" t="28042" r="52944" b="36209"/>
        <a:stretch>
          <a:fillRect/>
        </a:stretch>
      </xdr:blipFill>
      <xdr:spPr>
        <a:xfrm>
          <a:off x="5521080" y="175047517"/>
          <a:ext cx="1202118" cy="86750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359</xdr:row>
      <xdr:rowOff>29311</xdr:rowOff>
    </xdr:from>
    <xdr:ext cx="1447800" cy="838199"/>
    <xdr:pic>
      <xdr:nvPicPr>
        <xdr:cNvPr id="620" name="图片 513" descr="105.jpg">
          <a:extLst>
            <a:ext uri="{FF2B5EF4-FFF2-40B4-BE49-F238E27FC236}">
              <a16:creationId xmlns:a16="http://schemas.microsoft.com/office/drawing/2014/main" id="{84048EBF-E3F4-4237-8A25-291ABD471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/>
        <a:srcRect l="6504" t="4573" r="21951" b="2744"/>
        <a:stretch>
          <a:fillRect/>
        </a:stretch>
      </xdr:blipFill>
      <xdr:spPr>
        <a:xfrm rot="5400000">
          <a:off x="5661758" y="287690661"/>
          <a:ext cx="838199" cy="144780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360</xdr:row>
      <xdr:rowOff>35171</xdr:rowOff>
    </xdr:from>
    <xdr:ext cx="1429036" cy="855784"/>
    <xdr:pic>
      <xdr:nvPicPr>
        <xdr:cNvPr id="813" name="图片 514" descr="104.jpg">
          <a:extLst>
            <a:ext uri="{FF2B5EF4-FFF2-40B4-BE49-F238E27FC236}">
              <a16:creationId xmlns:a16="http://schemas.microsoft.com/office/drawing/2014/main" id="{D66F44A2-AA16-4B21-B6C6-71B99C7F4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/>
        <a:srcRect l="3125" t="16667" r="5989" b="10764"/>
        <a:stretch>
          <a:fillRect/>
        </a:stretch>
      </xdr:blipFill>
      <xdr:spPr>
        <a:xfrm>
          <a:off x="5351097" y="288915721"/>
          <a:ext cx="1429036" cy="855784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397</xdr:row>
      <xdr:rowOff>29310</xdr:rowOff>
    </xdr:from>
    <xdr:ext cx="1263161" cy="848252"/>
    <xdr:pic>
      <xdr:nvPicPr>
        <xdr:cNvPr id="814" name="图片 515" descr="111.jpg">
          <a:extLst>
            <a:ext uri="{FF2B5EF4-FFF2-40B4-BE49-F238E27FC236}">
              <a16:creationId xmlns:a16="http://schemas.microsoft.com/office/drawing/2014/main" id="{F7E30564-B34F-47C6-8D7B-CC386F86C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/>
        <a:srcRect l="5596" r="4867"/>
        <a:stretch>
          <a:fillRect/>
        </a:stretch>
      </xdr:blipFill>
      <xdr:spPr>
        <a:xfrm rot="16200000">
          <a:off x="5620097" y="322535205"/>
          <a:ext cx="848252" cy="126316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398</xdr:row>
      <xdr:rowOff>29306</xdr:rowOff>
    </xdr:from>
    <xdr:ext cx="1248510" cy="871691"/>
    <xdr:pic>
      <xdr:nvPicPr>
        <xdr:cNvPr id="815" name="图片 516" descr="110.jpg">
          <a:extLst>
            <a:ext uri="{FF2B5EF4-FFF2-40B4-BE49-F238E27FC236}">
              <a16:creationId xmlns:a16="http://schemas.microsoft.com/office/drawing/2014/main" id="{CF4B5458-FA9B-4184-9327-EF71DCFBB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/>
        <a:srcRect t="8878" r="7514" b="5025"/>
        <a:stretch>
          <a:fillRect/>
        </a:stretch>
      </xdr:blipFill>
      <xdr:spPr>
        <a:xfrm>
          <a:off x="5421432" y="323657056"/>
          <a:ext cx="1248510" cy="871691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45</xdr:row>
      <xdr:rowOff>51478</xdr:rowOff>
    </xdr:from>
    <xdr:ext cx="1406769" cy="834381"/>
    <xdr:pic>
      <xdr:nvPicPr>
        <xdr:cNvPr id="816" name="Picture 2">
          <a:extLst>
            <a:ext uri="{FF2B5EF4-FFF2-40B4-BE49-F238E27FC236}">
              <a16:creationId xmlns:a16="http://schemas.microsoft.com/office/drawing/2014/main" id="{96BB4C2B-3A9A-4D0C-93AB-C39CF486A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 cstate="print"/>
        <a:srcRect/>
        <a:stretch>
          <a:fillRect/>
        </a:stretch>
      </xdr:blipFill>
      <xdr:spPr>
        <a:xfrm>
          <a:off x="5356958" y="37192628"/>
          <a:ext cx="1406769" cy="83438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9</xdr:col>
      <xdr:colOff>0</xdr:colOff>
      <xdr:row>355</xdr:row>
      <xdr:rowOff>70344</xdr:rowOff>
    </xdr:from>
    <xdr:ext cx="1441939" cy="755500"/>
    <xdr:pic>
      <xdr:nvPicPr>
        <xdr:cNvPr id="817" name="图片 517" descr="106.jpg">
          <a:extLst>
            <a:ext uri="{FF2B5EF4-FFF2-40B4-BE49-F238E27FC236}">
              <a16:creationId xmlns:a16="http://schemas.microsoft.com/office/drawing/2014/main" id="{E8ECFF3A-A661-4944-95DB-C13F5B737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/>
        <a:srcRect l="21801" t="1620" r="19356" b="14150"/>
        <a:stretch>
          <a:fillRect/>
        </a:stretch>
      </xdr:blipFill>
      <xdr:spPr>
        <a:xfrm rot="5400000">
          <a:off x="5688455" y="284035674"/>
          <a:ext cx="755500" cy="1441939"/>
        </a:xfrm>
        <a:prstGeom prst="rect">
          <a:avLst/>
        </a:prstGeom>
      </xdr:spPr>
    </xdr:pic>
    <xdr:clientData/>
  </xdr:oneCellAnchor>
  <xdr:oneCellAnchor>
    <xdr:from>
      <xdr:col>9</xdr:col>
      <xdr:colOff>482803</xdr:colOff>
      <xdr:row>33</xdr:row>
      <xdr:rowOff>66040</xdr:rowOff>
    </xdr:from>
    <xdr:ext cx="670560" cy="664845"/>
    <xdr:pic>
      <xdr:nvPicPr>
        <xdr:cNvPr id="818" name="图片 15">
          <a:extLst>
            <a:ext uri="{FF2B5EF4-FFF2-40B4-BE49-F238E27FC236}">
              <a16:creationId xmlns:a16="http://schemas.microsoft.com/office/drawing/2014/main" id="{AA1F6B6B-397D-4690-8300-628F51BD8E5F}"/>
            </a:ext>
          </a:extLst>
        </xdr:cNvPr>
        <xdr:cNvPicPr/>
      </xdr:nvPicPr>
      <xdr:blipFill>
        <a:blip xmlns:r="http://schemas.openxmlformats.org/officeDocument/2006/relationships" r:embed="rId427" cstate="print"/>
        <a:stretch>
          <a:fillRect/>
        </a:stretch>
      </xdr:blipFill>
      <xdr:spPr>
        <a:xfrm>
          <a:off x="16971263" y="30365598"/>
          <a:ext cx="670560" cy="664845"/>
        </a:xfrm>
        <a:prstGeom prst="rect">
          <a:avLst/>
        </a:prstGeom>
      </xdr:spPr>
    </xdr:pic>
    <xdr:clientData/>
  </xdr:oneCellAnchor>
  <xdr:oneCellAnchor>
    <xdr:from>
      <xdr:col>9</xdr:col>
      <xdr:colOff>409651</xdr:colOff>
      <xdr:row>34</xdr:row>
      <xdr:rowOff>125121</xdr:rowOff>
    </xdr:from>
    <xdr:ext cx="677545" cy="626745"/>
    <xdr:pic>
      <xdr:nvPicPr>
        <xdr:cNvPr id="819" name="图片 16">
          <a:extLst>
            <a:ext uri="{FF2B5EF4-FFF2-40B4-BE49-F238E27FC236}">
              <a16:creationId xmlns:a16="http://schemas.microsoft.com/office/drawing/2014/main" id="{0B79C4FC-218C-4006-BB26-597F69616A67}"/>
            </a:ext>
          </a:extLst>
        </xdr:cNvPr>
        <xdr:cNvPicPr/>
      </xdr:nvPicPr>
      <xdr:blipFill>
        <a:blip xmlns:r="http://schemas.openxmlformats.org/officeDocument/2006/relationships" r:embed="rId428" cstate="print"/>
        <a:stretch>
          <a:fillRect/>
        </a:stretch>
      </xdr:blipFill>
      <xdr:spPr>
        <a:xfrm>
          <a:off x="16898111" y="31346395"/>
          <a:ext cx="677545" cy="626745"/>
        </a:xfrm>
        <a:prstGeom prst="rect">
          <a:avLst/>
        </a:prstGeom>
      </xdr:spPr>
    </xdr:pic>
    <xdr:clientData/>
  </xdr:oneCellAnchor>
  <xdr:oneCellAnchor>
    <xdr:from>
      <xdr:col>9</xdr:col>
      <xdr:colOff>409651</xdr:colOff>
      <xdr:row>35</xdr:row>
      <xdr:rowOff>230856</xdr:rowOff>
    </xdr:from>
    <xdr:ext cx="632460" cy="648970"/>
    <xdr:pic>
      <xdr:nvPicPr>
        <xdr:cNvPr id="820" name="图片 17">
          <a:extLst>
            <a:ext uri="{FF2B5EF4-FFF2-40B4-BE49-F238E27FC236}">
              <a16:creationId xmlns:a16="http://schemas.microsoft.com/office/drawing/2014/main" id="{FCBE57C4-65DE-408B-9D61-C8C12B2AFBC0}"/>
            </a:ext>
          </a:extLst>
        </xdr:cNvPr>
        <xdr:cNvPicPr/>
      </xdr:nvPicPr>
      <xdr:blipFill>
        <a:blip xmlns:r="http://schemas.openxmlformats.org/officeDocument/2006/relationships" r:embed="rId429" cstate="print"/>
        <a:stretch>
          <a:fillRect/>
        </a:stretch>
      </xdr:blipFill>
      <xdr:spPr>
        <a:xfrm>
          <a:off x="16898111" y="32373844"/>
          <a:ext cx="632460" cy="648970"/>
        </a:xfrm>
        <a:prstGeom prst="rect">
          <a:avLst/>
        </a:prstGeom>
      </xdr:spPr>
    </xdr:pic>
    <xdr:clientData/>
  </xdr:oneCellAnchor>
  <xdr:oneCellAnchor>
    <xdr:from>
      <xdr:col>9</xdr:col>
      <xdr:colOff>351129</xdr:colOff>
      <xdr:row>37</xdr:row>
      <xdr:rowOff>103505</xdr:rowOff>
    </xdr:from>
    <xdr:ext cx="850265" cy="705485"/>
    <xdr:pic>
      <xdr:nvPicPr>
        <xdr:cNvPr id="821" name="图片 19">
          <a:extLst>
            <a:ext uri="{FF2B5EF4-FFF2-40B4-BE49-F238E27FC236}">
              <a16:creationId xmlns:a16="http://schemas.microsoft.com/office/drawing/2014/main" id="{E81EDA88-545C-447B-B9A2-1F71B7DD0798}"/>
            </a:ext>
          </a:extLst>
        </xdr:cNvPr>
        <xdr:cNvPicPr/>
      </xdr:nvPicPr>
      <xdr:blipFill>
        <a:blip xmlns:r="http://schemas.openxmlformats.org/officeDocument/2006/relationships" r:embed="rId430" cstate="print"/>
        <a:stretch>
          <a:fillRect/>
        </a:stretch>
      </xdr:blipFill>
      <xdr:spPr>
        <a:xfrm>
          <a:off x="16839589" y="34089925"/>
          <a:ext cx="850265" cy="705485"/>
        </a:xfrm>
        <a:prstGeom prst="rect">
          <a:avLst/>
        </a:prstGeom>
      </xdr:spPr>
    </xdr:pic>
    <xdr:clientData/>
  </xdr:oneCellAnchor>
  <xdr:oneCellAnchor>
    <xdr:from>
      <xdr:col>9</xdr:col>
      <xdr:colOff>277978</xdr:colOff>
      <xdr:row>38</xdr:row>
      <xdr:rowOff>102895</xdr:rowOff>
    </xdr:from>
    <xdr:ext cx="1024890" cy="718820"/>
    <xdr:pic>
      <xdr:nvPicPr>
        <xdr:cNvPr id="822" name="图片 20">
          <a:extLst>
            <a:ext uri="{FF2B5EF4-FFF2-40B4-BE49-F238E27FC236}">
              <a16:creationId xmlns:a16="http://schemas.microsoft.com/office/drawing/2014/main" id="{7D89F6B9-4653-4E56-A2E8-6C3D332CD375}"/>
            </a:ext>
          </a:extLst>
        </xdr:cNvPr>
        <xdr:cNvPicPr/>
      </xdr:nvPicPr>
      <xdr:blipFill>
        <a:blip xmlns:r="http://schemas.openxmlformats.org/officeDocument/2006/relationships" r:embed="rId431" cstate="print"/>
        <a:stretch>
          <a:fillRect/>
        </a:stretch>
      </xdr:blipFill>
      <xdr:spPr>
        <a:xfrm>
          <a:off x="16766438" y="35011029"/>
          <a:ext cx="1024890" cy="71882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246</xdr:row>
      <xdr:rowOff>71755</xdr:rowOff>
    </xdr:from>
    <xdr:ext cx="857250" cy="770255"/>
    <xdr:pic>
      <xdr:nvPicPr>
        <xdr:cNvPr id="823" name="图片 21">
          <a:extLst>
            <a:ext uri="{FF2B5EF4-FFF2-40B4-BE49-F238E27FC236}">
              <a16:creationId xmlns:a16="http://schemas.microsoft.com/office/drawing/2014/main" id="{F2126445-B58C-47E7-9720-E6233FECA2BF}"/>
            </a:ext>
          </a:extLst>
        </xdr:cNvPr>
        <xdr:cNvPicPr/>
      </xdr:nvPicPr>
      <xdr:blipFill>
        <a:blip xmlns:r="http://schemas.openxmlformats.org/officeDocument/2006/relationships" r:embed="rId432" cstate="print"/>
        <a:stretch>
          <a:fillRect/>
        </a:stretch>
      </xdr:blipFill>
      <xdr:spPr>
        <a:xfrm>
          <a:off x="5664200" y="186056905"/>
          <a:ext cx="857250" cy="77025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247</xdr:row>
      <xdr:rowOff>86360</xdr:rowOff>
    </xdr:from>
    <xdr:ext cx="1085850" cy="709295"/>
    <xdr:pic>
      <xdr:nvPicPr>
        <xdr:cNvPr id="824" name="图片 22">
          <a:extLst>
            <a:ext uri="{FF2B5EF4-FFF2-40B4-BE49-F238E27FC236}">
              <a16:creationId xmlns:a16="http://schemas.microsoft.com/office/drawing/2014/main" id="{93AE3F9E-DBFF-4009-AA45-AED98C065E90}"/>
            </a:ext>
          </a:extLst>
        </xdr:cNvPr>
        <xdr:cNvPicPr/>
      </xdr:nvPicPr>
      <xdr:blipFill>
        <a:blip xmlns:r="http://schemas.openxmlformats.org/officeDocument/2006/relationships" r:embed="rId433" cstate="print"/>
        <a:stretch>
          <a:fillRect/>
        </a:stretch>
      </xdr:blipFill>
      <xdr:spPr>
        <a:xfrm>
          <a:off x="5590540" y="186985910"/>
          <a:ext cx="1085850" cy="70929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409</xdr:row>
      <xdr:rowOff>52070</xdr:rowOff>
    </xdr:from>
    <xdr:ext cx="1151890" cy="784860"/>
    <xdr:pic>
      <xdr:nvPicPr>
        <xdr:cNvPr id="825" name="图片 3">
          <a:extLst>
            <a:ext uri="{FF2B5EF4-FFF2-40B4-BE49-F238E27FC236}">
              <a16:creationId xmlns:a16="http://schemas.microsoft.com/office/drawing/2014/main" id="{69F02538-723F-4EE9-9439-8D6D816CECD5}"/>
            </a:ext>
          </a:extLst>
        </xdr:cNvPr>
        <xdr:cNvPicPr/>
      </xdr:nvPicPr>
      <xdr:blipFill>
        <a:blip xmlns:r="http://schemas.openxmlformats.org/officeDocument/2006/relationships" r:embed="rId434" cstate="print"/>
        <a:stretch>
          <a:fillRect/>
        </a:stretch>
      </xdr:blipFill>
      <xdr:spPr>
        <a:xfrm>
          <a:off x="5466080" y="333738220"/>
          <a:ext cx="1151890" cy="78486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410</xdr:row>
      <xdr:rowOff>44450</xdr:rowOff>
    </xdr:from>
    <xdr:ext cx="1174115" cy="770890"/>
    <xdr:pic>
      <xdr:nvPicPr>
        <xdr:cNvPr id="826" name="图片 4">
          <a:extLst>
            <a:ext uri="{FF2B5EF4-FFF2-40B4-BE49-F238E27FC236}">
              <a16:creationId xmlns:a16="http://schemas.microsoft.com/office/drawing/2014/main" id="{543ACA30-DA4D-45FF-8895-DE70F52A407E}"/>
            </a:ext>
          </a:extLst>
        </xdr:cNvPr>
        <xdr:cNvPicPr/>
      </xdr:nvPicPr>
      <xdr:blipFill>
        <a:blip xmlns:r="http://schemas.openxmlformats.org/officeDocument/2006/relationships" r:embed="rId435" cstate="print"/>
        <a:stretch>
          <a:fillRect/>
        </a:stretch>
      </xdr:blipFill>
      <xdr:spPr>
        <a:xfrm>
          <a:off x="5443855" y="334645000"/>
          <a:ext cx="1174115" cy="770890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47</xdr:row>
      <xdr:rowOff>0</xdr:rowOff>
    </xdr:from>
    <xdr:ext cx="1301115" cy="884555"/>
    <xdr:pic>
      <xdr:nvPicPr>
        <xdr:cNvPr id="827" name="图片 9">
          <a:extLst>
            <a:ext uri="{FF2B5EF4-FFF2-40B4-BE49-F238E27FC236}">
              <a16:creationId xmlns:a16="http://schemas.microsoft.com/office/drawing/2014/main" id="{9306A8B2-0E85-42AF-9FFE-39E484439DA3}"/>
            </a:ext>
          </a:extLst>
        </xdr:cNvPr>
        <xdr:cNvPicPr/>
      </xdr:nvPicPr>
      <xdr:blipFill>
        <a:blip xmlns:r="http://schemas.openxmlformats.org/officeDocument/2006/relationships" r:embed="rId436" cstate="print"/>
        <a:stretch>
          <a:fillRect/>
        </a:stretch>
      </xdr:blipFill>
      <xdr:spPr>
        <a:xfrm>
          <a:off x="5407660" y="38969950"/>
          <a:ext cx="1301115" cy="88455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79</xdr:row>
      <xdr:rowOff>12065</xdr:rowOff>
    </xdr:from>
    <xdr:ext cx="953770" cy="871855"/>
    <xdr:pic>
      <xdr:nvPicPr>
        <xdr:cNvPr id="828" name="图片 24">
          <a:extLst>
            <a:ext uri="{FF2B5EF4-FFF2-40B4-BE49-F238E27FC236}">
              <a16:creationId xmlns:a16="http://schemas.microsoft.com/office/drawing/2014/main" id="{5D891459-9BF5-4037-A279-028C5E4BD11B}"/>
            </a:ext>
          </a:extLst>
        </xdr:cNvPr>
        <xdr:cNvPicPr/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5586730" y="41725215"/>
          <a:ext cx="953770" cy="871855"/>
        </a:xfrm>
        <a:prstGeom prst="rect">
          <a:avLst/>
        </a:prstGeom>
      </xdr:spPr>
    </xdr:pic>
    <xdr:clientData/>
  </xdr:oneCellAnchor>
  <xdr:oneCellAnchor>
    <xdr:from>
      <xdr:col>9</xdr:col>
      <xdr:colOff>110558</xdr:colOff>
      <xdr:row>476</xdr:row>
      <xdr:rowOff>57109</xdr:rowOff>
    </xdr:from>
    <xdr:ext cx="1305339" cy="884907"/>
    <xdr:pic>
      <xdr:nvPicPr>
        <xdr:cNvPr id="829" name="图片 458" descr="68.jpg">
          <a:extLst>
            <a:ext uri="{FF2B5EF4-FFF2-40B4-BE49-F238E27FC236}">
              <a16:creationId xmlns:a16="http://schemas.microsoft.com/office/drawing/2014/main" id="{2B1F1B4C-A048-487A-B9FA-3039F9B3F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/>
        <a:srcRect l="10421" t="2624" r="10723" b="10694"/>
        <a:stretch>
          <a:fillRect/>
        </a:stretch>
      </xdr:blipFill>
      <xdr:spPr>
        <a:xfrm rot="16200000">
          <a:off x="14761354" y="396954348"/>
          <a:ext cx="884907" cy="1305339"/>
        </a:xfrm>
        <a:prstGeom prst="rect">
          <a:avLst/>
        </a:prstGeom>
      </xdr:spPr>
    </xdr:pic>
    <xdr:clientData/>
  </xdr:oneCellAnchor>
  <xdr:oneCellAnchor>
    <xdr:from>
      <xdr:col>9</xdr:col>
      <xdr:colOff>40532</xdr:colOff>
      <xdr:row>121</xdr:row>
      <xdr:rowOff>6755</xdr:rowOff>
    </xdr:from>
    <xdr:ext cx="1390650" cy="895350"/>
    <xdr:pic>
      <xdr:nvPicPr>
        <xdr:cNvPr id="245" name="image43.jpg" descr="前制动盘">
          <a:extLst>
            <a:ext uri="{FF2B5EF4-FFF2-40B4-BE49-F238E27FC236}">
              <a16:creationId xmlns:a16="http://schemas.microsoft.com/office/drawing/2014/main" id="{7F956F3E-C724-4E54-9DA1-445E1BC0595D}"/>
            </a:ext>
          </a:extLst>
        </xdr:cNvPr>
        <xdr:cNvPicPr preferRelativeResize="0"/>
      </xdr:nvPicPr>
      <xdr:blipFill>
        <a:blip xmlns:r="http://schemas.openxmlformats.org/officeDocument/2006/relationships" r:embed="rId438" cstate="print"/>
        <a:stretch>
          <a:fillRect/>
        </a:stretch>
      </xdr:blipFill>
      <xdr:spPr>
        <a:xfrm>
          <a:off x="15118404" y="80996276"/>
          <a:ext cx="1390650" cy="8953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169</xdr:row>
      <xdr:rowOff>0</xdr:rowOff>
    </xdr:from>
    <xdr:ext cx="1400175" cy="914400"/>
    <xdr:pic>
      <xdr:nvPicPr>
        <xdr:cNvPr id="273" name="image51.png" descr="车身控制器总成3683010-R1011">
          <a:extLst>
            <a:ext uri="{FF2B5EF4-FFF2-40B4-BE49-F238E27FC236}">
              <a16:creationId xmlns:a16="http://schemas.microsoft.com/office/drawing/2014/main" id="{FACE12D1-3508-4EFB-9357-FE4E518CDD6F}"/>
            </a:ext>
          </a:extLst>
        </xdr:cNvPr>
        <xdr:cNvPicPr preferRelativeResize="0"/>
      </xdr:nvPicPr>
      <xdr:blipFill>
        <a:blip xmlns:r="http://schemas.openxmlformats.org/officeDocument/2006/relationships" r:embed="rId439" cstate="print"/>
        <a:stretch>
          <a:fillRect/>
        </a:stretch>
      </xdr:blipFill>
      <xdr:spPr>
        <a:xfrm>
          <a:off x="15077872" y="115644309"/>
          <a:ext cx="140017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172</xdr:row>
      <xdr:rowOff>0</xdr:rowOff>
    </xdr:from>
    <xdr:ext cx="1438275" cy="904875"/>
    <xdr:pic>
      <xdr:nvPicPr>
        <xdr:cNvPr id="274" name="image314.jpg">
          <a:extLst>
            <a:ext uri="{FF2B5EF4-FFF2-40B4-BE49-F238E27FC236}">
              <a16:creationId xmlns:a16="http://schemas.microsoft.com/office/drawing/2014/main" id="{FD9A38BC-BED0-481E-9CCC-CC1CC3B8B36F}"/>
            </a:ext>
          </a:extLst>
        </xdr:cNvPr>
        <xdr:cNvPicPr preferRelativeResize="0"/>
      </xdr:nvPicPr>
      <xdr:blipFill>
        <a:blip xmlns:r="http://schemas.openxmlformats.org/officeDocument/2006/relationships" r:embed="rId440" cstate="print"/>
        <a:stretch>
          <a:fillRect/>
        </a:stretch>
      </xdr:blipFill>
      <xdr:spPr>
        <a:xfrm>
          <a:off x="15077872" y="118380213"/>
          <a:ext cx="1438275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205</xdr:row>
      <xdr:rowOff>0</xdr:rowOff>
    </xdr:from>
    <xdr:ext cx="1390650" cy="914400"/>
    <xdr:pic>
      <xdr:nvPicPr>
        <xdr:cNvPr id="512" name="image326.jpg">
          <a:extLst>
            <a:ext uri="{FF2B5EF4-FFF2-40B4-BE49-F238E27FC236}">
              <a16:creationId xmlns:a16="http://schemas.microsoft.com/office/drawing/2014/main" id="{0DE39BF5-A672-4FE7-9900-2F44750F74B8}"/>
            </a:ext>
          </a:extLst>
        </xdr:cNvPr>
        <xdr:cNvPicPr preferRelativeResize="0"/>
      </xdr:nvPicPr>
      <xdr:blipFill>
        <a:blip xmlns:r="http://schemas.openxmlformats.org/officeDocument/2006/relationships" r:embed="rId441" cstate="print"/>
        <a:stretch>
          <a:fillRect/>
        </a:stretch>
      </xdr:blipFill>
      <xdr:spPr>
        <a:xfrm>
          <a:off x="15077872" y="148475160"/>
          <a:ext cx="139065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93</xdr:row>
      <xdr:rowOff>0</xdr:rowOff>
    </xdr:from>
    <xdr:ext cx="1409700" cy="914400"/>
    <xdr:pic>
      <xdr:nvPicPr>
        <xdr:cNvPr id="513" name="image270.jpg">
          <a:extLst>
            <a:ext uri="{FF2B5EF4-FFF2-40B4-BE49-F238E27FC236}">
              <a16:creationId xmlns:a16="http://schemas.microsoft.com/office/drawing/2014/main" id="{0C05AD14-A99D-4D2C-8958-295D06D2F189}"/>
            </a:ext>
          </a:extLst>
        </xdr:cNvPr>
        <xdr:cNvPicPr preferRelativeResize="0"/>
      </xdr:nvPicPr>
      <xdr:blipFill>
        <a:blip xmlns:r="http://schemas.openxmlformats.org/officeDocument/2006/relationships" r:embed="rId442" cstate="print"/>
        <a:stretch>
          <a:fillRect/>
        </a:stretch>
      </xdr:blipFill>
      <xdr:spPr>
        <a:xfrm>
          <a:off x="15077872" y="55454415"/>
          <a:ext cx="140970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106</xdr:row>
      <xdr:rowOff>0</xdr:rowOff>
    </xdr:from>
    <xdr:ext cx="1390650" cy="885825"/>
    <xdr:pic>
      <xdr:nvPicPr>
        <xdr:cNvPr id="514" name="image53.jpg" descr="右制动手刹总成">
          <a:extLst>
            <a:ext uri="{FF2B5EF4-FFF2-40B4-BE49-F238E27FC236}">
              <a16:creationId xmlns:a16="http://schemas.microsoft.com/office/drawing/2014/main" id="{068E8DEA-E357-4ACE-9871-2569B70B113C}"/>
            </a:ext>
          </a:extLst>
        </xdr:cNvPr>
        <xdr:cNvPicPr preferRelativeResize="0"/>
      </xdr:nvPicPr>
      <xdr:blipFill>
        <a:blip xmlns:r="http://schemas.openxmlformats.org/officeDocument/2006/relationships" r:embed="rId443" cstate="print"/>
        <a:stretch>
          <a:fillRect/>
        </a:stretch>
      </xdr:blipFill>
      <xdr:spPr>
        <a:xfrm>
          <a:off x="15077872" y="67310000"/>
          <a:ext cx="1390650" cy="8858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115</xdr:row>
      <xdr:rowOff>0</xdr:rowOff>
    </xdr:from>
    <xdr:ext cx="1390650" cy="885825"/>
    <xdr:pic>
      <xdr:nvPicPr>
        <xdr:cNvPr id="515" name="image52.jpg" descr="IMG_4836">
          <a:extLst>
            <a:ext uri="{FF2B5EF4-FFF2-40B4-BE49-F238E27FC236}">
              <a16:creationId xmlns:a16="http://schemas.microsoft.com/office/drawing/2014/main" id="{A8AB4387-C2E4-4350-82F8-2D96FA1B8D01}"/>
            </a:ext>
          </a:extLst>
        </xdr:cNvPr>
        <xdr:cNvPicPr preferRelativeResize="0"/>
      </xdr:nvPicPr>
      <xdr:blipFill>
        <a:blip xmlns:r="http://schemas.openxmlformats.org/officeDocument/2006/relationships" r:embed="rId444" cstate="print"/>
        <a:stretch>
          <a:fillRect/>
        </a:stretch>
      </xdr:blipFill>
      <xdr:spPr>
        <a:xfrm>
          <a:off x="17122140" y="74935080"/>
          <a:ext cx="1390650" cy="8858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93549</xdr:colOff>
      <xdr:row>474</xdr:row>
      <xdr:rowOff>229621</xdr:rowOff>
    </xdr:from>
    <xdr:ext cx="1381125" cy="895350"/>
    <xdr:pic>
      <xdr:nvPicPr>
        <xdr:cNvPr id="516" name="image202.jpg" descr="φ26卡箍">
          <a:extLst>
            <a:ext uri="{FF2B5EF4-FFF2-40B4-BE49-F238E27FC236}">
              <a16:creationId xmlns:a16="http://schemas.microsoft.com/office/drawing/2014/main" id="{1378E6DC-F781-4796-9883-402C5A2E053B}"/>
            </a:ext>
          </a:extLst>
        </xdr:cNvPr>
        <xdr:cNvPicPr preferRelativeResize="0"/>
      </xdr:nvPicPr>
      <xdr:blipFill>
        <a:blip xmlns:r="http://schemas.openxmlformats.org/officeDocument/2006/relationships" r:embed="rId445" cstate="print"/>
        <a:stretch>
          <a:fillRect/>
        </a:stretch>
      </xdr:blipFill>
      <xdr:spPr>
        <a:xfrm>
          <a:off x="14534129" y="394921809"/>
          <a:ext cx="1381125" cy="8953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76540</xdr:colOff>
      <xdr:row>473</xdr:row>
      <xdr:rowOff>340179</xdr:rowOff>
    </xdr:from>
    <xdr:ext cx="1400175" cy="904875"/>
    <xdr:pic>
      <xdr:nvPicPr>
        <xdr:cNvPr id="517" name="image211.jpg">
          <a:extLst>
            <a:ext uri="{FF2B5EF4-FFF2-40B4-BE49-F238E27FC236}">
              <a16:creationId xmlns:a16="http://schemas.microsoft.com/office/drawing/2014/main" id="{CFBED32B-1DCA-497A-8C17-64A5B75630E4}"/>
            </a:ext>
          </a:extLst>
        </xdr:cNvPr>
        <xdr:cNvPicPr preferRelativeResize="0"/>
      </xdr:nvPicPr>
      <xdr:blipFill>
        <a:blip xmlns:r="http://schemas.openxmlformats.org/officeDocument/2006/relationships" r:embed="rId296" cstate="print"/>
        <a:stretch>
          <a:fillRect/>
        </a:stretch>
      </xdr:blipFill>
      <xdr:spPr>
        <a:xfrm>
          <a:off x="14517120" y="394760224"/>
          <a:ext cx="1400175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51027</xdr:colOff>
      <xdr:row>472</xdr:row>
      <xdr:rowOff>136072</xdr:rowOff>
    </xdr:from>
    <xdr:ext cx="1381125" cy="904875"/>
    <xdr:pic>
      <xdr:nvPicPr>
        <xdr:cNvPr id="519" name="image207.jpg">
          <a:extLst>
            <a:ext uri="{FF2B5EF4-FFF2-40B4-BE49-F238E27FC236}">
              <a16:creationId xmlns:a16="http://schemas.microsoft.com/office/drawing/2014/main" id="{2983BC64-2AFE-4FDB-9BDE-9FA9ADAC50D1}"/>
            </a:ext>
          </a:extLst>
        </xdr:cNvPr>
        <xdr:cNvPicPr preferRelativeResize="0"/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xfrm>
          <a:off x="17175245" y="392953999"/>
          <a:ext cx="1381125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68036</xdr:colOff>
      <xdr:row>471</xdr:row>
      <xdr:rowOff>59532</xdr:rowOff>
    </xdr:from>
    <xdr:ext cx="1381125" cy="895350"/>
    <xdr:pic>
      <xdr:nvPicPr>
        <xdr:cNvPr id="520" name="image202.jpg" descr="φ26卡箍">
          <a:extLst>
            <a:ext uri="{FF2B5EF4-FFF2-40B4-BE49-F238E27FC236}">
              <a16:creationId xmlns:a16="http://schemas.microsoft.com/office/drawing/2014/main" id="{45CC9EDD-5805-41AB-8F29-0E5CD34A5C23}"/>
            </a:ext>
          </a:extLst>
        </xdr:cNvPr>
        <xdr:cNvPicPr preferRelativeResize="0"/>
      </xdr:nvPicPr>
      <xdr:blipFill>
        <a:blip xmlns:r="http://schemas.openxmlformats.org/officeDocument/2006/relationships" r:embed="rId445" cstate="print"/>
        <a:stretch>
          <a:fillRect/>
        </a:stretch>
      </xdr:blipFill>
      <xdr:spPr>
        <a:xfrm>
          <a:off x="14508616" y="393050827"/>
          <a:ext cx="1381125" cy="8953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76540</xdr:colOff>
      <xdr:row>470</xdr:row>
      <xdr:rowOff>255134</xdr:rowOff>
    </xdr:from>
    <xdr:ext cx="1390650" cy="904875"/>
    <xdr:pic>
      <xdr:nvPicPr>
        <xdr:cNvPr id="524" name="image199.jpg" descr="六角头螺栓M10×1.25×30">
          <a:extLst>
            <a:ext uri="{FF2B5EF4-FFF2-40B4-BE49-F238E27FC236}">
              <a16:creationId xmlns:a16="http://schemas.microsoft.com/office/drawing/2014/main" id="{91939901-23E0-43BA-8CD0-48FD66507453}"/>
            </a:ext>
          </a:extLst>
        </xdr:cNvPr>
        <xdr:cNvPicPr preferRelativeResize="0"/>
      </xdr:nvPicPr>
      <xdr:blipFill>
        <a:blip xmlns:r="http://schemas.openxmlformats.org/officeDocument/2006/relationships" r:embed="rId446" cstate="print"/>
        <a:stretch>
          <a:fillRect/>
        </a:stretch>
      </xdr:blipFill>
      <xdr:spPr>
        <a:xfrm>
          <a:off x="14517120" y="392038795"/>
          <a:ext cx="139065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468</xdr:row>
      <xdr:rowOff>0</xdr:rowOff>
    </xdr:from>
    <xdr:ext cx="1390650" cy="923925"/>
    <xdr:pic>
      <xdr:nvPicPr>
        <xdr:cNvPr id="525" name="image196.jpg" descr="IMG_4986">
          <a:extLst>
            <a:ext uri="{FF2B5EF4-FFF2-40B4-BE49-F238E27FC236}">
              <a16:creationId xmlns:a16="http://schemas.microsoft.com/office/drawing/2014/main" id="{9CAAAE6D-FBBD-4A91-A6B6-29C3A32DB402}"/>
            </a:ext>
          </a:extLst>
        </xdr:cNvPr>
        <xdr:cNvPicPr preferRelativeResize="0"/>
      </xdr:nvPicPr>
      <xdr:blipFill>
        <a:blip xmlns:r="http://schemas.openxmlformats.org/officeDocument/2006/relationships" r:embed="rId447" cstate="print"/>
        <a:stretch>
          <a:fillRect/>
        </a:stretch>
      </xdr:blipFill>
      <xdr:spPr>
        <a:xfrm>
          <a:off x="14440580" y="390031741"/>
          <a:ext cx="1390650" cy="9239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42523</xdr:colOff>
      <xdr:row>457</xdr:row>
      <xdr:rowOff>331673</xdr:rowOff>
    </xdr:from>
    <xdr:ext cx="1400175" cy="895350"/>
    <xdr:pic>
      <xdr:nvPicPr>
        <xdr:cNvPr id="596" name="image186.jpg" descr="弹垫φ16">
          <a:extLst>
            <a:ext uri="{FF2B5EF4-FFF2-40B4-BE49-F238E27FC236}">
              <a16:creationId xmlns:a16="http://schemas.microsoft.com/office/drawing/2014/main" id="{7C807610-C39C-4792-9E18-32BF8D56C6C4}"/>
            </a:ext>
          </a:extLst>
        </xdr:cNvPr>
        <xdr:cNvPicPr preferRelativeResize="0"/>
      </xdr:nvPicPr>
      <xdr:blipFill>
        <a:blip xmlns:r="http://schemas.openxmlformats.org/officeDocument/2006/relationships" r:embed="rId448" cstate="print"/>
        <a:stretch>
          <a:fillRect/>
        </a:stretch>
      </xdr:blipFill>
      <xdr:spPr>
        <a:xfrm>
          <a:off x="14483103" y="378992945"/>
          <a:ext cx="1400175" cy="8953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112058</xdr:colOff>
      <xdr:row>348</xdr:row>
      <xdr:rowOff>28014</xdr:rowOff>
    </xdr:from>
    <xdr:ext cx="1278591" cy="867335"/>
    <xdr:pic>
      <xdr:nvPicPr>
        <xdr:cNvPr id="523" name="image121.jpg" descr="IMG_4991">
          <a:extLst>
            <a:ext uri="{FF2B5EF4-FFF2-40B4-BE49-F238E27FC236}">
              <a16:creationId xmlns:a16="http://schemas.microsoft.com/office/drawing/2014/main" id="{C036599D-D639-49D6-B151-CA7B7C0FC407}"/>
            </a:ext>
          </a:extLst>
        </xdr:cNvPr>
        <xdr:cNvPicPr preferRelativeResize="0"/>
      </xdr:nvPicPr>
      <xdr:blipFill>
        <a:blip xmlns:r="http://schemas.openxmlformats.org/officeDocument/2006/relationships" r:embed="rId449" cstate="print"/>
        <a:stretch>
          <a:fillRect/>
        </a:stretch>
      </xdr:blipFill>
      <xdr:spPr>
        <a:xfrm>
          <a:off x="14567646" y="275860808"/>
          <a:ext cx="1278591" cy="86733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104</xdr:row>
      <xdr:rowOff>0</xdr:rowOff>
    </xdr:from>
    <xdr:ext cx="1371600" cy="904875"/>
    <xdr:pic>
      <xdr:nvPicPr>
        <xdr:cNvPr id="586" name="image57.png" descr="右制动手刹把手">
          <a:extLst>
            <a:ext uri="{FF2B5EF4-FFF2-40B4-BE49-F238E27FC236}">
              <a16:creationId xmlns:a16="http://schemas.microsoft.com/office/drawing/2014/main" id="{5D5236FF-6F25-488E-9F7A-F230983E13D6}"/>
            </a:ext>
          </a:extLst>
        </xdr:cNvPr>
        <xdr:cNvPicPr preferRelativeResize="0"/>
      </xdr:nvPicPr>
      <xdr:blipFill>
        <a:blip xmlns:r="http://schemas.openxmlformats.org/officeDocument/2006/relationships" r:embed="rId450" cstate="print"/>
        <a:stretch>
          <a:fillRect/>
        </a:stretch>
      </xdr:blipFill>
      <xdr:spPr>
        <a:xfrm>
          <a:off x="14455588" y="64601912"/>
          <a:ext cx="137160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362</xdr:row>
      <xdr:rowOff>0</xdr:rowOff>
    </xdr:from>
    <xdr:ext cx="1419225" cy="914400"/>
    <xdr:pic>
      <xdr:nvPicPr>
        <xdr:cNvPr id="60" name="image379.jpg">
          <a:extLst>
            <a:ext uri="{FF2B5EF4-FFF2-40B4-BE49-F238E27FC236}">
              <a16:creationId xmlns:a16="http://schemas.microsoft.com/office/drawing/2014/main" id="{DF07CDE4-38E1-4A29-9A65-1893C9EA2518}"/>
            </a:ext>
          </a:extLst>
        </xdr:cNvPr>
        <xdr:cNvPicPr preferRelativeResize="0"/>
      </xdr:nvPicPr>
      <xdr:blipFill>
        <a:blip xmlns:r="http://schemas.openxmlformats.org/officeDocument/2006/relationships" r:embed="rId451" cstate="print"/>
        <a:stretch>
          <a:fillRect/>
        </a:stretch>
      </xdr:blipFill>
      <xdr:spPr>
        <a:xfrm>
          <a:off x="14268944" y="289139734"/>
          <a:ext cx="141922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324896</xdr:colOff>
      <xdr:row>85</xdr:row>
      <xdr:rowOff>1492</xdr:rowOff>
    </xdr:from>
    <xdr:ext cx="766288" cy="890340"/>
    <xdr:pic>
      <xdr:nvPicPr>
        <xdr:cNvPr id="861" name="图片 49" descr="左前减震">
          <a:extLst>
            <a:ext uri="{FF2B5EF4-FFF2-40B4-BE49-F238E27FC236}">
              <a16:creationId xmlns:a16="http://schemas.microsoft.com/office/drawing/2014/main" id="{C7DEDE14-E2FC-432F-95B9-CB1AADF53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14607824" y="47501524"/>
          <a:ext cx="766288" cy="89034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22</xdr:row>
      <xdr:rowOff>0</xdr:rowOff>
    </xdr:from>
    <xdr:ext cx="1215474" cy="858249"/>
    <xdr:pic>
      <xdr:nvPicPr>
        <xdr:cNvPr id="593" name="图片 416" descr="47.jpg">
          <a:extLst>
            <a:ext uri="{FF2B5EF4-FFF2-40B4-BE49-F238E27FC236}">
              <a16:creationId xmlns:a16="http://schemas.microsoft.com/office/drawing/2014/main" id="{2E327562-1342-465C-9999-D982062E4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rcRect t="4478"/>
        <a:stretch>
          <a:fillRect/>
        </a:stretch>
      </xdr:blipFill>
      <xdr:spPr>
        <a:xfrm>
          <a:off x="8955894" y="18340251"/>
          <a:ext cx="1215474" cy="858249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23</xdr:row>
      <xdr:rowOff>0</xdr:rowOff>
    </xdr:from>
    <xdr:ext cx="1046919" cy="874644"/>
    <xdr:pic>
      <xdr:nvPicPr>
        <xdr:cNvPr id="601" name="图片 419" descr="44.jpg">
          <a:extLst>
            <a:ext uri="{FF2B5EF4-FFF2-40B4-BE49-F238E27FC236}">
              <a16:creationId xmlns:a16="http://schemas.microsoft.com/office/drawing/2014/main" id="{B52BF90F-48D8-41B2-AA7E-B4947E52F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/>
        <a:srcRect l="17814" t="4861" r="22574"/>
        <a:stretch>
          <a:fillRect/>
        </a:stretch>
      </xdr:blipFill>
      <xdr:spPr>
        <a:xfrm rot="5400000">
          <a:off x="9042032" y="19173739"/>
          <a:ext cx="874644" cy="1046919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153</xdr:row>
      <xdr:rowOff>0</xdr:rowOff>
    </xdr:from>
    <xdr:ext cx="1390650" cy="904875"/>
    <xdr:pic>
      <xdr:nvPicPr>
        <xdr:cNvPr id="24" name="image49.jpg" descr="方向管柱组件">
          <a:extLst>
            <a:ext uri="{FF2B5EF4-FFF2-40B4-BE49-F238E27FC236}">
              <a16:creationId xmlns:a16="http://schemas.microsoft.com/office/drawing/2014/main" id="{89F3676D-BFC2-402A-A92A-FABBC11E70BC}"/>
            </a:ext>
          </a:extLst>
        </xdr:cNvPr>
        <xdr:cNvPicPr preferRelativeResize="0"/>
      </xdr:nvPicPr>
      <xdr:blipFill>
        <a:blip xmlns:r="http://schemas.openxmlformats.org/officeDocument/2006/relationships" r:embed="rId452" cstate="print"/>
        <a:stretch>
          <a:fillRect/>
        </a:stretch>
      </xdr:blipFill>
      <xdr:spPr>
        <a:xfrm>
          <a:off x="17124218" y="102357382"/>
          <a:ext cx="1390650" cy="90487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14</xdr:col>
      <xdr:colOff>128017</xdr:colOff>
      <xdr:row>109</xdr:row>
      <xdr:rowOff>74512</xdr:rowOff>
    </xdr:from>
    <xdr:to>
      <xdr:col>14</xdr:col>
      <xdr:colOff>1091946</xdr:colOff>
      <xdr:row>110</xdr:row>
      <xdr:rowOff>57319</xdr:rowOff>
    </xdr:to>
    <xdr:pic>
      <xdr:nvPicPr>
        <xdr:cNvPr id="407" name="Imagen 406">
          <a:extLst>
            <a:ext uri="{FF2B5EF4-FFF2-40B4-BE49-F238E27FC236}">
              <a16:creationId xmlns:a16="http://schemas.microsoft.com/office/drawing/2014/main" id="{28ACA89C-61DF-7F8B-31A2-67E3CE996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22174201" y="80688016"/>
          <a:ext cx="960119" cy="900711"/>
        </a:xfrm>
        <a:prstGeom prst="rect">
          <a:avLst/>
        </a:prstGeom>
      </xdr:spPr>
    </xdr:pic>
    <xdr:clientData/>
  </xdr:twoCellAnchor>
  <xdr:twoCellAnchor editAs="oneCell">
    <xdr:from>
      <xdr:col>14</xdr:col>
      <xdr:colOff>274321</xdr:colOff>
      <xdr:row>110</xdr:row>
      <xdr:rowOff>121365</xdr:rowOff>
    </xdr:from>
    <xdr:to>
      <xdr:col>14</xdr:col>
      <xdr:colOff>914400</xdr:colOff>
      <xdr:row>111</xdr:row>
      <xdr:rowOff>499810</xdr:rowOff>
    </xdr:to>
    <xdr:pic>
      <xdr:nvPicPr>
        <xdr:cNvPr id="477" name="Imagen 476">
          <a:extLst>
            <a:ext uri="{FF2B5EF4-FFF2-40B4-BE49-F238E27FC236}">
              <a16:creationId xmlns:a16="http://schemas.microsoft.com/office/drawing/2014/main" id="{53ABBD0E-01D5-2138-71B9-E3A5F2BAF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22320505" y="81758998"/>
          <a:ext cx="640079" cy="1300161"/>
        </a:xfrm>
        <a:prstGeom prst="rect">
          <a:avLst/>
        </a:prstGeom>
      </xdr:spPr>
    </xdr:pic>
    <xdr:clientData/>
  </xdr:twoCellAnchor>
  <xdr:oneCellAnchor>
    <xdr:from>
      <xdr:col>14</xdr:col>
      <xdr:colOff>18288</xdr:colOff>
      <xdr:row>111</xdr:row>
      <xdr:rowOff>36576</xdr:rowOff>
    </xdr:from>
    <xdr:ext cx="1263595" cy="853482"/>
    <xdr:pic>
      <xdr:nvPicPr>
        <xdr:cNvPr id="511" name="图片 113" descr="IMG_4971">
          <a:extLst>
            <a:ext uri="{FF2B5EF4-FFF2-40B4-BE49-F238E27FC236}">
              <a16:creationId xmlns:a16="http://schemas.microsoft.com/office/drawing/2014/main" id="{6F72F877-F401-4EAB-9ED2-D699E607F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/>
        <a:srcRect l="11809" t="5934" r="3337" b="5290"/>
        <a:stretch>
          <a:fillRect/>
        </a:stretch>
      </xdr:blipFill>
      <xdr:spPr>
        <a:xfrm>
          <a:off x="24213312" y="83137249"/>
          <a:ext cx="1263595" cy="853482"/>
        </a:xfrm>
        <a:prstGeom prst="rect">
          <a:avLst/>
        </a:prstGeom>
      </xdr:spPr>
    </xdr:pic>
    <xdr:clientData/>
  </xdr:oneCellAnchor>
  <xdr:oneCellAnchor>
    <xdr:from>
      <xdr:col>14</xdr:col>
      <xdr:colOff>31350</xdr:colOff>
      <xdr:row>12</xdr:row>
      <xdr:rowOff>62702</xdr:rowOff>
    </xdr:from>
    <xdr:ext cx="1085215" cy="883920"/>
    <xdr:pic>
      <xdr:nvPicPr>
        <xdr:cNvPr id="564" name="图片 424" descr="42-1.jpg">
          <a:extLst>
            <a:ext uri="{FF2B5EF4-FFF2-40B4-BE49-F238E27FC236}">
              <a16:creationId xmlns:a16="http://schemas.microsoft.com/office/drawing/2014/main" id="{6D290284-9DF0-463B-AEC3-753ADFDAC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xfrm>
          <a:off x="24286463" y="11254958"/>
          <a:ext cx="1085215" cy="883920"/>
        </a:xfrm>
        <a:prstGeom prst="rect">
          <a:avLst/>
        </a:prstGeom>
      </xdr:spPr>
    </xdr:pic>
    <xdr:clientData/>
  </xdr:oneCellAnchor>
  <xdr:oneCellAnchor>
    <xdr:from>
      <xdr:col>14</xdr:col>
      <xdr:colOff>62702</xdr:colOff>
      <xdr:row>13</xdr:row>
      <xdr:rowOff>52252</xdr:rowOff>
    </xdr:from>
    <xdr:ext cx="1079500" cy="863600"/>
    <xdr:pic>
      <xdr:nvPicPr>
        <xdr:cNvPr id="565" name="图片 426" descr="43-1.jpg">
          <a:extLst>
            <a:ext uri="{FF2B5EF4-FFF2-40B4-BE49-F238E27FC236}">
              <a16:creationId xmlns:a16="http://schemas.microsoft.com/office/drawing/2014/main" id="{48AAC638-F253-4062-880E-6687892EF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/>
        <a:stretch>
          <a:fillRect/>
        </a:stretch>
      </xdr:blipFill>
      <xdr:spPr>
        <a:xfrm>
          <a:off x="24317815" y="12164133"/>
          <a:ext cx="1079500" cy="863600"/>
        </a:xfrm>
        <a:prstGeom prst="rect">
          <a:avLst/>
        </a:prstGeom>
      </xdr:spPr>
    </xdr:pic>
    <xdr:clientData/>
  </xdr:oneCellAnchor>
  <xdr:oneCellAnchor>
    <xdr:from>
      <xdr:col>14</xdr:col>
      <xdr:colOff>112102</xdr:colOff>
      <xdr:row>3</xdr:row>
      <xdr:rowOff>94054</xdr:rowOff>
    </xdr:from>
    <xdr:ext cx="1270000" cy="816249"/>
    <xdr:pic>
      <xdr:nvPicPr>
        <xdr:cNvPr id="730" name="图片 133" descr="动力电池（锂电）">
          <a:extLst>
            <a:ext uri="{FF2B5EF4-FFF2-40B4-BE49-F238E27FC236}">
              <a16:creationId xmlns:a16="http://schemas.microsoft.com/office/drawing/2014/main" id="{B5732050-5040-40A9-A9C3-E1669FE87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24753876" y="1170434"/>
          <a:ext cx="1270000" cy="816249"/>
        </a:xfrm>
        <a:prstGeom prst="rect">
          <a:avLst/>
        </a:prstGeom>
      </xdr:spPr>
    </xdr:pic>
    <xdr:clientData/>
  </xdr:oneCellAnchor>
  <xdr:oneCellAnchor>
    <xdr:from>
      <xdr:col>14</xdr:col>
      <xdr:colOff>10450</xdr:colOff>
      <xdr:row>4</xdr:row>
      <xdr:rowOff>109448</xdr:rowOff>
    </xdr:from>
    <xdr:ext cx="1267605" cy="842507"/>
    <xdr:pic>
      <xdr:nvPicPr>
        <xdr:cNvPr id="739" name="Picture 2">
          <a:extLst>
            <a:ext uri="{FF2B5EF4-FFF2-40B4-BE49-F238E27FC236}">
              <a16:creationId xmlns:a16="http://schemas.microsoft.com/office/drawing/2014/main" id="{93C71885-47C3-4854-803C-0242DD7BD1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/>
        <a:srcRect l="7225" t="13263" r="8370" b="12277"/>
        <a:stretch>
          <a:fillRect/>
        </a:stretch>
      </xdr:blipFill>
      <xdr:spPr>
        <a:xfrm>
          <a:off x="24265563" y="2105452"/>
          <a:ext cx="1267605" cy="84250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14</xdr:col>
      <xdr:colOff>219456</xdr:colOff>
      <xdr:row>96</xdr:row>
      <xdr:rowOff>25463</xdr:rowOff>
    </xdr:from>
    <xdr:to>
      <xdr:col>14</xdr:col>
      <xdr:colOff>984232</xdr:colOff>
      <xdr:row>97</xdr:row>
      <xdr:rowOff>26910</xdr:rowOff>
    </xdr:to>
    <xdr:pic>
      <xdr:nvPicPr>
        <xdr:cNvPr id="831" name="Imagen 830">
          <a:extLst>
            <a:ext uri="{FF2B5EF4-FFF2-40B4-BE49-F238E27FC236}">
              <a16:creationId xmlns:a16="http://schemas.microsoft.com/office/drawing/2014/main" id="{F524E0A8-C0C4-6E4E-BA82-6AAD09D7C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24474569" y="69154103"/>
          <a:ext cx="762871" cy="917262"/>
        </a:xfrm>
        <a:prstGeom prst="rect">
          <a:avLst/>
        </a:prstGeom>
      </xdr:spPr>
    </xdr:pic>
    <xdr:clientData/>
  </xdr:twoCellAnchor>
  <xdr:oneCellAnchor>
    <xdr:from>
      <xdr:col>14</xdr:col>
      <xdr:colOff>10450</xdr:colOff>
      <xdr:row>91</xdr:row>
      <xdr:rowOff>219456</xdr:rowOff>
    </xdr:from>
    <xdr:ext cx="1350727" cy="519919"/>
    <xdr:pic>
      <xdr:nvPicPr>
        <xdr:cNvPr id="832" name="图片 397" descr="右制动手刹总成">
          <a:extLst>
            <a:ext uri="{FF2B5EF4-FFF2-40B4-BE49-F238E27FC236}">
              <a16:creationId xmlns:a16="http://schemas.microsoft.com/office/drawing/2014/main" id="{A691F0EC-1934-48EC-B2F8-C542FF251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xfrm rot="10800000" flipV="1">
          <a:off x="24265563" y="63830345"/>
          <a:ext cx="1350727" cy="519919"/>
        </a:xfrm>
        <a:prstGeom prst="rect">
          <a:avLst/>
        </a:prstGeom>
      </xdr:spPr>
    </xdr:pic>
    <xdr:clientData/>
  </xdr:oneCellAnchor>
  <xdr:twoCellAnchor editAs="oneCell">
    <xdr:from>
      <xdr:col>14</xdr:col>
      <xdr:colOff>114954</xdr:colOff>
      <xdr:row>8</xdr:row>
      <xdr:rowOff>20901</xdr:rowOff>
    </xdr:from>
    <xdr:to>
      <xdr:col>14</xdr:col>
      <xdr:colOff>1068225</xdr:colOff>
      <xdr:row>8</xdr:row>
      <xdr:rowOff>872695</xdr:rowOff>
    </xdr:to>
    <xdr:pic>
      <xdr:nvPicPr>
        <xdr:cNvPr id="836" name="Imagen 835">
          <a:extLst>
            <a:ext uri="{FF2B5EF4-FFF2-40B4-BE49-F238E27FC236}">
              <a16:creationId xmlns:a16="http://schemas.microsoft.com/office/drawing/2014/main" id="{C734F970-A710-1F21-C080-2811751A7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24370067" y="4775781"/>
          <a:ext cx="953271" cy="851794"/>
        </a:xfrm>
        <a:prstGeom prst="rect">
          <a:avLst/>
        </a:prstGeom>
      </xdr:spPr>
    </xdr:pic>
    <xdr:clientData/>
  </xdr:twoCellAnchor>
  <xdr:twoCellAnchor editAs="oneCell">
    <xdr:from>
      <xdr:col>14</xdr:col>
      <xdr:colOff>250807</xdr:colOff>
      <xdr:row>7</xdr:row>
      <xdr:rowOff>26365</xdr:rowOff>
    </xdr:from>
    <xdr:to>
      <xdr:col>14</xdr:col>
      <xdr:colOff>1065929</xdr:colOff>
      <xdr:row>7</xdr:row>
      <xdr:rowOff>898170</xdr:rowOff>
    </xdr:to>
    <xdr:pic>
      <xdr:nvPicPr>
        <xdr:cNvPr id="838" name="Imagen 837">
          <a:extLst>
            <a:ext uri="{FF2B5EF4-FFF2-40B4-BE49-F238E27FC236}">
              <a16:creationId xmlns:a16="http://schemas.microsoft.com/office/drawing/2014/main" id="{45C585C9-739C-4474-E351-064CEA58C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24505920" y="3861619"/>
          <a:ext cx="815122" cy="867995"/>
        </a:xfrm>
        <a:prstGeom prst="rect">
          <a:avLst/>
        </a:prstGeom>
      </xdr:spPr>
    </xdr:pic>
    <xdr:clientData/>
  </xdr:twoCellAnchor>
  <xdr:twoCellAnchor editAs="oneCell">
    <xdr:from>
      <xdr:col>14</xdr:col>
      <xdr:colOff>109729</xdr:colOff>
      <xdr:row>14</xdr:row>
      <xdr:rowOff>38318</xdr:rowOff>
    </xdr:from>
    <xdr:to>
      <xdr:col>14</xdr:col>
      <xdr:colOff>1289730</xdr:colOff>
      <xdr:row>14</xdr:row>
      <xdr:rowOff>846279</xdr:rowOff>
    </xdr:to>
    <xdr:pic>
      <xdr:nvPicPr>
        <xdr:cNvPr id="841" name="Imagen 840">
          <a:extLst>
            <a:ext uri="{FF2B5EF4-FFF2-40B4-BE49-F238E27FC236}">
              <a16:creationId xmlns:a16="http://schemas.microsoft.com/office/drawing/2014/main" id="{AF45C7A1-9974-FC76-F9F8-42EA59334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24725377" y="14205421"/>
          <a:ext cx="1178096" cy="809866"/>
        </a:xfrm>
        <a:prstGeom prst="rect">
          <a:avLst/>
        </a:prstGeom>
      </xdr:spPr>
    </xdr:pic>
    <xdr:clientData/>
  </xdr:twoCellAnchor>
  <xdr:oneCellAnchor>
    <xdr:from>
      <xdr:col>14</xdr:col>
      <xdr:colOff>0</xdr:colOff>
      <xdr:row>95</xdr:row>
      <xdr:rowOff>0</xdr:rowOff>
    </xdr:from>
    <xdr:ext cx="1347229" cy="868018"/>
    <xdr:pic>
      <xdr:nvPicPr>
        <xdr:cNvPr id="842" name="图片 398" descr="左制动手刹主缸">
          <a:extLst>
            <a:ext uri="{FF2B5EF4-FFF2-40B4-BE49-F238E27FC236}">
              <a16:creationId xmlns:a16="http://schemas.microsoft.com/office/drawing/2014/main" id="{01300CC9-60AB-43B2-ADE6-C1C4840B3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xfrm>
          <a:off x="24255113" y="68209014"/>
          <a:ext cx="1347229" cy="86801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117</xdr:row>
      <xdr:rowOff>70171</xdr:rowOff>
    </xdr:from>
    <xdr:ext cx="1240926" cy="650797"/>
    <xdr:pic>
      <xdr:nvPicPr>
        <xdr:cNvPr id="843" name="图片 72">
          <a:extLst>
            <a:ext uri="{FF2B5EF4-FFF2-40B4-BE49-F238E27FC236}">
              <a16:creationId xmlns:a16="http://schemas.microsoft.com/office/drawing/2014/main" id="{56A982C3-AAC4-43C0-B386-6A843C35D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 rot="5400000">
          <a:off x="16764714" y="88863793"/>
          <a:ext cx="650797" cy="1240926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14</xdr:col>
      <xdr:colOff>261257</xdr:colOff>
      <xdr:row>97</xdr:row>
      <xdr:rowOff>147109</xdr:rowOff>
    </xdr:from>
    <xdr:to>
      <xdr:col>14</xdr:col>
      <xdr:colOff>950976</xdr:colOff>
      <xdr:row>97</xdr:row>
      <xdr:rowOff>884808</xdr:rowOff>
    </xdr:to>
    <xdr:pic>
      <xdr:nvPicPr>
        <xdr:cNvPr id="845" name="Imagen 844">
          <a:extLst>
            <a:ext uri="{FF2B5EF4-FFF2-40B4-BE49-F238E27FC236}">
              <a16:creationId xmlns:a16="http://schemas.microsoft.com/office/drawing/2014/main" id="{5B616E20-D3BB-830D-0B80-A76AA8D70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24516370" y="70195375"/>
          <a:ext cx="689719" cy="739604"/>
        </a:xfrm>
        <a:prstGeom prst="rect">
          <a:avLst/>
        </a:prstGeom>
      </xdr:spPr>
    </xdr:pic>
    <xdr:clientData/>
  </xdr:twoCellAnchor>
  <xdr:oneCellAnchor>
    <xdr:from>
      <xdr:col>14</xdr:col>
      <xdr:colOff>47664</xdr:colOff>
      <xdr:row>92</xdr:row>
      <xdr:rowOff>0</xdr:rowOff>
    </xdr:from>
    <xdr:ext cx="1295610" cy="836023"/>
    <xdr:pic>
      <xdr:nvPicPr>
        <xdr:cNvPr id="846" name="图片 393" descr="右制动手刹主缸">
          <a:extLst>
            <a:ext uri="{FF2B5EF4-FFF2-40B4-BE49-F238E27FC236}">
              <a16:creationId xmlns:a16="http://schemas.microsoft.com/office/drawing/2014/main" id="{70788114-91D2-4D36-8BC1-6DD703679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/>
        <a:stretch>
          <a:fillRect/>
        </a:stretch>
      </xdr:blipFill>
      <xdr:spPr>
        <a:xfrm>
          <a:off x="24302777" y="64530514"/>
          <a:ext cx="1295610" cy="83602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9</xdr:row>
      <xdr:rowOff>0</xdr:rowOff>
    </xdr:from>
    <xdr:ext cx="1335073" cy="875537"/>
    <xdr:pic>
      <xdr:nvPicPr>
        <xdr:cNvPr id="847" name="图片 10" descr="12V蓄电池（锂电）">
          <a:extLst>
            <a:ext uri="{FF2B5EF4-FFF2-40B4-BE49-F238E27FC236}">
              <a16:creationId xmlns:a16="http://schemas.microsoft.com/office/drawing/2014/main" id="{7503598B-5E18-4116-8A62-5B1F54AF5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24255113" y="8433380"/>
          <a:ext cx="1335073" cy="875537"/>
        </a:xfrm>
        <a:prstGeom prst="rect">
          <a:avLst/>
        </a:prstGeom>
      </xdr:spPr>
    </xdr:pic>
    <xdr:clientData/>
  </xdr:oneCellAnchor>
  <xdr:oneCellAnchor>
    <xdr:from>
      <xdr:col>14</xdr:col>
      <xdr:colOff>48451</xdr:colOff>
      <xdr:row>107</xdr:row>
      <xdr:rowOff>180557</xdr:rowOff>
    </xdr:from>
    <xdr:ext cx="1080180" cy="692428"/>
    <xdr:pic>
      <xdr:nvPicPr>
        <xdr:cNvPr id="849" name="图片 402" descr="前制动油管总成">
          <a:extLst>
            <a:ext uri="{FF2B5EF4-FFF2-40B4-BE49-F238E27FC236}">
              <a16:creationId xmlns:a16="http://schemas.microsoft.com/office/drawing/2014/main" id="{4B7C0038-24B0-4CB5-82A6-B833B932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/>
        <a:stretch>
          <a:fillRect/>
        </a:stretch>
      </xdr:blipFill>
      <xdr:spPr>
        <a:xfrm>
          <a:off x="24303564" y="79425074"/>
          <a:ext cx="1080180" cy="692428"/>
        </a:xfrm>
        <a:prstGeom prst="rect">
          <a:avLst/>
        </a:prstGeom>
      </xdr:spPr>
    </xdr:pic>
    <xdr:clientData/>
  </xdr:oneCellAnchor>
  <xdr:twoCellAnchor editAs="oneCell">
    <xdr:from>
      <xdr:col>14</xdr:col>
      <xdr:colOff>52251</xdr:colOff>
      <xdr:row>123</xdr:row>
      <xdr:rowOff>52251</xdr:rowOff>
    </xdr:from>
    <xdr:to>
      <xdr:col>14</xdr:col>
      <xdr:colOff>1024171</xdr:colOff>
      <xdr:row>123</xdr:row>
      <xdr:rowOff>850336</xdr:rowOff>
    </xdr:to>
    <xdr:pic>
      <xdr:nvPicPr>
        <xdr:cNvPr id="850" name="Imagen 849">
          <a:extLst>
            <a:ext uri="{FF2B5EF4-FFF2-40B4-BE49-F238E27FC236}">
              <a16:creationId xmlns:a16="http://schemas.microsoft.com/office/drawing/2014/main" id="{58755D56-3893-F2EE-969F-EA67E4F1C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24307364" y="94658688"/>
          <a:ext cx="970015" cy="799990"/>
        </a:xfrm>
        <a:prstGeom prst="rect">
          <a:avLst/>
        </a:prstGeom>
      </xdr:spPr>
    </xdr:pic>
    <xdr:clientData/>
  </xdr:twoCellAnchor>
  <xdr:twoCellAnchor editAs="oneCell">
    <xdr:from>
      <xdr:col>14</xdr:col>
      <xdr:colOff>124849</xdr:colOff>
      <xdr:row>141</xdr:row>
      <xdr:rowOff>274008</xdr:rowOff>
    </xdr:from>
    <xdr:to>
      <xdr:col>14</xdr:col>
      <xdr:colOff>1434854</xdr:colOff>
      <xdr:row>141</xdr:row>
      <xdr:rowOff>695013</xdr:rowOff>
    </xdr:to>
    <xdr:pic>
      <xdr:nvPicPr>
        <xdr:cNvPr id="851" name="Imagen 850" descr="拉线头">
          <a:extLst>
            <a:ext uri="{FF2B5EF4-FFF2-40B4-BE49-F238E27FC236}">
              <a16:creationId xmlns:a16="http://schemas.microsoft.com/office/drawing/2014/main" id="{751A4AD2-5C20-D804-C33F-FCE454E0F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6612" b="-909"/>
        <a:stretch>
          <a:fillRect/>
        </a:stretch>
      </xdr:blipFill>
      <xdr:spPr bwMode="auto">
        <a:xfrm rot="5400000">
          <a:off x="25182140" y="110377228"/>
          <a:ext cx="422910" cy="1306195"/>
        </a:xfrm>
        <a:prstGeom prst="rect">
          <a:avLst/>
        </a:prstGeom>
        <a:noFill/>
      </xdr:spPr>
    </xdr:pic>
    <xdr:clientData/>
  </xdr:twoCellAnchor>
  <xdr:oneCellAnchor>
    <xdr:from>
      <xdr:col>14</xdr:col>
      <xdr:colOff>0</xdr:colOff>
      <xdr:row>128</xdr:row>
      <xdr:rowOff>0</xdr:rowOff>
    </xdr:from>
    <xdr:ext cx="1380641" cy="878795"/>
    <xdr:pic>
      <xdr:nvPicPr>
        <xdr:cNvPr id="856" name="图片 84" descr="方向把安装下座">
          <a:extLst>
            <a:ext uri="{FF2B5EF4-FFF2-40B4-BE49-F238E27FC236}">
              <a16:creationId xmlns:a16="http://schemas.microsoft.com/office/drawing/2014/main" id="{DCD9AC8C-75F9-44BC-A7B9-2A8E273B5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 flipV="1">
          <a:off x="24641774" y="99204563"/>
          <a:ext cx="1380641" cy="878795"/>
        </a:xfrm>
        <a:prstGeom prst="rect">
          <a:avLst/>
        </a:prstGeom>
      </xdr:spPr>
    </xdr:pic>
    <xdr:clientData/>
  </xdr:oneCellAnchor>
  <xdr:oneCellAnchor>
    <xdr:from>
      <xdr:col>14</xdr:col>
      <xdr:colOff>219456</xdr:colOff>
      <xdr:row>126</xdr:row>
      <xdr:rowOff>62701</xdr:rowOff>
    </xdr:from>
    <xdr:ext cx="1048043" cy="738299"/>
    <xdr:pic>
      <xdr:nvPicPr>
        <xdr:cNvPr id="857" name="图片 81" descr="台阶螺栓">
          <a:extLst>
            <a:ext uri="{FF2B5EF4-FFF2-40B4-BE49-F238E27FC236}">
              <a16:creationId xmlns:a16="http://schemas.microsoft.com/office/drawing/2014/main" id="{4BF9F9A7-F279-4AC0-90B3-84E8FD13C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24861230" y="97428012"/>
          <a:ext cx="1048043" cy="738299"/>
        </a:xfrm>
        <a:prstGeom prst="rect">
          <a:avLst/>
        </a:prstGeom>
      </xdr:spPr>
    </xdr:pic>
    <xdr:clientData/>
  </xdr:oneCellAnchor>
  <xdr:twoCellAnchor editAs="oneCell">
    <xdr:from>
      <xdr:col>9</xdr:col>
      <xdr:colOff>177655</xdr:colOff>
      <xdr:row>146</xdr:row>
      <xdr:rowOff>94053</xdr:rowOff>
    </xdr:from>
    <xdr:to>
      <xdr:col>9</xdr:col>
      <xdr:colOff>1090640</xdr:colOff>
      <xdr:row>147</xdr:row>
      <xdr:rowOff>26530</xdr:rowOff>
    </xdr:to>
    <xdr:pic>
      <xdr:nvPicPr>
        <xdr:cNvPr id="858" name="Imagen 857">
          <a:extLst>
            <a:ext uri="{FF2B5EF4-FFF2-40B4-BE49-F238E27FC236}">
              <a16:creationId xmlns:a16="http://schemas.microsoft.com/office/drawing/2014/main" id="{3A1BE937-23E8-2E0B-91C6-616EDEFF2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16647305" y="100218240"/>
          <a:ext cx="909175" cy="848292"/>
        </a:xfrm>
        <a:prstGeom prst="rect">
          <a:avLst/>
        </a:prstGeom>
      </xdr:spPr>
    </xdr:pic>
    <xdr:clientData/>
  </xdr:twoCellAnchor>
  <xdr:oneCellAnchor>
    <xdr:from>
      <xdr:col>14</xdr:col>
      <xdr:colOff>0</xdr:colOff>
      <xdr:row>10</xdr:row>
      <xdr:rowOff>0</xdr:rowOff>
    </xdr:from>
    <xdr:ext cx="1329677" cy="861392"/>
    <xdr:pic>
      <xdr:nvPicPr>
        <xdr:cNvPr id="859" name="图片 11" descr="蓄电池压条总成">
          <a:extLst>
            <a:ext uri="{FF2B5EF4-FFF2-40B4-BE49-F238E27FC236}">
              <a16:creationId xmlns:a16="http://schemas.microsoft.com/office/drawing/2014/main" id="{F00C7D3E-A13A-4A2B-8378-4E3B0A224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24641774" y="9353006"/>
          <a:ext cx="1329677" cy="86139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11</xdr:row>
      <xdr:rowOff>26504</xdr:rowOff>
    </xdr:from>
    <xdr:ext cx="1315692" cy="856336"/>
    <xdr:pic>
      <xdr:nvPicPr>
        <xdr:cNvPr id="862" name="图片 13" descr="蓄电池压条固定杆">
          <a:extLst>
            <a:ext uri="{FF2B5EF4-FFF2-40B4-BE49-F238E27FC236}">
              <a16:creationId xmlns:a16="http://schemas.microsoft.com/office/drawing/2014/main" id="{0694D05F-9D82-4C38-8158-E696E722E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 r="-3093"/>
        <a:stretch>
          <a:fillRect/>
        </a:stretch>
      </xdr:blipFill>
      <xdr:spPr>
        <a:xfrm>
          <a:off x="24641774" y="10299135"/>
          <a:ext cx="1315692" cy="85633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15</xdr:row>
      <xdr:rowOff>0</xdr:rowOff>
    </xdr:from>
    <xdr:ext cx="1268481" cy="874647"/>
    <xdr:pic>
      <xdr:nvPicPr>
        <xdr:cNvPr id="863" name="图片 18" descr="轮胎螺母">
          <a:extLst>
            <a:ext uri="{FF2B5EF4-FFF2-40B4-BE49-F238E27FC236}">
              <a16:creationId xmlns:a16="http://schemas.microsoft.com/office/drawing/2014/main" id="{345D45E0-4214-4B5C-912D-39531439E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 l="8196" r="12406"/>
        <a:stretch>
          <a:fillRect/>
        </a:stretch>
      </xdr:blipFill>
      <xdr:spPr>
        <a:xfrm rot="5400000">
          <a:off x="24838691" y="13754214"/>
          <a:ext cx="874647" cy="126848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15</xdr:row>
      <xdr:rowOff>913000</xdr:rowOff>
    </xdr:from>
    <xdr:ext cx="1179443" cy="879071"/>
    <xdr:pic>
      <xdr:nvPicPr>
        <xdr:cNvPr id="864" name="图片 421" descr="45.jpg">
          <a:extLst>
            <a:ext uri="{FF2B5EF4-FFF2-40B4-BE49-F238E27FC236}">
              <a16:creationId xmlns:a16="http://schemas.microsoft.com/office/drawing/2014/main" id="{8AED863F-23C7-473C-884C-0CEBA8274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/>
        <a:srcRect l="2905" t="3734" r="8299" b="8022"/>
        <a:stretch>
          <a:fillRect/>
        </a:stretch>
      </xdr:blipFill>
      <xdr:spPr>
        <a:xfrm>
          <a:off x="24641774" y="14864131"/>
          <a:ext cx="1179443" cy="87907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17</xdr:row>
      <xdr:rowOff>6626</xdr:rowOff>
    </xdr:from>
    <xdr:ext cx="749597" cy="470452"/>
    <xdr:pic>
      <xdr:nvPicPr>
        <xdr:cNvPr id="865" name="图片 422" descr="48.jpg">
          <a:extLst>
            <a:ext uri="{FF2B5EF4-FFF2-40B4-BE49-F238E27FC236}">
              <a16:creationId xmlns:a16="http://schemas.microsoft.com/office/drawing/2014/main" id="{1118546C-6C49-45FF-A21F-BE5383373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/>
        <a:srcRect l="9242" t="23855" r="23460" b="18957"/>
        <a:stretch>
          <a:fillRect/>
        </a:stretch>
      </xdr:blipFill>
      <xdr:spPr>
        <a:xfrm>
          <a:off x="24641774" y="15797007"/>
          <a:ext cx="749597" cy="470452"/>
        </a:xfrm>
        <a:prstGeom prst="rect">
          <a:avLst/>
        </a:prstGeom>
      </xdr:spPr>
    </xdr:pic>
    <xdr:clientData/>
  </xdr:oneCellAnchor>
  <xdr:oneCellAnchor>
    <xdr:from>
      <xdr:col>14</xdr:col>
      <xdr:colOff>43030</xdr:colOff>
      <xdr:row>17</xdr:row>
      <xdr:rowOff>484999</xdr:rowOff>
    </xdr:from>
    <xdr:ext cx="788504" cy="427548"/>
    <xdr:pic>
      <xdr:nvPicPr>
        <xdr:cNvPr id="866" name="图片 423" descr="49.jpg">
          <a:extLst>
            <a:ext uri="{FF2B5EF4-FFF2-40B4-BE49-F238E27FC236}">
              <a16:creationId xmlns:a16="http://schemas.microsoft.com/office/drawing/2014/main" id="{6CAA82ED-B0C1-426C-88FE-B5758A690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/>
        <a:srcRect l="14177" t="28439" r="18228" b="21603"/>
        <a:stretch>
          <a:fillRect/>
        </a:stretch>
      </xdr:blipFill>
      <xdr:spPr>
        <a:xfrm>
          <a:off x="24684804" y="16275380"/>
          <a:ext cx="788504" cy="42754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18</xdr:row>
      <xdr:rowOff>19877</xdr:rowOff>
    </xdr:from>
    <xdr:ext cx="1107639" cy="814015"/>
    <xdr:pic>
      <xdr:nvPicPr>
        <xdr:cNvPr id="867" name="图片 425" descr="50.jpg">
          <a:extLst>
            <a:ext uri="{FF2B5EF4-FFF2-40B4-BE49-F238E27FC236}">
              <a16:creationId xmlns:a16="http://schemas.microsoft.com/office/drawing/2014/main" id="{D1C77394-1601-4C6E-BF78-5695E94A8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print"/>
        <a:srcRect t="7156" r="9948" b="4537"/>
        <a:stretch>
          <a:fillRect/>
        </a:stretch>
      </xdr:blipFill>
      <xdr:spPr>
        <a:xfrm>
          <a:off x="24641774" y="16729884"/>
          <a:ext cx="1107639" cy="81401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19</xdr:row>
      <xdr:rowOff>778573</xdr:rowOff>
    </xdr:from>
    <xdr:ext cx="1152838" cy="875639"/>
    <xdr:pic>
      <xdr:nvPicPr>
        <xdr:cNvPr id="868" name="图片 427" descr="37-1.jpg">
          <a:extLst>
            <a:ext uri="{FF2B5EF4-FFF2-40B4-BE49-F238E27FC236}">
              <a16:creationId xmlns:a16="http://schemas.microsoft.com/office/drawing/2014/main" id="{C004DBCA-A2ED-4706-A21A-970D3088F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/>
        <a:stretch>
          <a:fillRect/>
        </a:stretch>
      </xdr:blipFill>
      <xdr:spPr>
        <a:xfrm>
          <a:off x="24605673" y="18374955"/>
          <a:ext cx="1152838" cy="87563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22</xdr:row>
      <xdr:rowOff>798455</xdr:rowOff>
    </xdr:from>
    <xdr:ext cx="1215474" cy="858249"/>
    <xdr:pic>
      <xdr:nvPicPr>
        <xdr:cNvPr id="869" name="图片 416" descr="47.jpg">
          <a:extLst>
            <a:ext uri="{FF2B5EF4-FFF2-40B4-BE49-F238E27FC236}">
              <a16:creationId xmlns:a16="http://schemas.microsoft.com/office/drawing/2014/main" id="{4543AEB8-2EAE-43A0-81C7-6EA6E01A5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rcRect t="4478"/>
        <a:stretch>
          <a:fillRect/>
        </a:stretch>
      </xdr:blipFill>
      <xdr:spPr>
        <a:xfrm>
          <a:off x="24605673" y="21148011"/>
          <a:ext cx="1215474" cy="85824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23</xdr:row>
      <xdr:rowOff>778580</xdr:rowOff>
    </xdr:from>
    <xdr:ext cx="1046919" cy="874644"/>
    <xdr:pic>
      <xdr:nvPicPr>
        <xdr:cNvPr id="870" name="图片 419" descr="44.jpg">
          <a:extLst>
            <a:ext uri="{FF2B5EF4-FFF2-40B4-BE49-F238E27FC236}">
              <a16:creationId xmlns:a16="http://schemas.microsoft.com/office/drawing/2014/main" id="{B674AE96-05F2-4905-A881-B4A792A11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/>
        <a:srcRect l="17814" t="4861" r="22574"/>
        <a:stretch>
          <a:fillRect/>
        </a:stretch>
      </xdr:blipFill>
      <xdr:spPr>
        <a:xfrm rot="5400000">
          <a:off x="24691811" y="21959724"/>
          <a:ext cx="874644" cy="104691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19</xdr:row>
      <xdr:rowOff>0</xdr:rowOff>
    </xdr:from>
    <xdr:ext cx="1439683" cy="586168"/>
    <xdr:pic>
      <xdr:nvPicPr>
        <xdr:cNvPr id="871" name="图片 420" descr="46.jpg">
          <a:extLst>
            <a:ext uri="{FF2B5EF4-FFF2-40B4-BE49-F238E27FC236}">
              <a16:creationId xmlns:a16="http://schemas.microsoft.com/office/drawing/2014/main" id="{F0650DCE-F873-4218-A0A3-40A082AFE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/>
        <a:srcRect l="16154" t="32821" r="25000" b="35897"/>
        <a:stretch>
          <a:fillRect/>
        </a:stretch>
      </xdr:blipFill>
      <xdr:spPr>
        <a:xfrm>
          <a:off x="24605673" y="17596382"/>
          <a:ext cx="1439683" cy="58616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21</xdr:row>
      <xdr:rowOff>791829</xdr:rowOff>
    </xdr:from>
    <xdr:ext cx="1057502" cy="862386"/>
    <xdr:pic>
      <xdr:nvPicPr>
        <xdr:cNvPr id="872" name="图片 429" descr="60.jpg">
          <a:extLst>
            <a:ext uri="{FF2B5EF4-FFF2-40B4-BE49-F238E27FC236}">
              <a16:creationId xmlns:a16="http://schemas.microsoft.com/office/drawing/2014/main" id="{4EDAF96D-98ED-4C65-BBA5-A6C1375CE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/>
        <a:srcRect l="24897" t="30347" r="18664" b="34938"/>
        <a:stretch>
          <a:fillRect/>
        </a:stretch>
      </xdr:blipFill>
      <xdr:spPr>
        <a:xfrm>
          <a:off x="24605673" y="20223660"/>
          <a:ext cx="1057502" cy="86238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21</xdr:row>
      <xdr:rowOff>0</xdr:rowOff>
    </xdr:from>
    <xdr:ext cx="1040295" cy="859130"/>
    <xdr:pic>
      <xdr:nvPicPr>
        <xdr:cNvPr id="873" name="图片 459" descr="69.jpg">
          <a:extLst>
            <a:ext uri="{FF2B5EF4-FFF2-40B4-BE49-F238E27FC236}">
              <a16:creationId xmlns:a16="http://schemas.microsoft.com/office/drawing/2014/main" id="{EDFC777C-F5FC-4E05-9B9E-4D3BC23C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/>
        <a:srcRect l="30788" t="30947" r="29355" b="25457"/>
        <a:stretch>
          <a:fillRect/>
        </a:stretch>
      </xdr:blipFill>
      <xdr:spPr>
        <a:xfrm>
          <a:off x="24605673" y="19431831"/>
          <a:ext cx="1040295" cy="85913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25</xdr:row>
      <xdr:rowOff>0</xdr:rowOff>
    </xdr:from>
    <xdr:ext cx="1078918" cy="848140"/>
    <xdr:pic>
      <xdr:nvPicPr>
        <xdr:cNvPr id="874" name="图片 25" descr="IMG_5032">
          <a:extLst>
            <a:ext uri="{FF2B5EF4-FFF2-40B4-BE49-F238E27FC236}">
              <a16:creationId xmlns:a16="http://schemas.microsoft.com/office/drawing/2014/main" id="{1AB03629-F4BF-45C3-B60B-01351D348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rcRect l="32743" t="31676" r="35542" b="29772"/>
        <a:stretch>
          <a:fillRect/>
        </a:stretch>
      </xdr:blipFill>
      <xdr:spPr>
        <a:xfrm>
          <a:off x="24605673" y="23102731"/>
          <a:ext cx="1078918" cy="84814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27</xdr:row>
      <xdr:rowOff>0</xdr:rowOff>
    </xdr:from>
    <xdr:ext cx="895515" cy="829865"/>
    <xdr:pic>
      <xdr:nvPicPr>
        <xdr:cNvPr id="875" name="图片 29" descr="IMG_4832">
          <a:extLst>
            <a:ext uri="{FF2B5EF4-FFF2-40B4-BE49-F238E27FC236}">
              <a16:creationId xmlns:a16="http://schemas.microsoft.com/office/drawing/2014/main" id="{BE92A8EC-761A-43B8-BB1D-5B8A02732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rcRect l="36410" t="23291" r="24846" b="19550"/>
        <a:stretch>
          <a:fillRect/>
        </a:stretch>
      </xdr:blipFill>
      <xdr:spPr>
        <a:xfrm>
          <a:off x="24605673" y="24938182"/>
          <a:ext cx="895515" cy="82986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27</xdr:row>
      <xdr:rowOff>911100</xdr:rowOff>
    </xdr:from>
    <xdr:ext cx="1443049" cy="833975"/>
    <xdr:pic>
      <xdr:nvPicPr>
        <xdr:cNvPr id="876" name="图片 30" descr="145d99c92053e5e2e62e3e65eeef4ba">
          <a:extLst>
            <a:ext uri="{FF2B5EF4-FFF2-40B4-BE49-F238E27FC236}">
              <a16:creationId xmlns:a16="http://schemas.microsoft.com/office/drawing/2014/main" id="{94EF47B9-CA0A-4E47-AEE6-9A532C344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rcRect l="34326" t="6333" r="30326"/>
        <a:stretch>
          <a:fillRect/>
        </a:stretch>
      </xdr:blipFill>
      <xdr:spPr>
        <a:xfrm rot="16200000">
          <a:off x="24910210" y="25544745"/>
          <a:ext cx="833975" cy="144304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29</xdr:row>
      <xdr:rowOff>6629</xdr:rowOff>
    </xdr:from>
    <xdr:ext cx="1436949" cy="863377"/>
    <xdr:pic>
      <xdr:nvPicPr>
        <xdr:cNvPr id="877" name="图片 31" descr="4a73838b17fe3e2b4fc224c19837de6">
          <a:extLst>
            <a:ext uri="{FF2B5EF4-FFF2-40B4-BE49-F238E27FC236}">
              <a16:creationId xmlns:a16="http://schemas.microsoft.com/office/drawing/2014/main" id="{D9EC204A-336F-4BF2-BFE1-E65896D7C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rcRect l="36211" t="11158" r="30570"/>
        <a:stretch>
          <a:fillRect/>
        </a:stretch>
      </xdr:blipFill>
      <xdr:spPr>
        <a:xfrm rot="16200000">
          <a:off x="24892459" y="26493476"/>
          <a:ext cx="863377" cy="1436949"/>
        </a:xfrm>
        <a:prstGeom prst="rect">
          <a:avLst/>
        </a:prstGeom>
      </xdr:spPr>
    </xdr:pic>
    <xdr:clientData/>
  </xdr:oneCellAnchor>
  <xdr:oneCellAnchor>
    <xdr:from>
      <xdr:col>14</xdr:col>
      <xdr:colOff>453542</xdr:colOff>
      <xdr:row>31</xdr:row>
      <xdr:rowOff>69355</xdr:rowOff>
    </xdr:from>
    <xdr:ext cx="677545" cy="626745"/>
    <xdr:pic>
      <xdr:nvPicPr>
        <xdr:cNvPr id="878" name="图片 16">
          <a:extLst>
            <a:ext uri="{FF2B5EF4-FFF2-40B4-BE49-F238E27FC236}">
              <a16:creationId xmlns:a16="http://schemas.microsoft.com/office/drawing/2014/main" id="{CEB66C0C-0722-450D-A542-A4E94E444AF3}"/>
            </a:ext>
          </a:extLst>
        </xdr:cNvPr>
        <xdr:cNvPicPr/>
      </xdr:nvPicPr>
      <xdr:blipFill>
        <a:blip xmlns:r="http://schemas.openxmlformats.org/officeDocument/2006/relationships" r:embed="rId428" cstate="print"/>
        <a:stretch>
          <a:fillRect/>
        </a:stretch>
      </xdr:blipFill>
      <xdr:spPr>
        <a:xfrm>
          <a:off x="25295962" y="28525483"/>
          <a:ext cx="677545" cy="626745"/>
        </a:xfrm>
        <a:prstGeom prst="rect">
          <a:avLst/>
        </a:prstGeom>
      </xdr:spPr>
    </xdr:pic>
    <xdr:clientData/>
  </xdr:oneCellAnchor>
  <xdr:oneCellAnchor>
    <xdr:from>
      <xdr:col>14</xdr:col>
      <xdr:colOff>409651</xdr:colOff>
      <xdr:row>30</xdr:row>
      <xdr:rowOff>58521</xdr:rowOff>
    </xdr:from>
    <xdr:ext cx="670560" cy="664845"/>
    <xdr:pic>
      <xdr:nvPicPr>
        <xdr:cNvPr id="879" name="图片 15">
          <a:extLst>
            <a:ext uri="{FF2B5EF4-FFF2-40B4-BE49-F238E27FC236}">
              <a16:creationId xmlns:a16="http://schemas.microsoft.com/office/drawing/2014/main" id="{F53D5E09-4355-4E08-9C3A-007BAB88224D}"/>
            </a:ext>
          </a:extLst>
        </xdr:cNvPr>
        <xdr:cNvPicPr/>
      </xdr:nvPicPr>
      <xdr:blipFill>
        <a:blip xmlns:r="http://schemas.openxmlformats.org/officeDocument/2006/relationships" r:embed="rId427" cstate="print"/>
        <a:stretch>
          <a:fillRect/>
        </a:stretch>
      </xdr:blipFill>
      <xdr:spPr>
        <a:xfrm>
          <a:off x="25252071" y="27592933"/>
          <a:ext cx="670560" cy="664845"/>
        </a:xfrm>
        <a:prstGeom prst="rect">
          <a:avLst/>
        </a:prstGeom>
      </xdr:spPr>
    </xdr:pic>
    <xdr:clientData/>
  </xdr:oneCellAnchor>
  <xdr:oneCellAnchor>
    <xdr:from>
      <xdr:col>14</xdr:col>
      <xdr:colOff>58522</xdr:colOff>
      <xdr:row>36</xdr:row>
      <xdr:rowOff>61630</xdr:rowOff>
    </xdr:from>
    <xdr:ext cx="1292153" cy="861393"/>
    <xdr:pic>
      <xdr:nvPicPr>
        <xdr:cNvPr id="880" name="图片 428" descr="36-1.jpg">
          <a:extLst>
            <a:ext uri="{FF2B5EF4-FFF2-40B4-BE49-F238E27FC236}">
              <a16:creationId xmlns:a16="http://schemas.microsoft.com/office/drawing/2014/main" id="{BED9C3C7-DB85-48C0-B2E0-9C94B7AAC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/>
        <a:stretch>
          <a:fillRect/>
        </a:stretch>
      </xdr:blipFill>
      <xdr:spPr>
        <a:xfrm>
          <a:off x="24900942" y="33126334"/>
          <a:ext cx="1292153" cy="86139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32</xdr:row>
      <xdr:rowOff>793152</xdr:rowOff>
    </xdr:from>
    <xdr:ext cx="1396793" cy="863380"/>
    <xdr:pic>
      <xdr:nvPicPr>
        <xdr:cNvPr id="881" name="图片 460" descr="70.jpg">
          <a:extLst>
            <a:ext uri="{FF2B5EF4-FFF2-40B4-BE49-F238E27FC236}">
              <a16:creationId xmlns:a16="http://schemas.microsoft.com/office/drawing/2014/main" id="{E45D50D6-386F-42E2-96EE-238406842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/>
        <a:srcRect l="24562" t="38012" r="18713" b="16374"/>
        <a:stretch>
          <a:fillRect/>
        </a:stretch>
      </xdr:blipFill>
      <xdr:spPr>
        <a:xfrm>
          <a:off x="24605673" y="30319959"/>
          <a:ext cx="1396793" cy="863380"/>
        </a:xfrm>
        <a:prstGeom prst="rect">
          <a:avLst/>
        </a:prstGeom>
      </xdr:spPr>
    </xdr:pic>
    <xdr:clientData/>
  </xdr:oneCellAnchor>
  <xdr:oneCellAnchor>
    <xdr:from>
      <xdr:col>14</xdr:col>
      <xdr:colOff>453542</xdr:colOff>
      <xdr:row>32</xdr:row>
      <xdr:rowOff>14630</xdr:rowOff>
    </xdr:from>
    <xdr:ext cx="632460" cy="648970"/>
    <xdr:pic>
      <xdr:nvPicPr>
        <xdr:cNvPr id="882" name="图片 17">
          <a:extLst>
            <a:ext uri="{FF2B5EF4-FFF2-40B4-BE49-F238E27FC236}">
              <a16:creationId xmlns:a16="http://schemas.microsoft.com/office/drawing/2014/main" id="{A5092190-F562-4B7D-B0A5-DFB3E39543EE}"/>
            </a:ext>
          </a:extLst>
        </xdr:cNvPr>
        <xdr:cNvPicPr/>
      </xdr:nvPicPr>
      <xdr:blipFill>
        <a:blip xmlns:r="http://schemas.openxmlformats.org/officeDocument/2006/relationships" r:embed="rId429" cstate="print"/>
        <a:stretch>
          <a:fillRect/>
        </a:stretch>
      </xdr:blipFill>
      <xdr:spPr>
        <a:xfrm>
          <a:off x="25295962" y="29392474"/>
          <a:ext cx="632460" cy="648970"/>
        </a:xfrm>
        <a:prstGeom prst="rect">
          <a:avLst/>
        </a:prstGeom>
      </xdr:spPr>
    </xdr:pic>
    <xdr:clientData/>
  </xdr:oneCellAnchor>
  <xdr:oneCellAnchor>
    <xdr:from>
      <xdr:col>14</xdr:col>
      <xdr:colOff>365760</xdr:colOff>
      <xdr:row>34</xdr:row>
      <xdr:rowOff>102745</xdr:rowOff>
    </xdr:from>
    <xdr:ext cx="850265" cy="705485"/>
    <xdr:pic>
      <xdr:nvPicPr>
        <xdr:cNvPr id="883" name="图片 19">
          <a:extLst>
            <a:ext uri="{FF2B5EF4-FFF2-40B4-BE49-F238E27FC236}">
              <a16:creationId xmlns:a16="http://schemas.microsoft.com/office/drawing/2014/main" id="{DF389E82-90D5-487A-A8E0-C0E7731B5A4F}"/>
            </a:ext>
          </a:extLst>
        </xdr:cNvPr>
        <xdr:cNvPicPr/>
      </xdr:nvPicPr>
      <xdr:blipFill>
        <a:blip xmlns:r="http://schemas.openxmlformats.org/officeDocument/2006/relationships" r:embed="rId430" cstate="print"/>
        <a:stretch>
          <a:fillRect/>
        </a:stretch>
      </xdr:blipFill>
      <xdr:spPr>
        <a:xfrm>
          <a:off x="25208180" y="31324019"/>
          <a:ext cx="850265" cy="705485"/>
        </a:xfrm>
        <a:prstGeom prst="rect">
          <a:avLst/>
        </a:prstGeom>
      </xdr:spPr>
    </xdr:pic>
    <xdr:clientData/>
  </xdr:oneCellAnchor>
  <xdr:oneCellAnchor>
    <xdr:from>
      <xdr:col>14</xdr:col>
      <xdr:colOff>234086</xdr:colOff>
      <xdr:row>35</xdr:row>
      <xdr:rowOff>87506</xdr:rowOff>
    </xdr:from>
    <xdr:ext cx="1024890" cy="718820"/>
    <xdr:pic>
      <xdr:nvPicPr>
        <xdr:cNvPr id="884" name="图片 20">
          <a:extLst>
            <a:ext uri="{FF2B5EF4-FFF2-40B4-BE49-F238E27FC236}">
              <a16:creationId xmlns:a16="http://schemas.microsoft.com/office/drawing/2014/main" id="{6AF6C1E8-0FC8-4E8A-96C4-C43337B5CBA1}"/>
            </a:ext>
          </a:extLst>
        </xdr:cNvPr>
        <xdr:cNvPicPr/>
      </xdr:nvPicPr>
      <xdr:blipFill>
        <a:blip xmlns:r="http://schemas.openxmlformats.org/officeDocument/2006/relationships" r:embed="rId431" cstate="print"/>
        <a:stretch>
          <a:fillRect/>
        </a:stretch>
      </xdr:blipFill>
      <xdr:spPr>
        <a:xfrm>
          <a:off x="25076506" y="32230494"/>
          <a:ext cx="1024890" cy="718820"/>
        </a:xfrm>
        <a:prstGeom prst="rect">
          <a:avLst/>
        </a:prstGeom>
      </xdr:spPr>
    </xdr:pic>
    <xdr:clientData/>
  </xdr:oneCellAnchor>
  <xdr:oneCellAnchor>
    <xdr:from>
      <xdr:col>14</xdr:col>
      <xdr:colOff>27709</xdr:colOff>
      <xdr:row>77</xdr:row>
      <xdr:rowOff>0</xdr:rowOff>
    </xdr:from>
    <xdr:ext cx="1430241" cy="628997"/>
    <xdr:pic>
      <xdr:nvPicPr>
        <xdr:cNvPr id="886" name="图片 51" descr="后拖拽臂总成">
          <a:extLst>
            <a:ext uri="{FF2B5EF4-FFF2-40B4-BE49-F238E27FC236}">
              <a16:creationId xmlns:a16="http://schemas.microsoft.com/office/drawing/2014/main" id="{E443CB8F-252E-4D97-BC52-E7D0D519B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24669483" y="50736137"/>
          <a:ext cx="1430241" cy="62899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77</xdr:row>
      <xdr:rowOff>814813</xdr:rowOff>
    </xdr:from>
    <xdr:ext cx="1003342" cy="875637"/>
    <xdr:pic>
      <xdr:nvPicPr>
        <xdr:cNvPr id="887" name="图片 52" descr="IMG_5028">
          <a:extLst>
            <a:ext uri="{FF2B5EF4-FFF2-40B4-BE49-F238E27FC236}">
              <a16:creationId xmlns:a16="http://schemas.microsoft.com/office/drawing/2014/main" id="{C8D52554-1031-45E2-8C7A-F3C917D9E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 l="11373" t="22959" r="51191" b="26408"/>
        <a:stretch>
          <a:fillRect/>
        </a:stretch>
      </xdr:blipFill>
      <xdr:spPr>
        <a:xfrm>
          <a:off x="24641774" y="51550950"/>
          <a:ext cx="1003342" cy="87563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78</xdr:row>
      <xdr:rowOff>841314</xdr:rowOff>
    </xdr:from>
    <xdr:ext cx="1442998" cy="848139"/>
    <xdr:pic>
      <xdr:nvPicPr>
        <xdr:cNvPr id="888" name="图片 53" descr="IMG_5031">
          <a:extLst>
            <a:ext uri="{FF2B5EF4-FFF2-40B4-BE49-F238E27FC236}">
              <a16:creationId xmlns:a16="http://schemas.microsoft.com/office/drawing/2014/main" id="{E81CED84-9FF7-40CF-B896-8C7FADBFB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/>
        <a:srcRect t="9666"/>
        <a:stretch>
          <a:fillRect/>
        </a:stretch>
      </xdr:blipFill>
      <xdr:spPr>
        <a:xfrm>
          <a:off x="24641774" y="52497077"/>
          <a:ext cx="1442998" cy="84813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80</xdr:row>
      <xdr:rowOff>123023</xdr:rowOff>
    </xdr:from>
    <xdr:ext cx="1372280" cy="377272"/>
    <xdr:pic>
      <xdr:nvPicPr>
        <xdr:cNvPr id="889" name="图片 54" descr="侧向稳定杆后拉杆总成">
          <a:extLst>
            <a:ext uri="{FF2B5EF4-FFF2-40B4-BE49-F238E27FC236}">
              <a16:creationId xmlns:a16="http://schemas.microsoft.com/office/drawing/2014/main" id="{9D6024CF-1756-4D72-ABB4-BB670DAA6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24641774" y="53618036"/>
          <a:ext cx="1372280" cy="37727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80</xdr:row>
      <xdr:rowOff>808185</xdr:rowOff>
    </xdr:from>
    <xdr:ext cx="1378226" cy="881800"/>
    <xdr:pic>
      <xdr:nvPicPr>
        <xdr:cNvPr id="890" name="图片 55" descr="侧向稳定杆后拉杆管柱">
          <a:extLst>
            <a:ext uri="{FF2B5EF4-FFF2-40B4-BE49-F238E27FC236}">
              <a16:creationId xmlns:a16="http://schemas.microsoft.com/office/drawing/2014/main" id="{AA088E35-D814-44B6-AEC7-E5D937E78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24641774" y="54303198"/>
          <a:ext cx="1378226" cy="88180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83</xdr:row>
      <xdr:rowOff>33131</xdr:rowOff>
    </xdr:from>
    <xdr:ext cx="1270273" cy="863379"/>
    <xdr:pic>
      <xdr:nvPicPr>
        <xdr:cNvPr id="891" name="图片 57" descr="右万向节">
          <a:extLst>
            <a:ext uri="{FF2B5EF4-FFF2-40B4-BE49-F238E27FC236}">
              <a16:creationId xmlns:a16="http://schemas.microsoft.com/office/drawing/2014/main" id="{779C1BB3-0F65-4727-A4BD-2D1B460A3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rcRect l="10459" t="13866" r="11102" b="5934"/>
        <a:stretch>
          <a:fillRect/>
        </a:stretch>
      </xdr:blipFill>
      <xdr:spPr>
        <a:xfrm>
          <a:off x="24641774" y="56287020"/>
          <a:ext cx="1270273" cy="86337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84</xdr:row>
      <xdr:rowOff>32269</xdr:rowOff>
    </xdr:from>
    <xdr:ext cx="1146174" cy="865951"/>
    <xdr:pic>
      <xdr:nvPicPr>
        <xdr:cNvPr id="892" name="图片 58" descr="前轮辋总成">
          <a:extLst>
            <a:ext uri="{FF2B5EF4-FFF2-40B4-BE49-F238E27FC236}">
              <a16:creationId xmlns:a16="http://schemas.microsoft.com/office/drawing/2014/main" id="{A85874D9-2592-42B4-80E2-A68988C31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24641774" y="57205782"/>
          <a:ext cx="1146174" cy="86595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82</xdr:row>
      <xdr:rowOff>0</xdr:rowOff>
    </xdr:from>
    <xdr:ext cx="1409700" cy="914400"/>
    <xdr:pic>
      <xdr:nvPicPr>
        <xdr:cNvPr id="893" name="image270.jpg">
          <a:extLst>
            <a:ext uri="{FF2B5EF4-FFF2-40B4-BE49-F238E27FC236}">
              <a16:creationId xmlns:a16="http://schemas.microsoft.com/office/drawing/2014/main" id="{E9D7980B-051B-4453-B7C8-C56DDB29E724}"/>
            </a:ext>
          </a:extLst>
        </xdr:cNvPr>
        <xdr:cNvPicPr preferRelativeResize="0"/>
      </xdr:nvPicPr>
      <xdr:blipFill>
        <a:blip xmlns:r="http://schemas.openxmlformats.org/officeDocument/2006/relationships" r:embed="rId442" cstate="print"/>
        <a:stretch>
          <a:fillRect/>
        </a:stretch>
      </xdr:blipFill>
      <xdr:spPr>
        <a:xfrm>
          <a:off x="24641774" y="55334263"/>
          <a:ext cx="140970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0</xdr:colOff>
      <xdr:row>85</xdr:row>
      <xdr:rowOff>0</xdr:rowOff>
    </xdr:from>
    <xdr:ext cx="1047308" cy="837702"/>
    <xdr:pic>
      <xdr:nvPicPr>
        <xdr:cNvPr id="894" name="图片 59" descr="IMG_5022">
          <a:extLst>
            <a:ext uri="{FF2B5EF4-FFF2-40B4-BE49-F238E27FC236}">
              <a16:creationId xmlns:a16="http://schemas.microsoft.com/office/drawing/2014/main" id="{C993279C-5A6A-46D5-9837-D6BDF118E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rcRect l="13198" r="8629" b="9915"/>
        <a:stretch>
          <a:fillRect/>
        </a:stretch>
      </xdr:blipFill>
      <xdr:spPr>
        <a:xfrm>
          <a:off x="24641774" y="58093139"/>
          <a:ext cx="1047308" cy="83770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85</xdr:row>
      <xdr:rowOff>906969</xdr:rowOff>
    </xdr:from>
    <xdr:ext cx="1431588" cy="795131"/>
    <xdr:pic>
      <xdr:nvPicPr>
        <xdr:cNvPr id="895" name="图片 62" descr="IMG_5023">
          <a:extLst>
            <a:ext uri="{FF2B5EF4-FFF2-40B4-BE49-F238E27FC236}">
              <a16:creationId xmlns:a16="http://schemas.microsoft.com/office/drawing/2014/main" id="{50B5340C-C2C7-4413-8806-590D345CE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/>
        <a:srcRect l="20000" t="23403" r="28333" b="33430"/>
        <a:stretch>
          <a:fillRect/>
        </a:stretch>
      </xdr:blipFill>
      <xdr:spPr>
        <a:xfrm>
          <a:off x="24641774" y="59000108"/>
          <a:ext cx="1431588" cy="79513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87</xdr:row>
      <xdr:rowOff>192754</xdr:rowOff>
    </xdr:from>
    <xdr:ext cx="1132067" cy="531081"/>
    <xdr:pic>
      <xdr:nvPicPr>
        <xdr:cNvPr id="896" name="图片 33">
          <a:extLst>
            <a:ext uri="{FF2B5EF4-FFF2-40B4-BE49-F238E27FC236}">
              <a16:creationId xmlns:a16="http://schemas.microsoft.com/office/drawing/2014/main" id="{C14580A1-792E-4C43-9182-A7BA61912C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clrChange>
            <a:clrFrom>
              <a:srgbClr val="D4D4D4"/>
            </a:clrFrom>
            <a:clrTo>
              <a:srgbClr val="D4D4D4">
                <a:alpha val="0"/>
              </a:srgbClr>
            </a:clrTo>
          </a:clrChange>
        </a:blip>
        <a:srcRect l="8521" t="18269" r="5268" b="5769"/>
        <a:stretch>
          <a:fillRect/>
        </a:stretch>
      </xdr:blipFill>
      <xdr:spPr>
        <a:xfrm>
          <a:off x="24641774" y="60125143"/>
          <a:ext cx="1132067" cy="5310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14</xdr:col>
      <xdr:colOff>0</xdr:colOff>
      <xdr:row>90</xdr:row>
      <xdr:rowOff>6626</xdr:rowOff>
    </xdr:from>
    <xdr:ext cx="909762" cy="883957"/>
    <xdr:pic>
      <xdr:nvPicPr>
        <xdr:cNvPr id="897" name="图片 435" descr="33.jpg">
          <a:extLst>
            <a:ext uri="{FF2B5EF4-FFF2-40B4-BE49-F238E27FC236}">
              <a16:creationId xmlns:a16="http://schemas.microsoft.com/office/drawing/2014/main" id="{2E9FE4C5-1346-43C9-8139-C1D58564D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/>
        <a:srcRect l="33008" t="23409" r="27875" b="25051"/>
        <a:stretch>
          <a:fillRect/>
        </a:stretch>
      </xdr:blipFill>
      <xdr:spPr>
        <a:xfrm>
          <a:off x="24641774" y="62697890"/>
          <a:ext cx="909762" cy="88395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89</xdr:row>
      <xdr:rowOff>0</xdr:rowOff>
    </xdr:from>
    <xdr:ext cx="869968" cy="889883"/>
    <xdr:pic>
      <xdr:nvPicPr>
        <xdr:cNvPr id="898" name="图片 461" descr="71.jpg">
          <a:extLst>
            <a:ext uri="{FF2B5EF4-FFF2-40B4-BE49-F238E27FC236}">
              <a16:creationId xmlns:a16="http://schemas.microsoft.com/office/drawing/2014/main" id="{CE0F1D12-48A9-4578-89DB-5DBCEB9EA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/>
        <a:srcRect l="7483" t="21995" r="13605" b="19274"/>
        <a:stretch>
          <a:fillRect/>
        </a:stretch>
      </xdr:blipFill>
      <xdr:spPr>
        <a:xfrm>
          <a:off x="24641774" y="61771639"/>
          <a:ext cx="869968" cy="88988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94</xdr:row>
      <xdr:rowOff>0</xdr:rowOff>
    </xdr:from>
    <xdr:ext cx="1393825" cy="895985"/>
    <xdr:pic>
      <xdr:nvPicPr>
        <xdr:cNvPr id="901" name="图片 396" descr="驻车开关">
          <a:extLst>
            <a:ext uri="{FF2B5EF4-FFF2-40B4-BE49-F238E27FC236}">
              <a16:creationId xmlns:a16="http://schemas.microsoft.com/office/drawing/2014/main" id="{DCDAA64E-0AC4-4FA1-A07D-02F814AAA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xfrm>
          <a:off x="16469650" y="66369764"/>
          <a:ext cx="1393825" cy="89598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93</xdr:row>
      <xdr:rowOff>0</xdr:rowOff>
    </xdr:from>
    <xdr:ext cx="1371600" cy="904875"/>
    <xdr:pic>
      <xdr:nvPicPr>
        <xdr:cNvPr id="902" name="image57.png" descr="右制动手刹把手">
          <a:extLst>
            <a:ext uri="{FF2B5EF4-FFF2-40B4-BE49-F238E27FC236}">
              <a16:creationId xmlns:a16="http://schemas.microsoft.com/office/drawing/2014/main" id="{DB5F9CCF-1D84-4BB9-9117-D55D068BA34B}"/>
            </a:ext>
          </a:extLst>
        </xdr:cNvPr>
        <xdr:cNvPicPr preferRelativeResize="0"/>
      </xdr:nvPicPr>
      <xdr:blipFill>
        <a:blip xmlns:r="http://schemas.openxmlformats.org/officeDocument/2006/relationships" r:embed="rId450" cstate="print"/>
        <a:stretch>
          <a:fillRect/>
        </a:stretch>
      </xdr:blipFill>
      <xdr:spPr>
        <a:xfrm>
          <a:off x="16469650" y="65450140"/>
          <a:ext cx="137160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0</xdr:colOff>
      <xdr:row>98</xdr:row>
      <xdr:rowOff>32815</xdr:rowOff>
    </xdr:from>
    <xdr:ext cx="1324707" cy="834693"/>
    <xdr:pic>
      <xdr:nvPicPr>
        <xdr:cNvPr id="903" name="图片 401" descr="制动手把压块">
          <a:extLst>
            <a:ext uri="{FF2B5EF4-FFF2-40B4-BE49-F238E27FC236}">
              <a16:creationId xmlns:a16="http://schemas.microsoft.com/office/drawing/2014/main" id="{4363CCFF-FC6B-4E6D-B114-58CC10D9F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/>
        <a:srcRect l="3455" b="5112"/>
        <a:stretch>
          <a:fillRect/>
        </a:stretch>
      </xdr:blipFill>
      <xdr:spPr>
        <a:xfrm>
          <a:off x="16469650" y="71000705"/>
          <a:ext cx="1324707" cy="83469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99</xdr:row>
      <xdr:rowOff>46892</xdr:rowOff>
    </xdr:from>
    <xdr:ext cx="1335405" cy="846553"/>
    <xdr:pic>
      <xdr:nvPicPr>
        <xdr:cNvPr id="904" name="图片 409" descr="油封螺丝">
          <a:extLst>
            <a:ext uri="{FF2B5EF4-FFF2-40B4-BE49-F238E27FC236}">
              <a16:creationId xmlns:a16="http://schemas.microsoft.com/office/drawing/2014/main" id="{587DF8C5-C96C-42BF-A6B1-B83F92B8D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/>
        <a:srcRect l="3797" t="5248"/>
        <a:stretch>
          <a:fillRect/>
        </a:stretch>
      </xdr:blipFill>
      <xdr:spPr>
        <a:xfrm>
          <a:off x="16469650" y="71934408"/>
          <a:ext cx="1335405" cy="84655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100</xdr:row>
      <xdr:rowOff>7288</xdr:rowOff>
    </xdr:from>
    <xdr:ext cx="1242418" cy="890270"/>
    <xdr:pic>
      <xdr:nvPicPr>
        <xdr:cNvPr id="905" name="图片 410" descr="油封垫圈">
          <a:extLst>
            <a:ext uri="{FF2B5EF4-FFF2-40B4-BE49-F238E27FC236}">
              <a16:creationId xmlns:a16="http://schemas.microsoft.com/office/drawing/2014/main" id="{0CE85802-9D48-4A81-B880-9AC2A65D4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/>
        <a:srcRect l="11347"/>
        <a:stretch>
          <a:fillRect/>
        </a:stretch>
      </xdr:blipFill>
      <xdr:spPr>
        <a:xfrm>
          <a:off x="16469650" y="72814428"/>
          <a:ext cx="1242418" cy="89027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101</xdr:row>
      <xdr:rowOff>6626</xdr:rowOff>
    </xdr:from>
    <xdr:ext cx="1069699" cy="887999"/>
    <xdr:pic>
      <xdr:nvPicPr>
        <xdr:cNvPr id="906" name="图片 437" descr="32.jpg">
          <a:extLst>
            <a:ext uri="{FF2B5EF4-FFF2-40B4-BE49-F238E27FC236}">
              <a16:creationId xmlns:a16="http://schemas.microsoft.com/office/drawing/2014/main" id="{DCE38989-92DA-461D-AB09-FF5064318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/>
        <a:srcRect l="5660" t="13208" r="12893" b="15094"/>
        <a:stretch>
          <a:fillRect/>
        </a:stretch>
      </xdr:blipFill>
      <xdr:spPr>
        <a:xfrm rot="16200000">
          <a:off x="16560500" y="73642542"/>
          <a:ext cx="887999" cy="106969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104</xdr:row>
      <xdr:rowOff>19882</xdr:rowOff>
    </xdr:from>
    <xdr:ext cx="1033667" cy="873878"/>
    <xdr:pic>
      <xdr:nvPicPr>
        <xdr:cNvPr id="907" name="图片 438" descr="31.jpg">
          <a:extLst>
            <a:ext uri="{FF2B5EF4-FFF2-40B4-BE49-F238E27FC236}">
              <a16:creationId xmlns:a16="http://schemas.microsoft.com/office/drawing/2014/main" id="{0D564065-0D4C-4A32-93F1-D5B1C2005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/>
        <a:srcRect l="6354" t="9802" r="9712" b="15737"/>
        <a:stretch>
          <a:fillRect/>
        </a:stretch>
      </xdr:blipFill>
      <xdr:spPr>
        <a:xfrm rot="16200000">
          <a:off x="16549545" y="76425628"/>
          <a:ext cx="873878" cy="103366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102</xdr:row>
      <xdr:rowOff>13253</xdr:rowOff>
    </xdr:from>
    <xdr:ext cx="1205949" cy="879822"/>
    <xdr:pic>
      <xdr:nvPicPr>
        <xdr:cNvPr id="908" name="图片 432" descr="51.jpg">
          <a:extLst>
            <a:ext uri="{FF2B5EF4-FFF2-40B4-BE49-F238E27FC236}">
              <a16:creationId xmlns:a16="http://schemas.microsoft.com/office/drawing/2014/main" id="{3580CC19-ABDE-45E3-84E5-331289317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/>
        <a:srcRect l="11123" t="14553" r="10447" b="9979"/>
        <a:stretch>
          <a:fillRect/>
        </a:stretch>
      </xdr:blipFill>
      <xdr:spPr>
        <a:xfrm>
          <a:off x="16469650" y="74659644"/>
          <a:ext cx="1205949" cy="87982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105</xdr:row>
      <xdr:rowOff>26505</xdr:rowOff>
    </xdr:from>
    <xdr:ext cx="1239078" cy="868017"/>
    <xdr:pic>
      <xdr:nvPicPr>
        <xdr:cNvPr id="909" name="图片 443" descr="54.jpg">
          <a:extLst>
            <a:ext uri="{FF2B5EF4-FFF2-40B4-BE49-F238E27FC236}">
              <a16:creationId xmlns:a16="http://schemas.microsoft.com/office/drawing/2014/main" id="{5FAF6EC3-A380-41B9-A615-7F229A612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/>
        <a:srcRect l="8974" t="12821" r="11111" b="12535"/>
        <a:stretch>
          <a:fillRect/>
        </a:stretch>
      </xdr:blipFill>
      <xdr:spPr>
        <a:xfrm>
          <a:off x="16469650" y="77431771"/>
          <a:ext cx="1239078" cy="86801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106</xdr:row>
      <xdr:rowOff>26506</xdr:rowOff>
    </xdr:from>
    <xdr:ext cx="721890" cy="409822"/>
    <xdr:pic>
      <xdr:nvPicPr>
        <xdr:cNvPr id="910" name="图片 445" descr="56.jpg">
          <a:extLst>
            <a:ext uri="{FF2B5EF4-FFF2-40B4-BE49-F238E27FC236}">
              <a16:creationId xmlns:a16="http://schemas.microsoft.com/office/drawing/2014/main" id="{9E584FD7-9E84-4FF6-A479-D9830F005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/>
        <a:srcRect l="12672" t="25436" r="10468" b="16529"/>
        <a:stretch>
          <a:fillRect/>
        </a:stretch>
      </xdr:blipFill>
      <xdr:spPr>
        <a:xfrm>
          <a:off x="16469650" y="78351397"/>
          <a:ext cx="721890" cy="40982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106</xdr:row>
      <xdr:rowOff>530087</xdr:rowOff>
    </xdr:from>
    <xdr:ext cx="766218" cy="366422"/>
    <xdr:pic>
      <xdr:nvPicPr>
        <xdr:cNvPr id="911" name="图片 447" descr="57.jpg">
          <a:extLst>
            <a:ext uri="{FF2B5EF4-FFF2-40B4-BE49-F238E27FC236}">
              <a16:creationId xmlns:a16="http://schemas.microsoft.com/office/drawing/2014/main" id="{67068C56-F816-4189-B55D-BD20A649B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/>
        <a:srcRect l="5721" t="23723" r="4119" b="21357"/>
        <a:stretch>
          <a:fillRect/>
        </a:stretch>
      </xdr:blipFill>
      <xdr:spPr>
        <a:xfrm>
          <a:off x="16469650" y="78854978"/>
          <a:ext cx="766218" cy="36642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103</xdr:row>
      <xdr:rowOff>0</xdr:rowOff>
    </xdr:from>
    <xdr:ext cx="1390650" cy="885825"/>
    <xdr:pic>
      <xdr:nvPicPr>
        <xdr:cNvPr id="912" name="image52.jpg" descr="IMG_4836">
          <a:extLst>
            <a:ext uri="{FF2B5EF4-FFF2-40B4-BE49-F238E27FC236}">
              <a16:creationId xmlns:a16="http://schemas.microsoft.com/office/drawing/2014/main" id="{43A878C5-3E58-4D3A-84BE-B8E71718F220}"/>
            </a:ext>
          </a:extLst>
        </xdr:cNvPr>
        <xdr:cNvPicPr preferRelativeResize="0"/>
      </xdr:nvPicPr>
      <xdr:blipFill>
        <a:blip xmlns:r="http://schemas.openxmlformats.org/officeDocument/2006/relationships" r:embed="rId444" cstate="print"/>
        <a:stretch>
          <a:fillRect/>
        </a:stretch>
      </xdr:blipFill>
      <xdr:spPr>
        <a:xfrm>
          <a:off x="16469650" y="75566016"/>
          <a:ext cx="1390650" cy="885825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0</xdr:colOff>
      <xdr:row>114</xdr:row>
      <xdr:rowOff>16068</xdr:rowOff>
    </xdr:from>
    <xdr:ext cx="1173441" cy="844329"/>
    <xdr:pic>
      <xdr:nvPicPr>
        <xdr:cNvPr id="913" name="图片 69" descr="后轮辋总成">
          <a:extLst>
            <a:ext uri="{FF2B5EF4-FFF2-40B4-BE49-F238E27FC236}">
              <a16:creationId xmlns:a16="http://schemas.microsoft.com/office/drawing/2014/main" id="{BF5E81BB-EBA0-48E1-804B-6D2197759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rcRect l="5911" t="5362" r="7389" b="3484"/>
        <a:stretch>
          <a:fillRect/>
        </a:stretch>
      </xdr:blipFill>
      <xdr:spPr>
        <a:xfrm>
          <a:off x="16469650" y="86345878"/>
          <a:ext cx="1173441" cy="84432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115</xdr:row>
      <xdr:rowOff>16067</xdr:rowOff>
    </xdr:from>
    <xdr:ext cx="1178385" cy="876631"/>
    <xdr:pic>
      <xdr:nvPicPr>
        <xdr:cNvPr id="914" name="图片 70" descr="后轮辋总成">
          <a:extLst>
            <a:ext uri="{FF2B5EF4-FFF2-40B4-BE49-F238E27FC236}">
              <a16:creationId xmlns:a16="http://schemas.microsoft.com/office/drawing/2014/main" id="{538B3496-EBDD-475E-B1B2-37E573B93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rcRect l="7529" t="5858" r="5882" b="4073"/>
        <a:stretch>
          <a:fillRect/>
        </a:stretch>
      </xdr:blipFill>
      <xdr:spPr>
        <a:xfrm>
          <a:off x="16469650" y="87265503"/>
          <a:ext cx="1178385" cy="87663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116</xdr:row>
      <xdr:rowOff>18884</xdr:rowOff>
    </xdr:from>
    <xdr:ext cx="1213875" cy="836031"/>
    <xdr:pic>
      <xdr:nvPicPr>
        <xdr:cNvPr id="915" name="图片 71" descr="轮毂LOGO">
          <a:extLst>
            <a:ext uri="{FF2B5EF4-FFF2-40B4-BE49-F238E27FC236}">
              <a16:creationId xmlns:a16="http://schemas.microsoft.com/office/drawing/2014/main" id="{B82E68AD-3206-4FF3-8E6C-6593BA5F5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16469650" y="88187944"/>
          <a:ext cx="1213875" cy="83603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113</xdr:row>
      <xdr:rowOff>19879</xdr:rowOff>
    </xdr:from>
    <xdr:ext cx="1411356" cy="854766"/>
    <xdr:pic>
      <xdr:nvPicPr>
        <xdr:cNvPr id="916" name="图片 440" descr="4.jpg">
          <a:extLst>
            <a:ext uri="{FF2B5EF4-FFF2-40B4-BE49-F238E27FC236}">
              <a16:creationId xmlns:a16="http://schemas.microsoft.com/office/drawing/2014/main" id="{4D78FD01-3C32-4716-B275-A00333012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/>
        <a:srcRect l="23126" t="31156" r="36741" b="36432"/>
        <a:stretch>
          <a:fillRect/>
        </a:stretch>
      </xdr:blipFill>
      <xdr:spPr>
        <a:xfrm>
          <a:off x="16469650" y="85430065"/>
          <a:ext cx="1411356" cy="854766"/>
        </a:xfrm>
        <a:prstGeom prst="rect">
          <a:avLst/>
        </a:prstGeom>
      </xdr:spPr>
    </xdr:pic>
    <xdr:clientData/>
  </xdr:oneCellAnchor>
  <xdr:oneCellAnchor>
    <xdr:from>
      <xdr:col>14</xdr:col>
      <xdr:colOff>40532</xdr:colOff>
      <xdr:row>112</xdr:row>
      <xdr:rowOff>6755</xdr:rowOff>
    </xdr:from>
    <xdr:ext cx="1390650" cy="895350"/>
    <xdr:pic>
      <xdr:nvPicPr>
        <xdr:cNvPr id="917" name="image43.jpg" descr="前制动盘">
          <a:extLst>
            <a:ext uri="{FF2B5EF4-FFF2-40B4-BE49-F238E27FC236}">
              <a16:creationId xmlns:a16="http://schemas.microsoft.com/office/drawing/2014/main" id="{9AF591D0-3D85-41EC-AC5C-5B832D7F4BD5}"/>
            </a:ext>
          </a:extLst>
        </xdr:cNvPr>
        <xdr:cNvPicPr preferRelativeResize="0"/>
      </xdr:nvPicPr>
      <xdr:blipFill>
        <a:blip xmlns:r="http://schemas.openxmlformats.org/officeDocument/2006/relationships" r:embed="rId438" cstate="print"/>
        <a:stretch>
          <a:fillRect/>
        </a:stretch>
      </xdr:blipFill>
      <xdr:spPr>
        <a:xfrm>
          <a:off x="16510182" y="84497315"/>
          <a:ext cx="1390650" cy="895350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0</xdr:colOff>
      <xdr:row>118</xdr:row>
      <xdr:rowOff>17762</xdr:rowOff>
    </xdr:from>
    <xdr:ext cx="1048413" cy="879631"/>
    <xdr:pic>
      <xdr:nvPicPr>
        <xdr:cNvPr id="918" name="图片 73" descr="轮胎">
          <a:extLst>
            <a:ext uri="{FF2B5EF4-FFF2-40B4-BE49-F238E27FC236}">
              <a16:creationId xmlns:a16="http://schemas.microsoft.com/office/drawing/2014/main" id="{3804385D-8B21-406A-90EA-A0051DDB0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16469650" y="90026073"/>
          <a:ext cx="1048413" cy="87963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121</xdr:row>
      <xdr:rowOff>333665</xdr:rowOff>
    </xdr:from>
    <xdr:ext cx="1321831" cy="371625"/>
    <xdr:pic>
      <xdr:nvPicPr>
        <xdr:cNvPr id="919" name="图片 76" descr="方向把组件">
          <a:extLst>
            <a:ext uri="{FF2B5EF4-FFF2-40B4-BE49-F238E27FC236}">
              <a16:creationId xmlns:a16="http://schemas.microsoft.com/office/drawing/2014/main" id="{E288C0FD-BD66-48FE-8592-1D784100E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16469650" y="93100851"/>
          <a:ext cx="1321831" cy="37162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122</xdr:row>
      <xdr:rowOff>0</xdr:rowOff>
    </xdr:from>
    <xdr:ext cx="1390650" cy="894080"/>
    <xdr:pic>
      <xdr:nvPicPr>
        <xdr:cNvPr id="920" name="图片 77" descr="方向把压块">
          <a:extLst>
            <a:ext uri="{FF2B5EF4-FFF2-40B4-BE49-F238E27FC236}">
              <a16:creationId xmlns:a16="http://schemas.microsoft.com/office/drawing/2014/main" id="{D9B22F55-5836-457E-8DD5-1237058CA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16469650" y="93686811"/>
          <a:ext cx="1390650" cy="89408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119</xdr:row>
      <xdr:rowOff>41031</xdr:rowOff>
    </xdr:from>
    <xdr:ext cx="1121508" cy="841131"/>
    <xdr:pic>
      <xdr:nvPicPr>
        <xdr:cNvPr id="921" name="图片 510" descr="107.jpg">
          <a:extLst>
            <a:ext uri="{FF2B5EF4-FFF2-40B4-BE49-F238E27FC236}">
              <a16:creationId xmlns:a16="http://schemas.microsoft.com/office/drawing/2014/main" id="{4AADB83A-27C4-4574-9B1F-D54A77C02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/>
        <a:stretch>
          <a:fillRect/>
        </a:stretch>
      </xdr:blipFill>
      <xdr:spPr>
        <a:xfrm>
          <a:off x="16469650" y="90968967"/>
          <a:ext cx="1121508" cy="84113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120</xdr:row>
      <xdr:rowOff>35169</xdr:rowOff>
    </xdr:from>
    <xdr:ext cx="1143003" cy="833440"/>
    <xdr:pic>
      <xdr:nvPicPr>
        <xdr:cNvPr id="922" name="图片 511" descr="108.jpg">
          <a:extLst>
            <a:ext uri="{FF2B5EF4-FFF2-40B4-BE49-F238E27FC236}">
              <a16:creationId xmlns:a16="http://schemas.microsoft.com/office/drawing/2014/main" id="{326E25D6-4118-4796-A36F-5997D1F9A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/>
        <a:srcRect t="2778"/>
        <a:stretch>
          <a:fillRect/>
        </a:stretch>
      </xdr:blipFill>
      <xdr:spPr>
        <a:xfrm>
          <a:off x="16469650" y="91882730"/>
          <a:ext cx="1143003" cy="83344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130</xdr:row>
      <xdr:rowOff>54264</xdr:rowOff>
    </xdr:from>
    <xdr:ext cx="1389380" cy="890270"/>
    <xdr:pic>
      <xdr:nvPicPr>
        <xdr:cNvPr id="923" name="图片 85" descr="方向把安装底座">
          <a:extLst>
            <a:ext uri="{FF2B5EF4-FFF2-40B4-BE49-F238E27FC236}">
              <a16:creationId xmlns:a16="http://schemas.microsoft.com/office/drawing/2014/main" id="{8059F7C0-1580-4AB2-9CB2-97F203F60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16469650" y="101098077"/>
          <a:ext cx="1389380" cy="89027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131</xdr:row>
      <xdr:rowOff>19876</xdr:rowOff>
    </xdr:from>
    <xdr:ext cx="765170" cy="875639"/>
    <xdr:pic>
      <xdr:nvPicPr>
        <xdr:cNvPr id="924" name="图片 86" descr="底座固定块">
          <a:extLst>
            <a:ext uri="{FF2B5EF4-FFF2-40B4-BE49-F238E27FC236}">
              <a16:creationId xmlns:a16="http://schemas.microsoft.com/office/drawing/2014/main" id="{91A71CB7-0E23-40C8-BA86-41261A423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rcRect l="33508" t="33373" r="34871" b="28964"/>
        <a:stretch>
          <a:fillRect/>
        </a:stretch>
      </xdr:blipFill>
      <xdr:spPr>
        <a:xfrm>
          <a:off x="16469650" y="101983313"/>
          <a:ext cx="765170" cy="87563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132</xdr:row>
      <xdr:rowOff>35860</xdr:rowOff>
    </xdr:from>
    <xdr:ext cx="1393825" cy="891540"/>
    <xdr:pic>
      <xdr:nvPicPr>
        <xdr:cNvPr id="925" name="图片 87" descr="一级锁紧螺母">
          <a:extLst>
            <a:ext uri="{FF2B5EF4-FFF2-40B4-BE49-F238E27FC236}">
              <a16:creationId xmlns:a16="http://schemas.microsoft.com/office/drawing/2014/main" id="{4815F06B-CA47-44BD-AB59-AD8189E3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16469650" y="102918923"/>
          <a:ext cx="1393825" cy="89154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133</xdr:row>
      <xdr:rowOff>0</xdr:rowOff>
    </xdr:from>
    <xdr:ext cx="1390015" cy="897255"/>
    <xdr:pic>
      <xdr:nvPicPr>
        <xdr:cNvPr id="926" name="图片 88" descr="二级锁紧螺母">
          <a:extLst>
            <a:ext uri="{FF2B5EF4-FFF2-40B4-BE49-F238E27FC236}">
              <a16:creationId xmlns:a16="http://schemas.microsoft.com/office/drawing/2014/main" id="{6245B6A1-7BF8-4219-9190-34D252B02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16469650" y="103802689"/>
          <a:ext cx="1390015" cy="89725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133</xdr:row>
      <xdr:rowOff>913130</xdr:rowOff>
    </xdr:from>
    <xdr:ext cx="1405890" cy="895259"/>
    <xdr:pic>
      <xdr:nvPicPr>
        <xdr:cNvPr id="927" name="图片 89" descr="上防尘盖">
          <a:extLst>
            <a:ext uri="{FF2B5EF4-FFF2-40B4-BE49-F238E27FC236}">
              <a16:creationId xmlns:a16="http://schemas.microsoft.com/office/drawing/2014/main" id="{ABF3FFD1-8110-4C84-B8E3-682099B91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16469650" y="104715819"/>
          <a:ext cx="1405890" cy="89525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138</xdr:row>
      <xdr:rowOff>24562</xdr:rowOff>
    </xdr:from>
    <xdr:ext cx="1330039" cy="868967"/>
    <xdr:pic>
      <xdr:nvPicPr>
        <xdr:cNvPr id="928" name="图片 92" descr="方向阻尼器">
          <a:extLst>
            <a:ext uri="{FF2B5EF4-FFF2-40B4-BE49-F238E27FC236}">
              <a16:creationId xmlns:a16="http://schemas.microsoft.com/office/drawing/2014/main" id="{0D21EF2E-81A4-44EB-9512-57CA3CA96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 rot="16200000">
          <a:off x="16700186" y="108194840"/>
          <a:ext cx="868967" cy="1330039"/>
        </a:xfrm>
        <a:prstGeom prst="rect">
          <a:avLst/>
        </a:prstGeom>
      </xdr:spPr>
    </xdr:pic>
    <xdr:clientData/>
  </xdr:oneCellAnchor>
  <xdr:oneCellAnchor>
    <xdr:from>
      <xdr:col>14</xdr:col>
      <xdr:colOff>97536</xdr:colOff>
      <xdr:row>139</xdr:row>
      <xdr:rowOff>76332</xdr:rowOff>
    </xdr:from>
    <xdr:ext cx="1426931" cy="781878"/>
    <xdr:pic>
      <xdr:nvPicPr>
        <xdr:cNvPr id="929" name="图片 93" descr="阻尼器后安装支架">
          <a:extLst>
            <a:ext uri="{FF2B5EF4-FFF2-40B4-BE49-F238E27FC236}">
              <a16:creationId xmlns:a16="http://schemas.microsoft.com/office/drawing/2014/main" id="{2E5E8876-37BE-43E4-A1FA-2046C3B5D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/>
        <a:srcRect l="3313" t="4986" r="4407" b="19514"/>
        <a:stretch>
          <a:fillRect/>
        </a:stretch>
      </xdr:blipFill>
      <xdr:spPr>
        <a:xfrm>
          <a:off x="24713184" y="108792395"/>
          <a:ext cx="1426931" cy="78187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135</xdr:row>
      <xdr:rowOff>13255</xdr:rowOff>
    </xdr:from>
    <xdr:ext cx="974035" cy="863246"/>
    <xdr:pic>
      <xdr:nvPicPr>
        <xdr:cNvPr id="930" name="图片 465" descr="74.jpg">
          <a:extLst>
            <a:ext uri="{FF2B5EF4-FFF2-40B4-BE49-F238E27FC236}">
              <a16:creationId xmlns:a16="http://schemas.microsoft.com/office/drawing/2014/main" id="{D689A7A6-62D0-4FD3-A596-39DE49DCF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/>
        <a:srcRect l="17384" t="22177" r="15591" b="21102"/>
        <a:stretch>
          <a:fillRect/>
        </a:stretch>
      </xdr:blipFill>
      <xdr:spPr>
        <a:xfrm rot="5400000">
          <a:off x="16525045" y="105599799"/>
          <a:ext cx="863246" cy="974035"/>
        </a:xfrm>
        <a:prstGeom prst="rect">
          <a:avLst/>
        </a:prstGeom>
      </xdr:spPr>
    </xdr:pic>
    <xdr:clientData/>
  </xdr:oneCellAnchor>
  <xdr:oneCellAnchor>
    <xdr:from>
      <xdr:col>14</xdr:col>
      <xdr:colOff>118292</xdr:colOff>
      <xdr:row>137</xdr:row>
      <xdr:rowOff>25817</xdr:rowOff>
    </xdr:from>
    <xdr:ext cx="1207054" cy="910977"/>
    <xdr:pic>
      <xdr:nvPicPr>
        <xdr:cNvPr id="931" name="图片 466" descr="73.jpg">
          <a:extLst>
            <a:ext uri="{FF2B5EF4-FFF2-40B4-BE49-F238E27FC236}">
              <a16:creationId xmlns:a16="http://schemas.microsoft.com/office/drawing/2014/main" id="{626B0309-2059-4DB3-BCE4-3F52E3552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/>
        <a:srcRect l="16897" t="12442" r="8584" b="12500"/>
        <a:stretch>
          <a:fillRect/>
        </a:stretch>
      </xdr:blipFill>
      <xdr:spPr>
        <a:xfrm rot="16200000">
          <a:off x="16735980" y="107358968"/>
          <a:ext cx="910977" cy="120705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136</xdr:row>
      <xdr:rowOff>0</xdr:rowOff>
    </xdr:from>
    <xdr:ext cx="1390650" cy="904875"/>
    <xdr:pic>
      <xdr:nvPicPr>
        <xdr:cNvPr id="932" name="image49.jpg" descr="方向管柱组件">
          <a:extLst>
            <a:ext uri="{FF2B5EF4-FFF2-40B4-BE49-F238E27FC236}">
              <a16:creationId xmlns:a16="http://schemas.microsoft.com/office/drawing/2014/main" id="{45587835-46DB-4A69-8394-DA6A203C03EE}"/>
            </a:ext>
          </a:extLst>
        </xdr:cNvPr>
        <xdr:cNvPicPr preferRelativeResize="0"/>
      </xdr:nvPicPr>
      <xdr:blipFill>
        <a:blip xmlns:r="http://schemas.openxmlformats.org/officeDocument/2006/relationships" r:embed="rId452" cstate="print"/>
        <a:stretch>
          <a:fillRect/>
        </a:stretch>
      </xdr:blipFill>
      <xdr:spPr>
        <a:xfrm>
          <a:off x="16469650" y="106561563"/>
          <a:ext cx="139065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177655</xdr:colOff>
      <xdr:row>129</xdr:row>
      <xdr:rowOff>94053</xdr:rowOff>
    </xdr:from>
    <xdr:ext cx="909175" cy="848292"/>
    <xdr:pic>
      <xdr:nvPicPr>
        <xdr:cNvPr id="933" name="Imagen 932">
          <a:extLst>
            <a:ext uri="{FF2B5EF4-FFF2-40B4-BE49-F238E27FC236}">
              <a16:creationId xmlns:a16="http://schemas.microsoft.com/office/drawing/2014/main" id="{56A6E618-A15D-4F7F-B987-4CC017E106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16647305" y="100218240"/>
          <a:ext cx="909175" cy="848292"/>
        </a:xfrm>
        <a:prstGeom prst="rect">
          <a:avLst/>
        </a:prstGeom>
      </xdr:spPr>
    </xdr:pic>
    <xdr:clientData/>
  </xdr:oneCellAnchor>
  <xdr:oneCellAnchor>
    <xdr:from>
      <xdr:col>14</xdr:col>
      <xdr:colOff>94053</xdr:colOff>
      <xdr:row>324</xdr:row>
      <xdr:rowOff>38556</xdr:rowOff>
    </xdr:from>
    <xdr:ext cx="1315235" cy="846538"/>
    <xdr:pic>
      <xdr:nvPicPr>
        <xdr:cNvPr id="935" name="图片 256" descr="把罩上盖">
          <a:extLst>
            <a:ext uri="{FF2B5EF4-FFF2-40B4-BE49-F238E27FC236}">
              <a16:creationId xmlns:a16="http://schemas.microsoft.com/office/drawing/2014/main" id="{43DA5C3B-2D15-435A-9082-B2953A98F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xfrm>
          <a:off x="24735827" y="278570022"/>
          <a:ext cx="1315235" cy="84653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72</xdr:row>
      <xdr:rowOff>0</xdr:rowOff>
    </xdr:from>
    <xdr:ext cx="1402649" cy="940243"/>
    <xdr:pic>
      <xdr:nvPicPr>
        <xdr:cNvPr id="936" name="图片 45" descr="前车体焊接总成">
          <a:extLst>
            <a:ext uri="{FF2B5EF4-FFF2-40B4-BE49-F238E27FC236}">
              <a16:creationId xmlns:a16="http://schemas.microsoft.com/office/drawing/2014/main" id="{CC653053-6F53-4E1E-9E2E-F4941E53F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24588216" y="45866304"/>
          <a:ext cx="1402649" cy="94024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73</xdr:row>
      <xdr:rowOff>60105</xdr:rowOff>
    </xdr:from>
    <xdr:ext cx="1250315" cy="806450"/>
    <xdr:pic>
      <xdr:nvPicPr>
        <xdr:cNvPr id="937" name="图片 46" descr="后车体焊接总成">
          <a:extLst>
            <a:ext uri="{FF2B5EF4-FFF2-40B4-BE49-F238E27FC236}">
              <a16:creationId xmlns:a16="http://schemas.microsoft.com/office/drawing/2014/main" id="{5C9A19C7-B830-4CA9-A0F8-669F65AE6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24588216" y="46840809"/>
          <a:ext cx="1250315" cy="80645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74</xdr:row>
      <xdr:rowOff>909414</xdr:rowOff>
    </xdr:from>
    <xdr:ext cx="757442" cy="906497"/>
    <xdr:pic>
      <xdr:nvPicPr>
        <xdr:cNvPr id="940" name="图片 49" descr="左前减震">
          <a:extLst>
            <a:ext uri="{FF2B5EF4-FFF2-40B4-BE49-F238E27FC236}">
              <a16:creationId xmlns:a16="http://schemas.microsoft.com/office/drawing/2014/main" id="{3C7F780B-8091-40A1-829C-25EB289A7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 flipH="1">
          <a:off x="24588216" y="48604518"/>
          <a:ext cx="757442" cy="906497"/>
        </a:xfrm>
        <a:prstGeom prst="rect">
          <a:avLst/>
        </a:prstGeom>
      </xdr:spPr>
    </xdr:pic>
    <xdr:clientData/>
  </xdr:oneCellAnchor>
  <xdr:oneCellAnchor>
    <xdr:from>
      <xdr:col>14</xdr:col>
      <xdr:colOff>3346</xdr:colOff>
      <xdr:row>74</xdr:row>
      <xdr:rowOff>0</xdr:rowOff>
    </xdr:from>
    <xdr:ext cx="766288" cy="890340"/>
    <xdr:pic>
      <xdr:nvPicPr>
        <xdr:cNvPr id="941" name="图片 49" descr="左前减震">
          <a:extLst>
            <a:ext uri="{FF2B5EF4-FFF2-40B4-BE49-F238E27FC236}">
              <a16:creationId xmlns:a16="http://schemas.microsoft.com/office/drawing/2014/main" id="{1B995087-FAEC-4CBE-9948-65C79BCF7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24591562" y="47695104"/>
          <a:ext cx="766288" cy="89034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65</xdr:row>
      <xdr:rowOff>26504</xdr:rowOff>
    </xdr:from>
    <xdr:ext cx="1313356" cy="869012"/>
    <xdr:pic>
      <xdr:nvPicPr>
        <xdr:cNvPr id="942" name="图片 38" descr="支撑杆橡胶套">
          <a:extLst>
            <a:ext uri="{FF2B5EF4-FFF2-40B4-BE49-F238E27FC236}">
              <a16:creationId xmlns:a16="http://schemas.microsoft.com/office/drawing/2014/main" id="{FCB67B32-4B9E-4445-8CA4-5969D2EB1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16459200" y="42864316"/>
          <a:ext cx="1313356" cy="86901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68</xdr:row>
      <xdr:rowOff>24599</xdr:rowOff>
    </xdr:from>
    <xdr:ext cx="1377203" cy="869923"/>
    <xdr:pic>
      <xdr:nvPicPr>
        <xdr:cNvPr id="943" name="图片 41" descr="风挡支撑管下部限位支架">
          <a:extLst>
            <a:ext uri="{FF2B5EF4-FFF2-40B4-BE49-F238E27FC236}">
              <a16:creationId xmlns:a16="http://schemas.microsoft.com/office/drawing/2014/main" id="{D145FB62-766A-4184-BF93-49F9E5225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16459200" y="45627555"/>
          <a:ext cx="1377203" cy="86992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67</xdr:row>
      <xdr:rowOff>351183</xdr:rowOff>
    </xdr:from>
    <xdr:ext cx="1444011" cy="369786"/>
    <xdr:pic>
      <xdr:nvPicPr>
        <xdr:cNvPr id="944" name="Picture 3">
          <a:extLst>
            <a:ext uri="{FF2B5EF4-FFF2-40B4-BE49-F238E27FC236}">
              <a16:creationId xmlns:a16="http://schemas.microsoft.com/office/drawing/2014/main" id="{3371EB6A-6E91-4938-AF51-D2C056F294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/>
        <a:srcRect/>
        <a:stretch>
          <a:fillRect/>
        </a:stretch>
      </xdr:blipFill>
      <xdr:spPr>
        <a:xfrm>
          <a:off x="16459200" y="45032425"/>
          <a:ext cx="1444011" cy="3697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14</xdr:col>
      <xdr:colOff>0</xdr:colOff>
      <xdr:row>66</xdr:row>
      <xdr:rowOff>12065</xdr:rowOff>
    </xdr:from>
    <xdr:ext cx="953770" cy="871855"/>
    <xdr:pic>
      <xdr:nvPicPr>
        <xdr:cNvPr id="945" name="图片 24">
          <a:extLst>
            <a:ext uri="{FF2B5EF4-FFF2-40B4-BE49-F238E27FC236}">
              <a16:creationId xmlns:a16="http://schemas.microsoft.com/office/drawing/2014/main" id="{01B68F2F-22AF-4576-96F7-85C956BBCA75}"/>
            </a:ext>
          </a:extLst>
        </xdr:cNvPr>
        <xdr:cNvPicPr/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16459200" y="43771591"/>
          <a:ext cx="953770" cy="871855"/>
        </a:xfrm>
        <a:prstGeom prst="rect">
          <a:avLst/>
        </a:prstGeom>
      </xdr:spPr>
    </xdr:pic>
    <xdr:clientData/>
  </xdr:oneCellAnchor>
  <xdr:oneCellAnchor>
    <xdr:from>
      <xdr:col>9</xdr:col>
      <xdr:colOff>52251</xdr:colOff>
      <xdr:row>139</xdr:row>
      <xdr:rowOff>52251</xdr:rowOff>
    </xdr:from>
    <xdr:ext cx="970015" cy="799990"/>
    <xdr:pic>
      <xdr:nvPicPr>
        <xdr:cNvPr id="976" name="Imagen 975">
          <a:extLst>
            <a:ext uri="{FF2B5EF4-FFF2-40B4-BE49-F238E27FC236}">
              <a16:creationId xmlns:a16="http://schemas.microsoft.com/office/drawing/2014/main" id="{27E155BD-8063-4A22-AD98-3A94CB87D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24838588" y="124142428"/>
          <a:ext cx="970015" cy="799990"/>
        </a:xfrm>
        <a:prstGeom prst="rect">
          <a:avLst/>
        </a:prstGeom>
      </xdr:spPr>
    </xdr:pic>
    <xdr:clientData/>
  </xdr:oneCellAnchor>
  <xdr:oneCellAnchor>
    <xdr:from>
      <xdr:col>9</xdr:col>
      <xdr:colOff>219456</xdr:colOff>
      <xdr:row>142</xdr:row>
      <xdr:rowOff>62701</xdr:rowOff>
    </xdr:from>
    <xdr:ext cx="1048043" cy="738299"/>
    <xdr:pic>
      <xdr:nvPicPr>
        <xdr:cNvPr id="977" name="图片 81" descr="台阶螺栓">
          <a:extLst>
            <a:ext uri="{FF2B5EF4-FFF2-40B4-BE49-F238E27FC236}">
              <a16:creationId xmlns:a16="http://schemas.microsoft.com/office/drawing/2014/main" id="{6D3330ED-8F1F-4D2F-BBB7-56F2A4B7B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25005793" y="126896078"/>
          <a:ext cx="1048043" cy="738299"/>
        </a:xfrm>
        <a:prstGeom prst="rect">
          <a:avLst/>
        </a:prstGeom>
      </xdr:spPr>
    </xdr:pic>
    <xdr:clientData/>
  </xdr:oneCellAnchor>
  <xdr:oneCellAnchor>
    <xdr:from>
      <xdr:col>9</xdr:col>
      <xdr:colOff>148425</xdr:colOff>
      <xdr:row>143</xdr:row>
      <xdr:rowOff>106017</xdr:rowOff>
    </xdr:from>
    <xdr:ext cx="1380641" cy="878795"/>
    <xdr:pic>
      <xdr:nvPicPr>
        <xdr:cNvPr id="978" name="图片 84" descr="方向把安装下座">
          <a:extLst>
            <a:ext uri="{FF2B5EF4-FFF2-40B4-BE49-F238E27FC236}">
              <a16:creationId xmlns:a16="http://schemas.microsoft.com/office/drawing/2014/main" id="{3EEFA0DD-9D74-4DE5-9F51-91794E8DC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 flipV="1">
          <a:off x="16612926" y="129881905"/>
          <a:ext cx="1380641" cy="87879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127</xdr:row>
      <xdr:rowOff>0</xdr:rowOff>
    </xdr:from>
    <xdr:ext cx="1401445" cy="883920"/>
    <xdr:pic>
      <xdr:nvPicPr>
        <xdr:cNvPr id="979" name="图片 83" descr="中间轴">
          <a:extLst>
            <a:ext uri="{FF2B5EF4-FFF2-40B4-BE49-F238E27FC236}">
              <a16:creationId xmlns:a16="http://schemas.microsoft.com/office/drawing/2014/main" id="{2466CA6C-41A5-4CD6-9E81-FA295E47B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24786337" y="127747777"/>
          <a:ext cx="1401445" cy="88392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142</xdr:row>
      <xdr:rowOff>26503</xdr:rowOff>
    </xdr:from>
    <xdr:ext cx="1265583" cy="834196"/>
    <xdr:pic>
      <xdr:nvPicPr>
        <xdr:cNvPr id="980" name="图片 111" descr="IMG_4997">
          <a:extLst>
            <a:ext uri="{FF2B5EF4-FFF2-40B4-BE49-F238E27FC236}">
              <a16:creationId xmlns:a16="http://schemas.microsoft.com/office/drawing/2014/main" id="{6CA96368-3262-43C5-B872-EE8B1910F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/>
        <a:srcRect l="12097" t="20155" r="27416" b="17829"/>
        <a:stretch>
          <a:fillRect/>
        </a:stretch>
      </xdr:blipFill>
      <xdr:spPr>
        <a:xfrm>
          <a:off x="16459200" y="147732583"/>
          <a:ext cx="1265583" cy="83419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143</xdr:row>
      <xdr:rowOff>39756</xdr:rowOff>
    </xdr:from>
    <xdr:ext cx="1427088" cy="834887"/>
    <xdr:pic>
      <xdr:nvPicPr>
        <xdr:cNvPr id="981" name="图片 411" descr="IMG_5001">
          <a:extLst>
            <a:ext uri="{FF2B5EF4-FFF2-40B4-BE49-F238E27FC236}">
              <a16:creationId xmlns:a16="http://schemas.microsoft.com/office/drawing/2014/main" id="{8B60628B-5C47-4C84-8C82-BE4780A67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/>
        <a:srcRect l="10327" t="4580" r="2629" b="16794"/>
        <a:stretch>
          <a:fillRect/>
        </a:stretch>
      </xdr:blipFill>
      <xdr:spPr>
        <a:xfrm>
          <a:off x="16459200" y="148660236"/>
          <a:ext cx="1427088" cy="834887"/>
        </a:xfrm>
        <a:prstGeom prst="rect">
          <a:avLst/>
        </a:prstGeom>
      </xdr:spPr>
    </xdr:pic>
    <xdr:clientData/>
  </xdr:oneCellAnchor>
  <xdr:oneCellAnchor>
    <xdr:from>
      <xdr:col>9</xdr:col>
      <xdr:colOff>124849</xdr:colOff>
      <xdr:row>161</xdr:row>
      <xdr:rowOff>274008</xdr:rowOff>
    </xdr:from>
    <xdr:ext cx="1306195" cy="422910"/>
    <xdr:pic>
      <xdr:nvPicPr>
        <xdr:cNvPr id="984" name="Imagen 983" descr="拉线头">
          <a:extLst>
            <a:ext uri="{FF2B5EF4-FFF2-40B4-BE49-F238E27FC236}">
              <a16:creationId xmlns:a16="http://schemas.microsoft.com/office/drawing/2014/main" id="{F96A2E58-2C11-49F8-B672-9164B4019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6612" b="-909"/>
        <a:stretch>
          <a:fillRect/>
        </a:stretch>
      </xdr:blipFill>
      <xdr:spPr bwMode="auto">
        <a:xfrm rot="5400000">
          <a:off x="25352829" y="146624045"/>
          <a:ext cx="422910" cy="1306195"/>
        </a:xfrm>
        <a:prstGeom prst="rect">
          <a:avLst/>
        </a:prstGeom>
        <a:noFill/>
      </xdr:spPr>
    </xdr:pic>
    <xdr:clientData/>
  </xdr:oneCellAnchor>
  <xdr:oneCellAnchor>
    <xdr:from>
      <xdr:col>12</xdr:col>
      <xdr:colOff>0</xdr:colOff>
      <xdr:row>155</xdr:row>
      <xdr:rowOff>0</xdr:rowOff>
    </xdr:from>
    <xdr:ext cx="15240" cy="532130"/>
    <xdr:pic>
      <xdr:nvPicPr>
        <xdr:cNvPr id="987" name="Picture 16093">
          <a:extLst>
            <a:ext uri="{FF2B5EF4-FFF2-40B4-BE49-F238E27FC236}">
              <a16:creationId xmlns:a16="http://schemas.microsoft.com/office/drawing/2014/main" id="{FF2F0CA0-7847-46DF-AE2A-7B3F174373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12813792" y="163202112"/>
          <a:ext cx="15240" cy="53213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155</xdr:row>
      <xdr:rowOff>0</xdr:rowOff>
    </xdr:from>
    <xdr:ext cx="15240" cy="553085"/>
    <xdr:pic>
      <xdr:nvPicPr>
        <xdr:cNvPr id="988" name="图片 285">
          <a:extLst>
            <a:ext uri="{FF2B5EF4-FFF2-40B4-BE49-F238E27FC236}">
              <a16:creationId xmlns:a16="http://schemas.microsoft.com/office/drawing/2014/main" id="{82256223-64AC-49E5-B3B9-4C0397350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clrChange>
            <a:clrFrom>
              <a:srgbClr val="D4D4D4"/>
            </a:clrFrom>
            <a:clrTo>
              <a:srgbClr val="D4D4D4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12813792" y="163202112"/>
          <a:ext cx="15240" cy="553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155</xdr:row>
      <xdr:rowOff>0</xdr:rowOff>
    </xdr:from>
    <xdr:ext cx="15240" cy="513080"/>
    <xdr:pic>
      <xdr:nvPicPr>
        <xdr:cNvPr id="989" name="图片 286">
          <a:extLst>
            <a:ext uri="{FF2B5EF4-FFF2-40B4-BE49-F238E27FC236}">
              <a16:creationId xmlns:a16="http://schemas.microsoft.com/office/drawing/2014/main" id="{6F081EAC-BAC6-417A-B169-85AD8AEAF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12813792" y="163202112"/>
          <a:ext cx="15240" cy="513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155</xdr:row>
      <xdr:rowOff>0</xdr:rowOff>
    </xdr:from>
    <xdr:ext cx="15240" cy="532130"/>
    <xdr:pic>
      <xdr:nvPicPr>
        <xdr:cNvPr id="990" name="Picture 16093">
          <a:extLst>
            <a:ext uri="{FF2B5EF4-FFF2-40B4-BE49-F238E27FC236}">
              <a16:creationId xmlns:a16="http://schemas.microsoft.com/office/drawing/2014/main" id="{E530223B-DF9D-4DB6-B08E-40AE8B03F4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12813792" y="163202112"/>
          <a:ext cx="15240" cy="53213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155</xdr:row>
      <xdr:rowOff>0</xdr:rowOff>
    </xdr:from>
    <xdr:ext cx="15240" cy="553085"/>
    <xdr:pic>
      <xdr:nvPicPr>
        <xdr:cNvPr id="991" name="图片 285">
          <a:extLst>
            <a:ext uri="{FF2B5EF4-FFF2-40B4-BE49-F238E27FC236}">
              <a16:creationId xmlns:a16="http://schemas.microsoft.com/office/drawing/2014/main" id="{2CB9F9BE-5FF8-4328-916A-4A250A4515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clrChange>
            <a:clrFrom>
              <a:srgbClr val="D4D4D4"/>
            </a:clrFrom>
            <a:clrTo>
              <a:srgbClr val="D4D4D4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12813792" y="163202112"/>
          <a:ext cx="15240" cy="553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155</xdr:row>
      <xdr:rowOff>0</xdr:rowOff>
    </xdr:from>
    <xdr:ext cx="15240" cy="513080"/>
    <xdr:pic>
      <xdr:nvPicPr>
        <xdr:cNvPr id="992" name="图片 286">
          <a:extLst>
            <a:ext uri="{FF2B5EF4-FFF2-40B4-BE49-F238E27FC236}">
              <a16:creationId xmlns:a16="http://schemas.microsoft.com/office/drawing/2014/main" id="{2BCEBB60-5060-4C97-A893-FDF2CEA6AD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12813792" y="163202112"/>
          <a:ext cx="15240" cy="513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14</xdr:col>
      <xdr:colOff>0</xdr:colOff>
      <xdr:row>146</xdr:row>
      <xdr:rowOff>39758</xdr:rowOff>
    </xdr:from>
    <xdr:ext cx="1341516" cy="853771"/>
    <xdr:pic>
      <xdr:nvPicPr>
        <xdr:cNvPr id="993" name="图片 116" descr="前制动油管左支架">
          <a:extLst>
            <a:ext uri="{FF2B5EF4-FFF2-40B4-BE49-F238E27FC236}">
              <a16:creationId xmlns:a16="http://schemas.microsoft.com/office/drawing/2014/main" id="{43D40395-9072-4B29-9984-186498EEF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 rot="16200000">
          <a:off x="16739649" y="154768398"/>
          <a:ext cx="853771" cy="134151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147</xdr:row>
      <xdr:rowOff>30395</xdr:rowOff>
    </xdr:from>
    <xdr:ext cx="1326846" cy="825184"/>
    <xdr:pic>
      <xdr:nvPicPr>
        <xdr:cNvPr id="994" name="图片 117" descr="前制动油管右支架">
          <a:extLst>
            <a:ext uri="{FF2B5EF4-FFF2-40B4-BE49-F238E27FC236}">
              <a16:creationId xmlns:a16="http://schemas.microsoft.com/office/drawing/2014/main" id="{C06A4CF5-DBAC-465E-BDF3-2B55A7C6B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 rot="16200000">
          <a:off x="16746608" y="155666476"/>
          <a:ext cx="825184" cy="132684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148</xdr:row>
      <xdr:rowOff>66260</xdr:rowOff>
    </xdr:from>
    <xdr:ext cx="1356368" cy="808383"/>
    <xdr:pic>
      <xdr:nvPicPr>
        <xdr:cNvPr id="995" name="图片 120" descr="倒车雷达探头总成3603010-R10">
          <a:extLst>
            <a:ext uri="{FF2B5EF4-FFF2-40B4-BE49-F238E27FC236}">
              <a16:creationId xmlns:a16="http://schemas.microsoft.com/office/drawing/2014/main" id="{7B39A6AC-4885-4A2F-AAFA-4A537D87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rcRect l="33273" t="37571" r="22910" b="22690"/>
        <a:stretch>
          <a:fillRect/>
        </a:stretch>
      </xdr:blipFill>
      <xdr:spPr>
        <a:xfrm>
          <a:off x="16495777" y="156867572"/>
          <a:ext cx="1356368" cy="80838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149</xdr:row>
      <xdr:rowOff>33130</xdr:rowOff>
    </xdr:from>
    <xdr:ext cx="980661" cy="823816"/>
    <xdr:pic>
      <xdr:nvPicPr>
        <xdr:cNvPr id="996" name="图片 121" descr="倒车雷达主机模块总成3603020-R10">
          <a:extLst>
            <a:ext uri="{FF2B5EF4-FFF2-40B4-BE49-F238E27FC236}">
              <a16:creationId xmlns:a16="http://schemas.microsoft.com/office/drawing/2014/main" id="{FAF9CCD2-3A6D-4A60-8887-A5EBF3B07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/>
        <a:srcRect l="21177" t="9310" r="9176"/>
        <a:stretch>
          <a:fillRect/>
        </a:stretch>
      </xdr:blipFill>
      <xdr:spPr>
        <a:xfrm>
          <a:off x="16495777" y="157748842"/>
          <a:ext cx="980661" cy="82381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152</xdr:row>
      <xdr:rowOff>33135</xdr:rowOff>
    </xdr:from>
    <xdr:ext cx="1417982" cy="858552"/>
    <xdr:pic>
      <xdr:nvPicPr>
        <xdr:cNvPr id="997" name="图片 125" descr="左把手套总成">
          <a:extLst>
            <a:ext uri="{FF2B5EF4-FFF2-40B4-BE49-F238E27FC236}">
              <a16:creationId xmlns:a16="http://schemas.microsoft.com/office/drawing/2014/main" id="{58DC24FC-5A3A-4943-8457-52AE7EA6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/>
        <a:srcRect l="5958" t="12358" r="10919"/>
        <a:stretch>
          <a:fillRect/>
        </a:stretch>
      </xdr:blipFill>
      <xdr:spPr>
        <a:xfrm rot="16200000">
          <a:off x="16775492" y="160212332"/>
          <a:ext cx="858552" cy="141798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154</xdr:row>
      <xdr:rowOff>26504</xdr:rowOff>
    </xdr:from>
    <xdr:ext cx="1345980" cy="871745"/>
    <xdr:pic>
      <xdr:nvPicPr>
        <xdr:cNvPr id="998" name="图片 126" descr="左组合开关总成3774010-R10">
          <a:extLst>
            <a:ext uri="{FF2B5EF4-FFF2-40B4-BE49-F238E27FC236}">
              <a16:creationId xmlns:a16="http://schemas.microsoft.com/office/drawing/2014/main" id="{95C075E2-4502-4B04-871F-94CAD9359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16495777" y="162314216"/>
          <a:ext cx="1345980" cy="871745"/>
        </a:xfrm>
        <a:prstGeom prst="rect">
          <a:avLst/>
        </a:prstGeom>
      </xdr:spPr>
    </xdr:pic>
    <xdr:clientData/>
  </xdr:oneCellAnchor>
  <xdr:oneCellAnchor>
    <xdr:from>
      <xdr:col>14</xdr:col>
      <xdr:colOff>41564</xdr:colOff>
      <xdr:row>155</xdr:row>
      <xdr:rowOff>52796</xdr:rowOff>
    </xdr:from>
    <xdr:ext cx="1315481" cy="854765"/>
    <xdr:pic>
      <xdr:nvPicPr>
        <xdr:cNvPr id="999" name="图片 127" descr="右组合开关总成3774040-R20">
          <a:extLst>
            <a:ext uri="{FF2B5EF4-FFF2-40B4-BE49-F238E27FC236}">
              <a16:creationId xmlns:a16="http://schemas.microsoft.com/office/drawing/2014/main" id="{F5AC7B51-EE33-49E7-B27C-AAD9BAEA7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16537341" y="163254908"/>
          <a:ext cx="1315481" cy="85476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156</xdr:row>
      <xdr:rowOff>70925</xdr:rowOff>
    </xdr:from>
    <xdr:ext cx="1333887" cy="868420"/>
    <xdr:pic>
      <xdr:nvPicPr>
        <xdr:cNvPr id="1000" name="图片 128" descr="电门锁总成3704010-R10">
          <a:extLst>
            <a:ext uri="{FF2B5EF4-FFF2-40B4-BE49-F238E27FC236}">
              <a16:creationId xmlns:a16="http://schemas.microsoft.com/office/drawing/2014/main" id="{8B48EE2F-C945-4306-90D7-07622B180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16495777" y="164187437"/>
          <a:ext cx="1333887" cy="86842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158</xdr:row>
      <xdr:rowOff>41414</xdr:rowOff>
    </xdr:from>
    <xdr:ext cx="1274748" cy="815028"/>
    <xdr:pic>
      <xdr:nvPicPr>
        <xdr:cNvPr id="1001" name="图片 135" descr="坐垫锁总成3704050-R10">
          <a:extLst>
            <a:ext uri="{FF2B5EF4-FFF2-40B4-BE49-F238E27FC236}">
              <a16:creationId xmlns:a16="http://schemas.microsoft.com/office/drawing/2014/main" id="{C5E7051C-FA16-4C48-BD8D-6BFD16F13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16495777" y="165986726"/>
          <a:ext cx="1274748" cy="81502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160</xdr:row>
      <xdr:rowOff>19878</xdr:rowOff>
    </xdr:from>
    <xdr:ext cx="1356526" cy="875478"/>
    <xdr:pic>
      <xdr:nvPicPr>
        <xdr:cNvPr id="1002" name="图片 136" descr="倒车后视摄像头总成3776010-R10">
          <a:extLst>
            <a:ext uri="{FF2B5EF4-FFF2-40B4-BE49-F238E27FC236}">
              <a16:creationId xmlns:a16="http://schemas.microsoft.com/office/drawing/2014/main" id="{3330C991-A6FD-4814-BA54-AFB805CFF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16495777" y="167793990"/>
          <a:ext cx="1356526" cy="87547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162</xdr:row>
      <xdr:rowOff>26505</xdr:rowOff>
    </xdr:from>
    <xdr:ext cx="1208488" cy="848139"/>
    <xdr:pic>
      <xdr:nvPicPr>
        <xdr:cNvPr id="1003" name="图片 137" descr="组合仪表总成3820020-R11">
          <a:extLst>
            <a:ext uri="{FF2B5EF4-FFF2-40B4-BE49-F238E27FC236}">
              <a16:creationId xmlns:a16="http://schemas.microsoft.com/office/drawing/2014/main" id="{89E84F0A-9A0B-45EE-A0C4-702A4FBB4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16495777" y="169629417"/>
          <a:ext cx="1208488" cy="84813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163</xdr:row>
      <xdr:rowOff>39756</xdr:rowOff>
    </xdr:from>
    <xdr:ext cx="1320236" cy="856753"/>
    <xdr:pic>
      <xdr:nvPicPr>
        <xdr:cNvPr id="1004" name="图片 202" descr="脚踏板装饰板">
          <a:extLst>
            <a:ext uri="{FF2B5EF4-FFF2-40B4-BE49-F238E27FC236}">
              <a16:creationId xmlns:a16="http://schemas.microsoft.com/office/drawing/2014/main" id="{7B1365A2-AF88-4D55-AAA3-DA749F013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16495777" y="170557068"/>
          <a:ext cx="1320236" cy="85675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164</xdr:row>
      <xdr:rowOff>33132</xdr:rowOff>
    </xdr:from>
    <xdr:ext cx="1316603" cy="859234"/>
    <xdr:pic>
      <xdr:nvPicPr>
        <xdr:cNvPr id="1005" name="图片 203" descr="脚踏板橡胶垫">
          <a:extLst>
            <a:ext uri="{FF2B5EF4-FFF2-40B4-BE49-F238E27FC236}">
              <a16:creationId xmlns:a16="http://schemas.microsoft.com/office/drawing/2014/main" id="{D701498F-EAB4-4BF4-8AF0-20D943239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xfrm>
          <a:off x="16495777" y="171464844"/>
          <a:ext cx="1316603" cy="85923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151</xdr:row>
      <xdr:rowOff>59635</xdr:rowOff>
    </xdr:from>
    <xdr:ext cx="1430014" cy="781879"/>
    <xdr:pic>
      <xdr:nvPicPr>
        <xdr:cNvPr id="1006" name="图片 5" descr="遥控器3683010-R10">
          <a:extLst>
            <a:ext uri="{FF2B5EF4-FFF2-40B4-BE49-F238E27FC236}">
              <a16:creationId xmlns:a16="http://schemas.microsoft.com/office/drawing/2014/main" id="{D630A506-4B36-4304-BFC6-620C5367A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/>
        <a:srcRect l="12824" t="31822" r="21157" b="11933"/>
        <a:stretch>
          <a:fillRect/>
        </a:stretch>
      </xdr:blipFill>
      <xdr:spPr>
        <a:xfrm>
          <a:off x="16495777" y="159604147"/>
          <a:ext cx="1430014" cy="781879"/>
        </a:xfrm>
        <a:prstGeom prst="rect">
          <a:avLst/>
        </a:prstGeom>
      </xdr:spPr>
    </xdr:pic>
    <xdr:clientData/>
  </xdr:oneCellAnchor>
  <xdr:oneCellAnchor>
    <xdr:from>
      <xdr:col>14</xdr:col>
      <xdr:colOff>29261</xdr:colOff>
      <xdr:row>156</xdr:row>
      <xdr:rowOff>862931</xdr:rowOff>
    </xdr:from>
    <xdr:ext cx="1379607" cy="1011802"/>
    <xdr:pic>
      <xdr:nvPicPr>
        <xdr:cNvPr id="1007" name="图片 14" descr="高音喇叭总成3721010-R10">
          <a:extLst>
            <a:ext uri="{FF2B5EF4-FFF2-40B4-BE49-F238E27FC236}">
              <a16:creationId xmlns:a16="http://schemas.microsoft.com/office/drawing/2014/main" id="{3F7240B8-9F17-40D9-AD77-3C8700075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/>
        <a:srcRect l="13131" t="4567" b="4267"/>
        <a:stretch>
          <a:fillRect/>
        </a:stretch>
      </xdr:blipFill>
      <xdr:spPr>
        <a:xfrm rot="5400000">
          <a:off x="25055584" y="142374452"/>
          <a:ext cx="1011802" cy="137960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161</xdr:row>
      <xdr:rowOff>33130</xdr:rowOff>
    </xdr:from>
    <xdr:ext cx="1311929" cy="841513"/>
    <xdr:pic>
      <xdr:nvPicPr>
        <xdr:cNvPr id="1008" name="图片 408" descr="摄像头转接线4002050-R11">
          <a:extLst>
            <a:ext uri="{FF2B5EF4-FFF2-40B4-BE49-F238E27FC236}">
              <a16:creationId xmlns:a16="http://schemas.microsoft.com/office/drawing/2014/main" id="{DA3937EE-0EF7-460D-B30A-6DE09A13F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/>
        <a:stretch>
          <a:fillRect/>
        </a:stretch>
      </xdr:blipFill>
      <xdr:spPr>
        <a:xfrm>
          <a:off x="16495777" y="168721642"/>
          <a:ext cx="1311929" cy="84151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159</xdr:row>
      <xdr:rowOff>79512</xdr:rowOff>
    </xdr:from>
    <xdr:ext cx="1384852" cy="777075"/>
    <xdr:pic>
      <xdr:nvPicPr>
        <xdr:cNvPr id="1009" name="图片 467" descr="78.jpg">
          <a:extLst>
            <a:ext uri="{FF2B5EF4-FFF2-40B4-BE49-F238E27FC236}">
              <a16:creationId xmlns:a16="http://schemas.microsoft.com/office/drawing/2014/main" id="{48D2C203-D232-4D05-AB04-6A98499D5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/>
        <a:srcRect l="30928" t="38969" r="25979" b="28316"/>
        <a:stretch>
          <a:fillRect/>
        </a:stretch>
      </xdr:blipFill>
      <xdr:spPr>
        <a:xfrm>
          <a:off x="16495777" y="166939224"/>
          <a:ext cx="1384852" cy="77707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150</xdr:row>
      <xdr:rowOff>0</xdr:rowOff>
    </xdr:from>
    <xdr:ext cx="1400175" cy="914400"/>
    <xdr:pic>
      <xdr:nvPicPr>
        <xdr:cNvPr id="1010" name="image51.png" descr="车身控制器总成3683010-R1011">
          <a:extLst>
            <a:ext uri="{FF2B5EF4-FFF2-40B4-BE49-F238E27FC236}">
              <a16:creationId xmlns:a16="http://schemas.microsoft.com/office/drawing/2014/main" id="{370250A4-FA57-440A-96C7-A4AAD42E14EA}"/>
            </a:ext>
          </a:extLst>
        </xdr:cNvPr>
        <xdr:cNvPicPr preferRelativeResize="0"/>
      </xdr:nvPicPr>
      <xdr:blipFill>
        <a:blip xmlns:r="http://schemas.openxmlformats.org/officeDocument/2006/relationships" r:embed="rId439" cstate="print"/>
        <a:stretch>
          <a:fillRect/>
        </a:stretch>
      </xdr:blipFill>
      <xdr:spPr>
        <a:xfrm>
          <a:off x="16495777" y="158630112"/>
          <a:ext cx="140017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0</xdr:colOff>
      <xdr:row>153</xdr:row>
      <xdr:rowOff>0</xdr:rowOff>
    </xdr:from>
    <xdr:ext cx="1438275" cy="904875"/>
    <xdr:pic>
      <xdr:nvPicPr>
        <xdr:cNvPr id="1011" name="image314.jpg">
          <a:extLst>
            <a:ext uri="{FF2B5EF4-FFF2-40B4-BE49-F238E27FC236}">
              <a16:creationId xmlns:a16="http://schemas.microsoft.com/office/drawing/2014/main" id="{E7787844-A9B6-4F5D-898E-20D8F2114D32}"/>
            </a:ext>
          </a:extLst>
        </xdr:cNvPr>
        <xdr:cNvPicPr preferRelativeResize="0"/>
      </xdr:nvPicPr>
      <xdr:blipFill>
        <a:blip xmlns:r="http://schemas.openxmlformats.org/officeDocument/2006/relationships" r:embed="rId440" cstate="print"/>
        <a:stretch>
          <a:fillRect/>
        </a:stretch>
      </xdr:blipFill>
      <xdr:spPr>
        <a:xfrm>
          <a:off x="16495777" y="161373312"/>
          <a:ext cx="1438275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0</xdr:colOff>
      <xdr:row>165</xdr:row>
      <xdr:rowOff>25234</xdr:rowOff>
    </xdr:from>
    <xdr:ext cx="1334961" cy="849410"/>
    <xdr:pic>
      <xdr:nvPicPr>
        <xdr:cNvPr id="1012" name="图片 204" descr="坐垫下罩">
          <a:extLst>
            <a:ext uri="{FF2B5EF4-FFF2-40B4-BE49-F238E27FC236}">
              <a16:creationId xmlns:a16="http://schemas.microsoft.com/office/drawing/2014/main" id="{03A9E9D4-151C-4FD3-98C9-995272E46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16495777" y="173285746"/>
          <a:ext cx="1334961" cy="849410"/>
        </a:xfrm>
        <a:prstGeom prst="rect">
          <a:avLst/>
        </a:prstGeom>
      </xdr:spPr>
    </xdr:pic>
    <xdr:clientData/>
  </xdr:oneCellAnchor>
  <xdr:oneCellAnchor>
    <xdr:from>
      <xdr:col>14</xdr:col>
      <xdr:colOff>48768</xdr:colOff>
      <xdr:row>165</xdr:row>
      <xdr:rowOff>829906</xdr:rowOff>
    </xdr:from>
    <xdr:ext cx="1303184" cy="871276"/>
    <xdr:pic>
      <xdr:nvPicPr>
        <xdr:cNvPr id="1013" name="图片 205" descr="脚踏板安装板">
          <a:extLst>
            <a:ext uri="{FF2B5EF4-FFF2-40B4-BE49-F238E27FC236}">
              <a16:creationId xmlns:a16="http://schemas.microsoft.com/office/drawing/2014/main" id="{D2C83152-81C7-4A92-9723-D0611DAFD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xfrm>
          <a:off x="24871680" y="149682034"/>
          <a:ext cx="1303184" cy="871276"/>
        </a:xfrm>
        <a:prstGeom prst="rect">
          <a:avLst/>
        </a:prstGeom>
      </xdr:spPr>
    </xdr:pic>
    <xdr:clientData/>
  </xdr:oneCellAnchor>
  <xdr:oneCellAnchor>
    <xdr:from>
      <xdr:col>14</xdr:col>
      <xdr:colOff>87782</xdr:colOff>
      <xdr:row>168</xdr:row>
      <xdr:rowOff>101036</xdr:rowOff>
    </xdr:from>
    <xdr:ext cx="1314942" cy="883258"/>
    <xdr:pic>
      <xdr:nvPicPr>
        <xdr:cNvPr id="1015" name="图片 207" descr="车体后下护板">
          <a:extLst>
            <a:ext uri="{FF2B5EF4-FFF2-40B4-BE49-F238E27FC236}">
              <a16:creationId xmlns:a16="http://schemas.microsoft.com/office/drawing/2014/main" id="{8E84EC0B-648E-402B-8B43-D83818C31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xfrm>
          <a:off x="24930202" y="152579064"/>
          <a:ext cx="1314942" cy="88325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171</xdr:row>
      <xdr:rowOff>29370</xdr:rowOff>
    </xdr:from>
    <xdr:ext cx="1040296" cy="867469"/>
    <xdr:pic>
      <xdr:nvPicPr>
        <xdr:cNvPr id="1018" name="图片 141" descr="前组合灯总成4121010-R10">
          <a:extLst>
            <a:ext uri="{FF2B5EF4-FFF2-40B4-BE49-F238E27FC236}">
              <a16:creationId xmlns:a16="http://schemas.microsoft.com/office/drawing/2014/main" id="{6399161F-B28E-44DB-9B55-DAE5EBFCB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 rot="5400000">
          <a:off x="16582190" y="177775469"/>
          <a:ext cx="867469" cy="104029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172</xdr:row>
      <xdr:rowOff>19878</xdr:rowOff>
    </xdr:from>
    <xdr:ext cx="1295349" cy="836709"/>
    <xdr:pic>
      <xdr:nvPicPr>
        <xdr:cNvPr id="1019" name="图片 142" descr="左前转向灯总成4111010-R10">
          <a:extLst>
            <a:ext uri="{FF2B5EF4-FFF2-40B4-BE49-F238E27FC236}">
              <a16:creationId xmlns:a16="http://schemas.microsoft.com/office/drawing/2014/main" id="{2E9908E1-9CC5-4658-A079-F4E83F2AA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16495777" y="178766790"/>
          <a:ext cx="1295349" cy="83670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173</xdr:row>
      <xdr:rowOff>79515</xdr:rowOff>
    </xdr:from>
    <xdr:ext cx="1433057" cy="660159"/>
    <xdr:pic>
      <xdr:nvPicPr>
        <xdr:cNvPr id="1020" name="图片 143" descr="侧回复反射器4135010-R10">
          <a:extLst>
            <a:ext uri="{FF2B5EF4-FFF2-40B4-BE49-F238E27FC236}">
              <a16:creationId xmlns:a16="http://schemas.microsoft.com/office/drawing/2014/main" id="{63F00CDE-C374-45E6-8C88-C67004070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/>
        <a:srcRect l="22366" t="10358" r="11209" b="4733"/>
        <a:stretch>
          <a:fillRect/>
        </a:stretch>
      </xdr:blipFill>
      <xdr:spPr>
        <a:xfrm rot="16200000">
          <a:off x="16882226" y="179354378"/>
          <a:ext cx="660159" cy="143305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174</xdr:row>
      <xdr:rowOff>38485</xdr:rowOff>
    </xdr:from>
    <xdr:ext cx="1442401" cy="818101"/>
    <xdr:pic>
      <xdr:nvPicPr>
        <xdr:cNvPr id="1021" name="图片 144" descr="后雾灯总成4116010-R10">
          <a:extLst>
            <a:ext uri="{FF2B5EF4-FFF2-40B4-BE49-F238E27FC236}">
              <a16:creationId xmlns:a16="http://schemas.microsoft.com/office/drawing/2014/main" id="{4C776E6C-D885-4AF9-ACDE-42C0E1D50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/>
        <a:srcRect b="14054"/>
        <a:stretch>
          <a:fillRect/>
        </a:stretch>
      </xdr:blipFill>
      <xdr:spPr>
        <a:xfrm flipH="1">
          <a:off x="16495777" y="180614197"/>
          <a:ext cx="1442401" cy="81810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175</xdr:row>
      <xdr:rowOff>13809</xdr:rowOff>
    </xdr:from>
    <xdr:ext cx="1093303" cy="864327"/>
    <xdr:pic>
      <xdr:nvPicPr>
        <xdr:cNvPr id="1022" name="图片 145" descr="左后组合灯总成4133010-R10">
          <a:extLst>
            <a:ext uri="{FF2B5EF4-FFF2-40B4-BE49-F238E27FC236}">
              <a16:creationId xmlns:a16="http://schemas.microsoft.com/office/drawing/2014/main" id="{3066E12E-C177-4973-B58A-327F9E2C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 rot="5400000">
          <a:off x="16610265" y="181389433"/>
          <a:ext cx="864327" cy="109330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176</xdr:row>
      <xdr:rowOff>46384</xdr:rowOff>
    </xdr:from>
    <xdr:ext cx="1326211" cy="848700"/>
    <xdr:pic>
      <xdr:nvPicPr>
        <xdr:cNvPr id="1023" name="图片 146" descr="后牌照灯总成4108010-R10">
          <a:extLst>
            <a:ext uri="{FF2B5EF4-FFF2-40B4-BE49-F238E27FC236}">
              <a16:creationId xmlns:a16="http://schemas.microsoft.com/office/drawing/2014/main" id="{EBAFF1D8-ED18-458C-A56B-0508E08A7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16495777" y="182450896"/>
          <a:ext cx="1326211" cy="84870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177</xdr:row>
      <xdr:rowOff>26504</xdr:rowOff>
    </xdr:from>
    <xdr:ext cx="1167623" cy="848140"/>
    <xdr:pic>
      <xdr:nvPicPr>
        <xdr:cNvPr id="1024" name="图片 147" descr="右后组合灯总成4133020-R10">
          <a:extLst>
            <a:ext uri="{FF2B5EF4-FFF2-40B4-BE49-F238E27FC236}">
              <a16:creationId xmlns:a16="http://schemas.microsoft.com/office/drawing/2014/main" id="{FB0B7E55-4937-4945-8B09-F90ECBA0B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/>
        <a:srcRect t="3796" r="4698" b="4075"/>
        <a:stretch>
          <a:fillRect/>
        </a:stretch>
      </xdr:blipFill>
      <xdr:spPr>
        <a:xfrm rot="10800000">
          <a:off x="16495777" y="183345416"/>
          <a:ext cx="1167623" cy="84814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178</xdr:row>
      <xdr:rowOff>192157</xdr:rowOff>
    </xdr:from>
    <xdr:ext cx="1451112" cy="477719"/>
    <xdr:pic>
      <xdr:nvPicPr>
        <xdr:cNvPr id="1025" name="图片 149" descr="高位制动灯总成4134010-R10">
          <a:extLst>
            <a:ext uri="{FF2B5EF4-FFF2-40B4-BE49-F238E27FC236}">
              <a16:creationId xmlns:a16="http://schemas.microsoft.com/office/drawing/2014/main" id="{AFBE3B4A-7806-4D71-9C23-D7C143551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16495777" y="184425469"/>
          <a:ext cx="1451112" cy="47771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179</xdr:row>
      <xdr:rowOff>41859</xdr:rowOff>
    </xdr:from>
    <xdr:ext cx="975162" cy="874356"/>
    <xdr:pic>
      <xdr:nvPicPr>
        <xdr:cNvPr id="1026" name="图片 150" descr="USB电源座总成7921010-R1011">
          <a:extLst>
            <a:ext uri="{FF2B5EF4-FFF2-40B4-BE49-F238E27FC236}">
              <a16:creationId xmlns:a16="http://schemas.microsoft.com/office/drawing/2014/main" id="{CEAB9472-5B81-425A-A590-8A2702882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>
          <a:off x="16495777" y="185189571"/>
          <a:ext cx="975162" cy="87435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180</xdr:row>
      <xdr:rowOff>28118</xdr:rowOff>
    </xdr:from>
    <xdr:ext cx="1145988" cy="866388"/>
    <xdr:pic>
      <xdr:nvPicPr>
        <xdr:cNvPr id="1027" name="图片 151" descr="12V电源座总成7921020-R10">
          <a:extLst>
            <a:ext uri="{FF2B5EF4-FFF2-40B4-BE49-F238E27FC236}">
              <a16:creationId xmlns:a16="http://schemas.microsoft.com/office/drawing/2014/main" id="{55C9F7E6-EF8B-4FE3-B27C-5EC1D1ED5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/>
        <a:srcRect l="8954" t="9160" r="8971" b="12214"/>
        <a:stretch>
          <a:fillRect/>
        </a:stretch>
      </xdr:blipFill>
      <xdr:spPr>
        <a:xfrm>
          <a:off x="16495777" y="186090230"/>
          <a:ext cx="1145988" cy="86638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181</xdr:row>
      <xdr:rowOff>99391</xdr:rowOff>
    </xdr:from>
    <xdr:ext cx="1421434" cy="702366"/>
    <xdr:pic>
      <xdr:nvPicPr>
        <xdr:cNvPr id="1028" name="图片 152" descr="声音模拟器总成7911010-R1011">
          <a:extLst>
            <a:ext uri="{FF2B5EF4-FFF2-40B4-BE49-F238E27FC236}">
              <a16:creationId xmlns:a16="http://schemas.microsoft.com/office/drawing/2014/main" id="{06B7BD94-420A-4653-96FE-A6106911F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16495777" y="187075903"/>
          <a:ext cx="1421434" cy="70236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182</xdr:row>
      <xdr:rowOff>31062</xdr:rowOff>
    </xdr:from>
    <xdr:ext cx="1302371" cy="863464"/>
    <xdr:pic>
      <xdr:nvPicPr>
        <xdr:cNvPr id="1029" name="图片 153" descr="后扬声器总成79111010-R10">
          <a:extLst>
            <a:ext uri="{FF2B5EF4-FFF2-40B4-BE49-F238E27FC236}">
              <a16:creationId xmlns:a16="http://schemas.microsoft.com/office/drawing/2014/main" id="{C9B6C90E-6BE5-4D22-A16B-3F7ED0EF8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 rot="5400000">
          <a:off x="16715231" y="187702520"/>
          <a:ext cx="863464" cy="130237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184</xdr:row>
      <xdr:rowOff>26503</xdr:rowOff>
    </xdr:from>
    <xdr:ext cx="1336648" cy="851555"/>
    <xdr:pic>
      <xdr:nvPicPr>
        <xdr:cNvPr id="1030" name="图片 158" descr="高位制动灯线涑总成4002020-R10">
          <a:extLst>
            <a:ext uri="{FF2B5EF4-FFF2-40B4-BE49-F238E27FC236}">
              <a16:creationId xmlns:a16="http://schemas.microsoft.com/office/drawing/2014/main" id="{BA95D20C-98FB-4B32-B963-DDDD1FEA6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16495777" y="189746215"/>
          <a:ext cx="1336648" cy="85155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185</xdr:row>
      <xdr:rowOff>65019</xdr:rowOff>
    </xdr:from>
    <xdr:ext cx="1423642" cy="769951"/>
    <xdr:pic>
      <xdr:nvPicPr>
        <xdr:cNvPr id="1031" name="图片 159" descr="动力线束总成">
          <a:extLst>
            <a:ext uri="{FF2B5EF4-FFF2-40B4-BE49-F238E27FC236}">
              <a16:creationId xmlns:a16="http://schemas.microsoft.com/office/drawing/2014/main" id="{48CD99E0-468C-4138-B4F0-C9EF1BA08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 rot="16200000">
          <a:off x="16822622" y="190372286"/>
          <a:ext cx="769951" cy="142364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170</xdr:row>
      <xdr:rowOff>33131</xdr:rowOff>
    </xdr:from>
    <xdr:ext cx="1331823" cy="861392"/>
    <xdr:pic>
      <xdr:nvPicPr>
        <xdr:cNvPr id="1032" name="图片 123" descr="右前转向灯总成4111020-R10">
          <a:extLst>
            <a:ext uri="{FF2B5EF4-FFF2-40B4-BE49-F238E27FC236}">
              <a16:creationId xmlns:a16="http://schemas.microsoft.com/office/drawing/2014/main" id="{70B432E0-7EF6-4977-8459-99422A7F1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xfrm>
          <a:off x="16495777" y="176951243"/>
          <a:ext cx="1331823" cy="861392"/>
        </a:xfrm>
        <a:prstGeom prst="rect">
          <a:avLst/>
        </a:prstGeom>
      </xdr:spPr>
    </xdr:pic>
    <xdr:clientData/>
  </xdr:oneCellAnchor>
  <xdr:oneCellAnchor>
    <xdr:from>
      <xdr:col>14</xdr:col>
      <xdr:colOff>121920</xdr:colOff>
      <xdr:row>183</xdr:row>
      <xdr:rowOff>16572</xdr:rowOff>
    </xdr:from>
    <xdr:ext cx="1063488" cy="861504"/>
    <xdr:pic>
      <xdr:nvPicPr>
        <xdr:cNvPr id="1033" name="图片 449" descr="23.jpg">
          <a:extLst>
            <a:ext uri="{FF2B5EF4-FFF2-40B4-BE49-F238E27FC236}">
              <a16:creationId xmlns:a16="http://schemas.microsoft.com/office/drawing/2014/main" id="{86B01FD2-6A21-40E8-9ABF-E92708981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/>
        <a:srcRect l="4892" b="11945"/>
        <a:stretch>
          <a:fillRect/>
        </a:stretch>
      </xdr:blipFill>
      <xdr:spPr>
        <a:xfrm rot="16200000">
          <a:off x="25045824" y="164946492"/>
          <a:ext cx="861504" cy="106348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305</xdr:row>
      <xdr:rowOff>0</xdr:rowOff>
    </xdr:from>
    <xdr:ext cx="1390650" cy="904875"/>
    <xdr:pic>
      <xdr:nvPicPr>
        <xdr:cNvPr id="1035" name="image117.jpg" descr="右后装饰边条">
          <a:extLst>
            <a:ext uri="{FF2B5EF4-FFF2-40B4-BE49-F238E27FC236}">
              <a16:creationId xmlns:a16="http://schemas.microsoft.com/office/drawing/2014/main" id="{A28D885F-81A7-48C0-A50E-9973F0E0AE03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6495777" y="299447712"/>
          <a:ext cx="139065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21771</xdr:colOff>
      <xdr:row>306</xdr:row>
      <xdr:rowOff>10885</xdr:rowOff>
    </xdr:from>
    <xdr:ext cx="1400175" cy="914400"/>
    <xdr:pic>
      <xdr:nvPicPr>
        <xdr:cNvPr id="1036" name="image361.jpg">
          <a:extLst>
            <a:ext uri="{FF2B5EF4-FFF2-40B4-BE49-F238E27FC236}">
              <a16:creationId xmlns:a16="http://schemas.microsoft.com/office/drawing/2014/main" id="{C897FFE6-1D86-4F45-BCAC-28F483667C6A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517548" y="300372997"/>
          <a:ext cx="140017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0</xdr:colOff>
      <xdr:row>187</xdr:row>
      <xdr:rowOff>45942</xdr:rowOff>
    </xdr:from>
    <xdr:ext cx="1419364" cy="772906"/>
    <xdr:pic>
      <xdr:nvPicPr>
        <xdr:cNvPr id="1037" name="图片 160" descr="电机U相线总成">
          <a:extLst>
            <a:ext uri="{FF2B5EF4-FFF2-40B4-BE49-F238E27FC236}">
              <a16:creationId xmlns:a16="http://schemas.microsoft.com/office/drawing/2014/main" id="{915E53F5-C928-4CAB-8DAF-B1749845E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 rot="16200000">
          <a:off x="16819006" y="191271225"/>
          <a:ext cx="772906" cy="141936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189</xdr:row>
      <xdr:rowOff>98964</xdr:rowOff>
    </xdr:from>
    <xdr:ext cx="1478460" cy="646160"/>
    <xdr:pic>
      <xdr:nvPicPr>
        <xdr:cNvPr id="1038" name="图片 162" descr="电机w相线总成">
          <a:extLst>
            <a:ext uri="{FF2B5EF4-FFF2-40B4-BE49-F238E27FC236}">
              <a16:creationId xmlns:a16="http://schemas.microsoft.com/office/drawing/2014/main" id="{D2ACBECD-8C96-49A4-9EC3-F97E444FE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 rot="16200000">
          <a:off x="16911927" y="193060126"/>
          <a:ext cx="646160" cy="147846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190</xdr:row>
      <xdr:rowOff>33130</xdr:rowOff>
    </xdr:from>
    <xdr:ext cx="1346536" cy="862386"/>
    <xdr:pic>
      <xdr:nvPicPr>
        <xdr:cNvPr id="1039" name="图片 164" descr="5A保险丝">
          <a:extLst>
            <a:ext uri="{FF2B5EF4-FFF2-40B4-BE49-F238E27FC236}">
              <a16:creationId xmlns:a16="http://schemas.microsoft.com/office/drawing/2014/main" id="{7E8373CB-3A8A-47FA-B1F5-DE80FDF73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/>
        <a:srcRect l="4061" t="11535" r="3553"/>
        <a:stretch>
          <a:fillRect/>
        </a:stretch>
      </xdr:blipFill>
      <xdr:spPr>
        <a:xfrm>
          <a:off x="16495777" y="194324842"/>
          <a:ext cx="1346536" cy="86238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191</xdr:row>
      <xdr:rowOff>39758</xdr:rowOff>
    </xdr:from>
    <xdr:ext cx="1434482" cy="814097"/>
    <xdr:pic>
      <xdr:nvPicPr>
        <xdr:cNvPr id="1040" name="图片 165" descr="10A保险丝">
          <a:extLst>
            <a:ext uri="{FF2B5EF4-FFF2-40B4-BE49-F238E27FC236}">
              <a16:creationId xmlns:a16="http://schemas.microsoft.com/office/drawing/2014/main" id="{668FCB5E-7D77-4D28-99A2-EDC190277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/>
        <a:srcRect l="5697" t="16148" r="8375" b="9629"/>
        <a:stretch>
          <a:fillRect/>
        </a:stretch>
      </xdr:blipFill>
      <xdr:spPr>
        <a:xfrm>
          <a:off x="16495777" y="195245870"/>
          <a:ext cx="1434482" cy="81409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192</xdr:row>
      <xdr:rowOff>46381</xdr:rowOff>
    </xdr:from>
    <xdr:ext cx="1411578" cy="775253"/>
    <xdr:pic>
      <xdr:nvPicPr>
        <xdr:cNvPr id="1041" name="图片 166" descr="15A保险丝">
          <a:extLst>
            <a:ext uri="{FF2B5EF4-FFF2-40B4-BE49-F238E27FC236}">
              <a16:creationId xmlns:a16="http://schemas.microsoft.com/office/drawing/2014/main" id="{12E4B047-309C-4E26-97D3-F9C67026B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/>
        <a:srcRect l="9041" r="10070" b="29737"/>
        <a:stretch>
          <a:fillRect/>
        </a:stretch>
      </xdr:blipFill>
      <xdr:spPr>
        <a:xfrm>
          <a:off x="16495777" y="196166893"/>
          <a:ext cx="1411578" cy="77525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193</xdr:row>
      <xdr:rowOff>33131</xdr:rowOff>
    </xdr:from>
    <xdr:ext cx="1409065" cy="787234"/>
    <xdr:pic>
      <xdr:nvPicPr>
        <xdr:cNvPr id="1042" name="图片 167" descr="25A保险丝">
          <a:extLst>
            <a:ext uri="{FF2B5EF4-FFF2-40B4-BE49-F238E27FC236}">
              <a16:creationId xmlns:a16="http://schemas.microsoft.com/office/drawing/2014/main" id="{E8379D06-0154-466B-AB15-E2F20F823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/>
        <a:srcRect t="14021"/>
        <a:stretch>
          <a:fillRect/>
        </a:stretch>
      </xdr:blipFill>
      <xdr:spPr>
        <a:xfrm>
          <a:off x="16495777" y="197068043"/>
          <a:ext cx="1409065" cy="78723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194</xdr:row>
      <xdr:rowOff>19884</xdr:rowOff>
    </xdr:from>
    <xdr:ext cx="1311966" cy="874194"/>
    <xdr:pic>
      <xdr:nvPicPr>
        <xdr:cNvPr id="1043" name="图片 168" descr="30A保险丝">
          <a:extLst>
            <a:ext uri="{FF2B5EF4-FFF2-40B4-BE49-F238E27FC236}">
              <a16:creationId xmlns:a16="http://schemas.microsoft.com/office/drawing/2014/main" id="{A8D4F1AE-ECD0-421A-904B-3F628D58E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rcRect l="13431" t="5552" r="8959" b="3718"/>
        <a:stretch>
          <a:fillRect/>
        </a:stretch>
      </xdr:blipFill>
      <xdr:spPr>
        <a:xfrm rot="5400000">
          <a:off x="16714663" y="197750310"/>
          <a:ext cx="874194" cy="1311966"/>
        </a:xfrm>
        <a:prstGeom prst="rect">
          <a:avLst/>
        </a:prstGeom>
      </xdr:spPr>
    </xdr:pic>
    <xdr:clientData/>
  </xdr:oneCellAnchor>
  <xdr:oneCellAnchor>
    <xdr:from>
      <xdr:col>14</xdr:col>
      <xdr:colOff>43542</xdr:colOff>
      <xdr:row>195</xdr:row>
      <xdr:rowOff>10089</xdr:rowOff>
    </xdr:from>
    <xdr:ext cx="1149106" cy="821911"/>
    <xdr:pic>
      <xdr:nvPicPr>
        <xdr:cNvPr id="1044" name="图片 169" descr="信号继电器">
          <a:extLst>
            <a:ext uri="{FF2B5EF4-FFF2-40B4-BE49-F238E27FC236}">
              <a16:creationId xmlns:a16="http://schemas.microsoft.com/office/drawing/2014/main" id="{02696C6E-70B0-4CC0-8248-8BB51EC82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/>
        <a:srcRect l="10402"/>
        <a:stretch>
          <a:fillRect/>
        </a:stretch>
      </xdr:blipFill>
      <xdr:spPr>
        <a:xfrm>
          <a:off x="26506713" y="177262175"/>
          <a:ext cx="1149106" cy="82191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196</xdr:row>
      <xdr:rowOff>46382</xdr:rowOff>
    </xdr:from>
    <xdr:ext cx="1163816" cy="810206"/>
    <xdr:pic>
      <xdr:nvPicPr>
        <xdr:cNvPr id="1045" name="图片 170" descr="电门锁继电器">
          <a:extLst>
            <a:ext uri="{FF2B5EF4-FFF2-40B4-BE49-F238E27FC236}">
              <a16:creationId xmlns:a16="http://schemas.microsoft.com/office/drawing/2014/main" id="{48768A0C-C6E7-4D70-9DA1-F20256D04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rcRect l="18373" t="23985" r="11434"/>
        <a:stretch>
          <a:fillRect/>
        </a:stretch>
      </xdr:blipFill>
      <xdr:spPr>
        <a:xfrm>
          <a:off x="16495777" y="199824494"/>
          <a:ext cx="1163816" cy="81020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244</xdr:row>
      <xdr:rowOff>11723</xdr:rowOff>
    </xdr:from>
    <xdr:ext cx="1406525" cy="896816"/>
    <xdr:pic>
      <xdr:nvPicPr>
        <xdr:cNvPr id="1046" name="图片 171">
          <a:extLst>
            <a:ext uri="{FF2B5EF4-FFF2-40B4-BE49-F238E27FC236}">
              <a16:creationId xmlns:a16="http://schemas.microsoft.com/office/drawing/2014/main" id="{EF886646-7E8C-4E76-9FD3-7FF1BCB16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/>
        <a:srcRect t="16355"/>
        <a:stretch>
          <a:fillRect/>
        </a:stretch>
      </xdr:blipFill>
      <xdr:spPr>
        <a:xfrm>
          <a:off x="16495777" y="243681035"/>
          <a:ext cx="1406525" cy="896816"/>
        </a:xfrm>
        <a:prstGeom prst="rect">
          <a:avLst/>
        </a:prstGeom>
        <a:noFill/>
        <a:ln w="9525">
          <a:noFill/>
        </a:ln>
      </xdr:spPr>
    </xdr:pic>
    <xdr:clientData/>
  </xdr:oneCellAnchor>
  <xdr:twoCellAnchor>
    <xdr:from>
      <xdr:col>14</xdr:col>
      <xdr:colOff>0</xdr:colOff>
      <xdr:row>249</xdr:row>
      <xdr:rowOff>0</xdr:rowOff>
    </xdr:from>
    <xdr:to>
      <xdr:col>14</xdr:col>
      <xdr:colOff>0</xdr:colOff>
      <xdr:row>250</xdr:row>
      <xdr:rowOff>0</xdr:rowOff>
    </xdr:to>
    <xdr:pic>
      <xdr:nvPicPr>
        <xdr:cNvPr id="1047" name="图片 5">
          <a:extLst>
            <a:ext uri="{FF2B5EF4-FFF2-40B4-BE49-F238E27FC236}">
              <a16:creationId xmlns:a16="http://schemas.microsoft.com/office/drawing/2014/main" id="{2AB45413-A56E-46E5-8360-16727802BAC5}"/>
            </a:ext>
          </a:extLst>
        </xdr:cNvPr>
        <xdr:cNvPicPr/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xfrm>
          <a:off x="16495777" y="248241312"/>
          <a:ext cx="0" cy="914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14</xdr:col>
      <xdr:colOff>0</xdr:colOff>
      <xdr:row>250</xdr:row>
      <xdr:rowOff>0</xdr:rowOff>
    </xdr:from>
    <xdr:to>
      <xdr:col>14</xdr:col>
      <xdr:colOff>0</xdr:colOff>
      <xdr:row>250</xdr:row>
      <xdr:rowOff>908685</xdr:rowOff>
    </xdr:to>
    <xdr:pic>
      <xdr:nvPicPr>
        <xdr:cNvPr id="1048" name="图片 6">
          <a:extLst>
            <a:ext uri="{FF2B5EF4-FFF2-40B4-BE49-F238E27FC236}">
              <a16:creationId xmlns:a16="http://schemas.microsoft.com/office/drawing/2014/main" id="{D27B16EA-87C5-419A-85FB-894BEAD20A13}"/>
            </a:ext>
          </a:extLst>
        </xdr:cNvPr>
        <xdr:cNvPicPr/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16495777" y="249155712"/>
          <a:ext cx="0" cy="9086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14</xdr:col>
      <xdr:colOff>0</xdr:colOff>
      <xdr:row>250</xdr:row>
      <xdr:rowOff>913130</xdr:rowOff>
    </xdr:from>
    <xdr:to>
      <xdr:col>14</xdr:col>
      <xdr:colOff>0</xdr:colOff>
      <xdr:row>251</xdr:row>
      <xdr:rowOff>897890</xdr:rowOff>
    </xdr:to>
    <xdr:pic>
      <xdr:nvPicPr>
        <xdr:cNvPr id="1049" name="图片 7">
          <a:extLst>
            <a:ext uri="{FF2B5EF4-FFF2-40B4-BE49-F238E27FC236}">
              <a16:creationId xmlns:a16="http://schemas.microsoft.com/office/drawing/2014/main" id="{55F591D5-0799-4E78-81A4-95C9F11EDE4A}"/>
            </a:ext>
          </a:extLst>
        </xdr:cNvPr>
        <xdr:cNvPicPr/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xfrm>
          <a:off x="16495777" y="250068842"/>
          <a:ext cx="0" cy="89916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14</xdr:col>
      <xdr:colOff>0</xdr:colOff>
      <xdr:row>259</xdr:row>
      <xdr:rowOff>0</xdr:rowOff>
    </xdr:from>
    <xdr:to>
      <xdr:col>14</xdr:col>
      <xdr:colOff>0</xdr:colOff>
      <xdr:row>259</xdr:row>
      <xdr:rowOff>898525</xdr:rowOff>
    </xdr:to>
    <xdr:pic>
      <xdr:nvPicPr>
        <xdr:cNvPr id="1050" name="图片 13">
          <a:extLst>
            <a:ext uri="{FF2B5EF4-FFF2-40B4-BE49-F238E27FC236}">
              <a16:creationId xmlns:a16="http://schemas.microsoft.com/office/drawing/2014/main" id="{CBCE8B19-66E7-482C-9D3C-D6DE346EDC3D}"/>
            </a:ext>
          </a:extLst>
        </xdr:cNvPr>
        <xdr:cNvPicPr/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xfrm>
          <a:off x="16495777" y="257385312"/>
          <a:ext cx="0" cy="8985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14</xdr:col>
      <xdr:colOff>0</xdr:colOff>
      <xdr:row>261</xdr:row>
      <xdr:rowOff>913130</xdr:rowOff>
    </xdr:from>
    <xdr:to>
      <xdr:col>14</xdr:col>
      <xdr:colOff>0</xdr:colOff>
      <xdr:row>263</xdr:row>
      <xdr:rowOff>10160</xdr:rowOff>
    </xdr:to>
    <xdr:pic>
      <xdr:nvPicPr>
        <xdr:cNvPr id="1051" name="图片 54" descr="2111b64ef47c35d26322f84088e5f51">
          <a:extLst>
            <a:ext uri="{FF2B5EF4-FFF2-40B4-BE49-F238E27FC236}">
              <a16:creationId xmlns:a16="http://schemas.microsoft.com/office/drawing/2014/main" id="{E9842009-6BC9-4245-B165-94B624CDBCA1}"/>
            </a:ext>
          </a:extLst>
        </xdr:cNvPr>
        <xdr:cNvPicPr/>
      </xdr:nvPicPr>
      <xdr:blipFill>
        <a:blip xmlns:r="http://schemas.openxmlformats.org/officeDocument/2006/relationships" r:embed="rId146" cstate="print"/>
        <a:srcRect t="23268" b="9955"/>
        <a:stretch>
          <a:fillRect/>
        </a:stretch>
      </xdr:blipFill>
      <xdr:spPr>
        <a:xfrm>
          <a:off x="16495777" y="260127242"/>
          <a:ext cx="0" cy="925830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263</xdr:row>
      <xdr:rowOff>0</xdr:rowOff>
    </xdr:from>
    <xdr:to>
      <xdr:col>14</xdr:col>
      <xdr:colOff>0</xdr:colOff>
      <xdr:row>263</xdr:row>
      <xdr:rowOff>894715</xdr:rowOff>
    </xdr:to>
    <xdr:pic>
      <xdr:nvPicPr>
        <xdr:cNvPr id="1052" name="图片 20">
          <a:extLst>
            <a:ext uri="{FF2B5EF4-FFF2-40B4-BE49-F238E27FC236}">
              <a16:creationId xmlns:a16="http://schemas.microsoft.com/office/drawing/2014/main" id="{C74F2BF7-1188-4179-B570-FF60B3FED6D2}"/>
            </a:ext>
          </a:extLst>
        </xdr:cNvPr>
        <xdr:cNvPicPr/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xfrm>
          <a:off x="16495777" y="261042912"/>
          <a:ext cx="0" cy="894715"/>
        </a:xfrm>
        <a:prstGeom prst="rect">
          <a:avLst/>
        </a:prstGeom>
        <a:noFill/>
        <a:ln w="6350">
          <a:solidFill>
            <a:schemeClr val="tx1"/>
          </a:solidFill>
        </a:ln>
      </xdr:spPr>
    </xdr:pic>
    <xdr:clientData/>
  </xdr:twoCellAnchor>
  <xdr:oneCellAnchor>
    <xdr:from>
      <xdr:col>14</xdr:col>
      <xdr:colOff>0</xdr:colOff>
      <xdr:row>224</xdr:row>
      <xdr:rowOff>25400</xdr:rowOff>
    </xdr:from>
    <xdr:ext cx="1327785" cy="873125"/>
    <xdr:pic>
      <xdr:nvPicPr>
        <xdr:cNvPr id="1053" name="图片 195" descr="微信图片_20200601092353">
          <a:extLst>
            <a:ext uri="{FF2B5EF4-FFF2-40B4-BE49-F238E27FC236}">
              <a16:creationId xmlns:a16="http://schemas.microsoft.com/office/drawing/2014/main" id="{AC01F429-05B6-4BAC-935C-9382A1149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xfrm>
          <a:off x="16495777" y="225406712"/>
          <a:ext cx="1327785" cy="87312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225</xdr:row>
      <xdr:rowOff>48260</xdr:rowOff>
    </xdr:from>
    <xdr:ext cx="1365250" cy="812165"/>
    <xdr:pic>
      <xdr:nvPicPr>
        <xdr:cNvPr id="1054" name="图片 196" descr="微信图片_20200601092349">
          <a:extLst>
            <a:ext uri="{FF2B5EF4-FFF2-40B4-BE49-F238E27FC236}">
              <a16:creationId xmlns:a16="http://schemas.microsoft.com/office/drawing/2014/main" id="{2DAD0F8E-DE4C-4F41-8E96-C3774E666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xfrm>
          <a:off x="16495777" y="226343972"/>
          <a:ext cx="1365250" cy="81216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226</xdr:row>
      <xdr:rowOff>25400</xdr:rowOff>
    </xdr:from>
    <xdr:ext cx="1361440" cy="867410"/>
    <xdr:pic>
      <xdr:nvPicPr>
        <xdr:cNvPr id="1055" name="图片 197" descr="微信图片_20200601092413">
          <a:extLst>
            <a:ext uri="{FF2B5EF4-FFF2-40B4-BE49-F238E27FC236}">
              <a16:creationId xmlns:a16="http://schemas.microsoft.com/office/drawing/2014/main" id="{29A02320-A3DC-49B7-9455-AB9AC968D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xfrm>
          <a:off x="16495777" y="227235512"/>
          <a:ext cx="1361440" cy="86741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220</xdr:row>
      <xdr:rowOff>58796</xdr:rowOff>
    </xdr:from>
    <xdr:ext cx="1234468" cy="817668"/>
    <xdr:pic>
      <xdr:nvPicPr>
        <xdr:cNvPr id="1056" name="图片 200" descr="微信图片_20200601092334">
          <a:extLst>
            <a:ext uri="{FF2B5EF4-FFF2-40B4-BE49-F238E27FC236}">
              <a16:creationId xmlns:a16="http://schemas.microsoft.com/office/drawing/2014/main" id="{6C6E4559-F1BC-441C-AF0E-1891CB205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xfrm>
          <a:off x="16495777" y="221782508"/>
          <a:ext cx="1234468" cy="81766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221</xdr:row>
      <xdr:rowOff>4445</xdr:rowOff>
    </xdr:from>
    <xdr:ext cx="1353185" cy="855980"/>
    <xdr:pic>
      <xdr:nvPicPr>
        <xdr:cNvPr id="1057" name="图片 201" descr="微信图片_20200601092340">
          <a:extLst>
            <a:ext uri="{FF2B5EF4-FFF2-40B4-BE49-F238E27FC236}">
              <a16:creationId xmlns:a16="http://schemas.microsoft.com/office/drawing/2014/main" id="{C0558771-0DD1-41FF-B878-13922312C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xfrm>
          <a:off x="16495777" y="222642557"/>
          <a:ext cx="1353185" cy="85598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278</xdr:row>
      <xdr:rowOff>0</xdr:rowOff>
    </xdr:from>
    <xdr:ext cx="1389380" cy="932090"/>
    <xdr:pic>
      <xdr:nvPicPr>
        <xdr:cNvPr id="1058" name="图片 211" descr="玻璃密封装饰条">
          <a:extLst>
            <a:ext uri="{FF2B5EF4-FFF2-40B4-BE49-F238E27FC236}">
              <a16:creationId xmlns:a16="http://schemas.microsoft.com/office/drawing/2014/main" id="{BDC88C43-592C-48CB-93C9-64C9064B1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xfrm>
          <a:off x="16495777" y="274758912"/>
          <a:ext cx="1389380" cy="93209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279</xdr:row>
      <xdr:rowOff>43222</xdr:rowOff>
    </xdr:from>
    <xdr:ext cx="1137797" cy="852157"/>
    <xdr:pic>
      <xdr:nvPicPr>
        <xdr:cNvPr id="1059" name="图片 213" descr="风挡玻璃">
          <a:extLst>
            <a:ext uri="{FF2B5EF4-FFF2-40B4-BE49-F238E27FC236}">
              <a16:creationId xmlns:a16="http://schemas.microsoft.com/office/drawing/2014/main" id="{8096BC4B-AFEC-4F26-933C-F4693516F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xfrm rot="5400000">
          <a:off x="16638597" y="275573714"/>
          <a:ext cx="852157" cy="113779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279</xdr:row>
      <xdr:rowOff>913130</xdr:rowOff>
    </xdr:from>
    <xdr:ext cx="1393825" cy="900974"/>
    <xdr:pic>
      <xdr:nvPicPr>
        <xdr:cNvPr id="1060" name="图片 214" descr="玻璃密封条">
          <a:extLst>
            <a:ext uri="{FF2B5EF4-FFF2-40B4-BE49-F238E27FC236}">
              <a16:creationId xmlns:a16="http://schemas.microsoft.com/office/drawing/2014/main" id="{06319A0A-F1DA-44DC-8754-311A1BD59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xfrm>
          <a:off x="16495777" y="276586442"/>
          <a:ext cx="1393825" cy="90097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281</xdr:row>
      <xdr:rowOff>160545</xdr:rowOff>
    </xdr:from>
    <xdr:ext cx="1403985" cy="886460"/>
    <xdr:pic>
      <xdr:nvPicPr>
        <xdr:cNvPr id="1061" name="图片 215" descr="风挡上支架橡胶条">
          <a:extLst>
            <a:ext uri="{FF2B5EF4-FFF2-40B4-BE49-F238E27FC236}">
              <a16:creationId xmlns:a16="http://schemas.microsoft.com/office/drawing/2014/main" id="{9FA35F48-7FEE-4983-A362-4A233D597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xfrm>
          <a:off x="16495777" y="277662657"/>
          <a:ext cx="1403985" cy="88646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282</xdr:row>
      <xdr:rowOff>110490</xdr:rowOff>
    </xdr:from>
    <xdr:ext cx="1402715" cy="899160"/>
    <xdr:pic>
      <xdr:nvPicPr>
        <xdr:cNvPr id="1062" name="图片 216" descr="风挡下托架橡胶条">
          <a:extLst>
            <a:ext uri="{FF2B5EF4-FFF2-40B4-BE49-F238E27FC236}">
              <a16:creationId xmlns:a16="http://schemas.microsoft.com/office/drawing/2014/main" id="{A5C74C3B-2B7F-4C2F-A868-9C2DF53A5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xfrm>
          <a:off x="16495777" y="278527002"/>
          <a:ext cx="1402715" cy="89916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283</xdr:row>
      <xdr:rowOff>16810</xdr:rowOff>
    </xdr:from>
    <xdr:ext cx="1396780" cy="882349"/>
    <xdr:pic>
      <xdr:nvPicPr>
        <xdr:cNvPr id="1063" name="图片 217" descr="洗涤壶带电机总成">
          <a:extLst>
            <a:ext uri="{FF2B5EF4-FFF2-40B4-BE49-F238E27FC236}">
              <a16:creationId xmlns:a16="http://schemas.microsoft.com/office/drawing/2014/main" id="{841366E1-3E47-491B-85D7-1F43AF5A0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xfrm>
          <a:off x="16495777" y="279347722"/>
          <a:ext cx="1396780" cy="88234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284</xdr:row>
      <xdr:rowOff>26504</xdr:rowOff>
    </xdr:from>
    <xdr:ext cx="1354762" cy="865671"/>
    <xdr:pic>
      <xdr:nvPicPr>
        <xdr:cNvPr id="1064" name="图片 218" descr="洗涤壶">
          <a:extLst>
            <a:ext uri="{FF2B5EF4-FFF2-40B4-BE49-F238E27FC236}">
              <a16:creationId xmlns:a16="http://schemas.microsoft.com/office/drawing/2014/main" id="{7D6B1CD0-07AA-4426-9298-3C0472981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xfrm>
          <a:off x="16495777" y="280271816"/>
          <a:ext cx="1354762" cy="86567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285</xdr:row>
      <xdr:rowOff>13604</xdr:rowOff>
    </xdr:from>
    <xdr:ext cx="1320303" cy="879096"/>
    <xdr:pic>
      <xdr:nvPicPr>
        <xdr:cNvPr id="1065" name="图片 219" descr="洗涤壶盖">
          <a:extLst>
            <a:ext uri="{FF2B5EF4-FFF2-40B4-BE49-F238E27FC236}">
              <a16:creationId xmlns:a16="http://schemas.microsoft.com/office/drawing/2014/main" id="{D90BE1A9-BAF1-4F5B-98E5-FEE09EEFF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xfrm>
          <a:off x="16495777" y="281173316"/>
          <a:ext cx="1320303" cy="87909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286</xdr:row>
      <xdr:rowOff>38504</xdr:rowOff>
    </xdr:from>
    <xdr:ext cx="1331015" cy="859386"/>
    <xdr:pic>
      <xdr:nvPicPr>
        <xdr:cNvPr id="1066" name="图片 220" descr="洗涤电机胶垫">
          <a:extLst>
            <a:ext uri="{FF2B5EF4-FFF2-40B4-BE49-F238E27FC236}">
              <a16:creationId xmlns:a16="http://schemas.microsoft.com/office/drawing/2014/main" id="{954E14BC-6B0D-44C1-B220-F55C7055A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xfrm>
          <a:off x="16495777" y="282112616"/>
          <a:ext cx="1331015" cy="85938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287</xdr:row>
      <xdr:rowOff>19266</xdr:rowOff>
    </xdr:from>
    <xdr:ext cx="1344543" cy="878347"/>
    <xdr:pic>
      <xdr:nvPicPr>
        <xdr:cNvPr id="1067" name="图片 221" descr="洗涤壶电机">
          <a:extLst>
            <a:ext uri="{FF2B5EF4-FFF2-40B4-BE49-F238E27FC236}">
              <a16:creationId xmlns:a16="http://schemas.microsoft.com/office/drawing/2014/main" id="{EFE95E07-5634-44A5-B300-1B192E679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xfrm>
          <a:off x="16495777" y="283007778"/>
          <a:ext cx="1344543" cy="87834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288</xdr:row>
      <xdr:rowOff>40680</xdr:rowOff>
    </xdr:from>
    <xdr:ext cx="1326846" cy="852405"/>
    <xdr:pic>
      <xdr:nvPicPr>
        <xdr:cNvPr id="1068" name="图片 222" descr="喷水软管">
          <a:extLst>
            <a:ext uri="{FF2B5EF4-FFF2-40B4-BE49-F238E27FC236}">
              <a16:creationId xmlns:a16="http://schemas.microsoft.com/office/drawing/2014/main" id="{AADBA230-ADAE-402F-8FA1-EFA8FFE77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xfrm>
          <a:off x="16495777" y="283943592"/>
          <a:ext cx="1326846" cy="85240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289</xdr:row>
      <xdr:rowOff>11981</xdr:rowOff>
    </xdr:from>
    <xdr:ext cx="1390015" cy="880110"/>
    <xdr:pic>
      <xdr:nvPicPr>
        <xdr:cNvPr id="1069" name="图片 223" descr="前喷嘴">
          <a:extLst>
            <a:ext uri="{FF2B5EF4-FFF2-40B4-BE49-F238E27FC236}">
              <a16:creationId xmlns:a16="http://schemas.microsoft.com/office/drawing/2014/main" id="{9ACF3A08-AF64-412B-88DD-2FCD31458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xfrm>
          <a:off x="16495777" y="284829293"/>
          <a:ext cx="1390015" cy="88011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291</xdr:row>
      <xdr:rowOff>26504</xdr:rowOff>
    </xdr:from>
    <xdr:ext cx="1367579" cy="868845"/>
    <xdr:pic>
      <xdr:nvPicPr>
        <xdr:cNvPr id="1070" name="图片 225" descr="雨刮片总成">
          <a:extLst>
            <a:ext uri="{FF2B5EF4-FFF2-40B4-BE49-F238E27FC236}">
              <a16:creationId xmlns:a16="http://schemas.microsoft.com/office/drawing/2014/main" id="{D9CD5ABF-B32A-465D-B28F-C25DD5D94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16495777" y="286672616"/>
          <a:ext cx="1367579" cy="86884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293</xdr:row>
      <xdr:rowOff>19876</xdr:rowOff>
    </xdr:from>
    <xdr:ext cx="1431238" cy="860153"/>
    <xdr:pic>
      <xdr:nvPicPr>
        <xdr:cNvPr id="1071" name="图片 227" descr="IMG_4990">
          <a:extLst>
            <a:ext uri="{FF2B5EF4-FFF2-40B4-BE49-F238E27FC236}">
              <a16:creationId xmlns:a16="http://schemas.microsoft.com/office/drawing/2014/main" id="{CE011DBF-81CF-4036-874F-2A5BB1A91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/>
        <a:srcRect l="35630" t="40659" r="38941" b="36589"/>
        <a:stretch>
          <a:fillRect/>
        </a:stretch>
      </xdr:blipFill>
      <xdr:spPr>
        <a:xfrm>
          <a:off x="16495777" y="288494788"/>
          <a:ext cx="1431238" cy="86015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294</xdr:row>
      <xdr:rowOff>19877</xdr:rowOff>
    </xdr:from>
    <xdr:ext cx="1398103" cy="873005"/>
    <xdr:pic>
      <xdr:nvPicPr>
        <xdr:cNvPr id="1072" name="图片 228" descr="IMG_4988">
          <a:extLst>
            <a:ext uri="{FF2B5EF4-FFF2-40B4-BE49-F238E27FC236}">
              <a16:creationId xmlns:a16="http://schemas.microsoft.com/office/drawing/2014/main" id="{AE56E31A-C80E-4F34-93E8-0C0E06EA4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rcRect l="33156" t="35960" r="37477" b="35099"/>
        <a:stretch>
          <a:fillRect/>
        </a:stretch>
      </xdr:blipFill>
      <xdr:spPr>
        <a:xfrm>
          <a:off x="16495777" y="289409189"/>
          <a:ext cx="1398103" cy="87300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295</xdr:row>
      <xdr:rowOff>46382</xdr:rowOff>
    </xdr:from>
    <xdr:ext cx="1429048" cy="810205"/>
    <xdr:pic>
      <xdr:nvPicPr>
        <xdr:cNvPr id="1073" name="图片 230" descr="IMG_4989">
          <a:extLst>
            <a:ext uri="{FF2B5EF4-FFF2-40B4-BE49-F238E27FC236}">
              <a16:creationId xmlns:a16="http://schemas.microsoft.com/office/drawing/2014/main" id="{86F75C2C-AD17-4101-8942-78EC52C81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/>
        <a:srcRect l="26756" t="38181" r="45055" b="36161"/>
        <a:stretch>
          <a:fillRect/>
        </a:stretch>
      </xdr:blipFill>
      <xdr:spPr>
        <a:xfrm>
          <a:off x="16495777" y="290350094"/>
          <a:ext cx="1429048" cy="81020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296</xdr:row>
      <xdr:rowOff>26503</xdr:rowOff>
    </xdr:from>
    <xdr:ext cx="1387408" cy="868019"/>
    <xdr:pic>
      <xdr:nvPicPr>
        <xdr:cNvPr id="1074" name="图片 231" descr="IMG_4983">
          <a:extLst>
            <a:ext uri="{FF2B5EF4-FFF2-40B4-BE49-F238E27FC236}">
              <a16:creationId xmlns:a16="http://schemas.microsoft.com/office/drawing/2014/main" id="{AD9E1900-D6C1-4715-B097-7EE43D9F5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rcRect l="25544" t="26237" r="26153" b="26320"/>
        <a:stretch>
          <a:fillRect/>
        </a:stretch>
      </xdr:blipFill>
      <xdr:spPr>
        <a:xfrm>
          <a:off x="16495777" y="291244615"/>
          <a:ext cx="1387408" cy="86801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297</xdr:row>
      <xdr:rowOff>0</xdr:rowOff>
    </xdr:from>
    <xdr:ext cx="1390650" cy="893445"/>
    <xdr:pic>
      <xdr:nvPicPr>
        <xdr:cNvPr id="1075" name="图片 232" descr="前轮罩前部">
          <a:extLst>
            <a:ext uri="{FF2B5EF4-FFF2-40B4-BE49-F238E27FC236}">
              <a16:creationId xmlns:a16="http://schemas.microsoft.com/office/drawing/2014/main" id="{FD02E551-6F69-41DA-9B34-D734FD195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xfrm>
          <a:off x="16495777" y="292132512"/>
          <a:ext cx="1390650" cy="89344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298</xdr:row>
      <xdr:rowOff>0</xdr:rowOff>
    </xdr:from>
    <xdr:ext cx="1391920" cy="895985"/>
    <xdr:pic>
      <xdr:nvPicPr>
        <xdr:cNvPr id="1076" name="图片 233" descr="前轮罩后部">
          <a:extLst>
            <a:ext uri="{FF2B5EF4-FFF2-40B4-BE49-F238E27FC236}">
              <a16:creationId xmlns:a16="http://schemas.microsoft.com/office/drawing/2014/main" id="{DD52A83E-C2EF-46F7-B1CC-45A99073D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xfrm>
          <a:off x="16495777" y="293046912"/>
          <a:ext cx="1391920" cy="89598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299</xdr:row>
      <xdr:rowOff>0</xdr:rowOff>
    </xdr:from>
    <xdr:ext cx="1393190" cy="898525"/>
    <xdr:pic>
      <xdr:nvPicPr>
        <xdr:cNvPr id="1077" name="图片 234" descr="前轮罩连接板组件">
          <a:extLst>
            <a:ext uri="{FF2B5EF4-FFF2-40B4-BE49-F238E27FC236}">
              <a16:creationId xmlns:a16="http://schemas.microsoft.com/office/drawing/2014/main" id="{0DF1BC79-91A0-4DDF-B01F-967A2E6F2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xfrm>
          <a:off x="16495777" y="293961312"/>
          <a:ext cx="1393190" cy="89852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300</xdr:row>
      <xdr:rowOff>55882</xdr:rowOff>
    </xdr:from>
    <xdr:ext cx="1397000" cy="727806"/>
    <xdr:pic>
      <xdr:nvPicPr>
        <xdr:cNvPr id="1078" name="图片 235" descr="前装饰面罩总成">
          <a:extLst>
            <a:ext uri="{FF2B5EF4-FFF2-40B4-BE49-F238E27FC236}">
              <a16:creationId xmlns:a16="http://schemas.microsoft.com/office/drawing/2014/main" id="{59FF4FB5-8A10-4A6E-9076-6CEBBEFA4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xfrm>
          <a:off x="16495777" y="294931594"/>
          <a:ext cx="1397000" cy="72780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301</xdr:row>
      <xdr:rowOff>24617</xdr:rowOff>
    </xdr:from>
    <xdr:ext cx="1248604" cy="868762"/>
    <xdr:pic>
      <xdr:nvPicPr>
        <xdr:cNvPr id="1079" name="图片 236" descr="前装饰面板">
          <a:extLst>
            <a:ext uri="{FF2B5EF4-FFF2-40B4-BE49-F238E27FC236}">
              <a16:creationId xmlns:a16="http://schemas.microsoft.com/office/drawing/2014/main" id="{8CB2E84C-DA76-41BB-BDE2-517AF84E5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xfrm rot="5400000">
          <a:off x="16685698" y="295624808"/>
          <a:ext cx="868762" cy="124860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303</xdr:row>
      <xdr:rowOff>25234</xdr:rowOff>
    </xdr:from>
    <xdr:ext cx="1354737" cy="870281"/>
    <xdr:pic>
      <xdr:nvPicPr>
        <xdr:cNvPr id="1080" name="图片 237" descr="左装饰边条">
          <a:extLst>
            <a:ext uri="{FF2B5EF4-FFF2-40B4-BE49-F238E27FC236}">
              <a16:creationId xmlns:a16="http://schemas.microsoft.com/office/drawing/2014/main" id="{E0D6DA96-1756-493C-BE42-0BA56208D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xfrm>
          <a:off x="16495777" y="297644146"/>
          <a:ext cx="1354737" cy="87028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304</xdr:row>
      <xdr:rowOff>0</xdr:rowOff>
    </xdr:from>
    <xdr:ext cx="1391920" cy="893445"/>
    <xdr:pic>
      <xdr:nvPicPr>
        <xdr:cNvPr id="1081" name="图片 238" descr="右装饰边条">
          <a:extLst>
            <a:ext uri="{FF2B5EF4-FFF2-40B4-BE49-F238E27FC236}">
              <a16:creationId xmlns:a16="http://schemas.microsoft.com/office/drawing/2014/main" id="{12B56EEC-754C-4ABA-9909-503C2AC55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xfrm>
          <a:off x="16495777" y="298533312"/>
          <a:ext cx="1391920" cy="89344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306</xdr:row>
      <xdr:rowOff>913130</xdr:rowOff>
    </xdr:from>
    <xdr:ext cx="1428999" cy="900974"/>
    <xdr:pic>
      <xdr:nvPicPr>
        <xdr:cNvPr id="1082" name="图片 241" descr="左后装饰边条内衬板">
          <a:extLst>
            <a:ext uri="{FF2B5EF4-FFF2-40B4-BE49-F238E27FC236}">
              <a16:creationId xmlns:a16="http://schemas.microsoft.com/office/drawing/2014/main" id="{0042219F-D23D-48DE-8746-4CDA87CF1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xfrm>
          <a:off x="16495777" y="301275242"/>
          <a:ext cx="1428999" cy="90097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308</xdr:row>
      <xdr:rowOff>0</xdr:rowOff>
    </xdr:from>
    <xdr:ext cx="1386840" cy="932090"/>
    <xdr:pic>
      <xdr:nvPicPr>
        <xdr:cNvPr id="1083" name="图片 242" descr="右后装饰边条内衬板">
          <a:extLst>
            <a:ext uri="{FF2B5EF4-FFF2-40B4-BE49-F238E27FC236}">
              <a16:creationId xmlns:a16="http://schemas.microsoft.com/office/drawing/2014/main" id="{A80059E8-28FC-44E2-859E-DCF41EAE3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xfrm>
          <a:off x="16495777" y="302190912"/>
          <a:ext cx="1386840" cy="93209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309</xdr:row>
      <xdr:rowOff>0</xdr:rowOff>
    </xdr:from>
    <xdr:ext cx="1390015" cy="917622"/>
    <xdr:pic>
      <xdr:nvPicPr>
        <xdr:cNvPr id="1084" name="图片 243" descr="后挡板">
          <a:extLst>
            <a:ext uri="{FF2B5EF4-FFF2-40B4-BE49-F238E27FC236}">
              <a16:creationId xmlns:a16="http://schemas.microsoft.com/office/drawing/2014/main" id="{F4CEBEAD-40BE-4A59-8CE6-D611FF8A5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xfrm>
          <a:off x="16495777" y="303105312"/>
          <a:ext cx="1390015" cy="91762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310</xdr:row>
      <xdr:rowOff>109904</xdr:rowOff>
    </xdr:from>
    <xdr:ext cx="1358265" cy="553036"/>
    <xdr:pic>
      <xdr:nvPicPr>
        <xdr:cNvPr id="1085" name="图片 244" descr="高位灯安装板">
          <a:extLst>
            <a:ext uri="{FF2B5EF4-FFF2-40B4-BE49-F238E27FC236}">
              <a16:creationId xmlns:a16="http://schemas.microsoft.com/office/drawing/2014/main" id="{46763F25-07C7-44D5-9DAE-84F993AB8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xfrm>
          <a:off x="16495777" y="304129616"/>
          <a:ext cx="1358265" cy="55303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311</xdr:row>
      <xdr:rowOff>53015</xdr:rowOff>
    </xdr:from>
    <xdr:ext cx="1451113" cy="728599"/>
    <xdr:pic>
      <xdr:nvPicPr>
        <xdr:cNvPr id="1086" name="图片 245" descr="左后视镜本体">
          <a:extLst>
            <a:ext uri="{FF2B5EF4-FFF2-40B4-BE49-F238E27FC236}">
              <a16:creationId xmlns:a16="http://schemas.microsoft.com/office/drawing/2014/main" id="{265F3B1B-EBBC-4EA3-855D-FA76360EF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/>
        <a:srcRect l="24944" r="5999"/>
        <a:stretch>
          <a:fillRect/>
        </a:stretch>
      </xdr:blipFill>
      <xdr:spPr>
        <a:xfrm rot="5400000">
          <a:off x="16857034" y="304625870"/>
          <a:ext cx="728599" cy="145111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312</xdr:row>
      <xdr:rowOff>29488</xdr:rowOff>
    </xdr:from>
    <xdr:ext cx="1298619" cy="855606"/>
    <xdr:pic>
      <xdr:nvPicPr>
        <xdr:cNvPr id="1087" name="图片 246" descr="IMG_4984">
          <a:extLst>
            <a:ext uri="{FF2B5EF4-FFF2-40B4-BE49-F238E27FC236}">
              <a16:creationId xmlns:a16="http://schemas.microsoft.com/office/drawing/2014/main" id="{86B27397-1D23-40FD-A461-32586B284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xfrm>
          <a:off x="16495777" y="305878000"/>
          <a:ext cx="1298619" cy="85560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313</xdr:row>
      <xdr:rowOff>29307</xdr:rowOff>
    </xdr:from>
    <xdr:ext cx="1314190" cy="844063"/>
    <xdr:pic>
      <xdr:nvPicPr>
        <xdr:cNvPr id="1088" name="图片 247" descr="IMG_4975">
          <a:extLst>
            <a:ext uri="{FF2B5EF4-FFF2-40B4-BE49-F238E27FC236}">
              <a16:creationId xmlns:a16="http://schemas.microsoft.com/office/drawing/2014/main" id="{CA27798D-707F-4571-8220-9D2D9334D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xfrm>
          <a:off x="16495777" y="306792219"/>
          <a:ext cx="1314190" cy="84406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314</xdr:row>
      <xdr:rowOff>29308</xdr:rowOff>
    </xdr:from>
    <xdr:ext cx="1341347" cy="864137"/>
    <xdr:pic>
      <xdr:nvPicPr>
        <xdr:cNvPr id="1089" name="图片 248" descr="左后视镜底座胶条">
          <a:extLst>
            <a:ext uri="{FF2B5EF4-FFF2-40B4-BE49-F238E27FC236}">
              <a16:creationId xmlns:a16="http://schemas.microsoft.com/office/drawing/2014/main" id="{62619B3D-6383-45E1-AE2A-0F1BFDA8D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xfrm>
          <a:off x="16495777" y="307706620"/>
          <a:ext cx="1341347" cy="86413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315</xdr:row>
      <xdr:rowOff>73264</xdr:rowOff>
    </xdr:from>
    <xdr:ext cx="1464638" cy="746552"/>
    <xdr:pic>
      <xdr:nvPicPr>
        <xdr:cNvPr id="1090" name="图片 249" descr="右后视镜本体">
          <a:extLst>
            <a:ext uri="{FF2B5EF4-FFF2-40B4-BE49-F238E27FC236}">
              <a16:creationId xmlns:a16="http://schemas.microsoft.com/office/drawing/2014/main" id="{23E30F46-4FBE-4912-91EB-F018B5927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xfrm rot="5400000">
          <a:off x="16854820" y="308305933"/>
          <a:ext cx="746552" cy="146463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316</xdr:row>
      <xdr:rowOff>25220</xdr:rowOff>
    </xdr:from>
    <xdr:ext cx="1313731" cy="848150"/>
    <xdr:pic>
      <xdr:nvPicPr>
        <xdr:cNvPr id="1091" name="图片 250" descr="右后视镜底座">
          <a:extLst>
            <a:ext uri="{FF2B5EF4-FFF2-40B4-BE49-F238E27FC236}">
              <a16:creationId xmlns:a16="http://schemas.microsoft.com/office/drawing/2014/main" id="{F4EE9F28-D504-48ED-AD0B-DD40FC225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xfrm>
          <a:off x="16495777" y="309531332"/>
          <a:ext cx="1313731" cy="84815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317</xdr:row>
      <xdr:rowOff>32671</xdr:rowOff>
    </xdr:from>
    <xdr:ext cx="1337896" cy="860774"/>
    <xdr:pic>
      <xdr:nvPicPr>
        <xdr:cNvPr id="1092" name="图片 251" descr="右后视镜底座胶条">
          <a:extLst>
            <a:ext uri="{FF2B5EF4-FFF2-40B4-BE49-F238E27FC236}">
              <a16:creationId xmlns:a16="http://schemas.microsoft.com/office/drawing/2014/main" id="{E4003915-80D4-4873-932A-329821BE5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xfrm>
          <a:off x="16495777" y="310453183"/>
          <a:ext cx="1337896" cy="86077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318</xdr:row>
      <xdr:rowOff>19879</xdr:rowOff>
    </xdr:from>
    <xdr:ext cx="1315121" cy="854766"/>
    <xdr:pic>
      <xdr:nvPicPr>
        <xdr:cNvPr id="1093" name="图片 252" descr="后视镜堵塞">
          <a:extLst>
            <a:ext uri="{FF2B5EF4-FFF2-40B4-BE49-F238E27FC236}">
              <a16:creationId xmlns:a16="http://schemas.microsoft.com/office/drawing/2014/main" id="{C91FC925-A38D-42B2-992A-E63E5F3FC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xfrm>
          <a:off x="16495777" y="311354791"/>
          <a:ext cx="1315121" cy="85476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319</xdr:row>
      <xdr:rowOff>6627</xdr:rowOff>
    </xdr:from>
    <xdr:ext cx="1364345" cy="889884"/>
    <xdr:pic>
      <xdr:nvPicPr>
        <xdr:cNvPr id="1094" name="图片 253" descr="IMG_4998">
          <a:extLst>
            <a:ext uri="{FF2B5EF4-FFF2-40B4-BE49-F238E27FC236}">
              <a16:creationId xmlns:a16="http://schemas.microsoft.com/office/drawing/2014/main" id="{6C3C5927-6DA6-4359-B1E0-59BDDD193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xfrm>
          <a:off x="16495777" y="312255939"/>
          <a:ext cx="1364345" cy="88988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322</xdr:row>
      <xdr:rowOff>39757</xdr:rowOff>
    </xdr:from>
    <xdr:ext cx="1384001" cy="816832"/>
    <xdr:pic>
      <xdr:nvPicPr>
        <xdr:cNvPr id="1095" name="图片 254" descr="仪表安装板">
          <a:extLst>
            <a:ext uri="{FF2B5EF4-FFF2-40B4-BE49-F238E27FC236}">
              <a16:creationId xmlns:a16="http://schemas.microsoft.com/office/drawing/2014/main" id="{A54F1764-44BA-43AF-B370-6822E4F4A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/>
        <a:srcRect t="7407"/>
        <a:stretch>
          <a:fillRect/>
        </a:stretch>
      </xdr:blipFill>
      <xdr:spPr>
        <a:xfrm>
          <a:off x="16495777" y="315032269"/>
          <a:ext cx="1384001" cy="81683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323</xdr:row>
      <xdr:rowOff>33131</xdr:rowOff>
    </xdr:from>
    <xdr:ext cx="1278835" cy="863794"/>
    <xdr:pic>
      <xdr:nvPicPr>
        <xdr:cNvPr id="1096" name="图片 255" descr="仪表安装板堵盖">
          <a:extLst>
            <a:ext uri="{FF2B5EF4-FFF2-40B4-BE49-F238E27FC236}">
              <a16:creationId xmlns:a16="http://schemas.microsoft.com/office/drawing/2014/main" id="{1FE7EA18-3CEE-4E41-A727-443249478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xfrm>
          <a:off x="16495777" y="315940043"/>
          <a:ext cx="1278835" cy="86379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272</xdr:row>
      <xdr:rowOff>0</xdr:rowOff>
    </xdr:from>
    <xdr:ext cx="1391285" cy="894080"/>
    <xdr:pic>
      <xdr:nvPicPr>
        <xdr:cNvPr id="1098" name="图片 104" descr="微信图片_20200601092357">
          <a:extLst>
            <a:ext uri="{FF2B5EF4-FFF2-40B4-BE49-F238E27FC236}">
              <a16:creationId xmlns:a16="http://schemas.microsoft.com/office/drawing/2014/main" id="{7D954178-754F-4C11-A456-5F5E78FFE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/>
        <a:stretch>
          <a:fillRect/>
        </a:stretch>
      </xdr:blipFill>
      <xdr:spPr>
        <a:xfrm>
          <a:off x="16495777" y="269272512"/>
          <a:ext cx="1391285" cy="89408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273</xdr:row>
      <xdr:rowOff>0</xdr:rowOff>
    </xdr:from>
    <xdr:ext cx="1393190" cy="916352"/>
    <xdr:pic>
      <xdr:nvPicPr>
        <xdr:cNvPr id="1099" name="图片 105" descr="34fd790bc9aac74a7fa61ece8f6a796">
          <a:extLst>
            <a:ext uri="{FF2B5EF4-FFF2-40B4-BE49-F238E27FC236}">
              <a16:creationId xmlns:a16="http://schemas.microsoft.com/office/drawing/2014/main" id="{02CA2483-06E2-4005-BE99-03B7BBCBC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/>
        <a:stretch>
          <a:fillRect/>
        </a:stretch>
      </xdr:blipFill>
      <xdr:spPr>
        <a:xfrm>
          <a:off x="16495777" y="270186912"/>
          <a:ext cx="1393190" cy="91635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273</xdr:row>
      <xdr:rowOff>913130</xdr:rowOff>
    </xdr:from>
    <xdr:ext cx="1388110" cy="900974"/>
    <xdr:pic>
      <xdr:nvPicPr>
        <xdr:cNvPr id="1100" name="图片 106" descr="微信图片_20200601092402">
          <a:extLst>
            <a:ext uri="{FF2B5EF4-FFF2-40B4-BE49-F238E27FC236}">
              <a16:creationId xmlns:a16="http://schemas.microsoft.com/office/drawing/2014/main" id="{2A8EC5D1-4718-488A-A561-4E97F1BB3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/>
        <a:stretch>
          <a:fillRect/>
        </a:stretch>
      </xdr:blipFill>
      <xdr:spPr>
        <a:xfrm>
          <a:off x="16495777" y="271100042"/>
          <a:ext cx="1388110" cy="90097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274</xdr:row>
      <xdr:rowOff>913130</xdr:rowOff>
    </xdr:from>
    <xdr:ext cx="1391920" cy="938984"/>
    <xdr:pic>
      <xdr:nvPicPr>
        <xdr:cNvPr id="1101" name="图片 107" descr="微信图片_20200601092400">
          <a:extLst>
            <a:ext uri="{FF2B5EF4-FFF2-40B4-BE49-F238E27FC236}">
              <a16:creationId xmlns:a16="http://schemas.microsoft.com/office/drawing/2014/main" id="{5C47C7F4-EF80-4563-86F3-435642A75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/>
        <a:stretch>
          <a:fillRect/>
        </a:stretch>
      </xdr:blipFill>
      <xdr:spPr>
        <a:xfrm>
          <a:off x="16495777" y="272014442"/>
          <a:ext cx="1391920" cy="93898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245</xdr:row>
      <xdr:rowOff>29308</xdr:rowOff>
    </xdr:from>
    <xdr:ext cx="1384071" cy="858554"/>
    <xdr:pic>
      <xdr:nvPicPr>
        <xdr:cNvPr id="1102" name="图片 176" descr="21f21bdf70dfa9c77cc5e5b3f15edd7">
          <a:extLst>
            <a:ext uri="{FF2B5EF4-FFF2-40B4-BE49-F238E27FC236}">
              <a16:creationId xmlns:a16="http://schemas.microsoft.com/office/drawing/2014/main" id="{C809E9DD-9531-4CE2-B97B-6ECA81984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/>
        <a:srcRect t="5200"/>
        <a:stretch>
          <a:fillRect/>
        </a:stretch>
      </xdr:blipFill>
      <xdr:spPr>
        <a:xfrm>
          <a:off x="16495777" y="244613020"/>
          <a:ext cx="1384071" cy="85855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271</xdr:row>
      <xdr:rowOff>2540</xdr:rowOff>
    </xdr:from>
    <xdr:ext cx="1380490" cy="949234"/>
    <xdr:pic>
      <xdr:nvPicPr>
        <xdr:cNvPr id="1103" name="图片 379" descr="0b89c703243aa991f784539db202153">
          <a:extLst>
            <a:ext uri="{FF2B5EF4-FFF2-40B4-BE49-F238E27FC236}">
              <a16:creationId xmlns:a16="http://schemas.microsoft.com/office/drawing/2014/main" id="{CCE7D878-D195-404C-B37D-743A549EC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/>
        <a:stretch>
          <a:fillRect/>
        </a:stretch>
      </xdr:blipFill>
      <xdr:spPr>
        <a:xfrm>
          <a:off x="16495777" y="268360652"/>
          <a:ext cx="1380490" cy="94923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227</xdr:row>
      <xdr:rowOff>30436</xdr:rowOff>
    </xdr:from>
    <xdr:ext cx="1380518" cy="868089"/>
    <xdr:pic>
      <xdr:nvPicPr>
        <xdr:cNvPr id="1104" name="图片 384" descr="ccfaa9a3adb5c7febb22aad0d67333b">
          <a:extLst>
            <a:ext uri="{FF2B5EF4-FFF2-40B4-BE49-F238E27FC236}">
              <a16:creationId xmlns:a16="http://schemas.microsoft.com/office/drawing/2014/main" id="{B6B7D431-5FF8-4368-89E9-6727127F9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xfrm>
          <a:off x="16495777" y="228154948"/>
          <a:ext cx="1380518" cy="86808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277</xdr:row>
      <xdr:rowOff>79517</xdr:rowOff>
    </xdr:from>
    <xdr:ext cx="1443494" cy="775860"/>
    <xdr:pic>
      <xdr:nvPicPr>
        <xdr:cNvPr id="1105" name="图片 388" descr="3ec615c21c0db5d68e305c7245fd341">
          <a:extLst>
            <a:ext uri="{FF2B5EF4-FFF2-40B4-BE49-F238E27FC236}">
              <a16:creationId xmlns:a16="http://schemas.microsoft.com/office/drawing/2014/main" id="{9F54CDA3-80C4-4D62-A100-89118FB99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/>
        <a:srcRect l="16189" r="9123"/>
        <a:stretch>
          <a:fillRect/>
        </a:stretch>
      </xdr:blipFill>
      <xdr:spPr>
        <a:xfrm rot="5400000">
          <a:off x="16829594" y="273590212"/>
          <a:ext cx="775860" cy="144349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320</xdr:row>
      <xdr:rowOff>22419</xdr:rowOff>
    </xdr:from>
    <xdr:ext cx="1362686" cy="871110"/>
    <xdr:pic>
      <xdr:nvPicPr>
        <xdr:cNvPr id="1106" name="图片 389" descr="17e927b0678202a47b8a57ce695e7d0">
          <a:extLst>
            <a:ext uri="{FF2B5EF4-FFF2-40B4-BE49-F238E27FC236}">
              <a16:creationId xmlns:a16="http://schemas.microsoft.com/office/drawing/2014/main" id="{8B90F59A-96E6-4601-81D5-16FA37F29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/>
        <a:stretch>
          <a:fillRect/>
        </a:stretch>
      </xdr:blipFill>
      <xdr:spPr>
        <a:xfrm>
          <a:off x="16495777" y="313186131"/>
          <a:ext cx="1362686" cy="87111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321</xdr:row>
      <xdr:rowOff>13256</xdr:rowOff>
    </xdr:from>
    <xdr:ext cx="1282563" cy="865636"/>
    <xdr:pic>
      <xdr:nvPicPr>
        <xdr:cNvPr id="1107" name="图片 390" descr="29619faf9e1ff42bc7c3fc38d2a0a28">
          <a:extLst>
            <a:ext uri="{FF2B5EF4-FFF2-40B4-BE49-F238E27FC236}">
              <a16:creationId xmlns:a16="http://schemas.microsoft.com/office/drawing/2014/main" id="{4B2FE489-8886-4AB1-859E-CCC0C36F1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/>
        <a:srcRect l="19665" t="28669" r="15770" b="27724"/>
        <a:stretch>
          <a:fillRect/>
        </a:stretch>
      </xdr:blipFill>
      <xdr:spPr>
        <a:xfrm rot="5400000">
          <a:off x="16704241" y="313882904"/>
          <a:ext cx="865636" cy="1282563"/>
        </a:xfrm>
        <a:prstGeom prst="rect">
          <a:avLst/>
        </a:prstGeom>
      </xdr:spPr>
    </xdr:pic>
    <xdr:clientData/>
  </xdr:oneCellAnchor>
  <xdr:oneCellAnchor>
    <xdr:from>
      <xdr:col>14</xdr:col>
      <xdr:colOff>42523</xdr:colOff>
      <xdr:row>276</xdr:row>
      <xdr:rowOff>75300</xdr:rowOff>
    </xdr:from>
    <xdr:ext cx="1444000" cy="807469"/>
    <xdr:pic>
      <xdr:nvPicPr>
        <xdr:cNvPr id="1108" name="图片 399" descr="顶棚">
          <a:extLst>
            <a:ext uri="{FF2B5EF4-FFF2-40B4-BE49-F238E27FC236}">
              <a16:creationId xmlns:a16="http://schemas.microsoft.com/office/drawing/2014/main" id="{A9FB62DC-4AFF-4CB6-AB08-84133FC9A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/>
        <a:srcRect l="3011" t="2140" r="5733" b="5882"/>
        <a:stretch>
          <a:fillRect/>
        </a:stretch>
      </xdr:blipFill>
      <xdr:spPr>
        <a:xfrm rot="16200000">
          <a:off x="16856565" y="272687147"/>
          <a:ext cx="807469" cy="144400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219</xdr:row>
      <xdr:rowOff>59635</xdr:rowOff>
    </xdr:from>
    <xdr:ext cx="1070527" cy="796961"/>
    <xdr:pic>
      <xdr:nvPicPr>
        <xdr:cNvPr id="1109" name="图片 412" descr="473f4a88173deec8ce28cf80447bff4">
          <a:extLst>
            <a:ext uri="{FF2B5EF4-FFF2-40B4-BE49-F238E27FC236}">
              <a16:creationId xmlns:a16="http://schemas.microsoft.com/office/drawing/2014/main" id="{13A1470B-CCBD-491F-ABFF-E2EB83073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/>
        <a:srcRect l="31993" t="35049" r="17918" b="31604"/>
        <a:stretch>
          <a:fillRect/>
        </a:stretch>
      </xdr:blipFill>
      <xdr:spPr>
        <a:xfrm>
          <a:off x="16495777" y="220868947"/>
          <a:ext cx="1070527" cy="79696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302</xdr:row>
      <xdr:rowOff>33130</xdr:rowOff>
    </xdr:from>
    <xdr:ext cx="1384853" cy="865534"/>
    <xdr:pic>
      <xdr:nvPicPr>
        <xdr:cNvPr id="1110" name="图片 434" descr="前装饰面板橡胶圈">
          <a:extLst>
            <a:ext uri="{FF2B5EF4-FFF2-40B4-BE49-F238E27FC236}">
              <a16:creationId xmlns:a16="http://schemas.microsoft.com/office/drawing/2014/main" id="{3F298AF5-DF23-49F6-9275-50B916B23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/>
        <a:srcRect l="13658" t="14403" r="8293" b="9792"/>
        <a:stretch>
          <a:fillRect/>
        </a:stretch>
      </xdr:blipFill>
      <xdr:spPr>
        <a:xfrm>
          <a:off x="16495777" y="296737642"/>
          <a:ext cx="1384853" cy="86553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211</xdr:row>
      <xdr:rowOff>46387</xdr:rowOff>
    </xdr:from>
    <xdr:ext cx="1339254" cy="813770"/>
    <xdr:pic>
      <xdr:nvPicPr>
        <xdr:cNvPr id="1111" name="图片 450" descr="108.jpg">
          <a:extLst>
            <a:ext uri="{FF2B5EF4-FFF2-40B4-BE49-F238E27FC236}">
              <a16:creationId xmlns:a16="http://schemas.microsoft.com/office/drawing/2014/main" id="{6694AB79-4256-4DAC-917B-063737654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/>
        <a:srcRect l="7215" r="10638"/>
        <a:stretch>
          <a:fillRect/>
        </a:stretch>
      </xdr:blipFill>
      <xdr:spPr>
        <a:xfrm rot="16200000">
          <a:off x="16758519" y="213277757"/>
          <a:ext cx="813770" cy="133925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213</xdr:row>
      <xdr:rowOff>34392</xdr:rowOff>
    </xdr:from>
    <xdr:ext cx="1387922" cy="788154"/>
    <xdr:pic>
      <xdr:nvPicPr>
        <xdr:cNvPr id="1112" name="图片 451" descr="107-1.jpg">
          <a:extLst>
            <a:ext uri="{FF2B5EF4-FFF2-40B4-BE49-F238E27FC236}">
              <a16:creationId xmlns:a16="http://schemas.microsoft.com/office/drawing/2014/main" id="{DCA4C32E-E383-4E5A-B37E-CB8456672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/>
        <a:stretch>
          <a:fillRect/>
        </a:stretch>
      </xdr:blipFill>
      <xdr:spPr>
        <a:xfrm rot="16200000" flipH="1">
          <a:off x="16795661" y="215057420"/>
          <a:ext cx="788154" cy="138792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214</xdr:row>
      <xdr:rowOff>39862</xdr:rowOff>
    </xdr:from>
    <xdr:ext cx="1418145" cy="876632"/>
    <xdr:pic>
      <xdr:nvPicPr>
        <xdr:cNvPr id="1113" name="图片 452" descr="61.jpg">
          <a:extLst>
            <a:ext uri="{FF2B5EF4-FFF2-40B4-BE49-F238E27FC236}">
              <a16:creationId xmlns:a16="http://schemas.microsoft.com/office/drawing/2014/main" id="{38E01664-81EA-4A45-896C-3A0A0F272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/>
        <a:srcRect l="15151" t="12458" r="16667" b="32323"/>
        <a:stretch>
          <a:fillRect/>
        </a:stretch>
      </xdr:blipFill>
      <xdr:spPr>
        <a:xfrm>
          <a:off x="16495777" y="216277174"/>
          <a:ext cx="1418145" cy="87663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216</xdr:row>
      <xdr:rowOff>26503</xdr:rowOff>
    </xdr:from>
    <xdr:ext cx="943803" cy="847769"/>
    <xdr:pic>
      <xdr:nvPicPr>
        <xdr:cNvPr id="1114" name="图片 453" descr="62.jpg">
          <a:extLst>
            <a:ext uri="{FF2B5EF4-FFF2-40B4-BE49-F238E27FC236}">
              <a16:creationId xmlns:a16="http://schemas.microsoft.com/office/drawing/2014/main" id="{BAB47681-8F37-4774-8083-6F6104CD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/>
        <a:srcRect l="43998" t="21636" r="45316" b="65435"/>
        <a:stretch>
          <a:fillRect/>
        </a:stretch>
      </xdr:blipFill>
      <xdr:spPr>
        <a:xfrm>
          <a:off x="16495777" y="218092615"/>
          <a:ext cx="943803" cy="84776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215</xdr:row>
      <xdr:rowOff>26035</xdr:rowOff>
    </xdr:from>
    <xdr:ext cx="1141674" cy="865233"/>
    <xdr:pic>
      <xdr:nvPicPr>
        <xdr:cNvPr id="1115" name="图片 454" descr="64.jpg">
          <a:extLst>
            <a:ext uri="{FF2B5EF4-FFF2-40B4-BE49-F238E27FC236}">
              <a16:creationId xmlns:a16="http://schemas.microsoft.com/office/drawing/2014/main" id="{2235F681-89E4-45E7-B80E-359B7B1CC3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/>
        <a:srcRect l="35043" t="27775" r="43649" b="50402"/>
        <a:stretch>
          <a:fillRect/>
        </a:stretch>
      </xdr:blipFill>
      <xdr:spPr>
        <a:xfrm>
          <a:off x="16495777" y="217177747"/>
          <a:ext cx="1141674" cy="86523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218</xdr:row>
      <xdr:rowOff>33131</xdr:rowOff>
    </xdr:from>
    <xdr:ext cx="1212573" cy="822982"/>
    <xdr:pic>
      <xdr:nvPicPr>
        <xdr:cNvPr id="1116" name="图片 455" descr="63.jpg">
          <a:extLst>
            <a:ext uri="{FF2B5EF4-FFF2-40B4-BE49-F238E27FC236}">
              <a16:creationId xmlns:a16="http://schemas.microsoft.com/office/drawing/2014/main" id="{D624A6AC-3F95-4087-8CAD-54771B923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/>
        <a:srcRect l="37069" t="16092" r="41523" b="64177"/>
        <a:stretch>
          <a:fillRect/>
        </a:stretch>
      </xdr:blipFill>
      <xdr:spPr>
        <a:xfrm>
          <a:off x="16495777" y="219928043"/>
          <a:ext cx="1212573" cy="82298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212</xdr:row>
      <xdr:rowOff>39757</xdr:rowOff>
    </xdr:from>
    <xdr:ext cx="1427200" cy="814016"/>
    <xdr:pic>
      <xdr:nvPicPr>
        <xdr:cNvPr id="1117" name="图片 403" descr="65.jpg">
          <a:extLst>
            <a:ext uri="{FF2B5EF4-FFF2-40B4-BE49-F238E27FC236}">
              <a16:creationId xmlns:a16="http://schemas.microsoft.com/office/drawing/2014/main" id="{FD2A2513-752B-488A-AD06-E6D295DD6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/>
        <a:srcRect l="20420" t="27481" r="16603" b="23918"/>
        <a:stretch>
          <a:fillRect/>
        </a:stretch>
      </xdr:blipFill>
      <xdr:spPr>
        <a:xfrm>
          <a:off x="16495777" y="214448269"/>
          <a:ext cx="1427200" cy="81401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222</xdr:row>
      <xdr:rowOff>63203</xdr:rowOff>
    </xdr:from>
    <xdr:ext cx="1443493" cy="775735"/>
    <xdr:pic>
      <xdr:nvPicPr>
        <xdr:cNvPr id="1118" name="图片 404" descr="21.jpg">
          <a:extLst>
            <a:ext uri="{FF2B5EF4-FFF2-40B4-BE49-F238E27FC236}">
              <a16:creationId xmlns:a16="http://schemas.microsoft.com/office/drawing/2014/main" id="{38D493B4-2B95-4649-9D2F-F4B5391FB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/>
        <a:srcRect l="5141" t="19956" r="6136" b="16805"/>
        <a:stretch>
          <a:fillRect/>
        </a:stretch>
      </xdr:blipFill>
      <xdr:spPr>
        <a:xfrm>
          <a:off x="16495777" y="223615715"/>
          <a:ext cx="1443493" cy="77573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223</xdr:row>
      <xdr:rowOff>33131</xdr:rowOff>
    </xdr:from>
    <xdr:ext cx="1436867" cy="786999"/>
    <xdr:pic>
      <xdr:nvPicPr>
        <xdr:cNvPr id="1119" name="图片 405" descr="22.jpg">
          <a:extLst>
            <a:ext uri="{FF2B5EF4-FFF2-40B4-BE49-F238E27FC236}">
              <a16:creationId xmlns:a16="http://schemas.microsoft.com/office/drawing/2014/main" id="{556A549C-8009-4EB6-A024-067E4A903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/>
        <a:srcRect l="2050" t="14047" r="1594" b="17312"/>
        <a:stretch>
          <a:fillRect/>
        </a:stretch>
      </xdr:blipFill>
      <xdr:spPr>
        <a:xfrm>
          <a:off x="16495777" y="224500043"/>
          <a:ext cx="1436867" cy="78699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292</xdr:row>
      <xdr:rowOff>86149</xdr:rowOff>
    </xdr:from>
    <xdr:ext cx="1430109" cy="636100"/>
    <xdr:pic>
      <xdr:nvPicPr>
        <xdr:cNvPr id="1120" name="图片 468" descr="76.jpg">
          <a:extLst>
            <a:ext uri="{FF2B5EF4-FFF2-40B4-BE49-F238E27FC236}">
              <a16:creationId xmlns:a16="http://schemas.microsoft.com/office/drawing/2014/main" id="{BC4265E6-45A3-4B95-86B1-467239F46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/>
        <a:srcRect l="18059" r="22318"/>
        <a:stretch>
          <a:fillRect/>
        </a:stretch>
      </xdr:blipFill>
      <xdr:spPr>
        <a:xfrm rot="5400000">
          <a:off x="16892782" y="287249656"/>
          <a:ext cx="636100" cy="143010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290</xdr:row>
      <xdr:rowOff>6626</xdr:rowOff>
    </xdr:from>
    <xdr:ext cx="1407480" cy="887896"/>
    <xdr:pic>
      <xdr:nvPicPr>
        <xdr:cNvPr id="1121" name="图片 469" descr="77.jpg">
          <a:extLst>
            <a:ext uri="{FF2B5EF4-FFF2-40B4-BE49-F238E27FC236}">
              <a16:creationId xmlns:a16="http://schemas.microsoft.com/office/drawing/2014/main" id="{A51AB462-7BAA-4EB4-BC10-F3265E5BB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/>
        <a:srcRect l="12617" r="3271"/>
        <a:stretch>
          <a:fillRect/>
        </a:stretch>
      </xdr:blipFill>
      <xdr:spPr>
        <a:xfrm rot="16200000">
          <a:off x="16755569" y="285478546"/>
          <a:ext cx="887896" cy="140748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199</xdr:row>
      <xdr:rowOff>40610</xdr:rowOff>
    </xdr:from>
    <xdr:ext cx="1061085" cy="832104"/>
    <xdr:pic>
      <xdr:nvPicPr>
        <xdr:cNvPr id="1122" name="图片 471" descr="74.jpg">
          <a:extLst>
            <a:ext uri="{FF2B5EF4-FFF2-40B4-BE49-F238E27FC236}">
              <a16:creationId xmlns:a16="http://schemas.microsoft.com/office/drawing/2014/main" id="{85E5B779-1967-4DAC-BFA5-9649DA9A2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/>
        <a:stretch>
          <a:fillRect/>
        </a:stretch>
      </xdr:blipFill>
      <xdr:spPr>
        <a:xfrm>
          <a:off x="16495777" y="202561922"/>
          <a:ext cx="1061085" cy="83210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200</xdr:row>
      <xdr:rowOff>25215</xdr:rowOff>
    </xdr:from>
    <xdr:ext cx="1213569" cy="869152"/>
    <xdr:pic>
      <xdr:nvPicPr>
        <xdr:cNvPr id="1123" name="图片 472" descr="8500600-R11货箱底板总成.jpg">
          <a:extLst>
            <a:ext uri="{FF2B5EF4-FFF2-40B4-BE49-F238E27FC236}">
              <a16:creationId xmlns:a16="http://schemas.microsoft.com/office/drawing/2014/main" id="{C2F014B0-C4D7-4E8B-A0A1-B44D75736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xfrm rot="16200000">
          <a:off x="16667986" y="203288718"/>
          <a:ext cx="869152" cy="121356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201</xdr:row>
      <xdr:rowOff>40640</xdr:rowOff>
    </xdr:from>
    <xdr:ext cx="1177989" cy="862950"/>
    <xdr:pic>
      <xdr:nvPicPr>
        <xdr:cNvPr id="1124" name="图片 473" descr="8500700-R11货箱顶板总成.jpg">
          <a:extLst>
            <a:ext uri="{FF2B5EF4-FFF2-40B4-BE49-F238E27FC236}">
              <a16:creationId xmlns:a16="http://schemas.microsoft.com/office/drawing/2014/main" id="{F4534C3E-0E6D-4798-804C-366247C69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/>
        <a:stretch>
          <a:fillRect/>
        </a:stretch>
      </xdr:blipFill>
      <xdr:spPr>
        <a:xfrm>
          <a:off x="16495777" y="204390752"/>
          <a:ext cx="1177989" cy="86295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202</xdr:row>
      <xdr:rowOff>33130</xdr:rowOff>
    </xdr:from>
    <xdr:ext cx="1085684" cy="862551"/>
    <xdr:pic>
      <xdr:nvPicPr>
        <xdr:cNvPr id="1125" name="图片 474" descr="65.jpg">
          <a:extLst>
            <a:ext uri="{FF2B5EF4-FFF2-40B4-BE49-F238E27FC236}">
              <a16:creationId xmlns:a16="http://schemas.microsoft.com/office/drawing/2014/main" id="{32AC289B-B205-4B23-BDFB-1877E6C25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/>
        <a:stretch>
          <a:fillRect/>
        </a:stretch>
      </xdr:blipFill>
      <xdr:spPr>
        <a:xfrm>
          <a:off x="16495777" y="205297642"/>
          <a:ext cx="1085684" cy="86255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203</xdr:row>
      <xdr:rowOff>23097</xdr:rowOff>
    </xdr:from>
    <xdr:ext cx="1137468" cy="873411"/>
    <xdr:pic>
      <xdr:nvPicPr>
        <xdr:cNvPr id="1126" name="图片 475" descr="68.jpg">
          <a:extLst>
            <a:ext uri="{FF2B5EF4-FFF2-40B4-BE49-F238E27FC236}">
              <a16:creationId xmlns:a16="http://schemas.microsoft.com/office/drawing/2014/main" id="{08B92E42-6A40-41FF-AD05-F69BE6253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/>
        <a:srcRect l="8260" t="9662"/>
        <a:stretch>
          <a:fillRect/>
        </a:stretch>
      </xdr:blipFill>
      <xdr:spPr>
        <a:xfrm rot="16200000">
          <a:off x="16627805" y="206069981"/>
          <a:ext cx="873411" cy="113746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206</xdr:row>
      <xdr:rowOff>19877</xdr:rowOff>
    </xdr:from>
    <xdr:ext cx="1026049" cy="877470"/>
    <xdr:pic>
      <xdr:nvPicPr>
        <xdr:cNvPr id="1127" name="图片 476" descr="77.jpg">
          <a:extLst>
            <a:ext uri="{FF2B5EF4-FFF2-40B4-BE49-F238E27FC236}">
              <a16:creationId xmlns:a16="http://schemas.microsoft.com/office/drawing/2014/main" id="{49D0BA0E-61D1-48D1-8A00-B4386C789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/>
        <a:srcRect l="22826" t="19365" r="18478" b="19499"/>
        <a:stretch>
          <a:fillRect/>
        </a:stretch>
      </xdr:blipFill>
      <xdr:spPr>
        <a:xfrm>
          <a:off x="16495777" y="208941989"/>
          <a:ext cx="1026049" cy="87747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207</xdr:row>
      <xdr:rowOff>19878</xdr:rowOff>
    </xdr:from>
    <xdr:ext cx="1137864" cy="872752"/>
    <xdr:pic>
      <xdr:nvPicPr>
        <xdr:cNvPr id="1128" name="图片 477" descr="76.jpg">
          <a:extLst>
            <a:ext uri="{FF2B5EF4-FFF2-40B4-BE49-F238E27FC236}">
              <a16:creationId xmlns:a16="http://schemas.microsoft.com/office/drawing/2014/main" id="{6534CF6B-6E71-44C5-B1BE-4102B42FE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/>
        <a:srcRect l="13826" t="11994" r="20304" b="29985"/>
        <a:stretch>
          <a:fillRect/>
        </a:stretch>
      </xdr:blipFill>
      <xdr:spPr>
        <a:xfrm>
          <a:off x="16495777" y="209856390"/>
          <a:ext cx="1137864" cy="87275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210</xdr:row>
      <xdr:rowOff>17780</xdr:rowOff>
    </xdr:from>
    <xdr:ext cx="815009" cy="865021"/>
    <xdr:pic>
      <xdr:nvPicPr>
        <xdr:cNvPr id="1129" name="图片 478" descr="82.jpg">
          <a:extLst>
            <a:ext uri="{FF2B5EF4-FFF2-40B4-BE49-F238E27FC236}">
              <a16:creationId xmlns:a16="http://schemas.microsoft.com/office/drawing/2014/main" id="{7AFDAC8F-E9DF-4E49-95AD-D6E0C0655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/>
        <a:srcRect l="30610" t="25755" r="13973" b="29840"/>
        <a:stretch>
          <a:fillRect/>
        </a:stretch>
      </xdr:blipFill>
      <xdr:spPr>
        <a:xfrm>
          <a:off x="16495777" y="212597492"/>
          <a:ext cx="815009" cy="86502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209</xdr:row>
      <xdr:rowOff>13250</xdr:rowOff>
    </xdr:from>
    <xdr:ext cx="955151" cy="882926"/>
    <xdr:pic>
      <xdr:nvPicPr>
        <xdr:cNvPr id="1130" name="图片 479" descr="81.jpg">
          <a:extLst>
            <a:ext uri="{FF2B5EF4-FFF2-40B4-BE49-F238E27FC236}">
              <a16:creationId xmlns:a16="http://schemas.microsoft.com/office/drawing/2014/main" id="{4BD09364-7C9C-4820-9D3A-CF09A1FA4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/>
        <a:srcRect l="31164" t="17352" r="23630" b="26484"/>
        <a:stretch>
          <a:fillRect/>
        </a:stretch>
      </xdr:blipFill>
      <xdr:spPr>
        <a:xfrm>
          <a:off x="16495777" y="211678562"/>
          <a:ext cx="955151" cy="88292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208</xdr:row>
      <xdr:rowOff>26504</xdr:rowOff>
    </xdr:from>
    <xdr:ext cx="974035" cy="868017"/>
    <xdr:pic>
      <xdr:nvPicPr>
        <xdr:cNvPr id="1131" name="图片 480" descr="80.jpg">
          <a:extLst>
            <a:ext uri="{FF2B5EF4-FFF2-40B4-BE49-F238E27FC236}">
              <a16:creationId xmlns:a16="http://schemas.microsoft.com/office/drawing/2014/main" id="{35D75B82-A846-4FFF-AAA1-E8FD512BB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/>
        <a:srcRect l="28340" t="11336" r="27024" b="35627"/>
        <a:stretch>
          <a:fillRect/>
        </a:stretch>
      </xdr:blipFill>
      <xdr:spPr>
        <a:xfrm>
          <a:off x="16495777" y="210777416"/>
          <a:ext cx="974035" cy="86801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228</xdr:row>
      <xdr:rowOff>159026</xdr:rowOff>
    </xdr:from>
    <xdr:ext cx="1345311" cy="511203"/>
    <xdr:pic>
      <xdr:nvPicPr>
        <xdr:cNvPr id="1132" name="图片 481" descr="123.jpg">
          <a:extLst>
            <a:ext uri="{FF2B5EF4-FFF2-40B4-BE49-F238E27FC236}">
              <a16:creationId xmlns:a16="http://schemas.microsoft.com/office/drawing/2014/main" id="{BDECB13B-7BF8-4190-AEF6-AE57CD940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/>
        <a:srcRect t="24675" b="25974"/>
        <a:stretch>
          <a:fillRect/>
        </a:stretch>
      </xdr:blipFill>
      <xdr:spPr>
        <a:xfrm>
          <a:off x="16495777" y="229197938"/>
          <a:ext cx="1345311" cy="51120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234</xdr:row>
      <xdr:rowOff>33132</xdr:rowOff>
    </xdr:from>
    <xdr:ext cx="1311966" cy="877914"/>
    <xdr:pic>
      <xdr:nvPicPr>
        <xdr:cNvPr id="1133" name="图片 482" descr="7.jpg">
          <a:extLst>
            <a:ext uri="{FF2B5EF4-FFF2-40B4-BE49-F238E27FC236}">
              <a16:creationId xmlns:a16="http://schemas.microsoft.com/office/drawing/2014/main" id="{8EE3C598-CB96-4A17-BE62-5CDB94B0A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/>
        <a:srcRect l="9153" t="16318" r="6904" b="8787"/>
        <a:stretch>
          <a:fillRect/>
        </a:stretch>
      </xdr:blipFill>
      <xdr:spPr>
        <a:xfrm>
          <a:off x="16495777" y="234558444"/>
          <a:ext cx="1311966" cy="87791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237</xdr:row>
      <xdr:rowOff>10160</xdr:rowOff>
    </xdr:from>
    <xdr:ext cx="1424609" cy="859141"/>
    <xdr:pic>
      <xdr:nvPicPr>
        <xdr:cNvPr id="1134" name="图片 483" descr="9.jpg">
          <a:extLst>
            <a:ext uri="{FF2B5EF4-FFF2-40B4-BE49-F238E27FC236}">
              <a16:creationId xmlns:a16="http://schemas.microsoft.com/office/drawing/2014/main" id="{3440D2CC-36CB-4703-8E0E-3F9A6B073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/>
        <a:srcRect l="5829" t="13644" r="8161" b="17962"/>
        <a:stretch>
          <a:fillRect/>
        </a:stretch>
      </xdr:blipFill>
      <xdr:spPr>
        <a:xfrm>
          <a:off x="16495777" y="237278672"/>
          <a:ext cx="1424609" cy="85914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239</xdr:row>
      <xdr:rowOff>284923</xdr:rowOff>
    </xdr:from>
    <xdr:ext cx="1455994" cy="364434"/>
    <xdr:pic>
      <xdr:nvPicPr>
        <xdr:cNvPr id="1135" name="图片 484" descr="8.jpg">
          <a:extLst>
            <a:ext uri="{FF2B5EF4-FFF2-40B4-BE49-F238E27FC236}">
              <a16:creationId xmlns:a16="http://schemas.microsoft.com/office/drawing/2014/main" id="{59953CB6-6F77-4D3B-B4FD-8A043504C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/>
        <a:srcRect l="3513" t="37861" r="2555" b="30913"/>
        <a:stretch>
          <a:fillRect/>
        </a:stretch>
      </xdr:blipFill>
      <xdr:spPr>
        <a:xfrm rot="10800000">
          <a:off x="16495777" y="239382235"/>
          <a:ext cx="1455994" cy="36443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266</xdr:row>
      <xdr:rowOff>33129</xdr:rowOff>
    </xdr:from>
    <xdr:ext cx="1086677" cy="858549"/>
    <xdr:pic>
      <xdr:nvPicPr>
        <xdr:cNvPr id="1136" name="图片 486" descr="83.jpg">
          <a:extLst>
            <a:ext uri="{FF2B5EF4-FFF2-40B4-BE49-F238E27FC236}">
              <a16:creationId xmlns:a16="http://schemas.microsoft.com/office/drawing/2014/main" id="{4C5CC697-08E6-404C-9770-D763C987E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/>
        <a:srcRect l="10095" t="6204" r="15142" b="15563"/>
        <a:stretch>
          <a:fillRect/>
        </a:stretch>
      </xdr:blipFill>
      <xdr:spPr>
        <a:xfrm>
          <a:off x="16495777" y="263819241"/>
          <a:ext cx="1086677" cy="85854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268</xdr:row>
      <xdr:rowOff>59635</xdr:rowOff>
    </xdr:from>
    <xdr:ext cx="1450120" cy="760560"/>
    <xdr:pic>
      <xdr:nvPicPr>
        <xdr:cNvPr id="1137" name="图片 487" descr="84.jpg">
          <a:extLst>
            <a:ext uri="{FF2B5EF4-FFF2-40B4-BE49-F238E27FC236}">
              <a16:creationId xmlns:a16="http://schemas.microsoft.com/office/drawing/2014/main" id="{84E0DE03-43C1-4B25-8A3C-CEFA75241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/>
        <a:srcRect l="11864" t="28717" r="17872" b="22403"/>
        <a:stretch>
          <a:fillRect/>
        </a:stretch>
      </xdr:blipFill>
      <xdr:spPr>
        <a:xfrm>
          <a:off x="16495777" y="265674547"/>
          <a:ext cx="1450120" cy="76056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270</xdr:row>
      <xdr:rowOff>39756</xdr:rowOff>
    </xdr:from>
    <xdr:ext cx="1253565" cy="856753"/>
    <xdr:pic>
      <xdr:nvPicPr>
        <xdr:cNvPr id="1138" name="图片 489" descr="86.jpg">
          <a:extLst>
            <a:ext uri="{FF2B5EF4-FFF2-40B4-BE49-F238E27FC236}">
              <a16:creationId xmlns:a16="http://schemas.microsoft.com/office/drawing/2014/main" id="{54FAC3A4-9E84-43F0-95FA-8D671D41E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/>
        <a:srcRect l="3541" t="11992" r="4674" b="5855"/>
        <a:stretch>
          <a:fillRect/>
        </a:stretch>
      </xdr:blipFill>
      <xdr:spPr>
        <a:xfrm>
          <a:off x="16495777" y="267483468"/>
          <a:ext cx="1253565" cy="85675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204</xdr:row>
      <xdr:rowOff>24644</xdr:rowOff>
    </xdr:from>
    <xdr:ext cx="956456" cy="879228"/>
    <xdr:pic>
      <xdr:nvPicPr>
        <xdr:cNvPr id="1139" name="图片 494" descr="90.jpg">
          <a:extLst>
            <a:ext uri="{FF2B5EF4-FFF2-40B4-BE49-F238E27FC236}">
              <a16:creationId xmlns:a16="http://schemas.microsoft.com/office/drawing/2014/main" id="{000E9C6D-D33A-47D9-918F-E279A6CE2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/>
        <a:srcRect l="11580" t="13312" r="24350" b="34415"/>
        <a:stretch>
          <a:fillRect/>
        </a:stretch>
      </xdr:blipFill>
      <xdr:spPr>
        <a:xfrm rot="16200000">
          <a:off x="16534391" y="207079342"/>
          <a:ext cx="879228" cy="95645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205</xdr:row>
      <xdr:rowOff>17590</xdr:rowOff>
    </xdr:from>
    <xdr:ext cx="920263" cy="877752"/>
    <xdr:pic>
      <xdr:nvPicPr>
        <xdr:cNvPr id="1140" name="图片 495" descr="91.jpg">
          <a:extLst>
            <a:ext uri="{FF2B5EF4-FFF2-40B4-BE49-F238E27FC236}">
              <a16:creationId xmlns:a16="http://schemas.microsoft.com/office/drawing/2014/main" id="{7886041C-9CB8-4912-9B0D-8B673963C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/>
        <a:srcRect l="22158" t="27826" r="18071" b="25175"/>
        <a:stretch>
          <a:fillRect/>
        </a:stretch>
      </xdr:blipFill>
      <xdr:spPr>
        <a:xfrm rot="5400000">
          <a:off x="16517033" y="208004046"/>
          <a:ext cx="877752" cy="92026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233</xdr:row>
      <xdr:rowOff>41031</xdr:rowOff>
    </xdr:from>
    <xdr:ext cx="1421777" cy="820616"/>
    <xdr:pic>
      <xdr:nvPicPr>
        <xdr:cNvPr id="1141" name="图片 497" descr="92-1.jpg">
          <a:extLst>
            <a:ext uri="{FF2B5EF4-FFF2-40B4-BE49-F238E27FC236}">
              <a16:creationId xmlns:a16="http://schemas.microsoft.com/office/drawing/2014/main" id="{473B3928-62CF-4FEF-9B01-8A7B0A1BB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/>
        <a:srcRect t="17826" b="5217"/>
        <a:stretch>
          <a:fillRect/>
        </a:stretch>
      </xdr:blipFill>
      <xdr:spPr>
        <a:xfrm>
          <a:off x="16495777" y="233651943"/>
          <a:ext cx="1421777" cy="82061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198</xdr:row>
      <xdr:rowOff>80801</xdr:rowOff>
    </xdr:from>
    <xdr:ext cx="1364928" cy="728092"/>
    <xdr:pic>
      <xdr:nvPicPr>
        <xdr:cNvPr id="1142" name="图片 498" descr="96-1.jpg">
          <a:extLst>
            <a:ext uri="{FF2B5EF4-FFF2-40B4-BE49-F238E27FC236}">
              <a16:creationId xmlns:a16="http://schemas.microsoft.com/office/drawing/2014/main" id="{985C9C4A-DD95-4011-A0D9-173ABD3C8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/>
        <a:stretch>
          <a:fillRect/>
        </a:stretch>
      </xdr:blipFill>
      <xdr:spPr>
        <a:xfrm>
          <a:off x="16495777" y="201687713"/>
          <a:ext cx="1364928" cy="72809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197</xdr:row>
      <xdr:rowOff>29309</xdr:rowOff>
    </xdr:from>
    <xdr:ext cx="908537" cy="846396"/>
    <xdr:pic>
      <xdr:nvPicPr>
        <xdr:cNvPr id="1143" name="图片 499" descr="5.jpg">
          <a:extLst>
            <a:ext uri="{FF2B5EF4-FFF2-40B4-BE49-F238E27FC236}">
              <a16:creationId xmlns:a16="http://schemas.microsoft.com/office/drawing/2014/main" id="{039AFC85-0C38-4436-AB91-67F17BC6E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/>
        <a:srcRect l="9892" r="13849" b="5276"/>
        <a:stretch>
          <a:fillRect/>
        </a:stretch>
      </xdr:blipFill>
      <xdr:spPr>
        <a:xfrm>
          <a:off x="16495777" y="200721821"/>
          <a:ext cx="908537" cy="84639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235</xdr:row>
      <xdr:rowOff>58618</xdr:rowOff>
    </xdr:from>
    <xdr:ext cx="1406771" cy="808124"/>
    <xdr:pic>
      <xdr:nvPicPr>
        <xdr:cNvPr id="1144" name="图片 501" descr="94-1.jpg">
          <a:extLst>
            <a:ext uri="{FF2B5EF4-FFF2-40B4-BE49-F238E27FC236}">
              <a16:creationId xmlns:a16="http://schemas.microsoft.com/office/drawing/2014/main" id="{4BF8C265-8471-45A3-8F10-41AEE6273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/>
        <a:srcRect l="22113" r="10361" b="11839"/>
        <a:stretch>
          <a:fillRect/>
        </a:stretch>
      </xdr:blipFill>
      <xdr:spPr>
        <a:xfrm rot="5400000">
          <a:off x="16795101" y="235199006"/>
          <a:ext cx="808124" cy="140677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236</xdr:row>
      <xdr:rowOff>52754</xdr:rowOff>
    </xdr:from>
    <xdr:ext cx="1441937" cy="826479"/>
    <xdr:pic>
      <xdr:nvPicPr>
        <xdr:cNvPr id="1145" name="图片 502" descr="93-1.jpg">
          <a:extLst>
            <a:ext uri="{FF2B5EF4-FFF2-40B4-BE49-F238E27FC236}">
              <a16:creationId xmlns:a16="http://schemas.microsoft.com/office/drawing/2014/main" id="{44FBC885-FB61-452A-BA9F-3D31EF64F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/>
        <a:srcRect l="10749" t="9803" r="25880" b="7276"/>
        <a:stretch>
          <a:fillRect/>
        </a:stretch>
      </xdr:blipFill>
      <xdr:spPr>
        <a:xfrm rot="5400000">
          <a:off x="16803506" y="236099137"/>
          <a:ext cx="826479" cy="144193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240</xdr:row>
      <xdr:rowOff>23447</xdr:rowOff>
    </xdr:from>
    <xdr:ext cx="1213337" cy="852615"/>
    <xdr:pic>
      <xdr:nvPicPr>
        <xdr:cNvPr id="1146" name="图片 504" descr="100.jpg">
          <a:extLst>
            <a:ext uri="{FF2B5EF4-FFF2-40B4-BE49-F238E27FC236}">
              <a16:creationId xmlns:a16="http://schemas.microsoft.com/office/drawing/2014/main" id="{A8A7B64A-8FD9-4FAE-810E-99C3A1B34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/>
        <a:srcRect l="17136" t="20129" r="25900" b="19072"/>
        <a:stretch>
          <a:fillRect/>
        </a:stretch>
      </xdr:blipFill>
      <xdr:spPr>
        <a:xfrm rot="16200000">
          <a:off x="16676138" y="239854798"/>
          <a:ext cx="852615" cy="121333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241</xdr:row>
      <xdr:rowOff>58616</xdr:rowOff>
    </xdr:from>
    <xdr:ext cx="1148862" cy="761242"/>
    <xdr:pic>
      <xdr:nvPicPr>
        <xdr:cNvPr id="1147" name="图片 505" descr="99-1.jpg">
          <a:extLst>
            <a:ext uri="{FF2B5EF4-FFF2-40B4-BE49-F238E27FC236}">
              <a16:creationId xmlns:a16="http://schemas.microsoft.com/office/drawing/2014/main" id="{8ABD8DA1-0D8E-4C69-874A-2AA097A07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/>
        <a:srcRect l="10829" t="11346" r="18568" b="8715"/>
        <a:stretch>
          <a:fillRect/>
        </a:stretch>
      </xdr:blipFill>
      <xdr:spPr>
        <a:xfrm>
          <a:off x="16495777" y="240984728"/>
          <a:ext cx="1148862" cy="76124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242</xdr:row>
      <xdr:rowOff>29308</xdr:rowOff>
    </xdr:from>
    <xdr:ext cx="1465385" cy="861646"/>
    <xdr:pic>
      <xdr:nvPicPr>
        <xdr:cNvPr id="1148" name="图片 506" descr="98-1.jpg">
          <a:extLst>
            <a:ext uri="{FF2B5EF4-FFF2-40B4-BE49-F238E27FC236}">
              <a16:creationId xmlns:a16="http://schemas.microsoft.com/office/drawing/2014/main" id="{AF85CA5E-1B83-4002-A17F-0A396DB49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/>
        <a:srcRect l="2696" t="5392" r="5392" b="22549"/>
        <a:stretch>
          <a:fillRect/>
        </a:stretch>
      </xdr:blipFill>
      <xdr:spPr>
        <a:xfrm>
          <a:off x="16495777" y="241869820"/>
          <a:ext cx="1465385" cy="86164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243</xdr:row>
      <xdr:rowOff>23447</xdr:rowOff>
    </xdr:from>
    <xdr:ext cx="1307123" cy="852472"/>
    <xdr:pic>
      <xdr:nvPicPr>
        <xdr:cNvPr id="1149" name="图片 493" descr="103.jpg">
          <a:extLst>
            <a:ext uri="{FF2B5EF4-FFF2-40B4-BE49-F238E27FC236}">
              <a16:creationId xmlns:a16="http://schemas.microsoft.com/office/drawing/2014/main" id="{DAB9B8BE-8EA9-4B21-B677-AE55D890A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/>
        <a:srcRect l="21212" t="21717" r="9091" b="17677"/>
        <a:stretch>
          <a:fillRect/>
        </a:stretch>
      </xdr:blipFill>
      <xdr:spPr>
        <a:xfrm>
          <a:off x="16495777" y="242778359"/>
          <a:ext cx="1307123" cy="85247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232</xdr:row>
      <xdr:rowOff>38799</xdr:rowOff>
    </xdr:from>
    <xdr:ext cx="1459523" cy="768879"/>
    <xdr:pic>
      <xdr:nvPicPr>
        <xdr:cNvPr id="1150" name="Picture 1">
          <a:extLst>
            <a:ext uri="{FF2B5EF4-FFF2-40B4-BE49-F238E27FC236}">
              <a16:creationId xmlns:a16="http://schemas.microsoft.com/office/drawing/2014/main" id="{CA695D44-9744-46F3-AA18-66C2E621B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 cstate="print"/>
        <a:srcRect l="2353"/>
        <a:stretch>
          <a:fillRect/>
        </a:stretch>
      </xdr:blipFill>
      <xdr:spPr>
        <a:xfrm>
          <a:off x="16495777" y="232735311"/>
          <a:ext cx="1459523" cy="76887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14</xdr:col>
      <xdr:colOff>0</xdr:colOff>
      <xdr:row>217</xdr:row>
      <xdr:rowOff>35167</xdr:rowOff>
    </xdr:from>
    <xdr:ext cx="1202118" cy="867509"/>
    <xdr:pic>
      <xdr:nvPicPr>
        <xdr:cNvPr id="1151" name="图片 512" descr="109.jpg">
          <a:extLst>
            <a:ext uri="{FF2B5EF4-FFF2-40B4-BE49-F238E27FC236}">
              <a16:creationId xmlns:a16="http://schemas.microsoft.com/office/drawing/2014/main" id="{C56FFBD9-46AA-4CBD-B63E-BF2023BB5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/>
        <a:srcRect l="9902" t="28042" r="52944" b="36209"/>
        <a:stretch>
          <a:fillRect/>
        </a:stretch>
      </xdr:blipFill>
      <xdr:spPr>
        <a:xfrm>
          <a:off x="16495777" y="219015679"/>
          <a:ext cx="1202118" cy="86750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229</xdr:row>
      <xdr:rowOff>71755</xdr:rowOff>
    </xdr:from>
    <xdr:ext cx="857250" cy="770255"/>
    <xdr:pic>
      <xdr:nvPicPr>
        <xdr:cNvPr id="1152" name="图片 21">
          <a:extLst>
            <a:ext uri="{FF2B5EF4-FFF2-40B4-BE49-F238E27FC236}">
              <a16:creationId xmlns:a16="http://schemas.microsoft.com/office/drawing/2014/main" id="{1B22B6B4-AD29-4EEC-9755-E51FD5582EDD}"/>
            </a:ext>
          </a:extLst>
        </xdr:cNvPr>
        <xdr:cNvPicPr/>
      </xdr:nvPicPr>
      <xdr:blipFill>
        <a:blip xmlns:r="http://schemas.openxmlformats.org/officeDocument/2006/relationships" r:embed="rId432" cstate="print"/>
        <a:stretch>
          <a:fillRect/>
        </a:stretch>
      </xdr:blipFill>
      <xdr:spPr>
        <a:xfrm>
          <a:off x="16495777" y="230025067"/>
          <a:ext cx="857250" cy="77025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230</xdr:row>
      <xdr:rowOff>86360</xdr:rowOff>
    </xdr:from>
    <xdr:ext cx="1085850" cy="709295"/>
    <xdr:pic>
      <xdr:nvPicPr>
        <xdr:cNvPr id="1153" name="图片 22">
          <a:extLst>
            <a:ext uri="{FF2B5EF4-FFF2-40B4-BE49-F238E27FC236}">
              <a16:creationId xmlns:a16="http://schemas.microsoft.com/office/drawing/2014/main" id="{978A8260-41D3-4C79-BE40-8A3122217B9B}"/>
            </a:ext>
          </a:extLst>
        </xdr:cNvPr>
        <xdr:cNvPicPr/>
      </xdr:nvPicPr>
      <xdr:blipFill>
        <a:blip xmlns:r="http://schemas.openxmlformats.org/officeDocument/2006/relationships" r:embed="rId433" cstate="print"/>
        <a:stretch>
          <a:fillRect/>
        </a:stretch>
      </xdr:blipFill>
      <xdr:spPr>
        <a:xfrm>
          <a:off x="16495777" y="230954072"/>
          <a:ext cx="1085850" cy="70929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188</xdr:row>
      <xdr:rowOff>0</xdr:rowOff>
    </xdr:from>
    <xdr:ext cx="1390650" cy="914400"/>
    <xdr:pic>
      <xdr:nvPicPr>
        <xdr:cNvPr id="1154" name="image326.jpg">
          <a:extLst>
            <a:ext uri="{FF2B5EF4-FFF2-40B4-BE49-F238E27FC236}">
              <a16:creationId xmlns:a16="http://schemas.microsoft.com/office/drawing/2014/main" id="{5C822B22-AABC-4DC7-9F9F-830B1F8B00A1}"/>
            </a:ext>
          </a:extLst>
        </xdr:cNvPr>
        <xdr:cNvPicPr preferRelativeResize="0"/>
      </xdr:nvPicPr>
      <xdr:blipFill>
        <a:blip xmlns:r="http://schemas.openxmlformats.org/officeDocument/2006/relationships" r:embed="rId441" cstate="print"/>
        <a:stretch>
          <a:fillRect/>
        </a:stretch>
      </xdr:blipFill>
      <xdr:spPr>
        <a:xfrm>
          <a:off x="16495777" y="192462912"/>
          <a:ext cx="139065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20901</xdr:colOff>
      <xdr:row>342</xdr:row>
      <xdr:rowOff>26364</xdr:rowOff>
    </xdr:from>
    <xdr:ext cx="1315235" cy="846538"/>
    <xdr:pic>
      <xdr:nvPicPr>
        <xdr:cNvPr id="1155" name="图片 256" descr="把罩上盖">
          <a:extLst>
            <a:ext uri="{FF2B5EF4-FFF2-40B4-BE49-F238E27FC236}">
              <a16:creationId xmlns:a16="http://schemas.microsoft.com/office/drawing/2014/main" id="{70F8F4E5-F1F7-451A-AC71-45FBF62CF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xfrm>
          <a:off x="16516678" y="317762076"/>
          <a:ext cx="1315235" cy="84653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325</xdr:row>
      <xdr:rowOff>45113</xdr:rowOff>
    </xdr:from>
    <xdr:ext cx="1328488" cy="849410"/>
    <xdr:pic>
      <xdr:nvPicPr>
        <xdr:cNvPr id="1156" name="图片 257" descr="把罩下盖">
          <a:extLst>
            <a:ext uri="{FF2B5EF4-FFF2-40B4-BE49-F238E27FC236}">
              <a16:creationId xmlns:a16="http://schemas.microsoft.com/office/drawing/2014/main" id="{BAB70A63-6036-4BF3-807F-6F5C577A2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xfrm>
          <a:off x="16490551" y="320461323"/>
          <a:ext cx="1328488" cy="849410"/>
        </a:xfrm>
        <a:prstGeom prst="rect">
          <a:avLst/>
        </a:prstGeom>
      </xdr:spPr>
    </xdr:pic>
    <xdr:clientData/>
  </xdr:oneCellAnchor>
  <xdr:oneCellAnchor>
    <xdr:from>
      <xdr:col>14</xdr:col>
      <xdr:colOff>140073</xdr:colOff>
      <xdr:row>326</xdr:row>
      <xdr:rowOff>95032</xdr:rowOff>
    </xdr:from>
    <xdr:ext cx="1149212" cy="801190"/>
    <xdr:pic>
      <xdr:nvPicPr>
        <xdr:cNvPr id="1157" name="图片 259" descr="IMG_4992">
          <a:extLst>
            <a:ext uri="{FF2B5EF4-FFF2-40B4-BE49-F238E27FC236}">
              <a16:creationId xmlns:a16="http://schemas.microsoft.com/office/drawing/2014/main" id="{23895868-03C1-45D4-AF30-2C414F67D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/>
        <a:srcRect l="10894" t="12020" r="15688" b="5343"/>
        <a:stretch>
          <a:fillRect/>
        </a:stretch>
      </xdr:blipFill>
      <xdr:spPr>
        <a:xfrm>
          <a:off x="16630624" y="322350492"/>
          <a:ext cx="1149212" cy="801190"/>
        </a:xfrm>
        <a:prstGeom prst="rect">
          <a:avLst/>
        </a:prstGeom>
      </xdr:spPr>
    </xdr:pic>
    <xdr:clientData/>
  </xdr:oneCellAnchor>
  <xdr:oneCellAnchor>
    <xdr:from>
      <xdr:col>14</xdr:col>
      <xdr:colOff>224119</xdr:colOff>
      <xdr:row>327</xdr:row>
      <xdr:rowOff>85093</xdr:rowOff>
    </xdr:from>
    <xdr:ext cx="945212" cy="810383"/>
    <xdr:pic>
      <xdr:nvPicPr>
        <xdr:cNvPr id="1158" name="图片 264" descr="IMG_4993">
          <a:extLst>
            <a:ext uri="{FF2B5EF4-FFF2-40B4-BE49-F238E27FC236}">
              <a16:creationId xmlns:a16="http://schemas.microsoft.com/office/drawing/2014/main" id="{65DA27C0-20E6-42C9-B992-CE014263D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/>
        <a:srcRect l="38806" t="30712" r="40796" b="32659"/>
        <a:stretch>
          <a:fillRect/>
        </a:stretch>
      </xdr:blipFill>
      <xdr:spPr>
        <a:xfrm rot="16200000">
          <a:off x="16782084" y="323192765"/>
          <a:ext cx="810383" cy="94521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329</xdr:row>
      <xdr:rowOff>50800</xdr:rowOff>
    </xdr:from>
    <xdr:ext cx="1371769" cy="823844"/>
    <xdr:pic>
      <xdr:nvPicPr>
        <xdr:cNvPr id="1159" name="图片 266" descr="网兜左">
          <a:extLst>
            <a:ext uri="{FF2B5EF4-FFF2-40B4-BE49-F238E27FC236}">
              <a16:creationId xmlns:a16="http://schemas.microsoft.com/office/drawing/2014/main" id="{53A1848D-BA3B-4529-BECB-BF8F3FA1C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xfrm>
          <a:off x="16490551" y="325065136"/>
          <a:ext cx="1371769" cy="82384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330</xdr:row>
      <xdr:rowOff>57592</xdr:rowOff>
    </xdr:from>
    <xdr:ext cx="1415280" cy="798996"/>
    <xdr:pic>
      <xdr:nvPicPr>
        <xdr:cNvPr id="1160" name="图片 267" descr="网兜右">
          <a:extLst>
            <a:ext uri="{FF2B5EF4-FFF2-40B4-BE49-F238E27FC236}">
              <a16:creationId xmlns:a16="http://schemas.microsoft.com/office/drawing/2014/main" id="{CED01250-7A86-403C-B80B-0DF059862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xfrm>
          <a:off x="16490551" y="325991553"/>
          <a:ext cx="1415280" cy="79899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331</xdr:row>
      <xdr:rowOff>66263</xdr:rowOff>
    </xdr:from>
    <xdr:ext cx="1458136" cy="711890"/>
    <xdr:pic>
      <xdr:nvPicPr>
        <xdr:cNvPr id="1161" name="图片 268" descr="车架号码盖">
          <a:extLst>
            <a:ext uri="{FF2B5EF4-FFF2-40B4-BE49-F238E27FC236}">
              <a16:creationId xmlns:a16="http://schemas.microsoft.com/office/drawing/2014/main" id="{0B388DD0-8625-4597-8976-2886DEE60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/>
        <a:srcRect l="5296" r="22060"/>
        <a:stretch>
          <a:fillRect/>
        </a:stretch>
      </xdr:blipFill>
      <xdr:spPr>
        <a:xfrm rot="5400000">
          <a:off x="16863674" y="326546726"/>
          <a:ext cx="711890" cy="145813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332</xdr:row>
      <xdr:rowOff>19878</xdr:rowOff>
    </xdr:from>
    <xdr:ext cx="1345891" cy="874644"/>
    <xdr:pic>
      <xdr:nvPicPr>
        <xdr:cNvPr id="1162" name="图片 269" descr="挂钩">
          <a:extLst>
            <a:ext uri="{FF2B5EF4-FFF2-40B4-BE49-F238E27FC236}">
              <a16:creationId xmlns:a16="http://schemas.microsoft.com/office/drawing/2014/main" id="{CF48A729-F36B-4956-AFC8-367470D45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xfrm>
          <a:off x="16490551" y="327793089"/>
          <a:ext cx="1345891" cy="87464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333</xdr:row>
      <xdr:rowOff>79514</xdr:rowOff>
    </xdr:from>
    <xdr:ext cx="930551" cy="737118"/>
    <xdr:pic>
      <xdr:nvPicPr>
        <xdr:cNvPr id="1163" name="图片 270" descr="IMG_4976">
          <a:extLst>
            <a:ext uri="{FF2B5EF4-FFF2-40B4-BE49-F238E27FC236}">
              <a16:creationId xmlns:a16="http://schemas.microsoft.com/office/drawing/2014/main" id="{93FACE0E-198E-432C-896A-9D8584BCD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/>
        <a:srcRect l="16911" t="31942" r="51147" b="28124"/>
        <a:stretch>
          <a:fillRect/>
        </a:stretch>
      </xdr:blipFill>
      <xdr:spPr>
        <a:xfrm>
          <a:off x="16490551" y="328772351"/>
          <a:ext cx="930551" cy="73711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334</xdr:row>
      <xdr:rowOff>22225</xdr:rowOff>
    </xdr:from>
    <xdr:ext cx="1309977" cy="841072"/>
    <xdr:pic>
      <xdr:nvPicPr>
        <xdr:cNvPr id="1164" name="图片 271" descr="充电口总成">
          <a:extLst>
            <a:ext uri="{FF2B5EF4-FFF2-40B4-BE49-F238E27FC236}">
              <a16:creationId xmlns:a16="http://schemas.microsoft.com/office/drawing/2014/main" id="{C015D572-4FA5-4106-AE96-525E6C6B7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xfrm>
          <a:off x="16490551" y="329634686"/>
          <a:ext cx="1309977" cy="841072"/>
        </a:xfrm>
        <a:prstGeom prst="rect">
          <a:avLst/>
        </a:prstGeom>
      </xdr:spPr>
    </xdr:pic>
    <xdr:clientData/>
  </xdr:oneCellAnchor>
  <xdr:oneCellAnchor>
    <xdr:from>
      <xdr:col>14</xdr:col>
      <xdr:colOff>112058</xdr:colOff>
      <xdr:row>328</xdr:row>
      <xdr:rowOff>28014</xdr:rowOff>
    </xdr:from>
    <xdr:ext cx="1278591" cy="867335"/>
    <xdr:pic>
      <xdr:nvPicPr>
        <xdr:cNvPr id="1165" name="image121.jpg" descr="IMG_4991">
          <a:extLst>
            <a:ext uri="{FF2B5EF4-FFF2-40B4-BE49-F238E27FC236}">
              <a16:creationId xmlns:a16="http://schemas.microsoft.com/office/drawing/2014/main" id="{49A85B6E-A17D-4486-8325-7FD8F034C7D5}"/>
            </a:ext>
          </a:extLst>
        </xdr:cNvPr>
        <xdr:cNvPicPr preferRelativeResize="0"/>
      </xdr:nvPicPr>
      <xdr:blipFill>
        <a:blip xmlns:r="http://schemas.openxmlformats.org/officeDocument/2006/relationships" r:embed="rId449" cstate="print"/>
        <a:stretch>
          <a:fillRect/>
        </a:stretch>
      </xdr:blipFill>
      <xdr:spPr>
        <a:xfrm>
          <a:off x="16602609" y="324122725"/>
          <a:ext cx="1278591" cy="867335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0</xdr:colOff>
      <xdr:row>76</xdr:row>
      <xdr:rowOff>0</xdr:rowOff>
    </xdr:from>
    <xdr:ext cx="1336482" cy="867313"/>
    <xdr:pic>
      <xdr:nvPicPr>
        <xdr:cNvPr id="1167" name="图片 50" descr="后减震器">
          <a:extLst>
            <a:ext uri="{FF2B5EF4-FFF2-40B4-BE49-F238E27FC236}">
              <a16:creationId xmlns:a16="http://schemas.microsoft.com/office/drawing/2014/main" id="{E4F016D1-8097-4F40-AE63-4C34DD4B6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 rot="16200000" flipV="1">
          <a:off x="25064463" y="68423793"/>
          <a:ext cx="867313" cy="133648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383</xdr:row>
      <xdr:rowOff>43230</xdr:rowOff>
    </xdr:from>
    <xdr:ext cx="973940" cy="839861"/>
    <xdr:pic>
      <xdr:nvPicPr>
        <xdr:cNvPr id="1168" name="图片 208" descr="台阶螺栓1">
          <a:extLst>
            <a:ext uri="{FF2B5EF4-FFF2-40B4-BE49-F238E27FC236}">
              <a16:creationId xmlns:a16="http://schemas.microsoft.com/office/drawing/2014/main" id="{4DFB3B77-4BC6-4158-856F-D2005D8CE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xfrm rot="16200000">
          <a:off x="16555499" y="374587583"/>
          <a:ext cx="839861" cy="97394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385</xdr:row>
      <xdr:rowOff>130614</xdr:rowOff>
    </xdr:from>
    <xdr:ext cx="1057380" cy="678280"/>
    <xdr:pic>
      <xdr:nvPicPr>
        <xdr:cNvPr id="1169" name="图片 209" descr="台阶螺栓">
          <a:extLst>
            <a:ext uri="{FF2B5EF4-FFF2-40B4-BE49-F238E27FC236}">
              <a16:creationId xmlns:a16="http://schemas.microsoft.com/office/drawing/2014/main" id="{ED536864-3679-42EB-99DE-13526B7DF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xfrm>
          <a:off x="16488460" y="376585436"/>
          <a:ext cx="1057380" cy="67828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386</xdr:row>
      <xdr:rowOff>41032</xdr:rowOff>
    </xdr:from>
    <xdr:ext cx="994557" cy="838981"/>
    <xdr:pic>
      <xdr:nvPicPr>
        <xdr:cNvPr id="1170" name="图片 210" descr="橡胶垫">
          <a:extLst>
            <a:ext uri="{FF2B5EF4-FFF2-40B4-BE49-F238E27FC236}">
              <a16:creationId xmlns:a16="http://schemas.microsoft.com/office/drawing/2014/main" id="{63BE269D-B5A4-4BCB-8271-FAD925837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>
          <a:off x="16488460" y="377417570"/>
          <a:ext cx="994557" cy="83898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336</xdr:row>
      <xdr:rowOff>913130</xdr:rowOff>
    </xdr:from>
    <xdr:ext cx="1386840" cy="895259"/>
    <xdr:pic>
      <xdr:nvPicPr>
        <xdr:cNvPr id="1171" name="图片 274" descr="侧围左挡泥板">
          <a:extLst>
            <a:ext uri="{FF2B5EF4-FFF2-40B4-BE49-F238E27FC236}">
              <a16:creationId xmlns:a16="http://schemas.microsoft.com/office/drawing/2014/main" id="{40185E6B-90EB-4967-96FE-1C5308084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xfrm>
          <a:off x="16488460" y="333125622"/>
          <a:ext cx="1386840" cy="89525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337</xdr:row>
      <xdr:rowOff>913130</xdr:rowOff>
    </xdr:from>
    <xdr:ext cx="1386840" cy="897799"/>
    <xdr:pic>
      <xdr:nvPicPr>
        <xdr:cNvPr id="1172" name="图片 275" descr="侧围右挡泥板">
          <a:extLst>
            <a:ext uri="{FF2B5EF4-FFF2-40B4-BE49-F238E27FC236}">
              <a16:creationId xmlns:a16="http://schemas.microsoft.com/office/drawing/2014/main" id="{D96C5B19-E409-49E7-97C0-E066EFAA4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xfrm>
          <a:off x="16488460" y="334047338"/>
          <a:ext cx="1386840" cy="89779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341</xdr:row>
      <xdr:rowOff>4445</xdr:rowOff>
    </xdr:from>
    <xdr:ext cx="1389380" cy="889000"/>
    <xdr:pic>
      <xdr:nvPicPr>
        <xdr:cNvPr id="1173" name="图片 276" descr="后车架前围板">
          <a:extLst>
            <a:ext uri="{FF2B5EF4-FFF2-40B4-BE49-F238E27FC236}">
              <a16:creationId xmlns:a16="http://schemas.microsoft.com/office/drawing/2014/main" id="{38CD53EC-AA66-41AB-B8C3-482A603DB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xfrm>
          <a:off x="16488460" y="336825513"/>
          <a:ext cx="1389380" cy="88900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345</xdr:row>
      <xdr:rowOff>33129</xdr:rowOff>
    </xdr:from>
    <xdr:ext cx="887896" cy="821086"/>
    <xdr:pic>
      <xdr:nvPicPr>
        <xdr:cNvPr id="1174" name="图片 280" descr="IMG_4973">
          <a:extLst>
            <a:ext uri="{FF2B5EF4-FFF2-40B4-BE49-F238E27FC236}">
              <a16:creationId xmlns:a16="http://schemas.microsoft.com/office/drawing/2014/main" id="{D1D4DB10-AC34-4E23-B6A6-E32F00296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/>
        <a:srcRect l="29600" t="25762" r="41641" b="33854"/>
        <a:stretch>
          <a:fillRect/>
        </a:stretch>
      </xdr:blipFill>
      <xdr:spPr>
        <a:xfrm>
          <a:off x="16488460" y="340541059"/>
          <a:ext cx="887896" cy="82108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346</xdr:row>
      <xdr:rowOff>46383</xdr:rowOff>
    </xdr:from>
    <xdr:ext cx="1310143" cy="852675"/>
    <xdr:pic>
      <xdr:nvPicPr>
        <xdr:cNvPr id="1175" name="图片 281" descr="IMG_4974">
          <a:extLst>
            <a:ext uri="{FF2B5EF4-FFF2-40B4-BE49-F238E27FC236}">
              <a16:creationId xmlns:a16="http://schemas.microsoft.com/office/drawing/2014/main" id="{A03F3A10-4A5E-4D2F-9571-2BE87F012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/>
        <a:srcRect l="17686" t="9600" r="12526" b="20244"/>
        <a:stretch>
          <a:fillRect/>
        </a:stretch>
      </xdr:blipFill>
      <xdr:spPr>
        <a:xfrm>
          <a:off x="16488460" y="341476027"/>
          <a:ext cx="1310143" cy="85267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347</xdr:row>
      <xdr:rowOff>6627</xdr:rowOff>
    </xdr:from>
    <xdr:ext cx="1403985" cy="892175"/>
    <xdr:pic>
      <xdr:nvPicPr>
        <xdr:cNvPr id="1176" name="图片 282" descr="坐垫锁拉线">
          <a:extLst>
            <a:ext uri="{FF2B5EF4-FFF2-40B4-BE49-F238E27FC236}">
              <a16:creationId xmlns:a16="http://schemas.microsoft.com/office/drawing/2014/main" id="{0C597EBF-BF4B-4F36-A149-131F1931D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xfrm>
          <a:off x="16488460" y="342357987"/>
          <a:ext cx="1403985" cy="89217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352</xdr:row>
      <xdr:rowOff>33131</xdr:rowOff>
    </xdr:from>
    <xdr:ext cx="1183171" cy="862385"/>
    <xdr:pic>
      <xdr:nvPicPr>
        <xdr:cNvPr id="1177" name="图片 288" descr="手刹警示贴">
          <a:extLst>
            <a:ext uri="{FF2B5EF4-FFF2-40B4-BE49-F238E27FC236}">
              <a16:creationId xmlns:a16="http://schemas.microsoft.com/office/drawing/2014/main" id="{91F1F2E9-4204-4AD5-A80E-49C5517D7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rcRect l="5979" r="4343"/>
        <a:stretch>
          <a:fillRect/>
        </a:stretch>
      </xdr:blipFill>
      <xdr:spPr>
        <a:xfrm>
          <a:off x="16488460" y="346071351"/>
          <a:ext cx="1183171" cy="86238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353</xdr:row>
      <xdr:rowOff>19878</xdr:rowOff>
    </xdr:from>
    <xdr:ext cx="1271215" cy="859603"/>
    <xdr:pic>
      <xdr:nvPicPr>
        <xdr:cNvPr id="1178" name="图片 289" descr="手柄警示贴">
          <a:extLst>
            <a:ext uri="{FF2B5EF4-FFF2-40B4-BE49-F238E27FC236}">
              <a16:creationId xmlns:a16="http://schemas.microsoft.com/office/drawing/2014/main" id="{498563A9-E680-4763-B42A-CA78CC97D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xfrm>
          <a:off x="16488460" y="346979814"/>
          <a:ext cx="1271215" cy="85960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353</xdr:row>
      <xdr:rowOff>31280</xdr:rowOff>
    </xdr:from>
    <xdr:ext cx="1290234" cy="848445"/>
    <xdr:pic>
      <xdr:nvPicPr>
        <xdr:cNvPr id="1179" name="图片 290" descr="玻璃清洗液标贴">
          <a:extLst>
            <a:ext uri="{FF2B5EF4-FFF2-40B4-BE49-F238E27FC236}">
              <a16:creationId xmlns:a16="http://schemas.microsoft.com/office/drawing/2014/main" id="{9926BE3D-AE9D-4D67-B772-0ED565891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xfrm rot="16200000">
          <a:off x="16709354" y="346770322"/>
          <a:ext cx="848445" cy="129023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355</xdr:row>
      <xdr:rowOff>39756</xdr:rowOff>
    </xdr:from>
    <xdr:ext cx="1304345" cy="839827"/>
    <xdr:pic>
      <xdr:nvPicPr>
        <xdr:cNvPr id="1180" name="图片 291" descr="轮胎胎压贴">
          <a:extLst>
            <a:ext uri="{FF2B5EF4-FFF2-40B4-BE49-F238E27FC236}">
              <a16:creationId xmlns:a16="http://schemas.microsoft.com/office/drawing/2014/main" id="{06D53767-8059-4831-BF0C-325BCADAF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xfrm>
          <a:off x="16488460" y="348843122"/>
          <a:ext cx="1304345" cy="83982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355</xdr:row>
      <xdr:rowOff>79517</xdr:rowOff>
    </xdr:from>
    <xdr:ext cx="1413510" cy="743115"/>
    <xdr:pic>
      <xdr:nvPicPr>
        <xdr:cNvPr id="1181" name="图片 292" descr="IMG_4977">
          <a:extLst>
            <a:ext uri="{FF2B5EF4-FFF2-40B4-BE49-F238E27FC236}">
              <a16:creationId xmlns:a16="http://schemas.microsoft.com/office/drawing/2014/main" id="{D410462E-767A-477D-B3E5-253940DB8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/>
        <a:srcRect l="39386" t="17855" r="32412" b="19296"/>
        <a:stretch>
          <a:fillRect/>
        </a:stretch>
      </xdr:blipFill>
      <xdr:spPr>
        <a:xfrm rot="16200000">
          <a:off x="16823657" y="348547686"/>
          <a:ext cx="743115" cy="141351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358</xdr:row>
      <xdr:rowOff>120596</xdr:rowOff>
    </xdr:from>
    <xdr:ext cx="1405147" cy="568518"/>
    <xdr:pic>
      <xdr:nvPicPr>
        <xdr:cNvPr id="1182" name="图片 294" descr="高压线标贴">
          <a:extLst>
            <a:ext uri="{FF2B5EF4-FFF2-40B4-BE49-F238E27FC236}">
              <a16:creationId xmlns:a16="http://schemas.microsoft.com/office/drawing/2014/main" id="{2B53BDD3-3419-4DA5-90E5-A01C409E4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xfrm rot="16200000">
          <a:off x="16906775" y="351270793"/>
          <a:ext cx="568518" cy="140514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359</xdr:row>
      <xdr:rowOff>17584</xdr:rowOff>
    </xdr:from>
    <xdr:ext cx="1390650" cy="857885"/>
    <xdr:pic>
      <xdr:nvPicPr>
        <xdr:cNvPr id="1183" name="图片 296" descr="后车标bange">
          <a:extLst>
            <a:ext uri="{FF2B5EF4-FFF2-40B4-BE49-F238E27FC236}">
              <a16:creationId xmlns:a16="http://schemas.microsoft.com/office/drawing/2014/main" id="{873C2976-7536-40A9-B4BA-CB17E49B2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xfrm>
          <a:off x="16488460" y="352507812"/>
          <a:ext cx="1390650" cy="85788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360</xdr:row>
      <xdr:rowOff>21294</xdr:rowOff>
    </xdr:from>
    <xdr:ext cx="1349736" cy="852075"/>
    <xdr:pic>
      <xdr:nvPicPr>
        <xdr:cNvPr id="1184" name="Picture 3">
          <a:extLst>
            <a:ext uri="{FF2B5EF4-FFF2-40B4-BE49-F238E27FC236}">
              <a16:creationId xmlns:a16="http://schemas.microsoft.com/office/drawing/2014/main" id="{2611DFA1-665E-4B4E-99AC-3D626DBC1D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>
        <a:xfrm>
          <a:off x="16488460" y="353433236"/>
          <a:ext cx="1349736" cy="8520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14</xdr:col>
      <xdr:colOff>0</xdr:colOff>
      <xdr:row>361</xdr:row>
      <xdr:rowOff>37873</xdr:rowOff>
    </xdr:from>
    <xdr:ext cx="1302727" cy="840527"/>
    <xdr:pic>
      <xdr:nvPicPr>
        <xdr:cNvPr id="1185" name="图片 298" descr="高压元件标贴">
          <a:extLst>
            <a:ext uri="{FF2B5EF4-FFF2-40B4-BE49-F238E27FC236}">
              <a16:creationId xmlns:a16="http://schemas.microsoft.com/office/drawing/2014/main" id="{445970A2-FB04-4A23-8E01-EDC580300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xfrm>
          <a:off x="16488460" y="354371531"/>
          <a:ext cx="1302727" cy="84052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362</xdr:row>
      <xdr:rowOff>45374</xdr:rowOff>
    </xdr:from>
    <xdr:ext cx="1321581" cy="852516"/>
    <xdr:pic>
      <xdr:nvPicPr>
        <xdr:cNvPr id="1186" name="图片 299" descr="后车标RAP">
          <a:extLst>
            <a:ext uri="{FF2B5EF4-FFF2-40B4-BE49-F238E27FC236}">
              <a16:creationId xmlns:a16="http://schemas.microsoft.com/office/drawing/2014/main" id="{B8D67D0B-649A-4ED2-96CC-EEE9B36F9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xfrm>
          <a:off x="16488460" y="355300746"/>
          <a:ext cx="1321581" cy="85251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363</xdr:row>
      <xdr:rowOff>9232</xdr:rowOff>
    </xdr:from>
    <xdr:ext cx="884947" cy="893445"/>
    <xdr:pic>
      <xdr:nvPicPr>
        <xdr:cNvPr id="1187" name="图片 300" descr="平安符">
          <a:extLst>
            <a:ext uri="{FF2B5EF4-FFF2-40B4-BE49-F238E27FC236}">
              <a16:creationId xmlns:a16="http://schemas.microsoft.com/office/drawing/2014/main" id="{5AE90976-6B49-4D82-8753-7478BCF1B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xfrm>
          <a:off x="16488460" y="356186320"/>
          <a:ext cx="884947" cy="89344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364</xdr:row>
      <xdr:rowOff>35170</xdr:rowOff>
    </xdr:from>
    <xdr:ext cx="1331046" cy="859545"/>
    <xdr:pic>
      <xdr:nvPicPr>
        <xdr:cNvPr id="1188" name="图片 301" descr="驾驶警示贴">
          <a:extLst>
            <a:ext uri="{FF2B5EF4-FFF2-40B4-BE49-F238E27FC236}">
              <a16:creationId xmlns:a16="http://schemas.microsoft.com/office/drawing/2014/main" id="{EF2DE31F-35AE-4996-BB35-8A054A204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xfrm>
          <a:off x="16488460" y="357133974"/>
          <a:ext cx="1331046" cy="85954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366</xdr:row>
      <xdr:rowOff>0</xdr:rowOff>
    </xdr:from>
    <xdr:ext cx="1389380" cy="894715"/>
    <xdr:pic>
      <xdr:nvPicPr>
        <xdr:cNvPr id="1189" name="图片 303" descr="高压元件标贴">
          <a:extLst>
            <a:ext uri="{FF2B5EF4-FFF2-40B4-BE49-F238E27FC236}">
              <a16:creationId xmlns:a16="http://schemas.microsoft.com/office/drawing/2014/main" id="{BF6D3CC4-2524-44BD-A9D0-DD59593E3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xfrm>
          <a:off x="16488460" y="358942234"/>
          <a:ext cx="1389380" cy="89471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367</xdr:row>
      <xdr:rowOff>66264</xdr:rowOff>
    </xdr:from>
    <xdr:ext cx="1274377" cy="787593"/>
    <xdr:pic>
      <xdr:nvPicPr>
        <xdr:cNvPr id="1190" name="图片 304" descr="IMG_4982">
          <a:extLst>
            <a:ext uri="{FF2B5EF4-FFF2-40B4-BE49-F238E27FC236}">
              <a16:creationId xmlns:a16="http://schemas.microsoft.com/office/drawing/2014/main" id="{978917B3-514D-497B-86CF-4EC28851C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/>
        <a:srcRect l="33532" t="44859" r="41033" b="13999"/>
        <a:stretch>
          <a:fillRect/>
        </a:stretch>
      </xdr:blipFill>
      <xdr:spPr>
        <a:xfrm rot="5400000">
          <a:off x="16731852" y="359686820"/>
          <a:ext cx="787593" cy="127437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370</xdr:row>
      <xdr:rowOff>39760</xdr:rowOff>
    </xdr:from>
    <xdr:ext cx="1225827" cy="839194"/>
    <xdr:pic>
      <xdr:nvPicPr>
        <xdr:cNvPr id="1191" name="图片 308" descr="随车工具">
          <a:extLst>
            <a:ext uri="{FF2B5EF4-FFF2-40B4-BE49-F238E27FC236}">
              <a16:creationId xmlns:a16="http://schemas.microsoft.com/office/drawing/2014/main" id="{43F24970-C2D1-4315-9B69-052FC8038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/>
        <a:srcRect l="19789" b="6951"/>
        <a:stretch>
          <a:fillRect/>
        </a:stretch>
      </xdr:blipFill>
      <xdr:spPr>
        <a:xfrm rot="5400000">
          <a:off x="16681777" y="362475537"/>
          <a:ext cx="839194" cy="122582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371</xdr:row>
      <xdr:rowOff>39756</xdr:rowOff>
    </xdr:from>
    <xdr:ext cx="1325727" cy="857499"/>
    <xdr:pic>
      <xdr:nvPicPr>
        <xdr:cNvPr id="1192" name="图片 309" descr="三角警示牌">
          <a:extLst>
            <a:ext uri="{FF2B5EF4-FFF2-40B4-BE49-F238E27FC236}">
              <a16:creationId xmlns:a16="http://schemas.microsoft.com/office/drawing/2014/main" id="{10447EC8-5D5C-4610-BECA-2063CAF13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xfrm>
          <a:off x="16488460" y="363590566"/>
          <a:ext cx="1325727" cy="85749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371</xdr:row>
      <xdr:rowOff>35986</xdr:rowOff>
    </xdr:from>
    <xdr:ext cx="1346298" cy="861903"/>
    <xdr:pic>
      <xdr:nvPicPr>
        <xdr:cNvPr id="1193" name="图片 310" descr="灭火器">
          <a:extLst>
            <a:ext uri="{FF2B5EF4-FFF2-40B4-BE49-F238E27FC236}">
              <a16:creationId xmlns:a16="http://schemas.microsoft.com/office/drawing/2014/main" id="{C57B5747-4B42-4BC4-8658-F4E760E0F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xfrm rot="16200000">
          <a:off x="16730657" y="363344599"/>
          <a:ext cx="861903" cy="134629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373</xdr:row>
      <xdr:rowOff>25234</xdr:rowOff>
    </xdr:from>
    <xdr:ext cx="1298713" cy="830183"/>
    <xdr:pic>
      <xdr:nvPicPr>
        <xdr:cNvPr id="1194" name="图片 311" descr="反光背心">
          <a:extLst>
            <a:ext uri="{FF2B5EF4-FFF2-40B4-BE49-F238E27FC236}">
              <a16:creationId xmlns:a16="http://schemas.microsoft.com/office/drawing/2014/main" id="{6B032112-2F8D-4069-9940-E2E13ECE2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xfrm>
          <a:off x="16488460" y="365419474"/>
          <a:ext cx="1298713" cy="83018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375</xdr:row>
      <xdr:rowOff>38570</xdr:rowOff>
    </xdr:from>
    <xdr:ext cx="1332285" cy="856779"/>
    <xdr:pic>
      <xdr:nvPicPr>
        <xdr:cNvPr id="1195" name="图片 314" descr="7bc9c1aa2d08ca42d60e991b4b274bc">
          <a:extLst>
            <a:ext uri="{FF2B5EF4-FFF2-40B4-BE49-F238E27FC236}">
              <a16:creationId xmlns:a16="http://schemas.microsoft.com/office/drawing/2014/main" id="{40112369-6577-42A4-A4B9-4E685C4D9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/>
        <a:stretch>
          <a:fillRect/>
        </a:stretch>
      </xdr:blipFill>
      <xdr:spPr>
        <a:xfrm>
          <a:off x="16488460" y="367276240"/>
          <a:ext cx="1332285" cy="85677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392</xdr:row>
      <xdr:rowOff>70341</xdr:rowOff>
    </xdr:from>
    <xdr:ext cx="1213338" cy="785444"/>
    <xdr:pic>
      <xdr:nvPicPr>
        <xdr:cNvPr id="1196" name="图片 316" descr="29db6d22b3033ec426bb4764edf9b21">
          <a:extLst>
            <a:ext uri="{FF2B5EF4-FFF2-40B4-BE49-F238E27FC236}">
              <a16:creationId xmlns:a16="http://schemas.microsoft.com/office/drawing/2014/main" id="{D74C7980-D1C9-4B09-BE85-C2BAA35BD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/>
        <a:srcRect l="22657" t="34563" r="25497" b="15223"/>
        <a:stretch>
          <a:fillRect/>
        </a:stretch>
      </xdr:blipFill>
      <xdr:spPr>
        <a:xfrm rot="5400000">
          <a:off x="16702407" y="382763222"/>
          <a:ext cx="785444" cy="121333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393</xdr:row>
      <xdr:rowOff>58616</xdr:rowOff>
    </xdr:from>
    <xdr:ext cx="1236784" cy="814754"/>
    <xdr:pic>
      <xdr:nvPicPr>
        <xdr:cNvPr id="1197" name="图片 317" descr="22ce4d6bf79f0672d5a8ea92f7797f5">
          <a:extLst>
            <a:ext uri="{FF2B5EF4-FFF2-40B4-BE49-F238E27FC236}">
              <a16:creationId xmlns:a16="http://schemas.microsoft.com/office/drawing/2014/main" id="{FEAEB1E2-96DB-4965-A173-33E012019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/>
        <a:srcRect l="5487" t="4589" r="5455" b="4283"/>
        <a:stretch>
          <a:fillRect/>
        </a:stretch>
      </xdr:blipFill>
      <xdr:spPr>
        <a:xfrm>
          <a:off x="16488460" y="383887160"/>
          <a:ext cx="1236784" cy="81475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394</xdr:row>
      <xdr:rowOff>23447</xdr:rowOff>
    </xdr:from>
    <xdr:ext cx="1260232" cy="861646"/>
    <xdr:pic>
      <xdr:nvPicPr>
        <xdr:cNvPr id="1198" name="图片 318" descr="a8969a7e9e1cc66b87d840d708e6e09">
          <a:extLst>
            <a:ext uri="{FF2B5EF4-FFF2-40B4-BE49-F238E27FC236}">
              <a16:creationId xmlns:a16="http://schemas.microsoft.com/office/drawing/2014/main" id="{F0C9B27F-55F6-47BC-A466-F3038A95A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/>
        <a:srcRect l="15327" t="16755" r="19357" b="14140"/>
        <a:stretch>
          <a:fillRect/>
        </a:stretch>
      </xdr:blipFill>
      <xdr:spPr>
        <a:xfrm rot="10800000">
          <a:off x="16488460" y="384773707"/>
          <a:ext cx="1260232" cy="86164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395</xdr:row>
      <xdr:rowOff>41031</xdr:rowOff>
    </xdr:from>
    <xdr:ext cx="1254369" cy="844065"/>
    <xdr:pic>
      <xdr:nvPicPr>
        <xdr:cNvPr id="1199" name="图片 319" descr="ede848486ac17b78803d04ea37c6d2d">
          <a:extLst>
            <a:ext uri="{FF2B5EF4-FFF2-40B4-BE49-F238E27FC236}">
              <a16:creationId xmlns:a16="http://schemas.microsoft.com/office/drawing/2014/main" id="{5BED576C-E39C-4326-AFA1-84D889A88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rcRect l="16844" t="12035" r="23128" b="9201"/>
        <a:stretch>
          <a:fillRect/>
        </a:stretch>
      </xdr:blipFill>
      <xdr:spPr>
        <a:xfrm rot="5400000">
          <a:off x="16693612" y="385507853"/>
          <a:ext cx="844065" cy="125436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395</xdr:row>
      <xdr:rowOff>23448</xdr:rowOff>
    </xdr:from>
    <xdr:ext cx="1260230" cy="867507"/>
    <xdr:pic>
      <xdr:nvPicPr>
        <xdr:cNvPr id="1200" name="图片 320" descr="ec343b0b49748f6b204b1f4cb2f0338">
          <a:extLst>
            <a:ext uri="{FF2B5EF4-FFF2-40B4-BE49-F238E27FC236}">
              <a16:creationId xmlns:a16="http://schemas.microsoft.com/office/drawing/2014/main" id="{A2D4AACA-56DA-465B-91E7-12BC0B6CB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/>
        <a:srcRect l="10692" t="9057" r="27040" b="20100"/>
        <a:stretch>
          <a:fillRect/>
        </a:stretch>
      </xdr:blipFill>
      <xdr:spPr>
        <a:xfrm rot="5400000">
          <a:off x="16684821" y="385499061"/>
          <a:ext cx="867507" cy="126023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397</xdr:row>
      <xdr:rowOff>52760</xdr:rowOff>
    </xdr:from>
    <xdr:ext cx="1266093" cy="808887"/>
    <xdr:pic>
      <xdr:nvPicPr>
        <xdr:cNvPr id="1201" name="图片 321" descr="六角头螺栓M6×80">
          <a:extLst>
            <a:ext uri="{FF2B5EF4-FFF2-40B4-BE49-F238E27FC236}">
              <a16:creationId xmlns:a16="http://schemas.microsoft.com/office/drawing/2014/main" id="{B54C3732-DD69-4B88-BAB3-614CCFBC8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rcRect l="17026" t="16263" r="16092" b="8996"/>
        <a:stretch>
          <a:fillRect/>
        </a:stretch>
      </xdr:blipFill>
      <xdr:spPr>
        <a:xfrm rot="5400000">
          <a:off x="16717063" y="387339561"/>
          <a:ext cx="808887" cy="126609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398</xdr:row>
      <xdr:rowOff>41033</xdr:rowOff>
    </xdr:from>
    <xdr:ext cx="1266093" cy="855785"/>
    <xdr:pic>
      <xdr:nvPicPr>
        <xdr:cNvPr id="1202" name="图片 322" descr="ec343b0b49748f6b204b1f4cb2f0338">
          <a:extLst>
            <a:ext uri="{FF2B5EF4-FFF2-40B4-BE49-F238E27FC236}">
              <a16:creationId xmlns:a16="http://schemas.microsoft.com/office/drawing/2014/main" id="{2FE1DD01-2513-47FD-85E6-858604741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 l="15650" t="9580" r="22924" b="12297"/>
        <a:stretch>
          <a:fillRect/>
        </a:stretch>
      </xdr:blipFill>
      <xdr:spPr>
        <a:xfrm rot="5400000">
          <a:off x="16693614" y="388272999"/>
          <a:ext cx="855785" cy="126609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399</xdr:row>
      <xdr:rowOff>29311</xdr:rowOff>
    </xdr:from>
    <xdr:ext cx="1277498" cy="867508"/>
    <xdr:pic>
      <xdr:nvPicPr>
        <xdr:cNvPr id="1203" name="图片 323" descr="087bcae081e7c7d1b1078aa986f3fb0">
          <a:extLst>
            <a:ext uri="{FF2B5EF4-FFF2-40B4-BE49-F238E27FC236}">
              <a16:creationId xmlns:a16="http://schemas.microsoft.com/office/drawing/2014/main" id="{E889936A-9CD9-48A7-851B-E344B2B64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/>
        <a:srcRect l="17177" r="20583" b="7236"/>
        <a:stretch>
          <a:fillRect/>
        </a:stretch>
      </xdr:blipFill>
      <xdr:spPr>
        <a:xfrm rot="5400000">
          <a:off x="16693455" y="389183152"/>
          <a:ext cx="867508" cy="127749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400</xdr:row>
      <xdr:rowOff>1</xdr:rowOff>
    </xdr:from>
    <xdr:ext cx="1266091" cy="896816"/>
    <xdr:pic>
      <xdr:nvPicPr>
        <xdr:cNvPr id="1204" name="图片 324" descr="六角头螺栓M16×220">
          <a:extLst>
            <a:ext uri="{FF2B5EF4-FFF2-40B4-BE49-F238E27FC236}">
              <a16:creationId xmlns:a16="http://schemas.microsoft.com/office/drawing/2014/main" id="{685CE5BB-5735-4149-ABD5-E01A5FC9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/>
        <a:srcRect l="15832" t="16453" r="7056" b="8667"/>
        <a:stretch>
          <a:fillRect/>
        </a:stretch>
      </xdr:blipFill>
      <xdr:spPr>
        <a:xfrm rot="5400000">
          <a:off x="16673098" y="390095913"/>
          <a:ext cx="896816" cy="126609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401</xdr:row>
      <xdr:rowOff>17585</xdr:rowOff>
    </xdr:from>
    <xdr:ext cx="1248507" cy="867511"/>
    <xdr:pic>
      <xdr:nvPicPr>
        <xdr:cNvPr id="1205" name="图片 325" descr="六角头螺栓M16×100">
          <a:extLst>
            <a:ext uri="{FF2B5EF4-FFF2-40B4-BE49-F238E27FC236}">
              <a16:creationId xmlns:a16="http://schemas.microsoft.com/office/drawing/2014/main" id="{C6A2E64D-8B64-4819-870F-E5CBDEBA8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/>
        <a:srcRect l="18677" t="21617" r="19084" b="19802"/>
        <a:stretch>
          <a:fillRect/>
        </a:stretch>
      </xdr:blipFill>
      <xdr:spPr>
        <a:xfrm rot="5400000">
          <a:off x="16678958" y="391029353"/>
          <a:ext cx="867511" cy="124850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402</xdr:row>
      <xdr:rowOff>23448</xdr:rowOff>
    </xdr:from>
    <xdr:ext cx="1225062" cy="844062"/>
    <xdr:pic>
      <xdr:nvPicPr>
        <xdr:cNvPr id="1206" name="图片 326" descr="六角法兰面螺栓M6×16">
          <a:extLst>
            <a:ext uri="{FF2B5EF4-FFF2-40B4-BE49-F238E27FC236}">
              <a16:creationId xmlns:a16="http://schemas.microsoft.com/office/drawing/2014/main" id="{0D4D2AD6-C31A-4DA5-9C23-FD8E9EF80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/>
        <a:srcRect l="18277" t="11153" r="20944" b="7404"/>
        <a:stretch>
          <a:fillRect/>
        </a:stretch>
      </xdr:blipFill>
      <xdr:spPr>
        <a:xfrm rot="5400000">
          <a:off x="16678960" y="391956928"/>
          <a:ext cx="844062" cy="122506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403</xdr:row>
      <xdr:rowOff>41036</xdr:rowOff>
    </xdr:from>
    <xdr:ext cx="1219201" cy="861644"/>
    <xdr:pic>
      <xdr:nvPicPr>
        <xdr:cNvPr id="1207" name="图片 327" descr="六角法兰面螺栓M6×20">
          <a:extLst>
            <a:ext uri="{FF2B5EF4-FFF2-40B4-BE49-F238E27FC236}">
              <a16:creationId xmlns:a16="http://schemas.microsoft.com/office/drawing/2014/main" id="{3A3BB383-3116-466C-96AB-623CB4F48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 l="16980" t="13511" r="21088" b="8728"/>
        <a:stretch>
          <a:fillRect/>
        </a:stretch>
      </xdr:blipFill>
      <xdr:spPr>
        <a:xfrm rot="5400000">
          <a:off x="16667239" y="392907953"/>
          <a:ext cx="861644" cy="121920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404</xdr:row>
      <xdr:rowOff>23447</xdr:rowOff>
    </xdr:from>
    <xdr:ext cx="1225061" cy="861646"/>
    <xdr:pic>
      <xdr:nvPicPr>
        <xdr:cNvPr id="1208" name="图片 328" descr="六角法兰面螺栓M6×30">
          <a:extLst>
            <a:ext uri="{FF2B5EF4-FFF2-40B4-BE49-F238E27FC236}">
              <a16:creationId xmlns:a16="http://schemas.microsoft.com/office/drawing/2014/main" id="{490EA4DD-681C-4A04-984B-D8F863777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/>
        <a:srcRect l="14455" t="10943" r="23698" b="11132"/>
        <a:stretch>
          <a:fillRect/>
        </a:stretch>
      </xdr:blipFill>
      <xdr:spPr>
        <a:xfrm rot="5400000">
          <a:off x="16670168" y="393809151"/>
          <a:ext cx="861646" cy="122506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404</xdr:row>
      <xdr:rowOff>29311</xdr:rowOff>
    </xdr:from>
    <xdr:ext cx="1207478" cy="855785"/>
    <xdr:pic>
      <xdr:nvPicPr>
        <xdr:cNvPr id="1209" name="图片 329" descr="六角法兰面螺栓M8×39">
          <a:extLst>
            <a:ext uri="{FF2B5EF4-FFF2-40B4-BE49-F238E27FC236}">
              <a16:creationId xmlns:a16="http://schemas.microsoft.com/office/drawing/2014/main" id="{14887CCB-8FA1-41E4-8A44-D703DBF91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 l="18104" t="11318" r="21079" b="10170"/>
        <a:stretch>
          <a:fillRect/>
        </a:stretch>
      </xdr:blipFill>
      <xdr:spPr>
        <a:xfrm rot="5400000">
          <a:off x="16664306" y="393820877"/>
          <a:ext cx="855785" cy="120747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406</xdr:row>
      <xdr:rowOff>23447</xdr:rowOff>
    </xdr:from>
    <xdr:ext cx="1143000" cy="861648"/>
    <xdr:pic>
      <xdr:nvPicPr>
        <xdr:cNvPr id="1210" name="图片 330" descr="六角头螺栓M10×1.25×55">
          <a:extLst>
            <a:ext uri="{FF2B5EF4-FFF2-40B4-BE49-F238E27FC236}">
              <a16:creationId xmlns:a16="http://schemas.microsoft.com/office/drawing/2014/main" id="{D203E443-7BDE-4CC7-ACB4-402F50C82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/>
        <a:srcRect l="19139" t="12026" r="19776" b="16495"/>
        <a:stretch>
          <a:fillRect/>
        </a:stretch>
      </xdr:blipFill>
      <xdr:spPr>
        <a:xfrm rot="5400000">
          <a:off x="16629136" y="395693613"/>
          <a:ext cx="861648" cy="114300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406</xdr:row>
      <xdr:rowOff>41030</xdr:rowOff>
    </xdr:from>
    <xdr:ext cx="1143000" cy="849923"/>
    <xdr:pic>
      <xdr:nvPicPr>
        <xdr:cNvPr id="1211" name="图片 331" descr="十字槽盘头螺钉M4×12">
          <a:extLst>
            <a:ext uri="{FF2B5EF4-FFF2-40B4-BE49-F238E27FC236}">
              <a16:creationId xmlns:a16="http://schemas.microsoft.com/office/drawing/2014/main" id="{49AD7E2A-88B4-4EE8-9E17-EB83F23D4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 l="20351" t="9247" r="18420" b="11037"/>
        <a:stretch>
          <a:fillRect/>
        </a:stretch>
      </xdr:blipFill>
      <xdr:spPr>
        <a:xfrm rot="5400000">
          <a:off x="16634998" y="395705334"/>
          <a:ext cx="849923" cy="114300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408</xdr:row>
      <xdr:rowOff>46896</xdr:rowOff>
    </xdr:from>
    <xdr:ext cx="1154723" cy="844061"/>
    <xdr:pic>
      <xdr:nvPicPr>
        <xdr:cNvPr id="1212" name="图片 332" descr="十字槽盘头螺钉M5×16">
          <a:extLst>
            <a:ext uri="{FF2B5EF4-FFF2-40B4-BE49-F238E27FC236}">
              <a16:creationId xmlns:a16="http://schemas.microsoft.com/office/drawing/2014/main" id="{6EABA078-8250-470A-840C-069BF4030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 l="18552" t="18223" r="21583" b="9857"/>
        <a:stretch>
          <a:fillRect/>
        </a:stretch>
      </xdr:blipFill>
      <xdr:spPr>
        <a:xfrm rot="5400000">
          <a:off x="16643791" y="397545837"/>
          <a:ext cx="844061" cy="115472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408</xdr:row>
      <xdr:rowOff>23446</xdr:rowOff>
    </xdr:from>
    <xdr:ext cx="1166446" cy="867507"/>
    <xdr:pic>
      <xdr:nvPicPr>
        <xdr:cNvPr id="1213" name="图片 333" descr="内六角圆柱头螺钉M6×16">
          <a:extLst>
            <a:ext uri="{FF2B5EF4-FFF2-40B4-BE49-F238E27FC236}">
              <a16:creationId xmlns:a16="http://schemas.microsoft.com/office/drawing/2014/main" id="{7F2BD2EB-ABD2-42FB-93EC-E9D06B8B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 l="17976" t="9212" r="19614" b="10133"/>
        <a:stretch>
          <a:fillRect/>
        </a:stretch>
      </xdr:blipFill>
      <xdr:spPr>
        <a:xfrm rot="5400000">
          <a:off x="16637929" y="397528249"/>
          <a:ext cx="867507" cy="116644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410</xdr:row>
      <xdr:rowOff>35173</xdr:rowOff>
    </xdr:from>
    <xdr:ext cx="1172307" cy="838198"/>
    <xdr:pic>
      <xdr:nvPicPr>
        <xdr:cNvPr id="1214" name="图片 334" descr="内六角圆柱头螺钉M6×16">
          <a:extLst>
            <a:ext uri="{FF2B5EF4-FFF2-40B4-BE49-F238E27FC236}">
              <a16:creationId xmlns:a16="http://schemas.microsoft.com/office/drawing/2014/main" id="{0EDCEA0F-2BCA-4BD5-8C44-D78AD33B8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/>
        <a:srcRect l="25654" t="12929" r="14209" b="11026"/>
        <a:stretch>
          <a:fillRect/>
        </a:stretch>
      </xdr:blipFill>
      <xdr:spPr>
        <a:xfrm rot="5400000">
          <a:off x="16655515" y="399365820"/>
          <a:ext cx="838198" cy="117230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411</xdr:row>
      <xdr:rowOff>35170</xdr:rowOff>
    </xdr:from>
    <xdr:ext cx="1154723" cy="861649"/>
    <xdr:pic>
      <xdr:nvPicPr>
        <xdr:cNvPr id="1215" name="图片 335" descr="内六角圆柱头螺钉、弹簧垫圈和平垫圈组合件M6×14">
          <a:extLst>
            <a:ext uri="{FF2B5EF4-FFF2-40B4-BE49-F238E27FC236}">
              <a16:creationId xmlns:a16="http://schemas.microsoft.com/office/drawing/2014/main" id="{A3E80627-41BF-421C-9D45-C83BDF6AA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/>
        <a:srcRect l="19521" t="20041" r="18434" b="22470"/>
        <a:stretch>
          <a:fillRect/>
        </a:stretch>
      </xdr:blipFill>
      <xdr:spPr>
        <a:xfrm rot="5400000">
          <a:off x="16634997" y="400308051"/>
          <a:ext cx="861649" cy="115472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412</xdr:row>
      <xdr:rowOff>11729</xdr:rowOff>
    </xdr:from>
    <xdr:ext cx="1184031" cy="890952"/>
    <xdr:pic>
      <xdr:nvPicPr>
        <xdr:cNvPr id="1216" name="图片 336" descr="内六角圆柱头螺钉M8×30">
          <a:extLst>
            <a:ext uri="{FF2B5EF4-FFF2-40B4-BE49-F238E27FC236}">
              <a16:creationId xmlns:a16="http://schemas.microsoft.com/office/drawing/2014/main" id="{02D91B13-BDB0-4412-A507-C79B8AB57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/>
        <a:srcRect l="18383" t="12411" r="18483" b="15957"/>
        <a:stretch>
          <a:fillRect/>
        </a:stretch>
      </xdr:blipFill>
      <xdr:spPr>
        <a:xfrm rot="5400000">
          <a:off x="16635000" y="401206321"/>
          <a:ext cx="890952" cy="118403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413</xdr:row>
      <xdr:rowOff>29309</xdr:rowOff>
    </xdr:from>
    <xdr:ext cx="1184031" cy="832342"/>
    <xdr:pic>
      <xdr:nvPicPr>
        <xdr:cNvPr id="1217" name="图片 337" descr="内六角圆柱头螺钉M8×30">
          <a:extLst>
            <a:ext uri="{FF2B5EF4-FFF2-40B4-BE49-F238E27FC236}">
              <a16:creationId xmlns:a16="http://schemas.microsoft.com/office/drawing/2014/main" id="{ACDB9128-3614-4516-AC03-3BAFFE777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/>
        <a:srcRect l="17806" t="10856" r="22423" b="21193"/>
        <a:stretch>
          <a:fillRect/>
        </a:stretch>
      </xdr:blipFill>
      <xdr:spPr>
        <a:xfrm rot="5400000">
          <a:off x="16664305" y="402116312"/>
          <a:ext cx="832342" cy="118403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414</xdr:row>
      <xdr:rowOff>23449</xdr:rowOff>
    </xdr:from>
    <xdr:ext cx="1189892" cy="861646"/>
    <xdr:pic>
      <xdr:nvPicPr>
        <xdr:cNvPr id="1218" name="图片 338" descr="内六角圆柱头螺钉、弹簧垫圈和平垫圈组合件M8×35">
          <a:extLst>
            <a:ext uri="{FF2B5EF4-FFF2-40B4-BE49-F238E27FC236}">
              <a16:creationId xmlns:a16="http://schemas.microsoft.com/office/drawing/2014/main" id="{08F8BC87-CB89-49C3-A6A3-5E5BCF56C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/>
        <a:srcRect l="20740" t="12547" r="17357" b="13482"/>
        <a:stretch>
          <a:fillRect/>
        </a:stretch>
      </xdr:blipFill>
      <xdr:spPr>
        <a:xfrm rot="5400000">
          <a:off x="16652583" y="403043890"/>
          <a:ext cx="861646" cy="118989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414</xdr:row>
      <xdr:rowOff>29309</xdr:rowOff>
    </xdr:from>
    <xdr:ext cx="1189892" cy="855785"/>
    <xdr:pic>
      <xdr:nvPicPr>
        <xdr:cNvPr id="1219" name="图片 339" descr="内六角圆柱头螺钉M8×50">
          <a:extLst>
            <a:ext uri="{FF2B5EF4-FFF2-40B4-BE49-F238E27FC236}">
              <a16:creationId xmlns:a16="http://schemas.microsoft.com/office/drawing/2014/main" id="{9E11F500-E281-419A-A83E-B90E3E7FF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/>
        <a:srcRect l="25976" t="23993" r="11746" b="20505"/>
        <a:stretch>
          <a:fillRect/>
        </a:stretch>
      </xdr:blipFill>
      <xdr:spPr>
        <a:xfrm rot="5400000">
          <a:off x="16655513" y="403046820"/>
          <a:ext cx="855785" cy="118989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416</xdr:row>
      <xdr:rowOff>41031</xdr:rowOff>
    </xdr:from>
    <xdr:ext cx="1178170" cy="844062"/>
    <xdr:pic>
      <xdr:nvPicPr>
        <xdr:cNvPr id="1220" name="图片 340" descr="十字槽盘头自攻螺钉和平垫圈组合件ST4.2×1.4×13">
          <a:extLst>
            <a:ext uri="{FF2B5EF4-FFF2-40B4-BE49-F238E27FC236}">
              <a16:creationId xmlns:a16="http://schemas.microsoft.com/office/drawing/2014/main" id="{75BF7236-D327-4248-A9D4-AE05F3440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/>
        <a:srcRect l="19948" t="18454" r="19329" b="18505"/>
        <a:stretch>
          <a:fillRect/>
        </a:stretch>
      </xdr:blipFill>
      <xdr:spPr>
        <a:xfrm rot="5400000">
          <a:off x="16655514" y="404901971"/>
          <a:ext cx="844062" cy="117817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417</xdr:row>
      <xdr:rowOff>23451</xdr:rowOff>
    </xdr:from>
    <xdr:ext cx="1201615" cy="873366"/>
    <xdr:pic>
      <xdr:nvPicPr>
        <xdr:cNvPr id="1221" name="图片 341" descr="十字槽盘头自攻螺钉和平垫圈组合件ST4.8×1.6×13">
          <a:extLst>
            <a:ext uri="{FF2B5EF4-FFF2-40B4-BE49-F238E27FC236}">
              <a16:creationId xmlns:a16="http://schemas.microsoft.com/office/drawing/2014/main" id="{04386766-615A-4F52-93D4-F6421EB9F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/>
        <a:srcRect l="14807" t="22126" r="22217" b="19397"/>
        <a:stretch>
          <a:fillRect/>
        </a:stretch>
      </xdr:blipFill>
      <xdr:spPr>
        <a:xfrm rot="5400000">
          <a:off x="16652585" y="405809034"/>
          <a:ext cx="873366" cy="120161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418</xdr:row>
      <xdr:rowOff>35170</xdr:rowOff>
    </xdr:from>
    <xdr:ext cx="1207476" cy="849926"/>
    <xdr:pic>
      <xdr:nvPicPr>
        <xdr:cNvPr id="1222" name="图片 342" descr="十字槽盘头自攻螺钉和平垫圈组合件ST4.8×1.6×13">
          <a:extLst>
            <a:ext uri="{FF2B5EF4-FFF2-40B4-BE49-F238E27FC236}">
              <a16:creationId xmlns:a16="http://schemas.microsoft.com/office/drawing/2014/main" id="{6241B401-8245-466C-9714-5CED2A729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/>
        <a:srcRect l="17637" t="19839" r="21078" b="24933"/>
        <a:stretch>
          <a:fillRect/>
        </a:stretch>
      </xdr:blipFill>
      <xdr:spPr>
        <a:xfrm rot="5400000">
          <a:off x="16667235" y="406727819"/>
          <a:ext cx="849926" cy="1207476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419</xdr:row>
      <xdr:rowOff>29308</xdr:rowOff>
    </xdr:from>
    <xdr:ext cx="1219201" cy="844062"/>
    <xdr:pic>
      <xdr:nvPicPr>
        <xdr:cNvPr id="1223" name="图片 343" descr="IMG_4987">
          <a:extLst>
            <a:ext uri="{FF2B5EF4-FFF2-40B4-BE49-F238E27FC236}">
              <a16:creationId xmlns:a16="http://schemas.microsoft.com/office/drawing/2014/main" id="{E4D48CCE-FB0C-49BB-B460-58BBDFDED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/>
        <a:srcRect l="14344" t="13197" r="19842" b="16298"/>
        <a:stretch>
          <a:fillRect/>
        </a:stretch>
      </xdr:blipFill>
      <xdr:spPr>
        <a:xfrm>
          <a:off x="16488460" y="407822448"/>
          <a:ext cx="1219201" cy="84406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420</xdr:row>
      <xdr:rowOff>35169</xdr:rowOff>
    </xdr:from>
    <xdr:ext cx="1236785" cy="844062"/>
    <xdr:pic>
      <xdr:nvPicPr>
        <xdr:cNvPr id="1224" name="图片 344" descr="IMG_4987">
          <a:extLst>
            <a:ext uri="{FF2B5EF4-FFF2-40B4-BE49-F238E27FC236}">
              <a16:creationId xmlns:a16="http://schemas.microsoft.com/office/drawing/2014/main" id="{2DB53FF2-2BB1-4930-A474-B2DFD5FFF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/>
        <a:srcRect l="22674" t="16287" r="20132" b="23330"/>
        <a:stretch>
          <a:fillRect/>
        </a:stretch>
      </xdr:blipFill>
      <xdr:spPr>
        <a:xfrm>
          <a:off x="16488460" y="408750023"/>
          <a:ext cx="1236785" cy="84406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421</xdr:row>
      <xdr:rowOff>46894</xdr:rowOff>
    </xdr:from>
    <xdr:ext cx="1248508" cy="832338"/>
    <xdr:pic>
      <xdr:nvPicPr>
        <xdr:cNvPr id="1225" name="图片 345" descr="IMG_4987">
          <a:extLst>
            <a:ext uri="{FF2B5EF4-FFF2-40B4-BE49-F238E27FC236}">
              <a16:creationId xmlns:a16="http://schemas.microsoft.com/office/drawing/2014/main" id="{9A59FD9A-AC89-46F7-B08D-625649129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/>
        <a:srcRect l="22237" t="26339" r="34072" b="21599"/>
        <a:stretch>
          <a:fillRect/>
        </a:stretch>
      </xdr:blipFill>
      <xdr:spPr>
        <a:xfrm>
          <a:off x="16488460" y="409683464"/>
          <a:ext cx="1248508" cy="83233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422</xdr:row>
      <xdr:rowOff>58616</xdr:rowOff>
    </xdr:from>
    <xdr:ext cx="1230923" cy="803033"/>
    <xdr:pic>
      <xdr:nvPicPr>
        <xdr:cNvPr id="1226" name="图片 346" descr="十字槽大半圆头自攻螺钉ST4.2×1.4×13">
          <a:extLst>
            <a:ext uri="{FF2B5EF4-FFF2-40B4-BE49-F238E27FC236}">
              <a16:creationId xmlns:a16="http://schemas.microsoft.com/office/drawing/2014/main" id="{A3D4A120-C9DC-4C68-B7B8-71074B9DE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/>
        <a:srcRect l="17054" t="25452" r="25095" b="2736"/>
        <a:stretch>
          <a:fillRect/>
        </a:stretch>
      </xdr:blipFill>
      <xdr:spPr>
        <a:xfrm rot="5400000">
          <a:off x="16702405" y="410402955"/>
          <a:ext cx="803033" cy="123092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423</xdr:row>
      <xdr:rowOff>64477</xdr:rowOff>
    </xdr:from>
    <xdr:ext cx="1248507" cy="818515"/>
    <xdr:pic>
      <xdr:nvPicPr>
        <xdr:cNvPr id="1227" name="图片 347" descr="B型板簧螺母M6">
          <a:extLst>
            <a:ext uri="{FF2B5EF4-FFF2-40B4-BE49-F238E27FC236}">
              <a16:creationId xmlns:a16="http://schemas.microsoft.com/office/drawing/2014/main" id="{D131500F-2AE4-4182-83BB-60BB94A2B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/>
        <a:srcRect l="4420" t="8407" r="5924"/>
        <a:stretch>
          <a:fillRect/>
        </a:stretch>
      </xdr:blipFill>
      <xdr:spPr>
        <a:xfrm>
          <a:off x="16488460" y="411544477"/>
          <a:ext cx="1248507" cy="818515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424</xdr:row>
      <xdr:rowOff>52754</xdr:rowOff>
    </xdr:from>
    <xdr:ext cx="1248507" cy="826477"/>
    <xdr:pic>
      <xdr:nvPicPr>
        <xdr:cNvPr id="1228" name="图片 348" descr="六角法兰面螺母M6">
          <a:extLst>
            <a:ext uri="{FF2B5EF4-FFF2-40B4-BE49-F238E27FC236}">
              <a16:creationId xmlns:a16="http://schemas.microsoft.com/office/drawing/2014/main" id="{6DE604F6-553E-4432-B92C-C500C3996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/>
        <a:srcRect l="3591" t="4385" r="6425" b="3569"/>
        <a:stretch>
          <a:fillRect/>
        </a:stretch>
      </xdr:blipFill>
      <xdr:spPr>
        <a:xfrm>
          <a:off x="16488460" y="412454470"/>
          <a:ext cx="1248507" cy="82647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425</xdr:row>
      <xdr:rowOff>46893</xdr:rowOff>
    </xdr:from>
    <xdr:ext cx="1254369" cy="814754"/>
    <xdr:pic>
      <xdr:nvPicPr>
        <xdr:cNvPr id="1229" name="图片 349" descr="六角法兰面螺母M16">
          <a:extLst>
            <a:ext uri="{FF2B5EF4-FFF2-40B4-BE49-F238E27FC236}">
              <a16:creationId xmlns:a16="http://schemas.microsoft.com/office/drawing/2014/main" id="{B8C81ABA-51CB-4C44-AB79-C62367D46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/>
        <a:srcRect l="5467" t="5234" r="4538" b="3832"/>
        <a:stretch>
          <a:fillRect/>
        </a:stretch>
      </xdr:blipFill>
      <xdr:spPr>
        <a:xfrm>
          <a:off x="16488460" y="413370323"/>
          <a:ext cx="1254369" cy="81475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426</xdr:row>
      <xdr:rowOff>35170</xdr:rowOff>
    </xdr:from>
    <xdr:ext cx="1260230" cy="832338"/>
    <xdr:pic>
      <xdr:nvPicPr>
        <xdr:cNvPr id="1230" name="图片 350" descr="1型非金属嵌件六角锁紧螺母M10×1.25">
          <a:extLst>
            <a:ext uri="{FF2B5EF4-FFF2-40B4-BE49-F238E27FC236}">
              <a16:creationId xmlns:a16="http://schemas.microsoft.com/office/drawing/2014/main" id="{06A35898-0080-4726-B00E-BC2CB528F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/>
        <a:srcRect l="3369" t="3917" r="6092" b="3384"/>
        <a:stretch>
          <a:fillRect/>
        </a:stretch>
      </xdr:blipFill>
      <xdr:spPr>
        <a:xfrm>
          <a:off x="16488460" y="414280316"/>
          <a:ext cx="1260230" cy="83233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427</xdr:row>
      <xdr:rowOff>46893</xdr:rowOff>
    </xdr:from>
    <xdr:ext cx="1246652" cy="844061"/>
    <xdr:pic>
      <xdr:nvPicPr>
        <xdr:cNvPr id="1231" name="图片 351" descr="1型非金属嵌件六角锁紧螺母M12×1.25">
          <a:extLst>
            <a:ext uri="{FF2B5EF4-FFF2-40B4-BE49-F238E27FC236}">
              <a16:creationId xmlns:a16="http://schemas.microsoft.com/office/drawing/2014/main" id="{0172606D-852E-4DCB-89ED-6AC5EE0F4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/>
        <a:srcRect l="10518" t="3418" b="2244"/>
        <a:stretch>
          <a:fillRect/>
        </a:stretch>
      </xdr:blipFill>
      <xdr:spPr>
        <a:xfrm>
          <a:off x="16488460" y="415213753"/>
          <a:ext cx="1246652" cy="84406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428</xdr:row>
      <xdr:rowOff>35169</xdr:rowOff>
    </xdr:from>
    <xdr:ext cx="1207477" cy="803031"/>
    <xdr:pic>
      <xdr:nvPicPr>
        <xdr:cNvPr id="1232" name="图片 352" descr="非金属镶嵌六角法兰锁紧螺母M6">
          <a:extLst>
            <a:ext uri="{FF2B5EF4-FFF2-40B4-BE49-F238E27FC236}">
              <a16:creationId xmlns:a16="http://schemas.microsoft.com/office/drawing/2014/main" id="{27044002-DDFD-4D95-AE3F-7966CA4E3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/>
        <a:srcRect l="4649" t="3425" r="8284" b="6631"/>
        <a:stretch>
          <a:fillRect/>
        </a:stretch>
      </xdr:blipFill>
      <xdr:spPr>
        <a:xfrm>
          <a:off x="16488460" y="416123745"/>
          <a:ext cx="1207477" cy="80303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429</xdr:row>
      <xdr:rowOff>41031</xdr:rowOff>
    </xdr:from>
    <xdr:ext cx="1207477" cy="838200"/>
    <xdr:pic>
      <xdr:nvPicPr>
        <xdr:cNvPr id="1233" name="图片 353" descr="非金属镶嵌六角法兰锁紧螺母M8">
          <a:extLst>
            <a:ext uri="{FF2B5EF4-FFF2-40B4-BE49-F238E27FC236}">
              <a16:creationId xmlns:a16="http://schemas.microsoft.com/office/drawing/2014/main" id="{EA8FC955-9ABE-4574-BFC4-3085BB767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/>
        <a:srcRect l="5901" t="4523" r="7271" b="5865"/>
        <a:stretch>
          <a:fillRect/>
        </a:stretch>
      </xdr:blipFill>
      <xdr:spPr>
        <a:xfrm>
          <a:off x="16488460" y="417051323"/>
          <a:ext cx="1207477" cy="83820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430</xdr:row>
      <xdr:rowOff>35170</xdr:rowOff>
    </xdr:from>
    <xdr:ext cx="1207477" cy="814754"/>
    <xdr:pic>
      <xdr:nvPicPr>
        <xdr:cNvPr id="1234" name="图片 354" descr="非金属镶嵌六角法兰锁紧螺母M8">
          <a:extLst>
            <a:ext uri="{FF2B5EF4-FFF2-40B4-BE49-F238E27FC236}">
              <a16:creationId xmlns:a16="http://schemas.microsoft.com/office/drawing/2014/main" id="{6F155BB4-E8B4-4F28-8D21-342C739F7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/>
        <a:srcRect l="6328" t="3914" r="6764" b="5409"/>
        <a:stretch>
          <a:fillRect/>
        </a:stretch>
      </xdr:blipFill>
      <xdr:spPr>
        <a:xfrm>
          <a:off x="16488460" y="417967176"/>
          <a:ext cx="1207477" cy="81475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431</xdr:row>
      <xdr:rowOff>52755</xdr:rowOff>
    </xdr:from>
    <xdr:ext cx="1219200" cy="791307"/>
    <xdr:pic>
      <xdr:nvPicPr>
        <xdr:cNvPr id="1235" name="图片 355" descr="A型簧片螺母ST4.2">
          <a:extLst>
            <a:ext uri="{FF2B5EF4-FFF2-40B4-BE49-F238E27FC236}">
              <a16:creationId xmlns:a16="http://schemas.microsoft.com/office/drawing/2014/main" id="{3D1160D5-8F46-4A16-95A5-41533BEBC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/>
        <a:srcRect l="5058" t="26621" r="7271" b="16078"/>
        <a:stretch>
          <a:fillRect/>
        </a:stretch>
      </xdr:blipFill>
      <xdr:spPr>
        <a:xfrm>
          <a:off x="16488460" y="418906477"/>
          <a:ext cx="1219200" cy="79130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432</xdr:row>
      <xdr:rowOff>52754</xdr:rowOff>
    </xdr:from>
    <xdr:ext cx="1225062" cy="832339"/>
    <xdr:pic>
      <xdr:nvPicPr>
        <xdr:cNvPr id="1236" name="图片 356" descr="144526f3788ef95b8bab6785f2a29d0">
          <a:extLst>
            <a:ext uri="{FF2B5EF4-FFF2-40B4-BE49-F238E27FC236}">
              <a16:creationId xmlns:a16="http://schemas.microsoft.com/office/drawing/2014/main" id="{2BD229DC-E96D-413A-89D5-A3A5AEB09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/>
        <a:srcRect l="9277" t="4056" r="2590" b="3310"/>
        <a:stretch>
          <a:fillRect/>
        </a:stretch>
      </xdr:blipFill>
      <xdr:spPr>
        <a:xfrm>
          <a:off x="16488460" y="419828190"/>
          <a:ext cx="1225062" cy="83233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433</xdr:row>
      <xdr:rowOff>46893</xdr:rowOff>
    </xdr:from>
    <xdr:ext cx="1248508" cy="832338"/>
    <xdr:pic>
      <xdr:nvPicPr>
        <xdr:cNvPr id="1237" name="图片 357" descr="平垫φ8.4×φ16×1.6">
          <a:extLst>
            <a:ext uri="{FF2B5EF4-FFF2-40B4-BE49-F238E27FC236}">
              <a16:creationId xmlns:a16="http://schemas.microsoft.com/office/drawing/2014/main" id="{CE746734-4659-4BEF-B21B-AE7311450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/>
        <a:srcRect l="2955" t="2759" r="7143" b="4345"/>
        <a:stretch>
          <a:fillRect/>
        </a:stretch>
      </xdr:blipFill>
      <xdr:spPr>
        <a:xfrm>
          <a:off x="16488460" y="420744045"/>
          <a:ext cx="1248508" cy="83233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434</xdr:row>
      <xdr:rowOff>64477</xdr:rowOff>
    </xdr:from>
    <xdr:ext cx="1263747" cy="803031"/>
    <xdr:pic>
      <xdr:nvPicPr>
        <xdr:cNvPr id="1238" name="图片 358" descr="平垫φ13×φ24×2.5">
          <a:extLst>
            <a:ext uri="{FF2B5EF4-FFF2-40B4-BE49-F238E27FC236}">
              <a16:creationId xmlns:a16="http://schemas.microsoft.com/office/drawing/2014/main" id="{901EECBB-D877-48BB-9687-5CEE20551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/>
        <a:srcRect l="8876" t="5871" b="4757"/>
        <a:stretch>
          <a:fillRect/>
        </a:stretch>
      </xdr:blipFill>
      <xdr:spPr>
        <a:xfrm>
          <a:off x="16488460" y="421683345"/>
          <a:ext cx="1263747" cy="80303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435</xdr:row>
      <xdr:rowOff>46893</xdr:rowOff>
    </xdr:from>
    <xdr:ext cx="1254370" cy="814754"/>
    <xdr:pic>
      <xdr:nvPicPr>
        <xdr:cNvPr id="1239" name="图片 359" descr="平垫φ17×φ30×3">
          <a:extLst>
            <a:ext uri="{FF2B5EF4-FFF2-40B4-BE49-F238E27FC236}">
              <a16:creationId xmlns:a16="http://schemas.microsoft.com/office/drawing/2014/main" id="{1A641EAE-2167-41A9-A0DC-4C73DAE5B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/>
        <a:srcRect t="3280" r="9882" b="5527"/>
        <a:stretch>
          <a:fillRect/>
        </a:stretch>
      </xdr:blipFill>
      <xdr:spPr>
        <a:xfrm>
          <a:off x="16488460" y="422587475"/>
          <a:ext cx="1254370" cy="814754"/>
        </a:xfrm>
        <a:prstGeom prst="rect">
          <a:avLst/>
        </a:prstGeom>
      </xdr:spPr>
    </xdr:pic>
    <xdr:clientData/>
  </xdr:oneCellAnchor>
  <xdr:oneCellAnchor>
    <xdr:from>
      <xdr:col>14</xdr:col>
      <xdr:colOff>93549</xdr:colOff>
      <xdr:row>436</xdr:row>
      <xdr:rowOff>114353</xdr:rowOff>
    </xdr:from>
    <xdr:ext cx="1248508" cy="832339"/>
    <xdr:pic>
      <xdr:nvPicPr>
        <xdr:cNvPr id="1240" name="图片 360" descr="弹垫φ6">
          <a:extLst>
            <a:ext uri="{FF2B5EF4-FFF2-40B4-BE49-F238E27FC236}">
              <a16:creationId xmlns:a16="http://schemas.microsoft.com/office/drawing/2014/main" id="{C40D7F86-1210-4D6B-926A-A0441DB7B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/>
        <a:srcRect l="4213" t="5128" r="6049" b="3846"/>
        <a:stretch>
          <a:fillRect/>
        </a:stretch>
      </xdr:blipFill>
      <xdr:spPr>
        <a:xfrm>
          <a:off x="16582009" y="423576651"/>
          <a:ext cx="1248508" cy="832339"/>
        </a:xfrm>
        <a:prstGeom prst="rect">
          <a:avLst/>
        </a:prstGeom>
      </xdr:spPr>
    </xdr:pic>
    <xdr:clientData/>
  </xdr:oneCellAnchor>
  <xdr:oneCellAnchor>
    <xdr:from>
      <xdr:col>14</xdr:col>
      <xdr:colOff>76539</xdr:colOff>
      <xdr:row>437</xdr:row>
      <xdr:rowOff>205261</xdr:rowOff>
    </xdr:from>
    <xdr:ext cx="1351677" cy="866302"/>
    <xdr:pic>
      <xdr:nvPicPr>
        <xdr:cNvPr id="1241" name="图片 361" descr="弹垫φ8">
          <a:extLst>
            <a:ext uri="{FF2B5EF4-FFF2-40B4-BE49-F238E27FC236}">
              <a16:creationId xmlns:a16="http://schemas.microsoft.com/office/drawing/2014/main" id="{9D56AE64-3052-49F4-BC39-258029494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/>
        <a:srcRect l="19172" t="14734" r="14563" b="19596"/>
        <a:stretch>
          <a:fillRect/>
        </a:stretch>
      </xdr:blipFill>
      <xdr:spPr>
        <a:xfrm>
          <a:off x="16564999" y="424662425"/>
          <a:ext cx="1351677" cy="866302"/>
        </a:xfrm>
        <a:prstGeom prst="rect">
          <a:avLst/>
        </a:prstGeom>
      </xdr:spPr>
    </xdr:pic>
    <xdr:clientData/>
  </xdr:oneCellAnchor>
  <xdr:oneCellAnchor>
    <xdr:from>
      <xdr:col>14</xdr:col>
      <xdr:colOff>221115</xdr:colOff>
      <xdr:row>439</xdr:row>
      <xdr:rowOff>310528</xdr:rowOff>
    </xdr:from>
    <xdr:ext cx="1292621" cy="767861"/>
    <xdr:pic>
      <xdr:nvPicPr>
        <xdr:cNvPr id="1242" name="图片 363" descr="开口挡圈φ5">
          <a:extLst>
            <a:ext uri="{FF2B5EF4-FFF2-40B4-BE49-F238E27FC236}">
              <a16:creationId xmlns:a16="http://schemas.microsoft.com/office/drawing/2014/main" id="{870E14CF-E802-4DE0-99E5-9768DF5F4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/>
        <a:srcRect l="25258" t="29356" r="20939" b="21065"/>
        <a:stretch>
          <a:fillRect/>
        </a:stretch>
      </xdr:blipFill>
      <xdr:spPr>
        <a:xfrm>
          <a:off x="16709575" y="427269492"/>
          <a:ext cx="1292621" cy="767861"/>
        </a:xfrm>
        <a:prstGeom prst="rect">
          <a:avLst/>
        </a:prstGeom>
      </xdr:spPr>
    </xdr:pic>
    <xdr:clientData/>
  </xdr:oneCellAnchor>
  <xdr:oneCellAnchor>
    <xdr:from>
      <xdr:col>14</xdr:col>
      <xdr:colOff>76540</xdr:colOff>
      <xdr:row>440</xdr:row>
      <xdr:rowOff>348348</xdr:rowOff>
    </xdr:from>
    <xdr:ext cx="1348154" cy="785445"/>
    <xdr:pic>
      <xdr:nvPicPr>
        <xdr:cNvPr id="1243" name="图片 365" descr="内六角圆柱头螺钉M10×1.25×50">
          <a:extLst>
            <a:ext uri="{FF2B5EF4-FFF2-40B4-BE49-F238E27FC236}">
              <a16:creationId xmlns:a16="http://schemas.microsoft.com/office/drawing/2014/main" id="{167737A3-2AAB-46AC-BE48-EE40FAEE1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/>
        <a:srcRect l="30672" t="31683" r="38474" b="23859"/>
        <a:stretch>
          <a:fillRect/>
        </a:stretch>
      </xdr:blipFill>
      <xdr:spPr>
        <a:xfrm rot="5400000">
          <a:off x="16846354" y="428430476"/>
          <a:ext cx="785445" cy="1348154"/>
        </a:xfrm>
        <a:prstGeom prst="rect">
          <a:avLst/>
        </a:prstGeom>
      </xdr:spPr>
    </xdr:pic>
    <xdr:clientData/>
  </xdr:oneCellAnchor>
  <xdr:oneCellAnchor>
    <xdr:from>
      <xdr:col>14</xdr:col>
      <xdr:colOff>76540</xdr:colOff>
      <xdr:row>440</xdr:row>
      <xdr:rowOff>1594709</xdr:rowOff>
    </xdr:from>
    <xdr:ext cx="1348156" cy="785446"/>
    <xdr:pic>
      <xdr:nvPicPr>
        <xdr:cNvPr id="1244" name="图片 366" descr="内六角圆柱头螺钉M10×1.25×50">
          <a:extLst>
            <a:ext uri="{FF2B5EF4-FFF2-40B4-BE49-F238E27FC236}">
              <a16:creationId xmlns:a16="http://schemas.microsoft.com/office/drawing/2014/main" id="{4DBAD056-C056-41F7-AF56-E453C4F76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/>
        <a:srcRect l="32810" t="24296" r="36708" b="25128"/>
        <a:stretch>
          <a:fillRect/>
        </a:stretch>
      </xdr:blipFill>
      <xdr:spPr>
        <a:xfrm rot="5400000">
          <a:off x="16846355" y="429676836"/>
          <a:ext cx="785446" cy="1348156"/>
        </a:xfrm>
        <a:prstGeom prst="rect">
          <a:avLst/>
        </a:prstGeom>
      </xdr:spPr>
    </xdr:pic>
    <xdr:clientData/>
  </xdr:oneCellAnchor>
  <xdr:oneCellAnchor>
    <xdr:from>
      <xdr:col>14</xdr:col>
      <xdr:colOff>68036</xdr:colOff>
      <xdr:row>441</xdr:row>
      <xdr:rowOff>928713</xdr:rowOff>
    </xdr:from>
    <xdr:ext cx="1342293" cy="826477"/>
    <xdr:pic>
      <xdr:nvPicPr>
        <xdr:cNvPr id="1245" name="图片 367" descr="平垫φ10.5×φ20×2">
          <a:extLst>
            <a:ext uri="{FF2B5EF4-FFF2-40B4-BE49-F238E27FC236}">
              <a16:creationId xmlns:a16="http://schemas.microsoft.com/office/drawing/2014/main" id="{8CA764D9-017B-4A45-9547-E4A9C6E4F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/>
        <a:srcRect l="5058" t="14030" r="10654" b="5534"/>
        <a:stretch>
          <a:fillRect/>
        </a:stretch>
      </xdr:blipFill>
      <xdr:spPr>
        <a:xfrm>
          <a:off x="16556496" y="430901539"/>
          <a:ext cx="1342293" cy="826477"/>
        </a:xfrm>
        <a:prstGeom prst="rect">
          <a:avLst/>
        </a:prstGeom>
      </xdr:spPr>
    </xdr:pic>
    <xdr:clientData/>
  </xdr:oneCellAnchor>
  <xdr:oneCellAnchor>
    <xdr:from>
      <xdr:col>14</xdr:col>
      <xdr:colOff>51027</xdr:colOff>
      <xdr:row>442</xdr:row>
      <xdr:rowOff>735753</xdr:rowOff>
    </xdr:from>
    <xdr:ext cx="1341853" cy="833413"/>
    <xdr:pic>
      <xdr:nvPicPr>
        <xdr:cNvPr id="1246" name="图片 368" descr="弹垫φ10">
          <a:extLst>
            <a:ext uri="{FF2B5EF4-FFF2-40B4-BE49-F238E27FC236}">
              <a16:creationId xmlns:a16="http://schemas.microsoft.com/office/drawing/2014/main" id="{CD5F7769-1EC8-4A56-96D1-3BB6AA631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/>
        <a:srcRect l="3377" t="7181"/>
        <a:stretch>
          <a:fillRect/>
        </a:stretch>
      </xdr:blipFill>
      <xdr:spPr>
        <a:xfrm>
          <a:off x="16539487" y="431659555"/>
          <a:ext cx="1341853" cy="833413"/>
        </a:xfrm>
        <a:prstGeom prst="rect">
          <a:avLst/>
        </a:prstGeom>
      </xdr:spPr>
    </xdr:pic>
    <xdr:clientData/>
  </xdr:oneCellAnchor>
  <xdr:oneCellAnchor>
    <xdr:from>
      <xdr:col>14</xdr:col>
      <xdr:colOff>34019</xdr:colOff>
      <xdr:row>444</xdr:row>
      <xdr:rowOff>164025</xdr:rowOff>
    </xdr:from>
    <xdr:ext cx="1366245" cy="704012"/>
    <xdr:pic>
      <xdr:nvPicPr>
        <xdr:cNvPr id="1247" name="图片 369" descr="灯笼型平圆头抽芯铆钉φ4×16">
          <a:extLst>
            <a:ext uri="{FF2B5EF4-FFF2-40B4-BE49-F238E27FC236}">
              <a16:creationId xmlns:a16="http://schemas.microsoft.com/office/drawing/2014/main" id="{07592912-BCAE-4984-BF3B-80A2F3F52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/>
        <a:srcRect l="24370" t="20550" r="32291" b="29472"/>
        <a:stretch>
          <a:fillRect/>
        </a:stretch>
      </xdr:blipFill>
      <xdr:spPr>
        <a:xfrm rot="16200000">
          <a:off x="16853596" y="432658662"/>
          <a:ext cx="704012" cy="1366245"/>
        </a:xfrm>
        <a:prstGeom prst="rect">
          <a:avLst/>
        </a:prstGeom>
      </xdr:spPr>
    </xdr:pic>
    <xdr:clientData/>
  </xdr:oneCellAnchor>
  <xdr:oneCellAnchor>
    <xdr:from>
      <xdr:col>14</xdr:col>
      <xdr:colOff>42523</xdr:colOff>
      <xdr:row>445</xdr:row>
      <xdr:rowOff>79419</xdr:rowOff>
    </xdr:from>
    <xdr:ext cx="1335691" cy="720969"/>
    <xdr:pic>
      <xdr:nvPicPr>
        <xdr:cNvPr id="1248" name="图片 370" descr="IMG_4985">
          <a:extLst>
            <a:ext uri="{FF2B5EF4-FFF2-40B4-BE49-F238E27FC236}">
              <a16:creationId xmlns:a16="http://schemas.microsoft.com/office/drawing/2014/main" id="{1DC22ADF-97CF-40B5-BC2C-35922A26B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/>
        <a:srcRect l="8843" t="19168" r="17041" b="18506"/>
        <a:stretch>
          <a:fillRect/>
        </a:stretch>
      </xdr:blipFill>
      <xdr:spPr>
        <a:xfrm>
          <a:off x="16530983" y="433870779"/>
          <a:ext cx="1335691" cy="720969"/>
        </a:xfrm>
        <a:prstGeom prst="rect">
          <a:avLst/>
        </a:prstGeom>
      </xdr:spPr>
    </xdr:pic>
    <xdr:clientData/>
  </xdr:oneCellAnchor>
  <xdr:oneCellAnchor>
    <xdr:from>
      <xdr:col>14</xdr:col>
      <xdr:colOff>59531</xdr:colOff>
      <xdr:row>446</xdr:row>
      <xdr:rowOff>194888</xdr:rowOff>
    </xdr:from>
    <xdr:ext cx="1342292" cy="644558"/>
    <xdr:pic>
      <xdr:nvPicPr>
        <xdr:cNvPr id="1249" name="图片 371" descr="bf5adc828b3afb2d32af70d5cebb6ef">
          <a:extLst>
            <a:ext uri="{FF2B5EF4-FFF2-40B4-BE49-F238E27FC236}">
              <a16:creationId xmlns:a16="http://schemas.microsoft.com/office/drawing/2014/main" id="{080F6A39-3EFE-40FA-BDD8-A66446DB7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/>
        <a:srcRect l="30593" t="26010" r="38464" b="32261"/>
        <a:stretch>
          <a:fillRect/>
        </a:stretch>
      </xdr:blipFill>
      <xdr:spPr>
        <a:xfrm rot="16200000">
          <a:off x="16896858" y="434427423"/>
          <a:ext cx="644558" cy="1342292"/>
        </a:xfrm>
        <a:prstGeom prst="rect">
          <a:avLst/>
        </a:prstGeom>
      </xdr:spPr>
    </xdr:pic>
    <xdr:clientData/>
  </xdr:oneCellAnchor>
  <xdr:oneCellAnchor>
    <xdr:from>
      <xdr:col>14</xdr:col>
      <xdr:colOff>76541</xdr:colOff>
      <xdr:row>448</xdr:row>
      <xdr:rowOff>99988</xdr:rowOff>
    </xdr:from>
    <xdr:ext cx="1352158" cy="849923"/>
    <xdr:pic>
      <xdr:nvPicPr>
        <xdr:cNvPr id="1250" name="图片 372" descr="IMG_4986">
          <a:extLst>
            <a:ext uri="{FF2B5EF4-FFF2-40B4-BE49-F238E27FC236}">
              <a16:creationId xmlns:a16="http://schemas.microsoft.com/office/drawing/2014/main" id="{19A2C758-D2BA-4DFE-BBA4-404C0C00A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/>
        <a:srcRect l="2945" t="3150" b="5487"/>
        <a:stretch>
          <a:fillRect/>
        </a:stretch>
      </xdr:blipFill>
      <xdr:spPr>
        <a:xfrm>
          <a:off x="16565001" y="436583342"/>
          <a:ext cx="1352158" cy="849923"/>
        </a:xfrm>
        <a:prstGeom prst="rect">
          <a:avLst/>
        </a:prstGeom>
      </xdr:spPr>
    </xdr:pic>
    <xdr:clientData/>
  </xdr:oneCellAnchor>
  <xdr:oneCellAnchor>
    <xdr:from>
      <xdr:col>14</xdr:col>
      <xdr:colOff>59532</xdr:colOff>
      <xdr:row>450</xdr:row>
      <xdr:rowOff>20802</xdr:rowOff>
    </xdr:from>
    <xdr:ext cx="1348157" cy="844062"/>
    <xdr:pic>
      <xdr:nvPicPr>
        <xdr:cNvPr id="1251" name="图片 373" descr="平垫φ10×φ25×1.5">
          <a:extLst>
            <a:ext uri="{FF2B5EF4-FFF2-40B4-BE49-F238E27FC236}">
              <a16:creationId xmlns:a16="http://schemas.microsoft.com/office/drawing/2014/main" id="{44D19BE4-E689-4015-BF7D-FC212FA1A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/>
        <a:srcRect t="17082" r="7052" b="19190"/>
        <a:stretch>
          <a:fillRect/>
        </a:stretch>
      </xdr:blipFill>
      <xdr:spPr>
        <a:xfrm>
          <a:off x="16547992" y="438406108"/>
          <a:ext cx="1348157" cy="844062"/>
        </a:xfrm>
        <a:prstGeom prst="rect">
          <a:avLst/>
        </a:prstGeom>
      </xdr:spPr>
    </xdr:pic>
    <xdr:clientData/>
  </xdr:oneCellAnchor>
  <xdr:twoCellAnchor>
    <xdr:from>
      <xdr:col>14</xdr:col>
      <xdr:colOff>0</xdr:colOff>
      <xdr:row>453</xdr:row>
      <xdr:rowOff>16962</xdr:rowOff>
    </xdr:from>
    <xdr:to>
      <xdr:col>14</xdr:col>
      <xdr:colOff>0</xdr:colOff>
      <xdr:row>453</xdr:row>
      <xdr:rowOff>873809</xdr:rowOff>
    </xdr:to>
    <xdr:pic>
      <xdr:nvPicPr>
        <xdr:cNvPr id="1252" name="图片 6">
          <a:extLst>
            <a:ext uri="{FF2B5EF4-FFF2-40B4-BE49-F238E27FC236}">
              <a16:creationId xmlns:a16="http://schemas.microsoft.com/office/drawing/2014/main" id="{706C3C12-EBFD-4E84-A4D3-28C936D502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6488460" y="441503912"/>
          <a:ext cx="0" cy="8568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0</xdr:colOff>
      <xdr:row>454</xdr:row>
      <xdr:rowOff>17584</xdr:rowOff>
    </xdr:from>
    <xdr:to>
      <xdr:col>14</xdr:col>
      <xdr:colOff>0</xdr:colOff>
      <xdr:row>454</xdr:row>
      <xdr:rowOff>872891</xdr:rowOff>
    </xdr:to>
    <xdr:pic>
      <xdr:nvPicPr>
        <xdr:cNvPr id="1253" name="图片 5">
          <a:extLst>
            <a:ext uri="{FF2B5EF4-FFF2-40B4-BE49-F238E27FC236}">
              <a16:creationId xmlns:a16="http://schemas.microsoft.com/office/drawing/2014/main" id="{493E60D9-FA7D-463A-B81A-BDF975CB39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6488460" y="442660336"/>
          <a:ext cx="0" cy="8553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0</xdr:colOff>
      <xdr:row>455</xdr:row>
      <xdr:rowOff>39763</xdr:rowOff>
    </xdr:from>
    <xdr:to>
      <xdr:col>14</xdr:col>
      <xdr:colOff>0</xdr:colOff>
      <xdr:row>455</xdr:row>
      <xdr:rowOff>895496</xdr:rowOff>
    </xdr:to>
    <xdr:pic>
      <xdr:nvPicPr>
        <xdr:cNvPr id="1254" name="图片 7">
          <a:extLst>
            <a:ext uri="{FF2B5EF4-FFF2-40B4-BE49-F238E27FC236}">
              <a16:creationId xmlns:a16="http://schemas.microsoft.com/office/drawing/2014/main" id="{EC6EAF84-E0C3-422C-B837-4C25157F66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6488460" y="443999251"/>
          <a:ext cx="0" cy="8557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14</xdr:col>
      <xdr:colOff>0</xdr:colOff>
      <xdr:row>348</xdr:row>
      <xdr:rowOff>33131</xdr:rowOff>
    </xdr:from>
    <xdr:ext cx="946537" cy="862503"/>
    <xdr:pic>
      <xdr:nvPicPr>
        <xdr:cNvPr id="1255" name="图片 391" descr="86e5016453d130b4db35562471d9d2e">
          <a:extLst>
            <a:ext uri="{FF2B5EF4-FFF2-40B4-BE49-F238E27FC236}">
              <a16:creationId xmlns:a16="http://schemas.microsoft.com/office/drawing/2014/main" id="{114A01F0-F686-49EB-A5B3-81476FC93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/>
        <a:srcRect l="14251" t="19211" r="13781" b="24204"/>
        <a:stretch>
          <a:fillRect/>
        </a:stretch>
      </xdr:blipFill>
      <xdr:spPr>
        <a:xfrm rot="5400000">
          <a:off x="16530477" y="343264190"/>
          <a:ext cx="862503" cy="94653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387</xdr:row>
      <xdr:rowOff>46893</xdr:rowOff>
    </xdr:from>
    <xdr:ext cx="1160585" cy="846552"/>
    <xdr:pic>
      <xdr:nvPicPr>
        <xdr:cNvPr id="1256" name="图片 132" descr="08fc32c0a96bffdbdce36e9755d0c1b">
          <a:extLst>
            <a:ext uri="{FF2B5EF4-FFF2-40B4-BE49-F238E27FC236}">
              <a16:creationId xmlns:a16="http://schemas.microsoft.com/office/drawing/2014/main" id="{2EA4C010-D84D-4BA9-A508-6C9B4D7E6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/>
        <a:srcRect l="5568" t="4639" r="12671"/>
        <a:stretch>
          <a:fillRect/>
        </a:stretch>
      </xdr:blipFill>
      <xdr:spPr>
        <a:xfrm>
          <a:off x="16488460" y="378345145"/>
          <a:ext cx="1160585" cy="84655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376</xdr:row>
      <xdr:rowOff>19881</xdr:rowOff>
    </xdr:from>
    <xdr:ext cx="1284467" cy="854558"/>
    <xdr:pic>
      <xdr:nvPicPr>
        <xdr:cNvPr id="1257" name="图片 400" descr="IMG_4980">
          <a:extLst>
            <a:ext uri="{FF2B5EF4-FFF2-40B4-BE49-F238E27FC236}">
              <a16:creationId xmlns:a16="http://schemas.microsoft.com/office/drawing/2014/main" id="{1B7FBACB-8F4D-4DAD-BF75-ACFAECEAF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/>
        <a:srcRect l="32866" t="15005" r="38507" b="19521"/>
        <a:stretch>
          <a:fillRect/>
        </a:stretch>
      </xdr:blipFill>
      <xdr:spPr>
        <a:xfrm rot="5400000">
          <a:off x="16703415" y="367964312"/>
          <a:ext cx="854558" cy="1284467"/>
        </a:xfrm>
        <a:prstGeom prst="rect">
          <a:avLst/>
        </a:prstGeom>
      </xdr:spPr>
    </xdr:pic>
    <xdr:clientData/>
  </xdr:oneCellAnchor>
  <xdr:oneCellAnchor>
    <xdr:from>
      <xdr:col>14</xdr:col>
      <xdr:colOff>102054</xdr:colOff>
      <xdr:row>447</xdr:row>
      <xdr:rowOff>104367</xdr:rowOff>
    </xdr:from>
    <xdr:ext cx="1362678" cy="670650"/>
    <xdr:pic>
      <xdr:nvPicPr>
        <xdr:cNvPr id="1258" name="图片 394" descr="bf5adc828b3afb2d32af70d5cebb6ef">
          <a:extLst>
            <a:ext uri="{FF2B5EF4-FFF2-40B4-BE49-F238E27FC236}">
              <a16:creationId xmlns:a16="http://schemas.microsoft.com/office/drawing/2014/main" id="{E5339484-0D28-48A7-B036-8F8E84F7C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/>
        <a:srcRect l="28781" t="22423" r="34088" b="27536"/>
        <a:stretch>
          <a:fillRect/>
        </a:stretch>
      </xdr:blipFill>
      <xdr:spPr>
        <a:xfrm rot="16200000">
          <a:off x="16936528" y="435334621"/>
          <a:ext cx="670650" cy="136267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350</xdr:row>
      <xdr:rowOff>33135</xdr:rowOff>
    </xdr:from>
    <xdr:ext cx="1172819" cy="840081"/>
    <xdr:pic>
      <xdr:nvPicPr>
        <xdr:cNvPr id="1259" name="图片 407" descr="66.jpg">
          <a:extLst>
            <a:ext uri="{FF2B5EF4-FFF2-40B4-BE49-F238E27FC236}">
              <a16:creationId xmlns:a16="http://schemas.microsoft.com/office/drawing/2014/main" id="{799C2C53-3A57-449E-85EE-C7A20C8DA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/>
        <a:srcRect l="17515" t="17246" r="15949" b="13087"/>
        <a:stretch>
          <a:fillRect/>
        </a:stretch>
      </xdr:blipFill>
      <xdr:spPr>
        <a:xfrm rot="16200000">
          <a:off x="16654829" y="344983272"/>
          <a:ext cx="840081" cy="117281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357</xdr:row>
      <xdr:rowOff>13253</xdr:rowOff>
    </xdr:from>
    <xdr:ext cx="941899" cy="878993"/>
    <xdr:pic>
      <xdr:nvPicPr>
        <xdr:cNvPr id="1260" name="图片 414" descr="3.jpg">
          <a:extLst>
            <a:ext uri="{FF2B5EF4-FFF2-40B4-BE49-F238E27FC236}">
              <a16:creationId xmlns:a16="http://schemas.microsoft.com/office/drawing/2014/main" id="{CAA37398-D7DB-4603-BC78-47D146D45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/>
        <a:srcRect l="10111" r="9650"/>
        <a:stretch>
          <a:fillRect/>
        </a:stretch>
      </xdr:blipFill>
      <xdr:spPr>
        <a:xfrm>
          <a:off x="16488460" y="350660049"/>
          <a:ext cx="941899" cy="878993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365</xdr:row>
      <xdr:rowOff>86139</xdr:rowOff>
    </xdr:from>
    <xdr:ext cx="1450767" cy="692012"/>
    <xdr:pic>
      <xdr:nvPicPr>
        <xdr:cNvPr id="1261" name="图片 456" descr="2.jpg">
          <a:extLst>
            <a:ext uri="{FF2B5EF4-FFF2-40B4-BE49-F238E27FC236}">
              <a16:creationId xmlns:a16="http://schemas.microsoft.com/office/drawing/2014/main" id="{2F90D9CF-0EE3-41C4-B385-323869FCC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/>
        <a:srcRect l="8467" t="13349" r="4119" b="32036"/>
        <a:stretch>
          <a:fillRect/>
        </a:stretch>
      </xdr:blipFill>
      <xdr:spPr>
        <a:xfrm>
          <a:off x="16488460" y="358106657"/>
          <a:ext cx="1450767" cy="692012"/>
        </a:xfrm>
        <a:prstGeom prst="rect">
          <a:avLst/>
        </a:prstGeom>
      </xdr:spPr>
    </xdr:pic>
    <xdr:clientData/>
  </xdr:oneCellAnchor>
  <xdr:oneCellAnchor>
    <xdr:from>
      <xdr:col>14</xdr:col>
      <xdr:colOff>85044</xdr:colOff>
      <xdr:row>456</xdr:row>
      <xdr:rowOff>205570</xdr:rowOff>
    </xdr:from>
    <xdr:ext cx="1305339" cy="884907"/>
    <xdr:pic>
      <xdr:nvPicPr>
        <xdr:cNvPr id="1262" name="图片 458" descr="68.jpg">
          <a:extLst>
            <a:ext uri="{FF2B5EF4-FFF2-40B4-BE49-F238E27FC236}">
              <a16:creationId xmlns:a16="http://schemas.microsoft.com/office/drawing/2014/main" id="{F126683F-A411-43A3-9320-60A0203C5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/>
        <a:srcRect l="10421" t="2624" r="10723" b="10694"/>
        <a:stretch>
          <a:fillRect/>
        </a:stretch>
      </xdr:blipFill>
      <xdr:spPr>
        <a:xfrm rot="16200000">
          <a:off x="16783720" y="445198426"/>
          <a:ext cx="884907" cy="130533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389</xdr:row>
      <xdr:rowOff>99645</xdr:rowOff>
    </xdr:from>
    <xdr:ext cx="1137441" cy="756139"/>
    <xdr:pic>
      <xdr:nvPicPr>
        <xdr:cNvPr id="1263" name="图片 496" descr="88.jpg">
          <a:extLst>
            <a:ext uri="{FF2B5EF4-FFF2-40B4-BE49-F238E27FC236}">
              <a16:creationId xmlns:a16="http://schemas.microsoft.com/office/drawing/2014/main" id="{20657FB4-ECFB-4A3B-AE9F-32396C121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/>
        <a:srcRect l="30148" t="28662" r="45011" b="21515"/>
        <a:stretch>
          <a:fillRect/>
        </a:stretch>
      </xdr:blipFill>
      <xdr:spPr>
        <a:xfrm rot="16200000">
          <a:off x="16679111" y="380050678"/>
          <a:ext cx="756139" cy="113744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388</xdr:row>
      <xdr:rowOff>111369</xdr:rowOff>
    </xdr:from>
    <xdr:ext cx="1435215" cy="691662"/>
    <xdr:pic>
      <xdr:nvPicPr>
        <xdr:cNvPr id="1264" name="图片 500" descr="89.jpg">
          <a:extLst>
            <a:ext uri="{FF2B5EF4-FFF2-40B4-BE49-F238E27FC236}">
              <a16:creationId xmlns:a16="http://schemas.microsoft.com/office/drawing/2014/main" id="{DD3070A9-6DAD-4BB6-BB9B-5030E1706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/>
        <a:srcRect l="12176" t="33781" r="15196" b="19551"/>
        <a:stretch>
          <a:fillRect/>
        </a:stretch>
      </xdr:blipFill>
      <xdr:spPr>
        <a:xfrm>
          <a:off x="16488460" y="379331337"/>
          <a:ext cx="1435215" cy="69166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383</xdr:row>
      <xdr:rowOff>41032</xdr:rowOff>
    </xdr:from>
    <xdr:ext cx="1236785" cy="838200"/>
    <xdr:pic>
      <xdr:nvPicPr>
        <xdr:cNvPr id="1265" name="图片 507" descr="95.jpg">
          <a:extLst>
            <a:ext uri="{FF2B5EF4-FFF2-40B4-BE49-F238E27FC236}">
              <a16:creationId xmlns:a16="http://schemas.microsoft.com/office/drawing/2014/main" id="{74030116-10C8-41E0-BF7A-A54BDAEA9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/>
        <a:srcRect l="16992" t="32972" r="21981" b="36008"/>
        <a:stretch>
          <a:fillRect/>
        </a:stretch>
      </xdr:blipFill>
      <xdr:spPr>
        <a:xfrm>
          <a:off x="16488460" y="374652424"/>
          <a:ext cx="1236785" cy="83820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336</xdr:row>
      <xdr:rowOff>76199</xdr:rowOff>
    </xdr:from>
    <xdr:ext cx="1375509" cy="750278"/>
    <xdr:pic>
      <xdr:nvPicPr>
        <xdr:cNvPr id="1266" name="图片 492" descr="3.png">
          <a:extLst>
            <a:ext uri="{FF2B5EF4-FFF2-40B4-BE49-F238E27FC236}">
              <a16:creationId xmlns:a16="http://schemas.microsoft.com/office/drawing/2014/main" id="{BCEBC1AB-79A1-4E9B-B150-C640533D6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print"/>
        <a:stretch>
          <a:fillRect/>
        </a:stretch>
      </xdr:blipFill>
      <xdr:spPr>
        <a:xfrm>
          <a:off x="16488460" y="332288691"/>
          <a:ext cx="1375509" cy="75027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380</xdr:row>
      <xdr:rowOff>29308</xdr:rowOff>
    </xdr:from>
    <xdr:ext cx="1303685" cy="834887"/>
    <xdr:pic>
      <xdr:nvPicPr>
        <xdr:cNvPr id="1267" name="图片 503" descr="前轮轴">
          <a:extLst>
            <a:ext uri="{FF2B5EF4-FFF2-40B4-BE49-F238E27FC236}">
              <a16:creationId xmlns:a16="http://schemas.microsoft.com/office/drawing/2014/main" id="{EDE82B8D-ED30-4B8F-8D4F-90D3E3D67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/>
        <a:stretch>
          <a:fillRect/>
        </a:stretch>
      </xdr:blipFill>
      <xdr:spPr>
        <a:xfrm>
          <a:off x="16488460" y="371875554"/>
          <a:ext cx="1303685" cy="834887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382</xdr:row>
      <xdr:rowOff>16820</xdr:rowOff>
    </xdr:from>
    <xdr:ext cx="1248507" cy="820642"/>
    <xdr:pic>
      <xdr:nvPicPr>
        <xdr:cNvPr id="1268" name="图片 508" descr="双碟型自锁垫圈">
          <a:extLst>
            <a:ext uri="{FF2B5EF4-FFF2-40B4-BE49-F238E27FC236}">
              <a16:creationId xmlns:a16="http://schemas.microsoft.com/office/drawing/2014/main" id="{729FCA83-76D6-41B4-A6E2-C967CEF9A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/>
        <a:srcRect l="31134" t="38001" r="35004" b="39029"/>
        <a:stretch>
          <a:fillRect/>
        </a:stretch>
      </xdr:blipFill>
      <xdr:spPr>
        <a:xfrm>
          <a:off x="16488460" y="373706496"/>
          <a:ext cx="1248507" cy="820642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381</xdr:row>
      <xdr:rowOff>10195</xdr:rowOff>
    </xdr:from>
    <xdr:ext cx="1286482" cy="869498"/>
    <xdr:pic>
      <xdr:nvPicPr>
        <xdr:cNvPr id="1269" name="图片 509" descr="盖型螺母">
          <a:extLst>
            <a:ext uri="{FF2B5EF4-FFF2-40B4-BE49-F238E27FC236}">
              <a16:creationId xmlns:a16="http://schemas.microsoft.com/office/drawing/2014/main" id="{44E26238-3DD0-408B-B340-3528C087B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/>
        <a:srcRect l="11858" t="5821" r="4571" b="9041"/>
        <a:stretch>
          <a:fillRect/>
        </a:stretch>
      </xdr:blipFill>
      <xdr:spPr>
        <a:xfrm>
          <a:off x="16488460" y="372778157"/>
          <a:ext cx="1286482" cy="869498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339</xdr:row>
      <xdr:rowOff>29311</xdr:rowOff>
    </xdr:from>
    <xdr:ext cx="1447800" cy="838199"/>
    <xdr:pic>
      <xdr:nvPicPr>
        <xdr:cNvPr id="1270" name="图片 513" descr="105.jpg">
          <a:extLst>
            <a:ext uri="{FF2B5EF4-FFF2-40B4-BE49-F238E27FC236}">
              <a16:creationId xmlns:a16="http://schemas.microsoft.com/office/drawing/2014/main" id="{7785FFCD-AB62-41CB-8B34-67C6AF5C7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/>
        <a:srcRect l="6504" t="4573" r="21951" b="2744"/>
        <a:stretch>
          <a:fillRect/>
        </a:stretch>
      </xdr:blipFill>
      <xdr:spPr>
        <a:xfrm rot="5400000">
          <a:off x="16793260" y="334702149"/>
          <a:ext cx="838199" cy="144780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340</xdr:row>
      <xdr:rowOff>35171</xdr:rowOff>
    </xdr:from>
    <xdr:ext cx="1429036" cy="855784"/>
    <xdr:pic>
      <xdr:nvPicPr>
        <xdr:cNvPr id="1271" name="图片 514" descr="104.jpg">
          <a:extLst>
            <a:ext uri="{FF2B5EF4-FFF2-40B4-BE49-F238E27FC236}">
              <a16:creationId xmlns:a16="http://schemas.microsoft.com/office/drawing/2014/main" id="{090ABA40-A9F0-4805-A681-95598BABE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/>
        <a:srcRect l="3125" t="16667" r="5989" b="10764"/>
        <a:stretch>
          <a:fillRect/>
        </a:stretch>
      </xdr:blipFill>
      <xdr:spPr>
        <a:xfrm>
          <a:off x="16488460" y="335934525"/>
          <a:ext cx="1429036" cy="855784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378</xdr:row>
      <xdr:rowOff>29310</xdr:rowOff>
    </xdr:from>
    <xdr:ext cx="1263161" cy="848252"/>
    <xdr:pic>
      <xdr:nvPicPr>
        <xdr:cNvPr id="1272" name="图片 515" descr="111.jpg">
          <a:extLst>
            <a:ext uri="{FF2B5EF4-FFF2-40B4-BE49-F238E27FC236}">
              <a16:creationId xmlns:a16="http://schemas.microsoft.com/office/drawing/2014/main" id="{8900C782-C9C0-4C04-A87B-1F4862E6B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/>
        <a:srcRect l="5596" r="4867"/>
        <a:stretch>
          <a:fillRect/>
        </a:stretch>
      </xdr:blipFill>
      <xdr:spPr>
        <a:xfrm rot="16200000">
          <a:off x="16695915" y="369824671"/>
          <a:ext cx="848252" cy="126316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379</xdr:row>
      <xdr:rowOff>29306</xdr:rowOff>
    </xdr:from>
    <xdr:ext cx="1248510" cy="871691"/>
    <xdr:pic>
      <xdr:nvPicPr>
        <xdr:cNvPr id="1273" name="图片 516" descr="110.jpg">
          <a:extLst>
            <a:ext uri="{FF2B5EF4-FFF2-40B4-BE49-F238E27FC236}">
              <a16:creationId xmlns:a16="http://schemas.microsoft.com/office/drawing/2014/main" id="{165FB013-CAEA-4EA0-8A34-032B92286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/>
        <a:srcRect t="8878" r="7514" b="5025"/>
        <a:stretch>
          <a:fillRect/>
        </a:stretch>
      </xdr:blipFill>
      <xdr:spPr>
        <a:xfrm>
          <a:off x="16488460" y="370953838"/>
          <a:ext cx="1248510" cy="871691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335</xdr:row>
      <xdr:rowOff>70344</xdr:rowOff>
    </xdr:from>
    <xdr:ext cx="1441939" cy="755500"/>
    <xdr:pic>
      <xdr:nvPicPr>
        <xdr:cNvPr id="1274" name="图片 517" descr="106.jpg">
          <a:extLst>
            <a:ext uri="{FF2B5EF4-FFF2-40B4-BE49-F238E27FC236}">
              <a16:creationId xmlns:a16="http://schemas.microsoft.com/office/drawing/2014/main" id="{8284259C-8C0E-489B-ACE3-527CB34F4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/>
        <a:srcRect l="21801" t="1620" r="19356" b="14150"/>
        <a:stretch>
          <a:fillRect/>
        </a:stretch>
      </xdr:blipFill>
      <xdr:spPr>
        <a:xfrm rot="5400000">
          <a:off x="16831680" y="331017902"/>
          <a:ext cx="755500" cy="1441939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390</xdr:row>
      <xdr:rowOff>52070</xdr:rowOff>
    </xdr:from>
    <xdr:ext cx="1151890" cy="784860"/>
    <xdr:pic>
      <xdr:nvPicPr>
        <xdr:cNvPr id="1275" name="图片 3">
          <a:extLst>
            <a:ext uri="{FF2B5EF4-FFF2-40B4-BE49-F238E27FC236}">
              <a16:creationId xmlns:a16="http://schemas.microsoft.com/office/drawing/2014/main" id="{B8E3C456-4DDF-4339-8F55-55C354FC964E}"/>
            </a:ext>
          </a:extLst>
        </xdr:cNvPr>
        <xdr:cNvPicPr/>
      </xdr:nvPicPr>
      <xdr:blipFill>
        <a:blip xmlns:r="http://schemas.openxmlformats.org/officeDocument/2006/relationships" r:embed="rId434" cstate="print"/>
        <a:stretch>
          <a:fillRect/>
        </a:stretch>
      </xdr:blipFill>
      <xdr:spPr>
        <a:xfrm>
          <a:off x="16488460" y="381115468"/>
          <a:ext cx="1151890" cy="784860"/>
        </a:xfrm>
        <a:prstGeom prst="rect">
          <a:avLst/>
        </a:prstGeom>
      </xdr:spPr>
    </xdr:pic>
    <xdr:clientData/>
  </xdr:oneCellAnchor>
  <xdr:oneCellAnchor>
    <xdr:from>
      <xdr:col>14</xdr:col>
      <xdr:colOff>0</xdr:colOff>
      <xdr:row>391</xdr:row>
      <xdr:rowOff>44450</xdr:rowOff>
    </xdr:from>
    <xdr:ext cx="1174115" cy="770890"/>
    <xdr:pic>
      <xdr:nvPicPr>
        <xdr:cNvPr id="1276" name="图片 4">
          <a:extLst>
            <a:ext uri="{FF2B5EF4-FFF2-40B4-BE49-F238E27FC236}">
              <a16:creationId xmlns:a16="http://schemas.microsoft.com/office/drawing/2014/main" id="{1AC38F0E-3825-411F-93C2-EB460C4011F6}"/>
            </a:ext>
          </a:extLst>
        </xdr:cNvPr>
        <xdr:cNvPicPr/>
      </xdr:nvPicPr>
      <xdr:blipFill>
        <a:blip xmlns:r="http://schemas.openxmlformats.org/officeDocument/2006/relationships" r:embed="rId435" cstate="print"/>
        <a:stretch>
          <a:fillRect/>
        </a:stretch>
      </xdr:blipFill>
      <xdr:spPr>
        <a:xfrm>
          <a:off x="16488460" y="382029564"/>
          <a:ext cx="1174115" cy="770890"/>
        </a:xfrm>
        <a:prstGeom prst="rect">
          <a:avLst/>
        </a:prstGeom>
      </xdr:spPr>
    </xdr:pic>
    <xdr:clientData/>
  </xdr:oneCellAnchor>
  <xdr:oneCellAnchor>
    <xdr:from>
      <xdr:col>14</xdr:col>
      <xdr:colOff>110558</xdr:colOff>
      <xdr:row>457</xdr:row>
      <xdr:rowOff>57109</xdr:rowOff>
    </xdr:from>
    <xdr:ext cx="1305339" cy="884907"/>
    <xdr:pic>
      <xdr:nvPicPr>
        <xdr:cNvPr id="1277" name="图片 458" descr="68.jpg">
          <a:extLst>
            <a:ext uri="{FF2B5EF4-FFF2-40B4-BE49-F238E27FC236}">
              <a16:creationId xmlns:a16="http://schemas.microsoft.com/office/drawing/2014/main" id="{172675C4-56D1-4463-BD8A-7ECC6B903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/>
        <a:srcRect l="10421" t="2624" r="10723" b="10694"/>
        <a:stretch>
          <a:fillRect/>
        </a:stretch>
      </xdr:blipFill>
      <xdr:spPr>
        <a:xfrm rot="16200000">
          <a:off x="16809234" y="446220397"/>
          <a:ext cx="884907" cy="1305339"/>
        </a:xfrm>
        <a:prstGeom prst="rect">
          <a:avLst/>
        </a:prstGeom>
      </xdr:spPr>
    </xdr:pic>
    <xdr:clientData/>
  </xdr:oneCellAnchor>
  <xdr:oneCellAnchor>
    <xdr:from>
      <xdr:col>14</xdr:col>
      <xdr:colOff>93549</xdr:colOff>
      <xdr:row>455</xdr:row>
      <xdr:rowOff>229621</xdr:rowOff>
    </xdr:from>
    <xdr:ext cx="1381125" cy="895350"/>
    <xdr:pic>
      <xdr:nvPicPr>
        <xdr:cNvPr id="1278" name="image202.jpg" descr="φ26卡箍">
          <a:extLst>
            <a:ext uri="{FF2B5EF4-FFF2-40B4-BE49-F238E27FC236}">
              <a16:creationId xmlns:a16="http://schemas.microsoft.com/office/drawing/2014/main" id="{0245DB6B-5BC6-40D3-9B6A-6E898A8EE219}"/>
            </a:ext>
          </a:extLst>
        </xdr:cNvPr>
        <xdr:cNvPicPr preferRelativeResize="0"/>
      </xdr:nvPicPr>
      <xdr:blipFill>
        <a:blip xmlns:r="http://schemas.openxmlformats.org/officeDocument/2006/relationships" r:embed="rId445" cstate="print"/>
        <a:stretch>
          <a:fillRect/>
        </a:stretch>
      </xdr:blipFill>
      <xdr:spPr>
        <a:xfrm>
          <a:off x="16582009" y="444189109"/>
          <a:ext cx="1381125" cy="895350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76540</xdr:colOff>
      <xdr:row>454</xdr:row>
      <xdr:rowOff>340179</xdr:rowOff>
    </xdr:from>
    <xdr:ext cx="1400175" cy="904875"/>
    <xdr:pic>
      <xdr:nvPicPr>
        <xdr:cNvPr id="1279" name="image211.jpg">
          <a:extLst>
            <a:ext uri="{FF2B5EF4-FFF2-40B4-BE49-F238E27FC236}">
              <a16:creationId xmlns:a16="http://schemas.microsoft.com/office/drawing/2014/main" id="{A9581940-9941-4D01-A986-6C9FE7017E3A}"/>
            </a:ext>
          </a:extLst>
        </xdr:cNvPr>
        <xdr:cNvPicPr preferRelativeResize="0"/>
      </xdr:nvPicPr>
      <xdr:blipFill>
        <a:blip xmlns:r="http://schemas.openxmlformats.org/officeDocument/2006/relationships" r:embed="rId296" cstate="print"/>
        <a:stretch>
          <a:fillRect/>
        </a:stretch>
      </xdr:blipFill>
      <xdr:spPr>
        <a:xfrm>
          <a:off x="16565000" y="442982931"/>
          <a:ext cx="1400175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51027</xdr:colOff>
      <xdr:row>453</xdr:row>
      <xdr:rowOff>136072</xdr:rowOff>
    </xdr:from>
    <xdr:ext cx="1381125" cy="904875"/>
    <xdr:pic>
      <xdr:nvPicPr>
        <xdr:cNvPr id="1280" name="image207.jpg">
          <a:extLst>
            <a:ext uri="{FF2B5EF4-FFF2-40B4-BE49-F238E27FC236}">
              <a16:creationId xmlns:a16="http://schemas.microsoft.com/office/drawing/2014/main" id="{E26CFAC0-5E1F-4085-930E-EB3A814EF1BD}"/>
            </a:ext>
          </a:extLst>
        </xdr:cNvPr>
        <xdr:cNvPicPr preferRelativeResize="0"/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xfrm>
          <a:off x="16539487" y="441623022"/>
          <a:ext cx="1381125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68036</xdr:colOff>
      <xdr:row>452</xdr:row>
      <xdr:rowOff>59532</xdr:rowOff>
    </xdr:from>
    <xdr:ext cx="1381125" cy="895350"/>
    <xdr:pic>
      <xdr:nvPicPr>
        <xdr:cNvPr id="1281" name="image202.jpg" descr="φ26卡箍">
          <a:extLst>
            <a:ext uri="{FF2B5EF4-FFF2-40B4-BE49-F238E27FC236}">
              <a16:creationId xmlns:a16="http://schemas.microsoft.com/office/drawing/2014/main" id="{D73842F3-9EEA-44F6-9342-0500F9D6CE77}"/>
            </a:ext>
          </a:extLst>
        </xdr:cNvPr>
        <xdr:cNvPicPr preferRelativeResize="0"/>
      </xdr:nvPicPr>
      <xdr:blipFill>
        <a:blip xmlns:r="http://schemas.openxmlformats.org/officeDocument/2006/relationships" r:embed="rId445" cstate="print"/>
        <a:stretch>
          <a:fillRect/>
        </a:stretch>
      </xdr:blipFill>
      <xdr:spPr>
        <a:xfrm>
          <a:off x="16556496" y="440566246"/>
          <a:ext cx="1381125" cy="895350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76540</xdr:colOff>
      <xdr:row>451</xdr:row>
      <xdr:rowOff>255134</xdr:rowOff>
    </xdr:from>
    <xdr:ext cx="1390650" cy="904875"/>
    <xdr:pic>
      <xdr:nvPicPr>
        <xdr:cNvPr id="1282" name="image199.jpg" descr="六角头螺栓M10×1.25×30">
          <a:extLst>
            <a:ext uri="{FF2B5EF4-FFF2-40B4-BE49-F238E27FC236}">
              <a16:creationId xmlns:a16="http://schemas.microsoft.com/office/drawing/2014/main" id="{5B5F0AAB-8E8F-471F-87C5-8E5E857716F5}"/>
            </a:ext>
          </a:extLst>
        </xdr:cNvPr>
        <xdr:cNvPicPr preferRelativeResize="0"/>
      </xdr:nvPicPr>
      <xdr:blipFill>
        <a:blip xmlns:r="http://schemas.openxmlformats.org/officeDocument/2006/relationships" r:embed="rId446" cstate="print"/>
        <a:stretch>
          <a:fillRect/>
        </a:stretch>
      </xdr:blipFill>
      <xdr:spPr>
        <a:xfrm>
          <a:off x="16565000" y="439547524"/>
          <a:ext cx="139065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0</xdr:colOff>
      <xdr:row>449</xdr:row>
      <xdr:rowOff>0</xdr:rowOff>
    </xdr:from>
    <xdr:ext cx="1390650" cy="923925"/>
    <xdr:pic>
      <xdr:nvPicPr>
        <xdr:cNvPr id="1283" name="image196.jpg" descr="IMG_4986">
          <a:extLst>
            <a:ext uri="{FF2B5EF4-FFF2-40B4-BE49-F238E27FC236}">
              <a16:creationId xmlns:a16="http://schemas.microsoft.com/office/drawing/2014/main" id="{E0740638-683F-4D06-99A3-C84B9FB975C7}"/>
            </a:ext>
          </a:extLst>
        </xdr:cNvPr>
        <xdr:cNvPicPr preferRelativeResize="0"/>
      </xdr:nvPicPr>
      <xdr:blipFill>
        <a:blip xmlns:r="http://schemas.openxmlformats.org/officeDocument/2006/relationships" r:embed="rId447" cstate="print"/>
        <a:stretch>
          <a:fillRect/>
        </a:stretch>
      </xdr:blipFill>
      <xdr:spPr>
        <a:xfrm>
          <a:off x="16488460" y="437536742"/>
          <a:ext cx="1390650" cy="923925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42523</xdr:colOff>
      <xdr:row>438</xdr:row>
      <xdr:rowOff>331673</xdr:rowOff>
    </xdr:from>
    <xdr:ext cx="1400175" cy="895350"/>
    <xdr:pic>
      <xdr:nvPicPr>
        <xdr:cNvPr id="1284" name="image186.jpg" descr="弹垫φ16">
          <a:extLst>
            <a:ext uri="{FF2B5EF4-FFF2-40B4-BE49-F238E27FC236}">
              <a16:creationId xmlns:a16="http://schemas.microsoft.com/office/drawing/2014/main" id="{382B3738-F972-4228-8C7A-4A56D2E8048E}"/>
            </a:ext>
          </a:extLst>
        </xdr:cNvPr>
        <xdr:cNvPicPr preferRelativeResize="0"/>
      </xdr:nvPicPr>
      <xdr:blipFill>
        <a:blip xmlns:r="http://schemas.openxmlformats.org/officeDocument/2006/relationships" r:embed="rId448" cstate="print"/>
        <a:stretch>
          <a:fillRect/>
        </a:stretch>
      </xdr:blipFill>
      <xdr:spPr>
        <a:xfrm>
          <a:off x="16530983" y="425930009"/>
          <a:ext cx="1400175" cy="895350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0</xdr:colOff>
      <xdr:row>342</xdr:row>
      <xdr:rowOff>0</xdr:rowOff>
    </xdr:from>
    <xdr:ext cx="1419225" cy="914400"/>
    <xdr:pic>
      <xdr:nvPicPr>
        <xdr:cNvPr id="1285" name="image379.jpg">
          <a:extLst>
            <a:ext uri="{FF2B5EF4-FFF2-40B4-BE49-F238E27FC236}">
              <a16:creationId xmlns:a16="http://schemas.microsoft.com/office/drawing/2014/main" id="{BA4748E9-784F-4647-8B3B-2F0957621649}"/>
            </a:ext>
          </a:extLst>
        </xdr:cNvPr>
        <xdr:cNvPicPr preferRelativeResize="0"/>
      </xdr:nvPicPr>
      <xdr:blipFill>
        <a:blip xmlns:r="http://schemas.openxmlformats.org/officeDocument/2006/relationships" r:embed="rId451" cstate="print"/>
        <a:stretch>
          <a:fillRect/>
        </a:stretch>
      </xdr:blipFill>
      <xdr:spPr>
        <a:xfrm>
          <a:off x="16488460" y="337742784"/>
          <a:ext cx="1419225" cy="9144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14</xdr:col>
      <xdr:colOff>132482</xdr:colOff>
      <xdr:row>5</xdr:row>
      <xdr:rowOff>58009</xdr:rowOff>
    </xdr:from>
    <xdr:to>
      <xdr:col>14</xdr:col>
      <xdr:colOff>1172337</xdr:colOff>
      <xdr:row>5</xdr:row>
      <xdr:rowOff>857251</xdr:rowOff>
    </xdr:to>
    <xdr:pic>
      <xdr:nvPicPr>
        <xdr:cNvPr id="839" name="Imagen 838">
          <a:extLst>
            <a:ext uri="{FF2B5EF4-FFF2-40B4-BE49-F238E27FC236}">
              <a16:creationId xmlns:a16="http://schemas.microsoft.com/office/drawing/2014/main" id="{6732554A-24A8-44F1-AA2D-D54EB470C9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3"/>
        <a:srcRect l="14209"/>
        <a:stretch>
          <a:fillRect/>
        </a:stretch>
      </xdr:blipFill>
      <xdr:spPr>
        <a:xfrm rot="16200000">
          <a:off x="25076653" y="4411213"/>
          <a:ext cx="795432" cy="1037950"/>
        </a:xfrm>
        <a:prstGeom prst="rect">
          <a:avLst/>
        </a:prstGeom>
      </xdr:spPr>
    </xdr:pic>
    <xdr:clientData/>
  </xdr:twoCellAnchor>
  <xdr:oneCellAnchor>
    <xdr:from>
      <xdr:col>9</xdr:col>
      <xdr:colOff>193442</xdr:colOff>
      <xdr:row>6</xdr:row>
      <xdr:rowOff>21433</xdr:rowOff>
    </xdr:from>
    <xdr:ext cx="1037950" cy="795432"/>
    <xdr:pic>
      <xdr:nvPicPr>
        <xdr:cNvPr id="840" name="Imagen 839">
          <a:extLst>
            <a:ext uri="{FF2B5EF4-FFF2-40B4-BE49-F238E27FC236}">
              <a16:creationId xmlns:a16="http://schemas.microsoft.com/office/drawing/2014/main" id="{C1C7DF55-1DB8-4AEA-AFC2-F936170257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3"/>
        <a:srcRect l="14209"/>
        <a:stretch>
          <a:fillRect/>
        </a:stretch>
      </xdr:blipFill>
      <xdr:spPr>
        <a:xfrm rot="16200000">
          <a:off x="16810478" y="5289037"/>
          <a:ext cx="795432" cy="1037950"/>
        </a:xfrm>
        <a:prstGeom prst="rect">
          <a:avLst/>
        </a:prstGeom>
      </xdr:spPr>
    </xdr:pic>
    <xdr:clientData/>
  </xdr:oneCellAnchor>
  <xdr:twoCellAnchor editAs="oneCell">
    <xdr:from>
      <xdr:col>14</xdr:col>
      <xdr:colOff>457783</xdr:colOff>
      <xdr:row>6</xdr:row>
      <xdr:rowOff>32891</xdr:rowOff>
    </xdr:from>
    <xdr:to>
      <xdr:col>14</xdr:col>
      <xdr:colOff>1161110</xdr:colOff>
      <xdr:row>6</xdr:row>
      <xdr:rowOff>828841</xdr:rowOff>
    </xdr:to>
    <xdr:pic>
      <xdr:nvPicPr>
        <xdr:cNvPr id="812" name="Imagen 811">
          <a:extLst>
            <a:ext uri="{FF2B5EF4-FFF2-40B4-BE49-F238E27FC236}">
              <a16:creationId xmlns:a16="http://schemas.microsoft.com/office/drawing/2014/main" id="{01DF48AB-5286-46DD-BDC9-27A22F688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>
          <a:off x="25255251" y="4400807"/>
          <a:ext cx="699517" cy="794045"/>
        </a:xfrm>
        <a:prstGeom prst="rect">
          <a:avLst/>
        </a:prstGeom>
      </xdr:spPr>
    </xdr:pic>
    <xdr:clientData/>
  </xdr:twoCellAnchor>
  <xdr:twoCellAnchor editAs="oneCell">
    <xdr:from>
      <xdr:col>9</xdr:col>
      <xdr:colOff>349352</xdr:colOff>
      <xdr:row>145</xdr:row>
      <xdr:rowOff>74211</xdr:rowOff>
    </xdr:from>
    <xdr:to>
      <xdr:col>9</xdr:col>
      <xdr:colOff>1340046</xdr:colOff>
      <xdr:row>145</xdr:row>
      <xdr:rowOff>696360</xdr:rowOff>
    </xdr:to>
    <xdr:pic>
      <xdr:nvPicPr>
        <xdr:cNvPr id="833" name="Imagen 832">
          <a:extLst>
            <a:ext uri="{FF2B5EF4-FFF2-40B4-BE49-F238E27FC236}">
              <a16:creationId xmlns:a16="http://schemas.microsoft.com/office/drawing/2014/main" id="{BDBEA609-7966-493A-B94D-0BFCEAF86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16813853" y="131779617"/>
          <a:ext cx="992599" cy="624054"/>
        </a:xfrm>
        <a:prstGeom prst="rect">
          <a:avLst/>
        </a:prstGeom>
      </xdr:spPr>
    </xdr:pic>
    <xdr:clientData/>
  </xdr:twoCellAnchor>
  <xdr:twoCellAnchor editAs="oneCell">
    <xdr:from>
      <xdr:col>9</xdr:col>
      <xdr:colOff>371062</xdr:colOff>
      <xdr:row>144</xdr:row>
      <xdr:rowOff>10600</xdr:rowOff>
    </xdr:from>
    <xdr:to>
      <xdr:col>9</xdr:col>
      <xdr:colOff>1442167</xdr:colOff>
      <xdr:row>144</xdr:row>
      <xdr:rowOff>640966</xdr:rowOff>
    </xdr:to>
    <xdr:pic>
      <xdr:nvPicPr>
        <xdr:cNvPr id="844" name="Imagen 843">
          <a:extLst>
            <a:ext uri="{FF2B5EF4-FFF2-40B4-BE49-F238E27FC236}">
              <a16:creationId xmlns:a16="http://schemas.microsoft.com/office/drawing/2014/main" id="{F68444F0-ABE3-4DD4-8934-C4C48D39BA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>
          <a:off x="16835563" y="130857264"/>
          <a:ext cx="1069200" cy="628461"/>
        </a:xfrm>
        <a:prstGeom prst="rect">
          <a:avLst/>
        </a:prstGeom>
      </xdr:spPr>
    </xdr:pic>
    <xdr:clientData/>
  </xdr:twoCellAnchor>
  <xdr:oneCellAnchor>
    <xdr:from>
      <xdr:col>14</xdr:col>
      <xdr:colOff>349352</xdr:colOff>
      <xdr:row>145</xdr:row>
      <xdr:rowOff>74211</xdr:rowOff>
    </xdr:from>
    <xdr:ext cx="992599" cy="624054"/>
    <xdr:pic>
      <xdr:nvPicPr>
        <xdr:cNvPr id="848" name="Imagen 847">
          <a:extLst>
            <a:ext uri="{FF2B5EF4-FFF2-40B4-BE49-F238E27FC236}">
              <a16:creationId xmlns:a16="http://schemas.microsoft.com/office/drawing/2014/main" id="{F1B61200-5FA0-4418-B7BB-8EC2E7B07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16813853" y="131588785"/>
          <a:ext cx="992599" cy="624054"/>
        </a:xfrm>
        <a:prstGeom prst="rect">
          <a:avLst/>
        </a:prstGeom>
      </xdr:spPr>
    </xdr:pic>
    <xdr:clientData/>
  </xdr:oneCellAnchor>
  <xdr:oneCellAnchor>
    <xdr:from>
      <xdr:col>14</xdr:col>
      <xdr:colOff>371062</xdr:colOff>
      <xdr:row>144</xdr:row>
      <xdr:rowOff>10600</xdr:rowOff>
    </xdr:from>
    <xdr:ext cx="1069200" cy="628461"/>
    <xdr:pic>
      <xdr:nvPicPr>
        <xdr:cNvPr id="852" name="Imagen 851">
          <a:extLst>
            <a:ext uri="{FF2B5EF4-FFF2-40B4-BE49-F238E27FC236}">
              <a16:creationId xmlns:a16="http://schemas.microsoft.com/office/drawing/2014/main" id="{1C9B69DC-49A4-41FA-B364-7E180660D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>
          <a:off x="16835563" y="130857264"/>
          <a:ext cx="1069200" cy="628461"/>
        </a:xfrm>
        <a:prstGeom prst="rect">
          <a:avLst/>
        </a:prstGeom>
      </xdr:spPr>
    </xdr:pic>
    <xdr:clientData/>
  </xdr:oneCellAnchor>
  <xdr:twoCellAnchor editAs="oneCell">
    <xdr:from>
      <xdr:col>14</xdr:col>
      <xdr:colOff>45720</xdr:colOff>
      <xdr:row>140</xdr:row>
      <xdr:rowOff>210312</xdr:rowOff>
    </xdr:from>
    <xdr:to>
      <xdr:col>14</xdr:col>
      <xdr:colOff>1469455</xdr:colOff>
      <xdr:row>141</xdr:row>
      <xdr:rowOff>43815</xdr:rowOff>
    </xdr:to>
    <xdr:pic>
      <xdr:nvPicPr>
        <xdr:cNvPr id="853" name="Imagen 679">
          <a:extLst>
            <a:ext uri="{FF2B5EF4-FFF2-40B4-BE49-F238E27FC236}">
              <a16:creationId xmlns:a16="http://schemas.microsoft.com/office/drawing/2014/main" id="{BA18D1D1-4ABB-4205-83AC-10DAF38F1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25420320" y="127586232"/>
          <a:ext cx="1419925" cy="749808"/>
        </a:xfrm>
        <a:prstGeom prst="rect">
          <a:avLst/>
        </a:prstGeom>
      </xdr:spPr>
    </xdr:pic>
    <xdr:clientData/>
  </xdr:twoCellAnchor>
  <xdr:twoCellAnchor editAs="oneCell">
    <xdr:from>
      <xdr:col>9</xdr:col>
      <xdr:colOff>109728</xdr:colOff>
      <xdr:row>160</xdr:row>
      <xdr:rowOff>155448</xdr:rowOff>
    </xdr:from>
    <xdr:to>
      <xdr:col>9</xdr:col>
      <xdr:colOff>1527748</xdr:colOff>
      <xdr:row>160</xdr:row>
      <xdr:rowOff>907161</xdr:rowOff>
    </xdr:to>
    <xdr:pic>
      <xdr:nvPicPr>
        <xdr:cNvPr id="854" name="Imagen 852">
          <a:extLst>
            <a:ext uri="{FF2B5EF4-FFF2-40B4-BE49-F238E27FC236}">
              <a16:creationId xmlns:a16="http://schemas.microsoft.com/office/drawing/2014/main" id="{9AB45A7B-3D49-4FDF-AEB7-36AD47579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17053561" y="145563336"/>
          <a:ext cx="1419925" cy="749808"/>
        </a:xfrm>
        <a:prstGeom prst="rect">
          <a:avLst/>
        </a:prstGeom>
      </xdr:spPr>
    </xdr:pic>
    <xdr:clientData/>
  </xdr:twoCellAnchor>
  <xdr:twoCellAnchor editAs="oneCell">
    <xdr:from>
      <xdr:col>14</xdr:col>
      <xdr:colOff>64792</xdr:colOff>
      <xdr:row>108</xdr:row>
      <xdr:rowOff>146305</xdr:rowOff>
    </xdr:from>
    <xdr:to>
      <xdr:col>14</xdr:col>
      <xdr:colOff>1245490</xdr:colOff>
      <xdr:row>108</xdr:row>
      <xdr:rowOff>803620</xdr:rowOff>
    </xdr:to>
    <xdr:pic>
      <xdr:nvPicPr>
        <xdr:cNvPr id="885" name="Imagen 853">
          <a:extLst>
            <a:ext uri="{FF2B5EF4-FFF2-40B4-BE49-F238E27FC236}">
              <a16:creationId xmlns:a16="http://schemas.microsoft.com/office/drawing/2014/main" id="{9C8F9436-9760-A2A6-3A6E-FDDC6D7D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>
          <a:off x="25469436" y="98138634"/>
          <a:ext cx="1178793" cy="659220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</xdr:colOff>
      <xdr:row>0</xdr:row>
      <xdr:rowOff>27432</xdr:rowOff>
    </xdr:from>
    <xdr:to>
      <xdr:col>0</xdr:col>
      <xdr:colOff>1316736</xdr:colOff>
      <xdr:row>0</xdr:row>
      <xdr:rowOff>530352</xdr:rowOff>
    </xdr:to>
    <xdr:pic>
      <xdr:nvPicPr>
        <xdr:cNvPr id="124" name="Google Shape;17;p4" descr="Google Shape;19;p5">
          <a:extLst>
            <a:ext uri="{FF2B5EF4-FFF2-40B4-BE49-F238E27FC236}">
              <a16:creationId xmlns:a16="http://schemas.microsoft.com/office/drawing/2014/main" id="{4D8278C7-EA30-4E8F-88D0-14F1587E8493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69">
          <a:alphaModFix/>
        </a:blip>
        <a:srcRect/>
        <a:stretch/>
      </xdr:blipFill>
      <xdr:spPr>
        <a:xfrm>
          <a:off x="45720" y="27432"/>
          <a:ext cx="1271016" cy="50292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4</xdr:col>
      <xdr:colOff>0</xdr:colOff>
      <xdr:row>313</xdr:row>
      <xdr:rowOff>16602</xdr:rowOff>
    </xdr:from>
    <xdr:ext cx="1390650" cy="923925"/>
    <xdr:pic>
      <xdr:nvPicPr>
        <xdr:cNvPr id="680" name="image136.jpg" descr="灭火器固定支架">
          <a:extLst>
            <a:ext uri="{FF2B5EF4-FFF2-40B4-BE49-F238E27FC236}">
              <a16:creationId xmlns:a16="http://schemas.microsoft.com/office/drawing/2014/main" id="{61EB424E-F0A7-3884-DF1E-E24522B51EF7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311204" y="287044149"/>
          <a:ext cx="1390650" cy="92392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314</xdr:row>
      <xdr:rowOff>7075</xdr:rowOff>
    </xdr:from>
    <xdr:ext cx="1381125" cy="914400"/>
    <xdr:pic>
      <xdr:nvPicPr>
        <xdr:cNvPr id="855" name="image139.jpg" descr="IMG_4973">
          <a:extLst>
            <a:ext uri="{FF2B5EF4-FFF2-40B4-BE49-F238E27FC236}">
              <a16:creationId xmlns:a16="http://schemas.microsoft.com/office/drawing/2014/main" id="{9C302ADF-407C-F535-600A-B0F060B68FBC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9311204" y="287954248"/>
          <a:ext cx="138112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312</xdr:row>
      <xdr:rowOff>31351</xdr:rowOff>
    </xdr:from>
    <xdr:ext cx="1428750" cy="904875"/>
    <xdr:pic>
      <xdr:nvPicPr>
        <xdr:cNvPr id="934" name="image396.jpg">
          <a:extLst>
            <a:ext uri="{FF2B5EF4-FFF2-40B4-BE49-F238E27FC236}">
              <a16:creationId xmlns:a16="http://schemas.microsoft.com/office/drawing/2014/main" id="{91442A36-0736-976F-7B64-32A53E0F2A1E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9311204" y="286139274"/>
          <a:ext cx="1428750" cy="904875"/>
        </a:xfrm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26963</xdr:colOff>
      <xdr:row>16</xdr:row>
      <xdr:rowOff>1757</xdr:rowOff>
    </xdr:from>
    <xdr:ext cx="1386840" cy="924829"/>
    <xdr:pic>
      <xdr:nvPicPr>
        <xdr:cNvPr id="2" name="图片 1" descr="摇摆器">
          <a:extLst>
            <a:ext uri="{FF2B5EF4-FFF2-40B4-BE49-F238E27FC236}">
              <a16:creationId xmlns:a16="http://schemas.microsoft.com/office/drawing/2014/main" id="{846F7DFF-C96B-424E-990C-EBB977E99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427513" y="2579857"/>
          <a:ext cx="1386840" cy="924829"/>
        </a:xfrm>
        <a:prstGeom prst="rect">
          <a:avLst/>
        </a:prstGeom>
      </xdr:spPr>
    </xdr:pic>
    <xdr:clientData/>
  </xdr:oneCellAnchor>
  <xdr:oneCellAnchor>
    <xdr:from>
      <xdr:col>3</xdr:col>
      <xdr:colOff>22861</xdr:colOff>
      <xdr:row>17</xdr:row>
      <xdr:rowOff>12304</xdr:rowOff>
    </xdr:from>
    <xdr:ext cx="1379220" cy="922775"/>
    <xdr:pic>
      <xdr:nvPicPr>
        <xdr:cNvPr id="3" name="图片 2">
          <a:extLst>
            <a:ext uri="{FF2B5EF4-FFF2-40B4-BE49-F238E27FC236}">
              <a16:creationId xmlns:a16="http://schemas.microsoft.com/office/drawing/2014/main" id="{61E77E25-5DBB-4D13-8C75-0DB363B9B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423411" y="2774554"/>
          <a:ext cx="1379220" cy="92277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21585</xdr:colOff>
      <xdr:row>19</xdr:row>
      <xdr:rowOff>21329</xdr:rowOff>
    </xdr:from>
    <xdr:ext cx="1379322" cy="909362"/>
    <xdr:pic>
      <xdr:nvPicPr>
        <xdr:cNvPr id="4" name="图片 3" descr="摇摆器外摆臂">
          <a:extLst>
            <a:ext uri="{FF2B5EF4-FFF2-40B4-BE49-F238E27FC236}">
              <a16:creationId xmlns:a16="http://schemas.microsoft.com/office/drawing/2014/main" id="{774339F0-4D67-42A1-B42B-B7B99F3D8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r="2040"/>
        <a:stretch>
          <a:fillRect/>
        </a:stretch>
      </xdr:blipFill>
      <xdr:spPr>
        <a:xfrm>
          <a:off x="4422135" y="3151879"/>
          <a:ext cx="1379322" cy="909362"/>
        </a:xfrm>
        <a:prstGeom prst="rect">
          <a:avLst/>
        </a:prstGeom>
      </xdr:spPr>
    </xdr:pic>
    <xdr:clientData/>
  </xdr:oneCellAnchor>
  <xdr:oneCellAnchor>
    <xdr:from>
      <xdr:col>3</xdr:col>
      <xdr:colOff>21993</xdr:colOff>
      <xdr:row>18</xdr:row>
      <xdr:rowOff>28738</xdr:rowOff>
    </xdr:from>
    <xdr:ext cx="1378914" cy="878041"/>
    <xdr:pic>
      <xdr:nvPicPr>
        <xdr:cNvPr id="5" name="图片 4" descr="拉线固定支架">
          <a:extLst>
            <a:ext uri="{FF2B5EF4-FFF2-40B4-BE49-F238E27FC236}">
              <a16:creationId xmlns:a16="http://schemas.microsoft.com/office/drawing/2014/main" id="{092FC11D-BCC8-46C4-A9DB-C23D057EC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r="2294"/>
        <a:stretch>
          <a:fillRect/>
        </a:stretch>
      </xdr:blipFill>
      <xdr:spPr>
        <a:xfrm>
          <a:off x="4422543" y="2975138"/>
          <a:ext cx="1378914" cy="878041"/>
        </a:xfrm>
        <a:prstGeom prst="rect">
          <a:avLst/>
        </a:prstGeom>
      </xdr:spPr>
    </xdr:pic>
    <xdr:clientData/>
  </xdr:oneCellAnchor>
  <xdr:oneCellAnchor>
    <xdr:from>
      <xdr:col>3</xdr:col>
      <xdr:colOff>122555</xdr:colOff>
      <xdr:row>21</xdr:row>
      <xdr:rowOff>183515</xdr:rowOff>
    </xdr:from>
    <xdr:ext cx="1329060" cy="582930"/>
    <xdr:pic>
      <xdr:nvPicPr>
        <xdr:cNvPr id="6" name="图片 5" descr="29.jpg">
          <a:extLst>
            <a:ext uri="{FF2B5EF4-FFF2-40B4-BE49-F238E27FC236}">
              <a16:creationId xmlns:a16="http://schemas.microsoft.com/office/drawing/2014/main" id="{72809617-CA38-4C19-9589-8F2FDDCF8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33784" t="21960" r="33183" b="17455"/>
        <a:stretch>
          <a:fillRect/>
        </a:stretch>
      </xdr:blipFill>
      <xdr:spPr>
        <a:xfrm rot="16200000">
          <a:off x="4896170" y="3309300"/>
          <a:ext cx="582930" cy="1329060"/>
        </a:xfrm>
        <a:prstGeom prst="rect">
          <a:avLst/>
        </a:prstGeom>
      </xdr:spPr>
    </xdr:pic>
    <xdr:clientData/>
  </xdr:oneCellAnchor>
  <xdr:oneCellAnchor>
    <xdr:from>
      <xdr:col>3</xdr:col>
      <xdr:colOff>35169</xdr:colOff>
      <xdr:row>20</xdr:row>
      <xdr:rowOff>38275</xdr:rowOff>
    </xdr:from>
    <xdr:ext cx="1369714" cy="834381"/>
    <xdr:pic>
      <xdr:nvPicPr>
        <xdr:cNvPr id="7" name="Picture 2">
          <a:extLst>
            <a:ext uri="{FF2B5EF4-FFF2-40B4-BE49-F238E27FC236}">
              <a16:creationId xmlns:a16="http://schemas.microsoft.com/office/drawing/2014/main" id="{AF08F0E9-B440-4A29-9D49-73622CAFCF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2634"/>
        <a:stretch>
          <a:fillRect/>
        </a:stretch>
      </xdr:blipFill>
      <xdr:spPr>
        <a:xfrm>
          <a:off x="4435719" y="3352975"/>
          <a:ext cx="1369714" cy="83438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120015</xdr:colOff>
      <xdr:row>23</xdr:row>
      <xdr:rowOff>23495</xdr:rowOff>
    </xdr:from>
    <xdr:ext cx="1303020" cy="902335"/>
    <xdr:pic>
      <xdr:nvPicPr>
        <xdr:cNvPr id="8" name="图片 7" descr="35.jpg">
          <a:extLst>
            <a:ext uri="{FF2B5EF4-FFF2-40B4-BE49-F238E27FC236}">
              <a16:creationId xmlns:a16="http://schemas.microsoft.com/office/drawing/2014/main" id="{A019D0EF-E863-4745-BC74-4B5135E7C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060" t="9565" r="1929" b="5217"/>
        <a:stretch>
          <a:fillRect/>
        </a:stretch>
      </xdr:blipFill>
      <xdr:spPr>
        <a:xfrm>
          <a:off x="4520565" y="3890645"/>
          <a:ext cx="1303020" cy="902335"/>
        </a:xfrm>
        <a:prstGeom prst="rect">
          <a:avLst/>
        </a:prstGeom>
      </xdr:spPr>
    </xdr:pic>
    <xdr:clientData/>
  </xdr:oneCellAnchor>
  <xdr:oneCellAnchor>
    <xdr:from>
      <xdr:col>3</xdr:col>
      <xdr:colOff>156210</xdr:colOff>
      <xdr:row>22</xdr:row>
      <xdr:rowOff>22860</xdr:rowOff>
    </xdr:from>
    <xdr:ext cx="1264920" cy="885092"/>
    <xdr:pic>
      <xdr:nvPicPr>
        <xdr:cNvPr id="9" name="图片 8" descr="113.jpg">
          <a:extLst>
            <a:ext uri="{FF2B5EF4-FFF2-40B4-BE49-F238E27FC236}">
              <a16:creationId xmlns:a16="http://schemas.microsoft.com/office/drawing/2014/main" id="{C53B5E86-3715-4237-8A2D-4F68989A0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1551" t="27535" r="10341" b="32845"/>
        <a:stretch>
          <a:fillRect/>
        </a:stretch>
      </xdr:blipFill>
      <xdr:spPr>
        <a:xfrm>
          <a:off x="4556760" y="3705860"/>
          <a:ext cx="1264920" cy="885092"/>
        </a:xfrm>
        <a:prstGeom prst="rect">
          <a:avLst/>
        </a:prstGeom>
      </xdr:spPr>
    </xdr:pic>
    <xdr:clientData/>
  </xdr:oneCellAnchor>
  <xdr:oneCellAnchor>
    <xdr:from>
      <xdr:col>3</xdr:col>
      <xdr:colOff>142746</xdr:colOff>
      <xdr:row>14</xdr:row>
      <xdr:rowOff>5171</xdr:rowOff>
    </xdr:from>
    <xdr:ext cx="1255748" cy="940137"/>
    <xdr:pic>
      <xdr:nvPicPr>
        <xdr:cNvPr id="10" name="图片 9" descr="42-1.jpg">
          <a:extLst>
            <a:ext uri="{FF2B5EF4-FFF2-40B4-BE49-F238E27FC236}">
              <a16:creationId xmlns:a16="http://schemas.microsoft.com/office/drawing/2014/main" id="{F2FF40E3-BE81-499B-9F54-3D51C1C92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r="-8200"/>
        <a:stretch>
          <a:fillRect/>
        </a:stretch>
      </xdr:blipFill>
      <xdr:spPr>
        <a:xfrm>
          <a:off x="4543296" y="2399121"/>
          <a:ext cx="1255748" cy="940137"/>
        </a:xfrm>
        <a:prstGeom prst="rect">
          <a:avLst/>
        </a:prstGeom>
      </xdr:spPr>
    </xdr:pic>
    <xdr:clientData/>
  </xdr:oneCellAnchor>
  <xdr:oneCellAnchor>
    <xdr:from>
      <xdr:col>3</xdr:col>
      <xdr:colOff>58615</xdr:colOff>
      <xdr:row>52</xdr:row>
      <xdr:rowOff>351694</xdr:rowOff>
    </xdr:from>
    <xdr:ext cx="1307122" cy="334731"/>
    <xdr:pic>
      <xdr:nvPicPr>
        <xdr:cNvPr id="11" name="Picture 3">
          <a:extLst>
            <a:ext uri="{FF2B5EF4-FFF2-40B4-BE49-F238E27FC236}">
              <a16:creationId xmlns:a16="http://schemas.microsoft.com/office/drawing/2014/main" id="{B1C99147-8CB7-495C-A1A8-5442B5BAC8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>
          <a:off x="4459165" y="4237894"/>
          <a:ext cx="1307122" cy="33473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17584</xdr:colOff>
      <xdr:row>85</xdr:row>
      <xdr:rowOff>222738</xdr:rowOff>
    </xdr:from>
    <xdr:ext cx="1396878" cy="392724"/>
    <xdr:pic>
      <xdr:nvPicPr>
        <xdr:cNvPr id="12" name="图片 12" descr="方向把组件">
          <a:extLst>
            <a:ext uri="{FF2B5EF4-FFF2-40B4-BE49-F238E27FC236}">
              <a16:creationId xmlns:a16="http://schemas.microsoft.com/office/drawing/2014/main" id="{FD994416-DC98-4D7E-9813-0848E0126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418134" y="10312888"/>
          <a:ext cx="1396878" cy="392724"/>
        </a:xfrm>
        <a:prstGeom prst="rect">
          <a:avLst/>
        </a:prstGeom>
      </xdr:spPr>
    </xdr:pic>
    <xdr:clientData/>
  </xdr:oneCellAnchor>
  <xdr:oneCellAnchor>
    <xdr:from>
      <xdr:col>3</xdr:col>
      <xdr:colOff>63820</xdr:colOff>
      <xdr:row>86</xdr:row>
      <xdr:rowOff>41030</xdr:rowOff>
    </xdr:from>
    <xdr:ext cx="1326830" cy="853049"/>
    <xdr:pic>
      <xdr:nvPicPr>
        <xdr:cNvPr id="13" name="图片 13" descr="方向把压块">
          <a:extLst>
            <a:ext uri="{FF2B5EF4-FFF2-40B4-BE49-F238E27FC236}">
              <a16:creationId xmlns:a16="http://schemas.microsoft.com/office/drawing/2014/main" id="{544EF18F-873B-4820-A2B5-098E5A763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464370" y="10353430"/>
          <a:ext cx="1326830" cy="853049"/>
        </a:xfrm>
        <a:prstGeom prst="rect">
          <a:avLst/>
        </a:prstGeom>
      </xdr:spPr>
    </xdr:pic>
    <xdr:clientData/>
  </xdr:oneCellAnchor>
  <xdr:oneCellAnchor>
    <xdr:from>
      <xdr:col>3</xdr:col>
      <xdr:colOff>128953</xdr:colOff>
      <xdr:row>87</xdr:row>
      <xdr:rowOff>29307</xdr:rowOff>
    </xdr:from>
    <xdr:ext cx="1131277" cy="914326"/>
    <xdr:pic>
      <xdr:nvPicPr>
        <xdr:cNvPr id="14" name="图片 14" descr="方向把安装组件">
          <a:extLst>
            <a:ext uri="{FF2B5EF4-FFF2-40B4-BE49-F238E27FC236}">
              <a16:creationId xmlns:a16="http://schemas.microsoft.com/office/drawing/2014/main" id="{3E39CCC3-B503-475A-9B29-C36BA6D6A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t="4878" b="7317"/>
        <a:stretch>
          <a:fillRect/>
        </a:stretch>
      </xdr:blipFill>
      <xdr:spPr>
        <a:xfrm>
          <a:off x="4529503" y="10525857"/>
          <a:ext cx="1131277" cy="914326"/>
        </a:xfrm>
        <a:prstGeom prst="rect">
          <a:avLst/>
        </a:prstGeom>
      </xdr:spPr>
    </xdr:pic>
    <xdr:clientData/>
  </xdr:oneCellAnchor>
  <xdr:oneCellAnchor>
    <xdr:from>
      <xdr:col>3</xdr:col>
      <xdr:colOff>23446</xdr:colOff>
      <xdr:row>88</xdr:row>
      <xdr:rowOff>52754</xdr:rowOff>
    </xdr:from>
    <xdr:ext cx="1380641" cy="878795"/>
    <xdr:pic>
      <xdr:nvPicPr>
        <xdr:cNvPr id="15" name="图片 15" descr="方向把安装下座">
          <a:extLst>
            <a:ext uri="{FF2B5EF4-FFF2-40B4-BE49-F238E27FC236}">
              <a16:creationId xmlns:a16="http://schemas.microsoft.com/office/drawing/2014/main" id="{9169EA4F-8CEF-447B-83D4-7B538FC89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 flipV="1">
          <a:off x="4423996" y="10733454"/>
          <a:ext cx="1380641" cy="878795"/>
        </a:xfrm>
        <a:prstGeom prst="rect">
          <a:avLst/>
        </a:prstGeom>
      </xdr:spPr>
    </xdr:pic>
    <xdr:clientData/>
  </xdr:oneCellAnchor>
  <xdr:oneCellAnchor>
    <xdr:from>
      <xdr:col>3</xdr:col>
      <xdr:colOff>17585</xdr:colOff>
      <xdr:row>89</xdr:row>
      <xdr:rowOff>23446</xdr:rowOff>
    </xdr:from>
    <xdr:ext cx="1384818" cy="890953"/>
    <xdr:pic>
      <xdr:nvPicPr>
        <xdr:cNvPr id="16" name="图片 16" descr="摇摆器锁止手柄">
          <a:extLst>
            <a:ext uri="{FF2B5EF4-FFF2-40B4-BE49-F238E27FC236}">
              <a16:creationId xmlns:a16="http://schemas.microsoft.com/office/drawing/2014/main" id="{2B433E3B-E4F9-409D-9F40-DE90FAEBF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 rot="16200000">
          <a:off x="4665067" y="10641364"/>
          <a:ext cx="890953" cy="1384818"/>
        </a:xfrm>
        <a:prstGeom prst="rect">
          <a:avLst/>
        </a:prstGeom>
      </xdr:spPr>
    </xdr:pic>
    <xdr:clientData/>
  </xdr:oneCellAnchor>
  <xdr:oneCellAnchor>
    <xdr:from>
      <xdr:col>3</xdr:col>
      <xdr:colOff>29309</xdr:colOff>
      <xdr:row>90</xdr:row>
      <xdr:rowOff>35171</xdr:rowOff>
    </xdr:from>
    <xdr:ext cx="1365250" cy="883285"/>
    <xdr:pic>
      <xdr:nvPicPr>
        <xdr:cNvPr id="17" name="图片 17" descr="驻车手柄">
          <a:extLst>
            <a:ext uri="{FF2B5EF4-FFF2-40B4-BE49-F238E27FC236}">
              <a16:creationId xmlns:a16="http://schemas.microsoft.com/office/drawing/2014/main" id="{B17B10E1-B791-4BC5-974F-052EC535A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 rot="16200000">
          <a:off x="4670841" y="10843189"/>
          <a:ext cx="883285" cy="1365250"/>
        </a:xfrm>
        <a:prstGeom prst="rect">
          <a:avLst/>
        </a:prstGeom>
      </xdr:spPr>
    </xdr:pic>
    <xdr:clientData/>
  </xdr:oneCellAnchor>
  <xdr:oneCellAnchor>
    <xdr:from>
      <xdr:col>3</xdr:col>
      <xdr:colOff>41030</xdr:colOff>
      <xdr:row>91</xdr:row>
      <xdr:rowOff>5862</xdr:rowOff>
    </xdr:from>
    <xdr:ext cx="1354016" cy="929068"/>
    <xdr:pic>
      <xdr:nvPicPr>
        <xdr:cNvPr id="18" name="图片 18" descr="台阶螺栓">
          <a:extLst>
            <a:ext uri="{FF2B5EF4-FFF2-40B4-BE49-F238E27FC236}">
              <a16:creationId xmlns:a16="http://schemas.microsoft.com/office/drawing/2014/main" id="{9CDE13D2-F27D-4799-A137-AB642382B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r="-2667"/>
        <a:stretch>
          <a:fillRect/>
        </a:stretch>
      </xdr:blipFill>
      <xdr:spPr>
        <a:xfrm>
          <a:off x="4441580" y="11239012"/>
          <a:ext cx="1354016" cy="929068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92</xdr:row>
      <xdr:rowOff>0</xdr:rowOff>
    </xdr:from>
    <xdr:ext cx="1401445" cy="883920"/>
    <xdr:pic>
      <xdr:nvPicPr>
        <xdr:cNvPr id="19" name="图片 19" descr="中间轴">
          <a:extLst>
            <a:ext uri="{FF2B5EF4-FFF2-40B4-BE49-F238E27FC236}">
              <a16:creationId xmlns:a16="http://schemas.microsoft.com/office/drawing/2014/main" id="{B617236B-754A-4513-B9E3-6713AE7BA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400550" y="11417300"/>
          <a:ext cx="1401445" cy="883920"/>
        </a:xfrm>
        <a:prstGeom prst="rect">
          <a:avLst/>
        </a:prstGeom>
      </xdr:spPr>
    </xdr:pic>
    <xdr:clientData/>
  </xdr:oneCellAnchor>
  <xdr:oneCellAnchor>
    <xdr:from>
      <xdr:col>3</xdr:col>
      <xdr:colOff>23446</xdr:colOff>
      <xdr:row>101</xdr:row>
      <xdr:rowOff>17585</xdr:rowOff>
    </xdr:from>
    <xdr:ext cx="1389380" cy="896620"/>
    <xdr:pic>
      <xdr:nvPicPr>
        <xdr:cNvPr id="20" name="图片 20" descr="方向把安装底座">
          <a:extLst>
            <a:ext uri="{FF2B5EF4-FFF2-40B4-BE49-F238E27FC236}">
              <a16:creationId xmlns:a16="http://schemas.microsoft.com/office/drawing/2014/main" id="{CBD10899-DF62-4050-A322-B74B8AA12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4423996" y="11987335"/>
          <a:ext cx="1389380" cy="896620"/>
        </a:xfrm>
        <a:prstGeom prst="rect">
          <a:avLst/>
        </a:prstGeom>
      </xdr:spPr>
    </xdr:pic>
    <xdr:clientData/>
  </xdr:oneCellAnchor>
  <xdr:oneCellAnchor>
    <xdr:from>
      <xdr:col>3</xdr:col>
      <xdr:colOff>11723</xdr:colOff>
      <xdr:row>116</xdr:row>
      <xdr:rowOff>46892</xdr:rowOff>
    </xdr:from>
    <xdr:ext cx="1404693" cy="885092"/>
    <xdr:pic>
      <xdr:nvPicPr>
        <xdr:cNvPr id="21" name="图片 21" descr="制动手把压块">
          <a:extLst>
            <a:ext uri="{FF2B5EF4-FFF2-40B4-BE49-F238E27FC236}">
              <a16:creationId xmlns:a16="http://schemas.microsoft.com/office/drawing/2014/main" id="{0AE2B8AB-AA67-453F-9AB4-5C27BD9F7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3455" b="5112"/>
        <a:stretch>
          <a:fillRect/>
        </a:stretch>
      </xdr:blipFill>
      <xdr:spPr>
        <a:xfrm>
          <a:off x="4412273" y="14963042"/>
          <a:ext cx="1404693" cy="885092"/>
        </a:xfrm>
        <a:prstGeom prst="rect">
          <a:avLst/>
        </a:prstGeom>
      </xdr:spPr>
    </xdr:pic>
    <xdr:clientData/>
  </xdr:oneCellAnchor>
  <xdr:oneCellAnchor>
    <xdr:from>
      <xdr:col>3</xdr:col>
      <xdr:colOff>5862</xdr:colOff>
      <xdr:row>93</xdr:row>
      <xdr:rowOff>35169</xdr:rowOff>
    </xdr:from>
    <xdr:ext cx="1406769" cy="879233"/>
    <xdr:pic>
      <xdr:nvPicPr>
        <xdr:cNvPr id="22" name="图片 22" descr="114.jpg">
          <a:extLst>
            <a:ext uri="{FF2B5EF4-FFF2-40B4-BE49-F238E27FC236}">
              <a16:creationId xmlns:a16="http://schemas.microsoft.com/office/drawing/2014/main" id="{600F9275-2D51-456B-B181-66AD89325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36298" t="23271" r="24176" b="29299"/>
        <a:stretch>
          <a:fillRect/>
        </a:stretch>
      </xdr:blipFill>
      <xdr:spPr>
        <a:xfrm rot="16200000">
          <a:off x="4670180" y="11372851"/>
          <a:ext cx="879233" cy="1406769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100</xdr:row>
      <xdr:rowOff>0</xdr:rowOff>
    </xdr:from>
    <xdr:ext cx="1347442" cy="866371"/>
    <xdr:pic>
      <xdr:nvPicPr>
        <xdr:cNvPr id="23" name="图片 24" descr="驻车开关">
          <a:extLst>
            <a:ext uri="{FF2B5EF4-FFF2-40B4-BE49-F238E27FC236}">
              <a16:creationId xmlns:a16="http://schemas.microsoft.com/office/drawing/2014/main" id="{D9864F79-FE1F-413E-8ABD-5B81D46DD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4400550" y="11785600"/>
          <a:ext cx="1347442" cy="866371"/>
        </a:xfrm>
        <a:prstGeom prst="rect">
          <a:avLst/>
        </a:prstGeom>
      </xdr:spPr>
    </xdr:pic>
    <xdr:clientData/>
  </xdr:oneCellAnchor>
  <xdr:oneCellAnchor>
    <xdr:from>
      <xdr:col>3</xdr:col>
      <xdr:colOff>5861</xdr:colOff>
      <xdr:row>109</xdr:row>
      <xdr:rowOff>58615</xdr:rowOff>
    </xdr:from>
    <xdr:ext cx="1416206" cy="720969"/>
    <xdr:pic>
      <xdr:nvPicPr>
        <xdr:cNvPr id="24" name="图片 25" descr="右制动手刹总成">
          <a:extLst>
            <a:ext uri="{FF2B5EF4-FFF2-40B4-BE49-F238E27FC236}">
              <a16:creationId xmlns:a16="http://schemas.microsoft.com/office/drawing/2014/main" id="{D231B85C-4614-4766-864B-AD9DC6FF3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 rot="10800000" flipV="1">
          <a:off x="4406411" y="13501565"/>
          <a:ext cx="1416206" cy="720969"/>
        </a:xfrm>
        <a:prstGeom prst="rect">
          <a:avLst/>
        </a:prstGeom>
      </xdr:spPr>
    </xdr:pic>
    <xdr:clientData/>
  </xdr:oneCellAnchor>
  <xdr:oneCellAnchor>
    <xdr:from>
      <xdr:col>3</xdr:col>
      <xdr:colOff>52754</xdr:colOff>
      <xdr:row>110</xdr:row>
      <xdr:rowOff>41031</xdr:rowOff>
    </xdr:from>
    <xdr:ext cx="1343274" cy="866779"/>
    <xdr:pic>
      <xdr:nvPicPr>
        <xdr:cNvPr id="25" name="图片 26" descr="右制动手刹主缸">
          <a:extLst>
            <a:ext uri="{FF2B5EF4-FFF2-40B4-BE49-F238E27FC236}">
              <a16:creationId xmlns:a16="http://schemas.microsoft.com/office/drawing/2014/main" id="{B788C213-0EE2-4653-A927-94C95BBC9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4453304" y="13668131"/>
          <a:ext cx="1343274" cy="866779"/>
        </a:xfrm>
        <a:prstGeom prst="rect">
          <a:avLst/>
        </a:prstGeom>
      </xdr:spPr>
    </xdr:pic>
    <xdr:clientData/>
  </xdr:oneCellAnchor>
  <xdr:oneCellAnchor>
    <xdr:from>
      <xdr:col>3</xdr:col>
      <xdr:colOff>5861</xdr:colOff>
      <xdr:row>111</xdr:row>
      <xdr:rowOff>128953</xdr:rowOff>
    </xdr:from>
    <xdr:ext cx="1394716" cy="627185"/>
    <xdr:pic>
      <xdr:nvPicPr>
        <xdr:cNvPr id="26" name="图片 27" descr="72.jpg">
          <a:extLst>
            <a:ext uri="{FF2B5EF4-FFF2-40B4-BE49-F238E27FC236}">
              <a16:creationId xmlns:a16="http://schemas.microsoft.com/office/drawing/2014/main" id="{F13C5752-C3BD-40DA-9D63-F9A68B413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t="23585" b="17453"/>
        <a:stretch>
          <a:fillRect/>
        </a:stretch>
      </xdr:blipFill>
      <xdr:spPr>
        <a:xfrm rot="10800000">
          <a:off x="4406411" y="13940203"/>
          <a:ext cx="1394716" cy="627185"/>
        </a:xfrm>
        <a:prstGeom prst="rect">
          <a:avLst/>
        </a:prstGeom>
      </xdr:spPr>
    </xdr:pic>
    <xdr:clientData/>
  </xdr:oneCellAnchor>
  <xdr:oneCellAnchor>
    <xdr:from>
      <xdr:col>3</xdr:col>
      <xdr:colOff>17585</xdr:colOff>
      <xdr:row>112</xdr:row>
      <xdr:rowOff>29308</xdr:rowOff>
    </xdr:from>
    <xdr:ext cx="1393825" cy="895985"/>
    <xdr:pic>
      <xdr:nvPicPr>
        <xdr:cNvPr id="27" name="图片 28" descr="驻车开关">
          <a:extLst>
            <a:ext uri="{FF2B5EF4-FFF2-40B4-BE49-F238E27FC236}">
              <a16:creationId xmlns:a16="http://schemas.microsoft.com/office/drawing/2014/main" id="{F5A9433C-C0DA-49D3-BAC3-177663C53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4418135" y="14024708"/>
          <a:ext cx="1393825" cy="895985"/>
        </a:xfrm>
        <a:prstGeom prst="rect">
          <a:avLst/>
        </a:prstGeom>
      </xdr:spPr>
    </xdr:pic>
    <xdr:clientData/>
  </xdr:oneCellAnchor>
  <xdr:oneCellAnchor>
    <xdr:from>
      <xdr:col>3</xdr:col>
      <xdr:colOff>17584</xdr:colOff>
      <xdr:row>113</xdr:row>
      <xdr:rowOff>128954</xdr:rowOff>
    </xdr:from>
    <xdr:ext cx="1378132" cy="597877"/>
    <xdr:pic>
      <xdr:nvPicPr>
        <xdr:cNvPr id="28" name="图片 29" descr="右制动手刹总成">
          <a:extLst>
            <a:ext uri="{FF2B5EF4-FFF2-40B4-BE49-F238E27FC236}">
              <a16:creationId xmlns:a16="http://schemas.microsoft.com/office/drawing/2014/main" id="{6FEC47C0-D6BB-46E9-B7FA-FAA7AB20B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418134" y="14308504"/>
          <a:ext cx="1378132" cy="597877"/>
        </a:xfrm>
        <a:prstGeom prst="rect">
          <a:avLst/>
        </a:prstGeom>
      </xdr:spPr>
    </xdr:pic>
    <xdr:clientData/>
  </xdr:oneCellAnchor>
  <xdr:oneCellAnchor>
    <xdr:from>
      <xdr:col>3</xdr:col>
      <xdr:colOff>29307</xdr:colOff>
      <xdr:row>114</xdr:row>
      <xdr:rowOff>52754</xdr:rowOff>
    </xdr:from>
    <xdr:ext cx="1347229" cy="868018"/>
    <xdr:pic>
      <xdr:nvPicPr>
        <xdr:cNvPr id="29" name="图片 30" descr="左制动手刹主缸">
          <a:extLst>
            <a:ext uri="{FF2B5EF4-FFF2-40B4-BE49-F238E27FC236}">
              <a16:creationId xmlns:a16="http://schemas.microsoft.com/office/drawing/2014/main" id="{4DB6CEC9-FB36-4EE0-AE03-F9A32ACE6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4429857" y="14416454"/>
          <a:ext cx="1347229" cy="868018"/>
        </a:xfrm>
        <a:prstGeom prst="rect">
          <a:avLst/>
        </a:prstGeom>
      </xdr:spPr>
    </xdr:pic>
    <xdr:clientData/>
  </xdr:oneCellAnchor>
  <xdr:oneCellAnchor>
    <xdr:from>
      <xdr:col>3</xdr:col>
      <xdr:colOff>5864</xdr:colOff>
      <xdr:row>115</xdr:row>
      <xdr:rowOff>29310</xdr:rowOff>
    </xdr:from>
    <xdr:ext cx="1389185" cy="871460"/>
    <xdr:pic>
      <xdr:nvPicPr>
        <xdr:cNvPr id="30" name="图片 31" descr="右制动手刹把手">
          <a:extLst>
            <a:ext uri="{FF2B5EF4-FFF2-40B4-BE49-F238E27FC236}">
              <a16:creationId xmlns:a16="http://schemas.microsoft.com/office/drawing/2014/main" id="{D16522DC-0824-4E5E-931B-A02BF8E82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 rot="16200000">
          <a:off x="4665277" y="14318297"/>
          <a:ext cx="871460" cy="1389185"/>
        </a:xfrm>
        <a:prstGeom prst="rect">
          <a:avLst/>
        </a:prstGeom>
      </xdr:spPr>
    </xdr:pic>
    <xdr:clientData/>
  </xdr:oneCellAnchor>
  <xdr:oneCellAnchor>
    <xdr:from>
      <xdr:col>3</xdr:col>
      <xdr:colOff>46892</xdr:colOff>
      <xdr:row>116</xdr:row>
      <xdr:rowOff>0</xdr:rowOff>
    </xdr:from>
    <xdr:ext cx="1347442" cy="866371"/>
    <xdr:pic>
      <xdr:nvPicPr>
        <xdr:cNvPr id="31" name="图片 32" descr="驻车开关">
          <a:extLst>
            <a:ext uri="{FF2B5EF4-FFF2-40B4-BE49-F238E27FC236}">
              <a16:creationId xmlns:a16="http://schemas.microsoft.com/office/drawing/2014/main" id="{130C08C5-E349-4F7A-9EC3-A17E10697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4447442" y="14778893"/>
          <a:ext cx="1347442" cy="866371"/>
        </a:xfrm>
        <a:prstGeom prst="rect">
          <a:avLst/>
        </a:prstGeom>
      </xdr:spPr>
    </xdr:pic>
    <xdr:clientData/>
  </xdr:oneCellAnchor>
  <xdr:oneCellAnchor>
    <xdr:from>
      <xdr:col>3</xdr:col>
      <xdr:colOff>46893</xdr:colOff>
      <xdr:row>118</xdr:row>
      <xdr:rowOff>23445</xdr:rowOff>
    </xdr:from>
    <xdr:ext cx="1318846" cy="890801"/>
    <xdr:pic>
      <xdr:nvPicPr>
        <xdr:cNvPr id="33" name="图片 34" descr="IMG_4971">
          <a:extLst>
            <a:ext uri="{FF2B5EF4-FFF2-40B4-BE49-F238E27FC236}">
              <a16:creationId xmlns:a16="http://schemas.microsoft.com/office/drawing/2014/main" id="{5BF05BD9-484E-480A-B700-6BAC0D837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11809" t="5934" r="3337" b="5290"/>
        <a:stretch>
          <a:fillRect/>
        </a:stretch>
      </xdr:blipFill>
      <xdr:spPr>
        <a:xfrm>
          <a:off x="4447443" y="15307895"/>
          <a:ext cx="1318846" cy="890801"/>
        </a:xfrm>
        <a:prstGeom prst="rect">
          <a:avLst/>
        </a:prstGeom>
      </xdr:spPr>
    </xdr:pic>
    <xdr:clientData/>
  </xdr:oneCellAnchor>
  <xdr:oneCellAnchor>
    <xdr:from>
      <xdr:col>3</xdr:col>
      <xdr:colOff>205154</xdr:colOff>
      <xdr:row>120</xdr:row>
      <xdr:rowOff>131081</xdr:rowOff>
    </xdr:from>
    <xdr:ext cx="1043126" cy="747465"/>
    <xdr:pic>
      <xdr:nvPicPr>
        <xdr:cNvPr id="34" name="图片 35" descr="油封垫圈">
          <a:extLst>
            <a:ext uri="{FF2B5EF4-FFF2-40B4-BE49-F238E27FC236}">
              <a16:creationId xmlns:a16="http://schemas.microsoft.com/office/drawing/2014/main" id="{9E5FADC3-4FDA-4348-8308-ED2E5A294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1347"/>
        <a:stretch>
          <a:fillRect/>
        </a:stretch>
      </xdr:blipFill>
      <xdr:spPr>
        <a:xfrm>
          <a:off x="4605704" y="15783831"/>
          <a:ext cx="1043126" cy="747465"/>
        </a:xfrm>
        <a:prstGeom prst="rect">
          <a:avLst/>
        </a:prstGeom>
      </xdr:spPr>
    </xdr:pic>
    <xdr:clientData/>
  </xdr:oneCellAnchor>
  <xdr:oneCellAnchor>
    <xdr:from>
      <xdr:col>3</xdr:col>
      <xdr:colOff>35169</xdr:colOff>
      <xdr:row>119</xdr:row>
      <xdr:rowOff>23446</xdr:rowOff>
    </xdr:from>
    <xdr:ext cx="1335405" cy="879231"/>
    <xdr:pic>
      <xdr:nvPicPr>
        <xdr:cNvPr id="35" name="图片 36" descr="油封螺丝">
          <a:extLst>
            <a:ext uri="{FF2B5EF4-FFF2-40B4-BE49-F238E27FC236}">
              <a16:creationId xmlns:a16="http://schemas.microsoft.com/office/drawing/2014/main" id="{FD65EB67-D54C-4E7D-9914-2C5478AE6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3797" t="5248"/>
        <a:stretch>
          <a:fillRect/>
        </a:stretch>
      </xdr:blipFill>
      <xdr:spPr>
        <a:xfrm>
          <a:off x="4435719" y="15492046"/>
          <a:ext cx="1335405" cy="879231"/>
        </a:xfrm>
        <a:prstGeom prst="rect">
          <a:avLst/>
        </a:prstGeom>
      </xdr:spPr>
    </xdr:pic>
    <xdr:clientData/>
  </xdr:oneCellAnchor>
  <xdr:oneCellAnchor>
    <xdr:from>
      <xdr:col>3</xdr:col>
      <xdr:colOff>181708</xdr:colOff>
      <xdr:row>121</xdr:row>
      <xdr:rowOff>35170</xdr:rowOff>
    </xdr:from>
    <xdr:ext cx="1069699" cy="887999"/>
    <xdr:pic>
      <xdr:nvPicPr>
        <xdr:cNvPr id="36" name="图片 37" descr="32.jpg">
          <a:extLst>
            <a:ext uri="{FF2B5EF4-FFF2-40B4-BE49-F238E27FC236}">
              <a16:creationId xmlns:a16="http://schemas.microsoft.com/office/drawing/2014/main" id="{B8C88C4E-91C9-4988-9C1F-1CB7820D6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5660" t="13208" r="12893" b="15094"/>
        <a:stretch>
          <a:fillRect/>
        </a:stretch>
      </xdr:blipFill>
      <xdr:spPr>
        <a:xfrm rot="16200000">
          <a:off x="4673108" y="15781220"/>
          <a:ext cx="887999" cy="1069699"/>
        </a:xfrm>
        <a:prstGeom prst="rect">
          <a:avLst/>
        </a:prstGeom>
      </xdr:spPr>
    </xdr:pic>
    <xdr:clientData/>
  </xdr:oneCellAnchor>
  <xdr:oneCellAnchor>
    <xdr:from>
      <xdr:col>3</xdr:col>
      <xdr:colOff>87923</xdr:colOff>
      <xdr:row>122</xdr:row>
      <xdr:rowOff>46892</xdr:rowOff>
    </xdr:from>
    <xdr:ext cx="1205949" cy="879822"/>
    <xdr:pic>
      <xdr:nvPicPr>
        <xdr:cNvPr id="37" name="图片 38" descr="51.jpg">
          <a:extLst>
            <a:ext uri="{FF2B5EF4-FFF2-40B4-BE49-F238E27FC236}">
              <a16:creationId xmlns:a16="http://schemas.microsoft.com/office/drawing/2014/main" id="{310617A5-ED32-41FE-BB11-3F9F15924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l="11123" t="14553" r="10447" b="9979"/>
        <a:stretch>
          <a:fillRect/>
        </a:stretch>
      </xdr:blipFill>
      <xdr:spPr>
        <a:xfrm>
          <a:off x="4488473" y="16067942"/>
          <a:ext cx="1205949" cy="879822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123</xdr:row>
      <xdr:rowOff>219988</xdr:rowOff>
    </xdr:from>
    <xdr:ext cx="680096" cy="386095"/>
    <xdr:pic>
      <xdr:nvPicPr>
        <xdr:cNvPr id="324" name="图片 39" descr="56.jpg">
          <a:extLst>
            <a:ext uri="{FF2B5EF4-FFF2-40B4-BE49-F238E27FC236}">
              <a16:creationId xmlns:a16="http://schemas.microsoft.com/office/drawing/2014/main" id="{5CF4D019-58D4-42F5-9B64-D07B9C30D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l="12672" t="25436" r="10468" b="16529"/>
        <a:stretch>
          <a:fillRect/>
        </a:stretch>
      </xdr:blipFill>
      <xdr:spPr>
        <a:xfrm>
          <a:off x="6961430" y="82536307"/>
          <a:ext cx="680096" cy="386095"/>
        </a:xfrm>
        <a:prstGeom prst="rect">
          <a:avLst/>
        </a:prstGeom>
      </xdr:spPr>
    </xdr:pic>
    <xdr:clientData/>
  </xdr:oneCellAnchor>
  <xdr:oneCellAnchor>
    <xdr:from>
      <xdr:col>3</xdr:col>
      <xdr:colOff>697821</xdr:colOff>
      <xdr:row>123</xdr:row>
      <xdr:rowOff>220785</xdr:rowOff>
    </xdr:from>
    <xdr:ext cx="679640" cy="386757"/>
    <xdr:pic>
      <xdr:nvPicPr>
        <xdr:cNvPr id="325" name="图片 42" descr="56.jpg">
          <a:extLst>
            <a:ext uri="{FF2B5EF4-FFF2-40B4-BE49-F238E27FC236}">
              <a16:creationId xmlns:a16="http://schemas.microsoft.com/office/drawing/2014/main" id="{7FF8D19D-E944-410F-955F-463B859A0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l="12672" t="25436" r="10468" b="16529"/>
        <a:stretch>
          <a:fillRect/>
        </a:stretch>
      </xdr:blipFill>
      <xdr:spPr>
        <a:xfrm>
          <a:off x="7657421" y="82537104"/>
          <a:ext cx="679640" cy="386757"/>
        </a:xfrm>
        <a:prstGeom prst="rect">
          <a:avLst/>
        </a:prstGeom>
      </xdr:spPr>
    </xdr:pic>
    <xdr:clientData/>
  </xdr:oneCellAnchor>
  <xdr:oneCellAnchor>
    <xdr:from>
      <xdr:col>3</xdr:col>
      <xdr:colOff>17584</xdr:colOff>
      <xdr:row>124</xdr:row>
      <xdr:rowOff>111370</xdr:rowOff>
    </xdr:from>
    <xdr:ext cx="1402359" cy="662357"/>
    <xdr:pic>
      <xdr:nvPicPr>
        <xdr:cNvPr id="42" name="图片 43" descr="58.jpg">
          <a:extLst>
            <a:ext uri="{FF2B5EF4-FFF2-40B4-BE49-F238E27FC236}">
              <a16:creationId xmlns:a16="http://schemas.microsoft.com/office/drawing/2014/main" id="{84BF7883-2284-4CB9-85A3-E6385C2046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l="29745" t="16630" r="25811" b="14049"/>
        <a:stretch>
          <a:fillRect/>
        </a:stretch>
      </xdr:blipFill>
      <xdr:spPr>
        <a:xfrm rot="5400000">
          <a:off x="4788135" y="16130719"/>
          <a:ext cx="662357" cy="1402359"/>
        </a:xfrm>
        <a:prstGeom prst="rect">
          <a:avLst/>
        </a:prstGeom>
      </xdr:spPr>
    </xdr:pic>
    <xdr:clientData/>
  </xdr:oneCellAnchor>
  <xdr:twoCellAnchor>
    <xdr:from>
      <xdr:col>3</xdr:col>
      <xdr:colOff>240323</xdr:colOff>
      <xdr:row>125</xdr:row>
      <xdr:rowOff>41031</xdr:rowOff>
    </xdr:from>
    <xdr:to>
      <xdr:col>3</xdr:col>
      <xdr:colOff>1141471</xdr:colOff>
      <xdr:row>125</xdr:row>
      <xdr:rowOff>896358</xdr:rowOff>
    </xdr:to>
    <xdr:pic>
      <xdr:nvPicPr>
        <xdr:cNvPr id="43" name="Picture 16093">
          <a:extLst>
            <a:ext uri="{FF2B5EF4-FFF2-40B4-BE49-F238E27FC236}">
              <a16:creationId xmlns:a16="http://schemas.microsoft.com/office/drawing/2014/main" id="{0D63AEE6-F0B6-4C1E-95D6-92DC7BCDD9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>
          <a:off x="4640873" y="16614531"/>
          <a:ext cx="386798" cy="144127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oneCellAnchor>
    <xdr:from>
      <xdr:col>3</xdr:col>
      <xdr:colOff>17583</xdr:colOff>
      <xdr:row>126</xdr:row>
      <xdr:rowOff>62331</xdr:rowOff>
    </xdr:from>
    <xdr:ext cx="1376187" cy="833466"/>
    <xdr:pic>
      <xdr:nvPicPr>
        <xdr:cNvPr id="44" name="图片 45" descr="4.jpg">
          <a:extLst>
            <a:ext uri="{FF2B5EF4-FFF2-40B4-BE49-F238E27FC236}">
              <a16:creationId xmlns:a16="http://schemas.microsoft.com/office/drawing/2014/main" id="{0D5368D0-22A2-4BDB-8FC6-483DB8A16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23126" t="31156" r="36741" b="36432"/>
        <a:stretch>
          <a:fillRect/>
        </a:stretch>
      </xdr:blipFill>
      <xdr:spPr>
        <a:xfrm>
          <a:off x="4418133" y="16819981"/>
          <a:ext cx="1376187" cy="833466"/>
        </a:xfrm>
        <a:prstGeom prst="rect">
          <a:avLst/>
        </a:prstGeom>
      </xdr:spPr>
    </xdr:pic>
    <xdr:clientData/>
  </xdr:oneCellAnchor>
  <xdr:oneCellAnchor>
    <xdr:from>
      <xdr:col>3</xdr:col>
      <xdr:colOff>11725</xdr:colOff>
      <xdr:row>141</xdr:row>
      <xdr:rowOff>23447</xdr:rowOff>
    </xdr:from>
    <xdr:ext cx="1394709" cy="922020"/>
    <xdr:pic>
      <xdr:nvPicPr>
        <xdr:cNvPr id="45" name="图片 46" descr="车身控制器总成3683010-R1011">
          <a:extLst>
            <a:ext uri="{FF2B5EF4-FFF2-40B4-BE49-F238E27FC236}">
              <a16:creationId xmlns:a16="http://schemas.microsoft.com/office/drawing/2014/main" id="{DB061CA6-22A0-41A6-B1B5-964A38115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 rot="16200000">
          <a:off x="4648620" y="18570402"/>
          <a:ext cx="922020" cy="1394709"/>
        </a:xfrm>
        <a:prstGeom prst="rect">
          <a:avLst/>
        </a:prstGeom>
      </xdr:spPr>
    </xdr:pic>
    <xdr:clientData/>
  </xdr:oneCellAnchor>
  <xdr:oneCellAnchor>
    <xdr:from>
      <xdr:col>3</xdr:col>
      <xdr:colOff>5715</xdr:colOff>
      <xdr:row>142</xdr:row>
      <xdr:rowOff>40640</xdr:rowOff>
    </xdr:from>
    <xdr:ext cx="1419225" cy="781685"/>
    <xdr:pic>
      <xdr:nvPicPr>
        <xdr:cNvPr id="46" name="图片 47" descr="遥控器3683010-R10">
          <a:extLst>
            <a:ext uri="{FF2B5EF4-FFF2-40B4-BE49-F238E27FC236}">
              <a16:creationId xmlns:a16="http://schemas.microsoft.com/office/drawing/2014/main" id="{D515955A-EB4C-46C7-A1E0-081AB4111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l="12824" t="31822" r="21157" b="11933"/>
        <a:stretch>
          <a:fillRect/>
        </a:stretch>
      </xdr:blipFill>
      <xdr:spPr>
        <a:xfrm>
          <a:off x="4406265" y="19008090"/>
          <a:ext cx="1419225" cy="781685"/>
        </a:xfrm>
        <a:prstGeom prst="rect">
          <a:avLst/>
        </a:prstGeom>
      </xdr:spPr>
    </xdr:pic>
    <xdr:clientData/>
  </xdr:oneCellAnchor>
  <xdr:oneCellAnchor>
    <xdr:from>
      <xdr:col>3</xdr:col>
      <xdr:colOff>41031</xdr:colOff>
      <xdr:row>143</xdr:row>
      <xdr:rowOff>23447</xdr:rowOff>
    </xdr:from>
    <xdr:ext cx="1345980" cy="871745"/>
    <xdr:pic>
      <xdr:nvPicPr>
        <xdr:cNvPr id="47" name="图片 48" descr="左组合开关总成3774010-R10">
          <a:extLst>
            <a:ext uri="{FF2B5EF4-FFF2-40B4-BE49-F238E27FC236}">
              <a16:creationId xmlns:a16="http://schemas.microsoft.com/office/drawing/2014/main" id="{7D5ADB5F-CCCB-426E-B9D5-9EEAA2CB2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4441581" y="19175047"/>
          <a:ext cx="1345980" cy="871745"/>
        </a:xfrm>
        <a:prstGeom prst="rect">
          <a:avLst/>
        </a:prstGeom>
      </xdr:spPr>
    </xdr:pic>
    <xdr:clientData/>
  </xdr:oneCellAnchor>
  <xdr:oneCellAnchor>
    <xdr:from>
      <xdr:col>3</xdr:col>
      <xdr:colOff>58615</xdr:colOff>
      <xdr:row>144</xdr:row>
      <xdr:rowOff>17584</xdr:rowOff>
    </xdr:from>
    <xdr:ext cx="1315481" cy="854765"/>
    <xdr:pic>
      <xdr:nvPicPr>
        <xdr:cNvPr id="48" name="图片 49" descr="右组合开关总成3774040-R20">
          <a:extLst>
            <a:ext uri="{FF2B5EF4-FFF2-40B4-BE49-F238E27FC236}">
              <a16:creationId xmlns:a16="http://schemas.microsoft.com/office/drawing/2014/main" id="{96F8DAF0-7B12-4FF0-ADE2-255C0B4E0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459165" y="19353334"/>
          <a:ext cx="1315481" cy="854765"/>
        </a:xfrm>
        <a:prstGeom prst="rect">
          <a:avLst/>
        </a:prstGeom>
      </xdr:spPr>
    </xdr:pic>
    <xdr:clientData/>
  </xdr:oneCellAnchor>
  <xdr:oneCellAnchor>
    <xdr:from>
      <xdr:col>3</xdr:col>
      <xdr:colOff>17585</xdr:colOff>
      <xdr:row>146</xdr:row>
      <xdr:rowOff>52754</xdr:rowOff>
    </xdr:from>
    <xdr:ext cx="1453146" cy="756138"/>
    <xdr:pic>
      <xdr:nvPicPr>
        <xdr:cNvPr id="49" name="图片 50" descr="右转把总成">
          <a:extLst>
            <a:ext uri="{FF2B5EF4-FFF2-40B4-BE49-F238E27FC236}">
              <a16:creationId xmlns:a16="http://schemas.microsoft.com/office/drawing/2014/main" id="{F2A9932F-D42B-4B60-819D-6811AB626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t="4440" b="14153"/>
        <a:stretch>
          <a:fillRect/>
        </a:stretch>
      </xdr:blipFill>
      <xdr:spPr>
        <a:xfrm>
          <a:off x="4418135" y="19756804"/>
          <a:ext cx="1453146" cy="756138"/>
        </a:xfrm>
        <a:prstGeom prst="rect">
          <a:avLst/>
        </a:prstGeom>
      </xdr:spPr>
    </xdr:pic>
    <xdr:clientData/>
  </xdr:oneCellAnchor>
  <xdr:oneCellAnchor>
    <xdr:from>
      <xdr:col>3</xdr:col>
      <xdr:colOff>29042</xdr:colOff>
      <xdr:row>145</xdr:row>
      <xdr:rowOff>17584</xdr:rowOff>
    </xdr:from>
    <xdr:ext cx="1388939" cy="840967"/>
    <xdr:pic>
      <xdr:nvPicPr>
        <xdr:cNvPr id="50" name="图片 51" descr="左把手套总成">
          <a:extLst>
            <a:ext uri="{FF2B5EF4-FFF2-40B4-BE49-F238E27FC236}">
              <a16:creationId xmlns:a16="http://schemas.microsoft.com/office/drawing/2014/main" id="{4011E9D7-186E-4DB5-A011-E697143D6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5958" t="12358" r="10919"/>
        <a:stretch>
          <a:fillRect/>
        </a:stretch>
      </xdr:blipFill>
      <xdr:spPr>
        <a:xfrm rot="16200000">
          <a:off x="4703578" y="19263498"/>
          <a:ext cx="840967" cy="1388939"/>
        </a:xfrm>
        <a:prstGeom prst="rect">
          <a:avLst/>
        </a:prstGeom>
      </xdr:spPr>
    </xdr:pic>
    <xdr:clientData/>
  </xdr:oneCellAnchor>
  <xdr:oneCellAnchor>
    <xdr:from>
      <xdr:col>3</xdr:col>
      <xdr:colOff>21146</xdr:colOff>
      <xdr:row>147</xdr:row>
      <xdr:rowOff>29305</xdr:rowOff>
    </xdr:from>
    <xdr:ext cx="1350453" cy="879205"/>
    <xdr:pic>
      <xdr:nvPicPr>
        <xdr:cNvPr id="51" name="图片 52" descr="电门锁总成3704010-R10">
          <a:extLst>
            <a:ext uri="{FF2B5EF4-FFF2-40B4-BE49-F238E27FC236}">
              <a16:creationId xmlns:a16="http://schemas.microsoft.com/office/drawing/2014/main" id="{EFE2C632-AA2E-453D-A150-85841FD6D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4421696" y="19917505"/>
          <a:ext cx="1350453" cy="879205"/>
        </a:xfrm>
        <a:prstGeom prst="rect">
          <a:avLst/>
        </a:prstGeom>
      </xdr:spPr>
    </xdr:pic>
    <xdr:clientData/>
  </xdr:oneCellAnchor>
  <xdr:oneCellAnchor>
    <xdr:from>
      <xdr:col>3</xdr:col>
      <xdr:colOff>35168</xdr:colOff>
      <xdr:row>148</xdr:row>
      <xdr:rowOff>11723</xdr:rowOff>
    </xdr:from>
    <xdr:ext cx="1375163" cy="879230"/>
    <xdr:pic>
      <xdr:nvPicPr>
        <xdr:cNvPr id="52" name="图片 53" descr="坐垫锁总成3704050-R10">
          <a:extLst>
            <a:ext uri="{FF2B5EF4-FFF2-40B4-BE49-F238E27FC236}">
              <a16:creationId xmlns:a16="http://schemas.microsoft.com/office/drawing/2014/main" id="{DA763611-7ABD-4B8F-AF54-5B07CD565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435718" y="20084073"/>
          <a:ext cx="1375163" cy="879230"/>
        </a:xfrm>
        <a:prstGeom prst="rect">
          <a:avLst/>
        </a:prstGeom>
      </xdr:spPr>
    </xdr:pic>
    <xdr:clientData/>
  </xdr:oneCellAnchor>
  <xdr:oneCellAnchor>
    <xdr:from>
      <xdr:col>3</xdr:col>
      <xdr:colOff>84852</xdr:colOff>
      <xdr:row>150</xdr:row>
      <xdr:rowOff>0</xdr:rowOff>
    </xdr:from>
    <xdr:ext cx="1294755" cy="949572"/>
    <xdr:pic>
      <xdr:nvPicPr>
        <xdr:cNvPr id="53" name="图片 54" descr="高音喇叭总成3721010-R10">
          <a:extLst>
            <a:ext uri="{FF2B5EF4-FFF2-40B4-BE49-F238E27FC236}">
              <a16:creationId xmlns:a16="http://schemas.microsoft.com/office/drawing/2014/main" id="{D3CA65CF-3BD5-44F4-B3EE-544E4A66E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rcRect l="13131" t="4567" b="4267"/>
        <a:stretch>
          <a:fillRect/>
        </a:stretch>
      </xdr:blipFill>
      <xdr:spPr>
        <a:xfrm rot="5400000">
          <a:off x="4657994" y="20268058"/>
          <a:ext cx="949572" cy="1294755"/>
        </a:xfrm>
        <a:prstGeom prst="rect">
          <a:avLst/>
        </a:prstGeom>
      </xdr:spPr>
    </xdr:pic>
    <xdr:clientData/>
  </xdr:oneCellAnchor>
  <xdr:oneCellAnchor>
    <xdr:from>
      <xdr:col>3</xdr:col>
      <xdr:colOff>21590</xdr:colOff>
      <xdr:row>149</xdr:row>
      <xdr:rowOff>6350</xdr:rowOff>
    </xdr:from>
    <xdr:ext cx="1384852" cy="777075"/>
    <xdr:pic>
      <xdr:nvPicPr>
        <xdr:cNvPr id="54" name="图片 55" descr="78.jpg">
          <a:extLst>
            <a:ext uri="{FF2B5EF4-FFF2-40B4-BE49-F238E27FC236}">
              <a16:creationId xmlns:a16="http://schemas.microsoft.com/office/drawing/2014/main" id="{7AF14E09-07A8-4B45-BA1E-451E03C82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rcRect l="30928" t="38969" r="25979" b="28316"/>
        <a:stretch>
          <a:fillRect/>
        </a:stretch>
      </xdr:blipFill>
      <xdr:spPr>
        <a:xfrm>
          <a:off x="4422140" y="20262850"/>
          <a:ext cx="1384852" cy="777075"/>
        </a:xfrm>
        <a:prstGeom prst="rect">
          <a:avLst/>
        </a:prstGeom>
      </xdr:spPr>
    </xdr:pic>
    <xdr:clientData/>
  </xdr:oneCellAnchor>
  <xdr:oneCellAnchor>
    <xdr:from>
      <xdr:col>3</xdr:col>
      <xdr:colOff>35169</xdr:colOff>
      <xdr:row>151</xdr:row>
      <xdr:rowOff>29308</xdr:rowOff>
    </xdr:from>
    <xdr:ext cx="1356526" cy="875478"/>
    <xdr:pic>
      <xdr:nvPicPr>
        <xdr:cNvPr id="55" name="图片 56" descr="倒车后视摄像头总成3776010-R10">
          <a:extLst>
            <a:ext uri="{FF2B5EF4-FFF2-40B4-BE49-F238E27FC236}">
              <a16:creationId xmlns:a16="http://schemas.microsoft.com/office/drawing/2014/main" id="{149272D9-76E6-4109-951D-137D31AAC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435719" y="20654108"/>
          <a:ext cx="1356526" cy="875478"/>
        </a:xfrm>
        <a:prstGeom prst="rect">
          <a:avLst/>
        </a:prstGeom>
      </xdr:spPr>
    </xdr:pic>
    <xdr:clientData/>
  </xdr:oneCellAnchor>
  <xdr:oneCellAnchor>
    <xdr:from>
      <xdr:col>3</xdr:col>
      <xdr:colOff>58616</xdr:colOff>
      <xdr:row>152</xdr:row>
      <xdr:rowOff>29308</xdr:rowOff>
    </xdr:from>
    <xdr:ext cx="1311929" cy="841513"/>
    <xdr:pic>
      <xdr:nvPicPr>
        <xdr:cNvPr id="56" name="图片 57" descr="摄像头转接线4002050-R11">
          <a:extLst>
            <a:ext uri="{FF2B5EF4-FFF2-40B4-BE49-F238E27FC236}">
              <a16:creationId xmlns:a16="http://schemas.microsoft.com/office/drawing/2014/main" id="{E3B3AD24-3943-4C9F-86F9-E786E11AB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4459166" y="20838258"/>
          <a:ext cx="1311929" cy="841513"/>
        </a:xfrm>
        <a:prstGeom prst="rect">
          <a:avLst/>
        </a:prstGeom>
      </xdr:spPr>
    </xdr:pic>
    <xdr:clientData/>
  </xdr:oneCellAnchor>
  <xdr:oneCellAnchor>
    <xdr:from>
      <xdr:col>3</xdr:col>
      <xdr:colOff>46893</xdr:colOff>
      <xdr:row>165</xdr:row>
      <xdr:rowOff>41031</xdr:rowOff>
    </xdr:from>
    <xdr:ext cx="1349736" cy="852075"/>
    <xdr:pic>
      <xdr:nvPicPr>
        <xdr:cNvPr id="57" name="Picture 3">
          <a:extLst>
            <a:ext uri="{FF2B5EF4-FFF2-40B4-BE49-F238E27FC236}">
              <a16:creationId xmlns:a16="http://schemas.microsoft.com/office/drawing/2014/main" id="{B3EE1041-450D-40C9-9E0C-DF3365FBCA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>
          <a:off x="4447443" y="23243931"/>
          <a:ext cx="1349736" cy="8520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52754</xdr:colOff>
      <xdr:row>162</xdr:row>
      <xdr:rowOff>41031</xdr:rowOff>
    </xdr:from>
    <xdr:ext cx="1321581" cy="852516"/>
    <xdr:pic>
      <xdr:nvPicPr>
        <xdr:cNvPr id="58" name="图片 59" descr="后车标RAP">
          <a:extLst>
            <a:ext uri="{FF2B5EF4-FFF2-40B4-BE49-F238E27FC236}">
              <a16:creationId xmlns:a16="http://schemas.microsoft.com/office/drawing/2014/main" id="{4BC4578C-B19C-4658-889C-8BB937A2A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4453304" y="22691481"/>
          <a:ext cx="1321581" cy="852516"/>
        </a:xfrm>
        <a:prstGeom prst="rect">
          <a:avLst/>
        </a:prstGeom>
      </xdr:spPr>
    </xdr:pic>
    <xdr:clientData/>
  </xdr:oneCellAnchor>
  <xdr:oneCellAnchor>
    <xdr:from>
      <xdr:col>3</xdr:col>
      <xdr:colOff>304800</xdr:colOff>
      <xdr:row>166</xdr:row>
      <xdr:rowOff>29308</xdr:rowOff>
    </xdr:from>
    <xdr:ext cx="884947" cy="893445"/>
    <xdr:pic>
      <xdr:nvPicPr>
        <xdr:cNvPr id="59" name="图片 60" descr="平安符">
          <a:extLst>
            <a:ext uri="{FF2B5EF4-FFF2-40B4-BE49-F238E27FC236}">
              <a16:creationId xmlns:a16="http://schemas.microsoft.com/office/drawing/2014/main" id="{AA38F5CD-8791-48B6-A21D-3847CAE18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4705350" y="23416358"/>
          <a:ext cx="884947" cy="893445"/>
        </a:xfrm>
        <a:prstGeom prst="rect">
          <a:avLst/>
        </a:prstGeom>
      </xdr:spPr>
    </xdr:pic>
    <xdr:clientData/>
  </xdr:oneCellAnchor>
  <xdr:oneCellAnchor>
    <xdr:from>
      <xdr:col>3</xdr:col>
      <xdr:colOff>123092</xdr:colOff>
      <xdr:row>159</xdr:row>
      <xdr:rowOff>52754</xdr:rowOff>
    </xdr:from>
    <xdr:ext cx="1137139" cy="861648"/>
    <xdr:pic>
      <xdr:nvPicPr>
        <xdr:cNvPr id="60" name="图片 62" descr="随车工具">
          <a:extLst>
            <a:ext uri="{FF2B5EF4-FFF2-40B4-BE49-F238E27FC236}">
              <a16:creationId xmlns:a16="http://schemas.microsoft.com/office/drawing/2014/main" id="{49FD6CCF-8815-425C-8EE7-1A64C8484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rcRect l="19789" b="6951"/>
        <a:stretch>
          <a:fillRect/>
        </a:stretch>
      </xdr:blipFill>
      <xdr:spPr>
        <a:xfrm rot="5400000">
          <a:off x="4661388" y="22013008"/>
          <a:ext cx="861648" cy="1137139"/>
        </a:xfrm>
        <a:prstGeom prst="rect">
          <a:avLst/>
        </a:prstGeom>
      </xdr:spPr>
    </xdr:pic>
    <xdr:clientData/>
  </xdr:oneCellAnchor>
  <xdr:oneCellAnchor>
    <xdr:from>
      <xdr:col>3</xdr:col>
      <xdr:colOff>29307</xdr:colOff>
      <xdr:row>160</xdr:row>
      <xdr:rowOff>17585</xdr:rowOff>
    </xdr:from>
    <xdr:ext cx="1359878" cy="879588"/>
    <xdr:pic>
      <xdr:nvPicPr>
        <xdr:cNvPr id="61" name="图片 63" descr="三角警示牌">
          <a:extLst>
            <a:ext uri="{FF2B5EF4-FFF2-40B4-BE49-F238E27FC236}">
              <a16:creationId xmlns:a16="http://schemas.microsoft.com/office/drawing/2014/main" id="{7E5715E8-09D4-4AD9-A0F4-EE0E1A7EA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4429857" y="22299735"/>
          <a:ext cx="1359878" cy="879588"/>
        </a:xfrm>
        <a:prstGeom prst="rect">
          <a:avLst/>
        </a:prstGeom>
      </xdr:spPr>
    </xdr:pic>
    <xdr:clientData/>
  </xdr:oneCellAnchor>
  <xdr:oneCellAnchor>
    <xdr:from>
      <xdr:col>3</xdr:col>
      <xdr:colOff>35170</xdr:colOff>
      <xdr:row>161</xdr:row>
      <xdr:rowOff>41032</xdr:rowOff>
    </xdr:from>
    <xdr:ext cx="1346298" cy="861903"/>
    <xdr:pic>
      <xdr:nvPicPr>
        <xdr:cNvPr id="62" name="图片 64" descr="灭火器">
          <a:extLst>
            <a:ext uri="{FF2B5EF4-FFF2-40B4-BE49-F238E27FC236}">
              <a16:creationId xmlns:a16="http://schemas.microsoft.com/office/drawing/2014/main" id="{2A2631A7-184B-40DE-A3C8-EA2F6D888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 rot="16200000">
          <a:off x="4677917" y="22265135"/>
          <a:ext cx="861903" cy="1346298"/>
        </a:xfrm>
        <a:prstGeom prst="rect">
          <a:avLst/>
        </a:prstGeom>
      </xdr:spPr>
    </xdr:pic>
    <xdr:clientData/>
  </xdr:oneCellAnchor>
  <xdr:oneCellAnchor>
    <xdr:from>
      <xdr:col>3</xdr:col>
      <xdr:colOff>93785</xdr:colOff>
      <xdr:row>171</xdr:row>
      <xdr:rowOff>29307</xdr:rowOff>
    </xdr:from>
    <xdr:ext cx="1236785" cy="901463"/>
    <xdr:pic>
      <xdr:nvPicPr>
        <xdr:cNvPr id="63" name="图片 65" descr="手刹警示贴">
          <a:extLst>
            <a:ext uri="{FF2B5EF4-FFF2-40B4-BE49-F238E27FC236}">
              <a16:creationId xmlns:a16="http://schemas.microsoft.com/office/drawing/2014/main" id="{76501241-4656-4373-B45E-04A8B71B0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 l="5979" r="4343"/>
        <a:stretch>
          <a:fillRect/>
        </a:stretch>
      </xdr:blipFill>
      <xdr:spPr>
        <a:xfrm>
          <a:off x="4494335" y="24337107"/>
          <a:ext cx="1236785" cy="901463"/>
        </a:xfrm>
        <a:prstGeom prst="rect">
          <a:avLst/>
        </a:prstGeom>
      </xdr:spPr>
    </xdr:pic>
    <xdr:clientData/>
  </xdr:oneCellAnchor>
  <xdr:oneCellAnchor>
    <xdr:from>
      <xdr:col>3</xdr:col>
      <xdr:colOff>100647</xdr:colOff>
      <xdr:row>168</xdr:row>
      <xdr:rowOff>94932</xdr:rowOff>
    </xdr:from>
    <xdr:ext cx="1321435" cy="742950"/>
    <xdr:pic>
      <xdr:nvPicPr>
        <xdr:cNvPr id="64" name="图片 66" descr="IMG_4977">
          <a:extLst>
            <a:ext uri="{FF2B5EF4-FFF2-40B4-BE49-F238E27FC236}">
              <a16:creationId xmlns:a16="http://schemas.microsoft.com/office/drawing/2014/main" id="{3BF81FE1-15C1-4358-BC2E-95289FA3E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 l="39386" t="17855" r="32412" b="19296"/>
        <a:stretch>
          <a:fillRect/>
        </a:stretch>
      </xdr:blipFill>
      <xdr:spPr>
        <a:xfrm rot="16200000">
          <a:off x="4790440" y="23561039"/>
          <a:ext cx="742950" cy="1321435"/>
        </a:xfrm>
        <a:prstGeom prst="rect">
          <a:avLst/>
        </a:prstGeom>
      </xdr:spPr>
    </xdr:pic>
    <xdr:clientData/>
  </xdr:oneCellAnchor>
  <xdr:oneCellAnchor>
    <xdr:from>
      <xdr:col>3</xdr:col>
      <xdr:colOff>52753</xdr:colOff>
      <xdr:row>169</xdr:row>
      <xdr:rowOff>35170</xdr:rowOff>
    </xdr:from>
    <xdr:ext cx="1331046" cy="859545"/>
    <xdr:pic>
      <xdr:nvPicPr>
        <xdr:cNvPr id="65" name="图片 67" descr="驾驶警示贴">
          <a:extLst>
            <a:ext uri="{FF2B5EF4-FFF2-40B4-BE49-F238E27FC236}">
              <a16:creationId xmlns:a16="http://schemas.microsoft.com/office/drawing/2014/main" id="{5D296B89-4A7A-480D-956A-C678D971C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4453303" y="23974670"/>
          <a:ext cx="1331046" cy="859545"/>
        </a:xfrm>
        <a:prstGeom prst="rect">
          <a:avLst/>
        </a:prstGeom>
      </xdr:spPr>
    </xdr:pic>
    <xdr:clientData/>
  </xdr:oneCellAnchor>
  <xdr:oneCellAnchor>
    <xdr:from>
      <xdr:col>3</xdr:col>
      <xdr:colOff>23446</xdr:colOff>
      <xdr:row>170</xdr:row>
      <xdr:rowOff>41031</xdr:rowOff>
    </xdr:from>
    <xdr:ext cx="1337053" cy="879233"/>
    <xdr:pic>
      <xdr:nvPicPr>
        <xdr:cNvPr id="66" name="图片 68" descr="玻璃清洗液标贴">
          <a:extLst>
            <a:ext uri="{FF2B5EF4-FFF2-40B4-BE49-F238E27FC236}">
              <a16:creationId xmlns:a16="http://schemas.microsoft.com/office/drawing/2014/main" id="{92ACE4AD-369C-4242-9215-F34478C2E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 rot="16200000">
          <a:off x="4652906" y="23935771"/>
          <a:ext cx="879233" cy="1337053"/>
        </a:xfrm>
        <a:prstGeom prst="rect">
          <a:avLst/>
        </a:prstGeom>
      </xdr:spPr>
    </xdr:pic>
    <xdr:clientData/>
  </xdr:oneCellAnchor>
  <xdr:oneCellAnchor>
    <xdr:from>
      <xdr:col>3</xdr:col>
      <xdr:colOff>52754</xdr:colOff>
      <xdr:row>172</xdr:row>
      <xdr:rowOff>29308</xdr:rowOff>
    </xdr:from>
    <xdr:ext cx="1330569" cy="899739"/>
    <xdr:pic>
      <xdr:nvPicPr>
        <xdr:cNvPr id="67" name="图片 69" descr="手柄警示贴">
          <a:extLst>
            <a:ext uri="{FF2B5EF4-FFF2-40B4-BE49-F238E27FC236}">
              <a16:creationId xmlns:a16="http://schemas.microsoft.com/office/drawing/2014/main" id="{92744F9E-781E-4001-BC49-BDE753F79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4453304" y="24521258"/>
          <a:ext cx="1330569" cy="899739"/>
        </a:xfrm>
        <a:prstGeom prst="rect">
          <a:avLst/>
        </a:prstGeom>
      </xdr:spPr>
    </xdr:pic>
    <xdr:clientData/>
  </xdr:oneCellAnchor>
  <xdr:oneCellAnchor>
    <xdr:from>
      <xdr:col>3</xdr:col>
      <xdr:colOff>35171</xdr:colOff>
      <xdr:row>173</xdr:row>
      <xdr:rowOff>29309</xdr:rowOff>
    </xdr:from>
    <xdr:ext cx="1309294" cy="879232"/>
    <xdr:pic>
      <xdr:nvPicPr>
        <xdr:cNvPr id="68" name="图片 70" descr="111.jpg">
          <a:extLst>
            <a:ext uri="{FF2B5EF4-FFF2-40B4-BE49-F238E27FC236}">
              <a16:creationId xmlns:a16="http://schemas.microsoft.com/office/drawing/2014/main" id="{5A205A2B-A928-4951-A2B1-84D28E529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rcRect l="5596" r="4867"/>
        <a:stretch>
          <a:fillRect/>
        </a:stretch>
      </xdr:blipFill>
      <xdr:spPr>
        <a:xfrm rot="16200000">
          <a:off x="4650752" y="24490378"/>
          <a:ext cx="879232" cy="1309294"/>
        </a:xfrm>
        <a:prstGeom prst="rect">
          <a:avLst/>
        </a:prstGeom>
      </xdr:spPr>
    </xdr:pic>
    <xdr:clientData/>
  </xdr:oneCellAnchor>
  <xdr:oneCellAnchor>
    <xdr:from>
      <xdr:col>3</xdr:col>
      <xdr:colOff>64476</xdr:colOff>
      <xdr:row>174</xdr:row>
      <xdr:rowOff>17585</xdr:rowOff>
    </xdr:from>
    <xdr:ext cx="1347986" cy="896817"/>
    <xdr:pic>
      <xdr:nvPicPr>
        <xdr:cNvPr id="69" name="图片 71" descr="IMG_4980">
          <a:extLst>
            <a:ext uri="{FF2B5EF4-FFF2-40B4-BE49-F238E27FC236}">
              <a16:creationId xmlns:a16="http://schemas.microsoft.com/office/drawing/2014/main" id="{4737DE00-A66E-47E1-BE3E-6E0D860E5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rcRect l="32866" t="15005" r="38507" b="19521"/>
        <a:stretch>
          <a:fillRect/>
        </a:stretch>
      </xdr:blipFill>
      <xdr:spPr>
        <a:xfrm rot="5400000">
          <a:off x="4690610" y="24652251"/>
          <a:ext cx="896817" cy="1347986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175</xdr:row>
      <xdr:rowOff>0</xdr:rowOff>
    </xdr:from>
    <xdr:ext cx="1248510" cy="871691"/>
    <xdr:pic>
      <xdr:nvPicPr>
        <xdr:cNvPr id="70" name="图片 72" descr="110.jpg">
          <a:extLst>
            <a:ext uri="{FF2B5EF4-FFF2-40B4-BE49-F238E27FC236}">
              <a16:creationId xmlns:a16="http://schemas.microsoft.com/office/drawing/2014/main" id="{8A4DA4AC-E301-491D-9186-90942779C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rcRect t="8878" r="7514" b="5025"/>
        <a:stretch>
          <a:fillRect/>
        </a:stretch>
      </xdr:blipFill>
      <xdr:spPr>
        <a:xfrm>
          <a:off x="4400550" y="25044400"/>
          <a:ext cx="1248510" cy="871691"/>
        </a:xfrm>
        <a:prstGeom prst="rect">
          <a:avLst/>
        </a:prstGeom>
      </xdr:spPr>
    </xdr:pic>
    <xdr:clientData/>
  </xdr:oneCellAnchor>
  <xdr:oneCellAnchor>
    <xdr:from>
      <xdr:col>3</xdr:col>
      <xdr:colOff>284480</xdr:colOff>
      <xdr:row>188</xdr:row>
      <xdr:rowOff>17780</xdr:rowOff>
    </xdr:from>
    <xdr:ext cx="1061720" cy="885190"/>
    <xdr:pic>
      <xdr:nvPicPr>
        <xdr:cNvPr id="71" name="图片 73" descr="前组合灯总成4121010-R10">
          <a:extLst>
            <a:ext uri="{FF2B5EF4-FFF2-40B4-BE49-F238E27FC236}">
              <a16:creationId xmlns:a16="http://schemas.microsoft.com/office/drawing/2014/main" id="{5B43EFFD-C162-4B04-8FAF-90B8E13B0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 rot="5400000">
          <a:off x="4773295" y="27367865"/>
          <a:ext cx="885190" cy="1061720"/>
        </a:xfrm>
        <a:prstGeom prst="rect">
          <a:avLst/>
        </a:prstGeom>
      </xdr:spPr>
    </xdr:pic>
    <xdr:clientData/>
  </xdr:oneCellAnchor>
  <xdr:oneCellAnchor>
    <xdr:from>
      <xdr:col>3</xdr:col>
      <xdr:colOff>111368</xdr:colOff>
      <xdr:row>189</xdr:row>
      <xdr:rowOff>35170</xdr:rowOff>
    </xdr:from>
    <xdr:ext cx="1131277" cy="894348"/>
    <xdr:pic>
      <xdr:nvPicPr>
        <xdr:cNvPr id="72" name="图片 74" descr="左后组合灯总成4133010-R10">
          <a:extLst>
            <a:ext uri="{FF2B5EF4-FFF2-40B4-BE49-F238E27FC236}">
              <a16:creationId xmlns:a16="http://schemas.microsoft.com/office/drawing/2014/main" id="{4DDE1D42-D005-4F14-BADD-F9D5DFCFA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 rot="5400000">
          <a:off x="4630383" y="27539205"/>
          <a:ext cx="894348" cy="1131277"/>
        </a:xfrm>
        <a:prstGeom prst="rect">
          <a:avLst/>
        </a:prstGeom>
      </xdr:spPr>
    </xdr:pic>
    <xdr:clientData/>
  </xdr:oneCellAnchor>
  <xdr:oneCellAnchor>
    <xdr:from>
      <xdr:col>3</xdr:col>
      <xdr:colOff>259389</xdr:colOff>
      <xdr:row>189</xdr:row>
      <xdr:rowOff>827927</xdr:rowOff>
    </xdr:from>
    <xdr:ext cx="848140" cy="1167623"/>
    <xdr:pic>
      <xdr:nvPicPr>
        <xdr:cNvPr id="73" name="图片 75" descr="右后组合灯总成4133020-R10">
          <a:extLst>
            <a:ext uri="{FF2B5EF4-FFF2-40B4-BE49-F238E27FC236}">
              <a16:creationId xmlns:a16="http://schemas.microsoft.com/office/drawing/2014/main" id="{46D77727-D3C9-4A76-93AF-0DC28DB3A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rcRect t="3796" r="4698" b="4075"/>
        <a:stretch>
          <a:fillRect/>
        </a:stretch>
      </xdr:blipFill>
      <xdr:spPr>
        <a:xfrm rot="5400000">
          <a:off x="7159353" y="142136963"/>
          <a:ext cx="1167623" cy="848140"/>
        </a:xfrm>
        <a:prstGeom prst="rect">
          <a:avLst/>
        </a:prstGeom>
      </xdr:spPr>
    </xdr:pic>
    <xdr:clientData/>
  </xdr:oneCellAnchor>
  <xdr:oneCellAnchor>
    <xdr:from>
      <xdr:col>3</xdr:col>
      <xdr:colOff>46892</xdr:colOff>
      <xdr:row>191</xdr:row>
      <xdr:rowOff>46893</xdr:rowOff>
    </xdr:from>
    <xdr:ext cx="1326211" cy="879230"/>
    <xdr:pic>
      <xdr:nvPicPr>
        <xdr:cNvPr id="74" name="图片 76" descr="后牌照灯总成4108010-R10">
          <a:extLst>
            <a:ext uri="{FF2B5EF4-FFF2-40B4-BE49-F238E27FC236}">
              <a16:creationId xmlns:a16="http://schemas.microsoft.com/office/drawing/2014/main" id="{2E02C419-6320-40A6-A8F1-365D30E64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 b="-3597"/>
        <a:stretch>
          <a:fillRect/>
        </a:stretch>
      </xdr:blipFill>
      <xdr:spPr>
        <a:xfrm>
          <a:off x="4447442" y="28037693"/>
          <a:ext cx="1326211" cy="879230"/>
        </a:xfrm>
        <a:prstGeom prst="rect">
          <a:avLst/>
        </a:prstGeom>
      </xdr:spPr>
    </xdr:pic>
    <xdr:clientData/>
  </xdr:oneCellAnchor>
  <xdr:oneCellAnchor>
    <xdr:from>
      <xdr:col>3</xdr:col>
      <xdr:colOff>35168</xdr:colOff>
      <xdr:row>194</xdr:row>
      <xdr:rowOff>108897</xdr:rowOff>
    </xdr:from>
    <xdr:ext cx="1389185" cy="787918"/>
    <xdr:pic>
      <xdr:nvPicPr>
        <xdr:cNvPr id="75" name="图片 77" descr="后雾灯总成4116010-R10">
          <a:extLst>
            <a:ext uri="{FF2B5EF4-FFF2-40B4-BE49-F238E27FC236}">
              <a16:creationId xmlns:a16="http://schemas.microsoft.com/office/drawing/2014/main" id="{E01840B9-B3CC-4761-83B7-FC0A9A97B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rcRect b="14054"/>
        <a:stretch>
          <a:fillRect/>
        </a:stretch>
      </xdr:blipFill>
      <xdr:spPr>
        <a:xfrm flipH="1">
          <a:off x="4435718" y="28652147"/>
          <a:ext cx="1389185" cy="787918"/>
        </a:xfrm>
        <a:prstGeom prst="rect">
          <a:avLst/>
        </a:prstGeom>
      </xdr:spPr>
    </xdr:pic>
    <xdr:clientData/>
  </xdr:oneCellAnchor>
  <xdr:oneCellAnchor>
    <xdr:from>
      <xdr:col>3</xdr:col>
      <xdr:colOff>5863</xdr:colOff>
      <xdr:row>195</xdr:row>
      <xdr:rowOff>85609</xdr:rowOff>
    </xdr:from>
    <xdr:ext cx="1412630" cy="650749"/>
    <xdr:pic>
      <xdr:nvPicPr>
        <xdr:cNvPr id="76" name="图片 78" descr="侧回复反射器4135010-R10">
          <a:extLst>
            <a:ext uri="{FF2B5EF4-FFF2-40B4-BE49-F238E27FC236}">
              <a16:creationId xmlns:a16="http://schemas.microsoft.com/office/drawing/2014/main" id="{5F68AC6E-D9FD-4D82-945E-F150D30C7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rcRect l="22366" t="10358" r="11209" b="4733"/>
        <a:stretch>
          <a:fillRect/>
        </a:stretch>
      </xdr:blipFill>
      <xdr:spPr>
        <a:xfrm rot="16200000">
          <a:off x="4787353" y="28432069"/>
          <a:ext cx="650749" cy="1412630"/>
        </a:xfrm>
        <a:prstGeom prst="rect">
          <a:avLst/>
        </a:prstGeom>
      </xdr:spPr>
    </xdr:pic>
    <xdr:clientData/>
  </xdr:oneCellAnchor>
  <xdr:oneCellAnchor>
    <xdr:from>
      <xdr:col>3</xdr:col>
      <xdr:colOff>17584</xdr:colOff>
      <xdr:row>196</xdr:row>
      <xdr:rowOff>234462</xdr:rowOff>
    </xdr:from>
    <xdr:ext cx="1400909" cy="461192"/>
    <xdr:pic>
      <xdr:nvPicPr>
        <xdr:cNvPr id="77" name="图片 79" descr="高位制动灯总成4134010-R10">
          <a:extLst>
            <a:ext uri="{FF2B5EF4-FFF2-40B4-BE49-F238E27FC236}">
              <a16:creationId xmlns:a16="http://schemas.microsoft.com/office/drawing/2014/main" id="{9E2457B5-6449-404D-991A-4B4A5C67B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4418134" y="29095212"/>
          <a:ext cx="1400909" cy="461192"/>
        </a:xfrm>
        <a:prstGeom prst="rect">
          <a:avLst/>
        </a:prstGeom>
      </xdr:spPr>
    </xdr:pic>
    <xdr:clientData/>
  </xdr:oneCellAnchor>
  <xdr:oneCellAnchor>
    <xdr:from>
      <xdr:col>3</xdr:col>
      <xdr:colOff>5861</xdr:colOff>
      <xdr:row>204</xdr:row>
      <xdr:rowOff>67015</xdr:rowOff>
    </xdr:from>
    <xdr:ext cx="1445570" cy="793207"/>
    <xdr:pic>
      <xdr:nvPicPr>
        <xdr:cNvPr id="78" name="图片 82" descr="顶棚">
          <a:extLst>
            <a:ext uri="{FF2B5EF4-FFF2-40B4-BE49-F238E27FC236}">
              <a16:creationId xmlns:a16="http://schemas.microsoft.com/office/drawing/2014/main" id="{8D6393CD-8F20-4652-9ABE-5EEB5ACBF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rcRect l="3011" t="2140" r="5733" b="5882"/>
        <a:stretch>
          <a:fillRect/>
        </a:stretch>
      </xdr:blipFill>
      <xdr:spPr>
        <a:xfrm rot="16200000">
          <a:off x="4732592" y="29941434"/>
          <a:ext cx="793207" cy="1445570"/>
        </a:xfrm>
        <a:prstGeom prst="rect">
          <a:avLst/>
        </a:prstGeom>
      </xdr:spPr>
    </xdr:pic>
    <xdr:clientData/>
  </xdr:oneCellAnchor>
  <xdr:oneCellAnchor>
    <xdr:from>
      <xdr:col>3</xdr:col>
      <xdr:colOff>111367</xdr:colOff>
      <xdr:row>205</xdr:row>
      <xdr:rowOff>5864</xdr:rowOff>
    </xdr:from>
    <xdr:ext cx="1236786" cy="926295"/>
    <xdr:pic>
      <xdr:nvPicPr>
        <xdr:cNvPr id="79" name="图片 83" descr="风挡玻璃">
          <a:extLst>
            <a:ext uri="{FF2B5EF4-FFF2-40B4-BE49-F238E27FC236}">
              <a16:creationId xmlns:a16="http://schemas.microsoft.com/office/drawing/2014/main" id="{AD06C2BE-A43D-4451-A20B-383978B5E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 rot="5400000">
          <a:off x="4667162" y="30235369"/>
          <a:ext cx="926295" cy="1236786"/>
        </a:xfrm>
        <a:prstGeom prst="rect">
          <a:avLst/>
        </a:prstGeom>
      </xdr:spPr>
    </xdr:pic>
    <xdr:clientData/>
  </xdr:oneCellAnchor>
  <xdr:oneCellAnchor>
    <xdr:from>
      <xdr:col>3</xdr:col>
      <xdr:colOff>23447</xdr:colOff>
      <xdr:row>206</xdr:row>
      <xdr:rowOff>105508</xdr:rowOff>
    </xdr:from>
    <xdr:ext cx="1384992" cy="744416"/>
    <xdr:pic>
      <xdr:nvPicPr>
        <xdr:cNvPr id="80" name="图片 84" descr="3ec615c21c0db5d68e305c7245fd341">
          <a:extLst>
            <a:ext uri="{FF2B5EF4-FFF2-40B4-BE49-F238E27FC236}">
              <a16:creationId xmlns:a16="http://schemas.microsoft.com/office/drawing/2014/main" id="{8A8890D0-459D-4122-8225-677956827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rcRect l="16189" r="9123"/>
        <a:stretch>
          <a:fillRect/>
        </a:stretch>
      </xdr:blipFill>
      <xdr:spPr>
        <a:xfrm rot="5400000">
          <a:off x="4744285" y="30354120"/>
          <a:ext cx="744416" cy="1384992"/>
        </a:xfrm>
        <a:prstGeom prst="rect">
          <a:avLst/>
        </a:prstGeom>
      </xdr:spPr>
    </xdr:pic>
    <xdr:clientData/>
  </xdr:oneCellAnchor>
  <xdr:oneCellAnchor>
    <xdr:from>
      <xdr:col>3</xdr:col>
      <xdr:colOff>146537</xdr:colOff>
      <xdr:row>207</xdr:row>
      <xdr:rowOff>11723</xdr:rowOff>
    </xdr:from>
    <xdr:ext cx="1084385" cy="914757"/>
    <xdr:pic>
      <xdr:nvPicPr>
        <xdr:cNvPr id="81" name="图片 85" descr="橡胶垫">
          <a:extLst>
            <a:ext uri="{FF2B5EF4-FFF2-40B4-BE49-F238E27FC236}">
              <a16:creationId xmlns:a16="http://schemas.microsoft.com/office/drawing/2014/main" id="{4B7E41AB-C23B-4459-B0C9-41F33A396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4547087" y="30764773"/>
          <a:ext cx="1084385" cy="914757"/>
        </a:xfrm>
        <a:prstGeom prst="rect">
          <a:avLst/>
        </a:prstGeom>
      </xdr:spPr>
    </xdr:pic>
    <xdr:clientData/>
  </xdr:oneCellAnchor>
  <xdr:oneCellAnchor>
    <xdr:from>
      <xdr:col>3</xdr:col>
      <xdr:colOff>11723</xdr:colOff>
      <xdr:row>208</xdr:row>
      <xdr:rowOff>17585</xdr:rowOff>
    </xdr:from>
    <xdr:ext cx="1393825" cy="899160"/>
    <xdr:pic>
      <xdr:nvPicPr>
        <xdr:cNvPr id="82" name="图片 86" descr="玻璃密封条">
          <a:extLst>
            <a:ext uri="{FF2B5EF4-FFF2-40B4-BE49-F238E27FC236}">
              <a16:creationId xmlns:a16="http://schemas.microsoft.com/office/drawing/2014/main" id="{C7755268-F22D-4275-90D2-99F86CE74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4412273" y="30954785"/>
          <a:ext cx="1393825" cy="899160"/>
        </a:xfrm>
        <a:prstGeom prst="rect">
          <a:avLst/>
        </a:prstGeom>
      </xdr:spPr>
    </xdr:pic>
    <xdr:clientData/>
  </xdr:oneCellAnchor>
  <xdr:oneCellAnchor>
    <xdr:from>
      <xdr:col>3</xdr:col>
      <xdr:colOff>17585</xdr:colOff>
      <xdr:row>209</xdr:row>
      <xdr:rowOff>0</xdr:rowOff>
    </xdr:from>
    <xdr:ext cx="1389380" cy="930276"/>
    <xdr:pic>
      <xdr:nvPicPr>
        <xdr:cNvPr id="83" name="图片 87" descr="玻璃密封装饰条">
          <a:extLst>
            <a:ext uri="{FF2B5EF4-FFF2-40B4-BE49-F238E27FC236}">
              <a16:creationId xmlns:a16="http://schemas.microsoft.com/office/drawing/2014/main" id="{28476451-D77A-487F-B2DF-F46B634AA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4418135" y="31121350"/>
          <a:ext cx="1389380" cy="930276"/>
        </a:xfrm>
        <a:prstGeom prst="rect">
          <a:avLst/>
        </a:prstGeom>
      </xdr:spPr>
    </xdr:pic>
    <xdr:clientData/>
  </xdr:oneCellAnchor>
  <xdr:oneCellAnchor>
    <xdr:from>
      <xdr:col>3</xdr:col>
      <xdr:colOff>11723</xdr:colOff>
      <xdr:row>211</xdr:row>
      <xdr:rowOff>35170</xdr:rowOff>
    </xdr:from>
    <xdr:ext cx="1403985" cy="886460"/>
    <xdr:pic>
      <xdr:nvPicPr>
        <xdr:cNvPr id="84" name="图片 88" descr="风挡上支架橡胶条">
          <a:extLst>
            <a:ext uri="{FF2B5EF4-FFF2-40B4-BE49-F238E27FC236}">
              <a16:creationId xmlns:a16="http://schemas.microsoft.com/office/drawing/2014/main" id="{105168E4-CAD6-41C9-BE68-66984854B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4412273" y="31524820"/>
          <a:ext cx="1403985" cy="886460"/>
        </a:xfrm>
        <a:prstGeom prst="rect">
          <a:avLst/>
        </a:prstGeom>
      </xdr:spPr>
    </xdr:pic>
    <xdr:clientData/>
  </xdr:oneCellAnchor>
  <xdr:oneCellAnchor>
    <xdr:from>
      <xdr:col>3</xdr:col>
      <xdr:colOff>29307</xdr:colOff>
      <xdr:row>210</xdr:row>
      <xdr:rowOff>35169</xdr:rowOff>
    </xdr:from>
    <xdr:ext cx="1429790" cy="899160"/>
    <xdr:pic>
      <xdr:nvPicPr>
        <xdr:cNvPr id="85" name="图片 89" descr="风挡下托架橡胶条">
          <a:extLst>
            <a:ext uri="{FF2B5EF4-FFF2-40B4-BE49-F238E27FC236}">
              <a16:creationId xmlns:a16="http://schemas.microsoft.com/office/drawing/2014/main" id="{18F8B50F-7FD9-42A4-9291-48F79297E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4429857" y="31340669"/>
          <a:ext cx="1429790" cy="899160"/>
        </a:xfrm>
        <a:prstGeom prst="rect">
          <a:avLst/>
        </a:prstGeom>
      </xdr:spPr>
    </xdr:pic>
    <xdr:clientData/>
  </xdr:oneCellAnchor>
  <xdr:oneCellAnchor>
    <xdr:from>
      <xdr:col>3</xdr:col>
      <xdr:colOff>85118</xdr:colOff>
      <xdr:row>311</xdr:row>
      <xdr:rowOff>33130</xdr:rowOff>
    </xdr:from>
    <xdr:ext cx="1283446" cy="881270"/>
    <xdr:pic>
      <xdr:nvPicPr>
        <xdr:cNvPr id="86" name="图片 91" descr="63.jpg">
          <a:extLst>
            <a:ext uri="{FF2B5EF4-FFF2-40B4-BE49-F238E27FC236}">
              <a16:creationId xmlns:a16="http://schemas.microsoft.com/office/drawing/2014/main" id="{07070C24-8F78-4721-99DE-44C93DED0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rcRect l="37069" t="16092" r="41523" b="64177"/>
        <a:stretch>
          <a:fillRect/>
        </a:stretch>
      </xdr:blipFill>
      <xdr:spPr>
        <a:xfrm>
          <a:off x="4485668" y="49569480"/>
          <a:ext cx="1283446" cy="881270"/>
        </a:xfrm>
        <a:prstGeom prst="rect">
          <a:avLst/>
        </a:prstGeom>
      </xdr:spPr>
    </xdr:pic>
    <xdr:clientData/>
  </xdr:oneCellAnchor>
  <xdr:oneCellAnchor>
    <xdr:from>
      <xdr:col>3</xdr:col>
      <xdr:colOff>98425</xdr:colOff>
      <xdr:row>310</xdr:row>
      <xdr:rowOff>34290</xdr:rowOff>
    </xdr:from>
    <xdr:ext cx="1236785" cy="892526"/>
    <xdr:pic>
      <xdr:nvPicPr>
        <xdr:cNvPr id="87" name="图片 92" descr="109.jpg">
          <a:extLst>
            <a:ext uri="{FF2B5EF4-FFF2-40B4-BE49-F238E27FC236}">
              <a16:creationId xmlns:a16="http://schemas.microsoft.com/office/drawing/2014/main" id="{11C1F285-31C2-4AFA-88D2-70AA50C7F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rcRect l="9902" t="28042" r="52944" b="36209"/>
        <a:stretch>
          <a:fillRect/>
        </a:stretch>
      </xdr:blipFill>
      <xdr:spPr>
        <a:xfrm>
          <a:off x="4498975" y="49386490"/>
          <a:ext cx="1236785" cy="892526"/>
        </a:xfrm>
        <a:prstGeom prst="rect">
          <a:avLst/>
        </a:prstGeom>
      </xdr:spPr>
    </xdr:pic>
    <xdr:clientData/>
  </xdr:oneCellAnchor>
  <xdr:oneCellAnchor>
    <xdr:from>
      <xdr:col>3</xdr:col>
      <xdr:colOff>46893</xdr:colOff>
      <xdr:row>292</xdr:row>
      <xdr:rowOff>58616</xdr:rowOff>
    </xdr:from>
    <xdr:ext cx="1353185" cy="855980"/>
    <xdr:pic>
      <xdr:nvPicPr>
        <xdr:cNvPr id="88" name="图片 93" descr="微信图片_20200601092340">
          <a:extLst>
            <a:ext uri="{FF2B5EF4-FFF2-40B4-BE49-F238E27FC236}">
              <a16:creationId xmlns:a16="http://schemas.microsoft.com/office/drawing/2014/main" id="{656AE708-6CD6-4AA7-84D5-1B6C2FC0B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4447443" y="46096116"/>
          <a:ext cx="1353185" cy="855980"/>
        </a:xfrm>
        <a:prstGeom prst="rect">
          <a:avLst/>
        </a:prstGeom>
      </xdr:spPr>
    </xdr:pic>
    <xdr:clientData/>
  </xdr:oneCellAnchor>
  <xdr:oneCellAnchor>
    <xdr:from>
      <xdr:col>3</xdr:col>
      <xdr:colOff>15388</xdr:colOff>
      <xdr:row>293</xdr:row>
      <xdr:rowOff>38587</xdr:rowOff>
    </xdr:from>
    <xdr:ext cx="1339254" cy="813770"/>
    <xdr:pic>
      <xdr:nvPicPr>
        <xdr:cNvPr id="89" name="图片 94" descr="108.jpg">
          <a:extLst>
            <a:ext uri="{FF2B5EF4-FFF2-40B4-BE49-F238E27FC236}">
              <a16:creationId xmlns:a16="http://schemas.microsoft.com/office/drawing/2014/main" id="{2FE8D86A-B66B-40EE-ABE6-A2C24ABD8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/>
        <a:srcRect l="7215" r="10638"/>
        <a:stretch>
          <a:fillRect/>
        </a:stretch>
      </xdr:blipFill>
      <xdr:spPr>
        <a:xfrm rot="16200000">
          <a:off x="4678680" y="45997495"/>
          <a:ext cx="813770" cy="1339254"/>
        </a:xfrm>
        <a:prstGeom prst="rect">
          <a:avLst/>
        </a:prstGeom>
      </xdr:spPr>
    </xdr:pic>
    <xdr:clientData/>
  </xdr:oneCellAnchor>
  <xdr:oneCellAnchor>
    <xdr:from>
      <xdr:col>3</xdr:col>
      <xdr:colOff>99650</xdr:colOff>
      <xdr:row>300</xdr:row>
      <xdr:rowOff>52754</xdr:rowOff>
    </xdr:from>
    <xdr:ext cx="1276550" cy="788154"/>
    <xdr:pic>
      <xdr:nvPicPr>
        <xdr:cNvPr id="90" name="图片 95" descr="107-1.jpg">
          <a:extLst>
            <a:ext uri="{FF2B5EF4-FFF2-40B4-BE49-F238E27FC236}">
              <a16:creationId xmlns:a16="http://schemas.microsoft.com/office/drawing/2014/main" id="{77B71BD5-77B3-458E-BA73-C2E47CF16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 rot="16200000" flipH="1">
          <a:off x="4744398" y="47319256"/>
          <a:ext cx="788154" cy="1276550"/>
        </a:xfrm>
        <a:prstGeom prst="rect">
          <a:avLst/>
        </a:prstGeom>
      </xdr:spPr>
    </xdr:pic>
    <xdr:clientData/>
  </xdr:oneCellAnchor>
  <xdr:oneCellAnchor>
    <xdr:from>
      <xdr:col>3</xdr:col>
      <xdr:colOff>11723</xdr:colOff>
      <xdr:row>307</xdr:row>
      <xdr:rowOff>29308</xdr:rowOff>
    </xdr:from>
    <xdr:ext cx="1384419" cy="855784"/>
    <xdr:pic>
      <xdr:nvPicPr>
        <xdr:cNvPr id="91" name="图片 96" descr="61.jpg">
          <a:extLst>
            <a:ext uri="{FF2B5EF4-FFF2-40B4-BE49-F238E27FC236}">
              <a16:creationId xmlns:a16="http://schemas.microsoft.com/office/drawing/2014/main" id="{7A9EB8F0-D4DE-4A3C-B14C-BCFD046DC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rcRect l="15151" t="12458" r="16667" b="32323"/>
        <a:stretch>
          <a:fillRect/>
        </a:stretch>
      </xdr:blipFill>
      <xdr:spPr>
        <a:xfrm>
          <a:off x="4412273" y="48829058"/>
          <a:ext cx="1384419" cy="855784"/>
        </a:xfrm>
        <a:prstGeom prst="rect">
          <a:avLst/>
        </a:prstGeom>
      </xdr:spPr>
    </xdr:pic>
    <xdr:clientData/>
  </xdr:oneCellAnchor>
  <xdr:oneCellAnchor>
    <xdr:from>
      <xdr:col>3</xdr:col>
      <xdr:colOff>143991</xdr:colOff>
      <xdr:row>309</xdr:row>
      <xdr:rowOff>22682</xdr:rowOff>
    </xdr:from>
    <xdr:ext cx="1028317" cy="923684"/>
    <xdr:pic>
      <xdr:nvPicPr>
        <xdr:cNvPr id="92" name="图片 97" descr="62.jpg">
          <a:extLst>
            <a:ext uri="{FF2B5EF4-FFF2-40B4-BE49-F238E27FC236}">
              <a16:creationId xmlns:a16="http://schemas.microsoft.com/office/drawing/2014/main" id="{226CBBDA-679E-47C0-BA07-D68D269FD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/>
        <a:srcRect l="43998" t="21636" r="45316" b="65435"/>
        <a:stretch>
          <a:fillRect/>
        </a:stretch>
      </xdr:blipFill>
      <xdr:spPr>
        <a:xfrm>
          <a:off x="4544541" y="49190732"/>
          <a:ext cx="1028317" cy="923684"/>
        </a:xfrm>
        <a:prstGeom prst="rect">
          <a:avLst/>
        </a:prstGeom>
      </xdr:spPr>
    </xdr:pic>
    <xdr:clientData/>
  </xdr:oneCellAnchor>
  <xdr:oneCellAnchor>
    <xdr:from>
      <xdr:col>3</xdr:col>
      <xdr:colOff>64476</xdr:colOff>
      <xdr:row>308</xdr:row>
      <xdr:rowOff>17584</xdr:rowOff>
    </xdr:from>
    <xdr:ext cx="1230923" cy="935113"/>
    <xdr:pic>
      <xdr:nvPicPr>
        <xdr:cNvPr id="93" name="图片 98" descr="64.jpg">
          <a:extLst>
            <a:ext uri="{FF2B5EF4-FFF2-40B4-BE49-F238E27FC236}">
              <a16:creationId xmlns:a16="http://schemas.microsoft.com/office/drawing/2014/main" id="{7EAE0F8D-24BC-4E8E-BBA9-5071076E9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rcRect l="35043" t="27775" r="43649" b="50402"/>
        <a:stretch>
          <a:fillRect/>
        </a:stretch>
      </xdr:blipFill>
      <xdr:spPr>
        <a:xfrm>
          <a:off x="4465026" y="49001484"/>
          <a:ext cx="1230923" cy="935113"/>
        </a:xfrm>
        <a:prstGeom prst="rect">
          <a:avLst/>
        </a:prstGeom>
      </xdr:spPr>
    </xdr:pic>
    <xdr:clientData/>
  </xdr:oneCellAnchor>
  <xdr:oneCellAnchor>
    <xdr:from>
      <xdr:col>3</xdr:col>
      <xdr:colOff>70337</xdr:colOff>
      <xdr:row>312</xdr:row>
      <xdr:rowOff>29308</xdr:rowOff>
    </xdr:from>
    <xdr:ext cx="1294685" cy="867507"/>
    <xdr:pic>
      <xdr:nvPicPr>
        <xdr:cNvPr id="94" name="图片 99" descr="ccfaa9a3adb5c7febb22aad0d67333b">
          <a:extLst>
            <a:ext uri="{FF2B5EF4-FFF2-40B4-BE49-F238E27FC236}">
              <a16:creationId xmlns:a16="http://schemas.microsoft.com/office/drawing/2014/main" id="{03C8D183-138E-4B8E-A188-7CBEA9902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/>
        <a:srcRect l="30448" t="6520" r="24121" b="9117"/>
        <a:stretch>
          <a:fillRect/>
        </a:stretch>
      </xdr:blipFill>
      <xdr:spPr>
        <a:xfrm rot="5400000">
          <a:off x="4684476" y="49536219"/>
          <a:ext cx="867507" cy="1294685"/>
        </a:xfrm>
        <a:prstGeom prst="rect">
          <a:avLst/>
        </a:prstGeom>
      </xdr:spPr>
    </xdr:pic>
    <xdr:clientData/>
  </xdr:oneCellAnchor>
  <xdr:oneCellAnchor>
    <xdr:from>
      <xdr:col>3</xdr:col>
      <xdr:colOff>172023</xdr:colOff>
      <xdr:row>297</xdr:row>
      <xdr:rowOff>12127</xdr:rowOff>
    </xdr:from>
    <xdr:ext cx="981587" cy="911613"/>
    <xdr:pic>
      <xdr:nvPicPr>
        <xdr:cNvPr id="95" name="图片 100" descr="8501200-R20 OAK货箱底板总成.jpg">
          <a:extLst>
            <a:ext uri="{FF2B5EF4-FFF2-40B4-BE49-F238E27FC236}">
              <a16:creationId xmlns:a16="http://schemas.microsoft.com/office/drawing/2014/main" id="{9374D951-54C5-4DCB-8F4C-26E34FD8C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 rot="16200000">
          <a:off x="4607560" y="46935390"/>
          <a:ext cx="911613" cy="981587"/>
        </a:xfrm>
        <a:prstGeom prst="rect">
          <a:avLst/>
        </a:prstGeom>
      </xdr:spPr>
    </xdr:pic>
    <xdr:clientData/>
  </xdr:oneCellAnchor>
  <xdr:oneCellAnchor>
    <xdr:from>
      <xdr:col>3</xdr:col>
      <xdr:colOff>157480</xdr:colOff>
      <xdr:row>298</xdr:row>
      <xdr:rowOff>19050</xdr:rowOff>
    </xdr:from>
    <xdr:ext cx="957552" cy="900099"/>
    <xdr:pic>
      <xdr:nvPicPr>
        <xdr:cNvPr id="96" name="图片 101" descr="8501300-R20 OAK顶板总成.jpg">
          <a:extLst>
            <a:ext uri="{FF2B5EF4-FFF2-40B4-BE49-F238E27FC236}">
              <a16:creationId xmlns:a16="http://schemas.microsoft.com/office/drawing/2014/main" id="{6BA90891-FBF5-49DF-87F1-1535B54EB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4558030" y="47161450"/>
          <a:ext cx="957552" cy="900099"/>
        </a:xfrm>
        <a:prstGeom prst="rect">
          <a:avLst/>
        </a:prstGeom>
      </xdr:spPr>
    </xdr:pic>
    <xdr:clientData/>
  </xdr:oneCellAnchor>
  <xdr:oneCellAnchor>
    <xdr:from>
      <xdr:col>3</xdr:col>
      <xdr:colOff>114982</xdr:colOff>
      <xdr:row>299</xdr:row>
      <xdr:rowOff>30967</xdr:rowOff>
    </xdr:from>
    <xdr:ext cx="1151109" cy="878419"/>
    <xdr:pic>
      <xdr:nvPicPr>
        <xdr:cNvPr id="97" name="图片 102" descr="8501400-R20 OAK 背板总成.jpg">
          <a:extLst>
            <a:ext uri="{FF2B5EF4-FFF2-40B4-BE49-F238E27FC236}">
              <a16:creationId xmlns:a16="http://schemas.microsoft.com/office/drawing/2014/main" id="{DEC60C4B-E6D2-4D20-A926-C12D77404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 rot="5400000">
          <a:off x="4651877" y="47221172"/>
          <a:ext cx="878419" cy="1151109"/>
        </a:xfrm>
        <a:prstGeom prst="rect">
          <a:avLst/>
        </a:prstGeom>
      </xdr:spPr>
    </xdr:pic>
    <xdr:clientData/>
  </xdr:oneCellAnchor>
  <xdr:oneCellAnchor>
    <xdr:from>
      <xdr:col>3</xdr:col>
      <xdr:colOff>117231</xdr:colOff>
      <xdr:row>313</xdr:row>
      <xdr:rowOff>35169</xdr:rowOff>
    </xdr:from>
    <xdr:ext cx="1178169" cy="877096"/>
    <xdr:pic>
      <xdr:nvPicPr>
        <xdr:cNvPr id="98" name="图片 103" descr="473f4a88173deec8ce28cf80447bff4">
          <a:extLst>
            <a:ext uri="{FF2B5EF4-FFF2-40B4-BE49-F238E27FC236}">
              <a16:creationId xmlns:a16="http://schemas.microsoft.com/office/drawing/2014/main" id="{B6FAD621-4E10-459F-AF94-C20B36418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rcRect l="31993" t="35049" r="17918" b="31604"/>
        <a:stretch>
          <a:fillRect/>
        </a:stretch>
      </xdr:blipFill>
      <xdr:spPr>
        <a:xfrm>
          <a:off x="4517781" y="49939819"/>
          <a:ext cx="1178169" cy="877096"/>
        </a:xfrm>
        <a:prstGeom prst="rect">
          <a:avLst/>
        </a:prstGeom>
      </xdr:spPr>
    </xdr:pic>
    <xdr:clientData/>
  </xdr:oneCellAnchor>
  <xdr:oneCellAnchor>
    <xdr:from>
      <xdr:col>3</xdr:col>
      <xdr:colOff>204257</xdr:colOff>
      <xdr:row>304</xdr:row>
      <xdr:rowOff>29308</xdr:rowOff>
    </xdr:from>
    <xdr:ext cx="1067697" cy="913087"/>
    <xdr:pic>
      <xdr:nvPicPr>
        <xdr:cNvPr id="99" name="图片 104" descr="77.jpg">
          <a:extLst>
            <a:ext uri="{FF2B5EF4-FFF2-40B4-BE49-F238E27FC236}">
              <a16:creationId xmlns:a16="http://schemas.microsoft.com/office/drawing/2014/main" id="{5B1E2FD8-98A2-49ED-AE7A-AD34AAB0E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rcRect l="22826" t="19365" r="18478" b="19499"/>
        <a:stretch>
          <a:fillRect/>
        </a:stretch>
      </xdr:blipFill>
      <xdr:spPr>
        <a:xfrm>
          <a:off x="4604807" y="48276608"/>
          <a:ext cx="1067697" cy="913087"/>
        </a:xfrm>
        <a:prstGeom prst="rect">
          <a:avLst/>
        </a:prstGeom>
      </xdr:spPr>
    </xdr:pic>
    <xdr:clientData/>
  </xdr:oneCellAnchor>
  <xdr:oneCellAnchor>
    <xdr:from>
      <xdr:col>3</xdr:col>
      <xdr:colOff>99645</xdr:colOff>
      <xdr:row>305</xdr:row>
      <xdr:rowOff>11723</xdr:rowOff>
    </xdr:from>
    <xdr:ext cx="1213339" cy="930642"/>
    <xdr:pic>
      <xdr:nvPicPr>
        <xdr:cNvPr id="100" name="图片 105" descr="76.jpg">
          <a:extLst>
            <a:ext uri="{FF2B5EF4-FFF2-40B4-BE49-F238E27FC236}">
              <a16:creationId xmlns:a16="http://schemas.microsoft.com/office/drawing/2014/main" id="{DD93FE0E-E90F-45B6-9861-B3AEAD6F9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rcRect l="13826" t="11994" r="20304" b="29985"/>
        <a:stretch>
          <a:fillRect/>
        </a:stretch>
      </xdr:blipFill>
      <xdr:spPr>
        <a:xfrm>
          <a:off x="4500195" y="48443173"/>
          <a:ext cx="1213339" cy="930642"/>
        </a:xfrm>
        <a:prstGeom prst="rect">
          <a:avLst/>
        </a:prstGeom>
      </xdr:spPr>
    </xdr:pic>
    <xdr:clientData/>
  </xdr:oneCellAnchor>
  <xdr:oneCellAnchor>
    <xdr:from>
      <xdr:col>3</xdr:col>
      <xdr:colOff>222724</xdr:colOff>
      <xdr:row>302</xdr:row>
      <xdr:rowOff>44874</xdr:rowOff>
    </xdr:from>
    <xdr:ext cx="949585" cy="894684"/>
    <xdr:pic>
      <xdr:nvPicPr>
        <xdr:cNvPr id="101" name="图片 106" descr="82.jpg">
          <a:extLst>
            <a:ext uri="{FF2B5EF4-FFF2-40B4-BE49-F238E27FC236}">
              <a16:creationId xmlns:a16="http://schemas.microsoft.com/office/drawing/2014/main" id="{1EAADFEC-351C-455E-BB68-32EA246C7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rcRect l="30610" t="25755" r="13973" b="29840"/>
        <a:stretch>
          <a:fillRect/>
        </a:stretch>
      </xdr:blipFill>
      <xdr:spPr>
        <a:xfrm rot="16200000">
          <a:off x="4650725" y="47896423"/>
          <a:ext cx="894684" cy="949585"/>
        </a:xfrm>
        <a:prstGeom prst="rect">
          <a:avLst/>
        </a:prstGeom>
      </xdr:spPr>
    </xdr:pic>
    <xdr:clientData/>
  </xdr:oneCellAnchor>
  <xdr:oneCellAnchor>
    <xdr:from>
      <xdr:col>3</xdr:col>
      <xdr:colOff>211017</xdr:colOff>
      <xdr:row>303</xdr:row>
      <xdr:rowOff>16054</xdr:rowOff>
    </xdr:from>
    <xdr:ext cx="997195" cy="921791"/>
    <xdr:pic>
      <xdr:nvPicPr>
        <xdr:cNvPr id="102" name="图片 107" descr="81.jpg">
          <a:extLst>
            <a:ext uri="{FF2B5EF4-FFF2-40B4-BE49-F238E27FC236}">
              <a16:creationId xmlns:a16="http://schemas.microsoft.com/office/drawing/2014/main" id="{2F0BB019-C787-4F47-A9EF-05BA08663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/>
        <a:srcRect l="31164" t="17352" r="23630" b="26484"/>
        <a:stretch>
          <a:fillRect/>
        </a:stretch>
      </xdr:blipFill>
      <xdr:spPr>
        <a:xfrm>
          <a:off x="4611567" y="48079204"/>
          <a:ext cx="997195" cy="921791"/>
        </a:xfrm>
        <a:prstGeom prst="rect">
          <a:avLst/>
        </a:prstGeom>
      </xdr:spPr>
    </xdr:pic>
    <xdr:clientData/>
  </xdr:oneCellAnchor>
  <xdr:oneCellAnchor>
    <xdr:from>
      <xdr:col>3</xdr:col>
      <xdr:colOff>178142</xdr:colOff>
      <xdr:row>301</xdr:row>
      <xdr:rowOff>17585</xdr:rowOff>
    </xdr:from>
    <xdr:ext cx="1039238" cy="926123"/>
    <xdr:pic>
      <xdr:nvPicPr>
        <xdr:cNvPr id="103" name="图片 108" descr="80.jpg">
          <a:extLst>
            <a:ext uri="{FF2B5EF4-FFF2-40B4-BE49-F238E27FC236}">
              <a16:creationId xmlns:a16="http://schemas.microsoft.com/office/drawing/2014/main" id="{085D25A1-A8D5-493C-B449-924E11BFD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rcRect l="28340" t="11336" r="27024" b="35627"/>
        <a:stretch>
          <a:fillRect/>
        </a:stretch>
      </xdr:blipFill>
      <xdr:spPr>
        <a:xfrm>
          <a:off x="4578692" y="47712435"/>
          <a:ext cx="1039238" cy="926123"/>
        </a:xfrm>
        <a:prstGeom prst="rect">
          <a:avLst/>
        </a:prstGeom>
      </xdr:spPr>
    </xdr:pic>
    <xdr:clientData/>
  </xdr:oneCellAnchor>
  <xdr:oneCellAnchor>
    <xdr:from>
      <xdr:col>3</xdr:col>
      <xdr:colOff>158260</xdr:colOff>
      <xdr:row>315</xdr:row>
      <xdr:rowOff>17583</xdr:rowOff>
    </xdr:from>
    <xdr:ext cx="1078524" cy="891253"/>
    <xdr:pic>
      <xdr:nvPicPr>
        <xdr:cNvPr id="104" name="图片 109">
          <a:extLst>
            <a:ext uri="{FF2B5EF4-FFF2-40B4-BE49-F238E27FC236}">
              <a16:creationId xmlns:a16="http://schemas.microsoft.com/office/drawing/2014/main" id="{6070B73E-2C94-498E-99AC-074072008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/>
        <a:srcRect t="5358"/>
        <a:stretch>
          <a:fillRect/>
        </a:stretch>
      </xdr:blipFill>
      <xdr:spPr>
        <a:xfrm>
          <a:off x="4558810" y="50290533"/>
          <a:ext cx="1078524" cy="891253"/>
        </a:xfrm>
        <a:prstGeom prst="rect">
          <a:avLst/>
        </a:prstGeom>
      </xdr:spPr>
    </xdr:pic>
    <xdr:clientData/>
  </xdr:oneCellAnchor>
  <xdr:oneCellAnchor>
    <xdr:from>
      <xdr:col>3</xdr:col>
      <xdr:colOff>93784</xdr:colOff>
      <xdr:row>316</xdr:row>
      <xdr:rowOff>46892</xdr:rowOff>
    </xdr:from>
    <xdr:ext cx="1195232" cy="867508"/>
    <xdr:pic>
      <xdr:nvPicPr>
        <xdr:cNvPr id="105" name="图片 110" descr="弹片T型螺母.jpg">
          <a:extLst>
            <a:ext uri="{FF2B5EF4-FFF2-40B4-BE49-F238E27FC236}">
              <a16:creationId xmlns:a16="http://schemas.microsoft.com/office/drawing/2014/main" id="{A5C9473D-4A03-4092-84BF-22B1B5C08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rcRect l="8949" t="15508" b="12299"/>
        <a:stretch>
          <a:fillRect/>
        </a:stretch>
      </xdr:blipFill>
      <xdr:spPr>
        <a:xfrm>
          <a:off x="4494334" y="50503992"/>
          <a:ext cx="1195232" cy="867508"/>
        </a:xfrm>
        <a:prstGeom prst="rect">
          <a:avLst/>
        </a:prstGeom>
      </xdr:spPr>
    </xdr:pic>
    <xdr:clientData/>
  </xdr:oneCellAnchor>
  <xdr:oneCellAnchor>
    <xdr:from>
      <xdr:col>3</xdr:col>
      <xdr:colOff>222738</xdr:colOff>
      <xdr:row>317</xdr:row>
      <xdr:rowOff>35169</xdr:rowOff>
    </xdr:from>
    <xdr:ext cx="997539" cy="867508"/>
    <xdr:pic>
      <xdr:nvPicPr>
        <xdr:cNvPr id="106" name="图片 111">
          <a:extLst>
            <a:ext uri="{FF2B5EF4-FFF2-40B4-BE49-F238E27FC236}">
              <a16:creationId xmlns:a16="http://schemas.microsoft.com/office/drawing/2014/main" id="{8B4847BD-E14E-4463-B499-AE7D12460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4623288" y="50676419"/>
          <a:ext cx="997539" cy="867508"/>
        </a:xfrm>
        <a:prstGeom prst="rect">
          <a:avLst/>
        </a:prstGeom>
      </xdr:spPr>
    </xdr:pic>
    <xdr:clientData/>
  </xdr:oneCellAnchor>
  <xdr:twoCellAnchor>
    <xdr:from>
      <xdr:col>3</xdr:col>
      <xdr:colOff>49598</xdr:colOff>
      <xdr:row>3</xdr:row>
      <xdr:rowOff>24765</xdr:rowOff>
    </xdr:from>
    <xdr:to>
      <xdr:col>4</xdr:col>
      <xdr:colOff>20081</xdr:colOff>
      <xdr:row>4</xdr:row>
      <xdr:rowOff>0</xdr:rowOff>
    </xdr:to>
    <xdr:pic>
      <xdr:nvPicPr>
        <xdr:cNvPr id="107" name="图片 23">
          <a:extLst>
            <a:ext uri="{FF2B5EF4-FFF2-40B4-BE49-F238E27FC236}">
              <a16:creationId xmlns:a16="http://schemas.microsoft.com/office/drawing/2014/main" id="{38105D48-0A85-475B-A9BB-EB0F90F78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lum bright="18000"/>
        </a:blip>
        <a:stretch>
          <a:fillRect/>
        </a:stretch>
      </xdr:blipFill>
      <xdr:spPr>
        <a:xfrm>
          <a:off x="7011947" y="1789019"/>
          <a:ext cx="1330249" cy="93051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5</xdr:row>
      <xdr:rowOff>10572</xdr:rowOff>
    </xdr:from>
    <xdr:to>
      <xdr:col>3</xdr:col>
      <xdr:colOff>1305746</xdr:colOff>
      <xdr:row>5</xdr:row>
      <xdr:rowOff>941296</xdr:rowOff>
    </xdr:to>
    <xdr:pic>
      <xdr:nvPicPr>
        <xdr:cNvPr id="108" name="图片 61">
          <a:extLst>
            <a:ext uri="{FF2B5EF4-FFF2-40B4-BE49-F238E27FC236}">
              <a16:creationId xmlns:a16="http://schemas.microsoft.com/office/drawing/2014/main" id="{964CCA56-1C8F-49C3-B5EA-AE072273D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lum bright="18000"/>
        </a:blip>
        <a:stretch>
          <a:fillRect/>
        </a:stretch>
      </xdr:blipFill>
      <xdr:spPr>
        <a:xfrm>
          <a:off x="4583430" y="747172"/>
          <a:ext cx="443416" cy="17507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158228</xdr:colOff>
      <xdr:row>6</xdr:row>
      <xdr:rowOff>18415</xdr:rowOff>
    </xdr:from>
    <xdr:to>
      <xdr:col>3</xdr:col>
      <xdr:colOff>1235500</xdr:colOff>
      <xdr:row>6</xdr:row>
      <xdr:rowOff>914400</xdr:rowOff>
    </xdr:to>
    <xdr:pic>
      <xdr:nvPicPr>
        <xdr:cNvPr id="109" name="图片 123">
          <a:extLst>
            <a:ext uri="{FF2B5EF4-FFF2-40B4-BE49-F238E27FC236}">
              <a16:creationId xmlns:a16="http://schemas.microsoft.com/office/drawing/2014/main" id="{4191A2BE-1A85-4F6A-AD87-752B25BD7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lum bright="24000"/>
        </a:blip>
        <a:stretch>
          <a:fillRect/>
        </a:stretch>
      </xdr:blipFill>
      <xdr:spPr>
        <a:xfrm>
          <a:off x="4558778" y="939165"/>
          <a:ext cx="467672" cy="165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66675</xdr:colOff>
      <xdr:row>7</xdr:row>
      <xdr:rowOff>151765</xdr:rowOff>
    </xdr:from>
    <xdr:to>
      <xdr:col>3</xdr:col>
      <xdr:colOff>1217295</xdr:colOff>
      <xdr:row>7</xdr:row>
      <xdr:rowOff>799465</xdr:rowOff>
    </xdr:to>
    <xdr:pic>
      <xdr:nvPicPr>
        <xdr:cNvPr id="110" name="图片 124">
          <a:extLst>
            <a:ext uri="{FF2B5EF4-FFF2-40B4-BE49-F238E27FC236}">
              <a16:creationId xmlns:a16="http://schemas.microsoft.com/office/drawing/2014/main" id="{B122A883-44D2-4CCD-ABAD-341A69020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467225" y="1256665"/>
          <a:ext cx="560070" cy="31750"/>
        </a:xfrm>
        <a:prstGeom prst="rect">
          <a:avLst/>
        </a:prstGeom>
      </xdr:spPr>
    </xdr:pic>
    <xdr:clientData/>
  </xdr:twoCellAnchor>
  <xdr:oneCellAnchor>
    <xdr:from>
      <xdr:col>3</xdr:col>
      <xdr:colOff>101167</xdr:colOff>
      <xdr:row>10</xdr:row>
      <xdr:rowOff>75281</xdr:rowOff>
    </xdr:from>
    <xdr:ext cx="1189355" cy="824230"/>
    <xdr:pic>
      <xdr:nvPicPr>
        <xdr:cNvPr id="111" name="图片 125" descr="25ad97182b805219426c2f77d976e54">
          <a:extLst>
            <a:ext uri="{FF2B5EF4-FFF2-40B4-BE49-F238E27FC236}">
              <a16:creationId xmlns:a16="http://schemas.microsoft.com/office/drawing/2014/main" id="{10AB6D81-5822-4CCA-908F-D6953040E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/>
        <a:srcRect l="10343" b="27387"/>
        <a:stretch>
          <a:fillRect/>
        </a:stretch>
      </xdr:blipFill>
      <xdr:spPr>
        <a:xfrm>
          <a:off x="7063516" y="8526488"/>
          <a:ext cx="1189355" cy="824230"/>
        </a:xfrm>
        <a:prstGeom prst="rect">
          <a:avLst/>
        </a:prstGeom>
      </xdr:spPr>
    </xdr:pic>
    <xdr:clientData/>
  </xdr:oneCellAnchor>
  <xdr:twoCellAnchor>
    <xdr:from>
      <xdr:col>3</xdr:col>
      <xdr:colOff>50165</xdr:colOff>
      <xdr:row>67</xdr:row>
      <xdr:rowOff>47625</xdr:rowOff>
    </xdr:from>
    <xdr:to>
      <xdr:col>3</xdr:col>
      <xdr:colOff>1275715</xdr:colOff>
      <xdr:row>67</xdr:row>
      <xdr:rowOff>899160</xdr:rowOff>
    </xdr:to>
    <xdr:pic>
      <xdr:nvPicPr>
        <xdr:cNvPr id="112" name="图片 134">
          <a:extLst>
            <a:ext uri="{FF2B5EF4-FFF2-40B4-BE49-F238E27FC236}">
              <a16:creationId xmlns:a16="http://schemas.microsoft.com/office/drawing/2014/main" id="{0908A0C9-98A7-4B94-AA14-B4F82FCE6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4450715" y="6861175"/>
          <a:ext cx="577850" cy="133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40640</xdr:colOff>
      <xdr:row>68</xdr:row>
      <xdr:rowOff>46990</xdr:rowOff>
    </xdr:from>
    <xdr:to>
      <xdr:col>3</xdr:col>
      <xdr:colOff>1314450</xdr:colOff>
      <xdr:row>68</xdr:row>
      <xdr:rowOff>890905</xdr:rowOff>
    </xdr:to>
    <xdr:pic>
      <xdr:nvPicPr>
        <xdr:cNvPr id="113" name="图片 135">
          <a:extLst>
            <a:ext uri="{FF2B5EF4-FFF2-40B4-BE49-F238E27FC236}">
              <a16:creationId xmlns:a16="http://schemas.microsoft.com/office/drawing/2014/main" id="{707F017A-39CB-4749-9A95-0E0EF812F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4441190" y="7044690"/>
          <a:ext cx="588010" cy="139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281268</xdr:colOff>
      <xdr:row>69</xdr:row>
      <xdr:rowOff>28500</xdr:rowOff>
    </xdr:from>
    <xdr:to>
      <xdr:col>3</xdr:col>
      <xdr:colOff>1146138</xdr:colOff>
      <xdr:row>69</xdr:row>
      <xdr:rowOff>920040</xdr:rowOff>
    </xdr:to>
    <xdr:pic>
      <xdr:nvPicPr>
        <xdr:cNvPr id="114" name="图片 136">
          <a:extLst>
            <a:ext uri="{FF2B5EF4-FFF2-40B4-BE49-F238E27FC236}">
              <a16:creationId xmlns:a16="http://schemas.microsoft.com/office/drawing/2014/main" id="{875AFDC8-AEEF-4BA8-BC7A-84E3CFDBB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4681818" y="7210350"/>
          <a:ext cx="350520" cy="154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70</xdr:row>
      <xdr:rowOff>94615</xdr:rowOff>
    </xdr:from>
    <xdr:to>
      <xdr:col>3</xdr:col>
      <xdr:colOff>1426845</xdr:colOff>
      <xdr:row>70</xdr:row>
      <xdr:rowOff>889000</xdr:rowOff>
    </xdr:to>
    <xdr:pic>
      <xdr:nvPicPr>
        <xdr:cNvPr id="115" name="图片 137">
          <a:extLst>
            <a:ext uri="{FF2B5EF4-FFF2-40B4-BE49-F238E27FC236}">
              <a16:creationId xmlns:a16="http://schemas.microsoft.com/office/drawing/2014/main" id="{3D8D2F50-A68B-4D2A-B6D2-2E5BCC4EA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4419600" y="7460615"/>
          <a:ext cx="607695" cy="89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25437</xdr:colOff>
      <xdr:row>223</xdr:row>
      <xdr:rowOff>91252</xdr:rowOff>
    </xdr:from>
    <xdr:to>
      <xdr:col>3</xdr:col>
      <xdr:colOff>1411607</xdr:colOff>
      <xdr:row>223</xdr:row>
      <xdr:rowOff>869575</xdr:rowOff>
    </xdr:to>
    <xdr:pic>
      <xdr:nvPicPr>
        <xdr:cNvPr id="116" name="图片 138">
          <a:extLst>
            <a:ext uri="{FF2B5EF4-FFF2-40B4-BE49-F238E27FC236}">
              <a16:creationId xmlns:a16="http://schemas.microsoft.com/office/drawing/2014/main" id="{AACA5778-5D5C-436D-A59A-3EEFC50E2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4425987" y="33790702"/>
          <a:ext cx="605120" cy="9252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251797</xdr:colOff>
      <xdr:row>224</xdr:row>
      <xdr:rowOff>13372</xdr:rowOff>
    </xdr:from>
    <xdr:to>
      <xdr:col>3</xdr:col>
      <xdr:colOff>1102659</xdr:colOff>
      <xdr:row>224</xdr:row>
      <xdr:rowOff>874738</xdr:rowOff>
    </xdr:to>
    <xdr:pic>
      <xdr:nvPicPr>
        <xdr:cNvPr id="117" name="图片 139">
          <a:extLst>
            <a:ext uri="{FF2B5EF4-FFF2-40B4-BE49-F238E27FC236}">
              <a16:creationId xmlns:a16="http://schemas.microsoft.com/office/drawing/2014/main" id="{B603540A-5F1A-4B50-B209-E3F9F987F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4652347" y="33896972"/>
          <a:ext cx="374612" cy="16921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140858</xdr:colOff>
      <xdr:row>222</xdr:row>
      <xdr:rowOff>12813</xdr:rowOff>
    </xdr:from>
    <xdr:to>
      <xdr:col>3</xdr:col>
      <xdr:colOff>1190912</xdr:colOff>
      <xdr:row>222</xdr:row>
      <xdr:rowOff>905435</xdr:rowOff>
    </xdr:to>
    <xdr:pic>
      <xdr:nvPicPr>
        <xdr:cNvPr id="118" name="图片 140">
          <a:extLst>
            <a:ext uri="{FF2B5EF4-FFF2-40B4-BE49-F238E27FC236}">
              <a16:creationId xmlns:a16="http://schemas.microsoft.com/office/drawing/2014/main" id="{DDB1A1A5-6884-4B76-BB57-58DC115AC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4541408" y="33528113"/>
          <a:ext cx="484904" cy="16872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98555</xdr:colOff>
      <xdr:row>225</xdr:row>
      <xdr:rowOff>76332</xdr:rowOff>
    </xdr:from>
    <xdr:to>
      <xdr:col>3</xdr:col>
      <xdr:colOff>1228164</xdr:colOff>
      <xdr:row>225</xdr:row>
      <xdr:rowOff>833965</xdr:rowOff>
    </xdr:to>
    <xdr:pic>
      <xdr:nvPicPr>
        <xdr:cNvPr id="119" name="图片 141">
          <a:extLst>
            <a:ext uri="{FF2B5EF4-FFF2-40B4-BE49-F238E27FC236}">
              <a16:creationId xmlns:a16="http://schemas.microsoft.com/office/drawing/2014/main" id="{CEAE084F-498F-4B73-A652-FABF0522B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4710493" y="33932694"/>
          <a:ext cx="109933" cy="53270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57485</xdr:colOff>
      <xdr:row>221</xdr:row>
      <xdr:rowOff>13783</xdr:rowOff>
    </xdr:from>
    <xdr:to>
      <xdr:col>3</xdr:col>
      <xdr:colOff>1271995</xdr:colOff>
      <xdr:row>221</xdr:row>
      <xdr:rowOff>878541</xdr:rowOff>
    </xdr:to>
    <xdr:pic>
      <xdr:nvPicPr>
        <xdr:cNvPr id="120" name="图片 142">
          <a:extLst>
            <a:ext uri="{FF2B5EF4-FFF2-40B4-BE49-F238E27FC236}">
              <a16:creationId xmlns:a16="http://schemas.microsoft.com/office/drawing/2014/main" id="{FADB5452-BA1F-4D41-BB42-58399E417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4458035" y="33344933"/>
          <a:ext cx="573160" cy="17260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117475</xdr:colOff>
      <xdr:row>219</xdr:row>
      <xdr:rowOff>88900</xdr:rowOff>
    </xdr:from>
    <xdr:to>
      <xdr:col>3</xdr:col>
      <xdr:colOff>1343025</xdr:colOff>
      <xdr:row>219</xdr:row>
      <xdr:rowOff>867410</xdr:rowOff>
    </xdr:to>
    <xdr:pic>
      <xdr:nvPicPr>
        <xdr:cNvPr id="121" name="图片 144">
          <a:extLst>
            <a:ext uri="{FF2B5EF4-FFF2-40B4-BE49-F238E27FC236}">
              <a16:creationId xmlns:a16="http://schemas.microsoft.com/office/drawing/2014/main" id="{03AAA387-9B27-40DC-A165-FBA61E552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lum bright="18000"/>
        </a:blip>
        <a:stretch>
          <a:fillRect/>
        </a:stretch>
      </xdr:blipFill>
      <xdr:spPr>
        <a:xfrm rot="16200000">
          <a:off x="4725670" y="32844105"/>
          <a:ext cx="92710" cy="508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26894</xdr:colOff>
      <xdr:row>279</xdr:row>
      <xdr:rowOff>74930</xdr:rowOff>
    </xdr:from>
    <xdr:to>
      <xdr:col>3</xdr:col>
      <xdr:colOff>1421765</xdr:colOff>
      <xdr:row>279</xdr:row>
      <xdr:rowOff>916940</xdr:rowOff>
    </xdr:to>
    <xdr:pic>
      <xdr:nvPicPr>
        <xdr:cNvPr id="122" name="图片 149">
          <a:extLst>
            <a:ext uri="{FF2B5EF4-FFF2-40B4-BE49-F238E27FC236}">
              <a16:creationId xmlns:a16="http://schemas.microsoft.com/office/drawing/2014/main" id="{E5688E19-19BD-4AF8-BC04-9D9095A44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 rot="16200000">
          <a:off x="4672125" y="43473799"/>
          <a:ext cx="111760" cy="601121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280</xdr:row>
      <xdr:rowOff>85090</xdr:rowOff>
    </xdr:from>
    <xdr:to>
      <xdr:col>3</xdr:col>
      <xdr:colOff>1361440</xdr:colOff>
      <xdr:row>280</xdr:row>
      <xdr:rowOff>836295</xdr:rowOff>
    </xdr:to>
    <xdr:pic>
      <xdr:nvPicPr>
        <xdr:cNvPr id="123" name="图片 150">
          <a:extLst>
            <a:ext uri="{FF2B5EF4-FFF2-40B4-BE49-F238E27FC236}">
              <a16:creationId xmlns:a16="http://schemas.microsoft.com/office/drawing/2014/main" id="{73C9DA8C-711B-483D-A903-6D586EBE9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4505325" y="43912790"/>
          <a:ext cx="526415" cy="97155"/>
        </a:xfrm>
        <a:prstGeom prst="rect">
          <a:avLst/>
        </a:prstGeom>
      </xdr:spPr>
    </xdr:pic>
    <xdr:clientData/>
  </xdr:twoCellAnchor>
  <xdr:twoCellAnchor>
    <xdr:from>
      <xdr:col>3</xdr:col>
      <xdr:colOff>53789</xdr:colOff>
      <xdr:row>281</xdr:row>
      <xdr:rowOff>75563</xdr:rowOff>
    </xdr:from>
    <xdr:to>
      <xdr:col>3</xdr:col>
      <xdr:colOff>1421130</xdr:colOff>
      <xdr:row>281</xdr:row>
      <xdr:rowOff>861058</xdr:rowOff>
    </xdr:to>
    <xdr:pic>
      <xdr:nvPicPr>
        <xdr:cNvPr id="124" name="图片 151">
          <a:extLst>
            <a:ext uri="{FF2B5EF4-FFF2-40B4-BE49-F238E27FC236}">
              <a16:creationId xmlns:a16="http://schemas.microsoft.com/office/drawing/2014/main" id="{EC7BD092-41D5-45A0-99B1-1DAA642D0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 rot="16200000">
          <a:off x="4688112" y="43853640"/>
          <a:ext cx="106045" cy="573591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269</xdr:row>
      <xdr:rowOff>66040</xdr:rowOff>
    </xdr:from>
    <xdr:to>
      <xdr:col>3</xdr:col>
      <xdr:colOff>1520190</xdr:colOff>
      <xdr:row>269</xdr:row>
      <xdr:rowOff>816610</xdr:rowOff>
    </xdr:to>
    <xdr:pic>
      <xdr:nvPicPr>
        <xdr:cNvPr id="125" name="图片 152">
          <a:extLst>
            <a:ext uri="{FF2B5EF4-FFF2-40B4-BE49-F238E27FC236}">
              <a16:creationId xmlns:a16="http://schemas.microsoft.com/office/drawing/2014/main" id="{0221D4F9-B87A-4C4F-AE53-1A8B63FD1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lum bright="36000"/>
        </a:blip>
        <a:stretch>
          <a:fillRect/>
        </a:stretch>
      </xdr:blipFill>
      <xdr:spPr>
        <a:xfrm>
          <a:off x="4438650" y="41868090"/>
          <a:ext cx="593090" cy="11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30480</xdr:colOff>
      <xdr:row>203</xdr:row>
      <xdr:rowOff>66040</xdr:rowOff>
    </xdr:from>
    <xdr:to>
      <xdr:col>3</xdr:col>
      <xdr:colOff>1539875</xdr:colOff>
      <xdr:row>203</xdr:row>
      <xdr:rowOff>862965</xdr:rowOff>
    </xdr:to>
    <xdr:pic>
      <xdr:nvPicPr>
        <xdr:cNvPr id="126" name="图片 153">
          <a:extLst>
            <a:ext uri="{FF2B5EF4-FFF2-40B4-BE49-F238E27FC236}">
              <a16:creationId xmlns:a16="http://schemas.microsoft.com/office/drawing/2014/main" id="{B2E44253-C396-47F9-A12A-2C65053B0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4431030" y="30082490"/>
          <a:ext cx="594995" cy="117475"/>
        </a:xfrm>
        <a:prstGeom prst="rect">
          <a:avLst/>
        </a:prstGeom>
      </xdr:spPr>
    </xdr:pic>
    <xdr:clientData/>
  </xdr:twoCellAnchor>
  <xdr:twoCellAnchor>
    <xdr:from>
      <xdr:col>3</xdr:col>
      <xdr:colOff>31526</xdr:colOff>
      <xdr:row>250</xdr:row>
      <xdr:rowOff>30741</xdr:rowOff>
    </xdr:from>
    <xdr:to>
      <xdr:col>3</xdr:col>
      <xdr:colOff>1394871</xdr:colOff>
      <xdr:row>250</xdr:row>
      <xdr:rowOff>853701</xdr:rowOff>
    </xdr:to>
    <xdr:pic>
      <xdr:nvPicPr>
        <xdr:cNvPr id="127" name="图片 155">
          <a:extLst>
            <a:ext uri="{FF2B5EF4-FFF2-40B4-BE49-F238E27FC236}">
              <a16:creationId xmlns:a16="http://schemas.microsoft.com/office/drawing/2014/main" id="{C1D5D013-3B6C-4476-9870-E11134E93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4432076" y="38702241"/>
          <a:ext cx="594995" cy="156210"/>
        </a:xfrm>
        <a:prstGeom prst="rect">
          <a:avLst/>
        </a:prstGeom>
      </xdr:spPr>
    </xdr:pic>
    <xdr:clientData/>
  </xdr:twoCellAnchor>
  <xdr:twoCellAnchor>
    <xdr:from>
      <xdr:col>3</xdr:col>
      <xdr:colOff>306070</xdr:colOff>
      <xdr:row>251</xdr:row>
      <xdr:rowOff>179705</xdr:rowOff>
    </xdr:from>
    <xdr:to>
      <xdr:col>3</xdr:col>
      <xdr:colOff>1246505</xdr:colOff>
      <xdr:row>251</xdr:row>
      <xdr:rowOff>742950</xdr:rowOff>
    </xdr:to>
    <xdr:pic>
      <xdr:nvPicPr>
        <xdr:cNvPr id="128" name="图片 156">
          <a:extLst>
            <a:ext uri="{FF2B5EF4-FFF2-40B4-BE49-F238E27FC236}">
              <a16:creationId xmlns:a16="http://schemas.microsoft.com/office/drawing/2014/main" id="{6745E685-C3A5-4A54-83F0-34CD6DC6E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xfrm>
          <a:off x="4706620" y="39035355"/>
          <a:ext cx="324485" cy="4445"/>
        </a:xfrm>
        <a:prstGeom prst="rect">
          <a:avLst/>
        </a:prstGeom>
      </xdr:spPr>
    </xdr:pic>
    <xdr:clientData/>
  </xdr:twoCellAnchor>
  <xdr:twoCellAnchor>
    <xdr:from>
      <xdr:col>3</xdr:col>
      <xdr:colOff>478155</xdr:colOff>
      <xdr:row>288</xdr:row>
      <xdr:rowOff>66040</xdr:rowOff>
    </xdr:from>
    <xdr:to>
      <xdr:col>3</xdr:col>
      <xdr:colOff>922655</xdr:colOff>
      <xdr:row>288</xdr:row>
      <xdr:rowOff>868045</xdr:rowOff>
    </xdr:to>
    <xdr:pic>
      <xdr:nvPicPr>
        <xdr:cNvPr id="129" name="图片 161">
          <a:extLst>
            <a:ext uri="{FF2B5EF4-FFF2-40B4-BE49-F238E27FC236}">
              <a16:creationId xmlns:a16="http://schemas.microsoft.com/office/drawing/2014/main" id="{81AA7749-3FCC-44D5-B5EA-7ACE3AF18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8705" y="45366940"/>
          <a:ext cx="152400" cy="116205"/>
        </a:xfrm>
        <a:prstGeom prst="rect">
          <a:avLst/>
        </a:prstGeom>
      </xdr:spPr>
    </xdr:pic>
    <xdr:clientData/>
  </xdr:twoCellAnchor>
  <xdr:twoCellAnchor>
    <xdr:from>
      <xdr:col>3</xdr:col>
      <xdr:colOff>144780</xdr:colOff>
      <xdr:row>238</xdr:row>
      <xdr:rowOff>37465</xdr:rowOff>
    </xdr:from>
    <xdr:to>
      <xdr:col>3</xdr:col>
      <xdr:colOff>1402080</xdr:colOff>
      <xdr:row>238</xdr:row>
      <xdr:rowOff>871855</xdr:rowOff>
    </xdr:to>
    <xdr:pic>
      <xdr:nvPicPr>
        <xdr:cNvPr id="130" name="图片 163">
          <a:extLst>
            <a:ext uri="{FF2B5EF4-FFF2-40B4-BE49-F238E27FC236}">
              <a16:creationId xmlns:a16="http://schemas.microsoft.com/office/drawing/2014/main" id="{3BDEC368-B453-40AC-9EF4-1BA33C0F1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4545330" y="36499165"/>
          <a:ext cx="482600" cy="148590"/>
        </a:xfrm>
        <a:prstGeom prst="rect">
          <a:avLst/>
        </a:prstGeom>
      </xdr:spPr>
    </xdr:pic>
    <xdr:clientData/>
  </xdr:twoCellAnchor>
  <xdr:twoCellAnchor>
    <xdr:from>
      <xdr:col>3</xdr:col>
      <xdr:colOff>154305</xdr:colOff>
      <xdr:row>239</xdr:row>
      <xdr:rowOff>55880</xdr:rowOff>
    </xdr:from>
    <xdr:to>
      <xdr:col>3</xdr:col>
      <xdr:colOff>1376045</xdr:colOff>
      <xdr:row>239</xdr:row>
      <xdr:rowOff>948055</xdr:rowOff>
    </xdr:to>
    <xdr:pic>
      <xdr:nvPicPr>
        <xdr:cNvPr id="131" name="图片 164">
          <a:extLst>
            <a:ext uri="{FF2B5EF4-FFF2-40B4-BE49-F238E27FC236}">
              <a16:creationId xmlns:a16="http://schemas.microsoft.com/office/drawing/2014/main" id="{06AADF85-9BB9-432A-9D53-C60E358D9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xfrm>
          <a:off x="4554855" y="36701730"/>
          <a:ext cx="472440" cy="130175"/>
        </a:xfrm>
        <a:prstGeom prst="rect">
          <a:avLst/>
        </a:prstGeom>
      </xdr:spPr>
    </xdr:pic>
    <xdr:clientData/>
  </xdr:twoCellAnchor>
  <xdr:twoCellAnchor>
    <xdr:from>
      <xdr:col>3</xdr:col>
      <xdr:colOff>40005</xdr:colOff>
      <xdr:row>154</xdr:row>
      <xdr:rowOff>380365</xdr:rowOff>
    </xdr:from>
    <xdr:to>
      <xdr:col>3</xdr:col>
      <xdr:colOff>1490345</xdr:colOff>
      <xdr:row>154</xdr:row>
      <xdr:rowOff>551815</xdr:rowOff>
    </xdr:to>
    <xdr:pic>
      <xdr:nvPicPr>
        <xdr:cNvPr id="132" name="图片 166">
          <a:extLst>
            <a:ext uri="{FF2B5EF4-FFF2-40B4-BE49-F238E27FC236}">
              <a16:creationId xmlns:a16="http://schemas.microsoft.com/office/drawing/2014/main" id="{E45B3AB2-2E54-432A-9E62-1EBA56FB1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lum bright="12000"/>
        </a:blip>
        <a:stretch>
          <a:fillRect/>
        </a:stretch>
      </xdr:blipFill>
      <xdr:spPr>
        <a:xfrm>
          <a:off x="4440555" y="21360765"/>
          <a:ext cx="58674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213733</xdr:colOff>
      <xdr:row>254</xdr:row>
      <xdr:rowOff>13821</xdr:rowOff>
    </xdr:from>
    <xdr:to>
      <xdr:col>3</xdr:col>
      <xdr:colOff>1183341</xdr:colOff>
      <xdr:row>254</xdr:row>
      <xdr:rowOff>920601</xdr:rowOff>
    </xdr:to>
    <xdr:pic>
      <xdr:nvPicPr>
        <xdr:cNvPr id="133" name="图片 170">
          <a:extLst>
            <a:ext uri="{FF2B5EF4-FFF2-40B4-BE49-F238E27FC236}">
              <a16:creationId xmlns:a16="http://schemas.microsoft.com/office/drawing/2014/main" id="{C6BC5BBA-032F-4F84-98DF-08F55E606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 rot="16200000">
          <a:off x="4737772" y="39298432"/>
          <a:ext cx="170180" cy="417158"/>
        </a:xfrm>
        <a:prstGeom prst="rect">
          <a:avLst/>
        </a:prstGeom>
      </xdr:spPr>
    </xdr:pic>
    <xdr:clientData/>
  </xdr:twoCellAnchor>
  <xdr:twoCellAnchor>
    <xdr:from>
      <xdr:col>3</xdr:col>
      <xdr:colOff>116205</xdr:colOff>
      <xdr:row>199</xdr:row>
      <xdr:rowOff>56515</xdr:rowOff>
    </xdr:from>
    <xdr:to>
      <xdr:col>3</xdr:col>
      <xdr:colOff>1464310</xdr:colOff>
      <xdr:row>199</xdr:row>
      <xdr:rowOff>881380</xdr:rowOff>
    </xdr:to>
    <xdr:pic>
      <xdr:nvPicPr>
        <xdr:cNvPr id="134" name="图片 171">
          <a:extLst>
            <a:ext uri="{FF2B5EF4-FFF2-40B4-BE49-F238E27FC236}">
              <a16:creationId xmlns:a16="http://schemas.microsoft.com/office/drawing/2014/main" id="{67313E5B-F8C9-42A9-A5D0-A123CFEB5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4516755" y="29520515"/>
          <a:ext cx="509905" cy="126365"/>
        </a:xfrm>
        <a:prstGeom prst="rect">
          <a:avLst/>
        </a:prstGeom>
      </xdr:spPr>
    </xdr:pic>
    <xdr:clientData/>
  </xdr:twoCellAnchor>
  <xdr:twoCellAnchor>
    <xdr:from>
      <xdr:col>3</xdr:col>
      <xdr:colOff>40005</xdr:colOff>
      <xdr:row>200</xdr:row>
      <xdr:rowOff>27305</xdr:rowOff>
    </xdr:from>
    <xdr:to>
      <xdr:col>3</xdr:col>
      <xdr:colOff>1554480</xdr:colOff>
      <xdr:row>200</xdr:row>
      <xdr:rowOff>883920</xdr:rowOff>
    </xdr:to>
    <xdr:pic>
      <xdr:nvPicPr>
        <xdr:cNvPr id="135" name="图片 172">
          <a:extLst>
            <a:ext uri="{FF2B5EF4-FFF2-40B4-BE49-F238E27FC236}">
              <a16:creationId xmlns:a16="http://schemas.microsoft.com/office/drawing/2014/main" id="{4EB19649-85CD-4D05-A32B-BDE2105AD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4440555" y="29675455"/>
          <a:ext cx="587375" cy="158115"/>
        </a:xfrm>
        <a:prstGeom prst="rect">
          <a:avLst/>
        </a:prstGeom>
      </xdr:spPr>
    </xdr:pic>
    <xdr:clientData/>
  </xdr:twoCellAnchor>
  <xdr:twoCellAnchor>
    <xdr:from>
      <xdr:col>3</xdr:col>
      <xdr:colOff>278130</xdr:colOff>
      <xdr:row>80</xdr:row>
      <xdr:rowOff>18415</xdr:rowOff>
    </xdr:from>
    <xdr:to>
      <xdr:col>3</xdr:col>
      <xdr:colOff>1181735</xdr:colOff>
      <xdr:row>80</xdr:row>
      <xdr:rowOff>929005</xdr:rowOff>
    </xdr:to>
    <xdr:pic>
      <xdr:nvPicPr>
        <xdr:cNvPr id="136" name="图片 174">
          <a:extLst>
            <a:ext uri="{FF2B5EF4-FFF2-40B4-BE49-F238E27FC236}">
              <a16:creationId xmlns:a16="http://schemas.microsoft.com/office/drawing/2014/main" id="{7B3DAE70-FBFD-40B4-B3F5-EA942A793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lum bright="18000"/>
        </a:blip>
        <a:stretch>
          <a:fillRect/>
        </a:stretch>
      </xdr:blipFill>
      <xdr:spPr>
        <a:xfrm>
          <a:off x="4678680" y="9225915"/>
          <a:ext cx="351155" cy="167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134454</xdr:colOff>
      <xdr:row>218</xdr:row>
      <xdr:rowOff>80851</xdr:rowOff>
    </xdr:from>
    <xdr:to>
      <xdr:col>3</xdr:col>
      <xdr:colOff>1252371</xdr:colOff>
      <xdr:row>218</xdr:row>
      <xdr:rowOff>815790</xdr:rowOff>
    </xdr:to>
    <xdr:pic>
      <xdr:nvPicPr>
        <xdr:cNvPr id="137" name="图片 177">
          <a:extLst>
            <a:ext uri="{FF2B5EF4-FFF2-40B4-BE49-F238E27FC236}">
              <a16:creationId xmlns:a16="http://schemas.microsoft.com/office/drawing/2014/main" id="{5A62CE91-8DAF-4FF9-B999-0E4E45F3C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4729668" y="32664887"/>
          <a:ext cx="106289" cy="495617"/>
        </a:xfrm>
        <a:prstGeom prst="rect">
          <a:avLst/>
        </a:prstGeom>
      </xdr:spPr>
    </xdr:pic>
    <xdr:clientData/>
  </xdr:twoCellAnchor>
  <xdr:twoCellAnchor>
    <xdr:from>
      <xdr:col>3</xdr:col>
      <xdr:colOff>382905</xdr:colOff>
      <xdr:row>284</xdr:row>
      <xdr:rowOff>66040</xdr:rowOff>
    </xdr:from>
    <xdr:to>
      <xdr:col>3</xdr:col>
      <xdr:colOff>958215</xdr:colOff>
      <xdr:row>284</xdr:row>
      <xdr:rowOff>929640</xdr:rowOff>
    </xdr:to>
    <xdr:pic>
      <xdr:nvPicPr>
        <xdr:cNvPr id="138" name="图片 178">
          <a:extLst>
            <a:ext uri="{FF2B5EF4-FFF2-40B4-BE49-F238E27FC236}">
              <a16:creationId xmlns:a16="http://schemas.microsoft.com/office/drawing/2014/main" id="{127A3026-64B8-496B-850D-0BBC3E220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4783455" y="44630340"/>
          <a:ext cx="245110" cy="120650"/>
        </a:xfrm>
        <a:prstGeom prst="rect">
          <a:avLst/>
        </a:prstGeom>
      </xdr:spPr>
    </xdr:pic>
    <xdr:clientData/>
  </xdr:twoCellAnchor>
  <xdr:twoCellAnchor>
    <xdr:from>
      <xdr:col>3</xdr:col>
      <xdr:colOff>211455</xdr:colOff>
      <xdr:row>287</xdr:row>
      <xdr:rowOff>18415</xdr:rowOff>
    </xdr:from>
    <xdr:to>
      <xdr:col>3</xdr:col>
      <xdr:colOff>1074420</xdr:colOff>
      <xdr:row>287</xdr:row>
      <xdr:rowOff>921385</xdr:rowOff>
    </xdr:to>
    <xdr:pic>
      <xdr:nvPicPr>
        <xdr:cNvPr id="139" name="图片 179">
          <a:extLst>
            <a:ext uri="{FF2B5EF4-FFF2-40B4-BE49-F238E27FC236}">
              <a16:creationId xmlns:a16="http://schemas.microsoft.com/office/drawing/2014/main" id="{ED128F81-4A56-475E-833F-2D91BD542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4612005" y="45135165"/>
          <a:ext cx="418465" cy="166370"/>
        </a:xfrm>
        <a:prstGeom prst="rect">
          <a:avLst/>
        </a:prstGeom>
      </xdr:spPr>
    </xdr:pic>
    <xdr:clientData/>
  </xdr:twoCellAnchor>
  <xdr:twoCellAnchor>
    <xdr:from>
      <xdr:col>3</xdr:col>
      <xdr:colOff>20320</xdr:colOff>
      <xdr:row>241</xdr:row>
      <xdr:rowOff>133985</xdr:rowOff>
    </xdr:from>
    <xdr:to>
      <xdr:col>3</xdr:col>
      <xdr:colOff>1485900</xdr:colOff>
      <xdr:row>241</xdr:row>
      <xdr:rowOff>858520</xdr:rowOff>
    </xdr:to>
    <xdr:pic>
      <xdr:nvPicPr>
        <xdr:cNvPr id="140" name="图片 182">
          <a:extLst>
            <a:ext uri="{FF2B5EF4-FFF2-40B4-BE49-F238E27FC236}">
              <a16:creationId xmlns:a16="http://schemas.microsoft.com/office/drawing/2014/main" id="{78D67275-E138-4E66-88B0-2D7A63296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>
          <a:off x="4420870" y="37148135"/>
          <a:ext cx="608330" cy="51435"/>
        </a:xfrm>
        <a:prstGeom prst="rect">
          <a:avLst/>
        </a:prstGeom>
      </xdr:spPr>
    </xdr:pic>
    <xdr:clientData/>
  </xdr:twoCellAnchor>
  <xdr:twoCellAnchor>
    <xdr:from>
      <xdr:col>3</xdr:col>
      <xdr:colOff>363855</xdr:colOff>
      <xdr:row>202</xdr:row>
      <xdr:rowOff>46990</xdr:rowOff>
    </xdr:from>
    <xdr:to>
      <xdr:col>3</xdr:col>
      <xdr:colOff>1105535</xdr:colOff>
      <xdr:row>202</xdr:row>
      <xdr:rowOff>904875</xdr:rowOff>
    </xdr:to>
    <xdr:pic>
      <xdr:nvPicPr>
        <xdr:cNvPr id="141" name="图片 183">
          <a:extLst>
            <a:ext uri="{FF2B5EF4-FFF2-40B4-BE49-F238E27FC236}">
              <a16:creationId xmlns:a16="http://schemas.microsoft.com/office/drawing/2014/main" id="{53D70C07-A50B-4756-8D72-FA7DB28EE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xfrm>
          <a:off x="4764405" y="29879290"/>
          <a:ext cx="265430" cy="133985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61</xdr:row>
      <xdr:rowOff>428625</xdr:rowOff>
    </xdr:from>
    <xdr:to>
      <xdr:col>4</xdr:col>
      <xdr:colOff>0</xdr:colOff>
      <xdr:row>61</xdr:row>
      <xdr:rowOff>671830</xdr:rowOff>
    </xdr:to>
    <xdr:pic>
      <xdr:nvPicPr>
        <xdr:cNvPr id="142" name="图片 185">
          <a:extLst>
            <a:ext uri="{FF2B5EF4-FFF2-40B4-BE49-F238E27FC236}">
              <a16:creationId xmlns:a16="http://schemas.microsoft.com/office/drawing/2014/main" id="{DE4C3A07-2123-45DB-A4F1-AC3BF38BD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7352607" y="29301498"/>
          <a:ext cx="1310640" cy="243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40005</xdr:colOff>
      <xdr:row>62</xdr:row>
      <xdr:rowOff>285750</xdr:rowOff>
    </xdr:from>
    <xdr:to>
      <xdr:col>4</xdr:col>
      <xdr:colOff>0</xdr:colOff>
      <xdr:row>62</xdr:row>
      <xdr:rowOff>713105</xdr:rowOff>
    </xdr:to>
    <xdr:pic>
      <xdr:nvPicPr>
        <xdr:cNvPr id="143" name="图片 186">
          <a:extLst>
            <a:ext uri="{FF2B5EF4-FFF2-40B4-BE49-F238E27FC236}">
              <a16:creationId xmlns:a16="http://schemas.microsoft.com/office/drawing/2014/main" id="{4E23E54B-F122-4B17-8F00-34F584907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xfrm flipV="1">
          <a:off x="4440555" y="6076950"/>
          <a:ext cx="588831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40005</xdr:colOff>
      <xdr:row>84</xdr:row>
      <xdr:rowOff>85090</xdr:rowOff>
    </xdr:from>
    <xdr:to>
      <xdr:col>3</xdr:col>
      <xdr:colOff>1543050</xdr:colOff>
      <xdr:row>84</xdr:row>
      <xdr:rowOff>835660</xdr:rowOff>
    </xdr:to>
    <xdr:pic>
      <xdr:nvPicPr>
        <xdr:cNvPr id="144" name="图片 188">
          <a:extLst>
            <a:ext uri="{FF2B5EF4-FFF2-40B4-BE49-F238E27FC236}">
              <a16:creationId xmlns:a16="http://schemas.microsoft.com/office/drawing/2014/main" id="{E54B378F-DA37-4898-A928-34810C725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4440555" y="10029190"/>
          <a:ext cx="588645" cy="96520"/>
        </a:xfrm>
        <a:prstGeom prst="rect">
          <a:avLst/>
        </a:prstGeom>
      </xdr:spPr>
    </xdr:pic>
    <xdr:clientData/>
  </xdr:twoCellAnchor>
  <xdr:oneCellAnchor>
    <xdr:from>
      <xdr:col>3</xdr:col>
      <xdr:colOff>116541</xdr:colOff>
      <xdr:row>83</xdr:row>
      <xdr:rowOff>23532</xdr:rowOff>
    </xdr:from>
    <xdr:ext cx="1228420" cy="872938"/>
    <xdr:pic>
      <xdr:nvPicPr>
        <xdr:cNvPr id="145" name="图片 189" descr="16b20bc1c564d2d0ea39d0c93e318b7">
          <a:extLst>
            <a:ext uri="{FF2B5EF4-FFF2-40B4-BE49-F238E27FC236}">
              <a16:creationId xmlns:a16="http://schemas.microsoft.com/office/drawing/2014/main" id="{EC6F51B8-EBE0-4BC5-B22D-DBAC57D11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rcRect l="5536" t="21037" r="33374" b="21037"/>
        <a:stretch>
          <a:fillRect/>
        </a:stretch>
      </xdr:blipFill>
      <xdr:spPr>
        <a:xfrm>
          <a:off x="4517091" y="9783482"/>
          <a:ext cx="1228420" cy="872938"/>
        </a:xfrm>
        <a:prstGeom prst="rect">
          <a:avLst/>
        </a:prstGeom>
      </xdr:spPr>
    </xdr:pic>
    <xdr:clientData/>
  </xdr:oneCellAnchor>
  <xdr:twoCellAnchor>
    <xdr:from>
      <xdr:col>3</xdr:col>
      <xdr:colOff>516255</xdr:colOff>
      <xdr:row>242</xdr:row>
      <xdr:rowOff>104140</xdr:rowOff>
    </xdr:from>
    <xdr:to>
      <xdr:col>3</xdr:col>
      <xdr:colOff>1191895</xdr:colOff>
      <xdr:row>242</xdr:row>
      <xdr:rowOff>855345</xdr:rowOff>
    </xdr:to>
    <xdr:pic>
      <xdr:nvPicPr>
        <xdr:cNvPr id="146" name="图片 196">
          <a:extLst>
            <a:ext uri="{FF2B5EF4-FFF2-40B4-BE49-F238E27FC236}">
              <a16:creationId xmlns:a16="http://schemas.microsoft.com/office/drawing/2014/main" id="{ECC4794B-985A-412A-92C1-64E78F253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6805" y="37302440"/>
          <a:ext cx="110490" cy="78105"/>
        </a:xfrm>
        <a:prstGeom prst="rect">
          <a:avLst/>
        </a:prstGeom>
      </xdr:spPr>
    </xdr:pic>
    <xdr:clientData/>
  </xdr:twoCellAnchor>
  <xdr:twoCellAnchor>
    <xdr:from>
      <xdr:col>3</xdr:col>
      <xdr:colOff>293687</xdr:colOff>
      <xdr:row>56</xdr:row>
      <xdr:rowOff>48577</xdr:rowOff>
    </xdr:from>
    <xdr:to>
      <xdr:col>3</xdr:col>
      <xdr:colOff>1255077</xdr:colOff>
      <xdr:row>56</xdr:row>
      <xdr:rowOff>930592</xdr:rowOff>
    </xdr:to>
    <xdr:pic>
      <xdr:nvPicPr>
        <xdr:cNvPr id="147" name="图片 197">
          <a:extLst>
            <a:ext uri="{FF2B5EF4-FFF2-40B4-BE49-F238E27FC236}">
              <a16:creationId xmlns:a16="http://schemas.microsoft.com/office/drawing/2014/main" id="{DC9DE208-FC0F-4009-BC84-D5A33E366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lum bright="18000"/>
        </a:blip>
        <a:stretch>
          <a:fillRect/>
        </a:stretch>
      </xdr:blipFill>
      <xdr:spPr>
        <a:xfrm rot="5400000">
          <a:off x="4794249" y="4736465"/>
          <a:ext cx="132715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0</xdr:colOff>
      <xdr:row>64</xdr:row>
      <xdr:rowOff>104140</xdr:rowOff>
    </xdr:from>
    <xdr:to>
      <xdr:col>3</xdr:col>
      <xdr:colOff>1368000</xdr:colOff>
      <xdr:row>64</xdr:row>
      <xdr:rowOff>806478</xdr:rowOff>
    </xdr:to>
    <xdr:pic>
      <xdr:nvPicPr>
        <xdr:cNvPr id="148" name="图片 198">
          <a:extLst>
            <a:ext uri="{FF2B5EF4-FFF2-40B4-BE49-F238E27FC236}">
              <a16:creationId xmlns:a16="http://schemas.microsoft.com/office/drawing/2014/main" id="{28AEF09A-F632-4122-B901-3532A6D35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400550" y="6365240"/>
          <a:ext cx="631400" cy="80038"/>
        </a:xfrm>
        <a:prstGeom prst="rect">
          <a:avLst/>
        </a:prstGeom>
      </xdr:spPr>
    </xdr:pic>
    <xdr:clientData/>
  </xdr:twoCellAnchor>
  <xdr:twoCellAnchor>
    <xdr:from>
      <xdr:col>3</xdr:col>
      <xdr:colOff>224</xdr:colOff>
      <xdr:row>65</xdr:row>
      <xdr:rowOff>53787</xdr:rowOff>
    </xdr:from>
    <xdr:to>
      <xdr:col>3</xdr:col>
      <xdr:colOff>1368224</xdr:colOff>
      <xdr:row>65</xdr:row>
      <xdr:rowOff>846414</xdr:rowOff>
    </xdr:to>
    <xdr:pic>
      <xdr:nvPicPr>
        <xdr:cNvPr id="149" name="图片 199">
          <a:extLst>
            <a:ext uri="{FF2B5EF4-FFF2-40B4-BE49-F238E27FC236}">
              <a16:creationId xmlns:a16="http://schemas.microsoft.com/office/drawing/2014/main" id="{0199210B-E3F7-479E-B117-B9CBF3EDE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 flipH="1">
          <a:off x="4400774" y="6499037"/>
          <a:ext cx="631400" cy="132227"/>
        </a:xfrm>
        <a:prstGeom prst="rect">
          <a:avLst/>
        </a:prstGeom>
      </xdr:spPr>
    </xdr:pic>
    <xdr:clientData/>
  </xdr:twoCellAnchor>
  <xdr:twoCellAnchor>
    <xdr:from>
      <xdr:col>3</xdr:col>
      <xdr:colOff>354330</xdr:colOff>
      <xdr:row>66</xdr:row>
      <xdr:rowOff>104140</xdr:rowOff>
    </xdr:from>
    <xdr:to>
      <xdr:col>3</xdr:col>
      <xdr:colOff>1128395</xdr:colOff>
      <xdr:row>66</xdr:row>
      <xdr:rowOff>854710</xdr:rowOff>
    </xdr:to>
    <xdr:pic>
      <xdr:nvPicPr>
        <xdr:cNvPr id="150" name="图片 200">
          <a:extLst>
            <a:ext uri="{FF2B5EF4-FFF2-40B4-BE49-F238E27FC236}">
              <a16:creationId xmlns:a16="http://schemas.microsoft.com/office/drawing/2014/main" id="{3B75061C-72EA-46CC-AE56-8EFFD8F57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754880" y="6733540"/>
          <a:ext cx="272415" cy="77470"/>
        </a:xfrm>
        <a:prstGeom prst="rect">
          <a:avLst/>
        </a:prstGeom>
      </xdr:spPr>
    </xdr:pic>
    <xdr:clientData/>
  </xdr:twoCellAnchor>
  <xdr:twoCellAnchor>
    <xdr:from>
      <xdr:col>3</xdr:col>
      <xdr:colOff>30480</xdr:colOff>
      <xdr:row>71</xdr:row>
      <xdr:rowOff>134470</xdr:rowOff>
    </xdr:from>
    <xdr:to>
      <xdr:col>3</xdr:col>
      <xdr:colOff>1389737</xdr:colOff>
      <xdr:row>71</xdr:row>
      <xdr:rowOff>844550</xdr:rowOff>
    </xdr:to>
    <xdr:pic>
      <xdr:nvPicPr>
        <xdr:cNvPr id="151" name="图片 201">
          <a:extLst>
            <a:ext uri="{FF2B5EF4-FFF2-40B4-BE49-F238E27FC236}">
              <a16:creationId xmlns:a16="http://schemas.microsoft.com/office/drawing/2014/main" id="{B362D4AA-73DA-4588-9735-AC9BF2D5D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431030" y="7684620"/>
          <a:ext cx="597257" cy="49680"/>
        </a:xfrm>
        <a:prstGeom prst="rect">
          <a:avLst/>
        </a:prstGeom>
      </xdr:spPr>
    </xdr:pic>
    <xdr:clientData/>
  </xdr:twoCellAnchor>
  <xdr:twoCellAnchor>
    <xdr:from>
      <xdr:col>3</xdr:col>
      <xdr:colOff>65405</xdr:colOff>
      <xdr:row>63</xdr:row>
      <xdr:rowOff>352425</xdr:rowOff>
    </xdr:from>
    <xdr:to>
      <xdr:col>3</xdr:col>
      <xdr:colOff>1511935</xdr:colOff>
      <xdr:row>63</xdr:row>
      <xdr:rowOff>722630</xdr:rowOff>
    </xdr:to>
    <xdr:pic>
      <xdr:nvPicPr>
        <xdr:cNvPr id="152" name="图片 210">
          <a:extLst>
            <a:ext uri="{FF2B5EF4-FFF2-40B4-BE49-F238E27FC236}">
              <a16:creationId xmlns:a16="http://schemas.microsoft.com/office/drawing/2014/main" id="{9E8F6636-C26C-4A1F-9DC6-5C9F16689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xfrm>
          <a:off x="4465955" y="6257925"/>
          <a:ext cx="563880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40005</xdr:colOff>
      <xdr:row>271</xdr:row>
      <xdr:rowOff>75565</xdr:rowOff>
    </xdr:from>
    <xdr:to>
      <xdr:col>3</xdr:col>
      <xdr:colOff>1289050</xdr:colOff>
      <xdr:row>271</xdr:row>
      <xdr:rowOff>848360</xdr:rowOff>
    </xdr:to>
    <xdr:pic>
      <xdr:nvPicPr>
        <xdr:cNvPr id="153" name="图片 212">
          <a:extLst>
            <a:ext uri="{FF2B5EF4-FFF2-40B4-BE49-F238E27FC236}">
              <a16:creationId xmlns:a16="http://schemas.microsoft.com/office/drawing/2014/main" id="{99A452D8-363D-4401-B6BC-82501F2AF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lum bright="6000"/>
        </a:blip>
        <a:stretch>
          <a:fillRect/>
        </a:stretch>
      </xdr:blipFill>
      <xdr:spPr>
        <a:xfrm>
          <a:off x="4440555" y="42245915"/>
          <a:ext cx="588645" cy="10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59055</xdr:colOff>
      <xdr:row>273</xdr:row>
      <xdr:rowOff>75565</xdr:rowOff>
    </xdr:from>
    <xdr:to>
      <xdr:col>3</xdr:col>
      <xdr:colOff>1362710</xdr:colOff>
      <xdr:row>273</xdr:row>
      <xdr:rowOff>882650</xdr:rowOff>
    </xdr:to>
    <xdr:pic>
      <xdr:nvPicPr>
        <xdr:cNvPr id="154" name="图片 213">
          <a:extLst>
            <a:ext uri="{FF2B5EF4-FFF2-40B4-BE49-F238E27FC236}">
              <a16:creationId xmlns:a16="http://schemas.microsoft.com/office/drawing/2014/main" id="{DBF482BA-85D7-4A5F-9D6E-42F00CDDBF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xfrm>
          <a:off x="4459605" y="42614215"/>
          <a:ext cx="567055" cy="108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20955</xdr:colOff>
      <xdr:row>274</xdr:row>
      <xdr:rowOff>247015</xdr:rowOff>
    </xdr:from>
    <xdr:to>
      <xdr:col>3</xdr:col>
      <xdr:colOff>1515745</xdr:colOff>
      <xdr:row>274</xdr:row>
      <xdr:rowOff>653415</xdr:rowOff>
    </xdr:to>
    <xdr:pic>
      <xdr:nvPicPr>
        <xdr:cNvPr id="155" name="图片 214">
          <a:extLst>
            <a:ext uri="{FF2B5EF4-FFF2-40B4-BE49-F238E27FC236}">
              <a16:creationId xmlns:a16="http://schemas.microsoft.com/office/drawing/2014/main" id="{B997BC1F-E5A0-45F7-9D38-6E0C46548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lum bright="18000"/>
        </a:blip>
        <a:stretch>
          <a:fillRect/>
        </a:stretch>
      </xdr:blipFill>
      <xdr:spPr>
        <a:xfrm>
          <a:off x="4421505" y="42906315"/>
          <a:ext cx="605790" cy="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3</xdr:col>
      <xdr:colOff>36830</xdr:colOff>
      <xdr:row>253</xdr:row>
      <xdr:rowOff>35859</xdr:rowOff>
    </xdr:from>
    <xdr:ext cx="1374042" cy="869577"/>
    <xdr:pic>
      <xdr:nvPicPr>
        <xdr:cNvPr id="156" name="图片 215" descr="8d66de87f3eef0567ee73f1303d88f1">
          <a:extLst>
            <a:ext uri="{FF2B5EF4-FFF2-40B4-BE49-F238E27FC236}">
              <a16:creationId xmlns:a16="http://schemas.microsoft.com/office/drawing/2014/main" id="{37E131CF-C147-4493-94BF-9221AE9D6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/>
        <a:srcRect l="8298" t="17338" b="5357"/>
        <a:stretch>
          <a:fillRect/>
        </a:stretch>
      </xdr:blipFill>
      <xdr:spPr>
        <a:xfrm>
          <a:off x="4437380" y="39259809"/>
          <a:ext cx="1374042" cy="869577"/>
        </a:xfrm>
        <a:prstGeom prst="rect">
          <a:avLst/>
        </a:prstGeom>
      </xdr:spPr>
    </xdr:pic>
    <xdr:clientData/>
  </xdr:oneCellAnchor>
  <xdr:twoCellAnchor>
    <xdr:from>
      <xdr:col>3</xdr:col>
      <xdr:colOff>262276</xdr:colOff>
      <xdr:row>55</xdr:row>
      <xdr:rowOff>189475</xdr:rowOff>
    </xdr:from>
    <xdr:to>
      <xdr:col>3</xdr:col>
      <xdr:colOff>1163639</xdr:colOff>
      <xdr:row>55</xdr:row>
      <xdr:rowOff>771135</xdr:rowOff>
    </xdr:to>
    <xdr:pic>
      <xdr:nvPicPr>
        <xdr:cNvPr id="157" name="图片 216">
          <a:extLst>
            <a:ext uri="{FF2B5EF4-FFF2-40B4-BE49-F238E27FC236}">
              <a16:creationId xmlns:a16="http://schemas.microsoft.com/office/drawing/2014/main" id="{2DA9F50B-DF81-425B-AE5B-1BEADE4AE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4844903" y="4604798"/>
          <a:ext cx="3810" cy="367963"/>
        </a:xfrm>
        <a:prstGeom prst="rect">
          <a:avLst/>
        </a:prstGeom>
      </xdr:spPr>
    </xdr:pic>
    <xdr:clientData/>
  </xdr:twoCellAnchor>
  <xdr:twoCellAnchor>
    <xdr:from>
      <xdr:col>3</xdr:col>
      <xdr:colOff>230505</xdr:colOff>
      <xdr:row>185</xdr:row>
      <xdr:rowOff>75565</xdr:rowOff>
    </xdr:from>
    <xdr:to>
      <xdr:col>3</xdr:col>
      <xdr:colOff>1501140</xdr:colOff>
      <xdr:row>185</xdr:row>
      <xdr:rowOff>937260</xdr:rowOff>
    </xdr:to>
    <xdr:pic>
      <xdr:nvPicPr>
        <xdr:cNvPr id="158" name="图片 217">
          <a:extLst>
            <a:ext uri="{FF2B5EF4-FFF2-40B4-BE49-F238E27FC236}">
              <a16:creationId xmlns:a16="http://schemas.microsoft.com/office/drawing/2014/main" id="{1F59DCA9-1C77-4D2D-BF14-832A7F729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3" t="20902" r="12290" b="26975"/>
        <a:stretch>
          <a:fillRect/>
        </a:stretch>
      </xdr:blipFill>
      <xdr:spPr>
        <a:xfrm>
          <a:off x="4631055" y="26961465"/>
          <a:ext cx="400685" cy="106045"/>
        </a:xfrm>
        <a:prstGeom prst="rect">
          <a:avLst/>
        </a:prstGeom>
      </xdr:spPr>
    </xdr:pic>
    <xdr:clientData/>
  </xdr:twoCellAnchor>
  <xdr:twoCellAnchor>
    <xdr:from>
      <xdr:col>3</xdr:col>
      <xdr:colOff>40005</xdr:colOff>
      <xdr:row>275</xdr:row>
      <xdr:rowOff>247650</xdr:rowOff>
    </xdr:from>
    <xdr:to>
      <xdr:col>3</xdr:col>
      <xdr:colOff>1572895</xdr:colOff>
      <xdr:row>275</xdr:row>
      <xdr:rowOff>818515</xdr:rowOff>
    </xdr:to>
    <xdr:pic>
      <xdr:nvPicPr>
        <xdr:cNvPr id="159" name="图片 218">
          <a:extLst>
            <a:ext uri="{FF2B5EF4-FFF2-40B4-BE49-F238E27FC236}">
              <a16:creationId xmlns:a16="http://schemas.microsoft.com/office/drawing/2014/main" id="{D4DEB0EB-1B71-45AE-A73D-2DB6F0B2D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lum bright="24000"/>
        </a:blip>
        <a:stretch>
          <a:fillRect/>
        </a:stretch>
      </xdr:blipFill>
      <xdr:spPr>
        <a:xfrm>
          <a:off x="4440555" y="43091100"/>
          <a:ext cx="58674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20955</xdr:colOff>
      <xdr:row>276</xdr:row>
      <xdr:rowOff>257175</xdr:rowOff>
    </xdr:from>
    <xdr:to>
      <xdr:col>3</xdr:col>
      <xdr:colOff>1515745</xdr:colOff>
      <xdr:row>276</xdr:row>
      <xdr:rowOff>817245</xdr:rowOff>
    </xdr:to>
    <xdr:pic>
      <xdr:nvPicPr>
        <xdr:cNvPr id="160" name="图片 219">
          <a:extLst>
            <a:ext uri="{FF2B5EF4-FFF2-40B4-BE49-F238E27FC236}">
              <a16:creationId xmlns:a16="http://schemas.microsoft.com/office/drawing/2014/main" id="{579A984A-7463-4B37-9D75-B859D0D39B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lum bright="18000"/>
        </a:blip>
        <a:stretch>
          <a:fillRect/>
        </a:stretch>
      </xdr:blipFill>
      <xdr:spPr>
        <a:xfrm>
          <a:off x="4421505" y="43272075"/>
          <a:ext cx="605790" cy="127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3</xdr:col>
      <xdr:colOff>132902</xdr:colOff>
      <xdr:row>245</xdr:row>
      <xdr:rowOff>25662</xdr:rowOff>
    </xdr:from>
    <xdr:ext cx="1184910" cy="875860"/>
    <xdr:pic>
      <xdr:nvPicPr>
        <xdr:cNvPr id="161" name="图片 224" descr="6e9e7826d80daa3b3d546ee320b454f">
          <a:extLst>
            <a:ext uri="{FF2B5EF4-FFF2-40B4-BE49-F238E27FC236}">
              <a16:creationId xmlns:a16="http://schemas.microsoft.com/office/drawing/2014/main" id="{C192BC45-28F9-4E7F-B8D3-EBE561017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/>
        <a:srcRect l="16395" t="16783" r="4015" b="7792"/>
        <a:stretch>
          <a:fillRect/>
        </a:stretch>
      </xdr:blipFill>
      <xdr:spPr>
        <a:xfrm rot="16200000">
          <a:off x="4687977" y="37621887"/>
          <a:ext cx="875860" cy="1184910"/>
        </a:xfrm>
        <a:prstGeom prst="rect">
          <a:avLst/>
        </a:prstGeom>
      </xdr:spPr>
    </xdr:pic>
    <xdr:clientData/>
  </xdr:oneCellAnchor>
  <xdr:twoCellAnchor>
    <xdr:from>
      <xdr:col>3</xdr:col>
      <xdr:colOff>247874</xdr:colOff>
      <xdr:row>260</xdr:row>
      <xdr:rowOff>41388</xdr:rowOff>
    </xdr:from>
    <xdr:to>
      <xdr:col>3</xdr:col>
      <xdr:colOff>1158964</xdr:colOff>
      <xdr:row>260</xdr:row>
      <xdr:rowOff>905436</xdr:rowOff>
    </xdr:to>
    <xdr:pic>
      <xdr:nvPicPr>
        <xdr:cNvPr id="162" name="图片 230">
          <a:extLst>
            <a:ext uri="{FF2B5EF4-FFF2-40B4-BE49-F238E27FC236}">
              <a16:creationId xmlns:a16="http://schemas.microsoft.com/office/drawing/2014/main" id="{D2916BC7-4408-4F70-97F1-B898B3E93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4648424" y="40554388"/>
          <a:ext cx="377690" cy="140148"/>
        </a:xfrm>
        <a:prstGeom prst="rect">
          <a:avLst/>
        </a:prstGeom>
      </xdr:spPr>
    </xdr:pic>
    <xdr:clientData/>
  </xdr:twoCellAnchor>
  <xdr:twoCellAnchor>
    <xdr:from>
      <xdr:col>3</xdr:col>
      <xdr:colOff>382905</xdr:colOff>
      <xdr:row>261</xdr:row>
      <xdr:rowOff>37465</xdr:rowOff>
    </xdr:from>
    <xdr:to>
      <xdr:col>3</xdr:col>
      <xdr:colOff>1328420</xdr:colOff>
      <xdr:row>261</xdr:row>
      <xdr:rowOff>893445</xdr:rowOff>
    </xdr:to>
    <xdr:pic>
      <xdr:nvPicPr>
        <xdr:cNvPr id="163" name="图片 231">
          <a:extLst>
            <a:ext uri="{FF2B5EF4-FFF2-40B4-BE49-F238E27FC236}">
              <a16:creationId xmlns:a16="http://schemas.microsoft.com/office/drawing/2014/main" id="{79B2B9B0-A3CC-42A8-95D8-B948F5BF7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clrChange>
            <a:clrFrom>
              <a:srgbClr val="81BFE7"/>
            </a:clrFrom>
            <a:clrTo>
              <a:srgbClr val="81BFE7">
                <a:alpha val="0"/>
              </a:srgbClr>
            </a:clrTo>
          </a:clrChange>
        </a:blip>
        <a:stretch>
          <a:fillRect/>
        </a:stretch>
      </xdr:blipFill>
      <xdr:spPr>
        <a:xfrm>
          <a:off x="4783455" y="40734615"/>
          <a:ext cx="247015" cy="144780"/>
        </a:xfrm>
        <a:prstGeom prst="rect">
          <a:avLst/>
        </a:prstGeom>
      </xdr:spPr>
    </xdr:pic>
    <xdr:clientData/>
  </xdr:twoCellAnchor>
  <xdr:twoCellAnchor>
    <xdr:from>
      <xdr:col>3</xdr:col>
      <xdr:colOff>373380</xdr:colOff>
      <xdr:row>163</xdr:row>
      <xdr:rowOff>313690</xdr:rowOff>
    </xdr:from>
    <xdr:to>
      <xdr:col>3</xdr:col>
      <xdr:colOff>1296035</xdr:colOff>
      <xdr:row>163</xdr:row>
      <xdr:rowOff>685165</xdr:rowOff>
    </xdr:to>
    <xdr:pic>
      <xdr:nvPicPr>
        <xdr:cNvPr id="164" name="图片 233">
          <a:extLst>
            <a:ext uri="{FF2B5EF4-FFF2-40B4-BE49-F238E27FC236}">
              <a16:creationId xmlns:a16="http://schemas.microsoft.com/office/drawing/2014/main" id="{0B89CC46-BF07-4E81-A0EE-EDD9474F0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xfrm>
          <a:off x="4773930" y="23021290"/>
          <a:ext cx="255905" cy="0"/>
        </a:xfrm>
        <a:prstGeom prst="rect">
          <a:avLst/>
        </a:prstGeom>
      </xdr:spPr>
    </xdr:pic>
    <xdr:clientData/>
  </xdr:twoCellAnchor>
  <xdr:twoCellAnchor>
    <xdr:from>
      <xdr:col>3</xdr:col>
      <xdr:colOff>332105</xdr:colOff>
      <xdr:row>233</xdr:row>
      <xdr:rowOff>65405</xdr:rowOff>
    </xdr:from>
    <xdr:to>
      <xdr:col>3</xdr:col>
      <xdr:colOff>1265555</xdr:colOff>
      <xdr:row>233</xdr:row>
      <xdr:rowOff>816610</xdr:rowOff>
    </xdr:to>
    <xdr:pic>
      <xdr:nvPicPr>
        <xdr:cNvPr id="165" name="图片 238">
          <a:extLst>
            <a:ext uri="{FF2B5EF4-FFF2-40B4-BE49-F238E27FC236}">
              <a16:creationId xmlns:a16="http://schemas.microsoft.com/office/drawing/2014/main" id="{3F2BFD75-DB06-4647-A129-C1CBF26BB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xfrm>
          <a:off x="4732655" y="35606355"/>
          <a:ext cx="298450" cy="116205"/>
        </a:xfrm>
        <a:prstGeom prst="rect">
          <a:avLst/>
        </a:prstGeom>
      </xdr:spPr>
    </xdr:pic>
    <xdr:clientData/>
  </xdr:twoCellAnchor>
  <xdr:twoCellAnchor>
    <xdr:from>
      <xdr:col>3</xdr:col>
      <xdr:colOff>406400</xdr:colOff>
      <xdr:row>277</xdr:row>
      <xdr:rowOff>116205</xdr:rowOff>
    </xdr:from>
    <xdr:to>
      <xdr:col>3</xdr:col>
      <xdr:colOff>1284605</xdr:colOff>
      <xdr:row>277</xdr:row>
      <xdr:rowOff>866140</xdr:rowOff>
    </xdr:to>
    <xdr:pic>
      <xdr:nvPicPr>
        <xdr:cNvPr id="166" name="图片 243">
          <a:extLst>
            <a:ext uri="{FF2B5EF4-FFF2-40B4-BE49-F238E27FC236}">
              <a16:creationId xmlns:a16="http://schemas.microsoft.com/office/drawing/2014/main" id="{F74CD633-122A-4543-AF74-2BC46A181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6950" y="43391455"/>
          <a:ext cx="224155" cy="70485"/>
        </a:xfrm>
        <a:prstGeom prst="rect">
          <a:avLst/>
        </a:prstGeom>
      </xdr:spPr>
    </xdr:pic>
    <xdr:clientData/>
  </xdr:twoCellAnchor>
  <xdr:twoCellAnchor>
    <xdr:from>
      <xdr:col>3</xdr:col>
      <xdr:colOff>692386</xdr:colOff>
      <xdr:row>341</xdr:row>
      <xdr:rowOff>378459</xdr:rowOff>
    </xdr:from>
    <xdr:to>
      <xdr:col>4</xdr:col>
      <xdr:colOff>0</xdr:colOff>
      <xdr:row>341</xdr:row>
      <xdr:rowOff>596209</xdr:rowOff>
    </xdr:to>
    <xdr:pic>
      <xdr:nvPicPr>
        <xdr:cNvPr id="167" name="图片 246">
          <a:extLst>
            <a:ext uri="{FF2B5EF4-FFF2-40B4-BE49-F238E27FC236}">
              <a16:creationId xmlns:a16="http://schemas.microsoft.com/office/drawing/2014/main" id="{CB1C908A-036C-4C93-9423-2C43907A2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 rot="1716386">
          <a:off x="5029436" y="55242459"/>
          <a:ext cx="48742" cy="1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15875</xdr:colOff>
      <xdr:row>347</xdr:row>
      <xdr:rowOff>83820</xdr:rowOff>
    </xdr:from>
    <xdr:to>
      <xdr:col>3</xdr:col>
      <xdr:colOff>810895</xdr:colOff>
      <xdr:row>347</xdr:row>
      <xdr:rowOff>904875</xdr:rowOff>
    </xdr:to>
    <xdr:pic>
      <xdr:nvPicPr>
        <xdr:cNvPr id="168" name="图片 247">
          <a:extLst>
            <a:ext uri="{FF2B5EF4-FFF2-40B4-BE49-F238E27FC236}">
              <a16:creationId xmlns:a16="http://schemas.microsoft.com/office/drawing/2014/main" id="{FEA3D1C1-71E6-4643-8F29-A6023E433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>
          <a:off x="4416425" y="56249570"/>
          <a:ext cx="610870" cy="97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812800</xdr:colOff>
      <xdr:row>347</xdr:row>
      <xdr:rowOff>107315</xdr:rowOff>
    </xdr:from>
    <xdr:to>
      <xdr:col>4</xdr:col>
      <xdr:colOff>0</xdr:colOff>
      <xdr:row>347</xdr:row>
      <xdr:rowOff>829945</xdr:rowOff>
    </xdr:to>
    <xdr:pic>
      <xdr:nvPicPr>
        <xdr:cNvPr id="169" name="图片 248">
          <a:extLst>
            <a:ext uri="{FF2B5EF4-FFF2-40B4-BE49-F238E27FC236}">
              <a16:creationId xmlns:a16="http://schemas.microsoft.com/office/drawing/2014/main" id="{0203696D-38FA-41BA-BAEF-CB6983A4C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xfrm>
          <a:off x="5029200" y="56273065"/>
          <a:ext cx="5080" cy="7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245427</xdr:colOff>
      <xdr:row>334</xdr:row>
      <xdr:rowOff>21907</xdr:rowOff>
    </xdr:from>
    <xdr:to>
      <xdr:col>3</xdr:col>
      <xdr:colOff>1373187</xdr:colOff>
      <xdr:row>334</xdr:row>
      <xdr:rowOff>917892</xdr:rowOff>
    </xdr:to>
    <xdr:pic>
      <xdr:nvPicPr>
        <xdr:cNvPr id="170" name="图片 251">
          <a:extLst>
            <a:ext uri="{FF2B5EF4-FFF2-40B4-BE49-F238E27FC236}">
              <a16:creationId xmlns:a16="http://schemas.microsoft.com/office/drawing/2014/main" id="{9CCE557A-1DC3-4519-9481-B53BE42DC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xfrm rot="16200000">
          <a:off x="4758689" y="53680995"/>
          <a:ext cx="159385" cy="384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22561</xdr:colOff>
      <xdr:row>333</xdr:row>
      <xdr:rowOff>198120</xdr:rowOff>
    </xdr:from>
    <xdr:to>
      <xdr:col>3</xdr:col>
      <xdr:colOff>1389716</xdr:colOff>
      <xdr:row>333</xdr:row>
      <xdr:rowOff>761365</xdr:rowOff>
    </xdr:to>
    <xdr:pic>
      <xdr:nvPicPr>
        <xdr:cNvPr id="171" name="图片 252">
          <a:extLst>
            <a:ext uri="{FF2B5EF4-FFF2-40B4-BE49-F238E27FC236}">
              <a16:creationId xmlns:a16="http://schemas.microsoft.com/office/drawing/2014/main" id="{BC8600DB-F119-4E64-8B19-E0505AE97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xfrm>
          <a:off x="4423111" y="53773070"/>
          <a:ext cx="60515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273685</xdr:colOff>
      <xdr:row>345</xdr:row>
      <xdr:rowOff>63500</xdr:rowOff>
    </xdr:from>
    <xdr:to>
      <xdr:col>3</xdr:col>
      <xdr:colOff>1285240</xdr:colOff>
      <xdr:row>345</xdr:row>
      <xdr:rowOff>848360</xdr:rowOff>
    </xdr:to>
    <xdr:pic>
      <xdr:nvPicPr>
        <xdr:cNvPr id="172" name="图片 253">
          <a:extLst>
            <a:ext uri="{FF2B5EF4-FFF2-40B4-BE49-F238E27FC236}">
              <a16:creationId xmlns:a16="http://schemas.microsoft.com/office/drawing/2014/main" id="{FE9BDAA8-C8FA-4A55-9959-23533FAA0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xfrm rot="10800000">
          <a:off x="4674235" y="55860950"/>
          <a:ext cx="357505" cy="118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57785</xdr:colOff>
      <xdr:row>335</xdr:row>
      <xdr:rowOff>402590</xdr:rowOff>
    </xdr:from>
    <xdr:to>
      <xdr:col>3</xdr:col>
      <xdr:colOff>1480820</xdr:colOff>
      <xdr:row>335</xdr:row>
      <xdr:rowOff>504825</xdr:rowOff>
    </xdr:to>
    <xdr:pic>
      <xdr:nvPicPr>
        <xdr:cNvPr id="173" name="图片 254">
          <a:extLst>
            <a:ext uri="{FF2B5EF4-FFF2-40B4-BE49-F238E27FC236}">
              <a16:creationId xmlns:a16="http://schemas.microsoft.com/office/drawing/2014/main" id="{D449CA4E-A468-44A3-9985-C2F28DFC9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xfrm rot="16200000">
          <a:off x="4747259" y="53853716"/>
          <a:ext cx="0" cy="57213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17145</xdr:colOff>
      <xdr:row>336</xdr:row>
      <xdr:rowOff>462915</xdr:rowOff>
    </xdr:from>
    <xdr:to>
      <xdr:col>3</xdr:col>
      <xdr:colOff>1569085</xdr:colOff>
      <xdr:row>336</xdr:row>
      <xdr:rowOff>648335</xdr:rowOff>
    </xdr:to>
    <xdr:pic>
      <xdr:nvPicPr>
        <xdr:cNvPr id="174" name="图片 255">
          <a:extLst>
            <a:ext uri="{FF2B5EF4-FFF2-40B4-BE49-F238E27FC236}">
              <a16:creationId xmlns:a16="http://schemas.microsoft.com/office/drawing/2014/main" id="{781D499A-6B78-4FDB-84CF-C6AFBDF32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xfrm>
          <a:off x="4417695" y="54323615"/>
          <a:ext cx="612140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316044</xdr:colOff>
      <xdr:row>337</xdr:row>
      <xdr:rowOff>113888</xdr:rowOff>
    </xdr:from>
    <xdr:to>
      <xdr:col>3</xdr:col>
      <xdr:colOff>1206855</xdr:colOff>
      <xdr:row>337</xdr:row>
      <xdr:rowOff>815787</xdr:rowOff>
    </xdr:to>
    <xdr:pic>
      <xdr:nvPicPr>
        <xdr:cNvPr id="175" name="图片 256">
          <a:extLst>
            <a:ext uri="{FF2B5EF4-FFF2-40B4-BE49-F238E27FC236}">
              <a16:creationId xmlns:a16="http://schemas.microsoft.com/office/drawing/2014/main" id="{BD610B27-1C85-44F5-99FE-51C12FF46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xfrm>
          <a:off x="4716594" y="54438138"/>
          <a:ext cx="312961" cy="7324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340</xdr:row>
      <xdr:rowOff>32385</xdr:rowOff>
    </xdr:from>
    <xdr:to>
      <xdr:col>3</xdr:col>
      <xdr:colOff>1555115</xdr:colOff>
      <xdr:row>340</xdr:row>
      <xdr:rowOff>811530</xdr:rowOff>
    </xdr:to>
    <xdr:pic>
      <xdr:nvPicPr>
        <xdr:cNvPr id="176" name="图片 258">
          <a:extLst>
            <a:ext uri="{FF2B5EF4-FFF2-40B4-BE49-F238E27FC236}">
              <a16:creationId xmlns:a16="http://schemas.microsoft.com/office/drawing/2014/main" id="{6E3006E2-03B8-4186-8633-8055B4415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lum bright="12000"/>
        </a:blip>
        <a:stretch>
          <a:fillRect/>
        </a:stretch>
      </xdr:blipFill>
      <xdr:spPr>
        <a:xfrm>
          <a:off x="4499610" y="54909085"/>
          <a:ext cx="528955" cy="150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215265</xdr:colOff>
      <xdr:row>339</xdr:row>
      <xdr:rowOff>32385</xdr:rowOff>
    </xdr:from>
    <xdr:to>
      <xdr:col>3</xdr:col>
      <xdr:colOff>1384300</xdr:colOff>
      <xdr:row>339</xdr:row>
      <xdr:rowOff>863600</xdr:rowOff>
    </xdr:to>
    <xdr:pic>
      <xdr:nvPicPr>
        <xdr:cNvPr id="177" name="图片 259">
          <a:extLst>
            <a:ext uri="{FF2B5EF4-FFF2-40B4-BE49-F238E27FC236}">
              <a16:creationId xmlns:a16="http://schemas.microsoft.com/office/drawing/2014/main" id="{0ED2834C-B4BA-4863-B3CA-AD216B50F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lum bright="12000"/>
        </a:blip>
        <a:stretch>
          <a:fillRect/>
        </a:stretch>
      </xdr:blipFill>
      <xdr:spPr>
        <a:xfrm>
          <a:off x="4615815" y="54724935"/>
          <a:ext cx="413385" cy="151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199390</xdr:colOff>
      <xdr:row>346</xdr:row>
      <xdr:rowOff>206375</xdr:rowOff>
    </xdr:from>
    <xdr:to>
      <xdr:col>3</xdr:col>
      <xdr:colOff>1440815</xdr:colOff>
      <xdr:row>346</xdr:row>
      <xdr:rowOff>768985</xdr:rowOff>
    </xdr:to>
    <xdr:pic>
      <xdr:nvPicPr>
        <xdr:cNvPr id="178" name="图片 260">
          <a:extLst>
            <a:ext uri="{FF2B5EF4-FFF2-40B4-BE49-F238E27FC236}">
              <a16:creationId xmlns:a16="http://schemas.microsoft.com/office/drawing/2014/main" id="{D99C64C8-65EC-49C1-A0DF-5957EBB90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xfrm>
          <a:off x="4599940" y="56162575"/>
          <a:ext cx="428625" cy="3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480060</xdr:colOff>
      <xdr:row>104</xdr:row>
      <xdr:rowOff>49530</xdr:rowOff>
    </xdr:from>
    <xdr:to>
      <xdr:col>3</xdr:col>
      <xdr:colOff>1254760</xdr:colOff>
      <xdr:row>104</xdr:row>
      <xdr:rowOff>862965</xdr:rowOff>
    </xdr:to>
    <xdr:pic>
      <xdr:nvPicPr>
        <xdr:cNvPr id="179" name="图片 261">
          <a:extLst>
            <a:ext uri="{FF2B5EF4-FFF2-40B4-BE49-F238E27FC236}">
              <a16:creationId xmlns:a16="http://schemas.microsoft.com/office/drawing/2014/main" id="{EC33F37D-793F-4806-8AAC-1B512C6AC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xfrm>
          <a:off x="4880610" y="12571730"/>
          <a:ext cx="146050" cy="133985"/>
        </a:xfrm>
        <a:prstGeom prst="rect">
          <a:avLst/>
        </a:prstGeom>
      </xdr:spPr>
    </xdr:pic>
    <xdr:clientData/>
  </xdr:twoCellAnchor>
  <xdr:twoCellAnchor>
    <xdr:from>
      <xdr:col>3</xdr:col>
      <xdr:colOff>389255</xdr:colOff>
      <xdr:row>105</xdr:row>
      <xdr:rowOff>40640</xdr:rowOff>
    </xdr:from>
    <xdr:to>
      <xdr:col>3</xdr:col>
      <xdr:colOff>1218565</xdr:colOff>
      <xdr:row>105</xdr:row>
      <xdr:rowOff>908050</xdr:rowOff>
    </xdr:to>
    <xdr:pic>
      <xdr:nvPicPr>
        <xdr:cNvPr id="180" name="图片 262">
          <a:extLst>
            <a:ext uri="{FF2B5EF4-FFF2-40B4-BE49-F238E27FC236}">
              <a16:creationId xmlns:a16="http://schemas.microsoft.com/office/drawing/2014/main" id="{9D427F16-90BD-4238-B4DD-5684D1E97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xfrm>
          <a:off x="4789805" y="12746990"/>
          <a:ext cx="238760" cy="143510"/>
        </a:xfrm>
        <a:prstGeom prst="rect">
          <a:avLst/>
        </a:prstGeom>
      </xdr:spPr>
    </xdr:pic>
    <xdr:clientData/>
  </xdr:twoCellAnchor>
  <xdr:twoCellAnchor>
    <xdr:from>
      <xdr:col>3</xdr:col>
      <xdr:colOff>364490</xdr:colOff>
      <xdr:row>106</xdr:row>
      <xdr:rowOff>57150</xdr:rowOff>
    </xdr:from>
    <xdr:to>
      <xdr:col>3</xdr:col>
      <xdr:colOff>1163320</xdr:colOff>
      <xdr:row>106</xdr:row>
      <xdr:rowOff>889635</xdr:rowOff>
    </xdr:to>
    <xdr:pic>
      <xdr:nvPicPr>
        <xdr:cNvPr id="181" name="图片 263">
          <a:extLst>
            <a:ext uri="{FF2B5EF4-FFF2-40B4-BE49-F238E27FC236}">
              <a16:creationId xmlns:a16="http://schemas.microsoft.com/office/drawing/2014/main" id="{B62532B8-FAA4-4D7B-A4C3-5AFCAB911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4765040" y="12947650"/>
          <a:ext cx="265430" cy="12763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156</xdr:row>
      <xdr:rowOff>114935</xdr:rowOff>
    </xdr:from>
    <xdr:to>
      <xdr:col>3</xdr:col>
      <xdr:colOff>1454150</xdr:colOff>
      <xdr:row>156</xdr:row>
      <xdr:rowOff>841375</xdr:rowOff>
    </xdr:to>
    <xdr:pic>
      <xdr:nvPicPr>
        <xdr:cNvPr id="182" name="图片 268">
          <a:extLst>
            <a:ext uri="{FF2B5EF4-FFF2-40B4-BE49-F238E27FC236}">
              <a16:creationId xmlns:a16="http://schemas.microsoft.com/office/drawing/2014/main" id="{C7357BF1-2ED6-4B6F-B8AC-BC11533F4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xfrm>
          <a:off x="4457700" y="21660485"/>
          <a:ext cx="571500" cy="66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167</xdr:row>
      <xdr:rowOff>40005</xdr:rowOff>
    </xdr:from>
    <xdr:to>
      <xdr:col>3</xdr:col>
      <xdr:colOff>1243330</xdr:colOff>
      <xdr:row>167</xdr:row>
      <xdr:rowOff>887730</xdr:rowOff>
    </xdr:to>
    <xdr:pic>
      <xdr:nvPicPr>
        <xdr:cNvPr id="183" name="图片 269">
          <a:extLst>
            <a:ext uri="{FF2B5EF4-FFF2-40B4-BE49-F238E27FC236}">
              <a16:creationId xmlns:a16="http://schemas.microsoft.com/office/drawing/2014/main" id="{601729D5-1768-4E87-BE03-DB9DCB11B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xfrm>
          <a:off x="4560570" y="23611205"/>
          <a:ext cx="467360" cy="14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176</xdr:row>
      <xdr:rowOff>24130</xdr:rowOff>
    </xdr:from>
    <xdr:to>
      <xdr:col>3</xdr:col>
      <xdr:colOff>1351915</xdr:colOff>
      <xdr:row>176</xdr:row>
      <xdr:rowOff>925195</xdr:rowOff>
    </xdr:to>
    <xdr:pic>
      <xdr:nvPicPr>
        <xdr:cNvPr id="184" name="图片 270">
          <a:extLst>
            <a:ext uri="{FF2B5EF4-FFF2-40B4-BE49-F238E27FC236}">
              <a16:creationId xmlns:a16="http://schemas.microsoft.com/office/drawing/2014/main" id="{59D9E4E7-5D3D-4198-A5EF-291CFA8DF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303" t="3535" r="1988" b="10607"/>
        <a:stretch>
          <a:fillRect/>
        </a:stretch>
      </xdr:blipFill>
      <xdr:spPr>
        <a:xfrm>
          <a:off x="7353877" y="129273185"/>
          <a:ext cx="1243965" cy="901065"/>
        </a:xfrm>
        <a:prstGeom prst="rect">
          <a:avLst/>
        </a:prstGeom>
      </xdr:spPr>
    </xdr:pic>
    <xdr:clientData/>
  </xdr:twoCellAnchor>
  <xdr:twoCellAnchor>
    <xdr:from>
      <xdr:col>3</xdr:col>
      <xdr:colOff>297180</xdr:colOff>
      <xdr:row>246</xdr:row>
      <xdr:rowOff>32385</xdr:rowOff>
    </xdr:from>
    <xdr:to>
      <xdr:col>3</xdr:col>
      <xdr:colOff>1033145</xdr:colOff>
      <xdr:row>246</xdr:row>
      <xdr:rowOff>922020</xdr:rowOff>
    </xdr:to>
    <xdr:pic>
      <xdr:nvPicPr>
        <xdr:cNvPr id="185" name="图片 271">
          <a:extLst>
            <a:ext uri="{FF2B5EF4-FFF2-40B4-BE49-F238E27FC236}">
              <a16:creationId xmlns:a16="http://schemas.microsoft.com/office/drawing/2014/main" id="{F03BA140-61AD-4A0F-B5FF-ACC9050A6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xfrm>
          <a:off x="4697730" y="37967285"/>
          <a:ext cx="329565" cy="153035"/>
        </a:xfrm>
        <a:prstGeom prst="rect">
          <a:avLst/>
        </a:prstGeom>
      </xdr:spPr>
    </xdr:pic>
    <xdr:clientData/>
  </xdr:twoCellAnchor>
  <xdr:twoCellAnchor>
    <xdr:from>
      <xdr:col>3</xdr:col>
      <xdr:colOff>91440</xdr:colOff>
      <xdr:row>248</xdr:row>
      <xdr:rowOff>74295</xdr:rowOff>
    </xdr:from>
    <xdr:to>
      <xdr:col>3</xdr:col>
      <xdr:colOff>1547495</xdr:colOff>
      <xdr:row>248</xdr:row>
      <xdr:rowOff>787400</xdr:rowOff>
    </xdr:to>
    <xdr:pic>
      <xdr:nvPicPr>
        <xdr:cNvPr id="186" name="图片 272">
          <a:extLst>
            <a:ext uri="{FF2B5EF4-FFF2-40B4-BE49-F238E27FC236}">
              <a16:creationId xmlns:a16="http://schemas.microsoft.com/office/drawing/2014/main" id="{376EEC6F-8978-4E94-9AE8-2AE16DBB4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xfrm>
          <a:off x="4491990" y="38377495"/>
          <a:ext cx="535305" cy="109855"/>
        </a:xfrm>
        <a:prstGeom prst="rect">
          <a:avLst/>
        </a:prstGeom>
      </xdr:spPr>
    </xdr:pic>
    <xdr:clientData/>
  </xdr:twoCellAnchor>
  <xdr:twoCellAnchor>
    <xdr:from>
      <xdr:col>3</xdr:col>
      <xdr:colOff>298450</xdr:colOff>
      <xdr:row>247</xdr:row>
      <xdr:rowOff>49530</xdr:rowOff>
    </xdr:from>
    <xdr:to>
      <xdr:col>3</xdr:col>
      <xdr:colOff>1015365</xdr:colOff>
      <xdr:row>247</xdr:row>
      <xdr:rowOff>916305</xdr:rowOff>
    </xdr:to>
    <xdr:pic>
      <xdr:nvPicPr>
        <xdr:cNvPr id="187" name="图片 273">
          <a:extLst>
            <a:ext uri="{FF2B5EF4-FFF2-40B4-BE49-F238E27FC236}">
              <a16:creationId xmlns:a16="http://schemas.microsoft.com/office/drawing/2014/main" id="{E60CA5D8-6CE5-40E7-8B4A-EFBBCB965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xfrm flipH="1">
          <a:off x="4699000" y="38168580"/>
          <a:ext cx="329565" cy="136525"/>
        </a:xfrm>
        <a:prstGeom prst="rect">
          <a:avLst/>
        </a:prstGeom>
      </xdr:spPr>
    </xdr:pic>
    <xdr:clientData/>
  </xdr:twoCellAnchor>
  <xdr:twoCellAnchor>
    <xdr:from>
      <xdr:col>3</xdr:col>
      <xdr:colOff>24765</xdr:colOff>
      <xdr:row>249</xdr:row>
      <xdr:rowOff>74930</xdr:rowOff>
    </xdr:from>
    <xdr:to>
      <xdr:col>3</xdr:col>
      <xdr:colOff>1513840</xdr:colOff>
      <xdr:row>249</xdr:row>
      <xdr:rowOff>803910</xdr:rowOff>
    </xdr:to>
    <xdr:pic>
      <xdr:nvPicPr>
        <xdr:cNvPr id="188" name="图片 274">
          <a:extLst>
            <a:ext uri="{FF2B5EF4-FFF2-40B4-BE49-F238E27FC236}">
              <a16:creationId xmlns:a16="http://schemas.microsoft.com/office/drawing/2014/main" id="{91DEC61E-6438-4891-AE55-D975FA22E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xfrm flipH="1">
          <a:off x="4425315" y="38562280"/>
          <a:ext cx="606425" cy="106680"/>
        </a:xfrm>
        <a:prstGeom prst="rect">
          <a:avLst/>
        </a:prstGeom>
      </xdr:spPr>
    </xdr:pic>
    <xdr:clientData/>
  </xdr:twoCellAnchor>
  <xdr:twoCellAnchor>
    <xdr:from>
      <xdr:col>3</xdr:col>
      <xdr:colOff>136262</xdr:colOff>
      <xdr:row>349</xdr:row>
      <xdr:rowOff>14905</xdr:rowOff>
    </xdr:from>
    <xdr:to>
      <xdr:col>3</xdr:col>
      <xdr:colOff>1192305</xdr:colOff>
      <xdr:row>349</xdr:row>
      <xdr:rowOff>882849</xdr:rowOff>
    </xdr:to>
    <xdr:pic>
      <xdr:nvPicPr>
        <xdr:cNvPr id="189" name="图片 275">
          <a:extLst>
            <a:ext uri="{FF2B5EF4-FFF2-40B4-BE49-F238E27FC236}">
              <a16:creationId xmlns:a16="http://schemas.microsoft.com/office/drawing/2014/main" id="{A8E493AF-F2C9-4CD4-B586-8746A8EBE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lum bright="6000"/>
        </a:blip>
        <a:stretch>
          <a:fillRect/>
        </a:stretch>
      </xdr:blipFill>
      <xdr:spPr>
        <a:xfrm rot="5400000">
          <a:off x="4697537" y="56388230"/>
          <a:ext cx="169444" cy="4908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231775</xdr:colOff>
      <xdr:row>186</xdr:row>
      <xdr:rowOff>24765</xdr:rowOff>
    </xdr:from>
    <xdr:to>
      <xdr:col>3</xdr:col>
      <xdr:colOff>1425575</xdr:colOff>
      <xdr:row>186</xdr:row>
      <xdr:rowOff>893445</xdr:rowOff>
    </xdr:to>
    <xdr:pic>
      <xdr:nvPicPr>
        <xdr:cNvPr id="190" name="图片 127">
          <a:extLst>
            <a:ext uri="{FF2B5EF4-FFF2-40B4-BE49-F238E27FC236}">
              <a16:creationId xmlns:a16="http://schemas.microsoft.com/office/drawing/2014/main" id="{F2305F27-F636-4087-8555-E36247A45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lum bright="12000"/>
        </a:blip>
        <a:stretch>
          <a:fillRect/>
        </a:stretch>
      </xdr:blipFill>
      <xdr:spPr>
        <a:xfrm>
          <a:off x="4632325" y="27094815"/>
          <a:ext cx="393700" cy="157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247650</xdr:colOff>
      <xdr:row>187</xdr:row>
      <xdr:rowOff>24765</xdr:rowOff>
    </xdr:from>
    <xdr:to>
      <xdr:col>3</xdr:col>
      <xdr:colOff>1394460</xdr:colOff>
      <xdr:row>187</xdr:row>
      <xdr:rowOff>902335</xdr:rowOff>
    </xdr:to>
    <xdr:pic>
      <xdr:nvPicPr>
        <xdr:cNvPr id="191" name="图片 132">
          <a:extLst>
            <a:ext uri="{FF2B5EF4-FFF2-40B4-BE49-F238E27FC236}">
              <a16:creationId xmlns:a16="http://schemas.microsoft.com/office/drawing/2014/main" id="{DD72564B-0CA2-4FDC-A338-97754DCCF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lum bright="12000"/>
        </a:blip>
        <a:stretch>
          <a:fillRect/>
        </a:stretch>
      </xdr:blipFill>
      <xdr:spPr>
        <a:xfrm>
          <a:off x="4648200" y="27278965"/>
          <a:ext cx="378460" cy="160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405765</xdr:colOff>
      <xdr:row>81</xdr:row>
      <xdr:rowOff>57150</xdr:rowOff>
    </xdr:from>
    <xdr:to>
      <xdr:col>3</xdr:col>
      <xdr:colOff>1224280</xdr:colOff>
      <xdr:row>81</xdr:row>
      <xdr:rowOff>894715</xdr:rowOff>
    </xdr:to>
    <xdr:pic>
      <xdr:nvPicPr>
        <xdr:cNvPr id="193" name="图片 191">
          <a:extLst>
            <a:ext uri="{FF2B5EF4-FFF2-40B4-BE49-F238E27FC236}">
              <a16:creationId xmlns:a16="http://schemas.microsoft.com/office/drawing/2014/main" id="{04A04CF6-0158-44D5-8A0E-AD2F3EB95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xfrm>
          <a:off x="4806315" y="9448800"/>
          <a:ext cx="221615" cy="12636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3</xdr:col>
      <xdr:colOff>60325</xdr:colOff>
      <xdr:row>216</xdr:row>
      <xdr:rowOff>42545</xdr:rowOff>
    </xdr:from>
    <xdr:ext cx="1391104" cy="793750"/>
    <xdr:pic>
      <xdr:nvPicPr>
        <xdr:cNvPr id="194" name="图片 203" descr="73ff1dc852b1af0ec232acf6f23932f">
          <a:extLst>
            <a:ext uri="{FF2B5EF4-FFF2-40B4-BE49-F238E27FC236}">
              <a16:creationId xmlns:a16="http://schemas.microsoft.com/office/drawing/2014/main" id="{42883B9B-99A5-4845-B856-5675AFA60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/>
        <a:srcRect l="10889" t="38590" r="40004" b="24806"/>
        <a:stretch>
          <a:fillRect/>
        </a:stretch>
      </xdr:blipFill>
      <xdr:spPr>
        <a:xfrm>
          <a:off x="4460875" y="32452945"/>
          <a:ext cx="1391104" cy="793750"/>
        </a:xfrm>
        <a:prstGeom prst="rect">
          <a:avLst/>
        </a:prstGeom>
      </xdr:spPr>
    </xdr:pic>
    <xdr:clientData/>
  </xdr:oneCellAnchor>
  <xdr:oneCellAnchor>
    <xdr:from>
      <xdr:col>3</xdr:col>
      <xdr:colOff>271145</xdr:colOff>
      <xdr:row>217</xdr:row>
      <xdr:rowOff>41910</xdr:rowOff>
    </xdr:from>
    <xdr:ext cx="1071245" cy="855345"/>
    <xdr:pic>
      <xdr:nvPicPr>
        <xdr:cNvPr id="195" name="图片 204" descr="0e3c3d8e2d4f353d21c02ca30f62a23">
          <a:extLst>
            <a:ext uri="{FF2B5EF4-FFF2-40B4-BE49-F238E27FC236}">
              <a16:creationId xmlns:a16="http://schemas.microsoft.com/office/drawing/2014/main" id="{5B191BE7-8647-4731-9C9C-52F2624BB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/>
        <a:srcRect l="2330" t="2719" r="14232" b="8548"/>
        <a:stretch>
          <a:fillRect/>
        </a:stretch>
      </xdr:blipFill>
      <xdr:spPr>
        <a:xfrm>
          <a:off x="4671695" y="32636460"/>
          <a:ext cx="1071245" cy="855345"/>
        </a:xfrm>
        <a:prstGeom prst="rect">
          <a:avLst/>
        </a:prstGeom>
      </xdr:spPr>
    </xdr:pic>
    <xdr:clientData/>
  </xdr:oneCellAnchor>
  <xdr:oneCellAnchor>
    <xdr:from>
      <xdr:col>3</xdr:col>
      <xdr:colOff>78105</xdr:colOff>
      <xdr:row>164</xdr:row>
      <xdr:rowOff>222250</xdr:rowOff>
    </xdr:from>
    <xdr:ext cx="1345565" cy="559435"/>
    <xdr:pic>
      <xdr:nvPicPr>
        <xdr:cNvPr id="196" name="图片 207" descr="28ff67d13c1f556a1de39223479a4b2">
          <a:extLst>
            <a:ext uri="{FF2B5EF4-FFF2-40B4-BE49-F238E27FC236}">
              <a16:creationId xmlns:a16="http://schemas.microsoft.com/office/drawing/2014/main" id="{0E9D4C6F-97A2-46E7-ABE0-D0C35CD6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/>
        <a:srcRect l="45786" t="34873" r="29471" b="18009"/>
        <a:stretch>
          <a:fillRect/>
        </a:stretch>
      </xdr:blipFill>
      <xdr:spPr>
        <a:xfrm rot="16200000">
          <a:off x="4871720" y="22809835"/>
          <a:ext cx="559435" cy="1345565"/>
        </a:xfrm>
        <a:prstGeom prst="rect">
          <a:avLst/>
        </a:prstGeom>
      </xdr:spPr>
    </xdr:pic>
    <xdr:clientData/>
  </xdr:oneCellAnchor>
  <xdr:oneCellAnchor>
    <xdr:from>
      <xdr:col>3</xdr:col>
      <xdr:colOff>271966</xdr:colOff>
      <xdr:row>4</xdr:row>
      <xdr:rowOff>19087</xdr:rowOff>
    </xdr:from>
    <xdr:ext cx="893445" cy="884250"/>
    <xdr:pic>
      <xdr:nvPicPr>
        <xdr:cNvPr id="197" name="图片 211" descr="e9770c2400a2e19c5bd80acae53b55c">
          <a:extLst>
            <a:ext uri="{FF2B5EF4-FFF2-40B4-BE49-F238E27FC236}">
              <a16:creationId xmlns:a16="http://schemas.microsoft.com/office/drawing/2014/main" id="{BC57D101-CA76-4E42-8BE3-921995DB1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/>
        <a:srcRect t="14547" b="11468"/>
        <a:stretch>
          <a:fillRect/>
        </a:stretch>
      </xdr:blipFill>
      <xdr:spPr>
        <a:xfrm>
          <a:off x="4672516" y="571537"/>
          <a:ext cx="893445" cy="884250"/>
        </a:xfrm>
        <a:prstGeom prst="rect">
          <a:avLst/>
        </a:prstGeom>
      </xdr:spPr>
    </xdr:pic>
    <xdr:clientData/>
  </xdr:oneCellAnchor>
  <xdr:oneCellAnchor>
    <xdr:from>
      <xdr:col>3</xdr:col>
      <xdr:colOff>279773</xdr:colOff>
      <xdr:row>76</xdr:row>
      <xdr:rowOff>16884</xdr:rowOff>
    </xdr:from>
    <xdr:ext cx="822886" cy="895790"/>
    <xdr:pic>
      <xdr:nvPicPr>
        <xdr:cNvPr id="198" name="图片 267" descr="8fc03a090d298d5ca1ca600f6afd827">
          <a:extLst>
            <a:ext uri="{FF2B5EF4-FFF2-40B4-BE49-F238E27FC236}">
              <a16:creationId xmlns:a16="http://schemas.microsoft.com/office/drawing/2014/main" id="{F255B009-BAF1-426E-962D-127AEFFF8F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/>
        <a:srcRect l="31452" t="33816" r="42751" b="28986"/>
        <a:stretch>
          <a:fillRect/>
        </a:stretch>
      </xdr:blipFill>
      <xdr:spPr>
        <a:xfrm>
          <a:off x="4680323" y="8487784"/>
          <a:ext cx="822886" cy="895790"/>
        </a:xfrm>
        <a:prstGeom prst="rect">
          <a:avLst/>
        </a:prstGeom>
      </xdr:spPr>
    </xdr:pic>
    <xdr:clientData/>
  </xdr:oneCellAnchor>
  <xdr:oneCellAnchor>
    <xdr:from>
      <xdr:col>3</xdr:col>
      <xdr:colOff>96520</xdr:colOff>
      <xdr:row>132</xdr:row>
      <xdr:rowOff>145415</xdr:rowOff>
    </xdr:from>
    <xdr:ext cx="1357000" cy="765175"/>
    <xdr:pic>
      <xdr:nvPicPr>
        <xdr:cNvPr id="199" name="图片 277" descr="41c5bba7b53a9ab38d4826fede95af4">
          <a:extLst>
            <a:ext uri="{FF2B5EF4-FFF2-40B4-BE49-F238E27FC236}">
              <a16:creationId xmlns:a16="http://schemas.microsoft.com/office/drawing/2014/main" id="{751C4A3B-77AB-40D7-9BF9-71F4D2F22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/>
        <a:srcRect t="37194" b="39330"/>
        <a:stretch>
          <a:fillRect/>
        </a:stretch>
      </xdr:blipFill>
      <xdr:spPr>
        <a:xfrm>
          <a:off x="7156226" y="90812209"/>
          <a:ext cx="1357000" cy="765175"/>
        </a:xfrm>
        <a:prstGeom prst="rect">
          <a:avLst/>
        </a:prstGeom>
      </xdr:spPr>
    </xdr:pic>
    <xdr:clientData/>
  </xdr:oneCellAnchor>
  <xdr:oneCellAnchor>
    <xdr:from>
      <xdr:col>3</xdr:col>
      <xdr:colOff>80327</xdr:colOff>
      <xdr:row>133</xdr:row>
      <xdr:rowOff>94297</xdr:rowOff>
    </xdr:from>
    <xdr:ext cx="1342390" cy="706755"/>
    <xdr:pic>
      <xdr:nvPicPr>
        <xdr:cNvPr id="200" name="图片 278" descr="286e15ee62ead703842f1967ac8eef0">
          <a:extLst>
            <a:ext uri="{FF2B5EF4-FFF2-40B4-BE49-F238E27FC236}">
              <a16:creationId xmlns:a16="http://schemas.microsoft.com/office/drawing/2014/main" id="{745F3829-12E4-42DA-8DD5-33D6F14C8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/>
        <a:srcRect l="49242" t="6222" r="38965" b="12979"/>
        <a:stretch>
          <a:fillRect/>
        </a:stretch>
      </xdr:blipFill>
      <xdr:spPr>
        <a:xfrm rot="16200000" flipH="1">
          <a:off x="4798694" y="17823180"/>
          <a:ext cx="706755" cy="1342390"/>
        </a:xfrm>
        <a:prstGeom prst="rect">
          <a:avLst/>
        </a:prstGeom>
      </xdr:spPr>
    </xdr:pic>
    <xdr:clientData/>
  </xdr:oneCellAnchor>
  <xdr:oneCellAnchor>
    <xdr:from>
      <xdr:col>3</xdr:col>
      <xdr:colOff>180975</xdr:colOff>
      <xdr:row>136</xdr:row>
      <xdr:rowOff>35560</xdr:rowOff>
    </xdr:from>
    <xdr:ext cx="1205865" cy="847725"/>
    <xdr:pic>
      <xdr:nvPicPr>
        <xdr:cNvPr id="201" name="图片 279" descr="b07bb94d28de7716bb4780f21440b8f">
          <a:extLst>
            <a:ext uri="{FF2B5EF4-FFF2-40B4-BE49-F238E27FC236}">
              <a16:creationId xmlns:a16="http://schemas.microsoft.com/office/drawing/2014/main" id="{F3686623-09EC-4E3B-8AF1-ADDBAF73C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/>
        <a:srcRect l="29093" t="28678" r="31990" b="34884"/>
        <a:stretch>
          <a:fillRect/>
        </a:stretch>
      </xdr:blipFill>
      <xdr:spPr>
        <a:xfrm>
          <a:off x="4581525" y="18266410"/>
          <a:ext cx="1205865" cy="847725"/>
        </a:xfrm>
        <a:prstGeom prst="rect">
          <a:avLst/>
        </a:prstGeom>
      </xdr:spPr>
    </xdr:pic>
    <xdr:clientData/>
  </xdr:oneCellAnchor>
  <xdr:oneCellAnchor>
    <xdr:from>
      <xdr:col>3</xdr:col>
      <xdr:colOff>90805</xdr:colOff>
      <xdr:row>137</xdr:row>
      <xdr:rowOff>180975</xdr:rowOff>
    </xdr:from>
    <xdr:ext cx="1341755" cy="635000"/>
    <xdr:pic>
      <xdr:nvPicPr>
        <xdr:cNvPr id="202" name="图片 280" descr="082ac11ec8d05020a02d70a23da8753">
          <a:extLst>
            <a:ext uri="{FF2B5EF4-FFF2-40B4-BE49-F238E27FC236}">
              <a16:creationId xmlns:a16="http://schemas.microsoft.com/office/drawing/2014/main" id="{67D1B6EE-ADBD-40A0-AFEB-0B1710FC0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/>
        <a:srcRect t="35247" b="49078"/>
        <a:stretch>
          <a:fillRect/>
        </a:stretch>
      </xdr:blipFill>
      <xdr:spPr>
        <a:xfrm>
          <a:off x="4491355" y="18595975"/>
          <a:ext cx="1341755" cy="635000"/>
        </a:xfrm>
        <a:prstGeom prst="rect">
          <a:avLst/>
        </a:prstGeom>
      </xdr:spPr>
    </xdr:pic>
    <xdr:clientData/>
  </xdr:oneCellAnchor>
  <xdr:oneCellAnchor>
    <xdr:from>
      <xdr:col>3</xdr:col>
      <xdr:colOff>184150</xdr:colOff>
      <xdr:row>184</xdr:row>
      <xdr:rowOff>128905</xdr:rowOff>
    </xdr:from>
    <xdr:ext cx="1238250" cy="737870"/>
    <xdr:pic>
      <xdr:nvPicPr>
        <xdr:cNvPr id="203" name="图片 283" descr="f5672722094b1db41f050b618fbe007">
          <a:extLst>
            <a:ext uri="{FF2B5EF4-FFF2-40B4-BE49-F238E27FC236}">
              <a16:creationId xmlns:a16="http://schemas.microsoft.com/office/drawing/2014/main" id="{2B689E9C-D93B-4738-9093-78D8B2FFC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/>
        <a:srcRect l="11293" t="12682" r="32576" b="13982"/>
        <a:stretch>
          <a:fillRect/>
        </a:stretch>
      </xdr:blipFill>
      <xdr:spPr>
        <a:xfrm rot="16200000">
          <a:off x="4834890" y="26580465"/>
          <a:ext cx="737870" cy="1238250"/>
        </a:xfrm>
        <a:prstGeom prst="rect">
          <a:avLst/>
        </a:prstGeom>
      </xdr:spPr>
    </xdr:pic>
    <xdr:clientData/>
  </xdr:oneCellAnchor>
  <xdr:oneCellAnchor>
    <xdr:from>
      <xdr:col>3</xdr:col>
      <xdr:colOff>316865</xdr:colOff>
      <xdr:row>226</xdr:row>
      <xdr:rowOff>28575</xdr:rowOff>
    </xdr:from>
    <xdr:ext cx="991870" cy="894715"/>
    <xdr:pic>
      <xdr:nvPicPr>
        <xdr:cNvPr id="204" name="图片 284" descr="94e8678f613df5f1ad0abaf061bf02b">
          <a:extLst>
            <a:ext uri="{FF2B5EF4-FFF2-40B4-BE49-F238E27FC236}">
              <a16:creationId xmlns:a16="http://schemas.microsoft.com/office/drawing/2014/main" id="{380C9A86-82D0-4E29-B8A6-5986787FE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/>
        <a:srcRect l="34759" t="40355" r="30967" b="36450"/>
        <a:stretch>
          <a:fillRect/>
        </a:stretch>
      </xdr:blipFill>
      <xdr:spPr>
        <a:xfrm>
          <a:off x="4717415" y="34280475"/>
          <a:ext cx="991870" cy="894715"/>
        </a:xfrm>
        <a:prstGeom prst="rect">
          <a:avLst/>
        </a:prstGeom>
      </xdr:spPr>
    </xdr:pic>
    <xdr:clientData/>
  </xdr:oneCellAnchor>
  <xdr:oneCellAnchor>
    <xdr:from>
      <xdr:col>3</xdr:col>
      <xdr:colOff>58737</xdr:colOff>
      <xdr:row>138</xdr:row>
      <xdr:rowOff>77787</xdr:rowOff>
    </xdr:from>
    <xdr:ext cx="1395735" cy="788670"/>
    <xdr:pic>
      <xdr:nvPicPr>
        <xdr:cNvPr id="205" name="图片 285" descr="b4e22ec6c756dfbccec09f857bd6ece">
          <a:extLst>
            <a:ext uri="{FF2B5EF4-FFF2-40B4-BE49-F238E27FC236}">
              <a16:creationId xmlns:a16="http://schemas.microsoft.com/office/drawing/2014/main" id="{5423014D-00EC-4259-98B4-4F5B9200F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/>
        <a:srcRect l="38499" t="33036" r="32009" b="23976"/>
        <a:stretch>
          <a:fillRect/>
        </a:stretch>
      </xdr:blipFill>
      <xdr:spPr>
        <a:xfrm rot="16200000">
          <a:off x="4762820" y="18373404"/>
          <a:ext cx="788670" cy="1395735"/>
        </a:xfrm>
        <a:prstGeom prst="rect">
          <a:avLst/>
        </a:prstGeom>
      </xdr:spPr>
    </xdr:pic>
    <xdr:clientData/>
  </xdr:oneCellAnchor>
  <xdr:oneCellAnchor>
    <xdr:from>
      <xdr:col>3</xdr:col>
      <xdr:colOff>59690</xdr:colOff>
      <xdr:row>240</xdr:row>
      <xdr:rowOff>38735</xdr:rowOff>
    </xdr:from>
    <xdr:ext cx="1363980" cy="889000"/>
    <xdr:pic>
      <xdr:nvPicPr>
        <xdr:cNvPr id="206" name="图片 286" descr="1aba7fc46399cda001087418b66820b">
          <a:extLst>
            <a:ext uri="{FF2B5EF4-FFF2-40B4-BE49-F238E27FC236}">
              <a16:creationId xmlns:a16="http://schemas.microsoft.com/office/drawing/2014/main" id="{C65882FF-4337-4548-BC04-39C5B0971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/>
        <a:srcRect l="42576" t="42541" r="34454" b="28545"/>
        <a:stretch>
          <a:fillRect/>
        </a:stretch>
      </xdr:blipFill>
      <xdr:spPr>
        <a:xfrm rot="16200000">
          <a:off x="4697730" y="36631245"/>
          <a:ext cx="889000" cy="1363980"/>
        </a:xfrm>
        <a:prstGeom prst="rect">
          <a:avLst/>
        </a:prstGeom>
      </xdr:spPr>
    </xdr:pic>
    <xdr:clientData/>
  </xdr:oneCellAnchor>
  <xdr:oneCellAnchor>
    <xdr:from>
      <xdr:col>3</xdr:col>
      <xdr:colOff>200025</xdr:colOff>
      <xdr:row>289</xdr:row>
      <xdr:rowOff>28575</xdr:rowOff>
    </xdr:from>
    <xdr:ext cx="1116965" cy="899795"/>
    <xdr:pic>
      <xdr:nvPicPr>
        <xdr:cNvPr id="207" name="图片 287" descr="28c7e06dd78f4b99ee39c7f0668206a">
          <a:extLst>
            <a:ext uri="{FF2B5EF4-FFF2-40B4-BE49-F238E27FC236}">
              <a16:creationId xmlns:a16="http://schemas.microsoft.com/office/drawing/2014/main" id="{0FD09C30-F7B5-4721-BF89-7D5C97E21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/>
        <a:srcRect t="21476" b="18070"/>
        <a:stretch>
          <a:fillRect/>
        </a:stretch>
      </xdr:blipFill>
      <xdr:spPr>
        <a:xfrm>
          <a:off x="4600575" y="45513625"/>
          <a:ext cx="1116965" cy="899795"/>
        </a:xfrm>
        <a:prstGeom prst="rect">
          <a:avLst/>
        </a:prstGeom>
      </xdr:spPr>
    </xdr:pic>
    <xdr:clientData/>
  </xdr:oneCellAnchor>
  <xdr:oneCellAnchor>
    <xdr:from>
      <xdr:col>3</xdr:col>
      <xdr:colOff>181610</xdr:colOff>
      <xdr:row>343</xdr:row>
      <xdr:rowOff>38735</xdr:rowOff>
    </xdr:from>
    <xdr:ext cx="1240155" cy="899795"/>
    <xdr:pic>
      <xdr:nvPicPr>
        <xdr:cNvPr id="208" name="图片 288" descr="cd9d4b7e36adb4cc1d2b0c29a497eb9">
          <a:extLst>
            <a:ext uri="{FF2B5EF4-FFF2-40B4-BE49-F238E27FC236}">
              <a16:creationId xmlns:a16="http://schemas.microsoft.com/office/drawing/2014/main" id="{A9A55C9F-0903-42F3-9C0D-BC937A4E4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/>
        <a:srcRect l="22521" t="32929" r="38787" b="26236"/>
        <a:stretch>
          <a:fillRect/>
        </a:stretch>
      </xdr:blipFill>
      <xdr:spPr>
        <a:xfrm rot="16200000">
          <a:off x="4752340" y="55297705"/>
          <a:ext cx="899795" cy="1240155"/>
        </a:xfrm>
        <a:prstGeom prst="rect">
          <a:avLst/>
        </a:prstGeom>
      </xdr:spPr>
    </xdr:pic>
    <xdr:clientData/>
  </xdr:oneCellAnchor>
  <xdr:oneCellAnchor>
    <xdr:from>
      <xdr:col>3</xdr:col>
      <xdr:colOff>171545</xdr:colOff>
      <xdr:row>342</xdr:row>
      <xdr:rowOff>62752</xdr:rowOff>
    </xdr:from>
    <xdr:ext cx="1127300" cy="851647"/>
    <xdr:pic>
      <xdr:nvPicPr>
        <xdr:cNvPr id="209" name="图片 289" descr="73a6e1e3b115462ac5ea44387542e62">
          <a:extLst>
            <a:ext uri="{FF2B5EF4-FFF2-40B4-BE49-F238E27FC236}">
              <a16:creationId xmlns:a16="http://schemas.microsoft.com/office/drawing/2014/main" id="{5DCE5C23-AEAE-4F32-928A-5FECEE96A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/>
        <a:srcRect l="47917" t="38894" r="34730" b="30467"/>
        <a:stretch>
          <a:fillRect/>
        </a:stretch>
      </xdr:blipFill>
      <xdr:spPr>
        <a:xfrm rot="16200000">
          <a:off x="4709921" y="55169926"/>
          <a:ext cx="851647" cy="1127300"/>
        </a:xfrm>
        <a:prstGeom prst="rect">
          <a:avLst/>
        </a:prstGeom>
      </xdr:spPr>
    </xdr:pic>
    <xdr:clientData/>
  </xdr:oneCellAnchor>
  <xdr:twoCellAnchor>
    <xdr:from>
      <xdr:col>3</xdr:col>
      <xdr:colOff>262068</xdr:colOff>
      <xdr:row>72</xdr:row>
      <xdr:rowOff>26144</xdr:rowOff>
    </xdr:from>
    <xdr:to>
      <xdr:col>3</xdr:col>
      <xdr:colOff>1147483</xdr:colOff>
      <xdr:row>72</xdr:row>
      <xdr:rowOff>931761</xdr:rowOff>
    </xdr:to>
    <xdr:pic>
      <xdr:nvPicPr>
        <xdr:cNvPr id="210" name="图片 290">
          <a:extLst>
            <a:ext uri="{FF2B5EF4-FFF2-40B4-BE49-F238E27FC236}">
              <a16:creationId xmlns:a16="http://schemas.microsoft.com/office/drawing/2014/main" id="{F4A4D813-6C62-4286-AE2F-588E98846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lum bright="24000"/>
        </a:blip>
        <a:stretch>
          <a:fillRect/>
        </a:stretch>
      </xdr:blipFill>
      <xdr:spPr>
        <a:xfrm>
          <a:off x="4662618" y="7760444"/>
          <a:ext cx="364715" cy="156317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3</xdr:col>
      <xdr:colOff>286871</xdr:colOff>
      <xdr:row>78</xdr:row>
      <xdr:rowOff>35335</xdr:rowOff>
    </xdr:from>
    <xdr:ext cx="932329" cy="888987"/>
    <xdr:pic>
      <xdr:nvPicPr>
        <xdr:cNvPr id="211" name="图片 291" descr="IMG_5024">
          <a:extLst>
            <a:ext uri="{FF2B5EF4-FFF2-40B4-BE49-F238E27FC236}">
              <a16:creationId xmlns:a16="http://schemas.microsoft.com/office/drawing/2014/main" id="{1FEA8462-99BC-4D80-8590-5E5E7EB2E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/>
        <a:srcRect l="29349" t="32147" r="48622" b="38684"/>
        <a:stretch>
          <a:fillRect/>
        </a:stretch>
      </xdr:blipFill>
      <xdr:spPr>
        <a:xfrm>
          <a:off x="4687421" y="8874535"/>
          <a:ext cx="932329" cy="888987"/>
        </a:xfrm>
        <a:prstGeom prst="rect">
          <a:avLst/>
        </a:prstGeom>
      </xdr:spPr>
    </xdr:pic>
    <xdr:clientData/>
  </xdr:oneCellAnchor>
  <xdr:oneCellAnchor>
    <xdr:from>
      <xdr:col>3</xdr:col>
      <xdr:colOff>95997</xdr:colOff>
      <xdr:row>75</xdr:row>
      <xdr:rowOff>111051</xdr:rowOff>
    </xdr:from>
    <xdr:ext cx="1265555" cy="768350"/>
    <xdr:pic>
      <xdr:nvPicPr>
        <xdr:cNvPr id="212" name="图片 292" descr="IMG_5023">
          <a:extLst>
            <a:ext uri="{FF2B5EF4-FFF2-40B4-BE49-F238E27FC236}">
              <a16:creationId xmlns:a16="http://schemas.microsoft.com/office/drawing/2014/main" id="{4119132E-561E-4039-9F77-A91E897DC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/>
        <a:srcRect l="25070" t="28863" r="34175" b="41864"/>
        <a:stretch>
          <a:fillRect/>
        </a:stretch>
      </xdr:blipFill>
      <xdr:spPr>
        <a:xfrm>
          <a:off x="4496547" y="8397801"/>
          <a:ext cx="1265555" cy="768350"/>
        </a:xfrm>
        <a:prstGeom prst="rect">
          <a:avLst/>
        </a:prstGeom>
      </xdr:spPr>
    </xdr:pic>
    <xdr:clientData/>
  </xdr:oneCellAnchor>
  <xdr:oneCellAnchor>
    <xdr:from>
      <xdr:col>3</xdr:col>
      <xdr:colOff>215900</xdr:colOff>
      <xdr:row>179</xdr:row>
      <xdr:rowOff>74295</xdr:rowOff>
    </xdr:from>
    <xdr:ext cx="1089025" cy="826770"/>
    <xdr:pic>
      <xdr:nvPicPr>
        <xdr:cNvPr id="213" name="图片 296" descr="5A保险丝">
          <a:extLst>
            <a:ext uri="{FF2B5EF4-FFF2-40B4-BE49-F238E27FC236}">
              <a16:creationId xmlns:a16="http://schemas.microsoft.com/office/drawing/2014/main" id="{EAC344D1-BC18-4819-AE55-CBF7302ED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/>
        <a:srcRect t="10822"/>
        <a:stretch>
          <a:fillRect/>
        </a:stretch>
      </xdr:blipFill>
      <xdr:spPr>
        <a:xfrm>
          <a:off x="4616450" y="25855295"/>
          <a:ext cx="1089025" cy="826770"/>
        </a:xfrm>
        <a:prstGeom prst="rect">
          <a:avLst/>
        </a:prstGeom>
      </xdr:spPr>
    </xdr:pic>
    <xdr:clientData/>
  </xdr:oneCellAnchor>
  <xdr:oneCellAnchor>
    <xdr:from>
      <xdr:col>3</xdr:col>
      <xdr:colOff>188595</xdr:colOff>
      <xdr:row>180</xdr:row>
      <xdr:rowOff>50165</xdr:rowOff>
    </xdr:from>
    <xdr:ext cx="1160145" cy="826770"/>
    <xdr:pic>
      <xdr:nvPicPr>
        <xdr:cNvPr id="214" name="图片 297" descr="10A保险丝">
          <a:extLst>
            <a:ext uri="{FF2B5EF4-FFF2-40B4-BE49-F238E27FC236}">
              <a16:creationId xmlns:a16="http://schemas.microsoft.com/office/drawing/2014/main" id="{0DDC42D1-6302-4F75-A0BB-4107CE731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/>
        <a:srcRect l="4916" t="13765" r="6764" b="12290"/>
        <a:stretch>
          <a:fillRect/>
        </a:stretch>
      </xdr:blipFill>
      <xdr:spPr>
        <a:xfrm>
          <a:off x="4589145" y="26015315"/>
          <a:ext cx="1160145" cy="826770"/>
        </a:xfrm>
        <a:prstGeom prst="rect">
          <a:avLst/>
        </a:prstGeom>
      </xdr:spPr>
    </xdr:pic>
    <xdr:clientData/>
  </xdr:oneCellAnchor>
  <xdr:oneCellAnchor>
    <xdr:from>
      <xdr:col>3</xdr:col>
      <xdr:colOff>168910</xdr:colOff>
      <xdr:row>181</xdr:row>
      <xdr:rowOff>56515</xdr:rowOff>
    </xdr:from>
    <xdr:ext cx="1186815" cy="842010"/>
    <xdr:pic>
      <xdr:nvPicPr>
        <xdr:cNvPr id="215" name="图片 298" descr="15A保险丝">
          <a:extLst>
            <a:ext uri="{FF2B5EF4-FFF2-40B4-BE49-F238E27FC236}">
              <a16:creationId xmlns:a16="http://schemas.microsoft.com/office/drawing/2014/main" id="{E1F16724-05A2-429A-9C79-811F7D2CC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/>
        <a:srcRect l="8047" r="6225" b="32092"/>
        <a:stretch>
          <a:fillRect/>
        </a:stretch>
      </xdr:blipFill>
      <xdr:spPr>
        <a:xfrm>
          <a:off x="4569460" y="26205815"/>
          <a:ext cx="1186815" cy="842010"/>
        </a:xfrm>
        <a:prstGeom prst="rect">
          <a:avLst/>
        </a:prstGeom>
      </xdr:spPr>
    </xdr:pic>
    <xdr:clientData/>
  </xdr:oneCellAnchor>
  <xdr:oneCellAnchor>
    <xdr:from>
      <xdr:col>3</xdr:col>
      <xdr:colOff>192405</xdr:colOff>
      <xdr:row>182</xdr:row>
      <xdr:rowOff>53340</xdr:rowOff>
    </xdr:from>
    <xdr:ext cx="1199515" cy="813435"/>
    <xdr:pic>
      <xdr:nvPicPr>
        <xdr:cNvPr id="216" name="图片 299" descr="25A保险丝">
          <a:extLst>
            <a:ext uri="{FF2B5EF4-FFF2-40B4-BE49-F238E27FC236}">
              <a16:creationId xmlns:a16="http://schemas.microsoft.com/office/drawing/2014/main" id="{E09E1D68-516C-40AD-8007-DC6F83676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/>
        <a:srcRect t="15787"/>
        <a:stretch>
          <a:fillRect/>
        </a:stretch>
      </xdr:blipFill>
      <xdr:spPr>
        <a:xfrm>
          <a:off x="4592955" y="26386790"/>
          <a:ext cx="1199515" cy="813435"/>
        </a:xfrm>
        <a:prstGeom prst="rect">
          <a:avLst/>
        </a:prstGeom>
      </xdr:spPr>
    </xdr:pic>
    <xdr:clientData/>
  </xdr:oneCellAnchor>
  <xdr:oneCellAnchor>
    <xdr:from>
      <xdr:col>3</xdr:col>
      <xdr:colOff>254635</xdr:colOff>
      <xdr:row>183</xdr:row>
      <xdr:rowOff>19050</xdr:rowOff>
    </xdr:from>
    <xdr:ext cx="1049020" cy="920750"/>
    <xdr:pic>
      <xdr:nvPicPr>
        <xdr:cNvPr id="217" name="图片 300" descr="30A保险丝">
          <a:extLst>
            <a:ext uri="{FF2B5EF4-FFF2-40B4-BE49-F238E27FC236}">
              <a16:creationId xmlns:a16="http://schemas.microsoft.com/office/drawing/2014/main" id="{33273037-0116-4972-9EDD-ACCC2A268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/>
        <a:srcRect l="13031" r="14261"/>
        <a:stretch>
          <a:fillRect/>
        </a:stretch>
      </xdr:blipFill>
      <xdr:spPr>
        <a:xfrm rot="5400000">
          <a:off x="4719320" y="26472515"/>
          <a:ext cx="920750" cy="1049020"/>
        </a:xfrm>
        <a:prstGeom prst="rect">
          <a:avLst/>
        </a:prstGeom>
      </xdr:spPr>
    </xdr:pic>
    <xdr:clientData/>
  </xdr:oneCellAnchor>
  <xdr:oneCellAnchor>
    <xdr:from>
      <xdr:col>3</xdr:col>
      <xdr:colOff>203835</xdr:colOff>
      <xdr:row>177</xdr:row>
      <xdr:rowOff>32385</xdr:rowOff>
    </xdr:from>
    <xdr:ext cx="1070610" cy="900430"/>
    <xdr:pic>
      <xdr:nvPicPr>
        <xdr:cNvPr id="218" name="图片 301" descr="信号继电器">
          <a:extLst>
            <a:ext uri="{FF2B5EF4-FFF2-40B4-BE49-F238E27FC236}">
              <a16:creationId xmlns:a16="http://schemas.microsoft.com/office/drawing/2014/main" id="{67FDF605-31BE-4645-8A60-48D6FB2EF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xfrm>
          <a:off x="4604385" y="25445085"/>
          <a:ext cx="1070610" cy="900430"/>
        </a:xfrm>
        <a:prstGeom prst="rect">
          <a:avLst/>
        </a:prstGeom>
      </xdr:spPr>
    </xdr:pic>
    <xdr:clientData/>
  </xdr:oneCellAnchor>
  <xdr:oneCellAnchor>
    <xdr:from>
      <xdr:col>3</xdr:col>
      <xdr:colOff>221615</xdr:colOff>
      <xdr:row>178</xdr:row>
      <xdr:rowOff>47625</xdr:rowOff>
    </xdr:from>
    <xdr:ext cx="1102995" cy="854710"/>
    <xdr:pic>
      <xdr:nvPicPr>
        <xdr:cNvPr id="219" name="图片 302" descr="电门锁继电器">
          <a:extLst>
            <a:ext uri="{FF2B5EF4-FFF2-40B4-BE49-F238E27FC236}">
              <a16:creationId xmlns:a16="http://schemas.microsoft.com/office/drawing/2014/main" id="{77A9817D-2ED6-439D-B878-CF2719E85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/>
        <a:srcRect l="17940" t="24058" r="10987" b="8500"/>
        <a:stretch>
          <a:fillRect/>
        </a:stretch>
      </xdr:blipFill>
      <xdr:spPr>
        <a:xfrm>
          <a:off x="4622165" y="25644475"/>
          <a:ext cx="1102995" cy="854710"/>
        </a:xfrm>
        <a:prstGeom prst="rect">
          <a:avLst/>
        </a:prstGeom>
      </xdr:spPr>
    </xdr:pic>
    <xdr:clientData/>
  </xdr:oneCellAnchor>
  <xdr:oneCellAnchor>
    <xdr:from>
      <xdr:col>3</xdr:col>
      <xdr:colOff>299720</xdr:colOff>
      <xdr:row>215</xdr:row>
      <xdr:rowOff>28575</xdr:rowOff>
    </xdr:from>
    <xdr:ext cx="991235" cy="850900"/>
    <xdr:pic>
      <xdr:nvPicPr>
        <xdr:cNvPr id="220" name="图片 303" descr="洗涤电机胶垫">
          <a:extLst>
            <a:ext uri="{FF2B5EF4-FFF2-40B4-BE49-F238E27FC236}">
              <a16:creationId xmlns:a16="http://schemas.microsoft.com/office/drawing/2014/main" id="{6929EC09-D264-4B6E-8168-C8227A61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/>
        <a:srcRect l="17029" t="11667" r="24888" b="8771"/>
        <a:stretch>
          <a:fillRect/>
        </a:stretch>
      </xdr:blipFill>
      <xdr:spPr>
        <a:xfrm>
          <a:off x="4700270" y="32254825"/>
          <a:ext cx="991235" cy="850900"/>
        </a:xfrm>
        <a:prstGeom prst="rect">
          <a:avLst/>
        </a:prstGeom>
      </xdr:spPr>
    </xdr:pic>
    <xdr:clientData/>
  </xdr:oneCellAnchor>
  <xdr:oneCellAnchor>
    <xdr:from>
      <xdr:col>3</xdr:col>
      <xdr:colOff>188259</xdr:colOff>
      <xdr:row>231</xdr:row>
      <xdr:rowOff>44824</xdr:rowOff>
    </xdr:from>
    <xdr:ext cx="1093694" cy="866433"/>
    <xdr:pic>
      <xdr:nvPicPr>
        <xdr:cNvPr id="221" name="图片 304" descr="IMG_4991">
          <a:extLst>
            <a:ext uri="{FF2B5EF4-FFF2-40B4-BE49-F238E27FC236}">
              <a16:creationId xmlns:a16="http://schemas.microsoft.com/office/drawing/2014/main" id="{1F1D77FF-DD2E-4B06-B347-3947E99B5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/>
        <a:srcRect l="36968" t="33157" r="37347" b="42594"/>
        <a:stretch>
          <a:fillRect/>
        </a:stretch>
      </xdr:blipFill>
      <xdr:spPr>
        <a:xfrm>
          <a:off x="4588809" y="35217474"/>
          <a:ext cx="1093694" cy="866433"/>
        </a:xfrm>
        <a:prstGeom prst="rect">
          <a:avLst/>
        </a:prstGeom>
      </xdr:spPr>
    </xdr:pic>
    <xdr:clientData/>
  </xdr:oneCellAnchor>
  <xdr:oneCellAnchor>
    <xdr:from>
      <xdr:col>3</xdr:col>
      <xdr:colOff>60008</xdr:colOff>
      <xdr:row>229</xdr:row>
      <xdr:rowOff>29210</xdr:rowOff>
    </xdr:from>
    <xdr:ext cx="1266190" cy="878205"/>
    <xdr:pic>
      <xdr:nvPicPr>
        <xdr:cNvPr id="222" name="图片 305" descr="5f93440f35767fb24b9d20aacd645e4">
          <a:extLst>
            <a:ext uri="{FF2B5EF4-FFF2-40B4-BE49-F238E27FC236}">
              <a16:creationId xmlns:a16="http://schemas.microsoft.com/office/drawing/2014/main" id="{235A8E63-8589-47B2-AA5E-0CA1AB7BF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/>
        <a:srcRect l="9186" t="18375" r="9812" b="16974"/>
        <a:stretch>
          <a:fillRect/>
        </a:stretch>
      </xdr:blipFill>
      <xdr:spPr>
        <a:xfrm>
          <a:off x="7124383" y="178331918"/>
          <a:ext cx="1266190" cy="878205"/>
        </a:xfrm>
        <a:prstGeom prst="rect">
          <a:avLst/>
        </a:prstGeom>
      </xdr:spPr>
    </xdr:pic>
    <xdr:clientData/>
  </xdr:oneCellAnchor>
  <xdr:oneCellAnchor>
    <xdr:from>
      <xdr:col>3</xdr:col>
      <xdr:colOff>423334</xdr:colOff>
      <xdr:row>228</xdr:row>
      <xdr:rowOff>108151</xdr:rowOff>
    </xdr:from>
    <xdr:ext cx="515936" cy="684861"/>
    <xdr:pic>
      <xdr:nvPicPr>
        <xdr:cNvPr id="223" name="图片 306" descr="DSC_4893">
          <a:extLst>
            <a:ext uri="{FF2B5EF4-FFF2-40B4-BE49-F238E27FC236}">
              <a16:creationId xmlns:a16="http://schemas.microsoft.com/office/drawing/2014/main" id="{0C8656F2-5532-4926-95B3-226013C03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/>
        <a:srcRect l="3589" t="8938" r="6563" b="6703"/>
        <a:stretch>
          <a:fillRect/>
        </a:stretch>
      </xdr:blipFill>
      <xdr:spPr>
        <a:xfrm rot="16200000">
          <a:off x="7403246" y="177542822"/>
          <a:ext cx="684861" cy="515936"/>
        </a:xfrm>
        <a:prstGeom prst="rect">
          <a:avLst/>
        </a:prstGeom>
      </xdr:spPr>
    </xdr:pic>
    <xdr:clientData/>
  </xdr:oneCellAnchor>
  <xdr:oneCellAnchor>
    <xdr:from>
      <xdr:col>3</xdr:col>
      <xdr:colOff>158115</xdr:colOff>
      <xdr:row>266</xdr:row>
      <xdr:rowOff>52705</xdr:rowOff>
    </xdr:from>
    <xdr:ext cx="1172210" cy="838835"/>
    <xdr:pic>
      <xdr:nvPicPr>
        <xdr:cNvPr id="224" name="图片 308" descr="4d67e3350f8a8fe3698b40d928a91f1">
          <a:extLst>
            <a:ext uri="{FF2B5EF4-FFF2-40B4-BE49-F238E27FC236}">
              <a16:creationId xmlns:a16="http://schemas.microsoft.com/office/drawing/2014/main" id="{62EEAFE5-0AD7-4BF4-A5A5-CACCEC1CD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/>
        <a:srcRect l="3717" t="8685" b="10815"/>
        <a:stretch>
          <a:fillRect/>
        </a:stretch>
      </xdr:blipFill>
      <xdr:spPr>
        <a:xfrm>
          <a:off x="4558665" y="41670605"/>
          <a:ext cx="1172210" cy="838835"/>
        </a:xfrm>
        <a:prstGeom prst="rect">
          <a:avLst/>
        </a:prstGeom>
      </xdr:spPr>
    </xdr:pic>
    <xdr:clientData/>
  </xdr:oneCellAnchor>
  <xdr:oneCellAnchor>
    <xdr:from>
      <xdr:col>3</xdr:col>
      <xdr:colOff>89535</xdr:colOff>
      <xdr:row>270</xdr:row>
      <xdr:rowOff>40640</xdr:rowOff>
    </xdr:from>
    <xdr:ext cx="1334135" cy="878840"/>
    <xdr:pic>
      <xdr:nvPicPr>
        <xdr:cNvPr id="225" name="图片 309" descr="abcbd4a7649401c16d7d7a384bbe53b">
          <a:extLst>
            <a:ext uri="{FF2B5EF4-FFF2-40B4-BE49-F238E27FC236}">
              <a16:creationId xmlns:a16="http://schemas.microsoft.com/office/drawing/2014/main" id="{4FE86662-E04D-4D11-A4EB-686B2F779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/>
        <a:srcRect l="6875" t="22733" b="9110"/>
        <a:stretch>
          <a:fillRect/>
        </a:stretch>
      </xdr:blipFill>
      <xdr:spPr>
        <a:xfrm>
          <a:off x="4490085" y="42026840"/>
          <a:ext cx="1334135" cy="878840"/>
        </a:xfrm>
        <a:prstGeom prst="rect">
          <a:avLst/>
        </a:prstGeom>
      </xdr:spPr>
    </xdr:pic>
    <xdr:clientData/>
  </xdr:oneCellAnchor>
  <xdr:oneCellAnchor>
    <xdr:from>
      <xdr:col>3</xdr:col>
      <xdr:colOff>261882</xdr:colOff>
      <xdr:row>289</xdr:row>
      <xdr:rowOff>748217</xdr:rowOff>
    </xdr:from>
    <xdr:ext cx="911634" cy="1361590"/>
    <xdr:pic>
      <xdr:nvPicPr>
        <xdr:cNvPr id="226" name="图片 310" descr="cc2e0b7069e15f045ba59e3585f244c">
          <a:extLst>
            <a:ext uri="{FF2B5EF4-FFF2-40B4-BE49-F238E27FC236}">
              <a16:creationId xmlns:a16="http://schemas.microsoft.com/office/drawing/2014/main" id="{462841A2-7A29-499B-8DAA-7A044569E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rcRect l="2768" t="10391" r="12771" b="9912"/>
        <a:stretch>
          <a:fillRect/>
        </a:stretch>
      </xdr:blipFill>
      <xdr:spPr>
        <a:xfrm rot="5400000">
          <a:off x="7096610" y="233562489"/>
          <a:ext cx="1361590" cy="911634"/>
        </a:xfrm>
        <a:prstGeom prst="rect">
          <a:avLst/>
        </a:prstGeom>
      </xdr:spPr>
    </xdr:pic>
    <xdr:clientData/>
  </xdr:oneCellAnchor>
  <xdr:oneCellAnchor>
    <xdr:from>
      <xdr:col>3</xdr:col>
      <xdr:colOff>145415</xdr:colOff>
      <xdr:row>214</xdr:row>
      <xdr:rowOff>48260</xdr:rowOff>
    </xdr:from>
    <xdr:ext cx="1277620" cy="866775"/>
    <xdr:pic>
      <xdr:nvPicPr>
        <xdr:cNvPr id="227" name="图片 311" descr="洗涤壶盖">
          <a:extLst>
            <a:ext uri="{FF2B5EF4-FFF2-40B4-BE49-F238E27FC236}">
              <a16:creationId xmlns:a16="http://schemas.microsoft.com/office/drawing/2014/main" id="{ED8B504D-5EC9-41CC-BBB5-6A82270D8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xfrm>
          <a:off x="4545965" y="32090360"/>
          <a:ext cx="1277620" cy="866775"/>
        </a:xfrm>
        <a:prstGeom prst="rect">
          <a:avLst/>
        </a:prstGeom>
      </xdr:spPr>
    </xdr:pic>
    <xdr:clientData/>
  </xdr:oneCellAnchor>
  <xdr:oneCellAnchor>
    <xdr:from>
      <xdr:col>3</xdr:col>
      <xdr:colOff>135890</xdr:colOff>
      <xdr:row>213</xdr:row>
      <xdr:rowOff>33020</xdr:rowOff>
    </xdr:from>
    <xdr:ext cx="1317630" cy="887730"/>
    <xdr:pic>
      <xdr:nvPicPr>
        <xdr:cNvPr id="228" name="图片 312" descr="洗涤壶">
          <a:extLst>
            <a:ext uri="{FF2B5EF4-FFF2-40B4-BE49-F238E27FC236}">
              <a16:creationId xmlns:a16="http://schemas.microsoft.com/office/drawing/2014/main" id="{89E27FD8-E542-4B20-AC50-60DFE6993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xfrm>
          <a:off x="4536440" y="31890970"/>
          <a:ext cx="1317630" cy="887730"/>
        </a:xfrm>
        <a:prstGeom prst="rect">
          <a:avLst/>
        </a:prstGeom>
      </xdr:spPr>
    </xdr:pic>
    <xdr:clientData/>
  </xdr:oneCellAnchor>
  <xdr:oneCellAnchor>
    <xdr:from>
      <xdr:col>3</xdr:col>
      <xdr:colOff>79375</xdr:colOff>
      <xdr:row>212</xdr:row>
      <xdr:rowOff>20955</xdr:rowOff>
    </xdr:from>
    <xdr:ext cx="1374780" cy="899160"/>
    <xdr:pic>
      <xdr:nvPicPr>
        <xdr:cNvPr id="229" name="图片 313" descr="洗涤壶带电机总成">
          <a:extLst>
            <a:ext uri="{FF2B5EF4-FFF2-40B4-BE49-F238E27FC236}">
              <a16:creationId xmlns:a16="http://schemas.microsoft.com/office/drawing/2014/main" id="{AA41194F-B040-4C35-ADC2-6DE0FAD56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xfrm>
          <a:off x="4479925" y="31694755"/>
          <a:ext cx="1374780" cy="899160"/>
        </a:xfrm>
        <a:prstGeom prst="rect">
          <a:avLst/>
        </a:prstGeom>
      </xdr:spPr>
    </xdr:pic>
    <xdr:clientData/>
  </xdr:oneCellAnchor>
  <xdr:oneCellAnchor>
    <xdr:from>
      <xdr:col>3</xdr:col>
      <xdr:colOff>236220</xdr:colOff>
      <xdr:row>153</xdr:row>
      <xdr:rowOff>27940</xdr:rowOff>
    </xdr:from>
    <xdr:ext cx="1038860" cy="900430"/>
    <xdr:pic>
      <xdr:nvPicPr>
        <xdr:cNvPr id="230" name="图片 314" descr="DSC_4889">
          <a:extLst>
            <a:ext uri="{FF2B5EF4-FFF2-40B4-BE49-F238E27FC236}">
              <a16:creationId xmlns:a16="http://schemas.microsoft.com/office/drawing/2014/main" id="{C451B97E-4564-4987-856C-43B4FA795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/>
        <a:srcRect l="12219" t="17244" r="15900" b="9336"/>
        <a:stretch>
          <a:fillRect/>
        </a:stretch>
      </xdr:blipFill>
      <xdr:spPr>
        <a:xfrm>
          <a:off x="4636770" y="21021040"/>
          <a:ext cx="1038860" cy="900430"/>
        </a:xfrm>
        <a:prstGeom prst="rect">
          <a:avLst/>
        </a:prstGeom>
      </xdr:spPr>
    </xdr:pic>
    <xdr:clientData/>
  </xdr:oneCellAnchor>
  <xdr:oneCellAnchor>
    <xdr:from>
      <xdr:col>3</xdr:col>
      <xdr:colOff>122555</xdr:colOff>
      <xdr:row>319</xdr:row>
      <xdr:rowOff>81280</xdr:rowOff>
    </xdr:from>
    <xdr:ext cx="1330965" cy="812165"/>
    <xdr:pic>
      <xdr:nvPicPr>
        <xdr:cNvPr id="231" name="图片 315" descr="cd58d195122ee2983dd8ba7c270d830">
          <a:extLst>
            <a:ext uri="{FF2B5EF4-FFF2-40B4-BE49-F238E27FC236}">
              <a16:creationId xmlns:a16="http://schemas.microsoft.com/office/drawing/2014/main" id="{A6AAE5E1-4510-4AF2-A202-8311ADAE7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/>
        <a:srcRect l="35562" r="32224" b="59202"/>
        <a:stretch>
          <a:fillRect/>
        </a:stretch>
      </xdr:blipFill>
      <xdr:spPr>
        <a:xfrm rot="16200000">
          <a:off x="4782505" y="50831430"/>
          <a:ext cx="812165" cy="1330965"/>
        </a:xfrm>
        <a:prstGeom prst="rect">
          <a:avLst/>
        </a:prstGeom>
      </xdr:spPr>
    </xdr:pic>
    <xdr:clientData/>
  </xdr:oneCellAnchor>
  <xdr:oneCellAnchor>
    <xdr:from>
      <xdr:col>3</xdr:col>
      <xdr:colOff>88265</xdr:colOff>
      <xdr:row>320</xdr:row>
      <xdr:rowOff>100330</xdr:rowOff>
    </xdr:from>
    <xdr:ext cx="1364620" cy="723900"/>
    <xdr:pic>
      <xdr:nvPicPr>
        <xdr:cNvPr id="232" name="图片 316" descr="0efbd776404972f3eb31e05e4bbc90f">
          <a:extLst>
            <a:ext uri="{FF2B5EF4-FFF2-40B4-BE49-F238E27FC236}">
              <a16:creationId xmlns:a16="http://schemas.microsoft.com/office/drawing/2014/main" id="{D7E09061-C1E0-45EC-BE06-21629D8B5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 t="39183" r="40062" b="37404"/>
        <a:stretch>
          <a:fillRect/>
        </a:stretch>
      </xdr:blipFill>
      <xdr:spPr>
        <a:xfrm>
          <a:off x="4488815" y="51294030"/>
          <a:ext cx="1364620" cy="723900"/>
        </a:xfrm>
        <a:prstGeom prst="rect">
          <a:avLst/>
        </a:prstGeom>
      </xdr:spPr>
    </xdr:pic>
    <xdr:clientData/>
  </xdr:oneCellAnchor>
  <xdr:oneCellAnchor>
    <xdr:from>
      <xdr:col>3</xdr:col>
      <xdr:colOff>167640</xdr:colOff>
      <xdr:row>157</xdr:row>
      <xdr:rowOff>50800</xdr:rowOff>
    </xdr:from>
    <xdr:ext cx="1106170" cy="845185"/>
    <xdr:pic>
      <xdr:nvPicPr>
        <xdr:cNvPr id="233" name="图片 318" descr="DSC_4863">
          <a:extLst>
            <a:ext uri="{FF2B5EF4-FFF2-40B4-BE49-F238E27FC236}">
              <a16:creationId xmlns:a16="http://schemas.microsoft.com/office/drawing/2014/main" id="{D900D7ED-1DAE-4352-82EC-7891E7A4B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rcRect l="26588" t="29331" r="25350" b="27129"/>
        <a:stretch>
          <a:fillRect/>
        </a:stretch>
      </xdr:blipFill>
      <xdr:spPr>
        <a:xfrm>
          <a:off x="4568190" y="21780500"/>
          <a:ext cx="1106170" cy="845185"/>
        </a:xfrm>
        <a:prstGeom prst="rect">
          <a:avLst/>
        </a:prstGeom>
      </xdr:spPr>
    </xdr:pic>
    <xdr:clientData/>
  </xdr:oneCellAnchor>
  <xdr:oneCellAnchor>
    <xdr:from>
      <xdr:col>3</xdr:col>
      <xdr:colOff>201930</xdr:colOff>
      <xdr:row>158</xdr:row>
      <xdr:rowOff>40005</xdr:rowOff>
    </xdr:from>
    <xdr:ext cx="1029970" cy="872490"/>
    <xdr:pic>
      <xdr:nvPicPr>
        <xdr:cNvPr id="234" name="图片 319" descr="DSC_4842">
          <a:extLst>
            <a:ext uri="{FF2B5EF4-FFF2-40B4-BE49-F238E27FC236}">
              <a16:creationId xmlns:a16="http://schemas.microsoft.com/office/drawing/2014/main" id="{0CDCB534-0630-4A72-94C2-5FF550C90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rcRect l="27810" t="23669" r="24056" b="23669"/>
        <a:stretch>
          <a:fillRect/>
        </a:stretch>
      </xdr:blipFill>
      <xdr:spPr>
        <a:xfrm>
          <a:off x="7454377" y="111417511"/>
          <a:ext cx="1029970" cy="872490"/>
        </a:xfrm>
        <a:prstGeom prst="rect">
          <a:avLst/>
        </a:prstGeom>
      </xdr:spPr>
    </xdr:pic>
    <xdr:clientData/>
  </xdr:oneCellAnchor>
  <xdr:oneCellAnchor>
    <xdr:from>
      <xdr:col>3</xdr:col>
      <xdr:colOff>159385</xdr:colOff>
      <xdr:row>294</xdr:row>
      <xdr:rowOff>74295</xdr:rowOff>
    </xdr:from>
    <xdr:ext cx="1130300" cy="825500"/>
    <xdr:pic>
      <xdr:nvPicPr>
        <xdr:cNvPr id="235" name="图片 146" descr="1bc6e27cb10b83bef9f158486ee8465">
          <a:extLst>
            <a:ext uri="{FF2B5EF4-FFF2-40B4-BE49-F238E27FC236}">
              <a16:creationId xmlns:a16="http://schemas.microsoft.com/office/drawing/2014/main" id="{24CB4558-5760-4F8C-B313-57D80BF49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/>
        <a:srcRect l="15301" t="37317" r="36684" b="13479"/>
        <a:stretch>
          <a:fillRect/>
        </a:stretch>
      </xdr:blipFill>
      <xdr:spPr>
        <a:xfrm rot="16200000">
          <a:off x="4712335" y="46327695"/>
          <a:ext cx="825500" cy="1130300"/>
        </a:xfrm>
        <a:prstGeom prst="rect">
          <a:avLst/>
        </a:prstGeom>
      </xdr:spPr>
    </xdr:pic>
    <xdr:clientData/>
  </xdr:oneCellAnchor>
  <xdr:oneCellAnchor>
    <xdr:from>
      <xdr:col>3</xdr:col>
      <xdr:colOff>9842</xdr:colOff>
      <xdr:row>306</xdr:row>
      <xdr:rowOff>195262</xdr:rowOff>
    </xdr:from>
    <xdr:ext cx="1413510" cy="565785"/>
    <xdr:pic>
      <xdr:nvPicPr>
        <xdr:cNvPr id="236" name="图片 194" descr="d797704b72c85ceba60acc9d7a49fc2">
          <a:extLst>
            <a:ext uri="{FF2B5EF4-FFF2-40B4-BE49-F238E27FC236}">
              <a16:creationId xmlns:a16="http://schemas.microsoft.com/office/drawing/2014/main" id="{76689375-FC41-416F-A6B9-C3B0A0FD7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rcRect l="42035" t="4457" r="48422"/>
        <a:stretch>
          <a:fillRect/>
        </a:stretch>
      </xdr:blipFill>
      <xdr:spPr>
        <a:xfrm rot="16200000">
          <a:off x="4834254" y="48374300"/>
          <a:ext cx="565785" cy="1413510"/>
        </a:xfrm>
        <a:prstGeom prst="rect">
          <a:avLst/>
        </a:prstGeom>
      </xdr:spPr>
    </xdr:pic>
    <xdr:clientData/>
  </xdr:oneCellAnchor>
  <xdr:oneCellAnchor>
    <xdr:from>
      <xdr:col>3</xdr:col>
      <xdr:colOff>286871</xdr:colOff>
      <xdr:row>74</xdr:row>
      <xdr:rowOff>268942</xdr:rowOff>
    </xdr:from>
    <xdr:ext cx="851648" cy="399529"/>
    <xdr:pic>
      <xdr:nvPicPr>
        <xdr:cNvPr id="237" name="图片 33">
          <a:extLst>
            <a:ext uri="{FF2B5EF4-FFF2-40B4-BE49-F238E27FC236}">
              <a16:creationId xmlns:a16="http://schemas.microsoft.com/office/drawing/2014/main" id="{0FEEA951-9AFB-44EC-9757-11A92FA50D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clrChange>
            <a:clrFrom>
              <a:srgbClr val="D4D4D4"/>
            </a:clrFrom>
            <a:clrTo>
              <a:srgbClr val="D4D4D4">
                <a:alpha val="0"/>
              </a:srgbClr>
            </a:clrTo>
          </a:clrChange>
        </a:blip>
        <a:srcRect l="8521" t="18269" r="5268" b="5769"/>
        <a:stretch>
          <a:fillRect/>
        </a:stretch>
      </xdr:blipFill>
      <xdr:spPr>
        <a:xfrm>
          <a:off x="4687421" y="8288992"/>
          <a:ext cx="851648" cy="3995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331694</xdr:colOff>
      <xdr:row>77</xdr:row>
      <xdr:rowOff>62752</xdr:rowOff>
    </xdr:from>
    <xdr:to>
      <xdr:col>3</xdr:col>
      <xdr:colOff>1140076</xdr:colOff>
      <xdr:row>77</xdr:row>
      <xdr:rowOff>886985</xdr:rowOff>
    </xdr:to>
    <xdr:pic>
      <xdr:nvPicPr>
        <xdr:cNvPr id="238" name="图片 71">
          <a:extLst>
            <a:ext uri="{FF2B5EF4-FFF2-40B4-BE49-F238E27FC236}">
              <a16:creationId xmlns:a16="http://schemas.microsoft.com/office/drawing/2014/main" id="{3CD1C3C2-0F54-4405-A33D-9B6FA4B086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clrChange>
            <a:clrFrom>
              <a:srgbClr val="D4D4D4"/>
            </a:clrFrom>
            <a:clrTo>
              <a:srgbClr val="D4D4D4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732244" y="8717802"/>
          <a:ext cx="294032" cy="1193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3</xdr:col>
      <xdr:colOff>17930</xdr:colOff>
      <xdr:row>79</xdr:row>
      <xdr:rowOff>89649</xdr:rowOff>
    </xdr:from>
    <xdr:ext cx="1398494" cy="762002"/>
    <xdr:pic>
      <xdr:nvPicPr>
        <xdr:cNvPr id="239" name="图片 322">
          <a:extLst>
            <a:ext uri="{FF2B5EF4-FFF2-40B4-BE49-F238E27FC236}">
              <a16:creationId xmlns:a16="http://schemas.microsoft.com/office/drawing/2014/main" id="{513E7268-53D0-4EA8-8488-66E979B71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/>
        <a:srcRect t="3749"/>
        <a:stretch>
          <a:fillRect/>
        </a:stretch>
      </xdr:blipFill>
      <xdr:spPr>
        <a:xfrm rot="5400000">
          <a:off x="4736726" y="8794753"/>
          <a:ext cx="762002" cy="1398494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80115</xdr:colOff>
      <xdr:row>11</xdr:row>
      <xdr:rowOff>86837</xdr:rowOff>
    </xdr:from>
    <xdr:ext cx="1344705" cy="896471"/>
    <xdr:pic>
      <xdr:nvPicPr>
        <xdr:cNvPr id="240" name="图片 281" descr="26.jpg">
          <a:extLst>
            <a:ext uri="{FF2B5EF4-FFF2-40B4-BE49-F238E27FC236}">
              <a16:creationId xmlns:a16="http://schemas.microsoft.com/office/drawing/2014/main" id="{9B5ED819-46F1-4932-9198-453D3720D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/>
        <a:srcRect l="14815" t="9375" r="10185" b="6250"/>
        <a:stretch>
          <a:fillRect/>
        </a:stretch>
      </xdr:blipFill>
      <xdr:spPr>
        <a:xfrm rot="16200000">
          <a:off x="7266581" y="9269207"/>
          <a:ext cx="896471" cy="1344705"/>
        </a:xfrm>
        <a:prstGeom prst="rect">
          <a:avLst/>
        </a:prstGeom>
      </xdr:spPr>
    </xdr:pic>
    <xdr:clientData/>
  </xdr:oneCellAnchor>
  <xdr:oneCellAnchor>
    <xdr:from>
      <xdr:col>3</xdr:col>
      <xdr:colOff>35860</xdr:colOff>
      <xdr:row>13</xdr:row>
      <xdr:rowOff>17928</xdr:rowOff>
    </xdr:from>
    <xdr:ext cx="1368000" cy="906770"/>
    <xdr:pic>
      <xdr:nvPicPr>
        <xdr:cNvPr id="241" name="图片 282" descr="23.jpg">
          <a:extLst>
            <a:ext uri="{FF2B5EF4-FFF2-40B4-BE49-F238E27FC236}">
              <a16:creationId xmlns:a16="http://schemas.microsoft.com/office/drawing/2014/main" id="{D01691BD-64A5-49DB-A4A7-C943B5D02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/>
        <a:srcRect t="11621"/>
        <a:stretch>
          <a:fillRect/>
        </a:stretch>
      </xdr:blipFill>
      <xdr:spPr>
        <a:xfrm>
          <a:off x="4436410" y="2227728"/>
          <a:ext cx="1368000" cy="906770"/>
        </a:xfrm>
        <a:prstGeom prst="rect">
          <a:avLst/>
        </a:prstGeom>
      </xdr:spPr>
    </xdr:pic>
    <xdr:clientData/>
  </xdr:oneCellAnchor>
  <xdr:oneCellAnchor>
    <xdr:from>
      <xdr:col>3</xdr:col>
      <xdr:colOff>35155</xdr:colOff>
      <xdr:row>12</xdr:row>
      <xdr:rowOff>8965</xdr:rowOff>
    </xdr:from>
    <xdr:ext cx="1416275" cy="914401"/>
    <xdr:pic>
      <xdr:nvPicPr>
        <xdr:cNvPr id="242" name="图片 293" descr="25.jpg">
          <a:extLst>
            <a:ext uri="{FF2B5EF4-FFF2-40B4-BE49-F238E27FC236}">
              <a16:creationId xmlns:a16="http://schemas.microsoft.com/office/drawing/2014/main" id="{E4EC0BCB-E0CB-4E37-9538-685B4D98A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/>
        <a:srcRect l="9588" r="5745" b="3456"/>
        <a:stretch>
          <a:fillRect/>
        </a:stretch>
      </xdr:blipFill>
      <xdr:spPr>
        <a:xfrm rot="16200000">
          <a:off x="4686642" y="1783678"/>
          <a:ext cx="914401" cy="1416275"/>
        </a:xfrm>
        <a:prstGeom prst="rect">
          <a:avLst/>
        </a:prstGeom>
      </xdr:spPr>
    </xdr:pic>
    <xdr:clientData/>
  </xdr:oneCellAnchor>
  <xdr:oneCellAnchor>
    <xdr:from>
      <xdr:col>3</xdr:col>
      <xdr:colOff>35858</xdr:colOff>
      <xdr:row>57</xdr:row>
      <xdr:rowOff>44823</xdr:rowOff>
    </xdr:from>
    <xdr:ext cx="1368000" cy="860612"/>
    <xdr:pic>
      <xdr:nvPicPr>
        <xdr:cNvPr id="243" name="图片 307" descr="28.jpg">
          <a:extLst>
            <a:ext uri="{FF2B5EF4-FFF2-40B4-BE49-F238E27FC236}">
              <a16:creationId xmlns:a16="http://schemas.microsoft.com/office/drawing/2014/main" id="{37D5F26B-1AA7-430D-A720-4D483976B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/>
        <a:srcRect t="5243" b="10877"/>
        <a:stretch>
          <a:fillRect/>
        </a:stretch>
      </xdr:blipFill>
      <xdr:spPr>
        <a:xfrm>
          <a:off x="4436408" y="5016873"/>
          <a:ext cx="1368000" cy="860612"/>
        </a:xfrm>
        <a:prstGeom prst="rect">
          <a:avLst/>
        </a:prstGeom>
      </xdr:spPr>
    </xdr:pic>
    <xdr:clientData/>
  </xdr:oneCellAnchor>
  <xdr:oneCellAnchor>
    <xdr:from>
      <xdr:col>3</xdr:col>
      <xdr:colOff>44823</xdr:colOff>
      <xdr:row>58</xdr:row>
      <xdr:rowOff>8965</xdr:rowOff>
    </xdr:from>
    <xdr:ext cx="1368000" cy="914400"/>
    <xdr:pic>
      <xdr:nvPicPr>
        <xdr:cNvPr id="244" name="图片 323" descr="27.jpg">
          <a:extLst>
            <a:ext uri="{FF2B5EF4-FFF2-40B4-BE49-F238E27FC236}">
              <a16:creationId xmlns:a16="http://schemas.microsoft.com/office/drawing/2014/main" id="{6656ACB2-3698-46BD-9D56-3E2BBDE97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/>
        <a:srcRect b="10877"/>
        <a:stretch>
          <a:fillRect/>
        </a:stretch>
      </xdr:blipFill>
      <xdr:spPr>
        <a:xfrm>
          <a:off x="4445373" y="5165165"/>
          <a:ext cx="1368000" cy="914400"/>
        </a:xfrm>
        <a:prstGeom prst="rect">
          <a:avLst/>
        </a:prstGeom>
      </xdr:spPr>
    </xdr:pic>
    <xdr:clientData/>
  </xdr:oneCellAnchor>
  <xdr:oneCellAnchor>
    <xdr:from>
      <xdr:col>3</xdr:col>
      <xdr:colOff>8967</xdr:colOff>
      <xdr:row>59</xdr:row>
      <xdr:rowOff>2</xdr:rowOff>
    </xdr:from>
    <xdr:ext cx="1451428" cy="914400"/>
    <xdr:pic>
      <xdr:nvPicPr>
        <xdr:cNvPr id="245" name="图片 324" descr="14.jpg">
          <a:extLst>
            <a:ext uri="{FF2B5EF4-FFF2-40B4-BE49-F238E27FC236}">
              <a16:creationId xmlns:a16="http://schemas.microsoft.com/office/drawing/2014/main" id="{3DE9E1CF-DC7C-4669-A0E3-D73E61C9BC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/>
        <a:srcRect l="5534" t="1476" r="6479" b="23265"/>
        <a:stretch>
          <a:fillRect/>
        </a:stretch>
      </xdr:blipFill>
      <xdr:spPr>
        <a:xfrm>
          <a:off x="4409517" y="5340352"/>
          <a:ext cx="1451428" cy="914400"/>
        </a:xfrm>
        <a:prstGeom prst="rect">
          <a:avLst/>
        </a:prstGeom>
      </xdr:spPr>
    </xdr:pic>
    <xdr:clientData/>
  </xdr:oneCellAnchor>
  <xdr:oneCellAnchor>
    <xdr:from>
      <xdr:col>3</xdr:col>
      <xdr:colOff>26894</xdr:colOff>
      <xdr:row>60</xdr:row>
      <xdr:rowOff>17930</xdr:rowOff>
    </xdr:from>
    <xdr:ext cx="1368000" cy="905435"/>
    <xdr:pic>
      <xdr:nvPicPr>
        <xdr:cNvPr id="246" name="图片 326" descr="22.jpg">
          <a:extLst>
            <a:ext uri="{FF2B5EF4-FFF2-40B4-BE49-F238E27FC236}">
              <a16:creationId xmlns:a16="http://schemas.microsoft.com/office/drawing/2014/main" id="{A40F0A77-5B17-46FA-9DF9-77C5A5335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/>
        <a:srcRect t="5242" b="6509"/>
        <a:stretch>
          <a:fillRect/>
        </a:stretch>
      </xdr:blipFill>
      <xdr:spPr>
        <a:xfrm>
          <a:off x="4427444" y="5542430"/>
          <a:ext cx="1368000" cy="905435"/>
        </a:xfrm>
        <a:prstGeom prst="rect">
          <a:avLst/>
        </a:prstGeom>
      </xdr:spPr>
    </xdr:pic>
    <xdr:clientData/>
  </xdr:oneCellAnchor>
  <xdr:oneCellAnchor>
    <xdr:from>
      <xdr:col>3</xdr:col>
      <xdr:colOff>197222</xdr:colOff>
      <xdr:row>73</xdr:row>
      <xdr:rowOff>26893</xdr:rowOff>
    </xdr:from>
    <xdr:ext cx="1039907" cy="891499"/>
    <xdr:pic>
      <xdr:nvPicPr>
        <xdr:cNvPr id="247" name="图片 327" descr="IMG_5022">
          <a:extLst>
            <a:ext uri="{FF2B5EF4-FFF2-40B4-BE49-F238E27FC236}">
              <a16:creationId xmlns:a16="http://schemas.microsoft.com/office/drawing/2014/main" id="{8453C956-E4BD-4026-8077-96D157696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/>
        <a:srcRect l="13198" r="8629" b="9915"/>
        <a:stretch>
          <a:fillRect/>
        </a:stretch>
      </xdr:blipFill>
      <xdr:spPr>
        <a:xfrm>
          <a:off x="4597772" y="7945343"/>
          <a:ext cx="1039907" cy="891499"/>
        </a:xfrm>
        <a:prstGeom prst="rect">
          <a:avLst/>
        </a:prstGeom>
      </xdr:spPr>
    </xdr:pic>
    <xdr:clientData/>
  </xdr:oneCellAnchor>
  <xdr:oneCellAnchor>
    <xdr:from>
      <xdr:col>3</xdr:col>
      <xdr:colOff>116541</xdr:colOff>
      <xdr:row>82</xdr:row>
      <xdr:rowOff>8965</xdr:rowOff>
    </xdr:from>
    <xdr:ext cx="1200000" cy="900000"/>
    <xdr:pic>
      <xdr:nvPicPr>
        <xdr:cNvPr id="248" name="图片 328" descr="20.jpg">
          <a:extLst>
            <a:ext uri="{FF2B5EF4-FFF2-40B4-BE49-F238E27FC236}">
              <a16:creationId xmlns:a16="http://schemas.microsoft.com/office/drawing/2014/main" id="{2C3A7350-7A87-42AB-A056-229B405BC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xfrm>
          <a:off x="4517091" y="9584765"/>
          <a:ext cx="1200000" cy="900000"/>
        </a:xfrm>
        <a:prstGeom prst="rect">
          <a:avLst/>
        </a:prstGeom>
      </xdr:spPr>
    </xdr:pic>
    <xdr:clientData/>
  </xdr:oneCellAnchor>
  <xdr:oneCellAnchor>
    <xdr:from>
      <xdr:col>3</xdr:col>
      <xdr:colOff>17930</xdr:colOff>
      <xdr:row>102</xdr:row>
      <xdr:rowOff>0</xdr:rowOff>
    </xdr:from>
    <xdr:ext cx="1368000" cy="952500"/>
    <xdr:pic>
      <xdr:nvPicPr>
        <xdr:cNvPr id="249" name="图片 329" descr="21.jpg">
          <a:extLst>
            <a:ext uri="{FF2B5EF4-FFF2-40B4-BE49-F238E27FC236}">
              <a16:creationId xmlns:a16="http://schemas.microsoft.com/office/drawing/2014/main" id="{A7A9E389-4672-45A9-B0E5-DDBED82C0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/>
        <a:srcRect b="7382"/>
        <a:stretch>
          <a:fillRect/>
        </a:stretch>
      </xdr:blipFill>
      <xdr:spPr>
        <a:xfrm>
          <a:off x="4418480" y="12153900"/>
          <a:ext cx="1368000" cy="952500"/>
        </a:xfrm>
        <a:prstGeom prst="rect">
          <a:avLst/>
        </a:prstGeom>
      </xdr:spPr>
    </xdr:pic>
    <xdr:clientData/>
  </xdr:oneCellAnchor>
  <xdr:oneCellAnchor>
    <xdr:from>
      <xdr:col>3</xdr:col>
      <xdr:colOff>92047</xdr:colOff>
      <xdr:row>103</xdr:row>
      <xdr:rowOff>42423</xdr:rowOff>
    </xdr:from>
    <xdr:ext cx="1200000" cy="900000"/>
    <xdr:pic>
      <xdr:nvPicPr>
        <xdr:cNvPr id="250" name="图片 330" descr="19.jpg">
          <a:extLst>
            <a:ext uri="{FF2B5EF4-FFF2-40B4-BE49-F238E27FC236}">
              <a16:creationId xmlns:a16="http://schemas.microsoft.com/office/drawing/2014/main" id="{ADF742FC-9D29-4F0C-98E9-2A6D32C64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tretch>
          <a:fillRect/>
        </a:stretch>
      </xdr:blipFill>
      <xdr:spPr>
        <a:xfrm rot="16200000">
          <a:off x="4642597" y="12230473"/>
          <a:ext cx="900000" cy="1200000"/>
        </a:xfrm>
        <a:prstGeom prst="rect">
          <a:avLst/>
        </a:prstGeom>
      </xdr:spPr>
    </xdr:pic>
    <xdr:clientData/>
  </xdr:oneCellAnchor>
  <xdr:oneCellAnchor>
    <xdr:from>
      <xdr:col>3</xdr:col>
      <xdr:colOff>35195</xdr:colOff>
      <xdr:row>108</xdr:row>
      <xdr:rowOff>26900</xdr:rowOff>
    </xdr:from>
    <xdr:ext cx="1368000" cy="905435"/>
    <xdr:pic>
      <xdr:nvPicPr>
        <xdr:cNvPr id="251" name="图片 331" descr="18.jpg">
          <a:extLst>
            <a:ext uri="{FF2B5EF4-FFF2-40B4-BE49-F238E27FC236}">
              <a16:creationId xmlns:a16="http://schemas.microsoft.com/office/drawing/2014/main" id="{44E4624A-54F2-46C0-B266-5634E2245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 l="6574" r="5177"/>
        <a:stretch>
          <a:fillRect/>
        </a:stretch>
      </xdr:blipFill>
      <xdr:spPr>
        <a:xfrm rot="16200000">
          <a:off x="4667027" y="13054418"/>
          <a:ext cx="905435" cy="1368000"/>
        </a:xfrm>
        <a:prstGeom prst="rect">
          <a:avLst/>
        </a:prstGeom>
      </xdr:spPr>
    </xdr:pic>
    <xdr:clientData/>
  </xdr:oneCellAnchor>
  <xdr:oneCellAnchor>
    <xdr:from>
      <xdr:col>3</xdr:col>
      <xdr:colOff>44828</xdr:colOff>
      <xdr:row>107</xdr:row>
      <xdr:rowOff>5</xdr:rowOff>
    </xdr:from>
    <xdr:ext cx="1326775" cy="924291"/>
    <xdr:pic>
      <xdr:nvPicPr>
        <xdr:cNvPr id="252" name="图片 332" descr="17.jpg">
          <a:extLst>
            <a:ext uri="{FF2B5EF4-FFF2-40B4-BE49-F238E27FC236}">
              <a16:creationId xmlns:a16="http://schemas.microsoft.com/office/drawing/2014/main" id="{2D62588D-C35C-42F5-BBCD-A3778713B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/>
        <a:srcRect l="12472" t="8077" r="12167" b="10791"/>
        <a:stretch>
          <a:fillRect/>
        </a:stretch>
      </xdr:blipFill>
      <xdr:spPr>
        <a:xfrm rot="16200000">
          <a:off x="4646620" y="12873413"/>
          <a:ext cx="924291" cy="1326775"/>
        </a:xfrm>
        <a:prstGeom prst="rect">
          <a:avLst/>
        </a:prstGeom>
      </xdr:spPr>
    </xdr:pic>
    <xdr:clientData/>
  </xdr:oneCellAnchor>
  <xdr:oneCellAnchor>
    <xdr:from>
      <xdr:col>3</xdr:col>
      <xdr:colOff>89647</xdr:colOff>
      <xdr:row>155</xdr:row>
      <xdr:rowOff>8964</xdr:rowOff>
    </xdr:from>
    <xdr:ext cx="1228165" cy="921124"/>
    <xdr:pic>
      <xdr:nvPicPr>
        <xdr:cNvPr id="253" name="图片 333" descr="13.jpg">
          <a:extLst>
            <a:ext uri="{FF2B5EF4-FFF2-40B4-BE49-F238E27FC236}">
              <a16:creationId xmlns:a16="http://schemas.microsoft.com/office/drawing/2014/main" id="{115E15F4-5977-4A87-B32A-A7400E700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/>
        <a:stretch>
          <a:fillRect/>
        </a:stretch>
      </xdr:blipFill>
      <xdr:spPr>
        <a:xfrm>
          <a:off x="4490197" y="21370364"/>
          <a:ext cx="1228165" cy="921124"/>
        </a:xfrm>
        <a:prstGeom prst="rect">
          <a:avLst/>
        </a:prstGeom>
      </xdr:spPr>
    </xdr:pic>
    <xdr:clientData/>
  </xdr:oneCellAnchor>
  <xdr:oneCellAnchor>
    <xdr:from>
      <xdr:col>3</xdr:col>
      <xdr:colOff>44824</xdr:colOff>
      <xdr:row>192</xdr:row>
      <xdr:rowOff>26894</xdr:rowOff>
    </xdr:from>
    <xdr:ext cx="1368000" cy="905436"/>
    <xdr:pic>
      <xdr:nvPicPr>
        <xdr:cNvPr id="254" name="图片 334" descr="15.jpg">
          <a:extLst>
            <a:ext uri="{FF2B5EF4-FFF2-40B4-BE49-F238E27FC236}">
              <a16:creationId xmlns:a16="http://schemas.microsoft.com/office/drawing/2014/main" id="{ED490A04-F12D-47CF-AB63-19B25159D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/>
        <a:srcRect t="5243" b="6508"/>
        <a:stretch>
          <a:fillRect/>
        </a:stretch>
      </xdr:blipFill>
      <xdr:spPr>
        <a:xfrm>
          <a:off x="4445374" y="28201844"/>
          <a:ext cx="1368000" cy="905436"/>
        </a:xfrm>
        <a:prstGeom prst="rect">
          <a:avLst/>
        </a:prstGeom>
      </xdr:spPr>
    </xdr:pic>
    <xdr:clientData/>
  </xdr:oneCellAnchor>
  <xdr:oneCellAnchor>
    <xdr:from>
      <xdr:col>3</xdr:col>
      <xdr:colOff>35859</xdr:colOff>
      <xdr:row>193</xdr:row>
      <xdr:rowOff>17929</xdr:rowOff>
    </xdr:from>
    <xdr:ext cx="1368000" cy="896471"/>
    <xdr:pic>
      <xdr:nvPicPr>
        <xdr:cNvPr id="255" name="图片 335" descr="16.jpg">
          <a:extLst>
            <a:ext uri="{FF2B5EF4-FFF2-40B4-BE49-F238E27FC236}">
              <a16:creationId xmlns:a16="http://schemas.microsoft.com/office/drawing/2014/main" id="{D559F47B-5F4A-4DFF-AB1B-FA109FE6B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/>
        <a:srcRect t="4369" b="8256"/>
        <a:stretch>
          <a:fillRect/>
        </a:stretch>
      </xdr:blipFill>
      <xdr:spPr>
        <a:xfrm>
          <a:off x="4436409" y="28377029"/>
          <a:ext cx="1368000" cy="896471"/>
        </a:xfrm>
        <a:prstGeom prst="rect">
          <a:avLst/>
        </a:prstGeom>
      </xdr:spPr>
    </xdr:pic>
    <xdr:clientData/>
  </xdr:oneCellAnchor>
  <xdr:oneCellAnchor>
    <xdr:from>
      <xdr:col>3</xdr:col>
      <xdr:colOff>53118</xdr:colOff>
      <xdr:row>235</xdr:row>
      <xdr:rowOff>53790</xdr:rowOff>
    </xdr:from>
    <xdr:ext cx="1318483" cy="869576"/>
    <xdr:pic>
      <xdr:nvPicPr>
        <xdr:cNvPr id="256" name="图片 336" descr="12.jpg">
          <a:extLst>
            <a:ext uri="{FF2B5EF4-FFF2-40B4-BE49-F238E27FC236}">
              <a16:creationId xmlns:a16="http://schemas.microsoft.com/office/drawing/2014/main" id="{DA29EE6B-8F59-4ECC-BC43-837D095A5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 l="6574" r="8672" b="3620"/>
        <a:stretch>
          <a:fillRect/>
        </a:stretch>
      </xdr:blipFill>
      <xdr:spPr>
        <a:xfrm rot="16200000">
          <a:off x="4678122" y="35738586"/>
          <a:ext cx="869576" cy="1318483"/>
        </a:xfrm>
        <a:prstGeom prst="rect">
          <a:avLst/>
        </a:prstGeom>
      </xdr:spPr>
    </xdr:pic>
    <xdr:clientData/>
  </xdr:oneCellAnchor>
  <xdr:oneCellAnchor>
    <xdr:from>
      <xdr:col>3</xdr:col>
      <xdr:colOff>53788</xdr:colOff>
      <xdr:row>296</xdr:row>
      <xdr:rowOff>35859</xdr:rowOff>
    </xdr:from>
    <xdr:ext cx="1317812" cy="905436"/>
    <xdr:pic>
      <xdr:nvPicPr>
        <xdr:cNvPr id="257" name="图片 338" descr="1.jpg">
          <a:extLst>
            <a:ext uri="{FF2B5EF4-FFF2-40B4-BE49-F238E27FC236}">
              <a16:creationId xmlns:a16="http://schemas.microsoft.com/office/drawing/2014/main" id="{035A7816-04DC-4570-B516-985118EB4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/>
        <a:srcRect t="5242" r="3669" b="6508"/>
        <a:stretch>
          <a:fillRect/>
        </a:stretch>
      </xdr:blipFill>
      <xdr:spPr>
        <a:xfrm>
          <a:off x="4454338" y="46809959"/>
          <a:ext cx="1317812" cy="905436"/>
        </a:xfrm>
        <a:prstGeom prst="rect">
          <a:avLst/>
        </a:prstGeom>
      </xdr:spPr>
    </xdr:pic>
    <xdr:clientData/>
  </xdr:oneCellAnchor>
  <xdr:oneCellAnchor>
    <xdr:from>
      <xdr:col>3</xdr:col>
      <xdr:colOff>35859</xdr:colOff>
      <xdr:row>344</xdr:row>
      <xdr:rowOff>35859</xdr:rowOff>
    </xdr:from>
    <xdr:ext cx="1368000" cy="920665"/>
    <xdr:pic>
      <xdr:nvPicPr>
        <xdr:cNvPr id="258" name="图片 339" descr="2.jpg">
          <a:extLst>
            <a:ext uri="{FF2B5EF4-FFF2-40B4-BE49-F238E27FC236}">
              <a16:creationId xmlns:a16="http://schemas.microsoft.com/office/drawing/2014/main" id="{0350BA9F-274D-4909-914E-37437E2AF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 t="10485"/>
        <a:stretch>
          <a:fillRect/>
        </a:stretch>
      </xdr:blipFill>
      <xdr:spPr>
        <a:xfrm>
          <a:off x="4436409" y="55649159"/>
          <a:ext cx="1368000" cy="920665"/>
        </a:xfrm>
        <a:prstGeom prst="rect">
          <a:avLst/>
        </a:prstGeom>
      </xdr:spPr>
    </xdr:pic>
    <xdr:clientData/>
  </xdr:oneCellAnchor>
  <xdr:oneCellAnchor>
    <xdr:from>
      <xdr:col>3</xdr:col>
      <xdr:colOff>44153</xdr:colOff>
      <xdr:row>348</xdr:row>
      <xdr:rowOff>9635</xdr:rowOff>
    </xdr:from>
    <xdr:ext cx="1368000" cy="895800"/>
    <xdr:pic>
      <xdr:nvPicPr>
        <xdr:cNvPr id="259" name="图片 340" descr="11.jpg">
          <a:extLst>
            <a:ext uri="{FF2B5EF4-FFF2-40B4-BE49-F238E27FC236}">
              <a16:creationId xmlns:a16="http://schemas.microsoft.com/office/drawing/2014/main" id="{A2CA773D-3CE8-435C-91A5-F2BCDF4FC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/>
        <a:srcRect l="12690"/>
        <a:stretch>
          <a:fillRect/>
        </a:stretch>
      </xdr:blipFill>
      <xdr:spPr>
        <a:xfrm rot="16200000">
          <a:off x="4680803" y="56123435"/>
          <a:ext cx="895800" cy="1368000"/>
        </a:xfrm>
        <a:prstGeom prst="rect">
          <a:avLst/>
        </a:prstGeom>
      </xdr:spPr>
    </xdr:pic>
    <xdr:clientData/>
  </xdr:oneCellAnchor>
  <xdr:oneCellAnchor>
    <xdr:from>
      <xdr:col>3</xdr:col>
      <xdr:colOff>44825</xdr:colOff>
      <xdr:row>350</xdr:row>
      <xdr:rowOff>35858</xdr:rowOff>
    </xdr:from>
    <xdr:ext cx="1358157" cy="788898"/>
    <xdr:pic>
      <xdr:nvPicPr>
        <xdr:cNvPr id="260" name="图片 341" descr="8.jpg">
          <a:extLst>
            <a:ext uri="{FF2B5EF4-FFF2-40B4-BE49-F238E27FC236}">
              <a16:creationId xmlns:a16="http://schemas.microsoft.com/office/drawing/2014/main" id="{15FCA61A-373B-42BE-A264-55C16D206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 l="22371" t="13247" r="19192" b="11300"/>
        <a:stretch>
          <a:fillRect/>
        </a:stretch>
      </xdr:blipFill>
      <xdr:spPr>
        <a:xfrm rot="16200000">
          <a:off x="4730005" y="56469428"/>
          <a:ext cx="788898" cy="1358157"/>
        </a:xfrm>
        <a:prstGeom prst="rect">
          <a:avLst/>
        </a:prstGeom>
      </xdr:spPr>
    </xdr:pic>
    <xdr:clientData/>
  </xdr:oneCellAnchor>
  <xdr:oneCellAnchor>
    <xdr:from>
      <xdr:col>3</xdr:col>
      <xdr:colOff>35857</xdr:colOff>
      <xdr:row>351</xdr:row>
      <xdr:rowOff>44823</xdr:rowOff>
    </xdr:from>
    <xdr:ext cx="1371757" cy="797859"/>
    <xdr:pic>
      <xdr:nvPicPr>
        <xdr:cNvPr id="261" name="图片 342" descr="3.jpg">
          <a:extLst>
            <a:ext uri="{FF2B5EF4-FFF2-40B4-BE49-F238E27FC236}">
              <a16:creationId xmlns:a16="http://schemas.microsoft.com/office/drawing/2014/main" id="{DD3D9062-1BF8-4647-97D6-27E503553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 l="29810" t="28069" r="33848" b="43748"/>
        <a:stretch>
          <a:fillRect/>
        </a:stretch>
      </xdr:blipFill>
      <xdr:spPr>
        <a:xfrm rot="10800000">
          <a:off x="4436407" y="56947173"/>
          <a:ext cx="1371757" cy="797859"/>
        </a:xfrm>
        <a:prstGeom prst="rect">
          <a:avLst/>
        </a:prstGeom>
      </xdr:spPr>
    </xdr:pic>
    <xdr:clientData/>
  </xdr:oneCellAnchor>
  <xdr:oneCellAnchor>
    <xdr:from>
      <xdr:col>3</xdr:col>
      <xdr:colOff>44824</xdr:colOff>
      <xdr:row>352</xdr:row>
      <xdr:rowOff>35859</xdr:rowOff>
    </xdr:from>
    <xdr:ext cx="1373690" cy="860612"/>
    <xdr:pic>
      <xdr:nvPicPr>
        <xdr:cNvPr id="262" name="图片 344" descr="5.jpg">
          <a:extLst>
            <a:ext uri="{FF2B5EF4-FFF2-40B4-BE49-F238E27FC236}">
              <a16:creationId xmlns:a16="http://schemas.microsoft.com/office/drawing/2014/main" id="{7B8C209A-2E38-41C0-BCF4-A549EF031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 l="3768" t="8738" b="10877"/>
        <a:stretch>
          <a:fillRect/>
        </a:stretch>
      </xdr:blipFill>
      <xdr:spPr>
        <a:xfrm>
          <a:off x="4445374" y="57122359"/>
          <a:ext cx="1373690" cy="860612"/>
        </a:xfrm>
        <a:prstGeom prst="rect">
          <a:avLst/>
        </a:prstGeom>
      </xdr:spPr>
    </xdr:pic>
    <xdr:clientData/>
  </xdr:oneCellAnchor>
  <xdr:oneCellAnchor>
    <xdr:from>
      <xdr:col>3</xdr:col>
      <xdr:colOff>8971</xdr:colOff>
      <xdr:row>358</xdr:row>
      <xdr:rowOff>5</xdr:rowOff>
    </xdr:from>
    <xdr:ext cx="1362638" cy="896473"/>
    <xdr:pic>
      <xdr:nvPicPr>
        <xdr:cNvPr id="263" name="图片 346" descr="6.jpg">
          <a:extLst>
            <a:ext uri="{FF2B5EF4-FFF2-40B4-BE49-F238E27FC236}">
              <a16:creationId xmlns:a16="http://schemas.microsoft.com/office/drawing/2014/main" id="{F5638176-1764-4575-85D4-6A977E82F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/>
        <a:srcRect l="55343" t="34125" r="13041" b="29832"/>
        <a:stretch>
          <a:fillRect/>
        </a:stretch>
      </xdr:blipFill>
      <xdr:spPr>
        <a:xfrm rot="16200000">
          <a:off x="4642603" y="57958323"/>
          <a:ext cx="896473" cy="1362638"/>
        </a:xfrm>
        <a:prstGeom prst="rect">
          <a:avLst/>
        </a:prstGeom>
      </xdr:spPr>
    </xdr:pic>
    <xdr:clientData/>
  </xdr:oneCellAnchor>
  <xdr:oneCellAnchor>
    <xdr:from>
      <xdr:col>3</xdr:col>
      <xdr:colOff>62751</xdr:colOff>
      <xdr:row>354</xdr:row>
      <xdr:rowOff>26897</xdr:rowOff>
    </xdr:from>
    <xdr:ext cx="1317814" cy="862988"/>
    <xdr:pic>
      <xdr:nvPicPr>
        <xdr:cNvPr id="264" name="图片 347" descr="ec343b0b49748f6b204b1f4cb2f0338">
          <a:extLst>
            <a:ext uri="{FF2B5EF4-FFF2-40B4-BE49-F238E27FC236}">
              <a16:creationId xmlns:a16="http://schemas.microsoft.com/office/drawing/2014/main" id="{76832551-6108-47C3-9DD5-328B7542A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/>
        <a:srcRect l="31063" t="22430" r="40815" b="28892"/>
        <a:stretch>
          <a:fillRect/>
        </a:stretch>
      </xdr:blipFill>
      <xdr:spPr>
        <a:xfrm rot="5400000">
          <a:off x="4690714" y="57254284"/>
          <a:ext cx="862988" cy="1317814"/>
        </a:xfrm>
        <a:prstGeom prst="rect">
          <a:avLst/>
        </a:prstGeom>
      </xdr:spPr>
    </xdr:pic>
    <xdr:clientData/>
  </xdr:oneCellAnchor>
  <xdr:oneCellAnchor>
    <xdr:from>
      <xdr:col>3</xdr:col>
      <xdr:colOff>35861</xdr:colOff>
      <xdr:row>355</xdr:row>
      <xdr:rowOff>26895</xdr:rowOff>
    </xdr:from>
    <xdr:ext cx="1371602" cy="851335"/>
    <xdr:pic>
      <xdr:nvPicPr>
        <xdr:cNvPr id="265" name="图片 348" descr="9.jpg">
          <a:extLst>
            <a:ext uri="{FF2B5EF4-FFF2-40B4-BE49-F238E27FC236}">
              <a16:creationId xmlns:a16="http://schemas.microsoft.com/office/drawing/2014/main" id="{6A72FDB9-EBA6-49DD-826F-4335BB676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/>
        <a:srcRect l="23035" t="19971" r="23176" b="15035"/>
        <a:stretch>
          <a:fillRect/>
        </a:stretch>
      </xdr:blipFill>
      <xdr:spPr>
        <a:xfrm rot="16200000">
          <a:off x="4696544" y="57405712"/>
          <a:ext cx="851335" cy="1371602"/>
        </a:xfrm>
        <a:prstGeom prst="rect">
          <a:avLst/>
        </a:prstGeom>
      </xdr:spPr>
    </xdr:pic>
    <xdr:clientData/>
  </xdr:oneCellAnchor>
  <xdr:oneCellAnchor>
    <xdr:from>
      <xdr:col>3</xdr:col>
      <xdr:colOff>17933</xdr:colOff>
      <xdr:row>356</xdr:row>
      <xdr:rowOff>26896</xdr:rowOff>
    </xdr:from>
    <xdr:ext cx="1436521" cy="848334"/>
    <xdr:pic>
      <xdr:nvPicPr>
        <xdr:cNvPr id="266" name="图片 350" descr="8.jpg">
          <a:extLst>
            <a:ext uri="{FF2B5EF4-FFF2-40B4-BE49-F238E27FC236}">
              <a16:creationId xmlns:a16="http://schemas.microsoft.com/office/drawing/2014/main" id="{C3E52D0B-9292-410E-B2D1-67C35707D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 l="22371" t="22710" r="19192" b="17027"/>
        <a:stretch>
          <a:fillRect/>
        </a:stretch>
      </xdr:blipFill>
      <xdr:spPr>
        <a:xfrm rot="16200000">
          <a:off x="4712577" y="57555902"/>
          <a:ext cx="848334" cy="1436521"/>
        </a:xfrm>
        <a:prstGeom prst="rect">
          <a:avLst/>
        </a:prstGeom>
      </xdr:spPr>
    </xdr:pic>
    <xdr:clientData/>
  </xdr:oneCellAnchor>
  <xdr:oneCellAnchor>
    <xdr:from>
      <xdr:col>3</xdr:col>
      <xdr:colOff>26894</xdr:colOff>
      <xdr:row>357</xdr:row>
      <xdr:rowOff>26895</xdr:rowOff>
    </xdr:from>
    <xdr:ext cx="1380564" cy="860614"/>
    <xdr:pic>
      <xdr:nvPicPr>
        <xdr:cNvPr id="267" name="图片 351" descr="7.jpg">
          <a:extLst>
            <a:ext uri="{FF2B5EF4-FFF2-40B4-BE49-F238E27FC236}">
              <a16:creationId xmlns:a16="http://schemas.microsoft.com/office/drawing/2014/main" id="{0A10F088-363B-43C1-90F6-236BC5486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/>
        <a:srcRect l="25654" t="21560" r="15969" b="8207"/>
        <a:stretch>
          <a:fillRect/>
        </a:stretch>
      </xdr:blipFill>
      <xdr:spPr>
        <a:xfrm rot="16200000">
          <a:off x="4687419" y="57774170"/>
          <a:ext cx="860614" cy="1380564"/>
        </a:xfrm>
        <a:prstGeom prst="rect">
          <a:avLst/>
        </a:prstGeom>
      </xdr:spPr>
    </xdr:pic>
    <xdr:clientData/>
  </xdr:oneCellAnchor>
  <xdr:oneCellAnchor>
    <xdr:from>
      <xdr:col>3</xdr:col>
      <xdr:colOff>53790</xdr:colOff>
      <xdr:row>353</xdr:row>
      <xdr:rowOff>26893</xdr:rowOff>
    </xdr:from>
    <xdr:ext cx="1344704" cy="871217"/>
    <xdr:pic>
      <xdr:nvPicPr>
        <xdr:cNvPr id="268" name="图片 352" descr="4.jpg">
          <a:extLst>
            <a:ext uri="{FF2B5EF4-FFF2-40B4-BE49-F238E27FC236}">
              <a16:creationId xmlns:a16="http://schemas.microsoft.com/office/drawing/2014/main" id="{F65DC96C-10BD-4854-B0C3-106B7A1C7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/>
        <a:srcRect l="33688" t="35928" r="43298" b="44191"/>
        <a:stretch>
          <a:fillRect/>
        </a:stretch>
      </xdr:blipFill>
      <xdr:spPr>
        <a:xfrm>
          <a:off x="4454340" y="57297543"/>
          <a:ext cx="1344704" cy="871217"/>
        </a:xfrm>
        <a:prstGeom prst="rect">
          <a:avLst/>
        </a:prstGeom>
      </xdr:spPr>
    </xdr:pic>
    <xdr:clientData/>
  </xdr:oneCellAnchor>
  <xdr:oneCellAnchor>
    <xdr:from>
      <xdr:col>3</xdr:col>
      <xdr:colOff>53791</xdr:colOff>
      <xdr:row>8</xdr:row>
      <xdr:rowOff>35858</xdr:rowOff>
    </xdr:from>
    <xdr:ext cx="1237130" cy="878542"/>
    <xdr:pic>
      <xdr:nvPicPr>
        <xdr:cNvPr id="269" name="图片 294" descr="31.jpg">
          <a:extLst>
            <a:ext uri="{FF2B5EF4-FFF2-40B4-BE49-F238E27FC236}">
              <a16:creationId xmlns:a16="http://schemas.microsoft.com/office/drawing/2014/main" id="{F49FD249-BDF3-4827-ADFB-72582D685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/>
        <a:srcRect l="15919" t="19053" r="22652" b="16071"/>
        <a:stretch>
          <a:fillRect/>
        </a:stretch>
      </xdr:blipFill>
      <xdr:spPr>
        <a:xfrm rot="16200000">
          <a:off x="4633635" y="1145614"/>
          <a:ext cx="878542" cy="1237130"/>
        </a:xfrm>
        <a:prstGeom prst="rect">
          <a:avLst/>
        </a:prstGeom>
      </xdr:spPr>
    </xdr:pic>
    <xdr:clientData/>
  </xdr:oneCellAnchor>
  <xdr:oneCellAnchor>
    <xdr:from>
      <xdr:col>3</xdr:col>
      <xdr:colOff>26893</xdr:colOff>
      <xdr:row>9</xdr:row>
      <xdr:rowOff>62752</xdr:rowOff>
    </xdr:from>
    <xdr:ext cx="1353672" cy="860612"/>
    <xdr:pic>
      <xdr:nvPicPr>
        <xdr:cNvPr id="270" name="图片 295" descr="330.jpg">
          <a:extLst>
            <a:ext uri="{FF2B5EF4-FFF2-40B4-BE49-F238E27FC236}">
              <a16:creationId xmlns:a16="http://schemas.microsoft.com/office/drawing/2014/main" id="{DEF25C44-A933-4736-9400-B93E89E6E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/>
        <a:srcRect l="22281" t="25024" r="25013" b="30298"/>
        <a:stretch>
          <a:fillRect/>
        </a:stretch>
      </xdr:blipFill>
      <xdr:spPr>
        <a:xfrm>
          <a:off x="4427443" y="1535952"/>
          <a:ext cx="1353672" cy="860612"/>
        </a:xfrm>
        <a:prstGeom prst="rect">
          <a:avLst/>
        </a:prstGeom>
      </xdr:spPr>
    </xdr:pic>
    <xdr:clientData/>
  </xdr:oneCellAnchor>
  <xdr:oneCellAnchor>
    <xdr:from>
      <xdr:col>3</xdr:col>
      <xdr:colOff>44824</xdr:colOff>
      <xdr:row>53</xdr:row>
      <xdr:rowOff>35859</xdr:rowOff>
    </xdr:from>
    <xdr:ext cx="1368000" cy="896470"/>
    <xdr:pic>
      <xdr:nvPicPr>
        <xdr:cNvPr id="271" name="图片 320" descr="33.jpg">
          <a:extLst>
            <a:ext uri="{FF2B5EF4-FFF2-40B4-BE49-F238E27FC236}">
              <a16:creationId xmlns:a16="http://schemas.microsoft.com/office/drawing/2014/main" id="{F762EA62-F4BF-408E-A2EB-54FC2A404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/>
        <a:srcRect t="3495" b="9130"/>
        <a:stretch>
          <a:fillRect/>
        </a:stretch>
      </xdr:blipFill>
      <xdr:spPr>
        <a:xfrm>
          <a:off x="4445374" y="4271309"/>
          <a:ext cx="1368000" cy="896470"/>
        </a:xfrm>
        <a:prstGeom prst="rect">
          <a:avLst/>
        </a:prstGeom>
      </xdr:spPr>
    </xdr:pic>
    <xdr:clientData/>
  </xdr:oneCellAnchor>
  <xdr:oneCellAnchor>
    <xdr:from>
      <xdr:col>3</xdr:col>
      <xdr:colOff>26894</xdr:colOff>
      <xdr:row>54</xdr:row>
      <xdr:rowOff>26894</xdr:rowOff>
    </xdr:from>
    <xdr:ext cx="1368000" cy="878542"/>
    <xdr:pic>
      <xdr:nvPicPr>
        <xdr:cNvPr id="272" name="图片 325" descr="32.jpg">
          <a:extLst>
            <a:ext uri="{FF2B5EF4-FFF2-40B4-BE49-F238E27FC236}">
              <a16:creationId xmlns:a16="http://schemas.microsoft.com/office/drawing/2014/main" id="{17D03380-02C0-4589-93E4-3C55F2E82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/>
        <a:srcRect t="6990" b="7382"/>
        <a:stretch>
          <a:fillRect/>
        </a:stretch>
      </xdr:blipFill>
      <xdr:spPr>
        <a:xfrm>
          <a:off x="4427444" y="4446494"/>
          <a:ext cx="1368000" cy="878542"/>
        </a:xfrm>
        <a:prstGeom prst="rect">
          <a:avLst/>
        </a:prstGeom>
      </xdr:spPr>
    </xdr:pic>
    <xdr:clientData/>
  </xdr:oneCellAnchor>
  <xdr:oneCellAnchor>
    <xdr:from>
      <xdr:col>3</xdr:col>
      <xdr:colOff>84668</xdr:colOff>
      <xdr:row>126</xdr:row>
      <xdr:rowOff>935426</xdr:rowOff>
    </xdr:from>
    <xdr:ext cx="1269004" cy="945824"/>
    <xdr:pic>
      <xdr:nvPicPr>
        <xdr:cNvPr id="273" name="图片 337" descr="45.jpg">
          <a:extLst>
            <a:ext uri="{FF2B5EF4-FFF2-40B4-BE49-F238E27FC236}">
              <a16:creationId xmlns:a16="http://schemas.microsoft.com/office/drawing/2014/main" id="{65376AD0-F44A-4933-B6CA-06F88F9C9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/>
        <a:srcRect l="2905" t="3734" r="8299" b="8022"/>
        <a:stretch>
          <a:fillRect/>
        </a:stretch>
      </xdr:blipFill>
      <xdr:spPr>
        <a:xfrm>
          <a:off x="7334251" y="85898426"/>
          <a:ext cx="1269004" cy="945824"/>
        </a:xfrm>
        <a:prstGeom prst="rect">
          <a:avLst/>
        </a:prstGeom>
      </xdr:spPr>
    </xdr:pic>
    <xdr:clientData/>
  </xdr:oneCellAnchor>
  <xdr:oneCellAnchor>
    <xdr:from>
      <xdr:col>3</xdr:col>
      <xdr:colOff>116541</xdr:colOff>
      <xdr:row>130</xdr:row>
      <xdr:rowOff>18613</xdr:rowOff>
    </xdr:from>
    <xdr:ext cx="1192305" cy="923556"/>
    <xdr:pic>
      <xdr:nvPicPr>
        <xdr:cNvPr id="274" name="图片 343" descr="47.jpg">
          <a:extLst>
            <a:ext uri="{FF2B5EF4-FFF2-40B4-BE49-F238E27FC236}">
              <a16:creationId xmlns:a16="http://schemas.microsoft.com/office/drawing/2014/main" id="{33791639-A655-4716-B22E-AA0BDAF97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/>
        <a:srcRect t="-16949" b="-12587"/>
        <a:stretch>
          <a:fillRect/>
        </a:stretch>
      </xdr:blipFill>
      <xdr:spPr>
        <a:xfrm rot="5400000">
          <a:off x="4651466" y="17378488"/>
          <a:ext cx="923556" cy="1192305"/>
        </a:xfrm>
        <a:prstGeom prst="rect">
          <a:avLst/>
        </a:prstGeom>
      </xdr:spPr>
    </xdr:pic>
    <xdr:clientData/>
  </xdr:oneCellAnchor>
  <xdr:oneCellAnchor>
    <xdr:from>
      <xdr:col>3</xdr:col>
      <xdr:colOff>89646</xdr:colOff>
      <xdr:row>128</xdr:row>
      <xdr:rowOff>12471</xdr:rowOff>
    </xdr:from>
    <xdr:ext cx="1246096" cy="919857"/>
    <xdr:pic>
      <xdr:nvPicPr>
        <xdr:cNvPr id="275" name="图片 345" descr="44.jpg">
          <a:extLst>
            <a:ext uri="{FF2B5EF4-FFF2-40B4-BE49-F238E27FC236}">
              <a16:creationId xmlns:a16="http://schemas.microsoft.com/office/drawing/2014/main" id="{01B847A3-E766-4DA0-A660-39CF274CE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/>
        <a:srcRect l="11615" t="4861" r="17687"/>
        <a:stretch>
          <a:fillRect/>
        </a:stretch>
      </xdr:blipFill>
      <xdr:spPr>
        <a:xfrm rot="10800000">
          <a:off x="4490196" y="17138421"/>
          <a:ext cx="1246096" cy="919857"/>
        </a:xfrm>
        <a:prstGeom prst="rect">
          <a:avLst/>
        </a:prstGeom>
      </xdr:spPr>
    </xdr:pic>
    <xdr:clientData/>
  </xdr:oneCellAnchor>
  <xdr:oneCellAnchor>
    <xdr:from>
      <xdr:col>3</xdr:col>
      <xdr:colOff>80682</xdr:colOff>
      <xdr:row>129</xdr:row>
      <xdr:rowOff>35859</xdr:rowOff>
    </xdr:from>
    <xdr:ext cx="1237130" cy="909179"/>
    <xdr:pic>
      <xdr:nvPicPr>
        <xdr:cNvPr id="276" name="图片 349" descr="50.jpg">
          <a:extLst>
            <a:ext uri="{FF2B5EF4-FFF2-40B4-BE49-F238E27FC236}">
              <a16:creationId xmlns:a16="http://schemas.microsoft.com/office/drawing/2014/main" id="{E4B36C8F-6315-44F4-AFAD-65D728DBB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/>
        <a:srcRect t="7156" r="9948" b="4537"/>
        <a:stretch>
          <a:fillRect/>
        </a:stretch>
      </xdr:blipFill>
      <xdr:spPr>
        <a:xfrm>
          <a:off x="4481232" y="17345959"/>
          <a:ext cx="1237130" cy="909179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131</xdr:row>
      <xdr:rowOff>0</xdr:rowOff>
    </xdr:from>
    <xdr:ext cx="797859" cy="500742"/>
    <xdr:pic>
      <xdr:nvPicPr>
        <xdr:cNvPr id="277" name="图片 353" descr="48.jpg">
          <a:extLst>
            <a:ext uri="{FF2B5EF4-FFF2-40B4-BE49-F238E27FC236}">
              <a16:creationId xmlns:a16="http://schemas.microsoft.com/office/drawing/2014/main" id="{7F4C53B6-0441-4F15-8614-B89B7C7A7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/>
        <a:srcRect l="9242" t="23855" r="23460" b="18957"/>
        <a:stretch>
          <a:fillRect/>
        </a:stretch>
      </xdr:blipFill>
      <xdr:spPr>
        <a:xfrm>
          <a:off x="4400550" y="17678400"/>
          <a:ext cx="797859" cy="500742"/>
        </a:xfrm>
        <a:prstGeom prst="rect">
          <a:avLst/>
        </a:prstGeom>
      </xdr:spPr>
    </xdr:pic>
    <xdr:clientData/>
  </xdr:oneCellAnchor>
  <xdr:oneCellAnchor>
    <xdr:from>
      <xdr:col>3</xdr:col>
      <xdr:colOff>636494</xdr:colOff>
      <xdr:row>131</xdr:row>
      <xdr:rowOff>502024</xdr:rowOff>
    </xdr:from>
    <xdr:ext cx="788504" cy="427548"/>
    <xdr:pic>
      <xdr:nvPicPr>
        <xdr:cNvPr id="278" name="图片 354" descr="49.jpg">
          <a:extLst>
            <a:ext uri="{FF2B5EF4-FFF2-40B4-BE49-F238E27FC236}">
              <a16:creationId xmlns:a16="http://schemas.microsoft.com/office/drawing/2014/main" id="{1C95BAE5-5A92-47FD-95B3-E8CB89573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/>
        <a:srcRect l="14177" t="28439" r="18228" b="21603"/>
        <a:stretch>
          <a:fillRect/>
        </a:stretch>
      </xdr:blipFill>
      <xdr:spPr>
        <a:xfrm>
          <a:off x="5030694" y="17862924"/>
          <a:ext cx="788504" cy="427548"/>
        </a:xfrm>
        <a:prstGeom prst="rect">
          <a:avLst/>
        </a:prstGeom>
      </xdr:spPr>
    </xdr:pic>
    <xdr:clientData/>
  </xdr:oneCellAnchor>
  <xdr:oneCellAnchor>
    <xdr:from>
      <xdr:col>3</xdr:col>
      <xdr:colOff>26894</xdr:colOff>
      <xdr:row>252</xdr:row>
      <xdr:rowOff>35859</xdr:rowOff>
    </xdr:from>
    <xdr:ext cx="1353671" cy="905212"/>
    <xdr:pic>
      <xdr:nvPicPr>
        <xdr:cNvPr id="279" name="Picture 2">
          <a:extLst>
            <a:ext uri="{FF2B5EF4-FFF2-40B4-BE49-F238E27FC236}">
              <a16:creationId xmlns:a16="http://schemas.microsoft.com/office/drawing/2014/main" id="{E3E893F3-7C38-4FD1-AF01-6CA36B51D6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/>
        <a:srcRect l="4430"/>
        <a:stretch>
          <a:fillRect/>
        </a:stretch>
      </xdr:blipFill>
      <xdr:spPr>
        <a:xfrm>
          <a:off x="4427444" y="39075659"/>
          <a:ext cx="1353671" cy="90521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35860</xdr:colOff>
      <xdr:row>255</xdr:row>
      <xdr:rowOff>26894</xdr:rowOff>
    </xdr:from>
    <xdr:ext cx="1379914" cy="887506"/>
    <xdr:pic>
      <xdr:nvPicPr>
        <xdr:cNvPr id="280" name="Picture 3">
          <a:extLst>
            <a:ext uri="{FF2B5EF4-FFF2-40B4-BE49-F238E27FC236}">
              <a16:creationId xmlns:a16="http://schemas.microsoft.com/office/drawing/2014/main" id="{823971A8-7E69-4C57-BD34-5AB433228C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/>
        <a:srcRect l="8403" t="-1117" r="5120" b="4559"/>
        <a:stretch>
          <a:fillRect/>
        </a:stretch>
      </xdr:blipFill>
      <xdr:spPr>
        <a:xfrm>
          <a:off x="4436410" y="39619144"/>
          <a:ext cx="1379914" cy="88750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35859</xdr:colOff>
      <xdr:row>256</xdr:row>
      <xdr:rowOff>26894</xdr:rowOff>
    </xdr:from>
    <xdr:ext cx="1335741" cy="871579"/>
    <xdr:pic>
      <xdr:nvPicPr>
        <xdr:cNvPr id="281" name="Picture 5">
          <a:extLst>
            <a:ext uri="{FF2B5EF4-FFF2-40B4-BE49-F238E27FC236}">
              <a16:creationId xmlns:a16="http://schemas.microsoft.com/office/drawing/2014/main" id="{6E40DC5B-D556-4FA9-8C4A-0E859AE8B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/>
        <a:srcRect l="4348" r="3106"/>
        <a:stretch>
          <a:fillRect/>
        </a:stretch>
      </xdr:blipFill>
      <xdr:spPr>
        <a:xfrm>
          <a:off x="4436409" y="39803294"/>
          <a:ext cx="1335741" cy="87157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35858</xdr:colOff>
      <xdr:row>257</xdr:row>
      <xdr:rowOff>35859</xdr:rowOff>
    </xdr:from>
    <xdr:ext cx="1371600" cy="898225"/>
    <xdr:pic>
      <xdr:nvPicPr>
        <xdr:cNvPr id="282" name="Picture 6">
          <a:extLst>
            <a:ext uri="{FF2B5EF4-FFF2-40B4-BE49-F238E27FC236}">
              <a16:creationId xmlns:a16="http://schemas.microsoft.com/office/drawing/2014/main" id="{E9B7113C-FD4D-42D2-809C-686E6644F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/>
        <a:srcRect/>
        <a:stretch>
          <a:fillRect/>
        </a:stretch>
      </xdr:blipFill>
      <xdr:spPr>
        <a:xfrm>
          <a:off x="4436408" y="39996409"/>
          <a:ext cx="1371600" cy="8982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17931</xdr:colOff>
      <xdr:row>258</xdr:row>
      <xdr:rowOff>26893</xdr:rowOff>
    </xdr:from>
    <xdr:ext cx="1371599" cy="898510"/>
    <xdr:pic>
      <xdr:nvPicPr>
        <xdr:cNvPr id="283" name="Picture 7">
          <a:extLst>
            <a:ext uri="{FF2B5EF4-FFF2-40B4-BE49-F238E27FC236}">
              <a16:creationId xmlns:a16="http://schemas.microsoft.com/office/drawing/2014/main" id="{F774599D-8F65-4289-A409-6179A29F8C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/>
        <a:srcRect t="2906"/>
        <a:stretch>
          <a:fillRect/>
        </a:stretch>
      </xdr:blipFill>
      <xdr:spPr>
        <a:xfrm>
          <a:off x="4418481" y="40171593"/>
          <a:ext cx="1371599" cy="8985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8965</xdr:colOff>
      <xdr:row>259</xdr:row>
      <xdr:rowOff>26895</xdr:rowOff>
    </xdr:from>
    <xdr:ext cx="1371638" cy="896471"/>
    <xdr:pic>
      <xdr:nvPicPr>
        <xdr:cNvPr id="284" name="Picture 8">
          <a:extLst>
            <a:ext uri="{FF2B5EF4-FFF2-40B4-BE49-F238E27FC236}">
              <a16:creationId xmlns:a16="http://schemas.microsoft.com/office/drawing/2014/main" id="{7B2B4839-65B3-47E6-B453-72B58DCFE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/>
        <a:srcRect/>
        <a:stretch>
          <a:fillRect/>
        </a:stretch>
      </xdr:blipFill>
      <xdr:spPr>
        <a:xfrm>
          <a:off x="4409515" y="40355745"/>
          <a:ext cx="1371638" cy="89647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143437</xdr:colOff>
      <xdr:row>262</xdr:row>
      <xdr:rowOff>17930</xdr:rowOff>
    </xdr:from>
    <xdr:ext cx="1165412" cy="912835"/>
    <xdr:pic>
      <xdr:nvPicPr>
        <xdr:cNvPr id="285" name="Picture 9">
          <a:extLst>
            <a:ext uri="{FF2B5EF4-FFF2-40B4-BE49-F238E27FC236}">
              <a16:creationId xmlns:a16="http://schemas.microsoft.com/office/drawing/2014/main" id="{E348166B-7B5B-4CB7-B3FD-0AEA984BD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/>
        <a:srcRect/>
        <a:stretch>
          <a:fillRect/>
        </a:stretch>
      </xdr:blipFill>
      <xdr:spPr>
        <a:xfrm>
          <a:off x="4543987" y="40899230"/>
          <a:ext cx="1165412" cy="9128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53789</xdr:colOff>
      <xdr:row>262</xdr:row>
      <xdr:rowOff>941294</xdr:rowOff>
    </xdr:from>
    <xdr:ext cx="1299883" cy="934570"/>
    <xdr:pic>
      <xdr:nvPicPr>
        <xdr:cNvPr id="286" name="Picture 10">
          <a:extLst>
            <a:ext uri="{FF2B5EF4-FFF2-40B4-BE49-F238E27FC236}">
              <a16:creationId xmlns:a16="http://schemas.microsoft.com/office/drawing/2014/main" id="{F68CD6AF-9EF8-4194-9F6E-54658CC750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/>
        <a:srcRect b="4640"/>
        <a:stretch>
          <a:fillRect/>
        </a:stretch>
      </xdr:blipFill>
      <xdr:spPr>
        <a:xfrm>
          <a:off x="4454339" y="41066944"/>
          <a:ext cx="1299883" cy="9345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35858</xdr:colOff>
      <xdr:row>265</xdr:row>
      <xdr:rowOff>8964</xdr:rowOff>
    </xdr:from>
    <xdr:ext cx="1353671" cy="905625"/>
    <xdr:pic>
      <xdr:nvPicPr>
        <xdr:cNvPr id="287" name="Picture 11">
          <a:extLst>
            <a:ext uri="{FF2B5EF4-FFF2-40B4-BE49-F238E27FC236}">
              <a16:creationId xmlns:a16="http://schemas.microsoft.com/office/drawing/2014/main" id="{203D3331-28C4-487A-8819-050675297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/>
        <a:srcRect l="6790" r="5556" b="7350"/>
        <a:stretch>
          <a:fillRect/>
        </a:stretch>
      </xdr:blipFill>
      <xdr:spPr>
        <a:xfrm>
          <a:off x="4436408" y="41442714"/>
          <a:ext cx="1353671" cy="9056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125506</xdr:colOff>
      <xdr:row>272</xdr:row>
      <xdr:rowOff>17929</xdr:rowOff>
    </xdr:from>
    <xdr:ext cx="1174377" cy="910990"/>
    <xdr:pic>
      <xdr:nvPicPr>
        <xdr:cNvPr id="288" name="Picture 12">
          <a:extLst>
            <a:ext uri="{FF2B5EF4-FFF2-40B4-BE49-F238E27FC236}">
              <a16:creationId xmlns:a16="http://schemas.microsoft.com/office/drawing/2014/main" id="{3941DF96-CD7C-4606-8BAF-43C1BDDB4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/>
        <a:srcRect/>
        <a:stretch>
          <a:fillRect/>
        </a:stretch>
      </xdr:blipFill>
      <xdr:spPr>
        <a:xfrm>
          <a:off x="4526056" y="42372429"/>
          <a:ext cx="1174377" cy="9109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65152</xdr:colOff>
      <xdr:row>278</xdr:row>
      <xdr:rowOff>24495</xdr:rowOff>
    </xdr:from>
    <xdr:ext cx="1200000" cy="900000"/>
    <xdr:pic>
      <xdr:nvPicPr>
        <xdr:cNvPr id="289" name="图片 355" descr="35.jpg">
          <a:extLst>
            <a:ext uri="{FF2B5EF4-FFF2-40B4-BE49-F238E27FC236}">
              <a16:creationId xmlns:a16="http://schemas.microsoft.com/office/drawing/2014/main" id="{3CC0A737-F837-4AD4-9329-60D034E60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/>
        <a:stretch>
          <a:fillRect/>
        </a:stretch>
      </xdr:blipFill>
      <xdr:spPr>
        <a:xfrm rot="16200000">
          <a:off x="4615702" y="43333895"/>
          <a:ext cx="900000" cy="1200000"/>
        </a:xfrm>
        <a:prstGeom prst="rect">
          <a:avLst/>
        </a:prstGeom>
      </xdr:spPr>
    </xdr:pic>
    <xdr:clientData/>
  </xdr:oneCellAnchor>
  <xdr:oneCellAnchor>
    <xdr:from>
      <xdr:col>3</xdr:col>
      <xdr:colOff>35860</xdr:colOff>
      <xdr:row>264</xdr:row>
      <xdr:rowOff>53788</xdr:rowOff>
    </xdr:from>
    <xdr:ext cx="1370718" cy="869577"/>
    <xdr:pic>
      <xdr:nvPicPr>
        <xdr:cNvPr id="290" name="Picture 13">
          <a:extLst>
            <a:ext uri="{FF2B5EF4-FFF2-40B4-BE49-F238E27FC236}">
              <a16:creationId xmlns:a16="http://schemas.microsoft.com/office/drawing/2014/main" id="{2CDD11F6-E047-44C4-9A30-DE235F0BB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/>
        <a:srcRect l="5559"/>
        <a:stretch>
          <a:fillRect/>
        </a:stretch>
      </xdr:blipFill>
      <xdr:spPr>
        <a:xfrm>
          <a:off x="4436410" y="41303388"/>
          <a:ext cx="1370718" cy="86957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35859</xdr:colOff>
      <xdr:row>283</xdr:row>
      <xdr:rowOff>26895</xdr:rowOff>
    </xdr:from>
    <xdr:ext cx="1351037" cy="896471"/>
    <xdr:pic>
      <xdr:nvPicPr>
        <xdr:cNvPr id="291" name="Picture 14">
          <a:extLst>
            <a:ext uri="{FF2B5EF4-FFF2-40B4-BE49-F238E27FC236}">
              <a16:creationId xmlns:a16="http://schemas.microsoft.com/office/drawing/2014/main" id="{F21B25E1-3FE3-46D8-B514-DF5453B10D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/>
        <a:srcRect/>
        <a:stretch>
          <a:fillRect/>
        </a:stretch>
      </xdr:blipFill>
      <xdr:spPr>
        <a:xfrm>
          <a:off x="4436409" y="44407045"/>
          <a:ext cx="1351037" cy="89647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89647</xdr:colOff>
      <xdr:row>281</xdr:row>
      <xdr:rowOff>932329</xdr:rowOff>
    </xdr:from>
    <xdr:ext cx="1237130" cy="931702"/>
    <xdr:pic>
      <xdr:nvPicPr>
        <xdr:cNvPr id="292" name="Picture 15">
          <a:extLst>
            <a:ext uri="{FF2B5EF4-FFF2-40B4-BE49-F238E27FC236}">
              <a16:creationId xmlns:a16="http://schemas.microsoft.com/office/drawing/2014/main" id="{BDF293C0-EA7F-42D6-AA46-515850969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/>
        <a:srcRect l="6121" r="3626" b="7057"/>
        <a:stretch>
          <a:fillRect/>
        </a:stretch>
      </xdr:blipFill>
      <xdr:spPr>
        <a:xfrm>
          <a:off x="4490197" y="44194879"/>
          <a:ext cx="1237130" cy="9317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98611</xdr:colOff>
      <xdr:row>285</xdr:row>
      <xdr:rowOff>17930</xdr:rowOff>
    </xdr:from>
    <xdr:ext cx="1255059" cy="930362"/>
    <xdr:pic>
      <xdr:nvPicPr>
        <xdr:cNvPr id="293" name="Picture 17">
          <a:extLst>
            <a:ext uri="{FF2B5EF4-FFF2-40B4-BE49-F238E27FC236}">
              <a16:creationId xmlns:a16="http://schemas.microsoft.com/office/drawing/2014/main" id="{AAD2A733-9047-43DA-A2F8-62BE5B8FA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/>
        <a:srcRect t="2810"/>
        <a:stretch>
          <a:fillRect/>
        </a:stretch>
      </xdr:blipFill>
      <xdr:spPr>
        <a:xfrm>
          <a:off x="4499161" y="44766380"/>
          <a:ext cx="1255059" cy="93036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26894</xdr:colOff>
      <xdr:row>286</xdr:row>
      <xdr:rowOff>0</xdr:rowOff>
    </xdr:from>
    <xdr:ext cx="1389530" cy="940220"/>
    <xdr:pic>
      <xdr:nvPicPr>
        <xdr:cNvPr id="294" name="Picture 18">
          <a:extLst>
            <a:ext uri="{FF2B5EF4-FFF2-40B4-BE49-F238E27FC236}">
              <a16:creationId xmlns:a16="http://schemas.microsoft.com/office/drawing/2014/main" id="{60FF64A0-0646-4B23-8933-E1B994249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/>
        <a:srcRect/>
        <a:stretch>
          <a:fillRect/>
        </a:stretch>
      </xdr:blipFill>
      <xdr:spPr>
        <a:xfrm>
          <a:off x="4427444" y="44932600"/>
          <a:ext cx="1389530" cy="9402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242049</xdr:colOff>
      <xdr:row>338</xdr:row>
      <xdr:rowOff>17929</xdr:rowOff>
    </xdr:from>
    <xdr:ext cx="1004048" cy="921522"/>
    <xdr:pic>
      <xdr:nvPicPr>
        <xdr:cNvPr id="295" name="图片 356" descr="29.jpg">
          <a:extLst>
            <a:ext uri="{FF2B5EF4-FFF2-40B4-BE49-F238E27FC236}">
              <a16:creationId xmlns:a16="http://schemas.microsoft.com/office/drawing/2014/main" id="{2E74FA7F-51BB-42D7-8B6C-831128D98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/>
        <a:srcRect l="24246" t="12233" r="31848" b="23983"/>
        <a:stretch>
          <a:fillRect/>
        </a:stretch>
      </xdr:blipFill>
      <xdr:spPr>
        <a:xfrm rot="16200000">
          <a:off x="4683862" y="54485066"/>
          <a:ext cx="921522" cy="1004048"/>
        </a:xfrm>
        <a:prstGeom prst="rect">
          <a:avLst/>
        </a:prstGeom>
      </xdr:spPr>
    </xdr:pic>
    <xdr:clientData/>
  </xdr:oneCellAnchor>
  <xdr:oneCellAnchor>
    <xdr:from>
      <xdr:col>3</xdr:col>
      <xdr:colOff>98612</xdr:colOff>
      <xdr:row>321</xdr:row>
      <xdr:rowOff>8965</xdr:rowOff>
    </xdr:from>
    <xdr:ext cx="1228165" cy="924585"/>
    <xdr:pic>
      <xdr:nvPicPr>
        <xdr:cNvPr id="296" name="Picture 19">
          <a:extLst>
            <a:ext uri="{FF2B5EF4-FFF2-40B4-BE49-F238E27FC236}">
              <a16:creationId xmlns:a16="http://schemas.microsoft.com/office/drawing/2014/main" id="{4AA0258F-F7F9-4385-98E4-A44A63F3DA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/>
        <a:srcRect/>
        <a:stretch>
          <a:fillRect/>
        </a:stretch>
      </xdr:blipFill>
      <xdr:spPr>
        <a:xfrm>
          <a:off x="4499162" y="51386815"/>
          <a:ext cx="1228165" cy="9245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107577</xdr:colOff>
      <xdr:row>317</xdr:row>
      <xdr:rowOff>950258</xdr:rowOff>
    </xdr:from>
    <xdr:ext cx="1264024" cy="950259"/>
    <xdr:pic>
      <xdr:nvPicPr>
        <xdr:cNvPr id="297" name="图片 357" descr="36.jpg">
          <a:extLst>
            <a:ext uri="{FF2B5EF4-FFF2-40B4-BE49-F238E27FC236}">
              <a16:creationId xmlns:a16="http://schemas.microsoft.com/office/drawing/2014/main" id="{01F5BB70-A902-473E-A976-00AFAAABD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xfrm>
          <a:off x="4508127" y="50823158"/>
          <a:ext cx="1264024" cy="950259"/>
        </a:xfrm>
        <a:prstGeom prst="rect">
          <a:avLst/>
        </a:prstGeom>
      </xdr:spPr>
    </xdr:pic>
    <xdr:clientData/>
  </xdr:oneCellAnchor>
  <xdr:oneCellAnchor>
    <xdr:from>
      <xdr:col>3</xdr:col>
      <xdr:colOff>80683</xdr:colOff>
      <xdr:row>322</xdr:row>
      <xdr:rowOff>8964</xdr:rowOff>
    </xdr:from>
    <xdr:ext cx="1298756" cy="943537"/>
    <xdr:pic>
      <xdr:nvPicPr>
        <xdr:cNvPr id="298" name="Picture 20">
          <a:extLst>
            <a:ext uri="{FF2B5EF4-FFF2-40B4-BE49-F238E27FC236}">
              <a16:creationId xmlns:a16="http://schemas.microsoft.com/office/drawing/2014/main" id="{2782340B-7748-43A0-A318-F34AA58518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/>
        <a:srcRect t="5808"/>
        <a:stretch>
          <a:fillRect/>
        </a:stretch>
      </xdr:blipFill>
      <xdr:spPr>
        <a:xfrm>
          <a:off x="4481233" y="51570964"/>
          <a:ext cx="1298756" cy="94353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35859</xdr:colOff>
      <xdr:row>323</xdr:row>
      <xdr:rowOff>44823</xdr:rowOff>
    </xdr:from>
    <xdr:ext cx="1344706" cy="896471"/>
    <xdr:pic>
      <xdr:nvPicPr>
        <xdr:cNvPr id="299" name="Picture 21">
          <a:extLst>
            <a:ext uri="{FF2B5EF4-FFF2-40B4-BE49-F238E27FC236}">
              <a16:creationId xmlns:a16="http://schemas.microsoft.com/office/drawing/2014/main" id="{3E640B29-DEEC-4FD0-953D-2FC03A06A3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/>
        <a:srcRect l="3771" r="1955"/>
        <a:stretch>
          <a:fillRect/>
        </a:stretch>
      </xdr:blipFill>
      <xdr:spPr>
        <a:xfrm>
          <a:off x="4436409" y="51790973"/>
          <a:ext cx="1344706" cy="89647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26893</xdr:colOff>
      <xdr:row>324</xdr:row>
      <xdr:rowOff>17930</xdr:rowOff>
    </xdr:from>
    <xdr:ext cx="1353671" cy="895506"/>
    <xdr:pic>
      <xdr:nvPicPr>
        <xdr:cNvPr id="300" name="Picture 22">
          <a:extLst>
            <a:ext uri="{FF2B5EF4-FFF2-40B4-BE49-F238E27FC236}">
              <a16:creationId xmlns:a16="http://schemas.microsoft.com/office/drawing/2014/main" id="{C3CB75CE-50BC-49CF-BBEC-17F014DCC8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/>
        <a:srcRect l="9590" r="7294"/>
        <a:stretch>
          <a:fillRect/>
        </a:stretch>
      </xdr:blipFill>
      <xdr:spPr>
        <a:xfrm>
          <a:off x="4427443" y="51948230"/>
          <a:ext cx="1353671" cy="89550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35859</xdr:colOff>
      <xdr:row>325</xdr:row>
      <xdr:rowOff>17930</xdr:rowOff>
    </xdr:from>
    <xdr:ext cx="1353671" cy="889555"/>
    <xdr:pic>
      <xdr:nvPicPr>
        <xdr:cNvPr id="301" name="Picture 23">
          <a:extLst>
            <a:ext uri="{FF2B5EF4-FFF2-40B4-BE49-F238E27FC236}">
              <a16:creationId xmlns:a16="http://schemas.microsoft.com/office/drawing/2014/main" id="{F5BFE577-F4D4-49FD-90B2-D29E425C4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/>
        <a:srcRect l="6989" r="4060"/>
        <a:stretch>
          <a:fillRect/>
        </a:stretch>
      </xdr:blipFill>
      <xdr:spPr>
        <a:xfrm>
          <a:off x="4436409" y="52132380"/>
          <a:ext cx="1353671" cy="8895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35858</xdr:colOff>
      <xdr:row>326</xdr:row>
      <xdr:rowOff>44823</xdr:rowOff>
    </xdr:from>
    <xdr:ext cx="1371601" cy="867336"/>
    <xdr:pic>
      <xdr:nvPicPr>
        <xdr:cNvPr id="302" name="Picture 24">
          <a:extLst>
            <a:ext uri="{FF2B5EF4-FFF2-40B4-BE49-F238E27FC236}">
              <a16:creationId xmlns:a16="http://schemas.microsoft.com/office/drawing/2014/main" id="{DE25B83A-B6C9-4F5F-9D11-F18267BEF7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/>
        <a:srcRect l="12459" t="7453" r="13007" b="12429"/>
        <a:stretch>
          <a:fillRect/>
        </a:stretch>
      </xdr:blipFill>
      <xdr:spPr>
        <a:xfrm>
          <a:off x="4436408" y="52343423"/>
          <a:ext cx="1371601" cy="86733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26895</xdr:colOff>
      <xdr:row>327</xdr:row>
      <xdr:rowOff>17929</xdr:rowOff>
    </xdr:from>
    <xdr:ext cx="1371600" cy="893410"/>
    <xdr:pic>
      <xdr:nvPicPr>
        <xdr:cNvPr id="303" name="Picture 27">
          <a:extLst>
            <a:ext uri="{FF2B5EF4-FFF2-40B4-BE49-F238E27FC236}">
              <a16:creationId xmlns:a16="http://schemas.microsoft.com/office/drawing/2014/main" id="{87123CE2-1AF9-4598-9829-C25F89AC2A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/>
        <a:srcRect/>
        <a:stretch>
          <a:fillRect/>
        </a:stretch>
      </xdr:blipFill>
      <xdr:spPr>
        <a:xfrm>
          <a:off x="4427445" y="52500679"/>
          <a:ext cx="1371600" cy="8934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17928</xdr:colOff>
      <xdr:row>220</xdr:row>
      <xdr:rowOff>44825</xdr:rowOff>
    </xdr:from>
    <xdr:ext cx="1392915" cy="842682"/>
    <xdr:pic>
      <xdr:nvPicPr>
        <xdr:cNvPr id="304" name="图片 358" descr="76.jpg">
          <a:extLst>
            <a:ext uri="{FF2B5EF4-FFF2-40B4-BE49-F238E27FC236}">
              <a16:creationId xmlns:a16="http://schemas.microsoft.com/office/drawing/2014/main" id="{D5E52FFC-9D2D-4E1A-BA10-28084AF29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/>
        <a:srcRect l="10393" r="9542"/>
        <a:stretch>
          <a:fillRect/>
        </a:stretch>
      </xdr:blipFill>
      <xdr:spPr>
        <a:xfrm rot="5400000">
          <a:off x="4693595" y="32916708"/>
          <a:ext cx="842682" cy="1392915"/>
        </a:xfrm>
        <a:prstGeom prst="rect">
          <a:avLst/>
        </a:prstGeom>
      </xdr:spPr>
    </xdr:pic>
    <xdr:clientData/>
  </xdr:oneCellAnchor>
  <xdr:oneCellAnchor>
    <xdr:from>
      <xdr:col>3</xdr:col>
      <xdr:colOff>35859</xdr:colOff>
      <xdr:row>328</xdr:row>
      <xdr:rowOff>26894</xdr:rowOff>
    </xdr:from>
    <xdr:ext cx="1353671" cy="878875"/>
    <xdr:pic>
      <xdr:nvPicPr>
        <xdr:cNvPr id="305" name="Picture 28">
          <a:extLst>
            <a:ext uri="{FF2B5EF4-FFF2-40B4-BE49-F238E27FC236}">
              <a16:creationId xmlns:a16="http://schemas.microsoft.com/office/drawing/2014/main" id="{4772A64F-BD4E-45E1-A305-FEC724CF2B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/>
        <a:srcRect l="8885" r="6068" b="8421"/>
        <a:stretch>
          <a:fillRect/>
        </a:stretch>
      </xdr:blipFill>
      <xdr:spPr>
        <a:xfrm>
          <a:off x="4436409" y="52693794"/>
          <a:ext cx="1353671" cy="878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26895</xdr:colOff>
      <xdr:row>329</xdr:row>
      <xdr:rowOff>17930</xdr:rowOff>
    </xdr:from>
    <xdr:ext cx="1375816" cy="896471"/>
    <xdr:pic>
      <xdr:nvPicPr>
        <xdr:cNvPr id="306" name="Picture 29">
          <a:extLst>
            <a:ext uri="{FF2B5EF4-FFF2-40B4-BE49-F238E27FC236}">
              <a16:creationId xmlns:a16="http://schemas.microsoft.com/office/drawing/2014/main" id="{C9D7D0BD-691F-4B81-8865-C9BB5F244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/>
        <a:srcRect t="4762"/>
        <a:stretch>
          <a:fillRect/>
        </a:stretch>
      </xdr:blipFill>
      <xdr:spPr>
        <a:xfrm>
          <a:off x="4427445" y="52868980"/>
          <a:ext cx="1375816" cy="89647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17930</xdr:colOff>
      <xdr:row>330</xdr:row>
      <xdr:rowOff>62754</xdr:rowOff>
    </xdr:from>
    <xdr:ext cx="1389530" cy="803368"/>
    <xdr:pic>
      <xdr:nvPicPr>
        <xdr:cNvPr id="307" name="Picture 30">
          <a:extLst>
            <a:ext uri="{FF2B5EF4-FFF2-40B4-BE49-F238E27FC236}">
              <a16:creationId xmlns:a16="http://schemas.microsoft.com/office/drawing/2014/main" id="{D4D2FA6D-3803-4D38-87C8-41557FF32C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/>
        <a:srcRect/>
        <a:stretch>
          <a:fillRect/>
        </a:stretch>
      </xdr:blipFill>
      <xdr:spPr>
        <a:xfrm>
          <a:off x="4418480" y="53097954"/>
          <a:ext cx="1389530" cy="8033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50976</xdr:colOff>
      <xdr:row>331</xdr:row>
      <xdr:rowOff>44824</xdr:rowOff>
    </xdr:from>
    <xdr:ext cx="1338553" cy="876812"/>
    <xdr:pic>
      <xdr:nvPicPr>
        <xdr:cNvPr id="308" name="Picture 31">
          <a:extLst>
            <a:ext uri="{FF2B5EF4-FFF2-40B4-BE49-F238E27FC236}">
              <a16:creationId xmlns:a16="http://schemas.microsoft.com/office/drawing/2014/main" id="{00B71D5A-DB19-4A84-B110-523E349CE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/>
        <a:srcRect/>
        <a:stretch>
          <a:fillRect/>
        </a:stretch>
      </xdr:blipFill>
      <xdr:spPr>
        <a:xfrm>
          <a:off x="4451526" y="53264174"/>
          <a:ext cx="1338553" cy="87681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53788</xdr:colOff>
      <xdr:row>332</xdr:row>
      <xdr:rowOff>44823</xdr:rowOff>
    </xdr:from>
    <xdr:ext cx="1335741" cy="896471"/>
    <xdr:pic>
      <xdr:nvPicPr>
        <xdr:cNvPr id="309" name="Picture 32">
          <a:extLst>
            <a:ext uri="{FF2B5EF4-FFF2-40B4-BE49-F238E27FC236}">
              <a16:creationId xmlns:a16="http://schemas.microsoft.com/office/drawing/2014/main" id="{FD66A6BD-E81D-4D01-8F0F-20371ECC64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/>
        <a:srcRect l="18813" t="5523" r="21678" b="2417"/>
        <a:stretch>
          <a:fillRect/>
        </a:stretch>
      </xdr:blipFill>
      <xdr:spPr>
        <a:xfrm>
          <a:off x="4454338" y="53448323"/>
          <a:ext cx="1335741" cy="89647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62754</xdr:colOff>
      <xdr:row>243</xdr:row>
      <xdr:rowOff>35860</xdr:rowOff>
    </xdr:from>
    <xdr:ext cx="1308846" cy="876242"/>
    <xdr:pic>
      <xdr:nvPicPr>
        <xdr:cNvPr id="310" name="Picture 33">
          <a:extLst>
            <a:ext uri="{FF2B5EF4-FFF2-40B4-BE49-F238E27FC236}">
              <a16:creationId xmlns:a16="http://schemas.microsoft.com/office/drawing/2014/main" id="{DF8D4A53-D92A-43A9-B6D6-4308274D69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>
        <a:xfrm>
          <a:off x="4463304" y="37418310"/>
          <a:ext cx="1308846" cy="87624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62753</xdr:colOff>
      <xdr:row>244</xdr:row>
      <xdr:rowOff>0</xdr:rowOff>
    </xdr:from>
    <xdr:ext cx="1308847" cy="933744"/>
    <xdr:pic>
      <xdr:nvPicPr>
        <xdr:cNvPr id="311" name="Picture 34">
          <a:extLst>
            <a:ext uri="{FF2B5EF4-FFF2-40B4-BE49-F238E27FC236}">
              <a16:creationId xmlns:a16="http://schemas.microsoft.com/office/drawing/2014/main" id="{0691DC22-6EDE-4E87-A218-16396D4B5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/>
        <a:srcRect/>
        <a:stretch>
          <a:fillRect/>
        </a:stretch>
      </xdr:blipFill>
      <xdr:spPr>
        <a:xfrm>
          <a:off x="4463303" y="37566600"/>
          <a:ext cx="1308847" cy="93374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53788</xdr:colOff>
      <xdr:row>236</xdr:row>
      <xdr:rowOff>35859</xdr:rowOff>
    </xdr:from>
    <xdr:ext cx="1317811" cy="881844"/>
    <xdr:pic>
      <xdr:nvPicPr>
        <xdr:cNvPr id="312" name="Picture 35">
          <a:extLst>
            <a:ext uri="{FF2B5EF4-FFF2-40B4-BE49-F238E27FC236}">
              <a16:creationId xmlns:a16="http://schemas.microsoft.com/office/drawing/2014/main" id="{1489F424-0141-426B-8F40-58809366D4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/>
        <a:srcRect l="5901" r="6897"/>
        <a:stretch>
          <a:fillRect/>
        </a:stretch>
      </xdr:blipFill>
      <xdr:spPr>
        <a:xfrm>
          <a:off x="4454338" y="36313409"/>
          <a:ext cx="1317811" cy="88184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26894</xdr:colOff>
      <xdr:row>234</xdr:row>
      <xdr:rowOff>8965</xdr:rowOff>
    </xdr:from>
    <xdr:ext cx="1380565" cy="919429"/>
    <xdr:pic>
      <xdr:nvPicPr>
        <xdr:cNvPr id="313" name="Picture 36">
          <a:extLst>
            <a:ext uri="{FF2B5EF4-FFF2-40B4-BE49-F238E27FC236}">
              <a16:creationId xmlns:a16="http://schemas.microsoft.com/office/drawing/2014/main" id="{2A13B00A-69B3-4043-B4B7-C7B736BAD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/>
        <a:srcRect l="4908" r="3681"/>
        <a:stretch>
          <a:fillRect/>
        </a:stretch>
      </xdr:blipFill>
      <xdr:spPr>
        <a:xfrm>
          <a:off x="4427444" y="35734065"/>
          <a:ext cx="1380565" cy="9194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35859</xdr:colOff>
      <xdr:row>232</xdr:row>
      <xdr:rowOff>35859</xdr:rowOff>
    </xdr:from>
    <xdr:ext cx="1350400" cy="869576"/>
    <xdr:pic>
      <xdr:nvPicPr>
        <xdr:cNvPr id="314" name="Picture 37">
          <a:extLst>
            <a:ext uri="{FF2B5EF4-FFF2-40B4-BE49-F238E27FC236}">
              <a16:creationId xmlns:a16="http://schemas.microsoft.com/office/drawing/2014/main" id="{89B42307-2A27-4D74-AB87-6A23BB8D72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 l="6040" t="3074" r="5369" b="9811"/>
        <a:stretch>
          <a:fillRect/>
        </a:stretch>
      </xdr:blipFill>
      <xdr:spPr>
        <a:xfrm>
          <a:off x="4436409" y="35392659"/>
          <a:ext cx="1350400" cy="8695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13567</xdr:colOff>
      <xdr:row>230</xdr:row>
      <xdr:rowOff>8965</xdr:rowOff>
    </xdr:from>
    <xdr:ext cx="1397278" cy="923365"/>
    <xdr:pic>
      <xdr:nvPicPr>
        <xdr:cNvPr id="315" name="Picture 38">
          <a:extLst>
            <a:ext uri="{FF2B5EF4-FFF2-40B4-BE49-F238E27FC236}">
              <a16:creationId xmlns:a16="http://schemas.microsoft.com/office/drawing/2014/main" id="{DCA6F98E-A443-4B3B-8F65-05184218EA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>
        <a:xfrm>
          <a:off x="4414117" y="34997465"/>
          <a:ext cx="1397278" cy="9233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116542</xdr:colOff>
      <xdr:row>197</xdr:row>
      <xdr:rowOff>26894</xdr:rowOff>
    </xdr:from>
    <xdr:ext cx="1210235" cy="898520"/>
    <xdr:pic>
      <xdr:nvPicPr>
        <xdr:cNvPr id="316" name="Picture 39">
          <a:extLst>
            <a:ext uri="{FF2B5EF4-FFF2-40B4-BE49-F238E27FC236}">
              <a16:creationId xmlns:a16="http://schemas.microsoft.com/office/drawing/2014/main" id="{227BD7F9-8F23-4511-8975-BB7B1DB30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/>
        <a:srcRect/>
        <a:stretch>
          <a:fillRect/>
        </a:stretch>
      </xdr:blipFill>
      <xdr:spPr>
        <a:xfrm>
          <a:off x="4517092" y="29122594"/>
          <a:ext cx="1210235" cy="8985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94340</xdr:colOff>
      <xdr:row>198</xdr:row>
      <xdr:rowOff>35858</xdr:rowOff>
    </xdr:from>
    <xdr:ext cx="1219620" cy="878541"/>
    <xdr:pic>
      <xdr:nvPicPr>
        <xdr:cNvPr id="317" name="Picture 40">
          <a:extLst>
            <a:ext uri="{FF2B5EF4-FFF2-40B4-BE49-F238E27FC236}">
              <a16:creationId xmlns:a16="http://schemas.microsoft.com/office/drawing/2014/main" id="{A0B39A0D-34DB-44FD-974B-BF40D933EA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/>
        <a:srcRect l="29122" r="27065"/>
        <a:stretch>
          <a:fillRect/>
        </a:stretch>
      </xdr:blipFill>
      <xdr:spPr>
        <a:xfrm rot="5400000">
          <a:off x="4665429" y="29145169"/>
          <a:ext cx="878541" cy="12196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53790</xdr:colOff>
      <xdr:row>227</xdr:row>
      <xdr:rowOff>26895</xdr:rowOff>
    </xdr:from>
    <xdr:ext cx="1344705" cy="896470"/>
    <xdr:pic>
      <xdr:nvPicPr>
        <xdr:cNvPr id="318" name="图片 359" descr="37.jpg">
          <a:extLst>
            <a:ext uri="{FF2B5EF4-FFF2-40B4-BE49-F238E27FC236}">
              <a16:creationId xmlns:a16="http://schemas.microsoft.com/office/drawing/2014/main" id="{02B04453-F2AB-4C14-8D1C-29936C791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/>
        <a:srcRect l="5242" t="15728" r="8256" b="7382"/>
        <a:stretch>
          <a:fillRect/>
        </a:stretch>
      </xdr:blipFill>
      <xdr:spPr>
        <a:xfrm>
          <a:off x="4454340" y="34462945"/>
          <a:ext cx="1344705" cy="896470"/>
        </a:xfrm>
        <a:prstGeom prst="rect">
          <a:avLst/>
        </a:prstGeom>
      </xdr:spPr>
    </xdr:pic>
    <xdr:clientData/>
  </xdr:oneCellAnchor>
  <xdr:oneCellAnchor>
    <xdr:from>
      <xdr:col>3</xdr:col>
      <xdr:colOff>26894</xdr:colOff>
      <xdr:row>291</xdr:row>
      <xdr:rowOff>98612</xdr:rowOff>
    </xdr:from>
    <xdr:ext cx="1364928" cy="728092"/>
    <xdr:pic>
      <xdr:nvPicPr>
        <xdr:cNvPr id="319" name="图片 360" descr="96-1.jpg">
          <a:extLst>
            <a:ext uri="{FF2B5EF4-FFF2-40B4-BE49-F238E27FC236}">
              <a16:creationId xmlns:a16="http://schemas.microsoft.com/office/drawing/2014/main" id="{BE58E07B-715D-4703-A10A-2C5329E60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/>
        <a:stretch>
          <a:fillRect/>
        </a:stretch>
      </xdr:blipFill>
      <xdr:spPr>
        <a:xfrm>
          <a:off x="4427444" y="45951962"/>
          <a:ext cx="1364928" cy="728092"/>
        </a:xfrm>
        <a:prstGeom prst="rect">
          <a:avLst/>
        </a:prstGeom>
      </xdr:spPr>
    </xdr:pic>
    <xdr:clientData/>
  </xdr:oneCellAnchor>
  <xdr:oneCellAnchor>
    <xdr:from>
      <xdr:col>3</xdr:col>
      <xdr:colOff>342756</xdr:colOff>
      <xdr:row>295</xdr:row>
      <xdr:rowOff>242193</xdr:rowOff>
    </xdr:from>
    <xdr:ext cx="775735" cy="1380564"/>
    <xdr:pic>
      <xdr:nvPicPr>
        <xdr:cNvPr id="320" name="图片 361" descr="21.jpg">
          <a:extLst>
            <a:ext uri="{FF2B5EF4-FFF2-40B4-BE49-F238E27FC236}">
              <a16:creationId xmlns:a16="http://schemas.microsoft.com/office/drawing/2014/main" id="{9251D1DC-5DE3-4062-AEAD-756479421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/>
        <a:srcRect l="5141" t="19956" r="6136" b="16805"/>
        <a:stretch>
          <a:fillRect/>
        </a:stretch>
      </xdr:blipFill>
      <xdr:spPr>
        <a:xfrm rot="5400000">
          <a:off x="7100048" y="238848901"/>
          <a:ext cx="1380564" cy="775735"/>
        </a:xfrm>
        <a:prstGeom prst="rect">
          <a:avLst/>
        </a:prstGeom>
      </xdr:spPr>
    </xdr:pic>
    <xdr:clientData/>
  </xdr:oneCellAnchor>
  <xdr:oneCellAnchor>
    <xdr:from>
      <xdr:col>3</xdr:col>
      <xdr:colOff>152401</xdr:colOff>
      <xdr:row>314</xdr:row>
      <xdr:rowOff>17931</xdr:rowOff>
    </xdr:from>
    <xdr:ext cx="1177663" cy="887505"/>
    <xdr:pic>
      <xdr:nvPicPr>
        <xdr:cNvPr id="321" name="Picture 1">
          <a:extLst>
            <a:ext uri="{FF2B5EF4-FFF2-40B4-BE49-F238E27FC236}">
              <a16:creationId xmlns:a16="http://schemas.microsoft.com/office/drawing/2014/main" id="{553E280D-E203-476A-A078-84D8AF7887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>
        <a:xfrm>
          <a:off x="4552951" y="50106731"/>
          <a:ext cx="1177663" cy="8875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>
    <xdr:from>
      <xdr:col>8</xdr:col>
      <xdr:colOff>77455</xdr:colOff>
      <xdr:row>3</xdr:row>
      <xdr:rowOff>54180</xdr:rowOff>
    </xdr:from>
    <xdr:to>
      <xdr:col>9</xdr:col>
      <xdr:colOff>22120</xdr:colOff>
      <xdr:row>3</xdr:row>
      <xdr:rowOff>930514</xdr:rowOff>
    </xdr:to>
    <xdr:pic>
      <xdr:nvPicPr>
        <xdr:cNvPr id="38" name="图片 23">
          <a:extLst>
            <a:ext uri="{FF2B5EF4-FFF2-40B4-BE49-F238E27FC236}">
              <a16:creationId xmlns:a16="http://schemas.microsoft.com/office/drawing/2014/main" id="{1021A9C9-A543-4A19-AE4F-1456AE133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lum bright="18000"/>
        </a:blip>
        <a:stretch>
          <a:fillRect/>
        </a:stretch>
      </xdr:blipFill>
      <xdr:spPr>
        <a:xfrm>
          <a:off x="13451362" y="1818434"/>
          <a:ext cx="1252794" cy="87633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162686</xdr:colOff>
      <xdr:row>6</xdr:row>
      <xdr:rowOff>114954</xdr:rowOff>
    </xdr:from>
    <xdr:to>
      <xdr:col>8</xdr:col>
      <xdr:colOff>1089181</xdr:colOff>
      <xdr:row>6</xdr:row>
      <xdr:rowOff>885535</xdr:rowOff>
    </xdr:to>
    <xdr:pic>
      <xdr:nvPicPr>
        <xdr:cNvPr id="192" name="图片 123">
          <a:extLst>
            <a:ext uri="{FF2B5EF4-FFF2-40B4-BE49-F238E27FC236}">
              <a16:creationId xmlns:a16="http://schemas.microsoft.com/office/drawing/2014/main" id="{0CF91CCD-1DA9-4FD2-AB70-637A28C49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lum bright="24000"/>
        </a:blip>
        <a:stretch>
          <a:fillRect/>
        </a:stretch>
      </xdr:blipFill>
      <xdr:spPr>
        <a:xfrm>
          <a:off x="12932935" y="5037038"/>
          <a:ext cx="926495" cy="7705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39782</xdr:colOff>
      <xdr:row>7</xdr:row>
      <xdr:rowOff>133350</xdr:rowOff>
    </xdr:from>
    <xdr:to>
      <xdr:col>8</xdr:col>
      <xdr:colOff>1190402</xdr:colOff>
      <xdr:row>7</xdr:row>
      <xdr:rowOff>781050</xdr:rowOff>
    </xdr:to>
    <xdr:pic>
      <xdr:nvPicPr>
        <xdr:cNvPr id="322" name="图片 124">
          <a:extLst>
            <a:ext uri="{FF2B5EF4-FFF2-40B4-BE49-F238E27FC236}">
              <a16:creationId xmlns:a16="http://schemas.microsoft.com/office/drawing/2014/main" id="{ACA58442-B0B4-48AC-9510-407C1CEC7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13410342" y="5692902"/>
          <a:ext cx="1150620" cy="647700"/>
        </a:xfrm>
        <a:prstGeom prst="rect">
          <a:avLst/>
        </a:prstGeom>
      </xdr:spPr>
    </xdr:pic>
    <xdr:clientData/>
  </xdr:twoCellAnchor>
  <xdr:oneCellAnchor>
    <xdr:from>
      <xdr:col>8</xdr:col>
      <xdr:colOff>26898</xdr:colOff>
      <xdr:row>8</xdr:row>
      <xdr:rowOff>17443</xdr:rowOff>
    </xdr:from>
    <xdr:ext cx="1237130" cy="878542"/>
    <xdr:pic>
      <xdr:nvPicPr>
        <xdr:cNvPr id="323" name="图片 294" descr="31.jpg">
          <a:extLst>
            <a:ext uri="{FF2B5EF4-FFF2-40B4-BE49-F238E27FC236}">
              <a16:creationId xmlns:a16="http://schemas.microsoft.com/office/drawing/2014/main" id="{FF1332C1-81EF-4DF5-A548-08E41C7AD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/>
        <a:srcRect l="15919" t="19053" r="22652" b="16071"/>
        <a:stretch>
          <a:fillRect/>
        </a:stretch>
      </xdr:blipFill>
      <xdr:spPr>
        <a:xfrm rot="16200000">
          <a:off x="13576752" y="6348677"/>
          <a:ext cx="878542" cy="1237130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9</xdr:row>
      <xdr:rowOff>44337</xdr:rowOff>
    </xdr:from>
    <xdr:ext cx="1353672" cy="860612"/>
    <xdr:pic>
      <xdr:nvPicPr>
        <xdr:cNvPr id="326" name="图片 295" descr="330.jpg">
          <a:extLst>
            <a:ext uri="{FF2B5EF4-FFF2-40B4-BE49-F238E27FC236}">
              <a16:creationId xmlns:a16="http://schemas.microsoft.com/office/drawing/2014/main" id="{8C68D9FD-8C38-4839-9A1F-1096AD015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/>
        <a:srcRect l="22281" t="25024" r="25013" b="30298"/>
        <a:stretch>
          <a:fillRect/>
        </a:stretch>
      </xdr:blipFill>
      <xdr:spPr>
        <a:xfrm>
          <a:off x="13370560" y="7505841"/>
          <a:ext cx="1353672" cy="860612"/>
        </a:xfrm>
        <a:prstGeom prst="rect">
          <a:avLst/>
        </a:prstGeom>
      </xdr:spPr>
    </xdr:pic>
    <xdr:clientData/>
  </xdr:oneCellAnchor>
  <xdr:twoCellAnchor editAs="oneCell">
    <xdr:from>
      <xdr:col>8</xdr:col>
      <xdr:colOff>109320</xdr:colOff>
      <xdr:row>10</xdr:row>
      <xdr:rowOff>9688</xdr:rowOff>
    </xdr:from>
    <xdr:to>
      <xdr:col>8</xdr:col>
      <xdr:colOff>1243583</xdr:colOff>
      <xdr:row>10</xdr:row>
      <xdr:rowOff>941845</xdr:rowOff>
    </xdr:to>
    <xdr:pic>
      <xdr:nvPicPr>
        <xdr:cNvPr id="327" name="Imagen 326">
          <a:extLst>
            <a:ext uri="{FF2B5EF4-FFF2-40B4-BE49-F238E27FC236}">
              <a16:creationId xmlns:a16="http://schemas.microsoft.com/office/drawing/2014/main" id="{C25BAF4E-B21C-6012-91AA-75EF7817F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5400000">
          <a:off x="12980622" y="8634624"/>
          <a:ext cx="932157" cy="1134263"/>
        </a:xfrm>
        <a:prstGeom prst="rect">
          <a:avLst/>
        </a:prstGeom>
      </xdr:spPr>
    </xdr:pic>
    <xdr:clientData/>
  </xdr:twoCellAnchor>
  <xdr:twoCellAnchor editAs="oneCell">
    <xdr:from>
      <xdr:col>8</xdr:col>
      <xdr:colOff>86647</xdr:colOff>
      <xdr:row>4</xdr:row>
      <xdr:rowOff>146303</xdr:rowOff>
    </xdr:from>
    <xdr:to>
      <xdr:col>8</xdr:col>
      <xdr:colOff>1212567</xdr:colOff>
      <xdr:row>4</xdr:row>
      <xdr:rowOff>853439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A015E29E-866E-497F-A2BC-E1EFEC139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12876055" y="3169920"/>
          <a:ext cx="1125920" cy="707136"/>
        </a:xfrm>
        <a:prstGeom prst="rect">
          <a:avLst/>
        </a:prstGeom>
      </xdr:spPr>
    </xdr:pic>
    <xdr:clientData/>
  </xdr:twoCellAnchor>
  <xdr:twoCellAnchor editAs="oneCell">
    <xdr:from>
      <xdr:col>8</xdr:col>
      <xdr:colOff>167205</xdr:colOff>
      <xdr:row>5</xdr:row>
      <xdr:rowOff>142116</xdr:rowOff>
    </xdr:from>
    <xdr:to>
      <xdr:col>8</xdr:col>
      <xdr:colOff>867375</xdr:colOff>
      <xdr:row>5</xdr:row>
      <xdr:rowOff>942310</xdr:rowOff>
    </xdr:to>
    <xdr:pic>
      <xdr:nvPicPr>
        <xdr:cNvPr id="329" name="Imagen 328">
          <a:extLst>
            <a:ext uri="{FF2B5EF4-FFF2-40B4-BE49-F238E27FC236}">
              <a16:creationId xmlns:a16="http://schemas.microsoft.com/office/drawing/2014/main" id="{8F9E7363-2042-751D-3871-23159A998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12937454" y="4113225"/>
          <a:ext cx="700170" cy="800194"/>
        </a:xfrm>
        <a:prstGeom prst="rect">
          <a:avLst/>
        </a:prstGeom>
      </xdr:spPr>
    </xdr:pic>
    <xdr:clientData/>
  </xdr:twoCellAnchor>
  <xdr:twoCellAnchor editAs="oneCell">
    <xdr:from>
      <xdr:col>8</xdr:col>
      <xdr:colOff>207264</xdr:colOff>
      <xdr:row>92</xdr:row>
      <xdr:rowOff>84359</xdr:rowOff>
    </xdr:from>
    <xdr:to>
      <xdr:col>8</xdr:col>
      <xdr:colOff>1170432</xdr:colOff>
      <xdr:row>92</xdr:row>
      <xdr:rowOff>945931</xdr:rowOff>
    </xdr:to>
    <xdr:pic>
      <xdr:nvPicPr>
        <xdr:cNvPr id="330" name="Imagen 329">
          <a:extLst>
            <a:ext uri="{FF2B5EF4-FFF2-40B4-BE49-F238E27FC236}">
              <a16:creationId xmlns:a16="http://schemas.microsoft.com/office/drawing/2014/main" id="{D99D2690-E554-A6A6-668F-B3C78F6A8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13008864" y="74450683"/>
          <a:ext cx="963168" cy="861572"/>
        </a:xfrm>
        <a:prstGeom prst="rect">
          <a:avLst/>
        </a:prstGeom>
      </xdr:spPr>
    </xdr:pic>
    <xdr:clientData/>
  </xdr:twoCellAnchor>
  <xdr:twoCellAnchor editAs="oneCell">
    <xdr:from>
      <xdr:col>8</xdr:col>
      <xdr:colOff>186944</xdr:colOff>
      <xdr:row>95</xdr:row>
      <xdr:rowOff>113791</xdr:rowOff>
    </xdr:from>
    <xdr:to>
      <xdr:col>8</xdr:col>
      <xdr:colOff>1097153</xdr:colOff>
      <xdr:row>95</xdr:row>
      <xdr:rowOff>724794</xdr:rowOff>
    </xdr:to>
    <xdr:pic>
      <xdr:nvPicPr>
        <xdr:cNvPr id="331" name="Imagen 330">
          <a:extLst>
            <a:ext uri="{FF2B5EF4-FFF2-40B4-BE49-F238E27FC236}">
              <a16:creationId xmlns:a16="http://schemas.microsoft.com/office/drawing/2014/main" id="{B7FBB6D6-F2D3-DB05-D964-8E14676B4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2956032" y="77313535"/>
          <a:ext cx="910209" cy="611003"/>
        </a:xfrm>
        <a:prstGeom prst="rect">
          <a:avLst/>
        </a:prstGeom>
      </xdr:spPr>
    </xdr:pic>
    <xdr:clientData/>
  </xdr:twoCellAnchor>
  <xdr:twoCellAnchor editAs="oneCell">
    <xdr:from>
      <xdr:col>8</xdr:col>
      <xdr:colOff>268224</xdr:colOff>
      <xdr:row>96</xdr:row>
      <xdr:rowOff>108584</xdr:rowOff>
    </xdr:from>
    <xdr:to>
      <xdr:col>8</xdr:col>
      <xdr:colOff>1052302</xdr:colOff>
      <xdr:row>96</xdr:row>
      <xdr:rowOff>790438</xdr:rowOff>
    </xdr:to>
    <xdr:pic>
      <xdr:nvPicPr>
        <xdr:cNvPr id="332" name="Imagen 331">
          <a:extLst>
            <a:ext uri="{FF2B5EF4-FFF2-40B4-BE49-F238E27FC236}">
              <a16:creationId xmlns:a16="http://schemas.microsoft.com/office/drawing/2014/main" id="{70826252-5DBD-E102-5F1A-84997047C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13037312" y="78259304"/>
          <a:ext cx="784078" cy="681854"/>
        </a:xfrm>
        <a:prstGeom prst="rect">
          <a:avLst/>
        </a:prstGeom>
      </xdr:spPr>
    </xdr:pic>
    <xdr:clientData/>
  </xdr:twoCellAnchor>
  <xdr:twoCellAnchor editAs="oneCell">
    <xdr:from>
      <xdr:col>8</xdr:col>
      <xdr:colOff>98852</xdr:colOff>
      <xdr:row>97</xdr:row>
      <xdr:rowOff>84205</xdr:rowOff>
    </xdr:from>
    <xdr:to>
      <xdr:col>8</xdr:col>
      <xdr:colOff>1229964</xdr:colOff>
      <xdr:row>97</xdr:row>
      <xdr:rowOff>869915</xdr:rowOff>
    </xdr:to>
    <xdr:pic>
      <xdr:nvPicPr>
        <xdr:cNvPr id="333" name="Imagen 332">
          <a:extLst>
            <a:ext uri="{FF2B5EF4-FFF2-40B4-BE49-F238E27FC236}">
              <a16:creationId xmlns:a16="http://schemas.microsoft.com/office/drawing/2014/main" id="{73F23F56-4FB9-92B8-7590-34EB418D7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12880682" y="79029052"/>
          <a:ext cx="1131112" cy="785710"/>
        </a:xfrm>
        <a:prstGeom prst="rect">
          <a:avLst/>
        </a:prstGeom>
      </xdr:spPr>
    </xdr:pic>
    <xdr:clientData/>
  </xdr:twoCellAnchor>
  <xdr:twoCellAnchor editAs="oneCell">
    <xdr:from>
      <xdr:col>8</xdr:col>
      <xdr:colOff>178865</xdr:colOff>
      <xdr:row>94</xdr:row>
      <xdr:rowOff>128016</xdr:rowOff>
    </xdr:from>
    <xdr:to>
      <xdr:col>8</xdr:col>
      <xdr:colOff>1050493</xdr:colOff>
      <xdr:row>94</xdr:row>
      <xdr:rowOff>747045</xdr:rowOff>
    </xdr:to>
    <xdr:pic>
      <xdr:nvPicPr>
        <xdr:cNvPr id="334" name="Imagen 333">
          <a:extLst>
            <a:ext uri="{FF2B5EF4-FFF2-40B4-BE49-F238E27FC236}">
              <a16:creationId xmlns:a16="http://schemas.microsoft.com/office/drawing/2014/main" id="{29A55DB7-4A2A-585F-A812-48A7F2160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12953033" y="76379832"/>
          <a:ext cx="871628" cy="619029"/>
        </a:xfrm>
        <a:prstGeom prst="rect">
          <a:avLst/>
        </a:prstGeom>
      </xdr:spPr>
    </xdr:pic>
    <xdr:clientData/>
  </xdr:twoCellAnchor>
  <xdr:twoCellAnchor editAs="oneCell">
    <xdr:from>
      <xdr:col>8</xdr:col>
      <xdr:colOff>14629</xdr:colOff>
      <xdr:row>98</xdr:row>
      <xdr:rowOff>158783</xdr:rowOff>
    </xdr:from>
    <xdr:to>
      <xdr:col>8</xdr:col>
      <xdr:colOff>1302105</xdr:colOff>
      <xdr:row>98</xdr:row>
      <xdr:rowOff>880418</xdr:rowOff>
    </xdr:to>
    <xdr:pic>
      <xdr:nvPicPr>
        <xdr:cNvPr id="335" name="Imagen 334">
          <a:extLst>
            <a:ext uri="{FF2B5EF4-FFF2-40B4-BE49-F238E27FC236}">
              <a16:creationId xmlns:a16="http://schemas.microsoft.com/office/drawing/2014/main" id="{9F9C508F-5D09-0159-1AD5-26A29D366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12816229" y="80230963"/>
          <a:ext cx="1287476" cy="721635"/>
        </a:xfrm>
        <a:prstGeom prst="rect">
          <a:avLst/>
        </a:prstGeom>
      </xdr:spPr>
    </xdr:pic>
    <xdr:clientData/>
  </xdr:twoCellAnchor>
  <xdr:twoCellAnchor editAs="oneCell">
    <xdr:from>
      <xdr:col>8</xdr:col>
      <xdr:colOff>190196</xdr:colOff>
      <xdr:row>93</xdr:row>
      <xdr:rowOff>73152</xdr:rowOff>
    </xdr:from>
    <xdr:to>
      <xdr:col>8</xdr:col>
      <xdr:colOff>1155802</xdr:colOff>
      <xdr:row>93</xdr:row>
      <xdr:rowOff>950611</xdr:rowOff>
    </xdr:to>
    <xdr:pic>
      <xdr:nvPicPr>
        <xdr:cNvPr id="336" name="Imagen 335">
          <a:extLst>
            <a:ext uri="{FF2B5EF4-FFF2-40B4-BE49-F238E27FC236}">
              <a16:creationId xmlns:a16="http://schemas.microsoft.com/office/drawing/2014/main" id="{3FAB6E14-379D-4CE4-90DB-6F86E02D3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12991796" y="75390452"/>
          <a:ext cx="965606" cy="877459"/>
        </a:xfrm>
        <a:prstGeom prst="rect">
          <a:avLst/>
        </a:prstGeom>
      </xdr:spPr>
    </xdr:pic>
    <xdr:clientData/>
  </xdr:twoCellAnchor>
  <xdr:twoCellAnchor editAs="oneCell">
    <xdr:from>
      <xdr:col>8</xdr:col>
      <xdr:colOff>380393</xdr:colOff>
      <xdr:row>91</xdr:row>
      <xdr:rowOff>153671</xdr:rowOff>
    </xdr:from>
    <xdr:to>
      <xdr:col>8</xdr:col>
      <xdr:colOff>965607</xdr:colOff>
      <xdr:row>91</xdr:row>
      <xdr:rowOff>780783</xdr:rowOff>
    </xdr:to>
    <xdr:pic>
      <xdr:nvPicPr>
        <xdr:cNvPr id="337" name="Imagen 336">
          <a:extLst>
            <a:ext uri="{FF2B5EF4-FFF2-40B4-BE49-F238E27FC236}">
              <a16:creationId xmlns:a16="http://schemas.microsoft.com/office/drawing/2014/main" id="{2E9B1B3A-4CF6-9174-B879-9C5E29B5E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13181993" y="73569019"/>
          <a:ext cx="585214" cy="627112"/>
        </a:xfrm>
        <a:prstGeom prst="rect">
          <a:avLst/>
        </a:prstGeom>
      </xdr:spPr>
    </xdr:pic>
    <xdr:clientData/>
  </xdr:twoCellAnchor>
  <xdr:twoCellAnchor editAs="oneCell">
    <xdr:from>
      <xdr:col>8</xdr:col>
      <xdr:colOff>351131</xdr:colOff>
      <xdr:row>90</xdr:row>
      <xdr:rowOff>292606</xdr:rowOff>
    </xdr:from>
    <xdr:to>
      <xdr:col>8</xdr:col>
      <xdr:colOff>701115</xdr:colOff>
      <xdr:row>90</xdr:row>
      <xdr:rowOff>699965</xdr:rowOff>
    </xdr:to>
    <xdr:pic>
      <xdr:nvPicPr>
        <xdr:cNvPr id="339" name="Imagen 338">
          <a:extLst>
            <a:ext uri="{FF2B5EF4-FFF2-40B4-BE49-F238E27FC236}">
              <a16:creationId xmlns:a16="http://schemas.microsoft.com/office/drawing/2014/main" id="{E0CDAAD3-4573-E9D7-AF60-A4E03DE82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13152731" y="72756978"/>
          <a:ext cx="349984" cy="407359"/>
        </a:xfrm>
        <a:prstGeom prst="rect">
          <a:avLst/>
        </a:prstGeom>
      </xdr:spPr>
    </xdr:pic>
    <xdr:clientData/>
  </xdr:twoCellAnchor>
  <xdr:twoCellAnchor editAs="oneCell">
    <xdr:from>
      <xdr:col>8</xdr:col>
      <xdr:colOff>69281</xdr:colOff>
      <xdr:row>143</xdr:row>
      <xdr:rowOff>117043</xdr:rowOff>
    </xdr:from>
    <xdr:to>
      <xdr:col>8</xdr:col>
      <xdr:colOff>976058</xdr:colOff>
      <xdr:row>143</xdr:row>
      <xdr:rowOff>723404</xdr:rowOff>
    </xdr:to>
    <xdr:pic>
      <xdr:nvPicPr>
        <xdr:cNvPr id="340" name="Imagen 339">
          <a:extLst>
            <a:ext uri="{FF2B5EF4-FFF2-40B4-BE49-F238E27FC236}">
              <a16:creationId xmlns:a16="http://schemas.microsoft.com/office/drawing/2014/main" id="{828157F8-87DC-0DD0-4988-1658CE597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12870881" y="131541927"/>
          <a:ext cx="906777" cy="606361"/>
        </a:xfrm>
        <a:prstGeom prst="rect">
          <a:avLst/>
        </a:prstGeom>
      </xdr:spPr>
    </xdr:pic>
    <xdr:clientData/>
  </xdr:twoCellAnchor>
  <xdr:twoCellAnchor editAs="oneCell">
    <xdr:from>
      <xdr:col>8</xdr:col>
      <xdr:colOff>307239</xdr:colOff>
      <xdr:row>142</xdr:row>
      <xdr:rowOff>1</xdr:rowOff>
    </xdr:from>
    <xdr:to>
      <xdr:col>8</xdr:col>
      <xdr:colOff>1082650</xdr:colOff>
      <xdr:row>142</xdr:row>
      <xdr:rowOff>813757</xdr:rowOff>
    </xdr:to>
    <xdr:pic>
      <xdr:nvPicPr>
        <xdr:cNvPr id="341" name="Imagen 340">
          <a:extLst>
            <a:ext uri="{FF2B5EF4-FFF2-40B4-BE49-F238E27FC236}">
              <a16:creationId xmlns:a16="http://schemas.microsoft.com/office/drawing/2014/main" id="{C668FB19-60DE-AF88-F47C-967D36D47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13108839" y="131424885"/>
          <a:ext cx="775411" cy="813756"/>
        </a:xfrm>
        <a:prstGeom prst="rect">
          <a:avLst/>
        </a:prstGeom>
      </xdr:spPr>
    </xdr:pic>
    <xdr:clientData/>
  </xdr:twoCellAnchor>
  <xdr:twoCellAnchor editAs="oneCell">
    <xdr:from>
      <xdr:col>7</xdr:col>
      <xdr:colOff>1653236</xdr:colOff>
      <xdr:row>184</xdr:row>
      <xdr:rowOff>87784</xdr:rowOff>
    </xdr:from>
    <xdr:to>
      <xdr:col>10</xdr:col>
      <xdr:colOff>115092</xdr:colOff>
      <xdr:row>184</xdr:row>
      <xdr:rowOff>907086</xdr:rowOff>
    </xdr:to>
    <xdr:pic>
      <xdr:nvPicPr>
        <xdr:cNvPr id="343" name="Imagen 342">
          <a:extLst>
            <a:ext uri="{FF2B5EF4-FFF2-40B4-BE49-F238E27FC236}">
              <a16:creationId xmlns:a16="http://schemas.microsoft.com/office/drawing/2014/main" id="{C0BF6A52-B8BA-F4FA-D59A-113B21129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12757710" y="156238044"/>
          <a:ext cx="2075564" cy="819302"/>
        </a:xfrm>
        <a:prstGeom prst="rect">
          <a:avLst/>
        </a:prstGeom>
      </xdr:spPr>
    </xdr:pic>
    <xdr:clientData/>
  </xdr:twoCellAnchor>
  <xdr:oneCellAnchor>
    <xdr:from>
      <xdr:col>8</xdr:col>
      <xdr:colOff>73153</xdr:colOff>
      <xdr:row>250</xdr:row>
      <xdr:rowOff>58522</xdr:rowOff>
    </xdr:from>
    <xdr:ext cx="1155801" cy="672997"/>
    <xdr:pic>
      <xdr:nvPicPr>
        <xdr:cNvPr id="346" name="image70.jpg" descr="坐垫锁总成3704050-R10">
          <a:extLst>
            <a:ext uri="{FF2B5EF4-FFF2-40B4-BE49-F238E27FC236}">
              <a16:creationId xmlns:a16="http://schemas.microsoft.com/office/drawing/2014/main" id="{EF23EE2F-5D2D-4E5C-A793-BDCDA13C9894}"/>
            </a:ext>
          </a:extLst>
        </xdr:cNvPr>
        <xdr:cNvPicPr preferRelativeResize="0"/>
      </xdr:nvPicPr>
      <xdr:blipFill>
        <a:blip xmlns:r="http://schemas.openxmlformats.org/officeDocument/2006/relationships" r:embed="rId328" cstate="print"/>
        <a:stretch>
          <a:fillRect/>
        </a:stretch>
      </xdr:blipFill>
      <xdr:spPr>
        <a:xfrm>
          <a:off x="12874753" y="218973198"/>
          <a:ext cx="1155801" cy="672997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268</xdr:row>
      <xdr:rowOff>0</xdr:rowOff>
    </xdr:from>
    <xdr:ext cx="1400175" cy="904875"/>
    <xdr:pic>
      <xdr:nvPicPr>
        <xdr:cNvPr id="347" name="image70.jpg" descr="坐垫锁总成3704050-R10">
          <a:extLst>
            <a:ext uri="{FF2B5EF4-FFF2-40B4-BE49-F238E27FC236}">
              <a16:creationId xmlns:a16="http://schemas.microsoft.com/office/drawing/2014/main" id="{25A235EA-6B69-4413-A84C-7EBDAFB4CEBE}"/>
            </a:ext>
          </a:extLst>
        </xdr:cNvPr>
        <xdr:cNvPicPr preferRelativeResize="0"/>
      </xdr:nvPicPr>
      <xdr:blipFill>
        <a:blip xmlns:r="http://schemas.openxmlformats.org/officeDocument/2006/relationships" r:embed="rId328" cstate="print"/>
        <a:stretch>
          <a:fillRect/>
        </a:stretch>
      </xdr:blipFill>
      <xdr:spPr>
        <a:xfrm>
          <a:off x="5983834" y="218914676"/>
          <a:ext cx="1400175" cy="90487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8</xdr:col>
      <xdr:colOff>380392</xdr:colOff>
      <xdr:row>249</xdr:row>
      <xdr:rowOff>277977</xdr:rowOff>
    </xdr:from>
    <xdr:to>
      <xdr:col>8</xdr:col>
      <xdr:colOff>1290054</xdr:colOff>
      <xdr:row>249</xdr:row>
      <xdr:rowOff>732808</xdr:rowOff>
    </xdr:to>
    <xdr:pic>
      <xdr:nvPicPr>
        <xdr:cNvPr id="348" name="Imagen 347">
          <a:extLst>
            <a:ext uri="{FF2B5EF4-FFF2-40B4-BE49-F238E27FC236}">
              <a16:creationId xmlns:a16="http://schemas.microsoft.com/office/drawing/2014/main" id="{DDE099CD-8901-AF19-E424-E7988F3C8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13181992" y="218241677"/>
          <a:ext cx="909662" cy="454831"/>
        </a:xfrm>
        <a:prstGeom prst="rect">
          <a:avLst/>
        </a:prstGeom>
      </xdr:spPr>
    </xdr:pic>
    <xdr:clientData/>
  </xdr:twoCellAnchor>
  <xdr:oneCellAnchor>
    <xdr:from>
      <xdr:col>3</xdr:col>
      <xdr:colOff>336501</xdr:colOff>
      <xdr:row>267</xdr:row>
      <xdr:rowOff>277977</xdr:rowOff>
    </xdr:from>
    <xdr:ext cx="909662" cy="454831"/>
    <xdr:pic>
      <xdr:nvPicPr>
        <xdr:cNvPr id="349" name="Imagen 348">
          <a:extLst>
            <a:ext uri="{FF2B5EF4-FFF2-40B4-BE49-F238E27FC236}">
              <a16:creationId xmlns:a16="http://schemas.microsoft.com/office/drawing/2014/main" id="{E3F46AD9-3811-44C1-A3CC-498D49752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13138101" y="218241677"/>
          <a:ext cx="909662" cy="454831"/>
        </a:xfrm>
        <a:prstGeom prst="rect">
          <a:avLst/>
        </a:prstGeom>
      </xdr:spPr>
    </xdr:pic>
    <xdr:clientData/>
  </xdr:oneCellAnchor>
  <xdr:oneCellAnchor>
    <xdr:from>
      <xdr:col>8</xdr:col>
      <xdr:colOff>146304</xdr:colOff>
      <xdr:row>141</xdr:row>
      <xdr:rowOff>140796</xdr:rowOff>
    </xdr:from>
    <xdr:ext cx="1047161" cy="737026"/>
    <xdr:pic>
      <xdr:nvPicPr>
        <xdr:cNvPr id="350" name="图片 333" descr="13.jpg">
          <a:extLst>
            <a:ext uri="{FF2B5EF4-FFF2-40B4-BE49-F238E27FC236}">
              <a16:creationId xmlns:a16="http://schemas.microsoft.com/office/drawing/2014/main" id="{0AEE85BB-8933-4042-B96B-CCBA9A2C98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5" cstate="print"/>
        <a:srcRect l="13158" t="8421" r="11316" b="20702"/>
        <a:stretch>
          <a:fillRect/>
        </a:stretch>
      </xdr:blipFill>
      <xdr:spPr>
        <a:xfrm>
          <a:off x="12947904" y="111595184"/>
          <a:ext cx="1047161" cy="737026"/>
        </a:xfrm>
        <a:prstGeom prst="rect">
          <a:avLst/>
        </a:prstGeom>
      </xdr:spPr>
    </xdr:pic>
    <xdr:clientData/>
  </xdr:oneCellAnchor>
  <xdr:twoCellAnchor editAs="oneCell">
    <xdr:from>
      <xdr:col>8</xdr:col>
      <xdr:colOff>131673</xdr:colOff>
      <xdr:row>139</xdr:row>
      <xdr:rowOff>14630</xdr:rowOff>
    </xdr:from>
    <xdr:to>
      <xdr:col>8</xdr:col>
      <xdr:colOff>1125420</xdr:colOff>
      <xdr:row>139</xdr:row>
      <xdr:rowOff>819301</xdr:rowOff>
    </xdr:to>
    <xdr:pic>
      <xdr:nvPicPr>
        <xdr:cNvPr id="351" name="Imagen 350">
          <a:extLst>
            <a:ext uri="{FF2B5EF4-FFF2-40B4-BE49-F238E27FC236}">
              <a16:creationId xmlns:a16="http://schemas.microsoft.com/office/drawing/2014/main" id="{7AB7C66D-58AC-4E7D-DAFC-C49790886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12933273" y="98155354"/>
          <a:ext cx="993747" cy="804671"/>
        </a:xfrm>
        <a:prstGeom prst="rect">
          <a:avLst/>
        </a:prstGeom>
      </xdr:spPr>
    </xdr:pic>
    <xdr:clientData/>
  </xdr:twoCellAnchor>
  <xdr:twoCellAnchor editAs="oneCell">
    <xdr:from>
      <xdr:col>8</xdr:col>
      <xdr:colOff>160934</xdr:colOff>
      <xdr:row>139</xdr:row>
      <xdr:rowOff>775012</xdr:rowOff>
    </xdr:from>
    <xdr:to>
      <xdr:col>8</xdr:col>
      <xdr:colOff>1141171</xdr:colOff>
      <xdr:row>140</xdr:row>
      <xdr:rowOff>942036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1D06C6D4-71C2-F985-7D97-A368BBE57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12962534" y="98915736"/>
          <a:ext cx="980237" cy="111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137769</xdr:colOff>
      <xdr:row>139</xdr:row>
      <xdr:rowOff>678695</xdr:rowOff>
    </xdr:from>
    <xdr:to>
      <xdr:col>3</xdr:col>
      <xdr:colOff>1118006</xdr:colOff>
      <xdr:row>140</xdr:row>
      <xdr:rowOff>845719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4EDDF132-8AC4-4AA0-B8EA-1A22E3958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6121603" y="98819419"/>
          <a:ext cx="980237" cy="1118000"/>
        </a:xfrm>
        <a:prstGeom prst="rect">
          <a:avLst/>
        </a:prstGeom>
      </xdr:spPr>
    </xdr:pic>
    <xdr:clientData/>
  </xdr:twoCellAnchor>
  <xdr:oneCellAnchor>
    <xdr:from>
      <xdr:col>3</xdr:col>
      <xdr:colOff>131673</xdr:colOff>
      <xdr:row>139</xdr:row>
      <xdr:rowOff>14630</xdr:rowOff>
    </xdr:from>
    <xdr:ext cx="993747" cy="804671"/>
    <xdr:pic>
      <xdr:nvPicPr>
        <xdr:cNvPr id="41" name="Imagen 40">
          <a:extLst>
            <a:ext uri="{FF2B5EF4-FFF2-40B4-BE49-F238E27FC236}">
              <a16:creationId xmlns:a16="http://schemas.microsoft.com/office/drawing/2014/main" id="{7A3E9717-7599-48DA-9EB3-DBFAC0852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12933273" y="98155354"/>
          <a:ext cx="993747" cy="804671"/>
        </a:xfrm>
        <a:prstGeom prst="rect">
          <a:avLst/>
        </a:prstGeom>
      </xdr:spPr>
    </xdr:pic>
    <xdr:clientData/>
  </xdr:oneCellAnchor>
  <xdr:oneCellAnchor>
    <xdr:from>
      <xdr:col>3</xdr:col>
      <xdr:colOff>160934</xdr:colOff>
      <xdr:row>139</xdr:row>
      <xdr:rowOff>775012</xdr:rowOff>
    </xdr:from>
    <xdr:ext cx="980237" cy="1118000"/>
    <xdr:pic>
      <xdr:nvPicPr>
        <xdr:cNvPr id="328" name="Imagen 327">
          <a:extLst>
            <a:ext uri="{FF2B5EF4-FFF2-40B4-BE49-F238E27FC236}">
              <a16:creationId xmlns:a16="http://schemas.microsoft.com/office/drawing/2014/main" id="{96669672-8212-41BC-A407-FF397D55B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12962534" y="98915736"/>
          <a:ext cx="980237" cy="1118000"/>
        </a:xfrm>
        <a:prstGeom prst="rect">
          <a:avLst/>
        </a:prstGeom>
      </xdr:spPr>
    </xdr:pic>
    <xdr:clientData/>
  </xdr:oneCellAnchor>
  <xdr:oneCellAnchor>
    <xdr:from>
      <xdr:col>8</xdr:col>
      <xdr:colOff>18288</xdr:colOff>
      <xdr:row>89</xdr:row>
      <xdr:rowOff>192024</xdr:rowOff>
    </xdr:from>
    <xdr:ext cx="1416206" cy="720969"/>
    <xdr:pic>
      <xdr:nvPicPr>
        <xdr:cNvPr id="338" name="图片 25" descr="右制动手刹总成">
          <a:extLst>
            <a:ext uri="{FF2B5EF4-FFF2-40B4-BE49-F238E27FC236}">
              <a16:creationId xmlns:a16="http://schemas.microsoft.com/office/drawing/2014/main" id="{80EBC642-9B40-4522-8669-67A52583C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 rot="10800000" flipV="1">
          <a:off x="12792456" y="69787008"/>
          <a:ext cx="1416206" cy="720969"/>
        </a:xfrm>
        <a:prstGeom prst="rect">
          <a:avLst/>
        </a:prstGeom>
      </xdr:spPr>
    </xdr:pic>
    <xdr:clientData/>
  </xdr:oneCellAnchor>
  <xdr:oneCellAnchor>
    <xdr:from>
      <xdr:col>8</xdr:col>
      <xdr:colOff>58615</xdr:colOff>
      <xdr:row>39</xdr:row>
      <xdr:rowOff>351694</xdr:rowOff>
    </xdr:from>
    <xdr:ext cx="1307122" cy="334731"/>
    <xdr:pic>
      <xdr:nvPicPr>
        <xdr:cNvPr id="342" name="Picture 3">
          <a:extLst>
            <a:ext uri="{FF2B5EF4-FFF2-40B4-BE49-F238E27FC236}">
              <a16:creationId xmlns:a16="http://schemas.microsoft.com/office/drawing/2014/main" id="{5638F5C3-BDCE-4EC0-89D1-67F4A39CD0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>
          <a:off x="6038501" y="49073248"/>
          <a:ext cx="1307122" cy="33473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17584</xdr:colOff>
      <xdr:row>72</xdr:row>
      <xdr:rowOff>222738</xdr:rowOff>
    </xdr:from>
    <xdr:ext cx="1396878" cy="392724"/>
    <xdr:pic>
      <xdr:nvPicPr>
        <xdr:cNvPr id="344" name="图片 12" descr="方向把组件">
          <a:extLst>
            <a:ext uri="{FF2B5EF4-FFF2-40B4-BE49-F238E27FC236}">
              <a16:creationId xmlns:a16="http://schemas.microsoft.com/office/drawing/2014/main" id="{CA382A5B-5A53-4D92-AF3E-B62B80647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5997470" y="80364817"/>
          <a:ext cx="1396878" cy="392724"/>
        </a:xfrm>
        <a:prstGeom prst="rect">
          <a:avLst/>
        </a:prstGeom>
      </xdr:spPr>
    </xdr:pic>
    <xdr:clientData/>
  </xdr:oneCellAnchor>
  <xdr:oneCellAnchor>
    <xdr:from>
      <xdr:col>8</xdr:col>
      <xdr:colOff>63820</xdr:colOff>
      <xdr:row>73</xdr:row>
      <xdr:rowOff>41030</xdr:rowOff>
    </xdr:from>
    <xdr:ext cx="1326830" cy="853049"/>
    <xdr:pic>
      <xdr:nvPicPr>
        <xdr:cNvPr id="345" name="图片 13" descr="方向把压块">
          <a:extLst>
            <a:ext uri="{FF2B5EF4-FFF2-40B4-BE49-F238E27FC236}">
              <a16:creationId xmlns:a16="http://schemas.microsoft.com/office/drawing/2014/main" id="{055F3B3B-5BDE-4924-A4C3-B610C49D7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6043706" y="81135247"/>
          <a:ext cx="1326830" cy="853049"/>
        </a:xfrm>
        <a:prstGeom prst="rect">
          <a:avLst/>
        </a:prstGeom>
      </xdr:spPr>
    </xdr:pic>
    <xdr:clientData/>
  </xdr:oneCellAnchor>
  <xdr:twoCellAnchor>
    <xdr:from>
      <xdr:col>8</xdr:col>
      <xdr:colOff>50165</xdr:colOff>
      <xdr:row>54</xdr:row>
      <xdr:rowOff>47625</xdr:rowOff>
    </xdr:from>
    <xdr:to>
      <xdr:col>8</xdr:col>
      <xdr:colOff>1275715</xdr:colOff>
      <xdr:row>54</xdr:row>
      <xdr:rowOff>899160</xdr:rowOff>
    </xdr:to>
    <xdr:pic>
      <xdr:nvPicPr>
        <xdr:cNvPr id="352" name="图片 134">
          <a:extLst>
            <a:ext uri="{FF2B5EF4-FFF2-40B4-BE49-F238E27FC236}">
              <a16:creationId xmlns:a16="http://schemas.microsoft.com/office/drawing/2014/main" id="{0077F09C-D566-4E97-AAFA-35EEFF251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6030051" y="63051236"/>
          <a:ext cx="122555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40640</xdr:colOff>
      <xdr:row>55</xdr:row>
      <xdr:rowOff>46990</xdr:rowOff>
    </xdr:from>
    <xdr:to>
      <xdr:col>8</xdr:col>
      <xdr:colOff>1314450</xdr:colOff>
      <xdr:row>55</xdr:row>
      <xdr:rowOff>890905</xdr:rowOff>
    </xdr:to>
    <xdr:pic>
      <xdr:nvPicPr>
        <xdr:cNvPr id="353" name="图片 135">
          <a:extLst>
            <a:ext uri="{FF2B5EF4-FFF2-40B4-BE49-F238E27FC236}">
              <a16:creationId xmlns:a16="http://schemas.microsoft.com/office/drawing/2014/main" id="{ED4F210C-5FE1-4F32-8715-1544E630A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6020526" y="64002739"/>
          <a:ext cx="1273810" cy="843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281268</xdr:colOff>
      <xdr:row>56</xdr:row>
      <xdr:rowOff>28500</xdr:rowOff>
    </xdr:from>
    <xdr:to>
      <xdr:col>8</xdr:col>
      <xdr:colOff>1146138</xdr:colOff>
      <xdr:row>56</xdr:row>
      <xdr:rowOff>920040</xdr:rowOff>
    </xdr:to>
    <xdr:pic>
      <xdr:nvPicPr>
        <xdr:cNvPr id="354" name="图片 136">
          <a:extLst>
            <a:ext uri="{FF2B5EF4-FFF2-40B4-BE49-F238E27FC236}">
              <a16:creationId xmlns:a16="http://schemas.microsoft.com/office/drawing/2014/main" id="{F89108EE-CB9E-4567-86AB-9A12A7CB7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6261154" y="64936386"/>
          <a:ext cx="864870" cy="89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19050</xdr:colOff>
      <xdr:row>57</xdr:row>
      <xdr:rowOff>94615</xdr:rowOff>
    </xdr:from>
    <xdr:to>
      <xdr:col>8</xdr:col>
      <xdr:colOff>1426845</xdr:colOff>
      <xdr:row>57</xdr:row>
      <xdr:rowOff>889000</xdr:rowOff>
    </xdr:to>
    <xdr:pic>
      <xdr:nvPicPr>
        <xdr:cNvPr id="355" name="图片 137">
          <a:extLst>
            <a:ext uri="{FF2B5EF4-FFF2-40B4-BE49-F238E27FC236}">
              <a16:creationId xmlns:a16="http://schemas.microsoft.com/office/drawing/2014/main" id="{1ECCE8AB-1B66-4433-8689-D1FCD39F4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5998936" y="65954637"/>
          <a:ext cx="1341958" cy="794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278130</xdr:colOff>
      <xdr:row>67</xdr:row>
      <xdr:rowOff>18415</xdr:rowOff>
    </xdr:from>
    <xdr:to>
      <xdr:col>8</xdr:col>
      <xdr:colOff>1181735</xdr:colOff>
      <xdr:row>67</xdr:row>
      <xdr:rowOff>929005</xdr:rowOff>
    </xdr:to>
    <xdr:pic>
      <xdr:nvPicPr>
        <xdr:cNvPr id="356" name="图片 174">
          <a:extLst>
            <a:ext uri="{FF2B5EF4-FFF2-40B4-BE49-F238E27FC236}">
              <a16:creationId xmlns:a16="http://schemas.microsoft.com/office/drawing/2014/main" id="{F560C847-B0A4-401C-9941-CE8789DD7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lum bright="18000"/>
        </a:blip>
        <a:stretch>
          <a:fillRect/>
        </a:stretch>
      </xdr:blipFill>
      <xdr:spPr>
        <a:xfrm>
          <a:off x="6258016" y="75399809"/>
          <a:ext cx="90360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106680</xdr:colOff>
      <xdr:row>48</xdr:row>
      <xdr:rowOff>428625</xdr:rowOff>
    </xdr:from>
    <xdr:to>
      <xdr:col>9</xdr:col>
      <xdr:colOff>0</xdr:colOff>
      <xdr:row>48</xdr:row>
      <xdr:rowOff>671830</xdr:rowOff>
    </xdr:to>
    <xdr:pic>
      <xdr:nvPicPr>
        <xdr:cNvPr id="357" name="图片 185">
          <a:extLst>
            <a:ext uri="{FF2B5EF4-FFF2-40B4-BE49-F238E27FC236}">
              <a16:creationId xmlns:a16="http://schemas.microsoft.com/office/drawing/2014/main" id="{F3BDD431-D6DF-473A-9106-7CF1C4B24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6086566" y="57719414"/>
          <a:ext cx="1251856" cy="243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40005</xdr:colOff>
      <xdr:row>49</xdr:row>
      <xdr:rowOff>285750</xdr:rowOff>
    </xdr:from>
    <xdr:to>
      <xdr:col>9</xdr:col>
      <xdr:colOff>0</xdr:colOff>
      <xdr:row>49</xdr:row>
      <xdr:rowOff>713105</xdr:rowOff>
    </xdr:to>
    <xdr:pic>
      <xdr:nvPicPr>
        <xdr:cNvPr id="358" name="图片 186">
          <a:extLst>
            <a:ext uri="{FF2B5EF4-FFF2-40B4-BE49-F238E27FC236}">
              <a16:creationId xmlns:a16="http://schemas.microsoft.com/office/drawing/2014/main" id="{EE610E2A-9571-455D-8E81-46A358973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xfrm flipV="1">
          <a:off x="6019891" y="58528675"/>
          <a:ext cx="1318531" cy="427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40005</xdr:colOff>
      <xdr:row>71</xdr:row>
      <xdr:rowOff>85090</xdr:rowOff>
    </xdr:from>
    <xdr:to>
      <xdr:col>8</xdr:col>
      <xdr:colOff>1543050</xdr:colOff>
      <xdr:row>71</xdr:row>
      <xdr:rowOff>835660</xdr:rowOff>
    </xdr:to>
    <xdr:pic>
      <xdr:nvPicPr>
        <xdr:cNvPr id="359" name="图片 188">
          <a:extLst>
            <a:ext uri="{FF2B5EF4-FFF2-40B4-BE49-F238E27FC236}">
              <a16:creationId xmlns:a16="http://schemas.microsoft.com/office/drawing/2014/main" id="{D4275D58-007F-44D7-BAFA-F3BF7B9A2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6019891" y="79275033"/>
          <a:ext cx="1320165" cy="750570"/>
        </a:xfrm>
        <a:prstGeom prst="rect">
          <a:avLst/>
        </a:prstGeom>
      </xdr:spPr>
    </xdr:pic>
    <xdr:clientData/>
  </xdr:twoCellAnchor>
  <xdr:oneCellAnchor>
    <xdr:from>
      <xdr:col>8</xdr:col>
      <xdr:colOff>116541</xdr:colOff>
      <xdr:row>70</xdr:row>
      <xdr:rowOff>23532</xdr:rowOff>
    </xdr:from>
    <xdr:ext cx="1228420" cy="872938"/>
    <xdr:pic>
      <xdr:nvPicPr>
        <xdr:cNvPr id="360" name="图片 189" descr="16b20bc1c564d2d0ea39d0c93e318b7">
          <a:extLst>
            <a:ext uri="{FF2B5EF4-FFF2-40B4-BE49-F238E27FC236}">
              <a16:creationId xmlns:a16="http://schemas.microsoft.com/office/drawing/2014/main" id="{5A7428DB-3CD9-47F5-8F04-12BDAF533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rcRect l="5536" t="21037" r="33374" b="21037"/>
        <a:stretch>
          <a:fillRect/>
        </a:stretch>
      </xdr:blipFill>
      <xdr:spPr>
        <a:xfrm>
          <a:off x="6096427" y="78261338"/>
          <a:ext cx="1228420" cy="872938"/>
        </a:xfrm>
        <a:prstGeom prst="rect">
          <a:avLst/>
        </a:prstGeom>
      </xdr:spPr>
    </xdr:pic>
    <xdr:clientData/>
  </xdr:oneCellAnchor>
  <xdr:twoCellAnchor>
    <xdr:from>
      <xdr:col>8</xdr:col>
      <xdr:colOff>293687</xdr:colOff>
      <xdr:row>43</xdr:row>
      <xdr:rowOff>48577</xdr:rowOff>
    </xdr:from>
    <xdr:to>
      <xdr:col>8</xdr:col>
      <xdr:colOff>1255077</xdr:colOff>
      <xdr:row>43</xdr:row>
      <xdr:rowOff>930592</xdr:rowOff>
    </xdr:to>
    <xdr:pic>
      <xdr:nvPicPr>
        <xdr:cNvPr id="361" name="图片 197">
          <a:extLst>
            <a:ext uri="{FF2B5EF4-FFF2-40B4-BE49-F238E27FC236}">
              <a16:creationId xmlns:a16="http://schemas.microsoft.com/office/drawing/2014/main" id="{F631D72D-9C27-4768-B220-4D4E2088B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lum bright="18000"/>
        </a:blip>
        <a:stretch>
          <a:fillRect/>
        </a:stretch>
      </xdr:blipFill>
      <xdr:spPr>
        <a:xfrm rot="5400000">
          <a:off x="13122782" y="40120570"/>
          <a:ext cx="88201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0</xdr:colOff>
      <xdr:row>51</xdr:row>
      <xdr:rowOff>104140</xdr:rowOff>
    </xdr:from>
    <xdr:to>
      <xdr:col>8</xdr:col>
      <xdr:colOff>1368000</xdr:colOff>
      <xdr:row>51</xdr:row>
      <xdr:rowOff>806478</xdr:rowOff>
    </xdr:to>
    <xdr:pic>
      <xdr:nvPicPr>
        <xdr:cNvPr id="362" name="图片 198">
          <a:extLst>
            <a:ext uri="{FF2B5EF4-FFF2-40B4-BE49-F238E27FC236}">
              <a16:creationId xmlns:a16="http://schemas.microsoft.com/office/drawing/2014/main" id="{56D1977E-D60F-4CD0-A365-8AA3C250B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5979886" y="60251340"/>
          <a:ext cx="1360685" cy="702338"/>
        </a:xfrm>
        <a:prstGeom prst="rect">
          <a:avLst/>
        </a:prstGeom>
      </xdr:spPr>
    </xdr:pic>
    <xdr:clientData/>
  </xdr:twoCellAnchor>
  <xdr:twoCellAnchor>
    <xdr:from>
      <xdr:col>8</xdr:col>
      <xdr:colOff>224</xdr:colOff>
      <xdr:row>52</xdr:row>
      <xdr:rowOff>53787</xdr:rowOff>
    </xdr:from>
    <xdr:to>
      <xdr:col>8</xdr:col>
      <xdr:colOff>1368224</xdr:colOff>
      <xdr:row>52</xdr:row>
      <xdr:rowOff>846414</xdr:rowOff>
    </xdr:to>
    <xdr:pic>
      <xdr:nvPicPr>
        <xdr:cNvPr id="363" name="图片 199">
          <a:extLst>
            <a:ext uri="{FF2B5EF4-FFF2-40B4-BE49-F238E27FC236}">
              <a16:creationId xmlns:a16="http://schemas.microsoft.com/office/drawing/2014/main" id="{7D9CB1E4-C20F-4D9B-98CE-3F08D9A01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 flipH="1">
          <a:off x="5980110" y="61153124"/>
          <a:ext cx="1360685" cy="792627"/>
        </a:xfrm>
        <a:prstGeom prst="rect">
          <a:avLst/>
        </a:prstGeom>
      </xdr:spPr>
    </xdr:pic>
    <xdr:clientData/>
  </xdr:twoCellAnchor>
  <xdr:twoCellAnchor>
    <xdr:from>
      <xdr:col>8</xdr:col>
      <xdr:colOff>354330</xdr:colOff>
      <xdr:row>53</xdr:row>
      <xdr:rowOff>104140</xdr:rowOff>
    </xdr:from>
    <xdr:to>
      <xdr:col>8</xdr:col>
      <xdr:colOff>1128395</xdr:colOff>
      <xdr:row>53</xdr:row>
      <xdr:rowOff>854710</xdr:rowOff>
    </xdr:to>
    <xdr:pic>
      <xdr:nvPicPr>
        <xdr:cNvPr id="364" name="图片 200">
          <a:extLst>
            <a:ext uri="{FF2B5EF4-FFF2-40B4-BE49-F238E27FC236}">
              <a16:creationId xmlns:a16="http://schemas.microsoft.com/office/drawing/2014/main" id="{709CAA03-3DFC-4913-9C69-FAC7C9EEA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6334216" y="62155615"/>
          <a:ext cx="774065" cy="750570"/>
        </a:xfrm>
        <a:prstGeom prst="rect">
          <a:avLst/>
        </a:prstGeom>
      </xdr:spPr>
    </xdr:pic>
    <xdr:clientData/>
  </xdr:twoCellAnchor>
  <xdr:twoCellAnchor>
    <xdr:from>
      <xdr:col>8</xdr:col>
      <xdr:colOff>30480</xdr:colOff>
      <xdr:row>58</xdr:row>
      <xdr:rowOff>134470</xdr:rowOff>
    </xdr:from>
    <xdr:to>
      <xdr:col>8</xdr:col>
      <xdr:colOff>1389737</xdr:colOff>
      <xdr:row>58</xdr:row>
      <xdr:rowOff>844550</xdr:rowOff>
    </xdr:to>
    <xdr:pic>
      <xdr:nvPicPr>
        <xdr:cNvPr id="365" name="图片 201">
          <a:extLst>
            <a:ext uri="{FF2B5EF4-FFF2-40B4-BE49-F238E27FC236}">
              <a16:creationId xmlns:a16="http://schemas.microsoft.com/office/drawing/2014/main" id="{F3AE573F-C1C8-4253-93B0-6F38275A3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6010366" y="66946630"/>
          <a:ext cx="1329996" cy="710080"/>
        </a:xfrm>
        <a:prstGeom prst="rect">
          <a:avLst/>
        </a:prstGeom>
      </xdr:spPr>
    </xdr:pic>
    <xdr:clientData/>
  </xdr:twoCellAnchor>
  <xdr:twoCellAnchor>
    <xdr:from>
      <xdr:col>8</xdr:col>
      <xdr:colOff>65405</xdr:colOff>
      <xdr:row>50</xdr:row>
      <xdr:rowOff>352425</xdr:rowOff>
    </xdr:from>
    <xdr:to>
      <xdr:col>8</xdr:col>
      <xdr:colOff>1511935</xdr:colOff>
      <xdr:row>50</xdr:row>
      <xdr:rowOff>722630</xdr:rowOff>
    </xdr:to>
    <xdr:pic>
      <xdr:nvPicPr>
        <xdr:cNvPr id="366" name="图片 210">
          <a:extLst>
            <a:ext uri="{FF2B5EF4-FFF2-40B4-BE49-F238E27FC236}">
              <a16:creationId xmlns:a16="http://schemas.microsoft.com/office/drawing/2014/main" id="{A2A24B02-554D-4077-B1C8-996582091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xfrm>
          <a:off x="6045291" y="59547488"/>
          <a:ext cx="1292911" cy="370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262276</xdr:colOff>
      <xdr:row>42</xdr:row>
      <xdr:rowOff>189475</xdr:rowOff>
    </xdr:from>
    <xdr:to>
      <xdr:col>8</xdr:col>
      <xdr:colOff>1163639</xdr:colOff>
      <xdr:row>42</xdr:row>
      <xdr:rowOff>771135</xdr:rowOff>
    </xdr:to>
    <xdr:pic>
      <xdr:nvPicPr>
        <xdr:cNvPr id="367" name="图片 216">
          <a:extLst>
            <a:ext uri="{FF2B5EF4-FFF2-40B4-BE49-F238E27FC236}">
              <a16:creationId xmlns:a16="http://schemas.microsoft.com/office/drawing/2014/main" id="{FDFBA5FD-6E88-45B0-AC59-52D180D20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3211536" y="39190326"/>
          <a:ext cx="581660" cy="901363"/>
        </a:xfrm>
        <a:prstGeom prst="rect">
          <a:avLst/>
        </a:prstGeom>
      </xdr:spPr>
    </xdr:pic>
    <xdr:clientData/>
  </xdr:twoCellAnchor>
  <xdr:twoCellAnchor>
    <xdr:from>
      <xdr:col>8</xdr:col>
      <xdr:colOff>405765</xdr:colOff>
      <xdr:row>68</xdr:row>
      <xdr:rowOff>57150</xdr:rowOff>
    </xdr:from>
    <xdr:to>
      <xdr:col>8</xdr:col>
      <xdr:colOff>1224280</xdr:colOff>
      <xdr:row>68</xdr:row>
      <xdr:rowOff>894715</xdr:rowOff>
    </xdr:to>
    <xdr:pic>
      <xdr:nvPicPr>
        <xdr:cNvPr id="368" name="图片 191">
          <a:extLst>
            <a:ext uri="{FF2B5EF4-FFF2-40B4-BE49-F238E27FC236}">
              <a16:creationId xmlns:a16="http://schemas.microsoft.com/office/drawing/2014/main" id="{1A732C48-6B3D-4210-A4B8-84596D5ED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xfrm>
          <a:off x="6385651" y="76390682"/>
          <a:ext cx="818515" cy="83756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279773</xdr:colOff>
      <xdr:row>63</xdr:row>
      <xdr:rowOff>16884</xdr:rowOff>
    </xdr:from>
    <xdr:ext cx="822886" cy="895790"/>
    <xdr:pic>
      <xdr:nvPicPr>
        <xdr:cNvPr id="369" name="图片 267" descr="8fc03a090d298d5ca1ca600f6afd827">
          <a:extLst>
            <a:ext uri="{FF2B5EF4-FFF2-40B4-BE49-F238E27FC236}">
              <a16:creationId xmlns:a16="http://schemas.microsoft.com/office/drawing/2014/main" id="{E364E4A8-4B7D-408A-B02A-7A6977F80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/>
        <a:srcRect l="31452" t="33816" r="42751" b="28986"/>
        <a:stretch>
          <a:fillRect/>
        </a:stretch>
      </xdr:blipFill>
      <xdr:spPr>
        <a:xfrm>
          <a:off x="6259659" y="71589730"/>
          <a:ext cx="822886" cy="895790"/>
        </a:xfrm>
        <a:prstGeom prst="rect">
          <a:avLst/>
        </a:prstGeom>
      </xdr:spPr>
    </xdr:pic>
    <xdr:clientData/>
  </xdr:oneCellAnchor>
  <xdr:twoCellAnchor>
    <xdr:from>
      <xdr:col>8</xdr:col>
      <xdr:colOff>262068</xdr:colOff>
      <xdr:row>59</xdr:row>
      <xdr:rowOff>26144</xdr:rowOff>
    </xdr:from>
    <xdr:to>
      <xdr:col>8</xdr:col>
      <xdr:colOff>1147483</xdr:colOff>
      <xdr:row>59</xdr:row>
      <xdr:rowOff>931761</xdr:rowOff>
    </xdr:to>
    <xdr:pic>
      <xdr:nvPicPr>
        <xdr:cNvPr id="370" name="图片 290">
          <a:extLst>
            <a:ext uri="{FF2B5EF4-FFF2-40B4-BE49-F238E27FC236}">
              <a16:creationId xmlns:a16="http://schemas.microsoft.com/office/drawing/2014/main" id="{D9F39971-B8CB-42C5-BE56-9B2388715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lum bright="24000"/>
        </a:blip>
        <a:stretch>
          <a:fillRect/>
        </a:stretch>
      </xdr:blipFill>
      <xdr:spPr>
        <a:xfrm>
          <a:off x="6241954" y="67790441"/>
          <a:ext cx="885415" cy="905617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286871</xdr:colOff>
      <xdr:row>65</xdr:row>
      <xdr:rowOff>35335</xdr:rowOff>
    </xdr:from>
    <xdr:ext cx="932329" cy="888987"/>
    <xdr:pic>
      <xdr:nvPicPr>
        <xdr:cNvPr id="371" name="图片 291" descr="IMG_5024">
          <a:extLst>
            <a:ext uri="{FF2B5EF4-FFF2-40B4-BE49-F238E27FC236}">
              <a16:creationId xmlns:a16="http://schemas.microsoft.com/office/drawing/2014/main" id="{5837C2A2-E32E-42DE-B6CA-3EFEA5335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/>
        <a:srcRect l="29349" t="32147" r="48622" b="38684"/>
        <a:stretch>
          <a:fillRect/>
        </a:stretch>
      </xdr:blipFill>
      <xdr:spPr>
        <a:xfrm>
          <a:off x="6266757" y="73512456"/>
          <a:ext cx="932329" cy="888987"/>
        </a:xfrm>
        <a:prstGeom prst="rect">
          <a:avLst/>
        </a:prstGeom>
      </xdr:spPr>
    </xdr:pic>
    <xdr:clientData/>
  </xdr:oneCellAnchor>
  <xdr:oneCellAnchor>
    <xdr:from>
      <xdr:col>8</xdr:col>
      <xdr:colOff>95997</xdr:colOff>
      <xdr:row>62</xdr:row>
      <xdr:rowOff>111051</xdr:rowOff>
    </xdr:from>
    <xdr:ext cx="1265555" cy="768350"/>
    <xdr:pic>
      <xdr:nvPicPr>
        <xdr:cNvPr id="372" name="图片 292" descr="IMG_5023">
          <a:extLst>
            <a:ext uri="{FF2B5EF4-FFF2-40B4-BE49-F238E27FC236}">
              <a16:creationId xmlns:a16="http://schemas.microsoft.com/office/drawing/2014/main" id="{451838B5-0EE2-4C58-A137-9A5A736F4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/>
        <a:srcRect l="25070" t="28863" r="34175" b="41864"/>
        <a:stretch>
          <a:fillRect/>
        </a:stretch>
      </xdr:blipFill>
      <xdr:spPr>
        <a:xfrm>
          <a:off x="6075883" y="70731759"/>
          <a:ext cx="1265555" cy="768350"/>
        </a:xfrm>
        <a:prstGeom prst="rect">
          <a:avLst/>
        </a:prstGeom>
      </xdr:spPr>
    </xdr:pic>
    <xdr:clientData/>
  </xdr:oneCellAnchor>
  <xdr:oneCellAnchor>
    <xdr:from>
      <xdr:col>8</xdr:col>
      <xdr:colOff>286871</xdr:colOff>
      <xdr:row>61</xdr:row>
      <xdr:rowOff>268942</xdr:rowOff>
    </xdr:from>
    <xdr:ext cx="851648" cy="399529"/>
    <xdr:pic>
      <xdr:nvPicPr>
        <xdr:cNvPr id="373" name="图片 33">
          <a:extLst>
            <a:ext uri="{FF2B5EF4-FFF2-40B4-BE49-F238E27FC236}">
              <a16:creationId xmlns:a16="http://schemas.microsoft.com/office/drawing/2014/main" id="{59E9D4C7-5FAA-44A3-9948-CC029A832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clrChange>
            <a:clrFrom>
              <a:srgbClr val="D4D4D4"/>
            </a:clrFrom>
            <a:clrTo>
              <a:srgbClr val="D4D4D4">
                <a:alpha val="0"/>
              </a:srgbClr>
            </a:clrTo>
          </a:clrChange>
        </a:blip>
        <a:srcRect l="8521" t="18269" r="5268" b="5769"/>
        <a:stretch>
          <a:fillRect/>
        </a:stretch>
      </xdr:blipFill>
      <xdr:spPr>
        <a:xfrm>
          <a:off x="6266757" y="69937513"/>
          <a:ext cx="851648" cy="3995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8</xdr:col>
      <xdr:colOff>331694</xdr:colOff>
      <xdr:row>64</xdr:row>
      <xdr:rowOff>62752</xdr:rowOff>
    </xdr:from>
    <xdr:to>
      <xdr:col>8</xdr:col>
      <xdr:colOff>1140076</xdr:colOff>
      <xdr:row>64</xdr:row>
      <xdr:rowOff>886985</xdr:rowOff>
    </xdr:to>
    <xdr:pic>
      <xdr:nvPicPr>
        <xdr:cNvPr id="374" name="图片 71">
          <a:extLst>
            <a:ext uri="{FF2B5EF4-FFF2-40B4-BE49-F238E27FC236}">
              <a16:creationId xmlns:a16="http://schemas.microsoft.com/office/drawing/2014/main" id="{1B38DB8F-D3D1-4444-AA37-467B16F548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clrChange>
            <a:clrFrom>
              <a:srgbClr val="D4D4D4"/>
            </a:clrFrom>
            <a:clrTo>
              <a:srgbClr val="D4D4D4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6311580" y="72587735"/>
          <a:ext cx="808382" cy="8242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8</xdr:col>
      <xdr:colOff>17930</xdr:colOff>
      <xdr:row>66</xdr:row>
      <xdr:rowOff>89649</xdr:rowOff>
    </xdr:from>
    <xdr:ext cx="1398494" cy="762002"/>
    <xdr:pic>
      <xdr:nvPicPr>
        <xdr:cNvPr id="375" name="图片 322">
          <a:extLst>
            <a:ext uri="{FF2B5EF4-FFF2-40B4-BE49-F238E27FC236}">
              <a16:creationId xmlns:a16="http://schemas.microsoft.com/office/drawing/2014/main" id="{4EFAF45B-BE5D-4B5F-9D6C-9AAE1FD5E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/>
        <a:srcRect t="3749"/>
        <a:stretch>
          <a:fillRect/>
        </a:stretch>
      </xdr:blipFill>
      <xdr:spPr>
        <a:xfrm rot="5400000">
          <a:off x="6316062" y="74200660"/>
          <a:ext cx="762002" cy="1398494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8</xdr:col>
      <xdr:colOff>35858</xdr:colOff>
      <xdr:row>44</xdr:row>
      <xdr:rowOff>44823</xdr:rowOff>
    </xdr:from>
    <xdr:ext cx="1368000" cy="860612"/>
    <xdr:pic>
      <xdr:nvPicPr>
        <xdr:cNvPr id="376" name="图片 307" descr="28.jpg">
          <a:extLst>
            <a:ext uri="{FF2B5EF4-FFF2-40B4-BE49-F238E27FC236}">
              <a16:creationId xmlns:a16="http://schemas.microsoft.com/office/drawing/2014/main" id="{97B73F3F-FC93-48D9-9201-52041C982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/>
        <a:srcRect t="5243" b="10877"/>
        <a:stretch>
          <a:fillRect/>
        </a:stretch>
      </xdr:blipFill>
      <xdr:spPr>
        <a:xfrm>
          <a:off x="6015744" y="53527063"/>
          <a:ext cx="1368000" cy="860612"/>
        </a:xfrm>
        <a:prstGeom prst="rect">
          <a:avLst/>
        </a:prstGeom>
      </xdr:spPr>
    </xdr:pic>
    <xdr:clientData/>
  </xdr:oneCellAnchor>
  <xdr:oneCellAnchor>
    <xdr:from>
      <xdr:col>8</xdr:col>
      <xdr:colOff>44823</xdr:colOff>
      <xdr:row>45</xdr:row>
      <xdr:rowOff>8965</xdr:rowOff>
    </xdr:from>
    <xdr:ext cx="1368000" cy="914400"/>
    <xdr:pic>
      <xdr:nvPicPr>
        <xdr:cNvPr id="377" name="图片 323" descr="27.jpg">
          <a:extLst>
            <a:ext uri="{FF2B5EF4-FFF2-40B4-BE49-F238E27FC236}">
              <a16:creationId xmlns:a16="http://schemas.microsoft.com/office/drawing/2014/main" id="{2A2297AB-0726-4C65-9D9C-EECD52D33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/>
        <a:srcRect b="10877"/>
        <a:stretch>
          <a:fillRect/>
        </a:stretch>
      </xdr:blipFill>
      <xdr:spPr>
        <a:xfrm>
          <a:off x="6024709" y="54443343"/>
          <a:ext cx="1368000" cy="914400"/>
        </a:xfrm>
        <a:prstGeom prst="rect">
          <a:avLst/>
        </a:prstGeom>
      </xdr:spPr>
    </xdr:pic>
    <xdr:clientData/>
  </xdr:oneCellAnchor>
  <xdr:oneCellAnchor>
    <xdr:from>
      <xdr:col>8</xdr:col>
      <xdr:colOff>8967</xdr:colOff>
      <xdr:row>46</xdr:row>
      <xdr:rowOff>2</xdr:rowOff>
    </xdr:from>
    <xdr:ext cx="1451428" cy="914400"/>
    <xdr:pic>
      <xdr:nvPicPr>
        <xdr:cNvPr id="378" name="图片 324" descr="14.jpg">
          <a:extLst>
            <a:ext uri="{FF2B5EF4-FFF2-40B4-BE49-F238E27FC236}">
              <a16:creationId xmlns:a16="http://schemas.microsoft.com/office/drawing/2014/main" id="{59E2A219-CE5D-4E34-93F3-F9AFF4E7E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/>
        <a:srcRect l="5534" t="1476" r="6479" b="23265"/>
        <a:stretch>
          <a:fillRect/>
        </a:stretch>
      </xdr:blipFill>
      <xdr:spPr>
        <a:xfrm>
          <a:off x="5988853" y="55386516"/>
          <a:ext cx="1451428" cy="914400"/>
        </a:xfrm>
        <a:prstGeom prst="rect">
          <a:avLst/>
        </a:prstGeom>
      </xdr:spPr>
    </xdr:pic>
    <xdr:clientData/>
  </xdr:oneCellAnchor>
  <xdr:oneCellAnchor>
    <xdr:from>
      <xdr:col>8</xdr:col>
      <xdr:colOff>26894</xdr:colOff>
      <xdr:row>47</xdr:row>
      <xdr:rowOff>17930</xdr:rowOff>
    </xdr:from>
    <xdr:ext cx="1368000" cy="905435"/>
    <xdr:pic>
      <xdr:nvPicPr>
        <xdr:cNvPr id="379" name="图片 326" descr="22.jpg">
          <a:extLst>
            <a:ext uri="{FF2B5EF4-FFF2-40B4-BE49-F238E27FC236}">
              <a16:creationId xmlns:a16="http://schemas.microsoft.com/office/drawing/2014/main" id="{13E828D4-309F-4E2D-AA82-A8FFDC99E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/>
        <a:srcRect t="5242" b="6509"/>
        <a:stretch>
          <a:fillRect/>
        </a:stretch>
      </xdr:blipFill>
      <xdr:spPr>
        <a:xfrm>
          <a:off x="6006780" y="56356581"/>
          <a:ext cx="1368000" cy="905435"/>
        </a:xfrm>
        <a:prstGeom prst="rect">
          <a:avLst/>
        </a:prstGeom>
      </xdr:spPr>
    </xdr:pic>
    <xdr:clientData/>
  </xdr:oneCellAnchor>
  <xdr:oneCellAnchor>
    <xdr:from>
      <xdr:col>8</xdr:col>
      <xdr:colOff>197222</xdr:colOff>
      <xdr:row>60</xdr:row>
      <xdr:rowOff>26893</xdr:rowOff>
    </xdr:from>
    <xdr:ext cx="1039907" cy="891499"/>
    <xdr:pic>
      <xdr:nvPicPr>
        <xdr:cNvPr id="380" name="图片 327" descr="IMG_5022">
          <a:extLst>
            <a:ext uri="{FF2B5EF4-FFF2-40B4-BE49-F238E27FC236}">
              <a16:creationId xmlns:a16="http://schemas.microsoft.com/office/drawing/2014/main" id="{F9B7234D-3BED-4E34-893F-5401258EA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/>
        <a:srcRect l="13198" r="8629" b="9915"/>
        <a:stretch>
          <a:fillRect/>
        </a:stretch>
      </xdr:blipFill>
      <xdr:spPr>
        <a:xfrm>
          <a:off x="6177108" y="68743328"/>
          <a:ext cx="1039907" cy="891499"/>
        </a:xfrm>
        <a:prstGeom prst="rect">
          <a:avLst/>
        </a:prstGeom>
      </xdr:spPr>
    </xdr:pic>
    <xdr:clientData/>
  </xdr:oneCellAnchor>
  <xdr:oneCellAnchor>
    <xdr:from>
      <xdr:col>8</xdr:col>
      <xdr:colOff>116541</xdr:colOff>
      <xdr:row>69</xdr:row>
      <xdr:rowOff>8965</xdr:rowOff>
    </xdr:from>
    <xdr:ext cx="1200000" cy="900000"/>
    <xdr:pic>
      <xdr:nvPicPr>
        <xdr:cNvPr id="381" name="图片 328" descr="20.jpg">
          <a:extLst>
            <a:ext uri="{FF2B5EF4-FFF2-40B4-BE49-F238E27FC236}">
              <a16:creationId xmlns:a16="http://schemas.microsoft.com/office/drawing/2014/main" id="{2FEC84A0-C760-4485-98E5-42590DC5F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xfrm>
          <a:off x="6096427" y="77294633"/>
          <a:ext cx="1200000" cy="900000"/>
        </a:xfrm>
        <a:prstGeom prst="rect">
          <a:avLst/>
        </a:prstGeom>
      </xdr:spPr>
    </xdr:pic>
    <xdr:clientData/>
  </xdr:oneCellAnchor>
  <xdr:oneCellAnchor>
    <xdr:from>
      <xdr:col>8</xdr:col>
      <xdr:colOff>44824</xdr:colOff>
      <xdr:row>40</xdr:row>
      <xdr:rowOff>35859</xdr:rowOff>
    </xdr:from>
    <xdr:ext cx="1368000" cy="896470"/>
    <xdr:pic>
      <xdr:nvPicPr>
        <xdr:cNvPr id="382" name="图片 320" descr="33.jpg">
          <a:extLst>
            <a:ext uri="{FF2B5EF4-FFF2-40B4-BE49-F238E27FC236}">
              <a16:creationId xmlns:a16="http://schemas.microsoft.com/office/drawing/2014/main" id="{C3E74E18-9A21-455C-9350-68DA78C53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/>
        <a:srcRect t="3495" b="9130"/>
        <a:stretch>
          <a:fillRect/>
        </a:stretch>
      </xdr:blipFill>
      <xdr:spPr>
        <a:xfrm>
          <a:off x="6024710" y="49709551"/>
          <a:ext cx="1368000" cy="896470"/>
        </a:xfrm>
        <a:prstGeom prst="rect">
          <a:avLst/>
        </a:prstGeom>
      </xdr:spPr>
    </xdr:pic>
    <xdr:clientData/>
  </xdr:oneCellAnchor>
  <xdr:oneCellAnchor>
    <xdr:from>
      <xdr:col>8</xdr:col>
      <xdr:colOff>26894</xdr:colOff>
      <xdr:row>41</xdr:row>
      <xdr:rowOff>26894</xdr:rowOff>
    </xdr:from>
    <xdr:ext cx="1368000" cy="878542"/>
    <xdr:pic>
      <xdr:nvPicPr>
        <xdr:cNvPr id="383" name="图片 325" descr="32.jpg">
          <a:extLst>
            <a:ext uri="{FF2B5EF4-FFF2-40B4-BE49-F238E27FC236}">
              <a16:creationId xmlns:a16="http://schemas.microsoft.com/office/drawing/2014/main" id="{D678C827-EE7C-4A6F-9BE9-82850D1CC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/>
        <a:srcRect t="6990" b="7382"/>
        <a:stretch>
          <a:fillRect/>
        </a:stretch>
      </xdr:blipFill>
      <xdr:spPr>
        <a:xfrm>
          <a:off x="6006780" y="50652723"/>
          <a:ext cx="1368000" cy="878542"/>
        </a:xfrm>
        <a:prstGeom prst="rect">
          <a:avLst/>
        </a:prstGeom>
      </xdr:spPr>
    </xdr:pic>
    <xdr:clientData/>
  </xdr:oneCellAnchor>
  <xdr:oneCellAnchor>
    <xdr:from>
      <xdr:col>3</xdr:col>
      <xdr:colOff>52251</xdr:colOff>
      <xdr:row>95</xdr:row>
      <xdr:rowOff>52251</xdr:rowOff>
    </xdr:from>
    <xdr:ext cx="970015" cy="799990"/>
    <xdr:pic>
      <xdr:nvPicPr>
        <xdr:cNvPr id="384" name="Imagen 383">
          <a:extLst>
            <a:ext uri="{FF2B5EF4-FFF2-40B4-BE49-F238E27FC236}">
              <a16:creationId xmlns:a16="http://schemas.microsoft.com/office/drawing/2014/main" id="{D343D558-138F-47DA-A05B-F5B02C4E2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16518766" y="126517429"/>
          <a:ext cx="970015" cy="799990"/>
        </a:xfrm>
        <a:prstGeom prst="rect">
          <a:avLst/>
        </a:prstGeom>
      </xdr:spPr>
    </xdr:pic>
    <xdr:clientData/>
  </xdr:oneCellAnchor>
  <xdr:oneCellAnchor>
    <xdr:from>
      <xdr:col>3</xdr:col>
      <xdr:colOff>219456</xdr:colOff>
      <xdr:row>98</xdr:row>
      <xdr:rowOff>62701</xdr:rowOff>
    </xdr:from>
    <xdr:ext cx="1048043" cy="738299"/>
    <xdr:pic>
      <xdr:nvPicPr>
        <xdr:cNvPr id="385" name="图片 81" descr="台阶螺栓">
          <a:extLst>
            <a:ext uri="{FF2B5EF4-FFF2-40B4-BE49-F238E27FC236}">
              <a16:creationId xmlns:a16="http://schemas.microsoft.com/office/drawing/2014/main" id="{B9705A87-F0A5-4FB2-994F-79CBA0810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6685971" y="129271079"/>
          <a:ext cx="1048043" cy="738299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99</xdr:row>
      <xdr:rowOff>0</xdr:rowOff>
    </xdr:from>
    <xdr:ext cx="1380641" cy="878795"/>
    <xdr:pic>
      <xdr:nvPicPr>
        <xdr:cNvPr id="386" name="图片 84" descr="方向把安装下座">
          <a:extLst>
            <a:ext uri="{FF2B5EF4-FFF2-40B4-BE49-F238E27FC236}">
              <a16:creationId xmlns:a16="http://schemas.microsoft.com/office/drawing/2014/main" id="{3441043F-C41C-4B99-ACEB-79D19F1CC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 flipV="1">
          <a:off x="16466515" y="130122778"/>
          <a:ext cx="1380641" cy="878795"/>
        </a:xfrm>
        <a:prstGeom prst="rect">
          <a:avLst/>
        </a:prstGeom>
      </xdr:spPr>
    </xdr:pic>
    <xdr:clientData/>
  </xdr:oneCellAnchor>
  <xdr:oneCellAnchor>
    <xdr:from>
      <xdr:col>8</xdr:col>
      <xdr:colOff>52251</xdr:colOff>
      <xdr:row>75</xdr:row>
      <xdr:rowOff>52251</xdr:rowOff>
    </xdr:from>
    <xdr:ext cx="970015" cy="799990"/>
    <xdr:pic>
      <xdr:nvPicPr>
        <xdr:cNvPr id="387" name="Imagen 386">
          <a:extLst>
            <a:ext uri="{FF2B5EF4-FFF2-40B4-BE49-F238E27FC236}">
              <a16:creationId xmlns:a16="http://schemas.microsoft.com/office/drawing/2014/main" id="{70C18F4D-69BA-4FF6-A884-AED23736B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6032137" y="89715702"/>
          <a:ext cx="970015" cy="799990"/>
        </a:xfrm>
        <a:prstGeom prst="rect">
          <a:avLst/>
        </a:prstGeom>
      </xdr:spPr>
    </xdr:pic>
    <xdr:clientData/>
  </xdr:oneCellAnchor>
  <xdr:oneCellAnchor>
    <xdr:from>
      <xdr:col>8</xdr:col>
      <xdr:colOff>219456</xdr:colOff>
      <xdr:row>78</xdr:row>
      <xdr:rowOff>62701</xdr:rowOff>
    </xdr:from>
    <xdr:ext cx="1048043" cy="738299"/>
    <xdr:pic>
      <xdr:nvPicPr>
        <xdr:cNvPr id="388" name="图片 81" descr="台阶螺栓">
          <a:extLst>
            <a:ext uri="{FF2B5EF4-FFF2-40B4-BE49-F238E27FC236}">
              <a16:creationId xmlns:a16="http://schemas.microsoft.com/office/drawing/2014/main" id="{6B9ADA63-64CF-4048-9168-7E6109B83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6199342" y="92582564"/>
          <a:ext cx="1048043" cy="738299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79</xdr:row>
      <xdr:rowOff>0</xdr:rowOff>
    </xdr:from>
    <xdr:ext cx="1380641" cy="878795"/>
    <xdr:pic>
      <xdr:nvPicPr>
        <xdr:cNvPr id="389" name="图片 84" descr="方向把安装下座">
          <a:extLst>
            <a:ext uri="{FF2B5EF4-FFF2-40B4-BE49-F238E27FC236}">
              <a16:creationId xmlns:a16="http://schemas.microsoft.com/office/drawing/2014/main" id="{0AE56A5B-F56E-43CC-816A-E47B79404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 flipV="1">
          <a:off x="5979886" y="93472000"/>
          <a:ext cx="1380641" cy="878795"/>
        </a:xfrm>
        <a:prstGeom prst="rect">
          <a:avLst/>
        </a:prstGeom>
      </xdr:spPr>
    </xdr:pic>
    <xdr:clientData/>
  </xdr:oneCellAnchor>
  <xdr:oneCellAnchor>
    <xdr:from>
      <xdr:col>8</xdr:col>
      <xdr:colOff>23446</xdr:colOff>
      <xdr:row>81</xdr:row>
      <xdr:rowOff>17585</xdr:rowOff>
    </xdr:from>
    <xdr:ext cx="1389380" cy="896620"/>
    <xdr:pic>
      <xdr:nvPicPr>
        <xdr:cNvPr id="390" name="图片 20" descr="方向把安装底座">
          <a:extLst>
            <a:ext uri="{FF2B5EF4-FFF2-40B4-BE49-F238E27FC236}">
              <a16:creationId xmlns:a16="http://schemas.microsoft.com/office/drawing/2014/main" id="{A36F6022-7A4C-423E-BCD1-B94D817A6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6003332" y="95393860"/>
          <a:ext cx="1389380" cy="896620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80</xdr:row>
      <xdr:rowOff>0</xdr:rowOff>
    </xdr:from>
    <xdr:ext cx="1347442" cy="866371"/>
    <xdr:pic>
      <xdr:nvPicPr>
        <xdr:cNvPr id="391" name="图片 24" descr="驻车开关">
          <a:extLst>
            <a:ext uri="{FF2B5EF4-FFF2-40B4-BE49-F238E27FC236}">
              <a16:creationId xmlns:a16="http://schemas.microsoft.com/office/drawing/2014/main" id="{4D026597-8076-4794-90A3-A72C57E97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5979886" y="94424137"/>
          <a:ext cx="1347442" cy="866371"/>
        </a:xfrm>
        <a:prstGeom prst="rect">
          <a:avLst/>
        </a:prstGeom>
      </xdr:spPr>
    </xdr:pic>
    <xdr:clientData/>
  </xdr:oneCellAnchor>
  <xdr:twoCellAnchor>
    <xdr:from>
      <xdr:col>8</xdr:col>
      <xdr:colOff>480060</xdr:colOff>
      <xdr:row>84</xdr:row>
      <xdr:rowOff>49530</xdr:rowOff>
    </xdr:from>
    <xdr:to>
      <xdr:col>8</xdr:col>
      <xdr:colOff>1254760</xdr:colOff>
      <xdr:row>84</xdr:row>
      <xdr:rowOff>862965</xdr:rowOff>
    </xdr:to>
    <xdr:pic>
      <xdr:nvPicPr>
        <xdr:cNvPr id="392" name="图片 261">
          <a:extLst>
            <a:ext uri="{FF2B5EF4-FFF2-40B4-BE49-F238E27FC236}">
              <a16:creationId xmlns:a16="http://schemas.microsoft.com/office/drawing/2014/main" id="{5C182B16-66DE-464B-98FE-63729C1B1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xfrm>
          <a:off x="6459946" y="98282216"/>
          <a:ext cx="774700" cy="813435"/>
        </a:xfrm>
        <a:prstGeom prst="rect">
          <a:avLst/>
        </a:prstGeom>
      </xdr:spPr>
    </xdr:pic>
    <xdr:clientData/>
  </xdr:twoCellAnchor>
  <xdr:twoCellAnchor>
    <xdr:from>
      <xdr:col>8</xdr:col>
      <xdr:colOff>389255</xdr:colOff>
      <xdr:row>85</xdr:row>
      <xdr:rowOff>40640</xdr:rowOff>
    </xdr:from>
    <xdr:to>
      <xdr:col>8</xdr:col>
      <xdr:colOff>1218565</xdr:colOff>
      <xdr:row>85</xdr:row>
      <xdr:rowOff>908050</xdr:rowOff>
    </xdr:to>
    <xdr:pic>
      <xdr:nvPicPr>
        <xdr:cNvPr id="393" name="图片 262">
          <a:extLst>
            <a:ext uri="{FF2B5EF4-FFF2-40B4-BE49-F238E27FC236}">
              <a16:creationId xmlns:a16="http://schemas.microsoft.com/office/drawing/2014/main" id="{BE3267E2-439C-45FE-83B2-EBB30B95E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xfrm>
          <a:off x="6369141" y="99225462"/>
          <a:ext cx="829310" cy="867410"/>
        </a:xfrm>
        <a:prstGeom prst="rect">
          <a:avLst/>
        </a:prstGeom>
      </xdr:spPr>
    </xdr:pic>
    <xdr:clientData/>
  </xdr:twoCellAnchor>
  <xdr:twoCellAnchor>
    <xdr:from>
      <xdr:col>8</xdr:col>
      <xdr:colOff>364490</xdr:colOff>
      <xdr:row>86</xdr:row>
      <xdr:rowOff>57150</xdr:rowOff>
    </xdr:from>
    <xdr:to>
      <xdr:col>8</xdr:col>
      <xdr:colOff>1163320</xdr:colOff>
      <xdr:row>86</xdr:row>
      <xdr:rowOff>889635</xdr:rowOff>
    </xdr:to>
    <xdr:pic>
      <xdr:nvPicPr>
        <xdr:cNvPr id="394" name="图片 263">
          <a:extLst>
            <a:ext uri="{FF2B5EF4-FFF2-40B4-BE49-F238E27FC236}">
              <a16:creationId xmlns:a16="http://schemas.microsoft.com/office/drawing/2014/main" id="{B8E09582-4434-467B-A29F-592F6A9F7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6344376" y="100194110"/>
          <a:ext cx="798830" cy="832485"/>
        </a:xfrm>
        <a:prstGeom prst="rect">
          <a:avLst/>
        </a:prstGeom>
      </xdr:spPr>
    </xdr:pic>
    <xdr:clientData/>
  </xdr:twoCellAnchor>
  <xdr:oneCellAnchor>
    <xdr:from>
      <xdr:col>8</xdr:col>
      <xdr:colOff>17930</xdr:colOff>
      <xdr:row>82</xdr:row>
      <xdr:rowOff>0</xdr:rowOff>
    </xdr:from>
    <xdr:ext cx="1368000" cy="952500"/>
    <xdr:pic>
      <xdr:nvPicPr>
        <xdr:cNvPr id="395" name="图片 329" descr="21.jpg">
          <a:extLst>
            <a:ext uri="{FF2B5EF4-FFF2-40B4-BE49-F238E27FC236}">
              <a16:creationId xmlns:a16="http://schemas.microsoft.com/office/drawing/2014/main" id="{B9504AFF-A813-4312-A08A-721439D28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/>
        <a:srcRect b="7382"/>
        <a:stretch>
          <a:fillRect/>
        </a:stretch>
      </xdr:blipFill>
      <xdr:spPr>
        <a:xfrm>
          <a:off x="5997816" y="96328411"/>
          <a:ext cx="1368000" cy="952500"/>
        </a:xfrm>
        <a:prstGeom prst="rect">
          <a:avLst/>
        </a:prstGeom>
      </xdr:spPr>
    </xdr:pic>
    <xdr:clientData/>
  </xdr:oneCellAnchor>
  <xdr:oneCellAnchor>
    <xdr:from>
      <xdr:col>8</xdr:col>
      <xdr:colOff>92047</xdr:colOff>
      <xdr:row>83</xdr:row>
      <xdr:rowOff>42423</xdr:rowOff>
    </xdr:from>
    <xdr:ext cx="1200000" cy="900000"/>
    <xdr:pic>
      <xdr:nvPicPr>
        <xdr:cNvPr id="396" name="图片 330" descr="19.jpg">
          <a:extLst>
            <a:ext uri="{FF2B5EF4-FFF2-40B4-BE49-F238E27FC236}">
              <a16:creationId xmlns:a16="http://schemas.microsoft.com/office/drawing/2014/main" id="{ECFE949B-D65C-460A-8FD6-45897B568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tretch>
          <a:fillRect/>
        </a:stretch>
      </xdr:blipFill>
      <xdr:spPr>
        <a:xfrm rot="16200000">
          <a:off x="6221933" y="97172972"/>
          <a:ext cx="900000" cy="1200000"/>
        </a:xfrm>
        <a:prstGeom prst="rect">
          <a:avLst/>
        </a:prstGeom>
      </xdr:spPr>
    </xdr:pic>
    <xdr:clientData/>
  </xdr:oneCellAnchor>
  <xdr:oneCellAnchor>
    <xdr:from>
      <xdr:col>8</xdr:col>
      <xdr:colOff>35195</xdr:colOff>
      <xdr:row>88</xdr:row>
      <xdr:rowOff>26900</xdr:rowOff>
    </xdr:from>
    <xdr:ext cx="1368000" cy="905435"/>
    <xdr:pic>
      <xdr:nvPicPr>
        <xdr:cNvPr id="397" name="图片 331" descr="18.jpg">
          <a:extLst>
            <a:ext uri="{FF2B5EF4-FFF2-40B4-BE49-F238E27FC236}">
              <a16:creationId xmlns:a16="http://schemas.microsoft.com/office/drawing/2014/main" id="{4BD1ADA8-600F-4FDD-A303-4D0A46D12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 l="6574" r="5177"/>
        <a:stretch>
          <a:fillRect/>
        </a:stretch>
      </xdr:blipFill>
      <xdr:spPr>
        <a:xfrm rot="16200000">
          <a:off x="6246363" y="101836853"/>
          <a:ext cx="905435" cy="1368000"/>
        </a:xfrm>
        <a:prstGeom prst="rect">
          <a:avLst/>
        </a:prstGeom>
      </xdr:spPr>
    </xdr:pic>
    <xdr:clientData/>
  </xdr:oneCellAnchor>
  <xdr:oneCellAnchor>
    <xdr:from>
      <xdr:col>8</xdr:col>
      <xdr:colOff>44828</xdr:colOff>
      <xdr:row>87</xdr:row>
      <xdr:rowOff>5</xdr:rowOff>
    </xdr:from>
    <xdr:ext cx="1326775" cy="924291"/>
    <xdr:pic>
      <xdr:nvPicPr>
        <xdr:cNvPr id="398" name="图片 332" descr="17.jpg">
          <a:extLst>
            <a:ext uri="{FF2B5EF4-FFF2-40B4-BE49-F238E27FC236}">
              <a16:creationId xmlns:a16="http://schemas.microsoft.com/office/drawing/2014/main" id="{CC39F9A1-9EA3-42A3-ADFA-129A5DDF8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/>
        <a:srcRect l="12472" t="8077" r="12167" b="10791"/>
        <a:stretch>
          <a:fillRect/>
        </a:stretch>
      </xdr:blipFill>
      <xdr:spPr>
        <a:xfrm rot="16200000">
          <a:off x="6225956" y="100887860"/>
          <a:ext cx="924291" cy="1326775"/>
        </a:xfrm>
        <a:prstGeom prst="rect">
          <a:avLst/>
        </a:prstGeom>
      </xdr:spPr>
    </xdr:pic>
    <xdr:clientData/>
  </xdr:oneCellAnchor>
  <xdr:oneCellAnchor>
    <xdr:from>
      <xdr:col>8</xdr:col>
      <xdr:colOff>5861</xdr:colOff>
      <xdr:row>99</xdr:row>
      <xdr:rowOff>128953</xdr:rowOff>
    </xdr:from>
    <xdr:ext cx="1394716" cy="627185"/>
    <xdr:pic>
      <xdr:nvPicPr>
        <xdr:cNvPr id="399" name="图片 27" descr="72.jpg">
          <a:extLst>
            <a:ext uri="{FF2B5EF4-FFF2-40B4-BE49-F238E27FC236}">
              <a16:creationId xmlns:a16="http://schemas.microsoft.com/office/drawing/2014/main" id="{F067113A-B37C-4410-8EEE-DC8816F0A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t="23585" b="17453"/>
        <a:stretch>
          <a:fillRect/>
        </a:stretch>
      </xdr:blipFill>
      <xdr:spPr>
        <a:xfrm rot="10800000">
          <a:off x="5985747" y="105026599"/>
          <a:ext cx="1394716" cy="627185"/>
        </a:xfrm>
        <a:prstGeom prst="rect">
          <a:avLst/>
        </a:prstGeom>
      </xdr:spPr>
    </xdr:pic>
    <xdr:clientData/>
  </xdr:oneCellAnchor>
  <xdr:oneCellAnchor>
    <xdr:from>
      <xdr:col>8</xdr:col>
      <xdr:colOff>52419</xdr:colOff>
      <xdr:row>100</xdr:row>
      <xdr:rowOff>29308</xdr:rowOff>
    </xdr:from>
    <xdr:ext cx="1393825" cy="895985"/>
    <xdr:pic>
      <xdr:nvPicPr>
        <xdr:cNvPr id="400" name="图片 28" descr="驻车开关">
          <a:extLst>
            <a:ext uri="{FF2B5EF4-FFF2-40B4-BE49-F238E27FC236}">
              <a16:creationId xmlns:a16="http://schemas.microsoft.com/office/drawing/2014/main" id="{91417D94-B4B4-4ED9-A61A-85C852999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2836602" y="94453445"/>
          <a:ext cx="1393825" cy="895985"/>
        </a:xfrm>
        <a:prstGeom prst="rect">
          <a:avLst/>
        </a:prstGeom>
      </xdr:spPr>
    </xdr:pic>
    <xdr:clientData/>
  </xdr:oneCellAnchor>
  <xdr:twoCellAnchor editAs="oneCell">
    <xdr:from>
      <xdr:col>8</xdr:col>
      <xdr:colOff>69670</xdr:colOff>
      <xdr:row>101</xdr:row>
      <xdr:rowOff>104500</xdr:rowOff>
    </xdr:from>
    <xdr:to>
      <xdr:col>9</xdr:col>
      <xdr:colOff>160886</xdr:colOff>
      <xdr:row>101</xdr:row>
      <xdr:rowOff>929345</xdr:rowOff>
    </xdr:to>
    <xdr:pic>
      <xdr:nvPicPr>
        <xdr:cNvPr id="401" name="Imagen 400">
          <a:extLst>
            <a:ext uri="{FF2B5EF4-FFF2-40B4-BE49-F238E27FC236}">
              <a16:creationId xmlns:a16="http://schemas.microsoft.com/office/drawing/2014/main" id="{C4CF00C3-FDFB-6ACF-1FFD-09AE8BF94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12853853" y="95480775"/>
          <a:ext cx="1403308" cy="824845"/>
        </a:xfrm>
        <a:prstGeom prst="rect">
          <a:avLst/>
        </a:prstGeom>
      </xdr:spPr>
    </xdr:pic>
    <xdr:clientData/>
  </xdr:twoCellAnchor>
  <xdr:twoCellAnchor editAs="oneCell">
    <xdr:from>
      <xdr:col>8</xdr:col>
      <xdr:colOff>127725</xdr:colOff>
      <xdr:row>102</xdr:row>
      <xdr:rowOff>92892</xdr:rowOff>
    </xdr:from>
    <xdr:to>
      <xdr:col>9</xdr:col>
      <xdr:colOff>83252</xdr:colOff>
      <xdr:row>102</xdr:row>
      <xdr:rowOff>893576</xdr:rowOff>
    </xdr:to>
    <xdr:pic>
      <xdr:nvPicPr>
        <xdr:cNvPr id="402" name="Imagen 401">
          <a:extLst>
            <a:ext uri="{FF2B5EF4-FFF2-40B4-BE49-F238E27FC236}">
              <a16:creationId xmlns:a16="http://schemas.microsoft.com/office/drawing/2014/main" id="{2C0CD899-4A99-0CBC-463F-42265E7C8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12911908" y="96421303"/>
          <a:ext cx="1267619" cy="800684"/>
        </a:xfrm>
        <a:prstGeom prst="rect">
          <a:avLst/>
        </a:prstGeom>
      </xdr:spPr>
    </xdr:pic>
    <xdr:clientData/>
  </xdr:twoCellAnchor>
  <xdr:oneCellAnchor>
    <xdr:from>
      <xdr:col>8</xdr:col>
      <xdr:colOff>205154</xdr:colOff>
      <xdr:row>104</xdr:row>
      <xdr:rowOff>131081</xdr:rowOff>
    </xdr:from>
    <xdr:ext cx="1043126" cy="747465"/>
    <xdr:pic>
      <xdr:nvPicPr>
        <xdr:cNvPr id="403" name="图片 35" descr="油封垫圈">
          <a:extLst>
            <a:ext uri="{FF2B5EF4-FFF2-40B4-BE49-F238E27FC236}">
              <a16:creationId xmlns:a16="http://schemas.microsoft.com/office/drawing/2014/main" id="{31EA71C4-86A9-4347-B7AB-B2D21151B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1347"/>
        <a:stretch>
          <a:fillRect/>
        </a:stretch>
      </xdr:blipFill>
      <xdr:spPr>
        <a:xfrm>
          <a:off x="6185040" y="113597960"/>
          <a:ext cx="1043126" cy="747465"/>
        </a:xfrm>
        <a:prstGeom prst="rect">
          <a:avLst/>
        </a:prstGeom>
      </xdr:spPr>
    </xdr:pic>
    <xdr:clientData/>
  </xdr:oneCellAnchor>
  <xdr:oneCellAnchor>
    <xdr:from>
      <xdr:col>8</xdr:col>
      <xdr:colOff>35169</xdr:colOff>
      <xdr:row>103</xdr:row>
      <xdr:rowOff>23446</xdr:rowOff>
    </xdr:from>
    <xdr:ext cx="1335405" cy="879231"/>
    <xdr:pic>
      <xdr:nvPicPr>
        <xdr:cNvPr id="404" name="图片 36" descr="油封螺丝">
          <a:extLst>
            <a:ext uri="{FF2B5EF4-FFF2-40B4-BE49-F238E27FC236}">
              <a16:creationId xmlns:a16="http://schemas.microsoft.com/office/drawing/2014/main" id="{D409F7D3-D02D-49E7-B066-0F4E9B51E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3797" t="5248"/>
        <a:stretch>
          <a:fillRect/>
        </a:stretch>
      </xdr:blipFill>
      <xdr:spPr>
        <a:xfrm>
          <a:off x="6015055" y="112538189"/>
          <a:ext cx="1335405" cy="879231"/>
        </a:xfrm>
        <a:prstGeom prst="rect">
          <a:avLst/>
        </a:prstGeom>
      </xdr:spPr>
    </xdr:pic>
    <xdr:clientData/>
  </xdr:oneCellAnchor>
  <xdr:oneCellAnchor>
    <xdr:from>
      <xdr:col>8</xdr:col>
      <xdr:colOff>181708</xdr:colOff>
      <xdr:row>105</xdr:row>
      <xdr:rowOff>35170</xdr:rowOff>
    </xdr:from>
    <xdr:ext cx="1069699" cy="887999"/>
    <xdr:pic>
      <xdr:nvPicPr>
        <xdr:cNvPr id="405" name="图片 37" descr="32.jpg">
          <a:extLst>
            <a:ext uri="{FF2B5EF4-FFF2-40B4-BE49-F238E27FC236}">
              <a16:creationId xmlns:a16="http://schemas.microsoft.com/office/drawing/2014/main" id="{5F802654-E476-4F41-8D98-2582E6583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5660" t="13208" r="12893" b="15094"/>
        <a:stretch>
          <a:fillRect/>
        </a:stretch>
      </xdr:blipFill>
      <xdr:spPr>
        <a:xfrm rot="16200000">
          <a:off x="6252444" y="114363337"/>
          <a:ext cx="887999" cy="1069699"/>
        </a:xfrm>
        <a:prstGeom prst="rect">
          <a:avLst/>
        </a:prstGeom>
      </xdr:spPr>
    </xdr:pic>
    <xdr:clientData/>
  </xdr:oneCellAnchor>
  <xdr:oneCellAnchor>
    <xdr:from>
      <xdr:col>8</xdr:col>
      <xdr:colOff>87923</xdr:colOff>
      <xdr:row>106</xdr:row>
      <xdr:rowOff>46892</xdr:rowOff>
    </xdr:from>
    <xdr:ext cx="1205949" cy="879822"/>
    <xdr:pic>
      <xdr:nvPicPr>
        <xdr:cNvPr id="406" name="图片 38" descr="51.jpg">
          <a:extLst>
            <a:ext uri="{FF2B5EF4-FFF2-40B4-BE49-F238E27FC236}">
              <a16:creationId xmlns:a16="http://schemas.microsoft.com/office/drawing/2014/main" id="{823879A2-017A-460E-96FD-698F2EBA2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l="11123" t="14553" r="10447" b="9979"/>
        <a:stretch>
          <a:fillRect/>
        </a:stretch>
      </xdr:blipFill>
      <xdr:spPr>
        <a:xfrm>
          <a:off x="6067809" y="115418046"/>
          <a:ext cx="1205949" cy="879822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107</xdr:row>
      <xdr:rowOff>219988</xdr:rowOff>
    </xdr:from>
    <xdr:ext cx="680096" cy="386095"/>
    <xdr:pic>
      <xdr:nvPicPr>
        <xdr:cNvPr id="407" name="图片 39" descr="56.jpg">
          <a:extLst>
            <a:ext uri="{FF2B5EF4-FFF2-40B4-BE49-F238E27FC236}">
              <a16:creationId xmlns:a16="http://schemas.microsoft.com/office/drawing/2014/main" id="{A4435090-F7FE-46E4-BA74-841CDBD79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l="12672" t="25436" r="10468" b="16529"/>
        <a:stretch>
          <a:fillRect/>
        </a:stretch>
      </xdr:blipFill>
      <xdr:spPr>
        <a:xfrm>
          <a:off x="5979886" y="116543280"/>
          <a:ext cx="680096" cy="386095"/>
        </a:xfrm>
        <a:prstGeom prst="rect">
          <a:avLst/>
        </a:prstGeom>
      </xdr:spPr>
    </xdr:pic>
    <xdr:clientData/>
  </xdr:oneCellAnchor>
  <xdr:oneCellAnchor>
    <xdr:from>
      <xdr:col>8</xdr:col>
      <xdr:colOff>697821</xdr:colOff>
      <xdr:row>107</xdr:row>
      <xdr:rowOff>220785</xdr:rowOff>
    </xdr:from>
    <xdr:ext cx="679640" cy="386757"/>
    <xdr:pic>
      <xdr:nvPicPr>
        <xdr:cNvPr id="408" name="图片 42" descr="56.jpg">
          <a:extLst>
            <a:ext uri="{FF2B5EF4-FFF2-40B4-BE49-F238E27FC236}">
              <a16:creationId xmlns:a16="http://schemas.microsoft.com/office/drawing/2014/main" id="{83DDFC60-4246-4C12-9ACE-E082ABB4D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l="12672" t="25436" r="10468" b="16529"/>
        <a:stretch>
          <a:fillRect/>
        </a:stretch>
      </xdr:blipFill>
      <xdr:spPr>
        <a:xfrm>
          <a:off x="6677707" y="116544077"/>
          <a:ext cx="679640" cy="386757"/>
        </a:xfrm>
        <a:prstGeom prst="rect">
          <a:avLst/>
        </a:prstGeom>
      </xdr:spPr>
    </xdr:pic>
    <xdr:clientData/>
  </xdr:oneCellAnchor>
  <xdr:oneCellAnchor>
    <xdr:from>
      <xdr:col>8</xdr:col>
      <xdr:colOff>17584</xdr:colOff>
      <xdr:row>108</xdr:row>
      <xdr:rowOff>111370</xdr:rowOff>
    </xdr:from>
    <xdr:ext cx="1402359" cy="662357"/>
    <xdr:pic>
      <xdr:nvPicPr>
        <xdr:cNvPr id="409" name="图片 43" descr="58.jpg">
          <a:extLst>
            <a:ext uri="{FF2B5EF4-FFF2-40B4-BE49-F238E27FC236}">
              <a16:creationId xmlns:a16="http://schemas.microsoft.com/office/drawing/2014/main" id="{35D519FD-9B9D-4788-A895-E35DEE717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l="29745" t="16630" r="25811" b="14049"/>
        <a:stretch>
          <a:fillRect/>
        </a:stretch>
      </xdr:blipFill>
      <xdr:spPr>
        <a:xfrm rot="5400000">
          <a:off x="6367471" y="117016798"/>
          <a:ext cx="662357" cy="1402359"/>
        </a:xfrm>
        <a:prstGeom prst="rect">
          <a:avLst/>
        </a:prstGeom>
      </xdr:spPr>
    </xdr:pic>
    <xdr:clientData/>
  </xdr:oneCellAnchor>
  <xdr:twoCellAnchor>
    <xdr:from>
      <xdr:col>8</xdr:col>
      <xdr:colOff>240323</xdr:colOff>
      <xdr:row>109</xdr:row>
      <xdr:rowOff>41031</xdr:rowOff>
    </xdr:from>
    <xdr:to>
      <xdr:col>8</xdr:col>
      <xdr:colOff>1141471</xdr:colOff>
      <xdr:row>109</xdr:row>
      <xdr:rowOff>896358</xdr:rowOff>
    </xdr:to>
    <xdr:pic>
      <xdr:nvPicPr>
        <xdr:cNvPr id="410" name="Picture 16093">
          <a:extLst>
            <a:ext uri="{FF2B5EF4-FFF2-40B4-BE49-F238E27FC236}">
              <a16:creationId xmlns:a16="http://schemas.microsoft.com/office/drawing/2014/main" id="{4E36378E-A418-497A-9D09-C6C7131E3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>
          <a:off x="6220209" y="118268596"/>
          <a:ext cx="901148" cy="855327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oneCellAnchor>
    <xdr:from>
      <xdr:col>8</xdr:col>
      <xdr:colOff>17583</xdr:colOff>
      <xdr:row>110</xdr:row>
      <xdr:rowOff>62331</xdr:rowOff>
    </xdr:from>
    <xdr:ext cx="1376187" cy="833466"/>
    <xdr:pic>
      <xdr:nvPicPr>
        <xdr:cNvPr id="411" name="图片 45" descr="4.jpg">
          <a:extLst>
            <a:ext uri="{FF2B5EF4-FFF2-40B4-BE49-F238E27FC236}">
              <a16:creationId xmlns:a16="http://schemas.microsoft.com/office/drawing/2014/main" id="{EBC5C7B1-0075-41FD-AD5A-54A0C3622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23126" t="31156" r="36741" b="36432"/>
        <a:stretch>
          <a:fillRect/>
        </a:stretch>
      </xdr:blipFill>
      <xdr:spPr>
        <a:xfrm>
          <a:off x="5997469" y="119242034"/>
          <a:ext cx="1376187" cy="833466"/>
        </a:xfrm>
        <a:prstGeom prst="rect">
          <a:avLst/>
        </a:prstGeom>
      </xdr:spPr>
    </xdr:pic>
    <xdr:clientData/>
  </xdr:oneCellAnchor>
  <xdr:oneCellAnchor>
    <xdr:from>
      <xdr:col>8</xdr:col>
      <xdr:colOff>84668</xdr:colOff>
      <xdr:row>110</xdr:row>
      <xdr:rowOff>935426</xdr:rowOff>
    </xdr:from>
    <xdr:ext cx="1269004" cy="945824"/>
    <xdr:pic>
      <xdr:nvPicPr>
        <xdr:cNvPr id="412" name="图片 337" descr="45.jpg">
          <a:extLst>
            <a:ext uri="{FF2B5EF4-FFF2-40B4-BE49-F238E27FC236}">
              <a16:creationId xmlns:a16="http://schemas.microsoft.com/office/drawing/2014/main" id="{7FC950E3-33A5-4F59-B892-DAAE16285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/>
        <a:srcRect l="2905" t="3734" r="8299" b="8022"/>
        <a:stretch>
          <a:fillRect/>
        </a:stretch>
      </xdr:blipFill>
      <xdr:spPr>
        <a:xfrm>
          <a:off x="6064554" y="120115129"/>
          <a:ext cx="1269004" cy="945824"/>
        </a:xfrm>
        <a:prstGeom prst="rect">
          <a:avLst/>
        </a:prstGeom>
      </xdr:spPr>
    </xdr:pic>
    <xdr:clientData/>
  </xdr:oneCellAnchor>
  <xdr:oneCellAnchor>
    <xdr:from>
      <xdr:col>8</xdr:col>
      <xdr:colOff>116541</xdr:colOff>
      <xdr:row>114</xdr:row>
      <xdr:rowOff>18613</xdr:rowOff>
    </xdr:from>
    <xdr:ext cx="1192305" cy="923556"/>
    <xdr:pic>
      <xdr:nvPicPr>
        <xdr:cNvPr id="413" name="图片 343" descr="47.jpg">
          <a:extLst>
            <a:ext uri="{FF2B5EF4-FFF2-40B4-BE49-F238E27FC236}">
              <a16:creationId xmlns:a16="http://schemas.microsoft.com/office/drawing/2014/main" id="{29C0930A-118C-45E3-A21B-AA9112C84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/>
        <a:srcRect t="-16949" b="-12587"/>
        <a:stretch>
          <a:fillRect/>
        </a:stretch>
      </xdr:blipFill>
      <xdr:spPr>
        <a:xfrm rot="5400000">
          <a:off x="6230802" y="122872489"/>
          <a:ext cx="923556" cy="1192305"/>
        </a:xfrm>
        <a:prstGeom prst="rect">
          <a:avLst/>
        </a:prstGeom>
      </xdr:spPr>
    </xdr:pic>
    <xdr:clientData/>
  </xdr:oneCellAnchor>
  <xdr:oneCellAnchor>
    <xdr:from>
      <xdr:col>8</xdr:col>
      <xdr:colOff>89646</xdr:colOff>
      <xdr:row>112</xdr:row>
      <xdr:rowOff>12471</xdr:rowOff>
    </xdr:from>
    <xdr:ext cx="1246096" cy="919857"/>
    <xdr:pic>
      <xdr:nvPicPr>
        <xdr:cNvPr id="414" name="图片 345" descr="44.jpg">
          <a:extLst>
            <a:ext uri="{FF2B5EF4-FFF2-40B4-BE49-F238E27FC236}">
              <a16:creationId xmlns:a16="http://schemas.microsoft.com/office/drawing/2014/main" id="{EC0F2339-23E0-471E-9569-E7A4F40F3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/>
        <a:srcRect l="11615" t="4861" r="17687"/>
        <a:stretch>
          <a:fillRect/>
        </a:stretch>
      </xdr:blipFill>
      <xdr:spPr>
        <a:xfrm rot="10800000">
          <a:off x="6069532" y="121096449"/>
          <a:ext cx="1246096" cy="919857"/>
        </a:xfrm>
        <a:prstGeom prst="rect">
          <a:avLst/>
        </a:prstGeom>
      </xdr:spPr>
    </xdr:pic>
    <xdr:clientData/>
  </xdr:oneCellAnchor>
  <xdr:oneCellAnchor>
    <xdr:from>
      <xdr:col>8</xdr:col>
      <xdr:colOff>80682</xdr:colOff>
      <xdr:row>113</xdr:row>
      <xdr:rowOff>35859</xdr:rowOff>
    </xdr:from>
    <xdr:ext cx="1237130" cy="909179"/>
    <xdr:pic>
      <xdr:nvPicPr>
        <xdr:cNvPr id="415" name="图片 349" descr="50.jpg">
          <a:extLst>
            <a:ext uri="{FF2B5EF4-FFF2-40B4-BE49-F238E27FC236}">
              <a16:creationId xmlns:a16="http://schemas.microsoft.com/office/drawing/2014/main" id="{4E823A44-5798-4196-8C59-B3A3146A8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/>
        <a:srcRect t="7156" r="9948" b="4537"/>
        <a:stretch>
          <a:fillRect/>
        </a:stretch>
      </xdr:blipFill>
      <xdr:spPr>
        <a:xfrm>
          <a:off x="6060568" y="122071973"/>
          <a:ext cx="1237130" cy="909179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115</xdr:row>
      <xdr:rowOff>0</xdr:rowOff>
    </xdr:from>
    <xdr:ext cx="797859" cy="500742"/>
    <xdr:pic>
      <xdr:nvPicPr>
        <xdr:cNvPr id="416" name="图片 353" descr="48.jpg">
          <a:extLst>
            <a:ext uri="{FF2B5EF4-FFF2-40B4-BE49-F238E27FC236}">
              <a16:creationId xmlns:a16="http://schemas.microsoft.com/office/drawing/2014/main" id="{9CAE0247-8672-4711-ADB0-6E221AB6B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/>
        <a:srcRect l="9242" t="23855" r="23460" b="18957"/>
        <a:stretch>
          <a:fillRect/>
        </a:stretch>
      </xdr:blipFill>
      <xdr:spPr>
        <a:xfrm>
          <a:off x="5979886" y="123940389"/>
          <a:ext cx="797859" cy="500742"/>
        </a:xfrm>
        <a:prstGeom prst="rect">
          <a:avLst/>
        </a:prstGeom>
      </xdr:spPr>
    </xdr:pic>
    <xdr:clientData/>
  </xdr:oneCellAnchor>
  <xdr:oneCellAnchor>
    <xdr:from>
      <xdr:col>8</xdr:col>
      <xdr:colOff>636494</xdr:colOff>
      <xdr:row>115</xdr:row>
      <xdr:rowOff>502024</xdr:rowOff>
    </xdr:from>
    <xdr:ext cx="788504" cy="427548"/>
    <xdr:pic>
      <xdr:nvPicPr>
        <xdr:cNvPr id="417" name="图片 354" descr="49.jpg">
          <a:extLst>
            <a:ext uri="{FF2B5EF4-FFF2-40B4-BE49-F238E27FC236}">
              <a16:creationId xmlns:a16="http://schemas.microsoft.com/office/drawing/2014/main" id="{661B6A11-AB00-4A9B-A2E9-0DD781594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/>
        <a:srcRect l="14177" t="28439" r="18228" b="21603"/>
        <a:stretch>
          <a:fillRect/>
        </a:stretch>
      </xdr:blipFill>
      <xdr:spPr>
        <a:xfrm>
          <a:off x="6616380" y="124442413"/>
          <a:ext cx="788504" cy="427548"/>
        </a:xfrm>
        <a:prstGeom prst="rect">
          <a:avLst/>
        </a:prstGeom>
      </xdr:spPr>
    </xdr:pic>
    <xdr:clientData/>
  </xdr:oneCellAnchor>
  <xdr:twoCellAnchor editAs="oneCell">
    <xdr:from>
      <xdr:col>8</xdr:col>
      <xdr:colOff>47198</xdr:colOff>
      <xdr:row>117</xdr:row>
      <xdr:rowOff>223352</xdr:rowOff>
    </xdr:from>
    <xdr:to>
      <xdr:col>8</xdr:col>
      <xdr:colOff>1300479</xdr:colOff>
      <xdr:row>117</xdr:row>
      <xdr:rowOff>630215</xdr:rowOff>
    </xdr:to>
    <xdr:pic>
      <xdr:nvPicPr>
        <xdr:cNvPr id="667" name="Imagen 417" descr="拉线头">
          <a:extLst>
            <a:ext uri="{FF2B5EF4-FFF2-40B4-BE49-F238E27FC236}">
              <a16:creationId xmlns:a16="http://schemas.microsoft.com/office/drawing/2014/main" id="{E0A3301F-29DD-EB3F-E5C9-8D97AF862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6612" b="-909"/>
        <a:stretch>
          <a:fillRect/>
        </a:stretch>
      </xdr:blipFill>
      <xdr:spPr bwMode="auto">
        <a:xfrm rot="5400000">
          <a:off x="13239495" y="110284047"/>
          <a:ext cx="406863" cy="1253281"/>
        </a:xfrm>
        <a:prstGeom prst="rect">
          <a:avLst/>
        </a:prstGeom>
        <a:noFill/>
      </xdr:spPr>
    </xdr:pic>
    <xdr:clientData/>
  </xdr:twoCellAnchor>
  <xdr:oneCellAnchor>
    <xdr:from>
      <xdr:col>3</xdr:col>
      <xdr:colOff>0</xdr:colOff>
      <xdr:row>135</xdr:row>
      <xdr:rowOff>0</xdr:rowOff>
    </xdr:from>
    <xdr:ext cx="1306195" cy="422910"/>
    <xdr:pic>
      <xdr:nvPicPr>
        <xdr:cNvPr id="421" name="Imagen 420" descr="拉线头">
          <a:extLst>
            <a:ext uri="{FF2B5EF4-FFF2-40B4-BE49-F238E27FC236}">
              <a16:creationId xmlns:a16="http://schemas.microsoft.com/office/drawing/2014/main" id="{95834536-E56A-401F-A19C-7FE68B000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6612" b="-909"/>
        <a:stretch>
          <a:fillRect/>
        </a:stretch>
      </xdr:blipFill>
      <xdr:spPr bwMode="auto">
        <a:xfrm rot="5400000">
          <a:off x="13225826" y="110168825"/>
          <a:ext cx="422910" cy="1306195"/>
        </a:xfrm>
        <a:prstGeom prst="rect">
          <a:avLst/>
        </a:prstGeom>
        <a:noFill/>
      </xdr:spPr>
    </xdr:pic>
    <xdr:clientData/>
  </xdr:oneCellAnchor>
  <xdr:oneCellAnchor>
    <xdr:from>
      <xdr:col>8</xdr:col>
      <xdr:colOff>180975</xdr:colOff>
      <xdr:row>118</xdr:row>
      <xdr:rowOff>35560</xdr:rowOff>
    </xdr:from>
    <xdr:ext cx="1205865" cy="847725"/>
    <xdr:pic>
      <xdr:nvPicPr>
        <xdr:cNvPr id="437" name="图片 279" descr="b07bb94d28de7716bb4780f21440b8f">
          <a:extLst>
            <a:ext uri="{FF2B5EF4-FFF2-40B4-BE49-F238E27FC236}">
              <a16:creationId xmlns:a16="http://schemas.microsoft.com/office/drawing/2014/main" id="{43EBF0B5-59AF-4D63-AD28-9EEEB7B80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/>
        <a:srcRect l="29093" t="28678" r="31990" b="34884"/>
        <a:stretch>
          <a:fillRect/>
        </a:stretch>
      </xdr:blipFill>
      <xdr:spPr>
        <a:xfrm>
          <a:off x="6160861" y="128736635"/>
          <a:ext cx="1205865" cy="847725"/>
        </a:xfrm>
        <a:prstGeom prst="rect">
          <a:avLst/>
        </a:prstGeom>
      </xdr:spPr>
    </xdr:pic>
    <xdr:clientData/>
  </xdr:oneCellAnchor>
  <xdr:oneCellAnchor>
    <xdr:from>
      <xdr:col>8</xdr:col>
      <xdr:colOff>63373</xdr:colOff>
      <xdr:row>119</xdr:row>
      <xdr:rowOff>171831</xdr:rowOff>
    </xdr:from>
    <xdr:ext cx="1341755" cy="635000"/>
    <xdr:pic>
      <xdr:nvPicPr>
        <xdr:cNvPr id="671" name="图片 280" descr="082ac11ec8d05020a02d70a23da8753">
          <a:extLst>
            <a:ext uri="{FF2B5EF4-FFF2-40B4-BE49-F238E27FC236}">
              <a16:creationId xmlns:a16="http://schemas.microsoft.com/office/drawing/2014/main" id="{F8B580DB-3940-4ADD-9B34-25E66E854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/>
        <a:srcRect t="35247" b="49078"/>
        <a:stretch>
          <a:fillRect/>
        </a:stretch>
      </xdr:blipFill>
      <xdr:spPr>
        <a:xfrm>
          <a:off x="12837541" y="112560735"/>
          <a:ext cx="1341755" cy="635000"/>
        </a:xfrm>
        <a:prstGeom prst="rect">
          <a:avLst/>
        </a:prstGeom>
      </xdr:spPr>
    </xdr:pic>
    <xdr:clientData/>
  </xdr:oneCellAnchor>
  <xdr:oneCellAnchor>
    <xdr:from>
      <xdr:col>8</xdr:col>
      <xdr:colOff>58737</xdr:colOff>
      <xdr:row>120</xdr:row>
      <xdr:rowOff>77787</xdr:rowOff>
    </xdr:from>
    <xdr:ext cx="1395735" cy="788670"/>
    <xdr:pic>
      <xdr:nvPicPr>
        <xdr:cNvPr id="439" name="图片 285" descr="b4e22ec6c756dfbccec09f857bd6ece">
          <a:extLst>
            <a:ext uri="{FF2B5EF4-FFF2-40B4-BE49-F238E27FC236}">
              <a16:creationId xmlns:a16="http://schemas.microsoft.com/office/drawing/2014/main" id="{937797A0-0E95-4EEF-A3C1-CD163948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/>
        <a:srcRect l="38499" t="33036" r="32009" b="23976"/>
        <a:stretch>
          <a:fillRect/>
        </a:stretch>
      </xdr:blipFill>
      <xdr:spPr>
        <a:xfrm rot="16200000">
          <a:off x="6342156" y="130379603"/>
          <a:ext cx="788670" cy="1395735"/>
        </a:xfrm>
        <a:prstGeom prst="rect">
          <a:avLst/>
        </a:prstGeom>
      </xdr:spPr>
    </xdr:pic>
    <xdr:clientData/>
  </xdr:oneCellAnchor>
  <xdr:oneCellAnchor>
    <xdr:from>
      <xdr:col>8</xdr:col>
      <xdr:colOff>11725</xdr:colOff>
      <xdr:row>121</xdr:row>
      <xdr:rowOff>23447</xdr:rowOff>
    </xdr:from>
    <xdr:ext cx="1394709" cy="922020"/>
    <xdr:pic>
      <xdr:nvPicPr>
        <xdr:cNvPr id="440" name="图片 46" descr="车身控制器总成3683010-R1011">
          <a:extLst>
            <a:ext uri="{FF2B5EF4-FFF2-40B4-BE49-F238E27FC236}">
              <a16:creationId xmlns:a16="http://schemas.microsoft.com/office/drawing/2014/main" id="{05D230D6-6B43-486B-A8CD-A66FC33AE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 rot="16200000">
          <a:off x="6227956" y="133248862"/>
          <a:ext cx="922020" cy="1394709"/>
        </a:xfrm>
        <a:prstGeom prst="rect">
          <a:avLst/>
        </a:prstGeom>
      </xdr:spPr>
    </xdr:pic>
    <xdr:clientData/>
  </xdr:oneCellAnchor>
  <xdr:oneCellAnchor>
    <xdr:from>
      <xdr:col>8</xdr:col>
      <xdr:colOff>5715</xdr:colOff>
      <xdr:row>122</xdr:row>
      <xdr:rowOff>40640</xdr:rowOff>
    </xdr:from>
    <xdr:ext cx="1419225" cy="781685"/>
    <xdr:pic>
      <xdr:nvPicPr>
        <xdr:cNvPr id="441" name="图片 47" descr="遥控器3683010-R10">
          <a:extLst>
            <a:ext uri="{FF2B5EF4-FFF2-40B4-BE49-F238E27FC236}">
              <a16:creationId xmlns:a16="http://schemas.microsoft.com/office/drawing/2014/main" id="{0575BB18-1167-42EC-B643-2F9416E90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l="12824" t="31822" r="21157" b="11933"/>
        <a:stretch>
          <a:fillRect/>
        </a:stretch>
      </xdr:blipFill>
      <xdr:spPr>
        <a:xfrm>
          <a:off x="5985601" y="134454537"/>
          <a:ext cx="1419225" cy="781685"/>
        </a:xfrm>
        <a:prstGeom prst="rect">
          <a:avLst/>
        </a:prstGeom>
      </xdr:spPr>
    </xdr:pic>
    <xdr:clientData/>
  </xdr:oneCellAnchor>
  <xdr:oneCellAnchor>
    <xdr:from>
      <xdr:col>8</xdr:col>
      <xdr:colOff>41031</xdr:colOff>
      <xdr:row>123</xdr:row>
      <xdr:rowOff>23447</xdr:rowOff>
    </xdr:from>
    <xdr:ext cx="1345980" cy="871745"/>
    <xdr:pic>
      <xdr:nvPicPr>
        <xdr:cNvPr id="442" name="图片 48" descr="左组合开关总成3774010-R10">
          <a:extLst>
            <a:ext uri="{FF2B5EF4-FFF2-40B4-BE49-F238E27FC236}">
              <a16:creationId xmlns:a16="http://schemas.microsoft.com/office/drawing/2014/main" id="{C2D4B805-C45A-4502-904E-2BF733223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6020917" y="135389482"/>
          <a:ext cx="1345980" cy="871745"/>
        </a:xfrm>
        <a:prstGeom prst="rect">
          <a:avLst/>
        </a:prstGeom>
      </xdr:spPr>
    </xdr:pic>
    <xdr:clientData/>
  </xdr:oneCellAnchor>
  <xdr:oneCellAnchor>
    <xdr:from>
      <xdr:col>8</xdr:col>
      <xdr:colOff>58615</xdr:colOff>
      <xdr:row>124</xdr:row>
      <xdr:rowOff>17584</xdr:rowOff>
    </xdr:from>
    <xdr:ext cx="1315481" cy="854765"/>
    <xdr:pic>
      <xdr:nvPicPr>
        <xdr:cNvPr id="443" name="图片 49" descr="右组合开关总成3774040-R20">
          <a:extLst>
            <a:ext uri="{FF2B5EF4-FFF2-40B4-BE49-F238E27FC236}">
              <a16:creationId xmlns:a16="http://schemas.microsoft.com/office/drawing/2014/main" id="{8FA23A33-2CFF-4328-8620-7256CF7B8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6038501" y="136335755"/>
          <a:ext cx="1315481" cy="854765"/>
        </a:xfrm>
        <a:prstGeom prst="rect">
          <a:avLst/>
        </a:prstGeom>
      </xdr:spPr>
    </xdr:pic>
    <xdr:clientData/>
  </xdr:oneCellAnchor>
  <xdr:oneCellAnchor>
    <xdr:from>
      <xdr:col>8</xdr:col>
      <xdr:colOff>17585</xdr:colOff>
      <xdr:row>126</xdr:row>
      <xdr:rowOff>52754</xdr:rowOff>
    </xdr:from>
    <xdr:ext cx="1453146" cy="756138"/>
    <xdr:pic>
      <xdr:nvPicPr>
        <xdr:cNvPr id="444" name="图片 50" descr="右转把总成">
          <a:extLst>
            <a:ext uri="{FF2B5EF4-FFF2-40B4-BE49-F238E27FC236}">
              <a16:creationId xmlns:a16="http://schemas.microsoft.com/office/drawing/2014/main" id="{0872A15E-F831-4B2E-A533-58FC69422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t="4440" b="14153"/>
        <a:stretch>
          <a:fillRect/>
        </a:stretch>
      </xdr:blipFill>
      <xdr:spPr>
        <a:xfrm>
          <a:off x="5997471" y="138275200"/>
          <a:ext cx="1453146" cy="756138"/>
        </a:xfrm>
        <a:prstGeom prst="rect">
          <a:avLst/>
        </a:prstGeom>
      </xdr:spPr>
    </xdr:pic>
    <xdr:clientData/>
  </xdr:oneCellAnchor>
  <xdr:oneCellAnchor>
    <xdr:from>
      <xdr:col>8</xdr:col>
      <xdr:colOff>29042</xdr:colOff>
      <xdr:row>125</xdr:row>
      <xdr:rowOff>17584</xdr:rowOff>
    </xdr:from>
    <xdr:ext cx="1388939" cy="840967"/>
    <xdr:pic>
      <xdr:nvPicPr>
        <xdr:cNvPr id="445" name="图片 51" descr="左把手套总成">
          <a:extLst>
            <a:ext uri="{FF2B5EF4-FFF2-40B4-BE49-F238E27FC236}">
              <a16:creationId xmlns:a16="http://schemas.microsoft.com/office/drawing/2014/main" id="{DBBA5357-2B9F-4296-8C2A-2C992279A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5958" t="12358" r="10919"/>
        <a:stretch>
          <a:fillRect/>
        </a:stretch>
      </xdr:blipFill>
      <xdr:spPr>
        <a:xfrm rot="16200000">
          <a:off x="6282914" y="137013906"/>
          <a:ext cx="840967" cy="1388939"/>
        </a:xfrm>
        <a:prstGeom prst="rect">
          <a:avLst/>
        </a:prstGeom>
      </xdr:spPr>
    </xdr:pic>
    <xdr:clientData/>
  </xdr:oneCellAnchor>
  <xdr:oneCellAnchor>
    <xdr:from>
      <xdr:col>8</xdr:col>
      <xdr:colOff>21146</xdr:colOff>
      <xdr:row>127</xdr:row>
      <xdr:rowOff>29305</xdr:rowOff>
    </xdr:from>
    <xdr:ext cx="1350453" cy="879205"/>
    <xdr:pic>
      <xdr:nvPicPr>
        <xdr:cNvPr id="446" name="图片 52" descr="电门锁总成3704010-R10">
          <a:extLst>
            <a:ext uri="{FF2B5EF4-FFF2-40B4-BE49-F238E27FC236}">
              <a16:creationId xmlns:a16="http://schemas.microsoft.com/office/drawing/2014/main" id="{CCEB8D48-64E7-430B-8423-8C94DDCF8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6001032" y="139203888"/>
          <a:ext cx="1350453" cy="879205"/>
        </a:xfrm>
        <a:prstGeom prst="rect">
          <a:avLst/>
        </a:prstGeom>
      </xdr:spPr>
    </xdr:pic>
    <xdr:clientData/>
  </xdr:oneCellAnchor>
  <xdr:oneCellAnchor>
    <xdr:from>
      <xdr:col>8</xdr:col>
      <xdr:colOff>35168</xdr:colOff>
      <xdr:row>128</xdr:row>
      <xdr:rowOff>11723</xdr:rowOff>
    </xdr:from>
    <xdr:ext cx="1375163" cy="879230"/>
    <xdr:pic>
      <xdr:nvPicPr>
        <xdr:cNvPr id="447" name="图片 53" descr="坐垫锁总成3704050-R10">
          <a:extLst>
            <a:ext uri="{FF2B5EF4-FFF2-40B4-BE49-F238E27FC236}">
              <a16:creationId xmlns:a16="http://schemas.microsoft.com/office/drawing/2014/main" id="{674913C5-8716-4A9D-9CC5-1D83F57C8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6015054" y="140138444"/>
          <a:ext cx="1375163" cy="879230"/>
        </a:xfrm>
        <a:prstGeom prst="rect">
          <a:avLst/>
        </a:prstGeom>
      </xdr:spPr>
    </xdr:pic>
    <xdr:clientData/>
  </xdr:oneCellAnchor>
  <xdr:oneCellAnchor>
    <xdr:from>
      <xdr:col>8</xdr:col>
      <xdr:colOff>84852</xdr:colOff>
      <xdr:row>130</xdr:row>
      <xdr:rowOff>0</xdr:rowOff>
    </xdr:from>
    <xdr:ext cx="1294755" cy="949572"/>
    <xdr:pic>
      <xdr:nvPicPr>
        <xdr:cNvPr id="448" name="图片 54" descr="高音喇叭总成3721010-R10">
          <a:extLst>
            <a:ext uri="{FF2B5EF4-FFF2-40B4-BE49-F238E27FC236}">
              <a16:creationId xmlns:a16="http://schemas.microsoft.com/office/drawing/2014/main" id="{41519FBF-2BE8-4CCF-9E58-E881A2B30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rcRect l="13131" t="4567" b="4267"/>
        <a:stretch>
          <a:fillRect/>
        </a:stretch>
      </xdr:blipFill>
      <xdr:spPr>
        <a:xfrm rot="5400000">
          <a:off x="6237330" y="141858402"/>
          <a:ext cx="949572" cy="1294755"/>
        </a:xfrm>
        <a:prstGeom prst="rect">
          <a:avLst/>
        </a:prstGeom>
      </xdr:spPr>
    </xdr:pic>
    <xdr:clientData/>
  </xdr:oneCellAnchor>
  <xdr:oneCellAnchor>
    <xdr:from>
      <xdr:col>8</xdr:col>
      <xdr:colOff>21590</xdr:colOff>
      <xdr:row>129</xdr:row>
      <xdr:rowOff>6350</xdr:rowOff>
    </xdr:from>
    <xdr:ext cx="1384852" cy="777075"/>
    <xdr:pic>
      <xdr:nvPicPr>
        <xdr:cNvPr id="449" name="图片 55" descr="78.jpg">
          <a:extLst>
            <a:ext uri="{FF2B5EF4-FFF2-40B4-BE49-F238E27FC236}">
              <a16:creationId xmlns:a16="http://schemas.microsoft.com/office/drawing/2014/main" id="{D5BC36F5-15D3-4AD5-BE48-D6F3338A1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rcRect l="30928" t="38969" r="25979" b="28316"/>
        <a:stretch>
          <a:fillRect/>
        </a:stretch>
      </xdr:blipFill>
      <xdr:spPr>
        <a:xfrm>
          <a:off x="6001476" y="141085207"/>
          <a:ext cx="1384852" cy="777075"/>
        </a:xfrm>
        <a:prstGeom prst="rect">
          <a:avLst/>
        </a:prstGeom>
      </xdr:spPr>
    </xdr:pic>
    <xdr:clientData/>
  </xdr:oneCellAnchor>
  <xdr:oneCellAnchor>
    <xdr:from>
      <xdr:col>8</xdr:col>
      <xdr:colOff>35169</xdr:colOff>
      <xdr:row>131</xdr:row>
      <xdr:rowOff>29308</xdr:rowOff>
    </xdr:from>
    <xdr:ext cx="1356526" cy="875478"/>
    <xdr:pic>
      <xdr:nvPicPr>
        <xdr:cNvPr id="450" name="图片 56" descr="倒车后视摄像头总成3776010-R10">
          <a:extLst>
            <a:ext uri="{FF2B5EF4-FFF2-40B4-BE49-F238E27FC236}">
              <a16:creationId xmlns:a16="http://schemas.microsoft.com/office/drawing/2014/main" id="{60591DCD-C6B7-4A59-B2D6-50BFE4D89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6015055" y="143012440"/>
          <a:ext cx="1356526" cy="875478"/>
        </a:xfrm>
        <a:prstGeom prst="rect">
          <a:avLst/>
        </a:prstGeom>
      </xdr:spPr>
    </xdr:pic>
    <xdr:clientData/>
  </xdr:oneCellAnchor>
  <xdr:oneCellAnchor>
    <xdr:from>
      <xdr:col>8</xdr:col>
      <xdr:colOff>58616</xdr:colOff>
      <xdr:row>132</xdr:row>
      <xdr:rowOff>29308</xdr:rowOff>
    </xdr:from>
    <xdr:ext cx="1311929" cy="841513"/>
    <xdr:pic>
      <xdr:nvPicPr>
        <xdr:cNvPr id="451" name="图片 57" descr="摄像头转接线4002050-R11">
          <a:extLst>
            <a:ext uri="{FF2B5EF4-FFF2-40B4-BE49-F238E27FC236}">
              <a16:creationId xmlns:a16="http://schemas.microsoft.com/office/drawing/2014/main" id="{C6A1ACB3-9B20-43F3-8E43-68442E459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6038502" y="143964576"/>
          <a:ext cx="1311929" cy="841513"/>
        </a:xfrm>
        <a:prstGeom prst="rect">
          <a:avLst/>
        </a:prstGeom>
      </xdr:spPr>
    </xdr:pic>
    <xdr:clientData/>
  </xdr:oneCellAnchor>
  <xdr:twoCellAnchor>
    <xdr:from>
      <xdr:col>8</xdr:col>
      <xdr:colOff>40005</xdr:colOff>
      <xdr:row>134</xdr:row>
      <xdr:rowOff>380365</xdr:rowOff>
    </xdr:from>
    <xdr:to>
      <xdr:col>8</xdr:col>
      <xdr:colOff>1490345</xdr:colOff>
      <xdr:row>134</xdr:row>
      <xdr:rowOff>551815</xdr:rowOff>
    </xdr:to>
    <xdr:pic>
      <xdr:nvPicPr>
        <xdr:cNvPr id="452" name="图片 166">
          <a:extLst>
            <a:ext uri="{FF2B5EF4-FFF2-40B4-BE49-F238E27FC236}">
              <a16:creationId xmlns:a16="http://schemas.microsoft.com/office/drawing/2014/main" id="{88905FB3-419E-4961-B73E-FB4DC53E9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lum bright="12000"/>
        </a:blip>
        <a:stretch>
          <a:fillRect/>
        </a:stretch>
      </xdr:blipFill>
      <xdr:spPr>
        <a:xfrm>
          <a:off x="6019891" y="146219908"/>
          <a:ext cx="1318666" cy="17145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236220</xdr:colOff>
      <xdr:row>133</xdr:row>
      <xdr:rowOff>27940</xdr:rowOff>
    </xdr:from>
    <xdr:ext cx="1038860" cy="900430"/>
    <xdr:pic>
      <xdr:nvPicPr>
        <xdr:cNvPr id="453" name="图片 314" descr="DSC_4889">
          <a:extLst>
            <a:ext uri="{FF2B5EF4-FFF2-40B4-BE49-F238E27FC236}">
              <a16:creationId xmlns:a16="http://schemas.microsoft.com/office/drawing/2014/main" id="{3BE783AB-A0F3-44EC-9C06-67AEC4FB3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/>
        <a:srcRect l="12219" t="17244" r="15900" b="9336"/>
        <a:stretch>
          <a:fillRect/>
        </a:stretch>
      </xdr:blipFill>
      <xdr:spPr>
        <a:xfrm>
          <a:off x="6216106" y="144915346"/>
          <a:ext cx="1038860" cy="900430"/>
        </a:xfrm>
        <a:prstGeom prst="rect">
          <a:avLst/>
        </a:prstGeom>
      </xdr:spPr>
    </xdr:pic>
    <xdr:clientData/>
  </xdr:oneCellAnchor>
  <xdr:oneCellAnchor>
    <xdr:from>
      <xdr:col>8</xdr:col>
      <xdr:colOff>123092</xdr:colOff>
      <xdr:row>138</xdr:row>
      <xdr:rowOff>52754</xdr:rowOff>
    </xdr:from>
    <xdr:ext cx="1137139" cy="861648"/>
    <xdr:pic>
      <xdr:nvPicPr>
        <xdr:cNvPr id="454" name="图片 62" descr="随车工具">
          <a:extLst>
            <a:ext uri="{FF2B5EF4-FFF2-40B4-BE49-F238E27FC236}">
              <a16:creationId xmlns:a16="http://schemas.microsoft.com/office/drawing/2014/main" id="{17207E3B-07FB-4C18-9423-1987AA2D3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rcRect l="19789" b="6951"/>
        <a:stretch>
          <a:fillRect/>
        </a:stretch>
      </xdr:blipFill>
      <xdr:spPr>
        <a:xfrm rot="5400000">
          <a:off x="6240724" y="150515237"/>
          <a:ext cx="861648" cy="1137139"/>
        </a:xfrm>
        <a:prstGeom prst="rect">
          <a:avLst/>
        </a:prstGeom>
      </xdr:spPr>
    </xdr:pic>
    <xdr:clientData/>
  </xdr:oneCellAnchor>
  <xdr:twoCellAnchor>
    <xdr:from>
      <xdr:col>8</xdr:col>
      <xdr:colOff>57150</xdr:colOff>
      <xdr:row>135</xdr:row>
      <xdr:rowOff>114935</xdr:rowOff>
    </xdr:from>
    <xdr:to>
      <xdr:col>8</xdr:col>
      <xdr:colOff>1454150</xdr:colOff>
      <xdr:row>135</xdr:row>
      <xdr:rowOff>841375</xdr:rowOff>
    </xdr:to>
    <xdr:pic>
      <xdr:nvPicPr>
        <xdr:cNvPr id="455" name="图片 268">
          <a:extLst>
            <a:ext uri="{FF2B5EF4-FFF2-40B4-BE49-F238E27FC236}">
              <a16:creationId xmlns:a16="http://schemas.microsoft.com/office/drawing/2014/main" id="{8498B518-EE34-4010-833C-98D22771A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xfrm>
          <a:off x="6037036" y="147858752"/>
          <a:ext cx="1301902" cy="72644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167640</xdr:colOff>
      <xdr:row>136</xdr:row>
      <xdr:rowOff>50800</xdr:rowOff>
    </xdr:from>
    <xdr:ext cx="1106170" cy="845185"/>
    <xdr:pic>
      <xdr:nvPicPr>
        <xdr:cNvPr id="456" name="图片 318" descr="DSC_4863">
          <a:extLst>
            <a:ext uri="{FF2B5EF4-FFF2-40B4-BE49-F238E27FC236}">
              <a16:creationId xmlns:a16="http://schemas.microsoft.com/office/drawing/2014/main" id="{553475E5-41D5-4223-88E6-4D0A01804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rcRect l="26588" t="29331" r="25350" b="27129"/>
        <a:stretch>
          <a:fillRect/>
        </a:stretch>
      </xdr:blipFill>
      <xdr:spPr>
        <a:xfrm>
          <a:off x="6147526" y="148746754"/>
          <a:ext cx="1106170" cy="845185"/>
        </a:xfrm>
        <a:prstGeom prst="rect">
          <a:avLst/>
        </a:prstGeom>
      </xdr:spPr>
    </xdr:pic>
    <xdr:clientData/>
  </xdr:oneCellAnchor>
  <xdr:oneCellAnchor>
    <xdr:from>
      <xdr:col>8</xdr:col>
      <xdr:colOff>201930</xdr:colOff>
      <xdr:row>137</xdr:row>
      <xdr:rowOff>40005</xdr:rowOff>
    </xdr:from>
    <xdr:ext cx="1029970" cy="872490"/>
    <xdr:pic>
      <xdr:nvPicPr>
        <xdr:cNvPr id="457" name="图片 319" descr="DSC_4842">
          <a:extLst>
            <a:ext uri="{FF2B5EF4-FFF2-40B4-BE49-F238E27FC236}">
              <a16:creationId xmlns:a16="http://schemas.microsoft.com/office/drawing/2014/main" id="{CFA892E5-C42B-4D57-B16D-77ABE75E3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rcRect l="27810" t="23669" r="24056" b="23669"/>
        <a:stretch>
          <a:fillRect/>
        </a:stretch>
      </xdr:blipFill>
      <xdr:spPr>
        <a:xfrm>
          <a:off x="6181816" y="149688097"/>
          <a:ext cx="1029970" cy="872490"/>
        </a:xfrm>
        <a:prstGeom prst="rect">
          <a:avLst/>
        </a:prstGeom>
      </xdr:spPr>
    </xdr:pic>
    <xdr:clientData/>
  </xdr:oneCellAnchor>
  <xdr:oneCellAnchor>
    <xdr:from>
      <xdr:col>8</xdr:col>
      <xdr:colOff>46893</xdr:colOff>
      <xdr:row>149</xdr:row>
      <xdr:rowOff>41031</xdr:rowOff>
    </xdr:from>
    <xdr:ext cx="1349736" cy="852075"/>
    <xdr:pic>
      <xdr:nvPicPr>
        <xdr:cNvPr id="458" name="Picture 3">
          <a:extLst>
            <a:ext uri="{FF2B5EF4-FFF2-40B4-BE49-F238E27FC236}">
              <a16:creationId xmlns:a16="http://schemas.microsoft.com/office/drawing/2014/main" id="{292C746B-F047-4FA6-ACB0-132037E8C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>
          <a:off x="6026779" y="156354082"/>
          <a:ext cx="1349736" cy="8520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52754</xdr:colOff>
      <xdr:row>146</xdr:row>
      <xdr:rowOff>41031</xdr:rowOff>
    </xdr:from>
    <xdr:ext cx="1321581" cy="852516"/>
    <xdr:pic>
      <xdr:nvPicPr>
        <xdr:cNvPr id="459" name="图片 59" descr="后车标RAP">
          <a:extLst>
            <a:ext uri="{FF2B5EF4-FFF2-40B4-BE49-F238E27FC236}">
              <a16:creationId xmlns:a16="http://schemas.microsoft.com/office/drawing/2014/main" id="{2A78A729-688A-4A33-AAD3-A7DC8EEC5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6032640" y="153497671"/>
          <a:ext cx="1321581" cy="852516"/>
        </a:xfrm>
        <a:prstGeom prst="rect">
          <a:avLst/>
        </a:prstGeom>
      </xdr:spPr>
    </xdr:pic>
    <xdr:clientData/>
  </xdr:oneCellAnchor>
  <xdr:oneCellAnchor>
    <xdr:from>
      <xdr:col>8</xdr:col>
      <xdr:colOff>304800</xdr:colOff>
      <xdr:row>150</xdr:row>
      <xdr:rowOff>29308</xdr:rowOff>
    </xdr:from>
    <xdr:ext cx="884947" cy="893445"/>
    <xdr:pic>
      <xdr:nvPicPr>
        <xdr:cNvPr id="460" name="图片 60" descr="平安符">
          <a:extLst>
            <a:ext uri="{FF2B5EF4-FFF2-40B4-BE49-F238E27FC236}">
              <a16:creationId xmlns:a16="http://schemas.microsoft.com/office/drawing/2014/main" id="{4009618C-FF26-43BE-9F20-086C0E9E9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6284686" y="157294497"/>
          <a:ext cx="884947" cy="893445"/>
        </a:xfrm>
        <a:prstGeom prst="rect">
          <a:avLst/>
        </a:prstGeom>
      </xdr:spPr>
    </xdr:pic>
    <xdr:clientData/>
  </xdr:oneCellAnchor>
  <xdr:oneCellAnchor>
    <xdr:from>
      <xdr:col>8</xdr:col>
      <xdr:colOff>29307</xdr:colOff>
      <xdr:row>144</xdr:row>
      <xdr:rowOff>17585</xdr:rowOff>
    </xdr:from>
    <xdr:ext cx="1359878" cy="879588"/>
    <xdr:pic>
      <xdr:nvPicPr>
        <xdr:cNvPr id="461" name="图片 63" descr="三角警示牌">
          <a:extLst>
            <a:ext uri="{FF2B5EF4-FFF2-40B4-BE49-F238E27FC236}">
              <a16:creationId xmlns:a16="http://schemas.microsoft.com/office/drawing/2014/main" id="{6A606DBF-3D94-46B4-9A09-D8AD46EF8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6009193" y="151569950"/>
          <a:ext cx="1359878" cy="879588"/>
        </a:xfrm>
        <a:prstGeom prst="rect">
          <a:avLst/>
        </a:prstGeom>
      </xdr:spPr>
    </xdr:pic>
    <xdr:clientData/>
  </xdr:oneCellAnchor>
  <xdr:oneCellAnchor>
    <xdr:from>
      <xdr:col>8</xdr:col>
      <xdr:colOff>35170</xdr:colOff>
      <xdr:row>145</xdr:row>
      <xdr:rowOff>41032</xdr:rowOff>
    </xdr:from>
    <xdr:ext cx="1346298" cy="861903"/>
    <xdr:pic>
      <xdr:nvPicPr>
        <xdr:cNvPr id="462" name="图片 64" descr="灭火器">
          <a:extLst>
            <a:ext uri="{FF2B5EF4-FFF2-40B4-BE49-F238E27FC236}">
              <a16:creationId xmlns:a16="http://schemas.microsoft.com/office/drawing/2014/main" id="{52FA54EF-E8F5-41A8-A599-21C9A2D14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 rot="16200000">
          <a:off x="6257253" y="152303338"/>
          <a:ext cx="861903" cy="1346298"/>
        </a:xfrm>
        <a:prstGeom prst="rect">
          <a:avLst/>
        </a:prstGeom>
      </xdr:spPr>
    </xdr:pic>
    <xdr:clientData/>
  </xdr:oneCellAnchor>
  <xdr:oneCellAnchor>
    <xdr:from>
      <xdr:col>8</xdr:col>
      <xdr:colOff>93785</xdr:colOff>
      <xdr:row>155</xdr:row>
      <xdr:rowOff>29307</xdr:rowOff>
    </xdr:from>
    <xdr:ext cx="1236785" cy="901463"/>
    <xdr:pic>
      <xdr:nvPicPr>
        <xdr:cNvPr id="463" name="图片 65" descr="手刹警示贴">
          <a:extLst>
            <a:ext uri="{FF2B5EF4-FFF2-40B4-BE49-F238E27FC236}">
              <a16:creationId xmlns:a16="http://schemas.microsoft.com/office/drawing/2014/main" id="{C3C4FAAD-3EC7-44B0-A71B-9D4969435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 l="5979" r="4343"/>
        <a:stretch>
          <a:fillRect/>
        </a:stretch>
      </xdr:blipFill>
      <xdr:spPr>
        <a:xfrm>
          <a:off x="6073671" y="162055182"/>
          <a:ext cx="1236785" cy="901463"/>
        </a:xfrm>
        <a:prstGeom prst="rect">
          <a:avLst/>
        </a:prstGeom>
      </xdr:spPr>
    </xdr:pic>
    <xdr:clientData/>
  </xdr:oneCellAnchor>
  <xdr:oneCellAnchor>
    <xdr:from>
      <xdr:col>8</xdr:col>
      <xdr:colOff>100647</xdr:colOff>
      <xdr:row>152</xdr:row>
      <xdr:rowOff>94932</xdr:rowOff>
    </xdr:from>
    <xdr:ext cx="1321435" cy="742950"/>
    <xdr:pic>
      <xdr:nvPicPr>
        <xdr:cNvPr id="464" name="图片 66" descr="IMG_4977">
          <a:extLst>
            <a:ext uri="{FF2B5EF4-FFF2-40B4-BE49-F238E27FC236}">
              <a16:creationId xmlns:a16="http://schemas.microsoft.com/office/drawing/2014/main" id="{255F4CA8-DE90-4A06-8404-79F75E7FD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 l="39386" t="17855" r="32412" b="19296"/>
        <a:stretch>
          <a:fillRect/>
        </a:stretch>
      </xdr:blipFill>
      <xdr:spPr>
        <a:xfrm rot="16200000">
          <a:off x="6369776" y="158975152"/>
          <a:ext cx="742950" cy="1321435"/>
        </a:xfrm>
        <a:prstGeom prst="rect">
          <a:avLst/>
        </a:prstGeom>
      </xdr:spPr>
    </xdr:pic>
    <xdr:clientData/>
  </xdr:oneCellAnchor>
  <xdr:oneCellAnchor>
    <xdr:from>
      <xdr:col>8</xdr:col>
      <xdr:colOff>52753</xdr:colOff>
      <xdr:row>153</xdr:row>
      <xdr:rowOff>35170</xdr:rowOff>
    </xdr:from>
    <xdr:ext cx="1331046" cy="859545"/>
    <xdr:pic>
      <xdr:nvPicPr>
        <xdr:cNvPr id="465" name="图片 67" descr="驾驶警示贴">
          <a:extLst>
            <a:ext uri="{FF2B5EF4-FFF2-40B4-BE49-F238E27FC236}">
              <a16:creationId xmlns:a16="http://schemas.microsoft.com/office/drawing/2014/main" id="{F2E96E0C-47A3-427C-A801-23024F4D9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6032639" y="160156770"/>
          <a:ext cx="1331046" cy="859545"/>
        </a:xfrm>
        <a:prstGeom prst="rect">
          <a:avLst/>
        </a:prstGeom>
      </xdr:spPr>
    </xdr:pic>
    <xdr:clientData/>
  </xdr:oneCellAnchor>
  <xdr:oneCellAnchor>
    <xdr:from>
      <xdr:col>8</xdr:col>
      <xdr:colOff>23446</xdr:colOff>
      <xdr:row>154</xdr:row>
      <xdr:rowOff>41031</xdr:rowOff>
    </xdr:from>
    <xdr:ext cx="1337053" cy="879233"/>
    <xdr:pic>
      <xdr:nvPicPr>
        <xdr:cNvPr id="466" name="图片 68" descr="玻璃清洗液标贴">
          <a:extLst>
            <a:ext uri="{FF2B5EF4-FFF2-40B4-BE49-F238E27FC236}">
              <a16:creationId xmlns:a16="http://schemas.microsoft.com/office/drawing/2014/main" id="{EF6F642A-FB3C-4B63-991B-4EBB8C999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 rot="16200000">
          <a:off x="6232242" y="160885858"/>
          <a:ext cx="879233" cy="1337053"/>
        </a:xfrm>
        <a:prstGeom prst="rect">
          <a:avLst/>
        </a:prstGeom>
      </xdr:spPr>
    </xdr:pic>
    <xdr:clientData/>
  </xdr:oneCellAnchor>
  <xdr:oneCellAnchor>
    <xdr:from>
      <xdr:col>8</xdr:col>
      <xdr:colOff>52754</xdr:colOff>
      <xdr:row>156</xdr:row>
      <xdr:rowOff>29308</xdr:rowOff>
    </xdr:from>
    <xdr:ext cx="1330569" cy="899739"/>
    <xdr:pic>
      <xdr:nvPicPr>
        <xdr:cNvPr id="467" name="图片 69" descr="手柄警示贴">
          <a:extLst>
            <a:ext uri="{FF2B5EF4-FFF2-40B4-BE49-F238E27FC236}">
              <a16:creationId xmlns:a16="http://schemas.microsoft.com/office/drawing/2014/main" id="{FC0B1D3F-BC6B-46D9-87D0-2643740FC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6032640" y="163007319"/>
          <a:ext cx="1330569" cy="899739"/>
        </a:xfrm>
        <a:prstGeom prst="rect">
          <a:avLst/>
        </a:prstGeom>
      </xdr:spPr>
    </xdr:pic>
    <xdr:clientData/>
  </xdr:oneCellAnchor>
  <xdr:oneCellAnchor>
    <xdr:from>
      <xdr:col>8</xdr:col>
      <xdr:colOff>35171</xdr:colOff>
      <xdr:row>157</xdr:row>
      <xdr:rowOff>29309</xdr:rowOff>
    </xdr:from>
    <xdr:ext cx="1309294" cy="879232"/>
    <xdr:pic>
      <xdr:nvPicPr>
        <xdr:cNvPr id="468" name="图片 70" descr="111.jpg">
          <a:extLst>
            <a:ext uri="{FF2B5EF4-FFF2-40B4-BE49-F238E27FC236}">
              <a16:creationId xmlns:a16="http://schemas.microsoft.com/office/drawing/2014/main" id="{6B3D8468-EB72-4A40-8050-BEBDBA559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rcRect l="5596" r="4867"/>
        <a:stretch>
          <a:fillRect/>
        </a:stretch>
      </xdr:blipFill>
      <xdr:spPr>
        <a:xfrm rot="16200000">
          <a:off x="6230088" y="163744427"/>
          <a:ext cx="879232" cy="1309294"/>
        </a:xfrm>
        <a:prstGeom prst="rect">
          <a:avLst/>
        </a:prstGeom>
      </xdr:spPr>
    </xdr:pic>
    <xdr:clientData/>
  </xdr:oneCellAnchor>
  <xdr:oneCellAnchor>
    <xdr:from>
      <xdr:col>8</xdr:col>
      <xdr:colOff>64476</xdr:colOff>
      <xdr:row>158</xdr:row>
      <xdr:rowOff>17585</xdr:rowOff>
    </xdr:from>
    <xdr:ext cx="1347986" cy="896817"/>
    <xdr:pic>
      <xdr:nvPicPr>
        <xdr:cNvPr id="469" name="图片 71" descr="IMG_4980">
          <a:extLst>
            <a:ext uri="{FF2B5EF4-FFF2-40B4-BE49-F238E27FC236}">
              <a16:creationId xmlns:a16="http://schemas.microsoft.com/office/drawing/2014/main" id="{4D90AED2-4C55-46F5-A0B0-9A94A7871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rcRect l="32866" t="15005" r="38507" b="19521"/>
        <a:stretch>
          <a:fillRect/>
        </a:stretch>
      </xdr:blipFill>
      <xdr:spPr>
        <a:xfrm rot="5400000">
          <a:off x="6269946" y="164674287"/>
          <a:ext cx="896817" cy="1347986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159</xdr:row>
      <xdr:rowOff>0</xdr:rowOff>
    </xdr:from>
    <xdr:ext cx="1248510" cy="871691"/>
    <xdr:pic>
      <xdr:nvPicPr>
        <xdr:cNvPr id="470" name="图片 72" descr="110.jpg">
          <a:extLst>
            <a:ext uri="{FF2B5EF4-FFF2-40B4-BE49-F238E27FC236}">
              <a16:creationId xmlns:a16="http://schemas.microsoft.com/office/drawing/2014/main" id="{E4F7561E-348F-4C94-B8FF-A38EFEAC0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rcRect t="8878" r="7514" b="5025"/>
        <a:stretch>
          <a:fillRect/>
        </a:stretch>
      </xdr:blipFill>
      <xdr:spPr>
        <a:xfrm>
          <a:off x="5979886" y="165834422"/>
          <a:ext cx="1248510" cy="871691"/>
        </a:xfrm>
        <a:prstGeom prst="rect">
          <a:avLst/>
        </a:prstGeom>
      </xdr:spPr>
    </xdr:pic>
    <xdr:clientData/>
  </xdr:oneCellAnchor>
  <xdr:twoCellAnchor>
    <xdr:from>
      <xdr:col>8</xdr:col>
      <xdr:colOff>373380</xdr:colOff>
      <xdr:row>147</xdr:row>
      <xdr:rowOff>313690</xdr:rowOff>
    </xdr:from>
    <xdr:to>
      <xdr:col>8</xdr:col>
      <xdr:colOff>1296035</xdr:colOff>
      <xdr:row>147</xdr:row>
      <xdr:rowOff>685165</xdr:rowOff>
    </xdr:to>
    <xdr:pic>
      <xdr:nvPicPr>
        <xdr:cNvPr id="471" name="图片 233">
          <a:extLst>
            <a:ext uri="{FF2B5EF4-FFF2-40B4-BE49-F238E27FC236}">
              <a16:creationId xmlns:a16="http://schemas.microsoft.com/office/drawing/2014/main" id="{47C4667B-67F1-4741-9AAE-F95FA7893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xfrm>
          <a:off x="6353266" y="154722468"/>
          <a:ext cx="922655" cy="371475"/>
        </a:xfrm>
        <a:prstGeom prst="rect">
          <a:avLst/>
        </a:prstGeom>
      </xdr:spPr>
    </xdr:pic>
    <xdr:clientData/>
  </xdr:twoCellAnchor>
  <xdr:twoCellAnchor>
    <xdr:from>
      <xdr:col>8</xdr:col>
      <xdr:colOff>160020</xdr:colOff>
      <xdr:row>151</xdr:row>
      <xdr:rowOff>40005</xdr:rowOff>
    </xdr:from>
    <xdr:to>
      <xdr:col>8</xdr:col>
      <xdr:colOff>1243330</xdr:colOff>
      <xdr:row>151</xdr:row>
      <xdr:rowOff>887730</xdr:rowOff>
    </xdr:to>
    <xdr:pic>
      <xdr:nvPicPr>
        <xdr:cNvPr id="472" name="图片 269">
          <a:extLst>
            <a:ext uri="{FF2B5EF4-FFF2-40B4-BE49-F238E27FC236}">
              <a16:creationId xmlns:a16="http://schemas.microsoft.com/office/drawing/2014/main" id="{85C517A8-B74F-4F6B-B5FE-F28C40CF2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xfrm>
          <a:off x="6139906" y="158257330"/>
          <a:ext cx="1083310" cy="84772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78105</xdr:colOff>
      <xdr:row>148</xdr:row>
      <xdr:rowOff>222250</xdr:rowOff>
    </xdr:from>
    <xdr:ext cx="1345565" cy="559435"/>
    <xdr:pic>
      <xdr:nvPicPr>
        <xdr:cNvPr id="473" name="图片 207" descr="28ff67d13c1f556a1de39223479a4b2">
          <a:extLst>
            <a:ext uri="{FF2B5EF4-FFF2-40B4-BE49-F238E27FC236}">
              <a16:creationId xmlns:a16="http://schemas.microsoft.com/office/drawing/2014/main" id="{BF3EC801-F149-4771-AE33-861253C04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/>
        <a:srcRect l="45786" t="34873" r="29471" b="18009"/>
        <a:stretch>
          <a:fillRect/>
        </a:stretch>
      </xdr:blipFill>
      <xdr:spPr>
        <a:xfrm rot="16200000">
          <a:off x="6451056" y="155190099"/>
          <a:ext cx="559435" cy="1345565"/>
        </a:xfrm>
        <a:prstGeom prst="rect">
          <a:avLst/>
        </a:prstGeom>
      </xdr:spPr>
    </xdr:pic>
    <xdr:clientData/>
  </xdr:oneCellAnchor>
  <xdr:oneCellAnchor>
    <xdr:from>
      <xdr:col>8</xdr:col>
      <xdr:colOff>284480</xdr:colOff>
      <xdr:row>171</xdr:row>
      <xdr:rowOff>17780</xdr:rowOff>
    </xdr:from>
    <xdr:ext cx="1061720" cy="885190"/>
    <xdr:pic>
      <xdr:nvPicPr>
        <xdr:cNvPr id="474" name="图片 73" descr="前组合灯总成4121010-R10">
          <a:extLst>
            <a:ext uri="{FF2B5EF4-FFF2-40B4-BE49-F238E27FC236}">
              <a16:creationId xmlns:a16="http://schemas.microsoft.com/office/drawing/2014/main" id="{6219206C-1234-420A-BBAE-D25AC7C68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 rot="5400000">
          <a:off x="6352631" y="178141721"/>
          <a:ext cx="885190" cy="1061720"/>
        </a:xfrm>
        <a:prstGeom prst="rect">
          <a:avLst/>
        </a:prstGeom>
      </xdr:spPr>
    </xdr:pic>
    <xdr:clientData/>
  </xdr:oneCellAnchor>
  <xdr:oneCellAnchor>
    <xdr:from>
      <xdr:col>8</xdr:col>
      <xdr:colOff>111368</xdr:colOff>
      <xdr:row>172</xdr:row>
      <xdr:rowOff>35170</xdr:rowOff>
    </xdr:from>
    <xdr:ext cx="1131277" cy="894348"/>
    <xdr:pic>
      <xdr:nvPicPr>
        <xdr:cNvPr id="475" name="图片 74" descr="左后组合灯总成4133010-R10">
          <a:extLst>
            <a:ext uri="{FF2B5EF4-FFF2-40B4-BE49-F238E27FC236}">
              <a16:creationId xmlns:a16="http://schemas.microsoft.com/office/drawing/2014/main" id="{F7B77B3F-F9EC-4FA6-8A12-BD9735482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 rot="5400000">
          <a:off x="6209719" y="179081048"/>
          <a:ext cx="894348" cy="1131277"/>
        </a:xfrm>
        <a:prstGeom prst="rect">
          <a:avLst/>
        </a:prstGeom>
      </xdr:spPr>
    </xdr:pic>
    <xdr:clientData/>
  </xdr:oneCellAnchor>
  <xdr:oneCellAnchor>
    <xdr:from>
      <xdr:col>8</xdr:col>
      <xdr:colOff>259389</xdr:colOff>
      <xdr:row>172</xdr:row>
      <xdr:rowOff>827927</xdr:rowOff>
    </xdr:from>
    <xdr:ext cx="848140" cy="1167623"/>
    <xdr:pic>
      <xdr:nvPicPr>
        <xdr:cNvPr id="476" name="图片 75" descr="右后组合灯总成4133020-R10">
          <a:extLst>
            <a:ext uri="{FF2B5EF4-FFF2-40B4-BE49-F238E27FC236}">
              <a16:creationId xmlns:a16="http://schemas.microsoft.com/office/drawing/2014/main" id="{AF4E7480-2357-45CA-8892-6B78BDF9F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rcRect t="3796" r="4698" b="4075"/>
        <a:stretch>
          <a:fillRect/>
        </a:stretch>
      </xdr:blipFill>
      <xdr:spPr>
        <a:xfrm rot="5400000">
          <a:off x="6079533" y="180152012"/>
          <a:ext cx="1167623" cy="848140"/>
        </a:xfrm>
        <a:prstGeom prst="rect">
          <a:avLst/>
        </a:prstGeom>
      </xdr:spPr>
    </xdr:pic>
    <xdr:clientData/>
  </xdr:oneCellAnchor>
  <xdr:oneCellAnchor>
    <xdr:from>
      <xdr:col>8</xdr:col>
      <xdr:colOff>46892</xdr:colOff>
      <xdr:row>174</xdr:row>
      <xdr:rowOff>46893</xdr:rowOff>
    </xdr:from>
    <xdr:ext cx="1326211" cy="879230"/>
    <xdr:pic>
      <xdr:nvPicPr>
        <xdr:cNvPr id="477" name="图片 76" descr="后牌照灯总成4108010-R10">
          <a:extLst>
            <a:ext uri="{FF2B5EF4-FFF2-40B4-BE49-F238E27FC236}">
              <a16:creationId xmlns:a16="http://schemas.microsoft.com/office/drawing/2014/main" id="{F01F275F-D001-4199-A3B9-10A01E5F5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 b="-3597"/>
        <a:stretch>
          <a:fillRect/>
        </a:stretch>
      </xdr:blipFill>
      <xdr:spPr>
        <a:xfrm>
          <a:off x="6026778" y="181115510"/>
          <a:ext cx="1326211" cy="879230"/>
        </a:xfrm>
        <a:prstGeom prst="rect">
          <a:avLst/>
        </a:prstGeom>
      </xdr:spPr>
    </xdr:pic>
    <xdr:clientData/>
  </xdr:oneCellAnchor>
  <xdr:oneCellAnchor>
    <xdr:from>
      <xdr:col>8</xdr:col>
      <xdr:colOff>35168</xdr:colOff>
      <xdr:row>177</xdr:row>
      <xdr:rowOff>108897</xdr:rowOff>
    </xdr:from>
    <xdr:ext cx="1389185" cy="787918"/>
    <xdr:pic>
      <xdr:nvPicPr>
        <xdr:cNvPr id="478" name="图片 77" descr="后雾灯总成4116010-R10">
          <a:extLst>
            <a:ext uri="{FF2B5EF4-FFF2-40B4-BE49-F238E27FC236}">
              <a16:creationId xmlns:a16="http://schemas.microsoft.com/office/drawing/2014/main" id="{710A8612-9846-4E33-8B53-6E2FF4267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rcRect b="14054"/>
        <a:stretch>
          <a:fillRect/>
        </a:stretch>
      </xdr:blipFill>
      <xdr:spPr>
        <a:xfrm flipH="1">
          <a:off x="6015054" y="184033926"/>
          <a:ext cx="1389185" cy="787918"/>
        </a:xfrm>
        <a:prstGeom prst="rect">
          <a:avLst/>
        </a:prstGeom>
      </xdr:spPr>
    </xdr:pic>
    <xdr:clientData/>
  </xdr:oneCellAnchor>
  <xdr:oneCellAnchor>
    <xdr:from>
      <xdr:col>8</xdr:col>
      <xdr:colOff>5863</xdr:colOff>
      <xdr:row>178</xdr:row>
      <xdr:rowOff>85609</xdr:rowOff>
    </xdr:from>
    <xdr:ext cx="1412630" cy="650749"/>
    <xdr:pic>
      <xdr:nvPicPr>
        <xdr:cNvPr id="479" name="图片 78" descr="侧回复反射器4135010-R10">
          <a:extLst>
            <a:ext uri="{FF2B5EF4-FFF2-40B4-BE49-F238E27FC236}">
              <a16:creationId xmlns:a16="http://schemas.microsoft.com/office/drawing/2014/main" id="{26548AF6-41EA-4C41-ACF1-04BAC3906C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rcRect l="22366" t="10358" r="11209" b="4733"/>
        <a:stretch>
          <a:fillRect/>
        </a:stretch>
      </xdr:blipFill>
      <xdr:spPr>
        <a:xfrm rot="16200000">
          <a:off x="6366689" y="184581834"/>
          <a:ext cx="650749" cy="1412630"/>
        </a:xfrm>
        <a:prstGeom prst="rect">
          <a:avLst/>
        </a:prstGeom>
      </xdr:spPr>
    </xdr:pic>
    <xdr:clientData/>
  </xdr:oneCellAnchor>
  <xdr:oneCellAnchor>
    <xdr:from>
      <xdr:col>8</xdr:col>
      <xdr:colOff>17584</xdr:colOff>
      <xdr:row>179</xdr:row>
      <xdr:rowOff>234462</xdr:rowOff>
    </xdr:from>
    <xdr:ext cx="1400909" cy="461192"/>
    <xdr:pic>
      <xdr:nvPicPr>
        <xdr:cNvPr id="480" name="图片 79" descr="高位制动灯总成4134010-R10">
          <a:extLst>
            <a:ext uri="{FF2B5EF4-FFF2-40B4-BE49-F238E27FC236}">
              <a16:creationId xmlns:a16="http://schemas.microsoft.com/office/drawing/2014/main" id="{01162910-2FA2-4D54-852D-94A989654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5997470" y="186063765"/>
          <a:ext cx="1400909" cy="461192"/>
        </a:xfrm>
        <a:prstGeom prst="rect">
          <a:avLst/>
        </a:prstGeom>
      </xdr:spPr>
    </xdr:pic>
    <xdr:clientData/>
  </xdr:oneCellAnchor>
  <xdr:twoCellAnchor>
    <xdr:from>
      <xdr:col>8</xdr:col>
      <xdr:colOff>116205</xdr:colOff>
      <xdr:row>182</xdr:row>
      <xdr:rowOff>56515</xdr:rowOff>
    </xdr:from>
    <xdr:to>
      <xdr:col>8</xdr:col>
      <xdr:colOff>1464310</xdr:colOff>
      <xdr:row>182</xdr:row>
      <xdr:rowOff>881380</xdr:rowOff>
    </xdr:to>
    <xdr:pic>
      <xdr:nvPicPr>
        <xdr:cNvPr id="481" name="图片 171">
          <a:extLst>
            <a:ext uri="{FF2B5EF4-FFF2-40B4-BE49-F238E27FC236}">
              <a16:creationId xmlns:a16="http://schemas.microsoft.com/office/drawing/2014/main" id="{850FCC17-99DD-492D-A8B7-F4E47D94D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6096091" y="188742229"/>
          <a:ext cx="1245692" cy="824865"/>
        </a:xfrm>
        <a:prstGeom prst="rect">
          <a:avLst/>
        </a:prstGeom>
      </xdr:spPr>
    </xdr:pic>
    <xdr:clientData/>
  </xdr:twoCellAnchor>
  <xdr:twoCellAnchor>
    <xdr:from>
      <xdr:col>8</xdr:col>
      <xdr:colOff>40005</xdr:colOff>
      <xdr:row>183</xdr:row>
      <xdr:rowOff>27305</xdr:rowOff>
    </xdr:from>
    <xdr:to>
      <xdr:col>8</xdr:col>
      <xdr:colOff>1554480</xdr:colOff>
      <xdr:row>183</xdr:row>
      <xdr:rowOff>883920</xdr:rowOff>
    </xdr:to>
    <xdr:pic>
      <xdr:nvPicPr>
        <xdr:cNvPr id="482" name="图片 172">
          <a:extLst>
            <a:ext uri="{FF2B5EF4-FFF2-40B4-BE49-F238E27FC236}">
              <a16:creationId xmlns:a16="http://schemas.microsoft.com/office/drawing/2014/main" id="{19391E61-FDCA-48C7-B323-4D2529106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6019891" y="189665156"/>
          <a:ext cx="1316964" cy="856615"/>
        </a:xfrm>
        <a:prstGeom prst="rect">
          <a:avLst/>
        </a:prstGeom>
      </xdr:spPr>
    </xdr:pic>
    <xdr:clientData/>
  </xdr:twoCellAnchor>
  <xdr:twoCellAnchor>
    <xdr:from>
      <xdr:col>8</xdr:col>
      <xdr:colOff>230505</xdr:colOff>
      <xdr:row>168</xdr:row>
      <xdr:rowOff>75565</xdr:rowOff>
    </xdr:from>
    <xdr:to>
      <xdr:col>8</xdr:col>
      <xdr:colOff>1501140</xdr:colOff>
      <xdr:row>168</xdr:row>
      <xdr:rowOff>937260</xdr:rowOff>
    </xdr:to>
    <xdr:pic>
      <xdr:nvPicPr>
        <xdr:cNvPr id="483" name="图片 217">
          <a:extLst>
            <a:ext uri="{FF2B5EF4-FFF2-40B4-BE49-F238E27FC236}">
              <a16:creationId xmlns:a16="http://schemas.microsoft.com/office/drawing/2014/main" id="{3EB26618-731B-489B-8B6A-D1DD1BD8C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83" t="20902" r="12290" b="26975"/>
        <a:stretch>
          <a:fillRect/>
        </a:stretch>
      </xdr:blipFill>
      <xdr:spPr>
        <a:xfrm>
          <a:off x="6210391" y="175431359"/>
          <a:ext cx="1131646" cy="861695"/>
        </a:xfrm>
        <a:prstGeom prst="rect">
          <a:avLst/>
        </a:prstGeom>
      </xdr:spPr>
    </xdr:pic>
    <xdr:clientData/>
  </xdr:twoCellAnchor>
  <xdr:twoCellAnchor>
    <xdr:from>
      <xdr:col>8</xdr:col>
      <xdr:colOff>231775</xdr:colOff>
      <xdr:row>169</xdr:row>
      <xdr:rowOff>24765</xdr:rowOff>
    </xdr:from>
    <xdr:to>
      <xdr:col>8</xdr:col>
      <xdr:colOff>1425575</xdr:colOff>
      <xdr:row>169</xdr:row>
      <xdr:rowOff>893445</xdr:rowOff>
    </xdr:to>
    <xdr:pic>
      <xdr:nvPicPr>
        <xdr:cNvPr id="484" name="图片 127">
          <a:extLst>
            <a:ext uri="{FF2B5EF4-FFF2-40B4-BE49-F238E27FC236}">
              <a16:creationId xmlns:a16="http://schemas.microsoft.com/office/drawing/2014/main" id="{0289BB09-9AD0-4F21-A47C-0C3C21882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lum bright="12000"/>
        </a:blip>
        <a:stretch>
          <a:fillRect/>
        </a:stretch>
      </xdr:blipFill>
      <xdr:spPr>
        <a:xfrm>
          <a:off x="6211661" y="176332697"/>
          <a:ext cx="1127963" cy="868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247650</xdr:colOff>
      <xdr:row>170</xdr:row>
      <xdr:rowOff>24765</xdr:rowOff>
    </xdr:from>
    <xdr:to>
      <xdr:col>8</xdr:col>
      <xdr:colOff>1394460</xdr:colOff>
      <xdr:row>170</xdr:row>
      <xdr:rowOff>902335</xdr:rowOff>
    </xdr:to>
    <xdr:pic>
      <xdr:nvPicPr>
        <xdr:cNvPr id="485" name="图片 132">
          <a:extLst>
            <a:ext uri="{FF2B5EF4-FFF2-40B4-BE49-F238E27FC236}">
              <a16:creationId xmlns:a16="http://schemas.microsoft.com/office/drawing/2014/main" id="{BE6EC9E1-C695-4B23-A3E7-654A70905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lum bright="12000"/>
        </a:blip>
        <a:stretch>
          <a:fillRect/>
        </a:stretch>
      </xdr:blipFill>
      <xdr:spPr>
        <a:xfrm>
          <a:off x="6227536" y="177284833"/>
          <a:ext cx="1110234" cy="87757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184150</xdr:colOff>
      <xdr:row>167</xdr:row>
      <xdr:rowOff>128905</xdr:rowOff>
    </xdr:from>
    <xdr:ext cx="1238250" cy="737870"/>
    <xdr:pic>
      <xdr:nvPicPr>
        <xdr:cNvPr id="486" name="图片 283" descr="f5672722094b1db41f050b618fbe007">
          <a:extLst>
            <a:ext uri="{FF2B5EF4-FFF2-40B4-BE49-F238E27FC236}">
              <a16:creationId xmlns:a16="http://schemas.microsoft.com/office/drawing/2014/main" id="{FA2CAC4C-4DA7-4F9C-BA9C-42A5B44B5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/>
        <a:srcRect l="11293" t="12682" r="32576" b="13982"/>
        <a:stretch>
          <a:fillRect/>
        </a:stretch>
      </xdr:blipFill>
      <xdr:spPr>
        <a:xfrm rot="16200000">
          <a:off x="6414226" y="174282372"/>
          <a:ext cx="737870" cy="1238250"/>
        </a:xfrm>
        <a:prstGeom prst="rect">
          <a:avLst/>
        </a:prstGeom>
      </xdr:spPr>
    </xdr:pic>
    <xdr:clientData/>
  </xdr:oneCellAnchor>
  <xdr:oneCellAnchor>
    <xdr:from>
      <xdr:col>8</xdr:col>
      <xdr:colOff>215900</xdr:colOff>
      <xdr:row>162</xdr:row>
      <xdr:rowOff>74295</xdr:rowOff>
    </xdr:from>
    <xdr:ext cx="1089025" cy="826770"/>
    <xdr:pic>
      <xdr:nvPicPr>
        <xdr:cNvPr id="487" name="图片 296" descr="5A保险丝">
          <a:extLst>
            <a:ext uri="{FF2B5EF4-FFF2-40B4-BE49-F238E27FC236}">
              <a16:creationId xmlns:a16="http://schemas.microsoft.com/office/drawing/2014/main" id="{8B8E6FDE-62E9-47BF-895C-E72FC11E9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/>
        <a:srcRect t="10822"/>
        <a:stretch>
          <a:fillRect/>
        </a:stretch>
      </xdr:blipFill>
      <xdr:spPr>
        <a:xfrm>
          <a:off x="6195786" y="169717266"/>
          <a:ext cx="1089025" cy="826770"/>
        </a:xfrm>
        <a:prstGeom prst="rect">
          <a:avLst/>
        </a:prstGeom>
      </xdr:spPr>
    </xdr:pic>
    <xdr:clientData/>
  </xdr:oneCellAnchor>
  <xdr:oneCellAnchor>
    <xdr:from>
      <xdr:col>8</xdr:col>
      <xdr:colOff>188595</xdr:colOff>
      <xdr:row>163</xdr:row>
      <xdr:rowOff>50165</xdr:rowOff>
    </xdr:from>
    <xdr:ext cx="1160145" cy="826770"/>
    <xdr:pic>
      <xdr:nvPicPr>
        <xdr:cNvPr id="488" name="图片 297" descr="10A保险丝">
          <a:extLst>
            <a:ext uri="{FF2B5EF4-FFF2-40B4-BE49-F238E27FC236}">
              <a16:creationId xmlns:a16="http://schemas.microsoft.com/office/drawing/2014/main" id="{C042DD52-B31B-4023-BF05-E078606C9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/>
        <a:srcRect l="4916" t="13765" r="6764" b="12290"/>
        <a:stretch>
          <a:fillRect/>
        </a:stretch>
      </xdr:blipFill>
      <xdr:spPr>
        <a:xfrm>
          <a:off x="6168481" y="170645273"/>
          <a:ext cx="1160145" cy="826770"/>
        </a:xfrm>
        <a:prstGeom prst="rect">
          <a:avLst/>
        </a:prstGeom>
      </xdr:spPr>
    </xdr:pic>
    <xdr:clientData/>
  </xdr:oneCellAnchor>
  <xdr:oneCellAnchor>
    <xdr:from>
      <xdr:col>8</xdr:col>
      <xdr:colOff>168910</xdr:colOff>
      <xdr:row>164</xdr:row>
      <xdr:rowOff>56515</xdr:rowOff>
    </xdr:from>
    <xdr:ext cx="1186815" cy="842010"/>
    <xdr:pic>
      <xdr:nvPicPr>
        <xdr:cNvPr id="489" name="图片 298" descr="15A保险丝">
          <a:extLst>
            <a:ext uri="{FF2B5EF4-FFF2-40B4-BE49-F238E27FC236}">
              <a16:creationId xmlns:a16="http://schemas.microsoft.com/office/drawing/2014/main" id="{D7A0F8DB-D11F-4BAC-B321-48DF0E894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/>
        <a:srcRect l="8047" r="6225" b="32092"/>
        <a:stretch>
          <a:fillRect/>
        </a:stretch>
      </xdr:blipFill>
      <xdr:spPr>
        <a:xfrm>
          <a:off x="6148796" y="171603761"/>
          <a:ext cx="1186815" cy="842010"/>
        </a:xfrm>
        <a:prstGeom prst="rect">
          <a:avLst/>
        </a:prstGeom>
      </xdr:spPr>
    </xdr:pic>
    <xdr:clientData/>
  </xdr:oneCellAnchor>
  <xdr:oneCellAnchor>
    <xdr:from>
      <xdr:col>8</xdr:col>
      <xdr:colOff>192405</xdr:colOff>
      <xdr:row>165</xdr:row>
      <xdr:rowOff>53340</xdr:rowOff>
    </xdr:from>
    <xdr:ext cx="1199515" cy="813435"/>
    <xdr:pic>
      <xdr:nvPicPr>
        <xdr:cNvPr id="490" name="图片 299" descr="25A保险丝">
          <a:extLst>
            <a:ext uri="{FF2B5EF4-FFF2-40B4-BE49-F238E27FC236}">
              <a16:creationId xmlns:a16="http://schemas.microsoft.com/office/drawing/2014/main" id="{F3EAEC95-BE98-4987-85F1-E3499C72D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/>
        <a:srcRect t="15787"/>
        <a:stretch>
          <a:fillRect/>
        </a:stretch>
      </xdr:blipFill>
      <xdr:spPr>
        <a:xfrm>
          <a:off x="6172291" y="172552723"/>
          <a:ext cx="1199515" cy="813435"/>
        </a:xfrm>
        <a:prstGeom prst="rect">
          <a:avLst/>
        </a:prstGeom>
      </xdr:spPr>
    </xdr:pic>
    <xdr:clientData/>
  </xdr:oneCellAnchor>
  <xdr:oneCellAnchor>
    <xdr:from>
      <xdr:col>8</xdr:col>
      <xdr:colOff>254635</xdr:colOff>
      <xdr:row>166</xdr:row>
      <xdr:rowOff>19050</xdr:rowOff>
    </xdr:from>
    <xdr:ext cx="1049020" cy="920750"/>
    <xdr:pic>
      <xdr:nvPicPr>
        <xdr:cNvPr id="491" name="图片 300" descr="30A保险丝">
          <a:extLst>
            <a:ext uri="{FF2B5EF4-FFF2-40B4-BE49-F238E27FC236}">
              <a16:creationId xmlns:a16="http://schemas.microsoft.com/office/drawing/2014/main" id="{A291132A-CB3D-4E6A-B422-6DF04392F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/>
        <a:srcRect l="13031" r="14261"/>
        <a:stretch>
          <a:fillRect/>
        </a:stretch>
      </xdr:blipFill>
      <xdr:spPr>
        <a:xfrm rot="5400000">
          <a:off x="6298656" y="173406436"/>
          <a:ext cx="920750" cy="1049020"/>
        </a:xfrm>
        <a:prstGeom prst="rect">
          <a:avLst/>
        </a:prstGeom>
      </xdr:spPr>
    </xdr:pic>
    <xdr:clientData/>
  </xdr:oneCellAnchor>
  <xdr:oneCellAnchor>
    <xdr:from>
      <xdr:col>8</xdr:col>
      <xdr:colOff>203835</xdr:colOff>
      <xdr:row>160</xdr:row>
      <xdr:rowOff>32385</xdr:rowOff>
    </xdr:from>
    <xdr:ext cx="1070610" cy="900430"/>
    <xdr:pic>
      <xdr:nvPicPr>
        <xdr:cNvPr id="492" name="图片 301" descr="信号继电器">
          <a:extLst>
            <a:ext uri="{FF2B5EF4-FFF2-40B4-BE49-F238E27FC236}">
              <a16:creationId xmlns:a16="http://schemas.microsoft.com/office/drawing/2014/main" id="{CB7851D6-CC9E-4C66-919A-3C1913992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xfrm>
          <a:off x="6183721" y="167771082"/>
          <a:ext cx="1070610" cy="900430"/>
        </a:xfrm>
        <a:prstGeom prst="rect">
          <a:avLst/>
        </a:prstGeom>
      </xdr:spPr>
    </xdr:pic>
    <xdr:clientData/>
  </xdr:oneCellAnchor>
  <xdr:oneCellAnchor>
    <xdr:from>
      <xdr:col>8</xdr:col>
      <xdr:colOff>221615</xdr:colOff>
      <xdr:row>161</xdr:row>
      <xdr:rowOff>47625</xdr:rowOff>
    </xdr:from>
    <xdr:ext cx="1102995" cy="854710"/>
    <xdr:pic>
      <xdr:nvPicPr>
        <xdr:cNvPr id="493" name="图片 302" descr="电门锁继电器">
          <a:extLst>
            <a:ext uri="{FF2B5EF4-FFF2-40B4-BE49-F238E27FC236}">
              <a16:creationId xmlns:a16="http://schemas.microsoft.com/office/drawing/2014/main" id="{11355412-AF9C-4D9A-9EDF-2568D63EB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/>
        <a:srcRect l="17940" t="24058" r="10987" b="8500"/>
        <a:stretch>
          <a:fillRect/>
        </a:stretch>
      </xdr:blipFill>
      <xdr:spPr>
        <a:xfrm>
          <a:off x="6201501" y="168738460"/>
          <a:ext cx="1102995" cy="854710"/>
        </a:xfrm>
        <a:prstGeom prst="rect">
          <a:avLst/>
        </a:prstGeom>
      </xdr:spPr>
    </xdr:pic>
    <xdr:clientData/>
  </xdr:oneCellAnchor>
  <xdr:oneCellAnchor>
    <xdr:from>
      <xdr:col>8</xdr:col>
      <xdr:colOff>44824</xdr:colOff>
      <xdr:row>175</xdr:row>
      <xdr:rowOff>26894</xdr:rowOff>
    </xdr:from>
    <xdr:ext cx="1368000" cy="905436"/>
    <xdr:pic>
      <xdr:nvPicPr>
        <xdr:cNvPr id="494" name="图片 334" descr="15.jpg">
          <a:extLst>
            <a:ext uri="{FF2B5EF4-FFF2-40B4-BE49-F238E27FC236}">
              <a16:creationId xmlns:a16="http://schemas.microsoft.com/office/drawing/2014/main" id="{E6D05898-1E49-4B83-8AE7-EAD2944C9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/>
        <a:srcRect t="5243" b="6508"/>
        <a:stretch>
          <a:fillRect/>
        </a:stretch>
      </xdr:blipFill>
      <xdr:spPr>
        <a:xfrm>
          <a:off x="6024710" y="182047648"/>
          <a:ext cx="1368000" cy="905436"/>
        </a:xfrm>
        <a:prstGeom prst="rect">
          <a:avLst/>
        </a:prstGeom>
      </xdr:spPr>
    </xdr:pic>
    <xdr:clientData/>
  </xdr:oneCellAnchor>
  <xdr:oneCellAnchor>
    <xdr:from>
      <xdr:col>8</xdr:col>
      <xdr:colOff>35859</xdr:colOff>
      <xdr:row>176</xdr:row>
      <xdr:rowOff>17929</xdr:rowOff>
    </xdr:from>
    <xdr:ext cx="1368000" cy="896471"/>
    <xdr:pic>
      <xdr:nvPicPr>
        <xdr:cNvPr id="495" name="图片 335" descr="16.jpg">
          <a:extLst>
            <a:ext uri="{FF2B5EF4-FFF2-40B4-BE49-F238E27FC236}">
              <a16:creationId xmlns:a16="http://schemas.microsoft.com/office/drawing/2014/main" id="{9C9E6D95-EA15-4759-BFF2-03509DFA4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/>
        <a:srcRect t="4369" b="8256"/>
        <a:stretch>
          <a:fillRect/>
        </a:stretch>
      </xdr:blipFill>
      <xdr:spPr>
        <a:xfrm>
          <a:off x="6015745" y="182990821"/>
          <a:ext cx="1368000" cy="896471"/>
        </a:xfrm>
        <a:prstGeom prst="rect">
          <a:avLst/>
        </a:prstGeom>
      </xdr:spPr>
    </xdr:pic>
    <xdr:clientData/>
  </xdr:oneCellAnchor>
  <xdr:oneCellAnchor>
    <xdr:from>
      <xdr:col>8</xdr:col>
      <xdr:colOff>116542</xdr:colOff>
      <xdr:row>180</xdr:row>
      <xdr:rowOff>26894</xdr:rowOff>
    </xdr:from>
    <xdr:ext cx="1210235" cy="898520"/>
    <xdr:pic>
      <xdr:nvPicPr>
        <xdr:cNvPr id="496" name="Picture 39">
          <a:extLst>
            <a:ext uri="{FF2B5EF4-FFF2-40B4-BE49-F238E27FC236}">
              <a16:creationId xmlns:a16="http://schemas.microsoft.com/office/drawing/2014/main" id="{FCCDA4CB-843C-4FB6-AECA-39E10FA90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/>
        <a:srcRect/>
        <a:stretch>
          <a:fillRect/>
        </a:stretch>
      </xdr:blipFill>
      <xdr:spPr>
        <a:xfrm>
          <a:off x="6096428" y="186808334"/>
          <a:ext cx="1210235" cy="8985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94340</xdr:colOff>
      <xdr:row>181</xdr:row>
      <xdr:rowOff>35858</xdr:rowOff>
    </xdr:from>
    <xdr:ext cx="1219620" cy="878541"/>
    <xdr:pic>
      <xdr:nvPicPr>
        <xdr:cNvPr id="497" name="Picture 40">
          <a:extLst>
            <a:ext uri="{FF2B5EF4-FFF2-40B4-BE49-F238E27FC236}">
              <a16:creationId xmlns:a16="http://schemas.microsoft.com/office/drawing/2014/main" id="{85CDFB54-1622-4B31-9B88-0AD52CF15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/>
        <a:srcRect l="29122" r="27065"/>
        <a:stretch>
          <a:fillRect/>
        </a:stretch>
      </xdr:blipFill>
      <xdr:spPr>
        <a:xfrm rot="5400000">
          <a:off x="6244765" y="187598897"/>
          <a:ext cx="878541" cy="12196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5861</xdr:colOff>
      <xdr:row>187</xdr:row>
      <xdr:rowOff>67015</xdr:rowOff>
    </xdr:from>
    <xdr:ext cx="1445570" cy="793207"/>
    <xdr:pic>
      <xdr:nvPicPr>
        <xdr:cNvPr id="498" name="图片 82" descr="顶棚">
          <a:extLst>
            <a:ext uri="{FF2B5EF4-FFF2-40B4-BE49-F238E27FC236}">
              <a16:creationId xmlns:a16="http://schemas.microsoft.com/office/drawing/2014/main" id="{D6D276FF-1EB1-4A6B-A969-3072DBBEB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rcRect l="3011" t="2140" r="5733" b="5882"/>
        <a:stretch>
          <a:fillRect/>
        </a:stretch>
      </xdr:blipFill>
      <xdr:spPr>
        <a:xfrm rot="16200000">
          <a:off x="6311928" y="193187234"/>
          <a:ext cx="793207" cy="1445570"/>
        </a:xfrm>
        <a:prstGeom prst="rect">
          <a:avLst/>
        </a:prstGeom>
      </xdr:spPr>
    </xdr:pic>
    <xdr:clientData/>
  </xdr:oneCellAnchor>
  <xdr:oneCellAnchor>
    <xdr:from>
      <xdr:col>8</xdr:col>
      <xdr:colOff>111367</xdr:colOff>
      <xdr:row>188</xdr:row>
      <xdr:rowOff>5864</xdr:rowOff>
    </xdr:from>
    <xdr:ext cx="1236786" cy="926295"/>
    <xdr:pic>
      <xdr:nvPicPr>
        <xdr:cNvPr id="499" name="图片 83" descr="风挡玻璃">
          <a:extLst>
            <a:ext uri="{FF2B5EF4-FFF2-40B4-BE49-F238E27FC236}">
              <a16:creationId xmlns:a16="http://schemas.microsoft.com/office/drawing/2014/main" id="{3919B65F-F8ED-47C5-9E09-F38E4ECFC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 rot="5400000">
          <a:off x="6246498" y="194249156"/>
          <a:ext cx="926295" cy="1236786"/>
        </a:xfrm>
        <a:prstGeom prst="rect">
          <a:avLst/>
        </a:prstGeom>
      </xdr:spPr>
    </xdr:pic>
    <xdr:clientData/>
  </xdr:oneCellAnchor>
  <xdr:oneCellAnchor>
    <xdr:from>
      <xdr:col>8</xdr:col>
      <xdr:colOff>23447</xdr:colOff>
      <xdr:row>189</xdr:row>
      <xdr:rowOff>105508</xdr:rowOff>
    </xdr:from>
    <xdr:ext cx="1384992" cy="744416"/>
    <xdr:pic>
      <xdr:nvPicPr>
        <xdr:cNvPr id="500" name="图片 84" descr="3ec615c21c0db5d68e305c7245fd341">
          <a:extLst>
            <a:ext uri="{FF2B5EF4-FFF2-40B4-BE49-F238E27FC236}">
              <a16:creationId xmlns:a16="http://schemas.microsoft.com/office/drawing/2014/main" id="{9682DD26-CCD0-4578-B745-28C19B34B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rcRect l="16189" r="9123"/>
        <a:stretch>
          <a:fillRect/>
        </a:stretch>
      </xdr:blipFill>
      <xdr:spPr>
        <a:xfrm rot="5400000">
          <a:off x="6323621" y="195135895"/>
          <a:ext cx="744416" cy="1384992"/>
        </a:xfrm>
        <a:prstGeom prst="rect">
          <a:avLst/>
        </a:prstGeom>
      </xdr:spPr>
    </xdr:pic>
    <xdr:clientData/>
  </xdr:oneCellAnchor>
  <xdr:oneCellAnchor>
    <xdr:from>
      <xdr:col>8</xdr:col>
      <xdr:colOff>146537</xdr:colOff>
      <xdr:row>190</xdr:row>
      <xdr:rowOff>11723</xdr:rowOff>
    </xdr:from>
    <xdr:ext cx="1084385" cy="914757"/>
    <xdr:pic>
      <xdr:nvPicPr>
        <xdr:cNvPr id="501" name="图片 85" descr="橡胶垫">
          <a:extLst>
            <a:ext uri="{FF2B5EF4-FFF2-40B4-BE49-F238E27FC236}">
              <a16:creationId xmlns:a16="http://schemas.microsoft.com/office/drawing/2014/main" id="{7AE9EBD3-3F67-48BC-906D-16C6A21DA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6126423" y="196314534"/>
          <a:ext cx="1084385" cy="914757"/>
        </a:xfrm>
        <a:prstGeom prst="rect">
          <a:avLst/>
        </a:prstGeom>
      </xdr:spPr>
    </xdr:pic>
    <xdr:clientData/>
  </xdr:oneCellAnchor>
  <xdr:oneCellAnchor>
    <xdr:from>
      <xdr:col>8</xdr:col>
      <xdr:colOff>11723</xdr:colOff>
      <xdr:row>191</xdr:row>
      <xdr:rowOff>17585</xdr:rowOff>
    </xdr:from>
    <xdr:ext cx="1393825" cy="899160"/>
    <xdr:pic>
      <xdr:nvPicPr>
        <xdr:cNvPr id="502" name="图片 86" descr="玻璃密封条">
          <a:extLst>
            <a:ext uri="{FF2B5EF4-FFF2-40B4-BE49-F238E27FC236}">
              <a16:creationId xmlns:a16="http://schemas.microsoft.com/office/drawing/2014/main" id="{B87E9F46-7B85-4793-BE95-9AE7CBF6B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5991609" y="197272534"/>
          <a:ext cx="1393825" cy="899160"/>
        </a:xfrm>
        <a:prstGeom prst="rect">
          <a:avLst/>
        </a:prstGeom>
      </xdr:spPr>
    </xdr:pic>
    <xdr:clientData/>
  </xdr:oneCellAnchor>
  <xdr:oneCellAnchor>
    <xdr:from>
      <xdr:col>8</xdr:col>
      <xdr:colOff>17585</xdr:colOff>
      <xdr:row>192</xdr:row>
      <xdr:rowOff>0</xdr:rowOff>
    </xdr:from>
    <xdr:ext cx="1389380" cy="930276"/>
    <xdr:pic>
      <xdr:nvPicPr>
        <xdr:cNvPr id="503" name="图片 87" descr="玻璃密封装饰条">
          <a:extLst>
            <a:ext uri="{FF2B5EF4-FFF2-40B4-BE49-F238E27FC236}">
              <a16:creationId xmlns:a16="http://schemas.microsoft.com/office/drawing/2014/main" id="{926D5BD2-50C3-4E37-A312-6DE2B57C6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5997471" y="198207086"/>
          <a:ext cx="1389380" cy="930276"/>
        </a:xfrm>
        <a:prstGeom prst="rect">
          <a:avLst/>
        </a:prstGeom>
      </xdr:spPr>
    </xdr:pic>
    <xdr:clientData/>
  </xdr:oneCellAnchor>
  <xdr:oneCellAnchor>
    <xdr:from>
      <xdr:col>8</xdr:col>
      <xdr:colOff>11723</xdr:colOff>
      <xdr:row>194</xdr:row>
      <xdr:rowOff>35170</xdr:rowOff>
    </xdr:from>
    <xdr:ext cx="1403985" cy="886460"/>
    <xdr:pic>
      <xdr:nvPicPr>
        <xdr:cNvPr id="504" name="图片 88" descr="风挡上支架橡胶条">
          <a:extLst>
            <a:ext uri="{FF2B5EF4-FFF2-40B4-BE49-F238E27FC236}">
              <a16:creationId xmlns:a16="http://schemas.microsoft.com/office/drawing/2014/main" id="{2D270DCD-2D0F-4768-8C0C-613E85625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5991609" y="200146530"/>
          <a:ext cx="1403985" cy="886460"/>
        </a:xfrm>
        <a:prstGeom prst="rect">
          <a:avLst/>
        </a:prstGeom>
      </xdr:spPr>
    </xdr:pic>
    <xdr:clientData/>
  </xdr:oneCellAnchor>
  <xdr:oneCellAnchor>
    <xdr:from>
      <xdr:col>8</xdr:col>
      <xdr:colOff>29307</xdr:colOff>
      <xdr:row>193</xdr:row>
      <xdr:rowOff>35169</xdr:rowOff>
    </xdr:from>
    <xdr:ext cx="1429790" cy="899160"/>
    <xdr:pic>
      <xdr:nvPicPr>
        <xdr:cNvPr id="505" name="图片 89" descr="风挡下托架橡胶条">
          <a:extLst>
            <a:ext uri="{FF2B5EF4-FFF2-40B4-BE49-F238E27FC236}">
              <a16:creationId xmlns:a16="http://schemas.microsoft.com/office/drawing/2014/main" id="{F90AD0E9-CD2C-4A89-BCDC-55BC711C7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6009193" y="199194391"/>
          <a:ext cx="1429790" cy="899160"/>
        </a:xfrm>
        <a:prstGeom prst="rect">
          <a:avLst/>
        </a:prstGeom>
      </xdr:spPr>
    </xdr:pic>
    <xdr:clientData/>
  </xdr:oneCellAnchor>
  <xdr:twoCellAnchor>
    <xdr:from>
      <xdr:col>8</xdr:col>
      <xdr:colOff>25437</xdr:colOff>
      <xdr:row>206</xdr:row>
      <xdr:rowOff>91252</xdr:rowOff>
    </xdr:from>
    <xdr:to>
      <xdr:col>8</xdr:col>
      <xdr:colOff>1411607</xdr:colOff>
      <xdr:row>206</xdr:row>
      <xdr:rowOff>869575</xdr:rowOff>
    </xdr:to>
    <xdr:pic>
      <xdr:nvPicPr>
        <xdr:cNvPr id="506" name="图片 138">
          <a:extLst>
            <a:ext uri="{FF2B5EF4-FFF2-40B4-BE49-F238E27FC236}">
              <a16:creationId xmlns:a16="http://schemas.microsoft.com/office/drawing/2014/main" id="{F851E164-B1F2-4B29-B208-C14197BAD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6005323" y="211628258"/>
          <a:ext cx="1334963" cy="77832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251797</xdr:colOff>
      <xdr:row>207</xdr:row>
      <xdr:rowOff>13372</xdr:rowOff>
    </xdr:from>
    <xdr:to>
      <xdr:col>8</xdr:col>
      <xdr:colOff>1102659</xdr:colOff>
      <xdr:row>207</xdr:row>
      <xdr:rowOff>874738</xdr:rowOff>
    </xdr:to>
    <xdr:pic>
      <xdr:nvPicPr>
        <xdr:cNvPr id="507" name="图片 139">
          <a:extLst>
            <a:ext uri="{FF2B5EF4-FFF2-40B4-BE49-F238E27FC236}">
              <a16:creationId xmlns:a16="http://schemas.microsoft.com/office/drawing/2014/main" id="{3C6AC636-417B-4ECB-9E3E-B20286014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6231683" y="212502515"/>
          <a:ext cx="850862" cy="86136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140858</xdr:colOff>
      <xdr:row>205</xdr:row>
      <xdr:rowOff>12813</xdr:rowOff>
    </xdr:from>
    <xdr:to>
      <xdr:col>8</xdr:col>
      <xdr:colOff>1190912</xdr:colOff>
      <xdr:row>205</xdr:row>
      <xdr:rowOff>905435</xdr:rowOff>
    </xdr:to>
    <xdr:pic>
      <xdr:nvPicPr>
        <xdr:cNvPr id="508" name="图片 140">
          <a:extLst>
            <a:ext uri="{FF2B5EF4-FFF2-40B4-BE49-F238E27FC236}">
              <a16:creationId xmlns:a16="http://schemas.microsoft.com/office/drawing/2014/main" id="{C346922F-46EA-460A-B730-ABD6BA0A1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6120744" y="210597681"/>
          <a:ext cx="1050054" cy="89262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98555</xdr:colOff>
      <xdr:row>208</xdr:row>
      <xdr:rowOff>76332</xdr:rowOff>
    </xdr:from>
    <xdr:to>
      <xdr:col>8</xdr:col>
      <xdr:colOff>1228164</xdr:colOff>
      <xdr:row>208</xdr:row>
      <xdr:rowOff>833965</xdr:rowOff>
    </xdr:to>
    <xdr:pic>
      <xdr:nvPicPr>
        <xdr:cNvPr id="509" name="图片 141">
          <a:extLst>
            <a:ext uri="{FF2B5EF4-FFF2-40B4-BE49-F238E27FC236}">
              <a16:creationId xmlns:a16="http://schemas.microsoft.com/office/drawing/2014/main" id="{65204EEE-F6BE-4433-A9B7-521CFD013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 rot="5400000">
          <a:off x="6264429" y="213331623"/>
          <a:ext cx="757633" cy="112960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57485</xdr:colOff>
      <xdr:row>204</xdr:row>
      <xdr:rowOff>13783</xdr:rowOff>
    </xdr:from>
    <xdr:to>
      <xdr:col>8</xdr:col>
      <xdr:colOff>1271995</xdr:colOff>
      <xdr:row>204</xdr:row>
      <xdr:rowOff>878541</xdr:rowOff>
    </xdr:to>
    <xdr:pic>
      <xdr:nvPicPr>
        <xdr:cNvPr id="510" name="图片 142">
          <a:extLst>
            <a:ext uri="{FF2B5EF4-FFF2-40B4-BE49-F238E27FC236}">
              <a16:creationId xmlns:a16="http://schemas.microsoft.com/office/drawing/2014/main" id="{E6D4527C-D189-499D-BA04-8EA37D090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6037371" y="209646515"/>
          <a:ext cx="1214510" cy="8647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117475</xdr:colOff>
      <xdr:row>202</xdr:row>
      <xdr:rowOff>88900</xdr:rowOff>
    </xdr:from>
    <xdr:to>
      <xdr:col>8</xdr:col>
      <xdr:colOff>1343025</xdr:colOff>
      <xdr:row>202</xdr:row>
      <xdr:rowOff>867410</xdr:rowOff>
    </xdr:to>
    <xdr:pic>
      <xdr:nvPicPr>
        <xdr:cNvPr id="511" name="图片 144">
          <a:extLst>
            <a:ext uri="{FF2B5EF4-FFF2-40B4-BE49-F238E27FC236}">
              <a16:creationId xmlns:a16="http://schemas.microsoft.com/office/drawing/2014/main" id="{B4BC0BA1-C3E5-4C25-A811-D83B3FA6E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lum bright="18000"/>
        </a:blip>
        <a:stretch>
          <a:fillRect/>
        </a:stretch>
      </xdr:blipFill>
      <xdr:spPr>
        <a:xfrm rot="16200000">
          <a:off x="6320881" y="207593837"/>
          <a:ext cx="778510" cy="1225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30480</xdr:colOff>
      <xdr:row>186</xdr:row>
      <xdr:rowOff>66040</xdr:rowOff>
    </xdr:from>
    <xdr:to>
      <xdr:col>8</xdr:col>
      <xdr:colOff>1539875</xdr:colOff>
      <xdr:row>186</xdr:row>
      <xdr:rowOff>862965</xdr:rowOff>
    </xdr:to>
    <xdr:pic>
      <xdr:nvPicPr>
        <xdr:cNvPr id="512" name="图片 153">
          <a:extLst>
            <a:ext uri="{FF2B5EF4-FFF2-40B4-BE49-F238E27FC236}">
              <a16:creationId xmlns:a16="http://schemas.microsoft.com/office/drawing/2014/main" id="{6D5DB338-8BA0-427A-8FB6-707A9B790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6010366" y="192560303"/>
          <a:ext cx="1326515" cy="796925"/>
        </a:xfrm>
        <a:prstGeom prst="rect">
          <a:avLst/>
        </a:prstGeom>
      </xdr:spPr>
    </xdr:pic>
    <xdr:clientData/>
  </xdr:twoCellAnchor>
  <xdr:twoCellAnchor>
    <xdr:from>
      <xdr:col>8</xdr:col>
      <xdr:colOff>144780</xdr:colOff>
      <xdr:row>220</xdr:row>
      <xdr:rowOff>37465</xdr:rowOff>
    </xdr:from>
    <xdr:to>
      <xdr:col>8</xdr:col>
      <xdr:colOff>1402080</xdr:colOff>
      <xdr:row>220</xdr:row>
      <xdr:rowOff>871855</xdr:rowOff>
    </xdr:to>
    <xdr:pic>
      <xdr:nvPicPr>
        <xdr:cNvPr id="513" name="图片 163">
          <a:extLst>
            <a:ext uri="{FF2B5EF4-FFF2-40B4-BE49-F238E27FC236}">
              <a16:creationId xmlns:a16="http://schemas.microsoft.com/office/drawing/2014/main" id="{DFD17AFA-DA69-47FF-9667-012ED556C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6124666" y="224904390"/>
          <a:ext cx="1213409" cy="834390"/>
        </a:xfrm>
        <a:prstGeom prst="rect">
          <a:avLst/>
        </a:prstGeom>
      </xdr:spPr>
    </xdr:pic>
    <xdr:clientData/>
  </xdr:twoCellAnchor>
  <xdr:twoCellAnchor>
    <xdr:from>
      <xdr:col>8</xdr:col>
      <xdr:colOff>154305</xdr:colOff>
      <xdr:row>221</xdr:row>
      <xdr:rowOff>55880</xdr:rowOff>
    </xdr:from>
    <xdr:to>
      <xdr:col>8</xdr:col>
      <xdr:colOff>1376045</xdr:colOff>
      <xdr:row>221</xdr:row>
      <xdr:rowOff>948055</xdr:rowOff>
    </xdr:to>
    <xdr:pic>
      <xdr:nvPicPr>
        <xdr:cNvPr id="514" name="图片 164">
          <a:extLst>
            <a:ext uri="{FF2B5EF4-FFF2-40B4-BE49-F238E27FC236}">
              <a16:creationId xmlns:a16="http://schemas.microsoft.com/office/drawing/2014/main" id="{65987EBF-F0E1-467B-95D6-EEDC710D2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xfrm>
          <a:off x="6134191" y="225874943"/>
          <a:ext cx="1207109" cy="892175"/>
        </a:xfrm>
        <a:prstGeom prst="rect">
          <a:avLst/>
        </a:prstGeom>
      </xdr:spPr>
    </xdr:pic>
    <xdr:clientData/>
  </xdr:twoCellAnchor>
  <xdr:twoCellAnchor>
    <xdr:from>
      <xdr:col>8</xdr:col>
      <xdr:colOff>134454</xdr:colOff>
      <xdr:row>201</xdr:row>
      <xdr:rowOff>80851</xdr:rowOff>
    </xdr:from>
    <xdr:to>
      <xdr:col>8</xdr:col>
      <xdr:colOff>1252371</xdr:colOff>
      <xdr:row>201</xdr:row>
      <xdr:rowOff>815790</xdr:rowOff>
    </xdr:to>
    <xdr:pic>
      <xdr:nvPicPr>
        <xdr:cNvPr id="515" name="图片 177">
          <a:extLst>
            <a:ext uri="{FF2B5EF4-FFF2-40B4-BE49-F238E27FC236}">
              <a16:creationId xmlns:a16="http://schemas.microsoft.com/office/drawing/2014/main" id="{09F147B8-D74D-4CD1-90EF-D3B40CAA7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6305829" y="206665683"/>
          <a:ext cx="734939" cy="1117917"/>
        </a:xfrm>
        <a:prstGeom prst="rect">
          <a:avLst/>
        </a:prstGeom>
      </xdr:spPr>
    </xdr:pic>
    <xdr:clientData/>
  </xdr:twoCellAnchor>
  <xdr:twoCellAnchor>
    <xdr:from>
      <xdr:col>8</xdr:col>
      <xdr:colOff>363855</xdr:colOff>
      <xdr:row>185</xdr:row>
      <xdr:rowOff>46990</xdr:rowOff>
    </xdr:from>
    <xdr:to>
      <xdr:col>8</xdr:col>
      <xdr:colOff>1105535</xdr:colOff>
      <xdr:row>185</xdr:row>
      <xdr:rowOff>904875</xdr:rowOff>
    </xdr:to>
    <xdr:pic>
      <xdr:nvPicPr>
        <xdr:cNvPr id="516" name="图片 183">
          <a:extLst>
            <a:ext uri="{FF2B5EF4-FFF2-40B4-BE49-F238E27FC236}">
              <a16:creationId xmlns:a16="http://schemas.microsoft.com/office/drawing/2014/main" id="{E16BCF10-0913-42DF-9705-7A3D7EF74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xfrm>
          <a:off x="6343741" y="191589115"/>
          <a:ext cx="741680" cy="857885"/>
        </a:xfrm>
        <a:prstGeom prst="rect">
          <a:avLst/>
        </a:prstGeom>
      </xdr:spPr>
    </xdr:pic>
    <xdr:clientData/>
  </xdr:twoCellAnchor>
  <xdr:twoCellAnchor>
    <xdr:from>
      <xdr:col>8</xdr:col>
      <xdr:colOff>332105</xdr:colOff>
      <xdr:row>216</xdr:row>
      <xdr:rowOff>65405</xdr:rowOff>
    </xdr:from>
    <xdr:to>
      <xdr:col>8</xdr:col>
      <xdr:colOff>1265555</xdr:colOff>
      <xdr:row>216</xdr:row>
      <xdr:rowOff>816610</xdr:rowOff>
    </xdr:to>
    <xdr:pic>
      <xdr:nvPicPr>
        <xdr:cNvPr id="517" name="图片 238">
          <a:extLst>
            <a:ext uri="{FF2B5EF4-FFF2-40B4-BE49-F238E27FC236}">
              <a16:creationId xmlns:a16="http://schemas.microsoft.com/office/drawing/2014/main" id="{B6DE4721-4260-4CAF-B06C-87A6BA18F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xfrm>
          <a:off x="6311991" y="221123783"/>
          <a:ext cx="933450" cy="751205"/>
        </a:xfrm>
        <a:prstGeom prst="rect">
          <a:avLst/>
        </a:prstGeom>
      </xdr:spPr>
    </xdr:pic>
    <xdr:clientData/>
  </xdr:twoCellAnchor>
  <xdr:oneCellAnchor>
    <xdr:from>
      <xdr:col>8</xdr:col>
      <xdr:colOff>60325</xdr:colOff>
      <xdr:row>199</xdr:row>
      <xdr:rowOff>42545</xdr:rowOff>
    </xdr:from>
    <xdr:ext cx="1391104" cy="793750"/>
    <xdr:pic>
      <xdr:nvPicPr>
        <xdr:cNvPr id="518" name="图片 203" descr="73ff1dc852b1af0ec232acf6f23932f">
          <a:extLst>
            <a:ext uri="{FF2B5EF4-FFF2-40B4-BE49-F238E27FC236}">
              <a16:creationId xmlns:a16="http://schemas.microsoft.com/office/drawing/2014/main" id="{9D733022-D16E-4E52-A2B3-F3AE2BD23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/>
        <a:srcRect l="10889" t="38590" r="40004" b="24806"/>
        <a:stretch>
          <a:fillRect/>
        </a:stretch>
      </xdr:blipFill>
      <xdr:spPr>
        <a:xfrm>
          <a:off x="6040211" y="204914591"/>
          <a:ext cx="1391104" cy="793750"/>
        </a:xfrm>
        <a:prstGeom prst="rect">
          <a:avLst/>
        </a:prstGeom>
      </xdr:spPr>
    </xdr:pic>
    <xdr:clientData/>
  </xdr:oneCellAnchor>
  <xdr:oneCellAnchor>
    <xdr:from>
      <xdr:col>8</xdr:col>
      <xdr:colOff>271145</xdr:colOff>
      <xdr:row>200</xdr:row>
      <xdr:rowOff>41910</xdr:rowOff>
    </xdr:from>
    <xdr:ext cx="1071245" cy="855345"/>
    <xdr:pic>
      <xdr:nvPicPr>
        <xdr:cNvPr id="519" name="图片 204" descr="0e3c3d8e2d4f353d21c02ca30f62a23">
          <a:extLst>
            <a:ext uri="{FF2B5EF4-FFF2-40B4-BE49-F238E27FC236}">
              <a16:creationId xmlns:a16="http://schemas.microsoft.com/office/drawing/2014/main" id="{A1B5165C-A3BA-4C0A-BDA2-BEFA56960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/>
        <a:srcRect l="2330" t="2719" r="14232" b="8548"/>
        <a:stretch>
          <a:fillRect/>
        </a:stretch>
      </xdr:blipFill>
      <xdr:spPr>
        <a:xfrm>
          <a:off x="6251031" y="205866093"/>
          <a:ext cx="1071245" cy="855345"/>
        </a:xfrm>
        <a:prstGeom prst="rect">
          <a:avLst/>
        </a:prstGeom>
      </xdr:spPr>
    </xdr:pic>
    <xdr:clientData/>
  </xdr:oneCellAnchor>
  <xdr:oneCellAnchor>
    <xdr:from>
      <xdr:col>8</xdr:col>
      <xdr:colOff>316865</xdr:colOff>
      <xdr:row>209</xdr:row>
      <xdr:rowOff>28575</xdr:rowOff>
    </xdr:from>
    <xdr:ext cx="991870" cy="894715"/>
    <xdr:pic>
      <xdr:nvPicPr>
        <xdr:cNvPr id="520" name="图片 284" descr="94e8678f613df5f1ad0abaf061bf02b">
          <a:extLst>
            <a:ext uri="{FF2B5EF4-FFF2-40B4-BE49-F238E27FC236}">
              <a16:creationId xmlns:a16="http://schemas.microsoft.com/office/drawing/2014/main" id="{83148885-E7C8-4316-830B-EC091C318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/>
        <a:srcRect l="34759" t="40355" r="30967" b="36450"/>
        <a:stretch>
          <a:fillRect/>
        </a:stretch>
      </xdr:blipFill>
      <xdr:spPr>
        <a:xfrm>
          <a:off x="6296751" y="214421992"/>
          <a:ext cx="991870" cy="894715"/>
        </a:xfrm>
        <a:prstGeom prst="rect">
          <a:avLst/>
        </a:prstGeom>
      </xdr:spPr>
    </xdr:pic>
    <xdr:clientData/>
  </xdr:oneCellAnchor>
  <xdr:oneCellAnchor>
    <xdr:from>
      <xdr:col>8</xdr:col>
      <xdr:colOff>299720</xdr:colOff>
      <xdr:row>198</xdr:row>
      <xdr:rowOff>28575</xdr:rowOff>
    </xdr:from>
    <xdr:ext cx="991235" cy="850900"/>
    <xdr:pic>
      <xdr:nvPicPr>
        <xdr:cNvPr id="521" name="图片 303" descr="洗涤电机胶垫">
          <a:extLst>
            <a:ext uri="{FF2B5EF4-FFF2-40B4-BE49-F238E27FC236}">
              <a16:creationId xmlns:a16="http://schemas.microsoft.com/office/drawing/2014/main" id="{BBD50E0F-FB76-4D93-85CB-73C8F9D98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/>
        <a:srcRect l="17029" t="11667" r="24888" b="8771"/>
        <a:stretch>
          <a:fillRect/>
        </a:stretch>
      </xdr:blipFill>
      <xdr:spPr>
        <a:xfrm>
          <a:off x="6279606" y="203948483"/>
          <a:ext cx="991235" cy="850900"/>
        </a:xfrm>
        <a:prstGeom prst="rect">
          <a:avLst/>
        </a:prstGeom>
      </xdr:spPr>
    </xdr:pic>
    <xdr:clientData/>
  </xdr:oneCellAnchor>
  <xdr:oneCellAnchor>
    <xdr:from>
      <xdr:col>8</xdr:col>
      <xdr:colOff>188259</xdr:colOff>
      <xdr:row>214</xdr:row>
      <xdr:rowOff>44824</xdr:rowOff>
    </xdr:from>
    <xdr:ext cx="1093694" cy="866433"/>
    <xdr:pic>
      <xdr:nvPicPr>
        <xdr:cNvPr id="522" name="图片 304" descr="IMG_4991">
          <a:extLst>
            <a:ext uri="{FF2B5EF4-FFF2-40B4-BE49-F238E27FC236}">
              <a16:creationId xmlns:a16="http://schemas.microsoft.com/office/drawing/2014/main" id="{F96239A5-AC2B-40DB-BC14-E5CB38690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/>
        <a:srcRect l="36968" t="33157" r="37347" b="42594"/>
        <a:stretch>
          <a:fillRect/>
        </a:stretch>
      </xdr:blipFill>
      <xdr:spPr>
        <a:xfrm>
          <a:off x="6168145" y="219198927"/>
          <a:ext cx="1093694" cy="866433"/>
        </a:xfrm>
        <a:prstGeom prst="rect">
          <a:avLst/>
        </a:prstGeom>
      </xdr:spPr>
    </xdr:pic>
    <xdr:clientData/>
  </xdr:oneCellAnchor>
  <xdr:oneCellAnchor>
    <xdr:from>
      <xdr:col>8</xdr:col>
      <xdr:colOff>60008</xdr:colOff>
      <xdr:row>212</xdr:row>
      <xdr:rowOff>29210</xdr:rowOff>
    </xdr:from>
    <xdr:ext cx="1266190" cy="878205"/>
    <xdr:pic>
      <xdr:nvPicPr>
        <xdr:cNvPr id="523" name="图片 305" descr="5f93440f35767fb24b9d20aacd645e4">
          <a:extLst>
            <a:ext uri="{FF2B5EF4-FFF2-40B4-BE49-F238E27FC236}">
              <a16:creationId xmlns:a16="http://schemas.microsoft.com/office/drawing/2014/main" id="{CDB1DD16-6700-460F-8984-F79271E12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/>
        <a:srcRect l="9186" t="18375" r="9812" b="16974"/>
        <a:stretch>
          <a:fillRect/>
        </a:stretch>
      </xdr:blipFill>
      <xdr:spPr>
        <a:xfrm>
          <a:off x="6039894" y="217279039"/>
          <a:ext cx="1266190" cy="878205"/>
        </a:xfrm>
        <a:prstGeom prst="rect">
          <a:avLst/>
        </a:prstGeom>
      </xdr:spPr>
    </xdr:pic>
    <xdr:clientData/>
  </xdr:oneCellAnchor>
  <xdr:oneCellAnchor>
    <xdr:from>
      <xdr:col>8</xdr:col>
      <xdr:colOff>423334</xdr:colOff>
      <xdr:row>211</xdr:row>
      <xdr:rowOff>108151</xdr:rowOff>
    </xdr:from>
    <xdr:ext cx="515936" cy="684861"/>
    <xdr:pic>
      <xdr:nvPicPr>
        <xdr:cNvPr id="524" name="图片 306" descr="DSC_4893">
          <a:extLst>
            <a:ext uri="{FF2B5EF4-FFF2-40B4-BE49-F238E27FC236}">
              <a16:creationId xmlns:a16="http://schemas.microsoft.com/office/drawing/2014/main" id="{6189DE8F-C0E7-4CCD-9A40-15AC5C944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/>
        <a:srcRect l="3589" t="8938" r="6563" b="6703"/>
        <a:stretch>
          <a:fillRect/>
        </a:stretch>
      </xdr:blipFill>
      <xdr:spPr>
        <a:xfrm rot="16200000">
          <a:off x="6318757" y="216490306"/>
          <a:ext cx="684861" cy="515936"/>
        </a:xfrm>
        <a:prstGeom prst="rect">
          <a:avLst/>
        </a:prstGeom>
      </xdr:spPr>
    </xdr:pic>
    <xdr:clientData/>
  </xdr:oneCellAnchor>
  <xdr:oneCellAnchor>
    <xdr:from>
      <xdr:col>8</xdr:col>
      <xdr:colOff>145415</xdr:colOff>
      <xdr:row>197</xdr:row>
      <xdr:rowOff>48260</xdr:rowOff>
    </xdr:from>
    <xdr:ext cx="1277620" cy="866775"/>
    <xdr:pic>
      <xdr:nvPicPr>
        <xdr:cNvPr id="525" name="图片 311" descr="洗涤壶盖">
          <a:extLst>
            <a:ext uri="{FF2B5EF4-FFF2-40B4-BE49-F238E27FC236}">
              <a16:creationId xmlns:a16="http://schemas.microsoft.com/office/drawing/2014/main" id="{95093C51-EF09-4738-AA03-E39963236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xfrm>
          <a:off x="6125301" y="203016031"/>
          <a:ext cx="1277620" cy="866775"/>
        </a:xfrm>
        <a:prstGeom prst="rect">
          <a:avLst/>
        </a:prstGeom>
      </xdr:spPr>
    </xdr:pic>
    <xdr:clientData/>
  </xdr:oneCellAnchor>
  <xdr:oneCellAnchor>
    <xdr:from>
      <xdr:col>8</xdr:col>
      <xdr:colOff>135890</xdr:colOff>
      <xdr:row>196</xdr:row>
      <xdr:rowOff>33020</xdr:rowOff>
    </xdr:from>
    <xdr:ext cx="1317630" cy="887730"/>
    <xdr:pic>
      <xdr:nvPicPr>
        <xdr:cNvPr id="526" name="图片 312" descr="洗涤壶">
          <a:extLst>
            <a:ext uri="{FF2B5EF4-FFF2-40B4-BE49-F238E27FC236}">
              <a16:creationId xmlns:a16="http://schemas.microsoft.com/office/drawing/2014/main" id="{065A7C00-99D5-4390-BD59-757770766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xfrm>
          <a:off x="6115776" y="202048655"/>
          <a:ext cx="1317630" cy="887730"/>
        </a:xfrm>
        <a:prstGeom prst="rect">
          <a:avLst/>
        </a:prstGeom>
      </xdr:spPr>
    </xdr:pic>
    <xdr:clientData/>
  </xdr:oneCellAnchor>
  <xdr:oneCellAnchor>
    <xdr:from>
      <xdr:col>8</xdr:col>
      <xdr:colOff>79375</xdr:colOff>
      <xdr:row>195</xdr:row>
      <xdr:rowOff>20955</xdr:rowOff>
    </xdr:from>
    <xdr:ext cx="1374780" cy="899160"/>
    <xdr:pic>
      <xdr:nvPicPr>
        <xdr:cNvPr id="527" name="图片 313" descr="洗涤壶带电机总成">
          <a:extLst>
            <a:ext uri="{FF2B5EF4-FFF2-40B4-BE49-F238E27FC236}">
              <a16:creationId xmlns:a16="http://schemas.microsoft.com/office/drawing/2014/main" id="{5DA54ACE-2146-4A66-97BB-8ED09B51C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xfrm>
          <a:off x="6059261" y="201084452"/>
          <a:ext cx="1374780" cy="899160"/>
        </a:xfrm>
        <a:prstGeom prst="rect">
          <a:avLst/>
        </a:prstGeom>
      </xdr:spPr>
    </xdr:pic>
    <xdr:clientData/>
  </xdr:oneCellAnchor>
  <xdr:oneCellAnchor>
    <xdr:from>
      <xdr:col>8</xdr:col>
      <xdr:colOff>53118</xdr:colOff>
      <xdr:row>218</xdr:row>
      <xdr:rowOff>53790</xdr:rowOff>
    </xdr:from>
    <xdr:ext cx="1318483" cy="869576"/>
    <xdr:pic>
      <xdr:nvPicPr>
        <xdr:cNvPr id="528" name="图片 336" descr="12.jpg">
          <a:extLst>
            <a:ext uri="{FF2B5EF4-FFF2-40B4-BE49-F238E27FC236}">
              <a16:creationId xmlns:a16="http://schemas.microsoft.com/office/drawing/2014/main" id="{436F6B9D-8CB7-4940-A5A8-FF6C66FAA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 l="6574" r="8672" b="3620"/>
        <a:stretch>
          <a:fillRect/>
        </a:stretch>
      </xdr:blipFill>
      <xdr:spPr>
        <a:xfrm rot="16200000">
          <a:off x="6257458" y="222791987"/>
          <a:ext cx="869576" cy="1318483"/>
        </a:xfrm>
        <a:prstGeom prst="rect">
          <a:avLst/>
        </a:prstGeom>
      </xdr:spPr>
    </xdr:pic>
    <xdr:clientData/>
  </xdr:oneCellAnchor>
  <xdr:oneCellAnchor>
    <xdr:from>
      <xdr:col>8</xdr:col>
      <xdr:colOff>17928</xdr:colOff>
      <xdr:row>203</xdr:row>
      <xdr:rowOff>44825</xdr:rowOff>
    </xdr:from>
    <xdr:ext cx="1392915" cy="842682"/>
    <xdr:pic>
      <xdr:nvPicPr>
        <xdr:cNvPr id="529" name="图片 358" descr="76.jpg">
          <a:extLst>
            <a:ext uri="{FF2B5EF4-FFF2-40B4-BE49-F238E27FC236}">
              <a16:creationId xmlns:a16="http://schemas.microsoft.com/office/drawing/2014/main" id="{019A056C-82C2-46FA-A394-2D8327556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/>
        <a:srcRect l="10393" r="9542"/>
        <a:stretch>
          <a:fillRect/>
        </a:stretch>
      </xdr:blipFill>
      <xdr:spPr>
        <a:xfrm rot="5400000">
          <a:off x="6272931" y="208450302"/>
          <a:ext cx="842682" cy="1392915"/>
        </a:xfrm>
        <a:prstGeom prst="rect">
          <a:avLst/>
        </a:prstGeom>
      </xdr:spPr>
    </xdr:pic>
    <xdr:clientData/>
  </xdr:oneCellAnchor>
  <xdr:oneCellAnchor>
    <xdr:from>
      <xdr:col>8</xdr:col>
      <xdr:colOff>53788</xdr:colOff>
      <xdr:row>219</xdr:row>
      <xdr:rowOff>35859</xdr:rowOff>
    </xdr:from>
    <xdr:ext cx="1317811" cy="881844"/>
    <xdr:pic>
      <xdr:nvPicPr>
        <xdr:cNvPr id="530" name="Picture 35">
          <a:extLst>
            <a:ext uri="{FF2B5EF4-FFF2-40B4-BE49-F238E27FC236}">
              <a16:creationId xmlns:a16="http://schemas.microsoft.com/office/drawing/2014/main" id="{EE3A72E5-3F94-4755-9BFA-D8E287D09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/>
        <a:srcRect l="5901" r="6897"/>
        <a:stretch>
          <a:fillRect/>
        </a:stretch>
      </xdr:blipFill>
      <xdr:spPr>
        <a:xfrm>
          <a:off x="6033674" y="223950648"/>
          <a:ext cx="1317811" cy="88184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26894</xdr:colOff>
      <xdr:row>217</xdr:row>
      <xdr:rowOff>8965</xdr:rowOff>
    </xdr:from>
    <xdr:ext cx="1380565" cy="919429"/>
    <xdr:pic>
      <xdr:nvPicPr>
        <xdr:cNvPr id="531" name="Picture 36">
          <a:extLst>
            <a:ext uri="{FF2B5EF4-FFF2-40B4-BE49-F238E27FC236}">
              <a16:creationId xmlns:a16="http://schemas.microsoft.com/office/drawing/2014/main" id="{46C6E60B-E610-4BCA-80BE-F5124B4F2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/>
        <a:srcRect l="4908" r="3681"/>
        <a:stretch>
          <a:fillRect/>
        </a:stretch>
      </xdr:blipFill>
      <xdr:spPr>
        <a:xfrm>
          <a:off x="6006780" y="222019479"/>
          <a:ext cx="1380565" cy="9194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35859</xdr:colOff>
      <xdr:row>215</xdr:row>
      <xdr:rowOff>35859</xdr:rowOff>
    </xdr:from>
    <xdr:ext cx="1350400" cy="869576"/>
    <xdr:pic>
      <xdr:nvPicPr>
        <xdr:cNvPr id="532" name="Picture 37">
          <a:extLst>
            <a:ext uri="{FF2B5EF4-FFF2-40B4-BE49-F238E27FC236}">
              <a16:creationId xmlns:a16="http://schemas.microsoft.com/office/drawing/2014/main" id="{F01900C2-2BC6-4F76-85E5-1EDE33CF8B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 l="6040" t="3074" r="5369" b="9811"/>
        <a:stretch>
          <a:fillRect/>
        </a:stretch>
      </xdr:blipFill>
      <xdr:spPr>
        <a:xfrm>
          <a:off x="6015745" y="220142099"/>
          <a:ext cx="1350400" cy="8695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13567</xdr:colOff>
      <xdr:row>213</xdr:row>
      <xdr:rowOff>8965</xdr:rowOff>
    </xdr:from>
    <xdr:ext cx="1397278" cy="923365"/>
    <xdr:pic>
      <xdr:nvPicPr>
        <xdr:cNvPr id="533" name="Picture 38">
          <a:extLst>
            <a:ext uri="{FF2B5EF4-FFF2-40B4-BE49-F238E27FC236}">
              <a16:creationId xmlns:a16="http://schemas.microsoft.com/office/drawing/2014/main" id="{07362F98-578D-4D4F-8201-44A665EA6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>
        <a:xfrm>
          <a:off x="5993453" y="218210930"/>
          <a:ext cx="1397278" cy="9233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53790</xdr:colOff>
      <xdr:row>210</xdr:row>
      <xdr:rowOff>26895</xdr:rowOff>
    </xdr:from>
    <xdr:ext cx="1344705" cy="896470"/>
    <xdr:pic>
      <xdr:nvPicPr>
        <xdr:cNvPr id="534" name="图片 359" descr="37.jpg">
          <a:extLst>
            <a:ext uri="{FF2B5EF4-FFF2-40B4-BE49-F238E27FC236}">
              <a16:creationId xmlns:a16="http://schemas.microsoft.com/office/drawing/2014/main" id="{F3AC1472-1636-4B07-BCA9-BB9D05362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/>
        <a:srcRect l="5242" t="15728" r="8256" b="7382"/>
        <a:stretch>
          <a:fillRect/>
        </a:stretch>
      </xdr:blipFill>
      <xdr:spPr>
        <a:xfrm>
          <a:off x="6033676" y="215372449"/>
          <a:ext cx="1344705" cy="896470"/>
        </a:xfrm>
        <a:prstGeom prst="rect">
          <a:avLst/>
        </a:prstGeom>
      </xdr:spPr>
    </xdr:pic>
    <xdr:clientData/>
  </xdr:oneCellAnchor>
  <xdr:twoCellAnchor>
    <xdr:from>
      <xdr:col>3</xdr:col>
      <xdr:colOff>144780</xdr:colOff>
      <xdr:row>237</xdr:row>
      <xdr:rowOff>37465</xdr:rowOff>
    </xdr:from>
    <xdr:to>
      <xdr:col>3</xdr:col>
      <xdr:colOff>1402080</xdr:colOff>
      <xdr:row>237</xdr:row>
      <xdr:rowOff>871855</xdr:rowOff>
    </xdr:to>
    <xdr:pic>
      <xdr:nvPicPr>
        <xdr:cNvPr id="535" name="图片 163">
          <a:extLst>
            <a:ext uri="{FF2B5EF4-FFF2-40B4-BE49-F238E27FC236}">
              <a16:creationId xmlns:a16="http://schemas.microsoft.com/office/drawing/2014/main" id="{FC7206AE-E55F-468C-A310-6DC4042A1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12928963" y="208718059"/>
          <a:ext cx="1162203" cy="834390"/>
        </a:xfrm>
        <a:prstGeom prst="rect">
          <a:avLst/>
        </a:prstGeom>
      </xdr:spPr>
    </xdr:pic>
    <xdr:clientData/>
  </xdr:twoCellAnchor>
  <xdr:twoCellAnchor>
    <xdr:from>
      <xdr:col>8</xdr:col>
      <xdr:colOff>31526</xdr:colOff>
      <xdr:row>232</xdr:row>
      <xdr:rowOff>30741</xdr:rowOff>
    </xdr:from>
    <xdr:to>
      <xdr:col>8</xdr:col>
      <xdr:colOff>1394871</xdr:colOff>
      <xdr:row>232</xdr:row>
      <xdr:rowOff>853701</xdr:rowOff>
    </xdr:to>
    <xdr:pic>
      <xdr:nvPicPr>
        <xdr:cNvPr id="536" name="图片 155">
          <a:extLst>
            <a:ext uri="{FF2B5EF4-FFF2-40B4-BE49-F238E27FC236}">
              <a16:creationId xmlns:a16="http://schemas.microsoft.com/office/drawing/2014/main" id="{6B01921E-63C6-4700-8A3C-F91F45005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6011412" y="237275449"/>
          <a:ext cx="1326769" cy="822960"/>
        </a:xfrm>
        <a:prstGeom prst="rect">
          <a:avLst/>
        </a:prstGeom>
      </xdr:spPr>
    </xdr:pic>
    <xdr:clientData/>
  </xdr:twoCellAnchor>
  <xdr:twoCellAnchor>
    <xdr:from>
      <xdr:col>8</xdr:col>
      <xdr:colOff>306070</xdr:colOff>
      <xdr:row>233</xdr:row>
      <xdr:rowOff>179705</xdr:rowOff>
    </xdr:from>
    <xdr:to>
      <xdr:col>8</xdr:col>
      <xdr:colOff>1246505</xdr:colOff>
      <xdr:row>233</xdr:row>
      <xdr:rowOff>742950</xdr:rowOff>
    </xdr:to>
    <xdr:pic>
      <xdr:nvPicPr>
        <xdr:cNvPr id="537" name="图片 156">
          <a:extLst>
            <a:ext uri="{FF2B5EF4-FFF2-40B4-BE49-F238E27FC236}">
              <a16:creationId xmlns:a16="http://schemas.microsoft.com/office/drawing/2014/main" id="{46D4B6FF-4B28-4882-9793-8F26A6B60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xfrm>
          <a:off x="6285956" y="238376551"/>
          <a:ext cx="940435" cy="563245"/>
        </a:xfrm>
        <a:prstGeom prst="rect">
          <a:avLst/>
        </a:prstGeom>
      </xdr:spPr>
    </xdr:pic>
    <xdr:clientData/>
  </xdr:twoCellAnchor>
  <xdr:twoCellAnchor>
    <xdr:from>
      <xdr:col>8</xdr:col>
      <xdr:colOff>213733</xdr:colOff>
      <xdr:row>236</xdr:row>
      <xdr:rowOff>13821</xdr:rowOff>
    </xdr:from>
    <xdr:to>
      <xdr:col>8</xdr:col>
      <xdr:colOff>1183341</xdr:colOff>
      <xdr:row>236</xdr:row>
      <xdr:rowOff>920601</xdr:rowOff>
    </xdr:to>
    <xdr:pic>
      <xdr:nvPicPr>
        <xdr:cNvPr id="538" name="图片 170">
          <a:extLst>
            <a:ext uri="{FF2B5EF4-FFF2-40B4-BE49-F238E27FC236}">
              <a16:creationId xmlns:a16="http://schemas.microsoft.com/office/drawing/2014/main" id="{47AC9F25-6C49-4F48-9C7B-9B0AD538D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 rot="16200000">
          <a:off x="6225033" y="241035664"/>
          <a:ext cx="906780" cy="969608"/>
        </a:xfrm>
        <a:prstGeom prst="rect">
          <a:avLst/>
        </a:prstGeom>
      </xdr:spPr>
    </xdr:pic>
    <xdr:clientData/>
  </xdr:twoCellAnchor>
  <xdr:twoCellAnchor>
    <xdr:from>
      <xdr:col>8</xdr:col>
      <xdr:colOff>20320</xdr:colOff>
      <xdr:row>223</xdr:row>
      <xdr:rowOff>133985</xdr:rowOff>
    </xdr:from>
    <xdr:to>
      <xdr:col>8</xdr:col>
      <xdr:colOff>1485900</xdr:colOff>
      <xdr:row>223</xdr:row>
      <xdr:rowOff>858520</xdr:rowOff>
    </xdr:to>
    <xdr:pic>
      <xdr:nvPicPr>
        <xdr:cNvPr id="539" name="图片 182">
          <a:extLst>
            <a:ext uri="{FF2B5EF4-FFF2-40B4-BE49-F238E27FC236}">
              <a16:creationId xmlns:a16="http://schemas.microsoft.com/office/drawing/2014/main" id="{372C73EF-606C-4C8D-BF0F-156B38836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>
          <a:off x="6000206" y="228809460"/>
          <a:ext cx="1341221" cy="724535"/>
        </a:xfrm>
        <a:prstGeom prst="rect">
          <a:avLst/>
        </a:prstGeom>
      </xdr:spPr>
    </xdr:pic>
    <xdr:clientData/>
  </xdr:twoCellAnchor>
  <xdr:twoCellAnchor>
    <xdr:from>
      <xdr:col>8</xdr:col>
      <xdr:colOff>516255</xdr:colOff>
      <xdr:row>224</xdr:row>
      <xdr:rowOff>104140</xdr:rowOff>
    </xdr:from>
    <xdr:to>
      <xdr:col>8</xdr:col>
      <xdr:colOff>1191895</xdr:colOff>
      <xdr:row>224</xdr:row>
      <xdr:rowOff>855345</xdr:rowOff>
    </xdr:to>
    <xdr:pic>
      <xdr:nvPicPr>
        <xdr:cNvPr id="540" name="图片 196">
          <a:extLst>
            <a:ext uri="{FF2B5EF4-FFF2-40B4-BE49-F238E27FC236}">
              <a16:creationId xmlns:a16="http://schemas.microsoft.com/office/drawing/2014/main" id="{9264CFDF-15B0-406D-B349-F44AA7A1D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96141" y="229731751"/>
          <a:ext cx="675640" cy="751205"/>
        </a:xfrm>
        <a:prstGeom prst="rect">
          <a:avLst/>
        </a:prstGeom>
      </xdr:spPr>
    </xdr:pic>
    <xdr:clientData/>
  </xdr:twoCellAnchor>
  <xdr:oneCellAnchor>
    <xdr:from>
      <xdr:col>8</xdr:col>
      <xdr:colOff>36830</xdr:colOff>
      <xdr:row>235</xdr:row>
      <xdr:rowOff>35859</xdr:rowOff>
    </xdr:from>
    <xdr:ext cx="1374042" cy="869577"/>
    <xdr:pic>
      <xdr:nvPicPr>
        <xdr:cNvPr id="541" name="图片 215" descr="8d66de87f3eef0567ee73f1303d88f1">
          <a:extLst>
            <a:ext uri="{FF2B5EF4-FFF2-40B4-BE49-F238E27FC236}">
              <a16:creationId xmlns:a16="http://schemas.microsoft.com/office/drawing/2014/main" id="{1F5BA878-865C-4D62-91A2-71AE5F12A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/>
        <a:srcRect l="8298" t="17338" b="5357"/>
        <a:stretch>
          <a:fillRect/>
        </a:stretch>
      </xdr:blipFill>
      <xdr:spPr>
        <a:xfrm>
          <a:off x="6016716" y="240136980"/>
          <a:ext cx="1374042" cy="869577"/>
        </a:xfrm>
        <a:prstGeom prst="rect">
          <a:avLst/>
        </a:prstGeom>
      </xdr:spPr>
    </xdr:pic>
    <xdr:clientData/>
  </xdr:oneCellAnchor>
  <xdr:oneCellAnchor>
    <xdr:from>
      <xdr:col>8</xdr:col>
      <xdr:colOff>132902</xdr:colOff>
      <xdr:row>227</xdr:row>
      <xdr:rowOff>25662</xdr:rowOff>
    </xdr:from>
    <xdr:ext cx="1184910" cy="875860"/>
    <xdr:pic>
      <xdr:nvPicPr>
        <xdr:cNvPr id="542" name="图片 224" descr="6e9e7826d80daa3b3d546ee320b454f">
          <a:extLst>
            <a:ext uri="{FF2B5EF4-FFF2-40B4-BE49-F238E27FC236}">
              <a16:creationId xmlns:a16="http://schemas.microsoft.com/office/drawing/2014/main" id="{C4EEAAD6-7498-40E9-A48C-5946E345E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/>
        <a:srcRect l="16395" t="16783" r="4015" b="7792"/>
        <a:stretch>
          <a:fillRect/>
        </a:stretch>
      </xdr:blipFill>
      <xdr:spPr>
        <a:xfrm rot="16200000">
          <a:off x="6267313" y="232355159"/>
          <a:ext cx="875860" cy="1184910"/>
        </a:xfrm>
        <a:prstGeom prst="rect">
          <a:avLst/>
        </a:prstGeom>
      </xdr:spPr>
    </xdr:pic>
    <xdr:clientData/>
  </xdr:oneCellAnchor>
  <xdr:twoCellAnchor>
    <xdr:from>
      <xdr:col>8</xdr:col>
      <xdr:colOff>247874</xdr:colOff>
      <xdr:row>242</xdr:row>
      <xdr:rowOff>41388</xdr:rowOff>
    </xdr:from>
    <xdr:to>
      <xdr:col>8</xdr:col>
      <xdr:colOff>1158964</xdr:colOff>
      <xdr:row>242</xdr:row>
      <xdr:rowOff>905436</xdr:rowOff>
    </xdr:to>
    <xdr:pic>
      <xdr:nvPicPr>
        <xdr:cNvPr id="543" name="图片 230">
          <a:extLst>
            <a:ext uri="{FF2B5EF4-FFF2-40B4-BE49-F238E27FC236}">
              <a16:creationId xmlns:a16="http://schemas.microsoft.com/office/drawing/2014/main" id="{1E06BE10-AB89-4D87-8088-3C3D13180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6227760" y="246807467"/>
          <a:ext cx="911090" cy="864048"/>
        </a:xfrm>
        <a:prstGeom prst="rect">
          <a:avLst/>
        </a:prstGeom>
      </xdr:spPr>
    </xdr:pic>
    <xdr:clientData/>
  </xdr:twoCellAnchor>
  <xdr:twoCellAnchor>
    <xdr:from>
      <xdr:col>8</xdr:col>
      <xdr:colOff>382905</xdr:colOff>
      <xdr:row>243</xdr:row>
      <xdr:rowOff>37465</xdr:rowOff>
    </xdr:from>
    <xdr:to>
      <xdr:col>8</xdr:col>
      <xdr:colOff>1328420</xdr:colOff>
      <xdr:row>243</xdr:row>
      <xdr:rowOff>893445</xdr:rowOff>
    </xdr:to>
    <xdr:pic>
      <xdr:nvPicPr>
        <xdr:cNvPr id="544" name="图片 231">
          <a:extLst>
            <a:ext uri="{FF2B5EF4-FFF2-40B4-BE49-F238E27FC236}">
              <a16:creationId xmlns:a16="http://schemas.microsoft.com/office/drawing/2014/main" id="{493B393F-7119-4670-B721-0BE7EF5F9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clrChange>
            <a:clrFrom>
              <a:srgbClr val="81BFE7"/>
            </a:clrFrom>
            <a:clrTo>
              <a:srgbClr val="81BFE7">
                <a:alpha val="0"/>
              </a:srgbClr>
            </a:clrTo>
          </a:clrChange>
        </a:blip>
        <a:stretch>
          <a:fillRect/>
        </a:stretch>
      </xdr:blipFill>
      <xdr:spPr>
        <a:xfrm>
          <a:off x="6362791" y="247755682"/>
          <a:ext cx="945515" cy="855980"/>
        </a:xfrm>
        <a:prstGeom prst="rect">
          <a:avLst/>
        </a:prstGeom>
      </xdr:spPr>
    </xdr:pic>
    <xdr:clientData/>
  </xdr:twoCellAnchor>
  <xdr:twoCellAnchor>
    <xdr:from>
      <xdr:col>8</xdr:col>
      <xdr:colOff>297180</xdr:colOff>
      <xdr:row>228</xdr:row>
      <xdr:rowOff>32385</xdr:rowOff>
    </xdr:from>
    <xdr:to>
      <xdr:col>8</xdr:col>
      <xdr:colOff>1033145</xdr:colOff>
      <xdr:row>228</xdr:row>
      <xdr:rowOff>922020</xdr:rowOff>
    </xdr:to>
    <xdr:pic>
      <xdr:nvPicPr>
        <xdr:cNvPr id="545" name="图片 271">
          <a:extLst>
            <a:ext uri="{FF2B5EF4-FFF2-40B4-BE49-F238E27FC236}">
              <a16:creationId xmlns:a16="http://schemas.microsoft.com/office/drawing/2014/main" id="{D95D7A09-AC9C-4765-A5DB-5AA264AD4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xfrm>
          <a:off x="6277066" y="233468545"/>
          <a:ext cx="735965" cy="889635"/>
        </a:xfrm>
        <a:prstGeom prst="rect">
          <a:avLst/>
        </a:prstGeom>
      </xdr:spPr>
    </xdr:pic>
    <xdr:clientData/>
  </xdr:twoCellAnchor>
  <xdr:twoCellAnchor>
    <xdr:from>
      <xdr:col>8</xdr:col>
      <xdr:colOff>91440</xdr:colOff>
      <xdr:row>230</xdr:row>
      <xdr:rowOff>74295</xdr:rowOff>
    </xdr:from>
    <xdr:to>
      <xdr:col>8</xdr:col>
      <xdr:colOff>1547495</xdr:colOff>
      <xdr:row>230</xdr:row>
      <xdr:rowOff>787400</xdr:rowOff>
    </xdr:to>
    <xdr:pic>
      <xdr:nvPicPr>
        <xdr:cNvPr id="546" name="图片 272">
          <a:extLst>
            <a:ext uri="{FF2B5EF4-FFF2-40B4-BE49-F238E27FC236}">
              <a16:creationId xmlns:a16="http://schemas.microsoft.com/office/drawing/2014/main" id="{18600C21-4735-41DC-9F32-634B86407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xfrm>
          <a:off x="6071326" y="235414730"/>
          <a:ext cx="1265860" cy="713105"/>
        </a:xfrm>
        <a:prstGeom prst="rect">
          <a:avLst/>
        </a:prstGeom>
      </xdr:spPr>
    </xdr:pic>
    <xdr:clientData/>
  </xdr:twoCellAnchor>
  <xdr:twoCellAnchor>
    <xdr:from>
      <xdr:col>8</xdr:col>
      <xdr:colOff>298450</xdr:colOff>
      <xdr:row>229</xdr:row>
      <xdr:rowOff>49530</xdr:rowOff>
    </xdr:from>
    <xdr:to>
      <xdr:col>8</xdr:col>
      <xdr:colOff>1015365</xdr:colOff>
      <xdr:row>229</xdr:row>
      <xdr:rowOff>916305</xdr:rowOff>
    </xdr:to>
    <xdr:pic>
      <xdr:nvPicPr>
        <xdr:cNvPr id="547" name="图片 273">
          <a:extLst>
            <a:ext uri="{FF2B5EF4-FFF2-40B4-BE49-F238E27FC236}">
              <a16:creationId xmlns:a16="http://schemas.microsoft.com/office/drawing/2014/main" id="{BDADE48C-48C4-480D-8CB1-EBFECD022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xfrm flipH="1">
          <a:off x="6278336" y="234437827"/>
          <a:ext cx="716915" cy="866775"/>
        </a:xfrm>
        <a:prstGeom prst="rect">
          <a:avLst/>
        </a:prstGeom>
      </xdr:spPr>
    </xdr:pic>
    <xdr:clientData/>
  </xdr:twoCellAnchor>
  <xdr:twoCellAnchor>
    <xdr:from>
      <xdr:col>8</xdr:col>
      <xdr:colOff>24765</xdr:colOff>
      <xdr:row>231</xdr:row>
      <xdr:rowOff>74930</xdr:rowOff>
    </xdr:from>
    <xdr:to>
      <xdr:col>8</xdr:col>
      <xdr:colOff>1513840</xdr:colOff>
      <xdr:row>231</xdr:row>
      <xdr:rowOff>803910</xdr:rowOff>
    </xdr:to>
    <xdr:pic>
      <xdr:nvPicPr>
        <xdr:cNvPr id="548" name="图片 274">
          <a:extLst>
            <a:ext uri="{FF2B5EF4-FFF2-40B4-BE49-F238E27FC236}">
              <a16:creationId xmlns:a16="http://schemas.microsoft.com/office/drawing/2014/main" id="{58286360-519F-4FB4-894B-FBE5572D1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xfrm flipH="1">
          <a:off x="6004651" y="236367501"/>
          <a:ext cx="1335456" cy="728980"/>
        </a:xfrm>
        <a:prstGeom prst="rect">
          <a:avLst/>
        </a:prstGeom>
      </xdr:spPr>
    </xdr:pic>
    <xdr:clientData/>
  </xdr:twoCellAnchor>
  <xdr:oneCellAnchor>
    <xdr:from>
      <xdr:col>8</xdr:col>
      <xdr:colOff>59690</xdr:colOff>
      <xdr:row>222</xdr:row>
      <xdr:rowOff>38735</xdr:rowOff>
    </xdr:from>
    <xdr:ext cx="1363980" cy="889000"/>
    <xdr:pic>
      <xdr:nvPicPr>
        <xdr:cNvPr id="549" name="图片 286" descr="1aba7fc46399cda001087418b66820b">
          <a:extLst>
            <a:ext uri="{FF2B5EF4-FFF2-40B4-BE49-F238E27FC236}">
              <a16:creationId xmlns:a16="http://schemas.microsoft.com/office/drawing/2014/main" id="{A0412DE5-1A5D-4FC8-A726-350723AAC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/>
        <a:srcRect l="42576" t="42541" r="34454" b="28545"/>
        <a:stretch>
          <a:fillRect/>
        </a:stretch>
      </xdr:blipFill>
      <xdr:spPr>
        <a:xfrm rot="16200000">
          <a:off x="6277066" y="227524582"/>
          <a:ext cx="889000" cy="1363980"/>
        </a:xfrm>
        <a:prstGeom prst="rect">
          <a:avLst/>
        </a:prstGeom>
      </xdr:spPr>
    </xdr:pic>
    <xdr:clientData/>
  </xdr:oneCellAnchor>
  <xdr:oneCellAnchor>
    <xdr:from>
      <xdr:col>8</xdr:col>
      <xdr:colOff>158115</xdr:colOff>
      <xdr:row>248</xdr:row>
      <xdr:rowOff>52705</xdr:rowOff>
    </xdr:from>
    <xdr:ext cx="1172210" cy="838835"/>
    <xdr:pic>
      <xdr:nvPicPr>
        <xdr:cNvPr id="550" name="图片 308" descr="4d67e3350f8a8fe3698b40d928a91f1">
          <a:extLst>
            <a:ext uri="{FF2B5EF4-FFF2-40B4-BE49-F238E27FC236}">
              <a16:creationId xmlns:a16="http://schemas.microsoft.com/office/drawing/2014/main" id="{40453C62-6A2A-43D8-9184-EAFFF0F9B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/>
        <a:srcRect l="3717" t="8685" b="10815"/>
        <a:stretch>
          <a:fillRect/>
        </a:stretch>
      </xdr:blipFill>
      <xdr:spPr>
        <a:xfrm>
          <a:off x="6138001" y="252531608"/>
          <a:ext cx="1172210" cy="838835"/>
        </a:xfrm>
        <a:prstGeom prst="rect">
          <a:avLst/>
        </a:prstGeom>
      </xdr:spPr>
    </xdr:pic>
    <xdr:clientData/>
  </xdr:oneCellAnchor>
  <xdr:oneCellAnchor>
    <xdr:from>
      <xdr:col>8</xdr:col>
      <xdr:colOff>26894</xdr:colOff>
      <xdr:row>234</xdr:row>
      <xdr:rowOff>35859</xdr:rowOff>
    </xdr:from>
    <xdr:ext cx="1353671" cy="905212"/>
    <xdr:pic>
      <xdr:nvPicPr>
        <xdr:cNvPr id="551" name="Picture 2">
          <a:extLst>
            <a:ext uri="{FF2B5EF4-FFF2-40B4-BE49-F238E27FC236}">
              <a16:creationId xmlns:a16="http://schemas.microsoft.com/office/drawing/2014/main" id="{732DAD1C-02FC-45C6-BACE-92D463DAC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/>
        <a:srcRect l="4430"/>
        <a:stretch>
          <a:fillRect/>
        </a:stretch>
      </xdr:blipFill>
      <xdr:spPr>
        <a:xfrm>
          <a:off x="6006780" y="239184842"/>
          <a:ext cx="1353671" cy="90521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35860</xdr:colOff>
      <xdr:row>237</xdr:row>
      <xdr:rowOff>26894</xdr:rowOff>
    </xdr:from>
    <xdr:ext cx="1379914" cy="887506"/>
    <xdr:pic>
      <xdr:nvPicPr>
        <xdr:cNvPr id="552" name="Picture 3">
          <a:extLst>
            <a:ext uri="{FF2B5EF4-FFF2-40B4-BE49-F238E27FC236}">
              <a16:creationId xmlns:a16="http://schemas.microsoft.com/office/drawing/2014/main" id="{E2E80D0F-C31B-4097-A002-3C1121F56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/>
        <a:srcRect l="8403" t="-1117" r="5120" b="4559"/>
        <a:stretch>
          <a:fillRect/>
        </a:stretch>
      </xdr:blipFill>
      <xdr:spPr>
        <a:xfrm>
          <a:off x="6015746" y="242032288"/>
          <a:ext cx="1379914" cy="88750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35859</xdr:colOff>
      <xdr:row>238</xdr:row>
      <xdr:rowOff>26894</xdr:rowOff>
    </xdr:from>
    <xdr:ext cx="1335741" cy="871579"/>
    <xdr:pic>
      <xdr:nvPicPr>
        <xdr:cNvPr id="553" name="Picture 5">
          <a:extLst>
            <a:ext uri="{FF2B5EF4-FFF2-40B4-BE49-F238E27FC236}">
              <a16:creationId xmlns:a16="http://schemas.microsoft.com/office/drawing/2014/main" id="{C2D1BA3B-9D5C-4026-84F7-421523780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/>
        <a:srcRect l="4348" r="3106"/>
        <a:stretch>
          <a:fillRect/>
        </a:stretch>
      </xdr:blipFill>
      <xdr:spPr>
        <a:xfrm>
          <a:off x="6015745" y="242984426"/>
          <a:ext cx="1335741" cy="87157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35858</xdr:colOff>
      <xdr:row>239</xdr:row>
      <xdr:rowOff>35859</xdr:rowOff>
    </xdr:from>
    <xdr:ext cx="1371600" cy="898225"/>
    <xdr:pic>
      <xdr:nvPicPr>
        <xdr:cNvPr id="554" name="Picture 6">
          <a:extLst>
            <a:ext uri="{FF2B5EF4-FFF2-40B4-BE49-F238E27FC236}">
              <a16:creationId xmlns:a16="http://schemas.microsoft.com/office/drawing/2014/main" id="{A7EF8265-22AD-4115-961E-BAB9D24614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/>
        <a:srcRect/>
        <a:stretch>
          <a:fillRect/>
        </a:stretch>
      </xdr:blipFill>
      <xdr:spPr>
        <a:xfrm>
          <a:off x="6015744" y="243945527"/>
          <a:ext cx="1371600" cy="8982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17931</xdr:colOff>
      <xdr:row>240</xdr:row>
      <xdr:rowOff>26893</xdr:rowOff>
    </xdr:from>
    <xdr:ext cx="1371599" cy="898510"/>
    <xdr:pic>
      <xdr:nvPicPr>
        <xdr:cNvPr id="555" name="Picture 7">
          <a:extLst>
            <a:ext uri="{FF2B5EF4-FFF2-40B4-BE49-F238E27FC236}">
              <a16:creationId xmlns:a16="http://schemas.microsoft.com/office/drawing/2014/main" id="{C847158A-D8BF-44E8-8F1F-1BE8F55B58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/>
        <a:srcRect t="2906"/>
        <a:stretch>
          <a:fillRect/>
        </a:stretch>
      </xdr:blipFill>
      <xdr:spPr>
        <a:xfrm>
          <a:off x="5997817" y="244888699"/>
          <a:ext cx="1371599" cy="8985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8965</xdr:colOff>
      <xdr:row>241</xdr:row>
      <xdr:rowOff>26895</xdr:rowOff>
    </xdr:from>
    <xdr:ext cx="1371638" cy="896471"/>
    <xdr:pic>
      <xdr:nvPicPr>
        <xdr:cNvPr id="556" name="Picture 8">
          <a:extLst>
            <a:ext uri="{FF2B5EF4-FFF2-40B4-BE49-F238E27FC236}">
              <a16:creationId xmlns:a16="http://schemas.microsoft.com/office/drawing/2014/main" id="{9316712A-DB40-4BC1-B8B6-8E551FDA99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/>
        <a:srcRect/>
        <a:stretch>
          <a:fillRect/>
        </a:stretch>
      </xdr:blipFill>
      <xdr:spPr>
        <a:xfrm>
          <a:off x="5988851" y="245840838"/>
          <a:ext cx="1371638" cy="89647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143437</xdr:colOff>
      <xdr:row>244</xdr:row>
      <xdr:rowOff>17930</xdr:rowOff>
    </xdr:from>
    <xdr:ext cx="1165412" cy="912835"/>
    <xdr:pic>
      <xdr:nvPicPr>
        <xdr:cNvPr id="557" name="Picture 9">
          <a:extLst>
            <a:ext uri="{FF2B5EF4-FFF2-40B4-BE49-F238E27FC236}">
              <a16:creationId xmlns:a16="http://schemas.microsoft.com/office/drawing/2014/main" id="{36659D23-5F30-40D5-A0E2-1DBE147086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/>
        <a:srcRect/>
        <a:stretch>
          <a:fillRect/>
        </a:stretch>
      </xdr:blipFill>
      <xdr:spPr>
        <a:xfrm>
          <a:off x="6123323" y="248688284"/>
          <a:ext cx="1165412" cy="9128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53789</xdr:colOff>
      <xdr:row>244</xdr:row>
      <xdr:rowOff>941294</xdr:rowOff>
    </xdr:from>
    <xdr:ext cx="1299883" cy="934570"/>
    <xdr:pic>
      <xdr:nvPicPr>
        <xdr:cNvPr id="558" name="Picture 10">
          <a:extLst>
            <a:ext uri="{FF2B5EF4-FFF2-40B4-BE49-F238E27FC236}">
              <a16:creationId xmlns:a16="http://schemas.microsoft.com/office/drawing/2014/main" id="{698A186E-BF0D-4EC4-88EF-57338A05B4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/>
        <a:srcRect b="4640"/>
        <a:stretch>
          <a:fillRect/>
        </a:stretch>
      </xdr:blipFill>
      <xdr:spPr>
        <a:xfrm>
          <a:off x="6033675" y="249611648"/>
          <a:ext cx="1299883" cy="9345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35858</xdr:colOff>
      <xdr:row>247</xdr:row>
      <xdr:rowOff>8964</xdr:rowOff>
    </xdr:from>
    <xdr:ext cx="1353671" cy="905625"/>
    <xdr:pic>
      <xdr:nvPicPr>
        <xdr:cNvPr id="559" name="Picture 11">
          <a:extLst>
            <a:ext uri="{FF2B5EF4-FFF2-40B4-BE49-F238E27FC236}">
              <a16:creationId xmlns:a16="http://schemas.microsoft.com/office/drawing/2014/main" id="{E0BCCB85-19AB-4770-89D9-A32F21798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/>
        <a:srcRect l="6790" r="5556" b="7350"/>
        <a:stretch>
          <a:fillRect/>
        </a:stretch>
      </xdr:blipFill>
      <xdr:spPr>
        <a:xfrm>
          <a:off x="6015744" y="251535729"/>
          <a:ext cx="1353671" cy="9056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35860</xdr:colOff>
      <xdr:row>246</xdr:row>
      <xdr:rowOff>53788</xdr:rowOff>
    </xdr:from>
    <xdr:ext cx="1370718" cy="869577"/>
    <xdr:pic>
      <xdr:nvPicPr>
        <xdr:cNvPr id="560" name="Picture 13">
          <a:extLst>
            <a:ext uri="{FF2B5EF4-FFF2-40B4-BE49-F238E27FC236}">
              <a16:creationId xmlns:a16="http://schemas.microsoft.com/office/drawing/2014/main" id="{72B56DEB-D385-4C97-8829-DD08B31B9A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/>
        <a:srcRect l="5559"/>
        <a:stretch>
          <a:fillRect/>
        </a:stretch>
      </xdr:blipFill>
      <xdr:spPr>
        <a:xfrm>
          <a:off x="6015746" y="250628417"/>
          <a:ext cx="1370718" cy="86957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62754</xdr:colOff>
      <xdr:row>225</xdr:row>
      <xdr:rowOff>35860</xdr:rowOff>
    </xdr:from>
    <xdr:ext cx="1308846" cy="876242"/>
    <xdr:pic>
      <xdr:nvPicPr>
        <xdr:cNvPr id="561" name="Picture 33">
          <a:extLst>
            <a:ext uri="{FF2B5EF4-FFF2-40B4-BE49-F238E27FC236}">
              <a16:creationId xmlns:a16="http://schemas.microsoft.com/office/drawing/2014/main" id="{481760D9-9788-4C2B-96C0-29B28C79D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>
        <a:xfrm>
          <a:off x="6042640" y="230615609"/>
          <a:ext cx="1308846" cy="87624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62753</xdr:colOff>
      <xdr:row>226</xdr:row>
      <xdr:rowOff>0</xdr:rowOff>
    </xdr:from>
    <xdr:ext cx="1308847" cy="933744"/>
    <xdr:pic>
      <xdr:nvPicPr>
        <xdr:cNvPr id="562" name="Picture 34">
          <a:extLst>
            <a:ext uri="{FF2B5EF4-FFF2-40B4-BE49-F238E27FC236}">
              <a16:creationId xmlns:a16="http://schemas.microsoft.com/office/drawing/2014/main" id="{B4A0A270-D5AF-46DB-93A5-8188E864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/>
        <a:srcRect/>
        <a:stretch>
          <a:fillRect/>
        </a:stretch>
      </xdr:blipFill>
      <xdr:spPr>
        <a:xfrm>
          <a:off x="6042639" y="231531886"/>
          <a:ext cx="1308847" cy="93374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85118</xdr:colOff>
      <xdr:row>293</xdr:row>
      <xdr:rowOff>33130</xdr:rowOff>
    </xdr:from>
    <xdr:ext cx="1283446" cy="881270"/>
    <xdr:pic>
      <xdr:nvPicPr>
        <xdr:cNvPr id="563" name="图片 91" descr="63.jpg">
          <a:extLst>
            <a:ext uri="{FF2B5EF4-FFF2-40B4-BE49-F238E27FC236}">
              <a16:creationId xmlns:a16="http://schemas.microsoft.com/office/drawing/2014/main" id="{5872FE61-5005-41DB-9EE6-A98880F93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rcRect l="37069" t="16092" r="41523" b="64177"/>
        <a:stretch>
          <a:fillRect/>
        </a:stretch>
      </xdr:blipFill>
      <xdr:spPr>
        <a:xfrm>
          <a:off x="6065004" y="296182616"/>
          <a:ext cx="1283446" cy="881270"/>
        </a:xfrm>
        <a:prstGeom prst="rect">
          <a:avLst/>
        </a:prstGeom>
      </xdr:spPr>
    </xdr:pic>
    <xdr:clientData/>
  </xdr:oneCellAnchor>
  <xdr:oneCellAnchor>
    <xdr:from>
      <xdr:col>8</xdr:col>
      <xdr:colOff>98425</xdr:colOff>
      <xdr:row>292</xdr:row>
      <xdr:rowOff>34290</xdr:rowOff>
    </xdr:from>
    <xdr:ext cx="1236785" cy="892526"/>
    <xdr:pic>
      <xdr:nvPicPr>
        <xdr:cNvPr id="564" name="图片 92" descr="109.jpg">
          <a:extLst>
            <a:ext uri="{FF2B5EF4-FFF2-40B4-BE49-F238E27FC236}">
              <a16:creationId xmlns:a16="http://schemas.microsoft.com/office/drawing/2014/main" id="{751BC3FF-C9E2-4390-BB5A-EBFE4B026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rcRect l="9902" t="28042" r="52944" b="36209"/>
        <a:stretch>
          <a:fillRect/>
        </a:stretch>
      </xdr:blipFill>
      <xdr:spPr>
        <a:xfrm>
          <a:off x="6078311" y="295231639"/>
          <a:ext cx="1236785" cy="892526"/>
        </a:xfrm>
        <a:prstGeom prst="rect">
          <a:avLst/>
        </a:prstGeom>
      </xdr:spPr>
    </xdr:pic>
    <xdr:clientData/>
  </xdr:oneCellAnchor>
  <xdr:oneCellAnchor>
    <xdr:from>
      <xdr:col>8</xdr:col>
      <xdr:colOff>46893</xdr:colOff>
      <xdr:row>274</xdr:row>
      <xdr:rowOff>58616</xdr:rowOff>
    </xdr:from>
    <xdr:ext cx="1353185" cy="855980"/>
    <xdr:pic>
      <xdr:nvPicPr>
        <xdr:cNvPr id="565" name="图片 93" descr="微信图片_20200601092340">
          <a:extLst>
            <a:ext uri="{FF2B5EF4-FFF2-40B4-BE49-F238E27FC236}">
              <a16:creationId xmlns:a16="http://schemas.microsoft.com/office/drawing/2014/main" id="{7A5CD360-54C6-4F48-9E5C-8D37C63E0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6026779" y="277293084"/>
          <a:ext cx="1353185" cy="855980"/>
        </a:xfrm>
        <a:prstGeom prst="rect">
          <a:avLst/>
        </a:prstGeom>
      </xdr:spPr>
    </xdr:pic>
    <xdr:clientData/>
  </xdr:oneCellAnchor>
  <xdr:oneCellAnchor>
    <xdr:from>
      <xdr:col>8</xdr:col>
      <xdr:colOff>15388</xdr:colOff>
      <xdr:row>275</xdr:row>
      <xdr:rowOff>38587</xdr:rowOff>
    </xdr:from>
    <xdr:ext cx="1339254" cy="813770"/>
    <xdr:pic>
      <xdr:nvPicPr>
        <xdr:cNvPr id="566" name="图片 94" descr="108.jpg">
          <a:extLst>
            <a:ext uri="{FF2B5EF4-FFF2-40B4-BE49-F238E27FC236}">
              <a16:creationId xmlns:a16="http://schemas.microsoft.com/office/drawing/2014/main" id="{7E3379C2-CAC0-4170-BE94-1D71F7DF0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/>
        <a:srcRect l="7215" r="10638"/>
        <a:stretch>
          <a:fillRect/>
        </a:stretch>
      </xdr:blipFill>
      <xdr:spPr>
        <a:xfrm rot="16200000">
          <a:off x="6258016" y="277962451"/>
          <a:ext cx="813770" cy="1339254"/>
        </a:xfrm>
        <a:prstGeom prst="rect">
          <a:avLst/>
        </a:prstGeom>
      </xdr:spPr>
    </xdr:pic>
    <xdr:clientData/>
  </xdr:oneCellAnchor>
  <xdr:oneCellAnchor>
    <xdr:from>
      <xdr:col>8</xdr:col>
      <xdr:colOff>99650</xdr:colOff>
      <xdr:row>282</xdr:row>
      <xdr:rowOff>52754</xdr:rowOff>
    </xdr:from>
    <xdr:ext cx="1276550" cy="788154"/>
    <xdr:pic>
      <xdr:nvPicPr>
        <xdr:cNvPr id="567" name="图片 95" descr="107-1.jpg">
          <a:extLst>
            <a:ext uri="{FF2B5EF4-FFF2-40B4-BE49-F238E27FC236}">
              <a16:creationId xmlns:a16="http://schemas.microsoft.com/office/drawing/2014/main" id="{F8E71909-6BB9-4973-BA2B-D79A15670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 rot="16200000" flipH="1">
          <a:off x="6323734" y="285484534"/>
          <a:ext cx="788154" cy="1276550"/>
        </a:xfrm>
        <a:prstGeom prst="rect">
          <a:avLst/>
        </a:prstGeom>
      </xdr:spPr>
    </xdr:pic>
    <xdr:clientData/>
  </xdr:oneCellAnchor>
  <xdr:oneCellAnchor>
    <xdr:from>
      <xdr:col>8</xdr:col>
      <xdr:colOff>11723</xdr:colOff>
      <xdr:row>289</xdr:row>
      <xdr:rowOff>29308</xdr:rowOff>
    </xdr:from>
    <xdr:ext cx="1384419" cy="855784"/>
    <xdr:pic>
      <xdr:nvPicPr>
        <xdr:cNvPr id="568" name="图片 96" descr="61.jpg">
          <a:extLst>
            <a:ext uri="{FF2B5EF4-FFF2-40B4-BE49-F238E27FC236}">
              <a16:creationId xmlns:a16="http://schemas.microsoft.com/office/drawing/2014/main" id="{F976EE6B-F826-4EA8-9240-A93462822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rcRect l="15151" t="12458" r="16667" b="32323"/>
        <a:stretch>
          <a:fillRect/>
        </a:stretch>
      </xdr:blipFill>
      <xdr:spPr>
        <a:xfrm>
          <a:off x="5991609" y="292370245"/>
          <a:ext cx="1384419" cy="855784"/>
        </a:xfrm>
        <a:prstGeom prst="rect">
          <a:avLst/>
        </a:prstGeom>
      </xdr:spPr>
    </xdr:pic>
    <xdr:clientData/>
  </xdr:oneCellAnchor>
  <xdr:oneCellAnchor>
    <xdr:from>
      <xdr:col>8</xdr:col>
      <xdr:colOff>143991</xdr:colOff>
      <xdr:row>291</xdr:row>
      <xdr:rowOff>22682</xdr:rowOff>
    </xdr:from>
    <xdr:ext cx="1028317" cy="923684"/>
    <xdr:pic>
      <xdr:nvPicPr>
        <xdr:cNvPr id="569" name="图片 97" descr="62.jpg">
          <a:extLst>
            <a:ext uri="{FF2B5EF4-FFF2-40B4-BE49-F238E27FC236}">
              <a16:creationId xmlns:a16="http://schemas.microsoft.com/office/drawing/2014/main" id="{250CB971-4E08-420F-BA8D-132918CF2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/>
        <a:srcRect l="43998" t="21636" r="45316" b="65435"/>
        <a:stretch>
          <a:fillRect/>
        </a:stretch>
      </xdr:blipFill>
      <xdr:spPr>
        <a:xfrm>
          <a:off x="6123877" y="294267893"/>
          <a:ext cx="1028317" cy="923684"/>
        </a:xfrm>
        <a:prstGeom prst="rect">
          <a:avLst/>
        </a:prstGeom>
      </xdr:spPr>
    </xdr:pic>
    <xdr:clientData/>
  </xdr:oneCellAnchor>
  <xdr:oneCellAnchor>
    <xdr:from>
      <xdr:col>8</xdr:col>
      <xdr:colOff>64476</xdr:colOff>
      <xdr:row>290</xdr:row>
      <xdr:rowOff>17584</xdr:rowOff>
    </xdr:from>
    <xdr:ext cx="1230923" cy="935113"/>
    <xdr:pic>
      <xdr:nvPicPr>
        <xdr:cNvPr id="570" name="图片 98" descr="64.jpg">
          <a:extLst>
            <a:ext uri="{FF2B5EF4-FFF2-40B4-BE49-F238E27FC236}">
              <a16:creationId xmlns:a16="http://schemas.microsoft.com/office/drawing/2014/main" id="{5CC42A37-65C2-4A9C-82A8-4DDC09E7B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rcRect l="35043" t="27775" r="43649" b="50402"/>
        <a:stretch>
          <a:fillRect/>
        </a:stretch>
      </xdr:blipFill>
      <xdr:spPr>
        <a:xfrm>
          <a:off x="6044362" y="293310659"/>
          <a:ext cx="1230923" cy="935113"/>
        </a:xfrm>
        <a:prstGeom prst="rect">
          <a:avLst/>
        </a:prstGeom>
      </xdr:spPr>
    </xdr:pic>
    <xdr:clientData/>
  </xdr:oneCellAnchor>
  <xdr:oneCellAnchor>
    <xdr:from>
      <xdr:col>8</xdr:col>
      <xdr:colOff>70337</xdr:colOff>
      <xdr:row>294</xdr:row>
      <xdr:rowOff>29308</xdr:rowOff>
    </xdr:from>
    <xdr:ext cx="1294685" cy="867507"/>
    <xdr:pic>
      <xdr:nvPicPr>
        <xdr:cNvPr id="571" name="图片 99" descr="ccfaa9a3adb5c7febb22aad0d67333b">
          <a:extLst>
            <a:ext uri="{FF2B5EF4-FFF2-40B4-BE49-F238E27FC236}">
              <a16:creationId xmlns:a16="http://schemas.microsoft.com/office/drawing/2014/main" id="{2C2A3350-5C7F-4DD9-B594-BBB3FBB71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/>
        <a:srcRect l="30448" t="6520" r="24121" b="9117"/>
        <a:stretch>
          <a:fillRect/>
        </a:stretch>
      </xdr:blipFill>
      <xdr:spPr>
        <a:xfrm rot="5400000">
          <a:off x="6263812" y="296917341"/>
          <a:ext cx="867507" cy="1294685"/>
        </a:xfrm>
        <a:prstGeom prst="rect">
          <a:avLst/>
        </a:prstGeom>
      </xdr:spPr>
    </xdr:pic>
    <xdr:clientData/>
  </xdr:oneCellAnchor>
  <xdr:oneCellAnchor>
    <xdr:from>
      <xdr:col>8</xdr:col>
      <xdr:colOff>172023</xdr:colOff>
      <xdr:row>279</xdr:row>
      <xdr:rowOff>12127</xdr:rowOff>
    </xdr:from>
    <xdr:ext cx="981587" cy="911613"/>
    <xdr:pic>
      <xdr:nvPicPr>
        <xdr:cNvPr id="572" name="图片 100" descr="8501200-R20 OAK货箱底板总成.jpg">
          <a:extLst>
            <a:ext uri="{FF2B5EF4-FFF2-40B4-BE49-F238E27FC236}">
              <a16:creationId xmlns:a16="http://schemas.microsoft.com/office/drawing/2014/main" id="{469A1220-EC83-449A-B093-6937CCE20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 rot="16200000">
          <a:off x="6186896" y="282796705"/>
          <a:ext cx="911613" cy="981587"/>
        </a:xfrm>
        <a:prstGeom prst="rect">
          <a:avLst/>
        </a:prstGeom>
      </xdr:spPr>
    </xdr:pic>
    <xdr:clientData/>
  </xdr:oneCellAnchor>
  <xdr:oneCellAnchor>
    <xdr:from>
      <xdr:col>8</xdr:col>
      <xdr:colOff>157480</xdr:colOff>
      <xdr:row>280</xdr:row>
      <xdr:rowOff>19050</xdr:rowOff>
    </xdr:from>
    <xdr:ext cx="957552" cy="900099"/>
    <xdr:pic>
      <xdr:nvPicPr>
        <xdr:cNvPr id="573" name="图片 101" descr="8501300-R20 OAK顶板总成.jpg">
          <a:extLst>
            <a:ext uri="{FF2B5EF4-FFF2-40B4-BE49-F238E27FC236}">
              <a16:creationId xmlns:a16="http://schemas.microsoft.com/office/drawing/2014/main" id="{BB99F7FE-71AD-41DA-B459-B57D1D0B1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6137366" y="283790753"/>
          <a:ext cx="957552" cy="900099"/>
        </a:xfrm>
        <a:prstGeom prst="rect">
          <a:avLst/>
        </a:prstGeom>
      </xdr:spPr>
    </xdr:pic>
    <xdr:clientData/>
  </xdr:oneCellAnchor>
  <xdr:oneCellAnchor>
    <xdr:from>
      <xdr:col>8</xdr:col>
      <xdr:colOff>114982</xdr:colOff>
      <xdr:row>281</xdr:row>
      <xdr:rowOff>30967</xdr:rowOff>
    </xdr:from>
    <xdr:ext cx="1151109" cy="878419"/>
    <xdr:pic>
      <xdr:nvPicPr>
        <xdr:cNvPr id="574" name="图片 102" descr="8501400-R20 OAK 背板总成.jpg">
          <a:extLst>
            <a:ext uri="{FF2B5EF4-FFF2-40B4-BE49-F238E27FC236}">
              <a16:creationId xmlns:a16="http://schemas.microsoft.com/office/drawing/2014/main" id="{521A7D34-ECDE-4055-ABC6-C91324032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 rot="5400000">
          <a:off x="6231213" y="284618462"/>
          <a:ext cx="878419" cy="1151109"/>
        </a:xfrm>
        <a:prstGeom prst="rect">
          <a:avLst/>
        </a:prstGeom>
      </xdr:spPr>
    </xdr:pic>
    <xdr:clientData/>
  </xdr:oneCellAnchor>
  <xdr:oneCellAnchor>
    <xdr:from>
      <xdr:col>8</xdr:col>
      <xdr:colOff>117231</xdr:colOff>
      <xdr:row>295</xdr:row>
      <xdr:rowOff>35169</xdr:rowOff>
    </xdr:from>
    <xdr:ext cx="1178169" cy="877096"/>
    <xdr:pic>
      <xdr:nvPicPr>
        <xdr:cNvPr id="575" name="图片 103" descr="473f4a88173deec8ce28cf80447bff4">
          <a:extLst>
            <a:ext uri="{FF2B5EF4-FFF2-40B4-BE49-F238E27FC236}">
              <a16:creationId xmlns:a16="http://schemas.microsoft.com/office/drawing/2014/main" id="{1E7A31CA-BD1E-475B-BDF1-DBFACBD3F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rcRect l="31993" t="35049" r="17918" b="31604"/>
        <a:stretch>
          <a:fillRect/>
        </a:stretch>
      </xdr:blipFill>
      <xdr:spPr>
        <a:xfrm>
          <a:off x="6097117" y="298088929"/>
          <a:ext cx="1178169" cy="877096"/>
        </a:xfrm>
        <a:prstGeom prst="rect">
          <a:avLst/>
        </a:prstGeom>
      </xdr:spPr>
    </xdr:pic>
    <xdr:clientData/>
  </xdr:oneCellAnchor>
  <xdr:oneCellAnchor>
    <xdr:from>
      <xdr:col>8</xdr:col>
      <xdr:colOff>204257</xdr:colOff>
      <xdr:row>286</xdr:row>
      <xdr:rowOff>29308</xdr:rowOff>
    </xdr:from>
    <xdr:ext cx="1067697" cy="913087"/>
    <xdr:pic>
      <xdr:nvPicPr>
        <xdr:cNvPr id="576" name="图片 104" descr="77.jpg">
          <a:extLst>
            <a:ext uri="{FF2B5EF4-FFF2-40B4-BE49-F238E27FC236}">
              <a16:creationId xmlns:a16="http://schemas.microsoft.com/office/drawing/2014/main" id="{7CE06F39-F7D9-402B-9B2E-4D24EEA79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rcRect l="22826" t="19365" r="18478" b="19499"/>
        <a:stretch>
          <a:fillRect/>
        </a:stretch>
      </xdr:blipFill>
      <xdr:spPr>
        <a:xfrm>
          <a:off x="6184143" y="289513833"/>
          <a:ext cx="1067697" cy="913087"/>
        </a:xfrm>
        <a:prstGeom prst="rect">
          <a:avLst/>
        </a:prstGeom>
      </xdr:spPr>
    </xdr:pic>
    <xdr:clientData/>
  </xdr:oneCellAnchor>
  <xdr:oneCellAnchor>
    <xdr:from>
      <xdr:col>8</xdr:col>
      <xdr:colOff>99645</xdr:colOff>
      <xdr:row>287</xdr:row>
      <xdr:rowOff>11723</xdr:rowOff>
    </xdr:from>
    <xdr:ext cx="1213339" cy="930642"/>
    <xdr:pic>
      <xdr:nvPicPr>
        <xdr:cNvPr id="577" name="图片 105" descr="76.jpg">
          <a:extLst>
            <a:ext uri="{FF2B5EF4-FFF2-40B4-BE49-F238E27FC236}">
              <a16:creationId xmlns:a16="http://schemas.microsoft.com/office/drawing/2014/main" id="{8B082EC9-C01A-4F07-BAA6-C6007047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rcRect l="13826" t="11994" r="20304" b="29985"/>
        <a:stretch>
          <a:fillRect/>
        </a:stretch>
      </xdr:blipFill>
      <xdr:spPr>
        <a:xfrm>
          <a:off x="6079531" y="290448386"/>
          <a:ext cx="1213339" cy="930642"/>
        </a:xfrm>
        <a:prstGeom prst="rect">
          <a:avLst/>
        </a:prstGeom>
      </xdr:spPr>
    </xdr:pic>
    <xdr:clientData/>
  </xdr:oneCellAnchor>
  <xdr:oneCellAnchor>
    <xdr:from>
      <xdr:col>8</xdr:col>
      <xdr:colOff>222724</xdr:colOff>
      <xdr:row>284</xdr:row>
      <xdr:rowOff>44874</xdr:rowOff>
    </xdr:from>
    <xdr:ext cx="949585" cy="894684"/>
    <xdr:pic>
      <xdr:nvPicPr>
        <xdr:cNvPr id="578" name="图片 106" descr="82.jpg">
          <a:extLst>
            <a:ext uri="{FF2B5EF4-FFF2-40B4-BE49-F238E27FC236}">
              <a16:creationId xmlns:a16="http://schemas.microsoft.com/office/drawing/2014/main" id="{39399391-DA4F-44B9-B35A-DCB2B15D8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rcRect l="30610" t="25755" r="13973" b="29840"/>
        <a:stretch>
          <a:fillRect/>
        </a:stretch>
      </xdr:blipFill>
      <xdr:spPr>
        <a:xfrm rot="16200000">
          <a:off x="6230061" y="287597674"/>
          <a:ext cx="894684" cy="949585"/>
        </a:xfrm>
        <a:prstGeom prst="rect">
          <a:avLst/>
        </a:prstGeom>
      </xdr:spPr>
    </xdr:pic>
    <xdr:clientData/>
  </xdr:oneCellAnchor>
  <xdr:oneCellAnchor>
    <xdr:from>
      <xdr:col>8</xdr:col>
      <xdr:colOff>211017</xdr:colOff>
      <xdr:row>285</xdr:row>
      <xdr:rowOff>16054</xdr:rowOff>
    </xdr:from>
    <xdr:ext cx="997195" cy="921791"/>
    <xdr:pic>
      <xdr:nvPicPr>
        <xdr:cNvPr id="579" name="图片 107" descr="81.jpg">
          <a:extLst>
            <a:ext uri="{FF2B5EF4-FFF2-40B4-BE49-F238E27FC236}">
              <a16:creationId xmlns:a16="http://schemas.microsoft.com/office/drawing/2014/main" id="{CC2A03C4-97D8-48C3-A94D-91416BE9D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/>
        <a:srcRect l="31164" t="17352" r="23630" b="26484"/>
        <a:stretch>
          <a:fillRect/>
        </a:stretch>
      </xdr:blipFill>
      <xdr:spPr>
        <a:xfrm>
          <a:off x="6190903" y="288548443"/>
          <a:ext cx="997195" cy="921791"/>
        </a:xfrm>
        <a:prstGeom prst="rect">
          <a:avLst/>
        </a:prstGeom>
      </xdr:spPr>
    </xdr:pic>
    <xdr:clientData/>
  </xdr:oneCellAnchor>
  <xdr:oneCellAnchor>
    <xdr:from>
      <xdr:col>8</xdr:col>
      <xdr:colOff>178142</xdr:colOff>
      <xdr:row>283</xdr:row>
      <xdr:rowOff>17585</xdr:rowOff>
    </xdr:from>
    <xdr:ext cx="1039238" cy="926123"/>
    <xdr:pic>
      <xdr:nvPicPr>
        <xdr:cNvPr id="580" name="图片 108" descr="80.jpg">
          <a:extLst>
            <a:ext uri="{FF2B5EF4-FFF2-40B4-BE49-F238E27FC236}">
              <a16:creationId xmlns:a16="http://schemas.microsoft.com/office/drawing/2014/main" id="{C54ED5F0-E350-441A-B9F1-AA68BE073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rcRect l="28340" t="11336" r="27024" b="35627"/>
        <a:stretch>
          <a:fillRect/>
        </a:stretch>
      </xdr:blipFill>
      <xdr:spPr>
        <a:xfrm>
          <a:off x="6158028" y="286645699"/>
          <a:ext cx="1039238" cy="926123"/>
        </a:xfrm>
        <a:prstGeom prst="rect">
          <a:avLst/>
        </a:prstGeom>
      </xdr:spPr>
    </xdr:pic>
    <xdr:clientData/>
  </xdr:oneCellAnchor>
  <xdr:oneCellAnchor>
    <xdr:from>
      <xdr:col>8</xdr:col>
      <xdr:colOff>158260</xdr:colOff>
      <xdr:row>297</xdr:row>
      <xdr:rowOff>17583</xdr:rowOff>
    </xdr:from>
    <xdr:ext cx="1078524" cy="891253"/>
    <xdr:pic>
      <xdr:nvPicPr>
        <xdr:cNvPr id="581" name="图片 109">
          <a:extLst>
            <a:ext uri="{FF2B5EF4-FFF2-40B4-BE49-F238E27FC236}">
              <a16:creationId xmlns:a16="http://schemas.microsoft.com/office/drawing/2014/main" id="{A74A4A50-04BA-46B2-8F02-F65A5FDB5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/>
        <a:srcRect t="5358"/>
        <a:stretch>
          <a:fillRect/>
        </a:stretch>
      </xdr:blipFill>
      <xdr:spPr>
        <a:xfrm>
          <a:off x="6138146" y="299975618"/>
          <a:ext cx="1078524" cy="891253"/>
        </a:xfrm>
        <a:prstGeom prst="rect">
          <a:avLst/>
        </a:prstGeom>
      </xdr:spPr>
    </xdr:pic>
    <xdr:clientData/>
  </xdr:oneCellAnchor>
  <xdr:oneCellAnchor>
    <xdr:from>
      <xdr:col>8</xdr:col>
      <xdr:colOff>93784</xdr:colOff>
      <xdr:row>298</xdr:row>
      <xdr:rowOff>46892</xdr:rowOff>
    </xdr:from>
    <xdr:ext cx="1195232" cy="867508"/>
    <xdr:pic>
      <xdr:nvPicPr>
        <xdr:cNvPr id="582" name="图片 110" descr="弹片T型螺母.jpg">
          <a:extLst>
            <a:ext uri="{FF2B5EF4-FFF2-40B4-BE49-F238E27FC236}">
              <a16:creationId xmlns:a16="http://schemas.microsoft.com/office/drawing/2014/main" id="{1D937EA7-C314-47BC-A01A-5642CC6D6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rcRect l="8949" t="15508" b="12299"/>
        <a:stretch>
          <a:fillRect/>
        </a:stretch>
      </xdr:blipFill>
      <xdr:spPr>
        <a:xfrm>
          <a:off x="6073670" y="300957063"/>
          <a:ext cx="1195232" cy="867508"/>
        </a:xfrm>
        <a:prstGeom prst="rect">
          <a:avLst/>
        </a:prstGeom>
      </xdr:spPr>
    </xdr:pic>
    <xdr:clientData/>
  </xdr:oneCellAnchor>
  <xdr:oneCellAnchor>
    <xdr:from>
      <xdr:col>8</xdr:col>
      <xdr:colOff>222738</xdr:colOff>
      <xdr:row>299</xdr:row>
      <xdr:rowOff>35169</xdr:rowOff>
    </xdr:from>
    <xdr:ext cx="997539" cy="867508"/>
    <xdr:pic>
      <xdr:nvPicPr>
        <xdr:cNvPr id="583" name="图片 111">
          <a:extLst>
            <a:ext uri="{FF2B5EF4-FFF2-40B4-BE49-F238E27FC236}">
              <a16:creationId xmlns:a16="http://schemas.microsoft.com/office/drawing/2014/main" id="{CFEAA797-5CC6-46D4-95BA-230193EEF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6202624" y="301897477"/>
          <a:ext cx="997539" cy="867508"/>
        </a:xfrm>
        <a:prstGeom prst="rect">
          <a:avLst/>
        </a:prstGeom>
      </xdr:spPr>
    </xdr:pic>
    <xdr:clientData/>
  </xdr:oneCellAnchor>
  <xdr:twoCellAnchor>
    <xdr:from>
      <xdr:col>8</xdr:col>
      <xdr:colOff>26894</xdr:colOff>
      <xdr:row>261</xdr:row>
      <xdr:rowOff>74930</xdr:rowOff>
    </xdr:from>
    <xdr:to>
      <xdr:col>8</xdr:col>
      <xdr:colOff>1421765</xdr:colOff>
      <xdr:row>261</xdr:row>
      <xdr:rowOff>916940</xdr:rowOff>
    </xdr:to>
    <xdr:pic>
      <xdr:nvPicPr>
        <xdr:cNvPr id="584" name="图片 149">
          <a:extLst>
            <a:ext uri="{FF2B5EF4-FFF2-40B4-BE49-F238E27FC236}">
              <a16:creationId xmlns:a16="http://schemas.microsoft.com/office/drawing/2014/main" id="{FDAA8693-73E9-46C3-AE3E-B4A9184E8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 rot="16200000">
          <a:off x="6253950" y="264684446"/>
          <a:ext cx="842010" cy="1336349"/>
        </a:xfrm>
        <a:prstGeom prst="rect">
          <a:avLst/>
        </a:prstGeom>
      </xdr:spPr>
    </xdr:pic>
    <xdr:clientData/>
  </xdr:twoCellAnchor>
  <xdr:twoCellAnchor>
    <xdr:from>
      <xdr:col>8</xdr:col>
      <xdr:colOff>104775</xdr:colOff>
      <xdr:row>262</xdr:row>
      <xdr:rowOff>85090</xdr:rowOff>
    </xdr:from>
    <xdr:to>
      <xdr:col>8</xdr:col>
      <xdr:colOff>1361440</xdr:colOff>
      <xdr:row>262</xdr:row>
      <xdr:rowOff>836295</xdr:rowOff>
    </xdr:to>
    <xdr:pic>
      <xdr:nvPicPr>
        <xdr:cNvPr id="585" name="图片 150">
          <a:extLst>
            <a:ext uri="{FF2B5EF4-FFF2-40B4-BE49-F238E27FC236}">
              <a16:creationId xmlns:a16="http://schemas.microsoft.com/office/drawing/2014/main" id="{54F62C79-A20C-45E0-8D6D-72984741A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6084661" y="265893912"/>
          <a:ext cx="1256665" cy="751205"/>
        </a:xfrm>
        <a:prstGeom prst="rect">
          <a:avLst/>
        </a:prstGeom>
      </xdr:spPr>
    </xdr:pic>
    <xdr:clientData/>
  </xdr:twoCellAnchor>
  <xdr:twoCellAnchor>
    <xdr:from>
      <xdr:col>8</xdr:col>
      <xdr:colOff>53789</xdr:colOff>
      <xdr:row>263</xdr:row>
      <xdr:rowOff>75563</xdr:rowOff>
    </xdr:from>
    <xdr:to>
      <xdr:col>8</xdr:col>
      <xdr:colOff>1421130</xdr:colOff>
      <xdr:row>263</xdr:row>
      <xdr:rowOff>861058</xdr:rowOff>
    </xdr:to>
    <xdr:pic>
      <xdr:nvPicPr>
        <xdr:cNvPr id="586" name="图片 151">
          <a:extLst>
            <a:ext uri="{FF2B5EF4-FFF2-40B4-BE49-F238E27FC236}">
              <a16:creationId xmlns:a16="http://schemas.microsoft.com/office/drawing/2014/main" id="{B401CD69-5F8F-4733-A819-F4AC42D09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 rot="16200000">
          <a:off x="6295337" y="266574861"/>
          <a:ext cx="785495" cy="1308819"/>
        </a:xfrm>
        <a:prstGeom prst="rect">
          <a:avLst/>
        </a:prstGeom>
      </xdr:spPr>
    </xdr:pic>
    <xdr:clientData/>
  </xdr:twoCellAnchor>
  <xdr:twoCellAnchor>
    <xdr:from>
      <xdr:col>8</xdr:col>
      <xdr:colOff>38100</xdr:colOff>
      <xdr:row>251</xdr:row>
      <xdr:rowOff>66040</xdr:rowOff>
    </xdr:from>
    <xdr:to>
      <xdr:col>8</xdr:col>
      <xdr:colOff>1520190</xdr:colOff>
      <xdr:row>251</xdr:row>
      <xdr:rowOff>816610</xdr:rowOff>
    </xdr:to>
    <xdr:pic>
      <xdr:nvPicPr>
        <xdr:cNvPr id="587" name="图片 152">
          <a:extLst>
            <a:ext uri="{FF2B5EF4-FFF2-40B4-BE49-F238E27FC236}">
              <a16:creationId xmlns:a16="http://schemas.microsoft.com/office/drawing/2014/main" id="{743CCF6D-C2D6-41C4-AE1B-8AFC859AB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lum bright="36000"/>
        </a:blip>
        <a:stretch>
          <a:fillRect/>
        </a:stretch>
      </xdr:blipFill>
      <xdr:spPr>
        <a:xfrm>
          <a:off x="6017986" y="255401354"/>
          <a:ext cx="1321155" cy="750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478155</xdr:colOff>
      <xdr:row>270</xdr:row>
      <xdr:rowOff>66040</xdr:rowOff>
    </xdr:from>
    <xdr:to>
      <xdr:col>8</xdr:col>
      <xdr:colOff>922655</xdr:colOff>
      <xdr:row>270</xdr:row>
      <xdr:rowOff>868045</xdr:rowOff>
    </xdr:to>
    <xdr:pic>
      <xdr:nvPicPr>
        <xdr:cNvPr id="588" name="图片 161">
          <a:extLst>
            <a:ext uri="{FF2B5EF4-FFF2-40B4-BE49-F238E27FC236}">
              <a16:creationId xmlns:a16="http://schemas.microsoft.com/office/drawing/2014/main" id="{5DC9722C-BBBA-4F69-B661-860116109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58041" y="273491961"/>
          <a:ext cx="444500" cy="802005"/>
        </a:xfrm>
        <a:prstGeom prst="rect">
          <a:avLst/>
        </a:prstGeom>
      </xdr:spPr>
    </xdr:pic>
    <xdr:clientData/>
  </xdr:twoCellAnchor>
  <xdr:twoCellAnchor>
    <xdr:from>
      <xdr:col>8</xdr:col>
      <xdr:colOff>382905</xdr:colOff>
      <xdr:row>266</xdr:row>
      <xdr:rowOff>66040</xdr:rowOff>
    </xdr:from>
    <xdr:to>
      <xdr:col>8</xdr:col>
      <xdr:colOff>958215</xdr:colOff>
      <xdr:row>266</xdr:row>
      <xdr:rowOff>929640</xdr:rowOff>
    </xdr:to>
    <xdr:pic>
      <xdr:nvPicPr>
        <xdr:cNvPr id="589" name="图片 178">
          <a:extLst>
            <a:ext uri="{FF2B5EF4-FFF2-40B4-BE49-F238E27FC236}">
              <a16:creationId xmlns:a16="http://schemas.microsoft.com/office/drawing/2014/main" id="{DDB57B1D-D158-4F47-87AA-C5E47F531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6362791" y="269683411"/>
          <a:ext cx="575310" cy="863600"/>
        </a:xfrm>
        <a:prstGeom prst="rect">
          <a:avLst/>
        </a:prstGeom>
      </xdr:spPr>
    </xdr:pic>
    <xdr:clientData/>
  </xdr:twoCellAnchor>
  <xdr:twoCellAnchor>
    <xdr:from>
      <xdr:col>8</xdr:col>
      <xdr:colOff>211455</xdr:colOff>
      <xdr:row>269</xdr:row>
      <xdr:rowOff>18415</xdr:rowOff>
    </xdr:from>
    <xdr:to>
      <xdr:col>8</xdr:col>
      <xdr:colOff>1074420</xdr:colOff>
      <xdr:row>269</xdr:row>
      <xdr:rowOff>921385</xdr:rowOff>
    </xdr:to>
    <xdr:pic>
      <xdr:nvPicPr>
        <xdr:cNvPr id="590" name="图片 179">
          <a:extLst>
            <a:ext uri="{FF2B5EF4-FFF2-40B4-BE49-F238E27FC236}">
              <a16:creationId xmlns:a16="http://schemas.microsoft.com/office/drawing/2014/main" id="{B9457272-8B45-496D-80D6-E88D95C27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6191341" y="272492198"/>
          <a:ext cx="862965" cy="902970"/>
        </a:xfrm>
        <a:prstGeom prst="rect">
          <a:avLst/>
        </a:prstGeom>
      </xdr:spPr>
    </xdr:pic>
    <xdr:clientData/>
  </xdr:twoCellAnchor>
  <xdr:twoCellAnchor>
    <xdr:from>
      <xdr:col>8</xdr:col>
      <xdr:colOff>40005</xdr:colOff>
      <xdr:row>253</xdr:row>
      <xdr:rowOff>75565</xdr:rowOff>
    </xdr:from>
    <xdr:to>
      <xdr:col>8</xdr:col>
      <xdr:colOff>1289050</xdr:colOff>
      <xdr:row>253</xdr:row>
      <xdr:rowOff>848360</xdr:rowOff>
    </xdr:to>
    <xdr:pic>
      <xdr:nvPicPr>
        <xdr:cNvPr id="591" name="图片 212">
          <a:extLst>
            <a:ext uri="{FF2B5EF4-FFF2-40B4-BE49-F238E27FC236}">
              <a16:creationId xmlns:a16="http://schemas.microsoft.com/office/drawing/2014/main" id="{2BCE9AEC-378F-4B01-9370-021B301FD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lum bright="6000"/>
        </a:blip>
        <a:stretch>
          <a:fillRect/>
        </a:stretch>
      </xdr:blipFill>
      <xdr:spPr>
        <a:xfrm>
          <a:off x="6019891" y="257315154"/>
          <a:ext cx="1249045" cy="772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59055</xdr:colOff>
      <xdr:row>255</xdr:row>
      <xdr:rowOff>75565</xdr:rowOff>
    </xdr:from>
    <xdr:to>
      <xdr:col>8</xdr:col>
      <xdr:colOff>1362710</xdr:colOff>
      <xdr:row>255</xdr:row>
      <xdr:rowOff>882650</xdr:rowOff>
    </xdr:to>
    <xdr:pic>
      <xdr:nvPicPr>
        <xdr:cNvPr id="592" name="图片 213">
          <a:extLst>
            <a:ext uri="{FF2B5EF4-FFF2-40B4-BE49-F238E27FC236}">
              <a16:creationId xmlns:a16="http://schemas.microsoft.com/office/drawing/2014/main" id="{BF0D4BA0-637C-4E40-BC10-18B37F2CA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xfrm>
          <a:off x="6038941" y="259219428"/>
          <a:ext cx="130365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20955</xdr:colOff>
      <xdr:row>256</xdr:row>
      <xdr:rowOff>247015</xdr:rowOff>
    </xdr:from>
    <xdr:to>
      <xdr:col>8</xdr:col>
      <xdr:colOff>1515745</xdr:colOff>
      <xdr:row>256</xdr:row>
      <xdr:rowOff>653415</xdr:rowOff>
    </xdr:to>
    <xdr:pic>
      <xdr:nvPicPr>
        <xdr:cNvPr id="593" name="图片 214">
          <a:extLst>
            <a:ext uri="{FF2B5EF4-FFF2-40B4-BE49-F238E27FC236}">
              <a16:creationId xmlns:a16="http://schemas.microsoft.com/office/drawing/2014/main" id="{0DF15365-E450-4565-9EB0-4EEABA4D5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lum bright="18000"/>
        </a:blip>
        <a:stretch>
          <a:fillRect/>
        </a:stretch>
      </xdr:blipFill>
      <xdr:spPr>
        <a:xfrm>
          <a:off x="6000841" y="260343015"/>
          <a:ext cx="1341171" cy="406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40005</xdr:colOff>
      <xdr:row>257</xdr:row>
      <xdr:rowOff>247650</xdr:rowOff>
    </xdr:from>
    <xdr:to>
      <xdr:col>8</xdr:col>
      <xdr:colOff>1572895</xdr:colOff>
      <xdr:row>257</xdr:row>
      <xdr:rowOff>818515</xdr:rowOff>
    </xdr:to>
    <xdr:pic>
      <xdr:nvPicPr>
        <xdr:cNvPr id="594" name="图片 218">
          <a:extLst>
            <a:ext uri="{FF2B5EF4-FFF2-40B4-BE49-F238E27FC236}">
              <a16:creationId xmlns:a16="http://schemas.microsoft.com/office/drawing/2014/main" id="{C44E8097-78AC-4E09-990D-D8FBD9282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lum bright="24000"/>
        </a:blip>
        <a:stretch>
          <a:fillRect/>
        </a:stretch>
      </xdr:blipFill>
      <xdr:spPr>
        <a:xfrm>
          <a:off x="6019891" y="261295787"/>
          <a:ext cx="1320749" cy="570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20955</xdr:colOff>
      <xdr:row>258</xdr:row>
      <xdr:rowOff>257175</xdr:rowOff>
    </xdr:from>
    <xdr:to>
      <xdr:col>8</xdr:col>
      <xdr:colOff>1515745</xdr:colOff>
      <xdr:row>258</xdr:row>
      <xdr:rowOff>817245</xdr:rowOff>
    </xdr:to>
    <xdr:pic>
      <xdr:nvPicPr>
        <xdr:cNvPr id="595" name="图片 219">
          <a:extLst>
            <a:ext uri="{FF2B5EF4-FFF2-40B4-BE49-F238E27FC236}">
              <a16:creationId xmlns:a16="http://schemas.microsoft.com/office/drawing/2014/main" id="{D4C4FC6D-96CD-4191-8157-EEDE98638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lum bright="18000"/>
        </a:blip>
        <a:stretch>
          <a:fillRect/>
        </a:stretch>
      </xdr:blipFill>
      <xdr:spPr>
        <a:xfrm>
          <a:off x="6000841" y="262257450"/>
          <a:ext cx="1341171" cy="56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406400</xdr:colOff>
      <xdr:row>259</xdr:row>
      <xdr:rowOff>116205</xdr:rowOff>
    </xdr:from>
    <xdr:to>
      <xdr:col>8</xdr:col>
      <xdr:colOff>1284605</xdr:colOff>
      <xdr:row>259</xdr:row>
      <xdr:rowOff>866140</xdr:rowOff>
    </xdr:to>
    <xdr:pic>
      <xdr:nvPicPr>
        <xdr:cNvPr id="596" name="图片 243">
          <a:extLst>
            <a:ext uri="{FF2B5EF4-FFF2-40B4-BE49-F238E27FC236}">
              <a16:creationId xmlns:a16="http://schemas.microsoft.com/office/drawing/2014/main" id="{93C31B36-90B7-4407-9C96-66254216D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86286" y="263068616"/>
          <a:ext cx="878205" cy="749935"/>
        </a:xfrm>
        <a:prstGeom prst="rect">
          <a:avLst/>
        </a:prstGeom>
      </xdr:spPr>
    </xdr:pic>
    <xdr:clientData/>
  </xdr:twoCellAnchor>
  <xdr:twoCellAnchor>
    <xdr:from>
      <xdr:col>8</xdr:col>
      <xdr:colOff>692386</xdr:colOff>
      <xdr:row>323</xdr:row>
      <xdr:rowOff>378459</xdr:rowOff>
    </xdr:from>
    <xdr:to>
      <xdr:col>9</xdr:col>
      <xdr:colOff>0</xdr:colOff>
      <xdr:row>323</xdr:row>
      <xdr:rowOff>596209</xdr:rowOff>
    </xdr:to>
    <xdr:pic>
      <xdr:nvPicPr>
        <xdr:cNvPr id="597" name="图片 246">
          <a:extLst>
            <a:ext uri="{FF2B5EF4-FFF2-40B4-BE49-F238E27FC236}">
              <a16:creationId xmlns:a16="http://schemas.microsoft.com/office/drawing/2014/main" id="{342A0C9A-081B-41DA-B034-7FD7ECA54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 rot="1716386">
          <a:off x="6672272" y="325092059"/>
          <a:ext cx="666150" cy="217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15875</xdr:colOff>
      <xdr:row>329</xdr:row>
      <xdr:rowOff>83820</xdr:rowOff>
    </xdr:from>
    <xdr:to>
      <xdr:col>8</xdr:col>
      <xdr:colOff>810895</xdr:colOff>
      <xdr:row>329</xdr:row>
      <xdr:rowOff>904875</xdr:rowOff>
    </xdr:to>
    <xdr:pic>
      <xdr:nvPicPr>
        <xdr:cNvPr id="598" name="图片 247">
          <a:extLst>
            <a:ext uri="{FF2B5EF4-FFF2-40B4-BE49-F238E27FC236}">
              <a16:creationId xmlns:a16="http://schemas.microsoft.com/office/drawing/2014/main" id="{F60BDD7B-69FC-46AD-B82E-BED26CFC4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>
          <a:off x="5995761" y="330510242"/>
          <a:ext cx="795020" cy="821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812800</xdr:colOff>
      <xdr:row>329</xdr:row>
      <xdr:rowOff>107315</xdr:rowOff>
    </xdr:from>
    <xdr:to>
      <xdr:col>9</xdr:col>
      <xdr:colOff>0</xdr:colOff>
      <xdr:row>329</xdr:row>
      <xdr:rowOff>829945</xdr:rowOff>
    </xdr:to>
    <xdr:pic>
      <xdr:nvPicPr>
        <xdr:cNvPr id="599" name="图片 248">
          <a:extLst>
            <a:ext uri="{FF2B5EF4-FFF2-40B4-BE49-F238E27FC236}">
              <a16:creationId xmlns:a16="http://schemas.microsoft.com/office/drawing/2014/main" id="{D6930F66-4CC6-4CE6-B1C5-402337599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xfrm>
          <a:off x="6792686" y="330533737"/>
          <a:ext cx="545736" cy="722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245427</xdr:colOff>
      <xdr:row>316</xdr:row>
      <xdr:rowOff>21907</xdr:rowOff>
    </xdr:from>
    <xdr:to>
      <xdr:col>8</xdr:col>
      <xdr:colOff>1373187</xdr:colOff>
      <xdr:row>316</xdr:row>
      <xdr:rowOff>917892</xdr:rowOff>
    </xdr:to>
    <xdr:pic>
      <xdr:nvPicPr>
        <xdr:cNvPr id="600" name="图片 251">
          <a:extLst>
            <a:ext uri="{FF2B5EF4-FFF2-40B4-BE49-F238E27FC236}">
              <a16:creationId xmlns:a16="http://schemas.microsoft.com/office/drawing/2014/main" id="{355AF007-448C-470A-AE9A-D2614CBE9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xfrm rot="16200000">
          <a:off x="6333885" y="317961975"/>
          <a:ext cx="895985" cy="111312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22561</xdr:colOff>
      <xdr:row>315</xdr:row>
      <xdr:rowOff>198120</xdr:rowOff>
    </xdr:from>
    <xdr:to>
      <xdr:col>8</xdr:col>
      <xdr:colOff>1389716</xdr:colOff>
      <xdr:row>315</xdr:row>
      <xdr:rowOff>761365</xdr:rowOff>
    </xdr:to>
    <xdr:pic>
      <xdr:nvPicPr>
        <xdr:cNvPr id="601" name="图片 252">
          <a:extLst>
            <a:ext uri="{FF2B5EF4-FFF2-40B4-BE49-F238E27FC236}">
              <a16:creationId xmlns:a16="http://schemas.microsoft.com/office/drawing/2014/main" id="{01454FA4-60C5-4DC0-B0EF-EA5C43AB8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xfrm>
          <a:off x="6002447" y="317294623"/>
          <a:ext cx="1337894" cy="56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273685</xdr:colOff>
      <xdr:row>327</xdr:row>
      <xdr:rowOff>63500</xdr:rowOff>
    </xdr:from>
    <xdr:to>
      <xdr:col>8</xdr:col>
      <xdr:colOff>1285240</xdr:colOff>
      <xdr:row>327</xdr:row>
      <xdr:rowOff>848360</xdr:rowOff>
    </xdr:to>
    <xdr:pic>
      <xdr:nvPicPr>
        <xdr:cNvPr id="602" name="图片 253">
          <a:extLst>
            <a:ext uri="{FF2B5EF4-FFF2-40B4-BE49-F238E27FC236}">
              <a16:creationId xmlns:a16="http://schemas.microsoft.com/office/drawing/2014/main" id="{3858FA57-56BB-4AAB-80C8-11822E437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xfrm rot="10800000">
          <a:off x="6253571" y="328585649"/>
          <a:ext cx="1011555" cy="784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57785</xdr:colOff>
      <xdr:row>317</xdr:row>
      <xdr:rowOff>402590</xdr:rowOff>
    </xdr:from>
    <xdr:to>
      <xdr:col>8</xdr:col>
      <xdr:colOff>1480820</xdr:colOff>
      <xdr:row>317</xdr:row>
      <xdr:rowOff>504825</xdr:rowOff>
    </xdr:to>
    <xdr:pic>
      <xdr:nvPicPr>
        <xdr:cNvPr id="603" name="图片 254">
          <a:extLst>
            <a:ext uri="{FF2B5EF4-FFF2-40B4-BE49-F238E27FC236}">
              <a16:creationId xmlns:a16="http://schemas.microsoft.com/office/drawing/2014/main" id="{C4F2EA19-1371-4DD3-93F8-3ED080990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xfrm rot="16200000">
          <a:off x="6639549" y="318801490"/>
          <a:ext cx="102235" cy="13059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17145</xdr:colOff>
      <xdr:row>318</xdr:row>
      <xdr:rowOff>462915</xdr:rowOff>
    </xdr:from>
    <xdr:to>
      <xdr:col>8</xdr:col>
      <xdr:colOff>1569085</xdr:colOff>
      <xdr:row>318</xdr:row>
      <xdr:rowOff>648335</xdr:rowOff>
    </xdr:to>
    <xdr:pic>
      <xdr:nvPicPr>
        <xdr:cNvPr id="604" name="图片 255">
          <a:extLst>
            <a:ext uri="{FF2B5EF4-FFF2-40B4-BE49-F238E27FC236}">
              <a16:creationId xmlns:a16="http://schemas.microsoft.com/office/drawing/2014/main" id="{146B3C42-910D-4B00-98ED-246F8462E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xfrm>
          <a:off x="5997031" y="320415829"/>
          <a:ext cx="1347114" cy="185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316044</xdr:colOff>
      <xdr:row>319</xdr:row>
      <xdr:rowOff>113888</xdr:rowOff>
    </xdr:from>
    <xdr:to>
      <xdr:col>8</xdr:col>
      <xdr:colOff>1206855</xdr:colOff>
      <xdr:row>319</xdr:row>
      <xdr:rowOff>815787</xdr:rowOff>
    </xdr:to>
    <xdr:pic>
      <xdr:nvPicPr>
        <xdr:cNvPr id="605" name="图片 256">
          <a:extLst>
            <a:ext uri="{FF2B5EF4-FFF2-40B4-BE49-F238E27FC236}">
              <a16:creationId xmlns:a16="http://schemas.microsoft.com/office/drawing/2014/main" id="{31E4F239-D590-4E64-B8BA-1F0AD7106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xfrm>
          <a:off x="6295930" y="321018939"/>
          <a:ext cx="890811" cy="70189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99060</xdr:colOff>
      <xdr:row>322</xdr:row>
      <xdr:rowOff>32385</xdr:rowOff>
    </xdr:from>
    <xdr:to>
      <xdr:col>8</xdr:col>
      <xdr:colOff>1555115</xdr:colOff>
      <xdr:row>322</xdr:row>
      <xdr:rowOff>811530</xdr:rowOff>
    </xdr:to>
    <xdr:pic>
      <xdr:nvPicPr>
        <xdr:cNvPr id="606" name="图片 258">
          <a:extLst>
            <a:ext uri="{FF2B5EF4-FFF2-40B4-BE49-F238E27FC236}">
              <a16:creationId xmlns:a16="http://schemas.microsoft.com/office/drawing/2014/main" id="{9614E261-0D36-4AD9-B463-8A4CF12B5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lum bright="12000"/>
        </a:blip>
        <a:stretch>
          <a:fillRect/>
        </a:stretch>
      </xdr:blipFill>
      <xdr:spPr>
        <a:xfrm>
          <a:off x="6078946" y="323793848"/>
          <a:ext cx="1258544" cy="779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215265</xdr:colOff>
      <xdr:row>321</xdr:row>
      <xdr:rowOff>32385</xdr:rowOff>
    </xdr:from>
    <xdr:to>
      <xdr:col>8</xdr:col>
      <xdr:colOff>1384300</xdr:colOff>
      <xdr:row>321</xdr:row>
      <xdr:rowOff>863600</xdr:rowOff>
    </xdr:to>
    <xdr:pic>
      <xdr:nvPicPr>
        <xdr:cNvPr id="607" name="图片 259">
          <a:extLst>
            <a:ext uri="{FF2B5EF4-FFF2-40B4-BE49-F238E27FC236}">
              <a16:creationId xmlns:a16="http://schemas.microsoft.com/office/drawing/2014/main" id="{02CBD670-80E1-4AEB-A484-179DF6F40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lum bright="12000"/>
        </a:blip>
        <a:stretch>
          <a:fillRect/>
        </a:stretch>
      </xdr:blipFill>
      <xdr:spPr>
        <a:xfrm>
          <a:off x="6195151" y="322841710"/>
          <a:ext cx="1147089" cy="831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199390</xdr:colOff>
      <xdr:row>328</xdr:row>
      <xdr:rowOff>206375</xdr:rowOff>
    </xdr:from>
    <xdr:to>
      <xdr:col>8</xdr:col>
      <xdr:colOff>1440815</xdr:colOff>
      <xdr:row>328</xdr:row>
      <xdr:rowOff>768985</xdr:rowOff>
    </xdr:to>
    <xdr:pic>
      <xdr:nvPicPr>
        <xdr:cNvPr id="608" name="图片 260">
          <a:extLst>
            <a:ext uri="{FF2B5EF4-FFF2-40B4-BE49-F238E27FC236}">
              <a16:creationId xmlns:a16="http://schemas.microsoft.com/office/drawing/2014/main" id="{4C778F8A-B357-42EB-9779-C93AB7B73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xfrm>
          <a:off x="6179276" y="329680661"/>
          <a:ext cx="1160958" cy="562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136262</xdr:colOff>
      <xdr:row>331</xdr:row>
      <xdr:rowOff>14905</xdr:rowOff>
    </xdr:from>
    <xdr:to>
      <xdr:col>8</xdr:col>
      <xdr:colOff>1192305</xdr:colOff>
      <xdr:row>331</xdr:row>
      <xdr:rowOff>882849</xdr:rowOff>
    </xdr:to>
    <xdr:pic>
      <xdr:nvPicPr>
        <xdr:cNvPr id="609" name="图片 275">
          <a:extLst>
            <a:ext uri="{FF2B5EF4-FFF2-40B4-BE49-F238E27FC236}">
              <a16:creationId xmlns:a16="http://schemas.microsoft.com/office/drawing/2014/main" id="{520A97F5-45DD-43AA-99C0-60078FC8F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lum bright="6000"/>
        </a:blip>
        <a:stretch>
          <a:fillRect/>
        </a:stretch>
      </xdr:blipFill>
      <xdr:spPr>
        <a:xfrm rot="5400000">
          <a:off x="6210198" y="332216718"/>
          <a:ext cx="867944" cy="1056043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200025</xdr:colOff>
      <xdr:row>271</xdr:row>
      <xdr:rowOff>28575</xdr:rowOff>
    </xdr:from>
    <xdr:ext cx="1116965" cy="899795"/>
    <xdr:pic>
      <xdr:nvPicPr>
        <xdr:cNvPr id="610" name="图片 287" descr="28c7e06dd78f4b99ee39c7f0668206a">
          <a:extLst>
            <a:ext uri="{FF2B5EF4-FFF2-40B4-BE49-F238E27FC236}">
              <a16:creationId xmlns:a16="http://schemas.microsoft.com/office/drawing/2014/main" id="{7145329E-86D1-4B0D-9D43-AF0FACF35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/>
        <a:srcRect t="21476" b="18070"/>
        <a:stretch>
          <a:fillRect/>
        </a:stretch>
      </xdr:blipFill>
      <xdr:spPr>
        <a:xfrm>
          <a:off x="6179911" y="274406632"/>
          <a:ext cx="1116965" cy="899795"/>
        </a:xfrm>
        <a:prstGeom prst="rect">
          <a:avLst/>
        </a:prstGeom>
      </xdr:spPr>
    </xdr:pic>
    <xdr:clientData/>
  </xdr:oneCellAnchor>
  <xdr:oneCellAnchor>
    <xdr:from>
      <xdr:col>8</xdr:col>
      <xdr:colOff>181610</xdr:colOff>
      <xdr:row>325</xdr:row>
      <xdr:rowOff>38735</xdr:rowOff>
    </xdr:from>
    <xdr:ext cx="1240155" cy="899795"/>
    <xdr:pic>
      <xdr:nvPicPr>
        <xdr:cNvPr id="611" name="图片 288" descr="cd9d4b7e36adb4cc1d2b0c29a497eb9">
          <a:extLst>
            <a:ext uri="{FF2B5EF4-FFF2-40B4-BE49-F238E27FC236}">
              <a16:creationId xmlns:a16="http://schemas.microsoft.com/office/drawing/2014/main" id="{AF77C298-2A44-43EB-9039-D73ECFA3E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/>
        <a:srcRect l="22521" t="32929" r="38787" b="26236"/>
        <a:stretch>
          <a:fillRect/>
        </a:stretch>
      </xdr:blipFill>
      <xdr:spPr>
        <a:xfrm rot="16200000">
          <a:off x="6331676" y="326486430"/>
          <a:ext cx="899795" cy="1240155"/>
        </a:xfrm>
        <a:prstGeom prst="rect">
          <a:avLst/>
        </a:prstGeom>
      </xdr:spPr>
    </xdr:pic>
    <xdr:clientData/>
  </xdr:oneCellAnchor>
  <xdr:oneCellAnchor>
    <xdr:from>
      <xdr:col>8</xdr:col>
      <xdr:colOff>171545</xdr:colOff>
      <xdr:row>324</xdr:row>
      <xdr:rowOff>62752</xdr:rowOff>
    </xdr:from>
    <xdr:ext cx="1127300" cy="851647"/>
    <xdr:pic>
      <xdr:nvPicPr>
        <xdr:cNvPr id="612" name="图片 289" descr="73a6e1e3b115462ac5ea44387542e62">
          <a:extLst>
            <a:ext uri="{FF2B5EF4-FFF2-40B4-BE49-F238E27FC236}">
              <a16:creationId xmlns:a16="http://schemas.microsoft.com/office/drawing/2014/main" id="{AAAD3C1D-C348-4CC3-A2CF-17D391892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/>
        <a:srcRect l="47917" t="38894" r="34730" b="30467"/>
        <a:stretch>
          <a:fillRect/>
        </a:stretch>
      </xdr:blipFill>
      <xdr:spPr>
        <a:xfrm rot="16200000">
          <a:off x="6289257" y="325590663"/>
          <a:ext cx="851647" cy="1127300"/>
        </a:xfrm>
        <a:prstGeom prst="rect">
          <a:avLst/>
        </a:prstGeom>
      </xdr:spPr>
    </xdr:pic>
    <xdr:clientData/>
  </xdr:oneCellAnchor>
  <xdr:oneCellAnchor>
    <xdr:from>
      <xdr:col>8</xdr:col>
      <xdr:colOff>89535</xdr:colOff>
      <xdr:row>252</xdr:row>
      <xdr:rowOff>40640</xdr:rowOff>
    </xdr:from>
    <xdr:ext cx="1334135" cy="878840"/>
    <xdr:pic>
      <xdr:nvPicPr>
        <xdr:cNvPr id="613" name="图片 309" descr="abcbd4a7649401c16d7d7a384bbe53b">
          <a:extLst>
            <a:ext uri="{FF2B5EF4-FFF2-40B4-BE49-F238E27FC236}">
              <a16:creationId xmlns:a16="http://schemas.microsoft.com/office/drawing/2014/main" id="{EFCB6707-B076-458E-B59E-A3527DF75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/>
        <a:srcRect l="6875" t="22733" b="9110"/>
        <a:stretch>
          <a:fillRect/>
        </a:stretch>
      </xdr:blipFill>
      <xdr:spPr>
        <a:xfrm>
          <a:off x="6069421" y="256328091"/>
          <a:ext cx="1334135" cy="878840"/>
        </a:xfrm>
        <a:prstGeom prst="rect">
          <a:avLst/>
        </a:prstGeom>
      </xdr:spPr>
    </xdr:pic>
    <xdr:clientData/>
  </xdr:oneCellAnchor>
  <xdr:oneCellAnchor>
    <xdr:from>
      <xdr:col>8</xdr:col>
      <xdr:colOff>261882</xdr:colOff>
      <xdr:row>271</xdr:row>
      <xdr:rowOff>748217</xdr:rowOff>
    </xdr:from>
    <xdr:ext cx="911634" cy="1361590"/>
    <xdr:pic>
      <xdr:nvPicPr>
        <xdr:cNvPr id="614" name="图片 310" descr="cc2e0b7069e15f045ba59e3585f244c">
          <a:extLst>
            <a:ext uri="{FF2B5EF4-FFF2-40B4-BE49-F238E27FC236}">
              <a16:creationId xmlns:a16="http://schemas.microsoft.com/office/drawing/2014/main" id="{382CF6EC-2A08-4720-87D3-05560E78D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rcRect l="2768" t="10391" r="12771" b="9912"/>
        <a:stretch>
          <a:fillRect/>
        </a:stretch>
      </xdr:blipFill>
      <xdr:spPr>
        <a:xfrm rot="5400000">
          <a:off x="6016790" y="275351252"/>
          <a:ext cx="1361590" cy="911634"/>
        </a:xfrm>
        <a:prstGeom prst="rect">
          <a:avLst/>
        </a:prstGeom>
      </xdr:spPr>
    </xdr:pic>
    <xdr:clientData/>
  </xdr:oneCellAnchor>
  <xdr:oneCellAnchor>
    <xdr:from>
      <xdr:col>8</xdr:col>
      <xdr:colOff>122555</xdr:colOff>
      <xdr:row>301</xdr:row>
      <xdr:rowOff>81280</xdr:rowOff>
    </xdr:from>
    <xdr:ext cx="1330965" cy="812165"/>
    <xdr:pic>
      <xdr:nvPicPr>
        <xdr:cNvPr id="615" name="图片 315" descr="cd58d195122ee2983dd8ba7c270d830">
          <a:extLst>
            <a:ext uri="{FF2B5EF4-FFF2-40B4-BE49-F238E27FC236}">
              <a16:creationId xmlns:a16="http://schemas.microsoft.com/office/drawing/2014/main" id="{6E3618A4-6D27-4B55-B670-F0FEE2BE9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/>
        <a:srcRect l="35562" r="32224" b="59202"/>
        <a:stretch>
          <a:fillRect/>
        </a:stretch>
      </xdr:blipFill>
      <xdr:spPr>
        <a:xfrm rot="16200000">
          <a:off x="6361841" y="303588463"/>
          <a:ext cx="812165" cy="1330965"/>
        </a:xfrm>
        <a:prstGeom prst="rect">
          <a:avLst/>
        </a:prstGeom>
      </xdr:spPr>
    </xdr:pic>
    <xdr:clientData/>
  </xdr:oneCellAnchor>
  <xdr:oneCellAnchor>
    <xdr:from>
      <xdr:col>8</xdr:col>
      <xdr:colOff>88265</xdr:colOff>
      <xdr:row>302</xdr:row>
      <xdr:rowOff>100330</xdr:rowOff>
    </xdr:from>
    <xdr:ext cx="1364620" cy="723900"/>
    <xdr:pic>
      <xdr:nvPicPr>
        <xdr:cNvPr id="616" name="图片 316" descr="0efbd776404972f3eb31e05e4bbc90f">
          <a:extLst>
            <a:ext uri="{FF2B5EF4-FFF2-40B4-BE49-F238E27FC236}">
              <a16:creationId xmlns:a16="http://schemas.microsoft.com/office/drawing/2014/main" id="{E27DE8FA-D28A-4E86-A7BE-A8BA4FDE4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 t="39183" r="40062" b="37404"/>
        <a:stretch>
          <a:fillRect/>
        </a:stretch>
      </xdr:blipFill>
      <xdr:spPr>
        <a:xfrm>
          <a:off x="6068151" y="304819051"/>
          <a:ext cx="1364620" cy="723900"/>
        </a:xfrm>
        <a:prstGeom prst="rect">
          <a:avLst/>
        </a:prstGeom>
      </xdr:spPr>
    </xdr:pic>
    <xdr:clientData/>
  </xdr:oneCellAnchor>
  <xdr:oneCellAnchor>
    <xdr:from>
      <xdr:col>8</xdr:col>
      <xdr:colOff>159385</xdr:colOff>
      <xdr:row>276</xdr:row>
      <xdr:rowOff>74295</xdr:rowOff>
    </xdr:from>
    <xdr:ext cx="1130300" cy="825500"/>
    <xdr:pic>
      <xdr:nvPicPr>
        <xdr:cNvPr id="617" name="图片 146" descr="1bc6e27cb10b83bef9f158486ee8465">
          <a:extLst>
            <a:ext uri="{FF2B5EF4-FFF2-40B4-BE49-F238E27FC236}">
              <a16:creationId xmlns:a16="http://schemas.microsoft.com/office/drawing/2014/main" id="{0699BC9A-0982-42C7-B911-B95C5BE23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/>
        <a:srcRect l="15301" t="37317" r="36684" b="13479"/>
        <a:stretch>
          <a:fillRect/>
        </a:stretch>
      </xdr:blipFill>
      <xdr:spPr>
        <a:xfrm rot="16200000">
          <a:off x="6291671" y="279060638"/>
          <a:ext cx="825500" cy="1130300"/>
        </a:xfrm>
        <a:prstGeom prst="rect">
          <a:avLst/>
        </a:prstGeom>
      </xdr:spPr>
    </xdr:pic>
    <xdr:clientData/>
  </xdr:oneCellAnchor>
  <xdr:oneCellAnchor>
    <xdr:from>
      <xdr:col>8</xdr:col>
      <xdr:colOff>9842</xdr:colOff>
      <xdr:row>288</xdr:row>
      <xdr:rowOff>195262</xdr:rowOff>
    </xdr:from>
    <xdr:ext cx="1413510" cy="565785"/>
    <xdr:pic>
      <xdr:nvPicPr>
        <xdr:cNvPr id="618" name="图片 194" descr="d797704b72c85ceba60acc9d7a49fc2">
          <a:extLst>
            <a:ext uri="{FF2B5EF4-FFF2-40B4-BE49-F238E27FC236}">
              <a16:creationId xmlns:a16="http://schemas.microsoft.com/office/drawing/2014/main" id="{8509CBED-830D-40FC-AD9B-2648E7CF8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rcRect l="42035" t="4457" r="48422"/>
        <a:stretch>
          <a:fillRect/>
        </a:stretch>
      </xdr:blipFill>
      <xdr:spPr>
        <a:xfrm rot="16200000">
          <a:off x="6413590" y="291160200"/>
          <a:ext cx="565785" cy="1413510"/>
        </a:xfrm>
        <a:prstGeom prst="rect">
          <a:avLst/>
        </a:prstGeom>
      </xdr:spPr>
    </xdr:pic>
    <xdr:clientData/>
  </xdr:oneCellAnchor>
  <xdr:oneCellAnchor>
    <xdr:from>
      <xdr:col>8</xdr:col>
      <xdr:colOff>53788</xdr:colOff>
      <xdr:row>278</xdr:row>
      <xdr:rowOff>35859</xdr:rowOff>
    </xdr:from>
    <xdr:ext cx="1317812" cy="905436"/>
    <xdr:pic>
      <xdr:nvPicPr>
        <xdr:cNvPr id="619" name="图片 338" descr="1.jpg">
          <a:extLst>
            <a:ext uri="{FF2B5EF4-FFF2-40B4-BE49-F238E27FC236}">
              <a16:creationId xmlns:a16="http://schemas.microsoft.com/office/drawing/2014/main" id="{598207BF-CAED-4860-9D03-B69820039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/>
        <a:srcRect t="5242" r="3669" b="6508"/>
        <a:stretch>
          <a:fillRect/>
        </a:stretch>
      </xdr:blipFill>
      <xdr:spPr>
        <a:xfrm>
          <a:off x="6033674" y="281903288"/>
          <a:ext cx="1317812" cy="905436"/>
        </a:xfrm>
        <a:prstGeom prst="rect">
          <a:avLst/>
        </a:prstGeom>
      </xdr:spPr>
    </xdr:pic>
    <xdr:clientData/>
  </xdr:oneCellAnchor>
  <xdr:oneCellAnchor>
    <xdr:from>
      <xdr:col>8</xdr:col>
      <xdr:colOff>35859</xdr:colOff>
      <xdr:row>326</xdr:row>
      <xdr:rowOff>35859</xdr:rowOff>
    </xdr:from>
    <xdr:ext cx="1368000" cy="920665"/>
    <xdr:pic>
      <xdr:nvPicPr>
        <xdr:cNvPr id="620" name="图片 339" descr="2.jpg">
          <a:extLst>
            <a:ext uri="{FF2B5EF4-FFF2-40B4-BE49-F238E27FC236}">
              <a16:creationId xmlns:a16="http://schemas.microsoft.com/office/drawing/2014/main" id="{CEEBB088-3DB5-46E7-8DC0-9937D9EB3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 t="10485"/>
        <a:stretch>
          <a:fillRect/>
        </a:stretch>
      </xdr:blipFill>
      <xdr:spPr>
        <a:xfrm>
          <a:off x="6015745" y="327605870"/>
          <a:ext cx="1368000" cy="920665"/>
        </a:xfrm>
        <a:prstGeom prst="rect">
          <a:avLst/>
        </a:prstGeom>
      </xdr:spPr>
    </xdr:pic>
    <xdr:clientData/>
  </xdr:oneCellAnchor>
  <xdr:oneCellAnchor>
    <xdr:from>
      <xdr:col>8</xdr:col>
      <xdr:colOff>44153</xdr:colOff>
      <xdr:row>330</xdr:row>
      <xdr:rowOff>9635</xdr:rowOff>
    </xdr:from>
    <xdr:ext cx="1368000" cy="895800"/>
    <xdr:pic>
      <xdr:nvPicPr>
        <xdr:cNvPr id="621" name="图片 340" descr="11.jpg">
          <a:extLst>
            <a:ext uri="{FF2B5EF4-FFF2-40B4-BE49-F238E27FC236}">
              <a16:creationId xmlns:a16="http://schemas.microsoft.com/office/drawing/2014/main" id="{AAE3082A-6E1E-42E9-BFD2-061AEC3A2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/>
        <a:srcRect l="12690"/>
        <a:stretch>
          <a:fillRect/>
        </a:stretch>
      </xdr:blipFill>
      <xdr:spPr>
        <a:xfrm rot="16200000">
          <a:off x="6260139" y="331152095"/>
          <a:ext cx="895800" cy="1368000"/>
        </a:xfrm>
        <a:prstGeom prst="rect">
          <a:avLst/>
        </a:prstGeom>
      </xdr:spPr>
    </xdr:pic>
    <xdr:clientData/>
  </xdr:oneCellAnchor>
  <xdr:oneCellAnchor>
    <xdr:from>
      <xdr:col>8</xdr:col>
      <xdr:colOff>44825</xdr:colOff>
      <xdr:row>332</xdr:row>
      <xdr:rowOff>35858</xdr:rowOff>
    </xdr:from>
    <xdr:ext cx="1358157" cy="788898"/>
    <xdr:pic>
      <xdr:nvPicPr>
        <xdr:cNvPr id="622" name="图片 341" descr="8.jpg">
          <a:extLst>
            <a:ext uri="{FF2B5EF4-FFF2-40B4-BE49-F238E27FC236}">
              <a16:creationId xmlns:a16="http://schemas.microsoft.com/office/drawing/2014/main" id="{91C61C1A-82A3-441F-8192-C993AD6F2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 l="22371" t="13247" r="19192" b="11300"/>
        <a:stretch>
          <a:fillRect/>
        </a:stretch>
      </xdr:blipFill>
      <xdr:spPr>
        <a:xfrm rot="16200000">
          <a:off x="6309341" y="332964393"/>
          <a:ext cx="788898" cy="1358157"/>
        </a:xfrm>
        <a:prstGeom prst="rect">
          <a:avLst/>
        </a:prstGeom>
      </xdr:spPr>
    </xdr:pic>
    <xdr:clientData/>
  </xdr:oneCellAnchor>
  <xdr:oneCellAnchor>
    <xdr:from>
      <xdr:col>8</xdr:col>
      <xdr:colOff>35857</xdr:colOff>
      <xdr:row>333</xdr:row>
      <xdr:rowOff>44823</xdr:rowOff>
    </xdr:from>
    <xdr:ext cx="1371757" cy="797859"/>
    <xdr:pic>
      <xdr:nvPicPr>
        <xdr:cNvPr id="623" name="图片 342" descr="3.jpg">
          <a:extLst>
            <a:ext uri="{FF2B5EF4-FFF2-40B4-BE49-F238E27FC236}">
              <a16:creationId xmlns:a16="http://schemas.microsoft.com/office/drawing/2014/main" id="{34BC3803-563B-4223-9B37-F356E6BAF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 l="29810" t="28069" r="33848" b="43748"/>
        <a:stretch>
          <a:fillRect/>
        </a:stretch>
      </xdr:blipFill>
      <xdr:spPr>
        <a:xfrm rot="10800000">
          <a:off x="6015743" y="334175291"/>
          <a:ext cx="1371757" cy="797859"/>
        </a:xfrm>
        <a:prstGeom prst="rect">
          <a:avLst/>
        </a:prstGeom>
      </xdr:spPr>
    </xdr:pic>
    <xdr:clientData/>
  </xdr:oneCellAnchor>
  <xdr:oneCellAnchor>
    <xdr:from>
      <xdr:col>8</xdr:col>
      <xdr:colOff>44824</xdr:colOff>
      <xdr:row>334</xdr:row>
      <xdr:rowOff>35859</xdr:rowOff>
    </xdr:from>
    <xdr:ext cx="1373690" cy="860612"/>
    <xdr:pic>
      <xdr:nvPicPr>
        <xdr:cNvPr id="624" name="图片 344" descr="5.jpg">
          <a:extLst>
            <a:ext uri="{FF2B5EF4-FFF2-40B4-BE49-F238E27FC236}">
              <a16:creationId xmlns:a16="http://schemas.microsoft.com/office/drawing/2014/main" id="{ADAC70DF-7413-4DE6-A1F4-FFB171705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 l="3768" t="8738" b="10877"/>
        <a:stretch>
          <a:fillRect/>
        </a:stretch>
      </xdr:blipFill>
      <xdr:spPr>
        <a:xfrm>
          <a:off x="6024710" y="335083630"/>
          <a:ext cx="1373690" cy="860612"/>
        </a:xfrm>
        <a:prstGeom prst="rect">
          <a:avLst/>
        </a:prstGeom>
      </xdr:spPr>
    </xdr:pic>
    <xdr:clientData/>
  </xdr:oneCellAnchor>
  <xdr:oneCellAnchor>
    <xdr:from>
      <xdr:col>8</xdr:col>
      <xdr:colOff>8971</xdr:colOff>
      <xdr:row>340</xdr:row>
      <xdr:rowOff>5</xdr:rowOff>
    </xdr:from>
    <xdr:ext cx="1362638" cy="896473"/>
    <xdr:pic>
      <xdr:nvPicPr>
        <xdr:cNvPr id="625" name="图片 346" descr="6.jpg">
          <a:extLst>
            <a:ext uri="{FF2B5EF4-FFF2-40B4-BE49-F238E27FC236}">
              <a16:creationId xmlns:a16="http://schemas.microsoft.com/office/drawing/2014/main" id="{1CCD11C5-9A3A-4041-942C-CC3F18974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/>
        <a:srcRect l="55343" t="34125" r="13041" b="29832"/>
        <a:stretch>
          <a:fillRect/>
        </a:stretch>
      </xdr:blipFill>
      <xdr:spPr>
        <a:xfrm rot="16200000">
          <a:off x="6221939" y="340318512"/>
          <a:ext cx="896473" cy="1362638"/>
        </a:xfrm>
        <a:prstGeom prst="rect">
          <a:avLst/>
        </a:prstGeom>
      </xdr:spPr>
    </xdr:pic>
    <xdr:clientData/>
  </xdr:oneCellAnchor>
  <xdr:oneCellAnchor>
    <xdr:from>
      <xdr:col>8</xdr:col>
      <xdr:colOff>62751</xdr:colOff>
      <xdr:row>336</xdr:row>
      <xdr:rowOff>26897</xdr:rowOff>
    </xdr:from>
    <xdr:ext cx="1317814" cy="862988"/>
    <xdr:pic>
      <xdr:nvPicPr>
        <xdr:cNvPr id="626" name="图片 347" descr="ec343b0b49748f6b204b1f4cb2f0338">
          <a:extLst>
            <a:ext uri="{FF2B5EF4-FFF2-40B4-BE49-F238E27FC236}">
              <a16:creationId xmlns:a16="http://schemas.microsoft.com/office/drawing/2014/main" id="{ACC844DE-B209-48CA-8E62-6C23B6370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/>
        <a:srcRect l="31063" t="22430" r="40815" b="28892"/>
        <a:stretch>
          <a:fillRect/>
        </a:stretch>
      </xdr:blipFill>
      <xdr:spPr>
        <a:xfrm rot="5400000">
          <a:off x="6270050" y="336681862"/>
          <a:ext cx="862988" cy="1317814"/>
        </a:xfrm>
        <a:prstGeom prst="rect">
          <a:avLst/>
        </a:prstGeom>
      </xdr:spPr>
    </xdr:pic>
    <xdr:clientData/>
  </xdr:oneCellAnchor>
  <xdr:oneCellAnchor>
    <xdr:from>
      <xdr:col>8</xdr:col>
      <xdr:colOff>35861</xdr:colOff>
      <xdr:row>337</xdr:row>
      <xdr:rowOff>26895</xdr:rowOff>
    </xdr:from>
    <xdr:ext cx="1371602" cy="851335"/>
    <xdr:pic>
      <xdr:nvPicPr>
        <xdr:cNvPr id="627" name="图片 348" descr="9.jpg">
          <a:extLst>
            <a:ext uri="{FF2B5EF4-FFF2-40B4-BE49-F238E27FC236}">
              <a16:creationId xmlns:a16="http://schemas.microsoft.com/office/drawing/2014/main" id="{A51F1A22-19D8-4071-A870-B2A81D68A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/>
        <a:srcRect l="23035" t="19971" r="23176" b="15035"/>
        <a:stretch>
          <a:fillRect/>
        </a:stretch>
      </xdr:blipFill>
      <xdr:spPr>
        <a:xfrm rot="16200000">
          <a:off x="6275880" y="337566441"/>
          <a:ext cx="851335" cy="1371602"/>
        </a:xfrm>
        <a:prstGeom prst="rect">
          <a:avLst/>
        </a:prstGeom>
      </xdr:spPr>
    </xdr:pic>
    <xdr:clientData/>
  </xdr:oneCellAnchor>
  <xdr:oneCellAnchor>
    <xdr:from>
      <xdr:col>8</xdr:col>
      <xdr:colOff>17933</xdr:colOff>
      <xdr:row>338</xdr:row>
      <xdr:rowOff>26896</xdr:rowOff>
    </xdr:from>
    <xdr:ext cx="1436521" cy="848334"/>
    <xdr:pic>
      <xdr:nvPicPr>
        <xdr:cNvPr id="628" name="图片 350" descr="8.jpg">
          <a:extLst>
            <a:ext uri="{FF2B5EF4-FFF2-40B4-BE49-F238E27FC236}">
              <a16:creationId xmlns:a16="http://schemas.microsoft.com/office/drawing/2014/main" id="{05749711-EFEE-4B68-B31C-BDBC92F57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 l="22371" t="22710" r="19192" b="17027"/>
        <a:stretch>
          <a:fillRect/>
        </a:stretch>
      </xdr:blipFill>
      <xdr:spPr>
        <a:xfrm rot="16200000">
          <a:off x="6291913" y="338449785"/>
          <a:ext cx="848334" cy="1436521"/>
        </a:xfrm>
        <a:prstGeom prst="rect">
          <a:avLst/>
        </a:prstGeom>
      </xdr:spPr>
    </xdr:pic>
    <xdr:clientData/>
  </xdr:oneCellAnchor>
  <xdr:oneCellAnchor>
    <xdr:from>
      <xdr:col>8</xdr:col>
      <xdr:colOff>26894</xdr:colOff>
      <xdr:row>339</xdr:row>
      <xdr:rowOff>26895</xdr:rowOff>
    </xdr:from>
    <xdr:ext cx="1380564" cy="860614"/>
    <xdr:pic>
      <xdr:nvPicPr>
        <xdr:cNvPr id="629" name="图片 351" descr="7.jpg">
          <a:extLst>
            <a:ext uri="{FF2B5EF4-FFF2-40B4-BE49-F238E27FC236}">
              <a16:creationId xmlns:a16="http://schemas.microsoft.com/office/drawing/2014/main" id="{3523B2E4-9769-42C1-A532-1E4F3D0F5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/>
        <a:srcRect l="25654" t="21560" r="15969" b="8207"/>
        <a:stretch>
          <a:fillRect/>
        </a:stretch>
      </xdr:blipFill>
      <xdr:spPr>
        <a:xfrm rot="16200000">
          <a:off x="6266755" y="339401206"/>
          <a:ext cx="860614" cy="1380564"/>
        </a:xfrm>
        <a:prstGeom prst="rect">
          <a:avLst/>
        </a:prstGeom>
      </xdr:spPr>
    </xdr:pic>
    <xdr:clientData/>
  </xdr:oneCellAnchor>
  <xdr:oneCellAnchor>
    <xdr:from>
      <xdr:col>8</xdr:col>
      <xdr:colOff>53790</xdr:colOff>
      <xdr:row>335</xdr:row>
      <xdr:rowOff>26893</xdr:rowOff>
    </xdr:from>
    <xdr:ext cx="1344704" cy="871217"/>
    <xdr:pic>
      <xdr:nvPicPr>
        <xdr:cNvPr id="630" name="图片 352" descr="4.jpg">
          <a:extLst>
            <a:ext uri="{FF2B5EF4-FFF2-40B4-BE49-F238E27FC236}">
              <a16:creationId xmlns:a16="http://schemas.microsoft.com/office/drawing/2014/main" id="{77800794-FDD3-4F30-89BE-9E6F326A5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/>
        <a:srcRect l="33688" t="35928" r="43298" b="44191"/>
        <a:stretch>
          <a:fillRect/>
        </a:stretch>
      </xdr:blipFill>
      <xdr:spPr>
        <a:xfrm>
          <a:off x="6033676" y="335991968"/>
          <a:ext cx="1344704" cy="871217"/>
        </a:xfrm>
        <a:prstGeom prst="rect">
          <a:avLst/>
        </a:prstGeom>
      </xdr:spPr>
    </xdr:pic>
    <xdr:clientData/>
  </xdr:oneCellAnchor>
  <xdr:oneCellAnchor>
    <xdr:from>
      <xdr:col>8</xdr:col>
      <xdr:colOff>125506</xdr:colOff>
      <xdr:row>254</xdr:row>
      <xdr:rowOff>17929</xdr:rowOff>
    </xdr:from>
    <xdr:ext cx="1174377" cy="910990"/>
    <xdr:pic>
      <xdr:nvPicPr>
        <xdr:cNvPr id="631" name="Picture 12">
          <a:extLst>
            <a:ext uri="{FF2B5EF4-FFF2-40B4-BE49-F238E27FC236}">
              <a16:creationId xmlns:a16="http://schemas.microsoft.com/office/drawing/2014/main" id="{63BDDFE6-658D-468B-93A0-B7AA0BB52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/>
        <a:srcRect/>
        <a:stretch>
          <a:fillRect/>
        </a:stretch>
      </xdr:blipFill>
      <xdr:spPr>
        <a:xfrm>
          <a:off x="6105392" y="258209654"/>
          <a:ext cx="1174377" cy="9109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65152</xdr:colOff>
      <xdr:row>260</xdr:row>
      <xdr:rowOff>24495</xdr:rowOff>
    </xdr:from>
    <xdr:ext cx="1200000" cy="900000"/>
    <xdr:pic>
      <xdr:nvPicPr>
        <xdr:cNvPr id="632" name="图片 355" descr="35.jpg">
          <a:extLst>
            <a:ext uri="{FF2B5EF4-FFF2-40B4-BE49-F238E27FC236}">
              <a16:creationId xmlns:a16="http://schemas.microsoft.com/office/drawing/2014/main" id="{F4856749-A99D-45CB-9205-343F8A0BE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/>
        <a:stretch>
          <a:fillRect/>
        </a:stretch>
      </xdr:blipFill>
      <xdr:spPr>
        <a:xfrm rot="16200000">
          <a:off x="6195038" y="263779044"/>
          <a:ext cx="900000" cy="1200000"/>
        </a:xfrm>
        <a:prstGeom prst="rect">
          <a:avLst/>
        </a:prstGeom>
      </xdr:spPr>
    </xdr:pic>
    <xdr:clientData/>
  </xdr:oneCellAnchor>
  <xdr:oneCellAnchor>
    <xdr:from>
      <xdr:col>8</xdr:col>
      <xdr:colOff>35859</xdr:colOff>
      <xdr:row>265</xdr:row>
      <xdr:rowOff>26895</xdr:rowOff>
    </xdr:from>
    <xdr:ext cx="1351037" cy="896471"/>
    <xdr:pic>
      <xdr:nvPicPr>
        <xdr:cNvPr id="633" name="Picture 14">
          <a:extLst>
            <a:ext uri="{FF2B5EF4-FFF2-40B4-BE49-F238E27FC236}">
              <a16:creationId xmlns:a16="http://schemas.microsoft.com/office/drawing/2014/main" id="{67A0D9FE-FC90-4520-8A13-07FF09CF7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/>
        <a:srcRect/>
        <a:stretch>
          <a:fillRect/>
        </a:stretch>
      </xdr:blipFill>
      <xdr:spPr>
        <a:xfrm>
          <a:off x="6015745" y="268692130"/>
          <a:ext cx="1351037" cy="89647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89647</xdr:colOff>
      <xdr:row>263</xdr:row>
      <xdr:rowOff>932329</xdr:rowOff>
    </xdr:from>
    <xdr:ext cx="1237130" cy="931702"/>
    <xdr:pic>
      <xdr:nvPicPr>
        <xdr:cNvPr id="634" name="Picture 15">
          <a:extLst>
            <a:ext uri="{FF2B5EF4-FFF2-40B4-BE49-F238E27FC236}">
              <a16:creationId xmlns:a16="http://schemas.microsoft.com/office/drawing/2014/main" id="{A6D45DC9-A9E0-4D89-9D70-1B02EAF3F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/>
        <a:srcRect l="6121" r="3626" b="7057"/>
        <a:stretch>
          <a:fillRect/>
        </a:stretch>
      </xdr:blipFill>
      <xdr:spPr>
        <a:xfrm>
          <a:off x="6069533" y="267693289"/>
          <a:ext cx="1237130" cy="9317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98611</xdr:colOff>
      <xdr:row>267</xdr:row>
      <xdr:rowOff>17930</xdr:rowOff>
    </xdr:from>
    <xdr:ext cx="1255059" cy="930362"/>
    <xdr:pic>
      <xdr:nvPicPr>
        <xdr:cNvPr id="635" name="Picture 17">
          <a:extLst>
            <a:ext uri="{FF2B5EF4-FFF2-40B4-BE49-F238E27FC236}">
              <a16:creationId xmlns:a16="http://schemas.microsoft.com/office/drawing/2014/main" id="{41830B5F-85EF-495F-8D0A-ABD99F2E4A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/>
        <a:srcRect t="2810"/>
        <a:stretch>
          <a:fillRect/>
        </a:stretch>
      </xdr:blipFill>
      <xdr:spPr>
        <a:xfrm>
          <a:off x="6078497" y="270587438"/>
          <a:ext cx="1255059" cy="93036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26894</xdr:colOff>
      <xdr:row>268</xdr:row>
      <xdr:rowOff>0</xdr:rowOff>
    </xdr:from>
    <xdr:ext cx="1389530" cy="940220"/>
    <xdr:pic>
      <xdr:nvPicPr>
        <xdr:cNvPr id="636" name="Picture 18">
          <a:extLst>
            <a:ext uri="{FF2B5EF4-FFF2-40B4-BE49-F238E27FC236}">
              <a16:creationId xmlns:a16="http://schemas.microsoft.com/office/drawing/2014/main" id="{52599EDD-08F6-4835-88D0-41DDDBFE2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/>
        <a:srcRect/>
        <a:stretch>
          <a:fillRect/>
        </a:stretch>
      </xdr:blipFill>
      <xdr:spPr>
        <a:xfrm>
          <a:off x="6006780" y="271521646"/>
          <a:ext cx="1389530" cy="9402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242049</xdr:colOff>
      <xdr:row>320</xdr:row>
      <xdr:rowOff>17929</xdr:rowOff>
    </xdr:from>
    <xdr:ext cx="1004048" cy="921522"/>
    <xdr:pic>
      <xdr:nvPicPr>
        <xdr:cNvPr id="637" name="图片 356" descr="29.jpg">
          <a:extLst>
            <a:ext uri="{FF2B5EF4-FFF2-40B4-BE49-F238E27FC236}">
              <a16:creationId xmlns:a16="http://schemas.microsoft.com/office/drawing/2014/main" id="{73E9AF01-F2AC-4B6E-A961-63A2993AA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/>
        <a:srcRect l="24246" t="12233" r="31848" b="23983"/>
        <a:stretch>
          <a:fillRect/>
        </a:stretch>
      </xdr:blipFill>
      <xdr:spPr>
        <a:xfrm rot="16200000">
          <a:off x="6263198" y="321833855"/>
          <a:ext cx="921522" cy="1004048"/>
        </a:xfrm>
        <a:prstGeom prst="rect">
          <a:avLst/>
        </a:prstGeom>
      </xdr:spPr>
    </xdr:pic>
    <xdr:clientData/>
  </xdr:oneCellAnchor>
  <xdr:oneCellAnchor>
    <xdr:from>
      <xdr:col>8</xdr:col>
      <xdr:colOff>98612</xdr:colOff>
      <xdr:row>303</xdr:row>
      <xdr:rowOff>8965</xdr:rowOff>
    </xdr:from>
    <xdr:ext cx="1228165" cy="924585"/>
    <xdr:pic>
      <xdr:nvPicPr>
        <xdr:cNvPr id="638" name="Picture 19">
          <a:extLst>
            <a:ext uri="{FF2B5EF4-FFF2-40B4-BE49-F238E27FC236}">
              <a16:creationId xmlns:a16="http://schemas.microsoft.com/office/drawing/2014/main" id="{09ADA87E-2A72-4870-8893-82D2BB280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/>
        <a:srcRect/>
        <a:stretch>
          <a:fillRect/>
        </a:stretch>
      </xdr:blipFill>
      <xdr:spPr>
        <a:xfrm>
          <a:off x="6078498" y="305679822"/>
          <a:ext cx="1228165" cy="9245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107577</xdr:colOff>
      <xdr:row>299</xdr:row>
      <xdr:rowOff>950258</xdr:rowOff>
    </xdr:from>
    <xdr:ext cx="1264024" cy="950259"/>
    <xdr:pic>
      <xdr:nvPicPr>
        <xdr:cNvPr id="639" name="图片 357" descr="36.jpg">
          <a:extLst>
            <a:ext uri="{FF2B5EF4-FFF2-40B4-BE49-F238E27FC236}">
              <a16:creationId xmlns:a16="http://schemas.microsoft.com/office/drawing/2014/main" id="{376DD460-BF55-4B0A-B3F8-C7B04CB1F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xfrm>
          <a:off x="6087463" y="302812566"/>
          <a:ext cx="1264024" cy="950259"/>
        </a:xfrm>
        <a:prstGeom prst="rect">
          <a:avLst/>
        </a:prstGeom>
      </xdr:spPr>
    </xdr:pic>
    <xdr:clientData/>
  </xdr:oneCellAnchor>
  <xdr:oneCellAnchor>
    <xdr:from>
      <xdr:col>8</xdr:col>
      <xdr:colOff>80683</xdr:colOff>
      <xdr:row>304</xdr:row>
      <xdr:rowOff>8964</xdr:rowOff>
    </xdr:from>
    <xdr:ext cx="1298756" cy="943537"/>
    <xdr:pic>
      <xdr:nvPicPr>
        <xdr:cNvPr id="640" name="Picture 20">
          <a:extLst>
            <a:ext uri="{FF2B5EF4-FFF2-40B4-BE49-F238E27FC236}">
              <a16:creationId xmlns:a16="http://schemas.microsoft.com/office/drawing/2014/main" id="{852DD6ED-B3CC-46FA-A13D-C35E2647EE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/>
        <a:srcRect t="5808"/>
        <a:stretch>
          <a:fillRect/>
        </a:stretch>
      </xdr:blipFill>
      <xdr:spPr>
        <a:xfrm>
          <a:off x="6060569" y="306631958"/>
          <a:ext cx="1298756" cy="94353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35859</xdr:colOff>
      <xdr:row>305</xdr:row>
      <xdr:rowOff>44823</xdr:rowOff>
    </xdr:from>
    <xdr:ext cx="1344706" cy="896471"/>
    <xdr:pic>
      <xdr:nvPicPr>
        <xdr:cNvPr id="641" name="Picture 21">
          <a:extLst>
            <a:ext uri="{FF2B5EF4-FFF2-40B4-BE49-F238E27FC236}">
              <a16:creationId xmlns:a16="http://schemas.microsoft.com/office/drawing/2014/main" id="{E3E66A71-A76B-4E18-B1BA-BBB563B47C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/>
        <a:srcRect l="3771" r="1955"/>
        <a:stretch>
          <a:fillRect/>
        </a:stretch>
      </xdr:blipFill>
      <xdr:spPr>
        <a:xfrm>
          <a:off x="6015745" y="307619955"/>
          <a:ext cx="1344706" cy="89647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26893</xdr:colOff>
      <xdr:row>306</xdr:row>
      <xdr:rowOff>17930</xdr:rowOff>
    </xdr:from>
    <xdr:ext cx="1353671" cy="895506"/>
    <xdr:pic>
      <xdr:nvPicPr>
        <xdr:cNvPr id="642" name="Picture 22">
          <a:extLst>
            <a:ext uri="{FF2B5EF4-FFF2-40B4-BE49-F238E27FC236}">
              <a16:creationId xmlns:a16="http://schemas.microsoft.com/office/drawing/2014/main" id="{2EA5E4B5-4C84-455C-9139-E30A775E61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/>
        <a:srcRect l="9590" r="7294"/>
        <a:stretch>
          <a:fillRect/>
        </a:stretch>
      </xdr:blipFill>
      <xdr:spPr>
        <a:xfrm>
          <a:off x="6006779" y="308545198"/>
          <a:ext cx="1353671" cy="89550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35859</xdr:colOff>
      <xdr:row>307</xdr:row>
      <xdr:rowOff>17930</xdr:rowOff>
    </xdr:from>
    <xdr:ext cx="1353671" cy="889555"/>
    <xdr:pic>
      <xdr:nvPicPr>
        <xdr:cNvPr id="643" name="Picture 23">
          <a:extLst>
            <a:ext uri="{FF2B5EF4-FFF2-40B4-BE49-F238E27FC236}">
              <a16:creationId xmlns:a16="http://schemas.microsoft.com/office/drawing/2014/main" id="{5AE72860-57B7-4F28-9F92-A872BF9959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/>
        <a:srcRect l="6989" r="4060"/>
        <a:stretch>
          <a:fillRect/>
        </a:stretch>
      </xdr:blipFill>
      <xdr:spPr>
        <a:xfrm>
          <a:off x="6015745" y="309497336"/>
          <a:ext cx="1353671" cy="8895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35858</xdr:colOff>
      <xdr:row>308</xdr:row>
      <xdr:rowOff>44823</xdr:rowOff>
    </xdr:from>
    <xdr:ext cx="1371601" cy="867336"/>
    <xdr:pic>
      <xdr:nvPicPr>
        <xdr:cNvPr id="644" name="Picture 24">
          <a:extLst>
            <a:ext uri="{FF2B5EF4-FFF2-40B4-BE49-F238E27FC236}">
              <a16:creationId xmlns:a16="http://schemas.microsoft.com/office/drawing/2014/main" id="{745BC01B-254D-459E-A91E-D6C549563C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/>
        <a:srcRect l="12459" t="7453" r="13007" b="12429"/>
        <a:stretch>
          <a:fillRect/>
        </a:stretch>
      </xdr:blipFill>
      <xdr:spPr>
        <a:xfrm>
          <a:off x="6015744" y="310476366"/>
          <a:ext cx="1371601" cy="86733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26895</xdr:colOff>
      <xdr:row>309</xdr:row>
      <xdr:rowOff>17929</xdr:rowOff>
    </xdr:from>
    <xdr:ext cx="1371600" cy="893410"/>
    <xdr:pic>
      <xdr:nvPicPr>
        <xdr:cNvPr id="645" name="Picture 27">
          <a:extLst>
            <a:ext uri="{FF2B5EF4-FFF2-40B4-BE49-F238E27FC236}">
              <a16:creationId xmlns:a16="http://schemas.microsoft.com/office/drawing/2014/main" id="{772AF2CD-8412-4295-8252-EEE8619FA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/>
        <a:srcRect/>
        <a:stretch>
          <a:fillRect/>
        </a:stretch>
      </xdr:blipFill>
      <xdr:spPr>
        <a:xfrm>
          <a:off x="6006781" y="311401608"/>
          <a:ext cx="1371600" cy="8934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35859</xdr:colOff>
      <xdr:row>310</xdr:row>
      <xdr:rowOff>26894</xdr:rowOff>
    </xdr:from>
    <xdr:ext cx="1353671" cy="878875"/>
    <xdr:pic>
      <xdr:nvPicPr>
        <xdr:cNvPr id="646" name="Picture 28">
          <a:extLst>
            <a:ext uri="{FF2B5EF4-FFF2-40B4-BE49-F238E27FC236}">
              <a16:creationId xmlns:a16="http://schemas.microsoft.com/office/drawing/2014/main" id="{1A92A76E-D06D-4FA6-90AD-3D78EBCF9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/>
        <a:srcRect l="8885" r="6068" b="8421"/>
        <a:stretch>
          <a:fillRect/>
        </a:stretch>
      </xdr:blipFill>
      <xdr:spPr>
        <a:xfrm>
          <a:off x="6015745" y="312362711"/>
          <a:ext cx="1353671" cy="878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26895</xdr:colOff>
      <xdr:row>311</xdr:row>
      <xdr:rowOff>17930</xdr:rowOff>
    </xdr:from>
    <xdr:ext cx="1375816" cy="896471"/>
    <xdr:pic>
      <xdr:nvPicPr>
        <xdr:cNvPr id="647" name="Picture 29">
          <a:extLst>
            <a:ext uri="{FF2B5EF4-FFF2-40B4-BE49-F238E27FC236}">
              <a16:creationId xmlns:a16="http://schemas.microsoft.com/office/drawing/2014/main" id="{6F71B1E9-277D-44E1-B143-B61BFEFA7C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/>
        <a:srcRect t="4762"/>
        <a:stretch>
          <a:fillRect/>
        </a:stretch>
      </xdr:blipFill>
      <xdr:spPr>
        <a:xfrm>
          <a:off x="6006781" y="313305884"/>
          <a:ext cx="1375816" cy="89647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17930</xdr:colOff>
      <xdr:row>312</xdr:row>
      <xdr:rowOff>62754</xdr:rowOff>
    </xdr:from>
    <xdr:ext cx="1389530" cy="803368"/>
    <xdr:pic>
      <xdr:nvPicPr>
        <xdr:cNvPr id="648" name="Picture 30">
          <a:extLst>
            <a:ext uri="{FF2B5EF4-FFF2-40B4-BE49-F238E27FC236}">
              <a16:creationId xmlns:a16="http://schemas.microsoft.com/office/drawing/2014/main" id="{666B398D-5A3C-4FD7-AD40-77B5F231A0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/>
        <a:srcRect/>
        <a:stretch>
          <a:fillRect/>
        </a:stretch>
      </xdr:blipFill>
      <xdr:spPr>
        <a:xfrm>
          <a:off x="5997816" y="314302846"/>
          <a:ext cx="1389530" cy="8033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50976</xdr:colOff>
      <xdr:row>313</xdr:row>
      <xdr:rowOff>44824</xdr:rowOff>
    </xdr:from>
    <xdr:ext cx="1338553" cy="876812"/>
    <xdr:pic>
      <xdr:nvPicPr>
        <xdr:cNvPr id="649" name="Picture 31">
          <a:extLst>
            <a:ext uri="{FF2B5EF4-FFF2-40B4-BE49-F238E27FC236}">
              <a16:creationId xmlns:a16="http://schemas.microsoft.com/office/drawing/2014/main" id="{CE8726EC-1CB4-4209-8C5E-7878C14F9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/>
        <a:srcRect/>
        <a:stretch>
          <a:fillRect/>
        </a:stretch>
      </xdr:blipFill>
      <xdr:spPr>
        <a:xfrm>
          <a:off x="6030862" y="315237053"/>
          <a:ext cx="1338553" cy="87681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53788</xdr:colOff>
      <xdr:row>314</xdr:row>
      <xdr:rowOff>44823</xdr:rowOff>
    </xdr:from>
    <xdr:ext cx="1335741" cy="896471"/>
    <xdr:pic>
      <xdr:nvPicPr>
        <xdr:cNvPr id="650" name="Picture 32">
          <a:extLst>
            <a:ext uri="{FF2B5EF4-FFF2-40B4-BE49-F238E27FC236}">
              <a16:creationId xmlns:a16="http://schemas.microsoft.com/office/drawing/2014/main" id="{BE869FE8-BDE0-4377-939F-561EA59CA8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/>
        <a:srcRect l="18813" t="5523" r="21678" b="2417"/>
        <a:stretch>
          <a:fillRect/>
        </a:stretch>
      </xdr:blipFill>
      <xdr:spPr>
        <a:xfrm>
          <a:off x="6033674" y="316189188"/>
          <a:ext cx="1335741" cy="89647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8</xdr:col>
      <xdr:colOff>26894</xdr:colOff>
      <xdr:row>273</xdr:row>
      <xdr:rowOff>98612</xdr:rowOff>
    </xdr:from>
    <xdr:ext cx="1364928" cy="728092"/>
    <xdr:pic>
      <xdr:nvPicPr>
        <xdr:cNvPr id="651" name="图片 360" descr="96-1.jpg">
          <a:extLst>
            <a:ext uri="{FF2B5EF4-FFF2-40B4-BE49-F238E27FC236}">
              <a16:creationId xmlns:a16="http://schemas.microsoft.com/office/drawing/2014/main" id="{0371FA6C-2D00-4E3D-9DCF-5A698E24E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/>
        <a:stretch>
          <a:fillRect/>
        </a:stretch>
      </xdr:blipFill>
      <xdr:spPr>
        <a:xfrm>
          <a:off x="6006780" y="276380944"/>
          <a:ext cx="1364928" cy="728092"/>
        </a:xfrm>
        <a:prstGeom prst="rect">
          <a:avLst/>
        </a:prstGeom>
      </xdr:spPr>
    </xdr:pic>
    <xdr:clientData/>
  </xdr:oneCellAnchor>
  <xdr:oneCellAnchor>
    <xdr:from>
      <xdr:col>8</xdr:col>
      <xdr:colOff>342756</xdr:colOff>
      <xdr:row>277</xdr:row>
      <xdr:rowOff>242193</xdr:rowOff>
    </xdr:from>
    <xdr:ext cx="775735" cy="1380564"/>
    <xdr:pic>
      <xdr:nvPicPr>
        <xdr:cNvPr id="652" name="图片 361" descr="21.jpg">
          <a:extLst>
            <a:ext uri="{FF2B5EF4-FFF2-40B4-BE49-F238E27FC236}">
              <a16:creationId xmlns:a16="http://schemas.microsoft.com/office/drawing/2014/main" id="{9881DBCD-C002-4AF5-81C8-38CCF8B41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/>
        <a:srcRect l="5141" t="19956" r="6136" b="16805"/>
        <a:stretch>
          <a:fillRect/>
        </a:stretch>
      </xdr:blipFill>
      <xdr:spPr>
        <a:xfrm rot="5400000">
          <a:off x="6020228" y="280635486"/>
          <a:ext cx="1380564" cy="775735"/>
        </a:xfrm>
        <a:prstGeom prst="rect">
          <a:avLst/>
        </a:prstGeom>
      </xdr:spPr>
    </xdr:pic>
    <xdr:clientData/>
  </xdr:oneCellAnchor>
  <xdr:oneCellAnchor>
    <xdr:from>
      <xdr:col>8</xdr:col>
      <xdr:colOff>152401</xdr:colOff>
      <xdr:row>296</xdr:row>
      <xdr:rowOff>17931</xdr:rowOff>
    </xdr:from>
    <xdr:ext cx="1177663" cy="887505"/>
    <xdr:pic>
      <xdr:nvPicPr>
        <xdr:cNvPr id="653" name="Picture 1">
          <a:extLst>
            <a:ext uri="{FF2B5EF4-FFF2-40B4-BE49-F238E27FC236}">
              <a16:creationId xmlns:a16="http://schemas.microsoft.com/office/drawing/2014/main" id="{9643C630-0D52-4BD3-A877-15CBD45AC5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>
        <a:xfrm>
          <a:off x="6132287" y="299023828"/>
          <a:ext cx="1177663" cy="8875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8</xdr:col>
      <xdr:colOff>18288</xdr:colOff>
      <xdr:row>116</xdr:row>
      <xdr:rowOff>91440</xdr:rowOff>
    </xdr:from>
    <xdr:to>
      <xdr:col>9</xdr:col>
      <xdr:colOff>83379</xdr:colOff>
      <xdr:row>116</xdr:row>
      <xdr:rowOff>841248</xdr:rowOff>
    </xdr:to>
    <xdr:pic>
      <xdr:nvPicPr>
        <xdr:cNvPr id="669" name="Imagen 655">
          <a:extLst>
            <a:ext uri="{FF2B5EF4-FFF2-40B4-BE49-F238E27FC236}">
              <a16:creationId xmlns:a16="http://schemas.microsoft.com/office/drawing/2014/main" id="{7C84B4AF-6702-03E4-C34C-B648ACACB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12765023" y="109636560"/>
          <a:ext cx="1429071" cy="749808"/>
        </a:xfrm>
        <a:prstGeom prst="rect">
          <a:avLst/>
        </a:prstGeom>
      </xdr:spPr>
    </xdr:pic>
    <xdr:clientData/>
  </xdr:twoCellAnchor>
  <xdr:twoCellAnchor editAs="oneCell">
    <xdr:from>
      <xdr:col>3</xdr:col>
      <xdr:colOff>27433</xdr:colOff>
      <xdr:row>134</xdr:row>
      <xdr:rowOff>155448</xdr:rowOff>
    </xdr:from>
    <xdr:to>
      <xdr:col>4</xdr:col>
      <xdr:colOff>30038</xdr:colOff>
      <xdr:row>134</xdr:row>
      <xdr:rowOff>905256</xdr:rowOff>
    </xdr:to>
    <xdr:pic>
      <xdr:nvPicPr>
        <xdr:cNvPr id="672" name="Imagen 653">
          <a:extLst>
            <a:ext uri="{FF2B5EF4-FFF2-40B4-BE49-F238E27FC236}">
              <a16:creationId xmlns:a16="http://schemas.microsoft.com/office/drawing/2014/main" id="{8F618D40-F721-4B63-90CE-5D2EAE4FB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6007609" y="126808992"/>
          <a:ext cx="1419925" cy="749808"/>
        </a:xfrm>
        <a:prstGeom prst="rect">
          <a:avLst/>
        </a:prstGeom>
      </xdr:spPr>
    </xdr:pic>
    <xdr:clientData/>
  </xdr:twoCellAnchor>
  <xdr:twoCellAnchor editAs="oneCell">
    <xdr:from>
      <xdr:col>0</xdr:col>
      <xdr:colOff>134112</xdr:colOff>
      <xdr:row>0</xdr:row>
      <xdr:rowOff>158496</xdr:rowOff>
    </xdr:from>
    <xdr:to>
      <xdr:col>1</xdr:col>
      <xdr:colOff>625856</xdr:colOff>
      <xdr:row>0</xdr:row>
      <xdr:rowOff>670560</xdr:rowOff>
    </xdr:to>
    <xdr:pic>
      <xdr:nvPicPr>
        <xdr:cNvPr id="654" name="Google Shape;17;p4" descr="Google Shape;19;p5">
          <a:extLst>
            <a:ext uri="{FF2B5EF4-FFF2-40B4-BE49-F238E27FC236}">
              <a16:creationId xmlns:a16="http://schemas.microsoft.com/office/drawing/2014/main" id="{9751DC0D-32FC-4432-9A34-CD081CFC27AB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38">
          <a:alphaModFix/>
        </a:blip>
        <a:srcRect/>
        <a:stretch/>
      </xdr:blipFill>
      <xdr:spPr>
        <a:xfrm>
          <a:off x="134112" y="158496"/>
          <a:ext cx="1528064" cy="512064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32</xdr:row>
      <xdr:rowOff>117231</xdr:rowOff>
    </xdr:from>
    <xdr:to>
      <xdr:col>10</xdr:col>
      <xdr:colOff>377979</xdr:colOff>
      <xdr:row>72</xdr:row>
      <xdr:rowOff>45536</xdr:rowOff>
    </xdr:to>
    <xdr:pic>
      <xdr:nvPicPr>
        <xdr:cNvPr id="56" name="Imagen 2">
          <a:extLst>
            <a:ext uri="{FF2B5EF4-FFF2-40B4-BE49-F238E27FC236}">
              <a16:creationId xmlns:a16="http://schemas.microsoft.com/office/drawing/2014/main" id="{E4796DD0-B1D2-E1DF-4541-B6034764F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421923"/>
          <a:ext cx="8584719" cy="6633906"/>
        </a:xfrm>
        <a:prstGeom prst="rect">
          <a:avLst/>
        </a:prstGeom>
      </xdr:spPr>
    </xdr:pic>
    <xdr:clientData/>
  </xdr:twoCellAnchor>
  <xdr:twoCellAnchor editAs="oneCell">
    <xdr:from>
      <xdr:col>11</xdr:col>
      <xdr:colOff>136202</xdr:colOff>
      <xdr:row>31</xdr:row>
      <xdr:rowOff>136769</xdr:rowOff>
    </xdr:from>
    <xdr:to>
      <xdr:col>19</xdr:col>
      <xdr:colOff>488880</xdr:colOff>
      <xdr:row>67</xdr:row>
      <xdr:rowOff>87323</xdr:rowOff>
    </xdr:to>
    <xdr:pic>
      <xdr:nvPicPr>
        <xdr:cNvPr id="59" name="Imagen 3">
          <a:extLst>
            <a:ext uri="{FF2B5EF4-FFF2-40B4-BE49-F238E27FC236}">
              <a16:creationId xmlns:a16="http://schemas.microsoft.com/office/drawing/2014/main" id="{A29A5D7A-B132-DC1E-FF3F-5AC644920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850356" y="5285154"/>
          <a:ext cx="6692518" cy="59855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</xdr:row>
      <xdr:rowOff>52092</xdr:rowOff>
    </xdr:from>
    <xdr:to>
      <xdr:col>10</xdr:col>
      <xdr:colOff>350447</xdr:colOff>
      <xdr:row>30</xdr:row>
      <xdr:rowOff>123135</xdr:rowOff>
    </xdr:to>
    <xdr:pic>
      <xdr:nvPicPr>
        <xdr:cNvPr id="2" name="Imagen 4">
          <a:extLst>
            <a:ext uri="{FF2B5EF4-FFF2-40B4-BE49-F238E27FC236}">
              <a16:creationId xmlns:a16="http://schemas.microsoft.com/office/drawing/2014/main" id="{8CD59BC3-BCBA-AB8A-45CF-1874D8790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518209"/>
          <a:ext cx="8557187" cy="4932603"/>
        </a:xfrm>
        <a:prstGeom prst="rect">
          <a:avLst/>
        </a:prstGeom>
      </xdr:spPr>
    </xdr:pic>
    <xdr:clientData/>
  </xdr:twoCellAnchor>
  <xdr:twoCellAnchor editAs="oneCell">
    <xdr:from>
      <xdr:col>11</xdr:col>
      <xdr:colOff>178468</xdr:colOff>
      <xdr:row>1</xdr:row>
      <xdr:rowOff>19563</xdr:rowOff>
    </xdr:from>
    <xdr:to>
      <xdr:col>19</xdr:col>
      <xdr:colOff>401237</xdr:colOff>
      <xdr:row>29</xdr:row>
      <xdr:rowOff>127444</xdr:rowOff>
    </xdr:to>
    <xdr:pic>
      <xdr:nvPicPr>
        <xdr:cNvPr id="40" name="Imagen 5">
          <a:extLst>
            <a:ext uri="{FF2B5EF4-FFF2-40B4-BE49-F238E27FC236}">
              <a16:creationId xmlns:a16="http://schemas.microsoft.com/office/drawing/2014/main" id="{9F401A9D-B38F-5BF0-EB47-5A3F7EB75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892622" y="478717"/>
          <a:ext cx="6562609" cy="4801800"/>
        </a:xfrm>
        <a:prstGeom prst="rect">
          <a:avLst/>
        </a:prstGeom>
      </xdr:spPr>
    </xdr:pic>
    <xdr:clientData/>
  </xdr:twoCellAnchor>
  <xdr:twoCellAnchor editAs="oneCell">
    <xdr:from>
      <xdr:col>0</xdr:col>
      <xdr:colOff>65126</xdr:colOff>
      <xdr:row>77</xdr:row>
      <xdr:rowOff>30220</xdr:rowOff>
    </xdr:from>
    <xdr:to>
      <xdr:col>10</xdr:col>
      <xdr:colOff>331568</xdr:colOff>
      <xdr:row>126</xdr:row>
      <xdr:rowOff>140408</xdr:rowOff>
    </xdr:to>
    <xdr:pic>
      <xdr:nvPicPr>
        <xdr:cNvPr id="71" name="Imagen 8">
          <a:extLst>
            <a:ext uri="{FF2B5EF4-FFF2-40B4-BE49-F238E27FC236}">
              <a16:creationId xmlns:a16="http://schemas.microsoft.com/office/drawing/2014/main" id="{79AE5057-0F5A-5005-7450-6DE488985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5126" y="12368758"/>
          <a:ext cx="8473182" cy="8324551"/>
        </a:xfrm>
        <a:prstGeom prst="rect">
          <a:avLst/>
        </a:prstGeom>
      </xdr:spPr>
    </xdr:pic>
    <xdr:clientData/>
  </xdr:twoCellAnchor>
  <xdr:twoCellAnchor editAs="oneCell">
    <xdr:from>
      <xdr:col>10</xdr:col>
      <xdr:colOff>681675</xdr:colOff>
      <xdr:row>76</xdr:row>
      <xdr:rowOff>107462</xdr:rowOff>
    </xdr:from>
    <xdr:to>
      <xdr:col>19</xdr:col>
      <xdr:colOff>534366</xdr:colOff>
      <xdr:row>116</xdr:row>
      <xdr:rowOff>26768</xdr:rowOff>
    </xdr:to>
    <xdr:pic>
      <xdr:nvPicPr>
        <xdr:cNvPr id="77" name="Imagen 9">
          <a:extLst>
            <a:ext uri="{FF2B5EF4-FFF2-40B4-BE49-F238E27FC236}">
              <a16:creationId xmlns:a16="http://schemas.microsoft.com/office/drawing/2014/main" id="{E6580596-F2E8-B554-7F17-1501081B0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633829" y="12289693"/>
          <a:ext cx="6985011" cy="6624906"/>
        </a:xfrm>
        <a:prstGeom prst="rect">
          <a:avLst/>
        </a:prstGeom>
      </xdr:spPr>
    </xdr:pic>
    <xdr:clientData/>
  </xdr:twoCellAnchor>
  <xdr:twoCellAnchor editAs="oneCell">
    <xdr:from>
      <xdr:col>0</xdr:col>
      <xdr:colOff>564446</xdr:colOff>
      <xdr:row>133</xdr:row>
      <xdr:rowOff>14111</xdr:rowOff>
    </xdr:from>
    <xdr:to>
      <xdr:col>10</xdr:col>
      <xdr:colOff>434866</xdr:colOff>
      <xdr:row>172</xdr:row>
      <xdr:rowOff>138610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8A8BF762-63A6-66BE-4881-8295F31B8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64446" y="110165444"/>
          <a:ext cx="7814976" cy="6178164"/>
        </a:xfrm>
        <a:prstGeom prst="rect">
          <a:avLst/>
        </a:prstGeom>
      </xdr:spPr>
    </xdr:pic>
    <xdr:clientData/>
  </xdr:twoCellAnchor>
  <xdr:twoCellAnchor editAs="oneCell">
    <xdr:from>
      <xdr:col>10</xdr:col>
      <xdr:colOff>706641</xdr:colOff>
      <xdr:row>132</xdr:row>
      <xdr:rowOff>117231</xdr:rowOff>
    </xdr:from>
    <xdr:to>
      <xdr:col>19</xdr:col>
      <xdr:colOff>621681</xdr:colOff>
      <xdr:row>163</xdr:row>
      <xdr:rowOff>101126</xdr:rowOff>
    </xdr:to>
    <xdr:pic>
      <xdr:nvPicPr>
        <xdr:cNvPr id="82" name="Imagen 11">
          <a:extLst>
            <a:ext uri="{FF2B5EF4-FFF2-40B4-BE49-F238E27FC236}">
              <a16:creationId xmlns:a16="http://schemas.microsoft.com/office/drawing/2014/main" id="{B4348ACC-64BC-982B-3C2F-8618141AF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658795" y="21052693"/>
          <a:ext cx="7047360" cy="5180736"/>
        </a:xfrm>
        <a:prstGeom prst="rect">
          <a:avLst/>
        </a:prstGeom>
      </xdr:spPr>
    </xdr:pic>
    <xdr:clientData/>
  </xdr:twoCellAnchor>
  <xdr:twoCellAnchor editAs="oneCell">
    <xdr:from>
      <xdr:col>0</xdr:col>
      <xdr:colOff>438530</xdr:colOff>
      <xdr:row>176</xdr:row>
      <xdr:rowOff>4344</xdr:rowOff>
    </xdr:from>
    <xdr:to>
      <xdr:col>10</xdr:col>
      <xdr:colOff>315396</xdr:colOff>
      <xdr:row>222</xdr:row>
      <xdr:rowOff>6254</xdr:rowOff>
    </xdr:to>
    <xdr:pic>
      <xdr:nvPicPr>
        <xdr:cNvPr id="88" name="Imagen 12">
          <a:extLst>
            <a:ext uri="{FF2B5EF4-FFF2-40B4-BE49-F238E27FC236}">
              <a16:creationId xmlns:a16="http://schemas.microsoft.com/office/drawing/2014/main" id="{A47C8E72-EEEC-C567-0C4A-5ECB23037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8530" y="27817344"/>
          <a:ext cx="8083606" cy="7713348"/>
        </a:xfrm>
        <a:prstGeom prst="rect">
          <a:avLst/>
        </a:prstGeom>
      </xdr:spPr>
    </xdr:pic>
    <xdr:clientData/>
  </xdr:twoCellAnchor>
  <xdr:twoCellAnchor editAs="oneCell">
    <xdr:from>
      <xdr:col>10</xdr:col>
      <xdr:colOff>611120</xdr:colOff>
      <xdr:row>174</xdr:row>
      <xdr:rowOff>65127</xdr:rowOff>
    </xdr:from>
    <xdr:to>
      <xdr:col>26</xdr:col>
      <xdr:colOff>715774</xdr:colOff>
      <xdr:row>205</xdr:row>
      <xdr:rowOff>48325</xdr:rowOff>
    </xdr:to>
    <xdr:pic>
      <xdr:nvPicPr>
        <xdr:cNvPr id="89" name="Imagen 13">
          <a:extLst>
            <a:ext uri="{FF2B5EF4-FFF2-40B4-BE49-F238E27FC236}">
              <a16:creationId xmlns:a16="http://schemas.microsoft.com/office/drawing/2014/main" id="{0A8B27B4-B965-2A35-C289-B5BBADADB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563274" y="27565512"/>
          <a:ext cx="12784334" cy="518003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229</xdr:row>
      <xdr:rowOff>19538</xdr:rowOff>
    </xdr:from>
    <xdr:to>
      <xdr:col>10</xdr:col>
      <xdr:colOff>450592</xdr:colOff>
      <xdr:row>274</xdr:row>
      <xdr:rowOff>78933</xdr:rowOff>
    </xdr:to>
    <xdr:pic>
      <xdr:nvPicPr>
        <xdr:cNvPr id="90" name="Imagen 14">
          <a:extLst>
            <a:ext uri="{FF2B5EF4-FFF2-40B4-BE49-F238E27FC236}">
              <a16:creationId xmlns:a16="http://schemas.microsoft.com/office/drawing/2014/main" id="{7B2EBDA3-4A3D-F3D2-B27C-CC8273F43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36116846"/>
          <a:ext cx="8657332" cy="7603196"/>
        </a:xfrm>
        <a:prstGeom prst="rect">
          <a:avLst/>
        </a:prstGeom>
      </xdr:spPr>
    </xdr:pic>
    <xdr:clientData/>
  </xdr:twoCellAnchor>
  <xdr:twoCellAnchor editAs="oneCell">
    <xdr:from>
      <xdr:col>11</xdr:col>
      <xdr:colOff>97692</xdr:colOff>
      <xdr:row>228</xdr:row>
      <xdr:rowOff>146539</xdr:rowOff>
    </xdr:from>
    <xdr:to>
      <xdr:col>22</xdr:col>
      <xdr:colOff>306582</xdr:colOff>
      <xdr:row>262</xdr:row>
      <xdr:rowOff>29096</xdr:rowOff>
    </xdr:to>
    <xdr:pic>
      <xdr:nvPicPr>
        <xdr:cNvPr id="91" name="Imagen 15">
          <a:extLst>
            <a:ext uri="{FF2B5EF4-FFF2-40B4-BE49-F238E27FC236}">
              <a16:creationId xmlns:a16="http://schemas.microsoft.com/office/drawing/2014/main" id="{73959B60-9B80-C934-ED8C-F05B53F54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811846" y="36087539"/>
          <a:ext cx="8926170" cy="5582315"/>
        </a:xfrm>
        <a:prstGeom prst="rect">
          <a:avLst/>
        </a:prstGeom>
      </xdr:spPr>
    </xdr:pic>
    <xdr:clientData/>
  </xdr:twoCellAnchor>
  <xdr:twoCellAnchor editAs="oneCell">
    <xdr:from>
      <xdr:col>0</xdr:col>
      <xdr:colOff>160651</xdr:colOff>
      <xdr:row>279</xdr:row>
      <xdr:rowOff>107462</xdr:rowOff>
    </xdr:from>
    <xdr:to>
      <xdr:col>10</xdr:col>
      <xdr:colOff>495093</xdr:colOff>
      <xdr:row>318</xdr:row>
      <xdr:rowOff>12608</xdr:rowOff>
    </xdr:to>
    <xdr:pic>
      <xdr:nvPicPr>
        <xdr:cNvPr id="94" name="Imagen 16">
          <a:extLst>
            <a:ext uri="{FF2B5EF4-FFF2-40B4-BE49-F238E27FC236}">
              <a16:creationId xmlns:a16="http://schemas.microsoft.com/office/drawing/2014/main" id="{11A07F90-981F-5E3D-7324-0CAB76758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60651" y="44020154"/>
          <a:ext cx="8541182" cy="6443109"/>
        </a:xfrm>
        <a:prstGeom prst="rect">
          <a:avLst/>
        </a:prstGeom>
      </xdr:spPr>
    </xdr:pic>
    <xdr:clientData/>
  </xdr:twoCellAnchor>
  <xdr:twoCellAnchor editAs="oneCell">
    <xdr:from>
      <xdr:col>11</xdr:col>
      <xdr:colOff>95521</xdr:colOff>
      <xdr:row>278</xdr:row>
      <xdr:rowOff>106375</xdr:rowOff>
    </xdr:from>
    <xdr:to>
      <xdr:col>20</xdr:col>
      <xdr:colOff>755739</xdr:colOff>
      <xdr:row>318</xdr:row>
      <xdr:rowOff>106355</xdr:rowOff>
    </xdr:to>
    <xdr:pic>
      <xdr:nvPicPr>
        <xdr:cNvPr id="95" name="Imagen 17">
          <a:extLst>
            <a:ext uri="{FF2B5EF4-FFF2-40B4-BE49-F238E27FC236}">
              <a16:creationId xmlns:a16="http://schemas.microsoft.com/office/drawing/2014/main" id="{9AEDDE87-3825-2DB5-0B62-C1462D66F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809675" y="43862760"/>
          <a:ext cx="7792538" cy="6705580"/>
        </a:xfrm>
        <a:prstGeom prst="rect">
          <a:avLst/>
        </a:prstGeom>
      </xdr:spPr>
    </xdr:pic>
    <xdr:clientData/>
  </xdr:twoCellAnchor>
  <xdr:twoCellAnchor editAs="oneCell">
    <xdr:from>
      <xdr:col>0</xdr:col>
      <xdr:colOff>354950</xdr:colOff>
      <xdr:row>324</xdr:row>
      <xdr:rowOff>146538</xdr:rowOff>
    </xdr:from>
    <xdr:to>
      <xdr:col>12</xdr:col>
      <xdr:colOff>549904</xdr:colOff>
      <xdr:row>366</xdr:row>
      <xdr:rowOff>120716</xdr:rowOff>
    </xdr:to>
    <xdr:pic>
      <xdr:nvPicPr>
        <xdr:cNvPr id="97" name="Imagen 18">
          <a:extLst>
            <a:ext uri="{FF2B5EF4-FFF2-40B4-BE49-F238E27FC236}">
              <a16:creationId xmlns:a16="http://schemas.microsoft.com/office/drawing/2014/main" id="{5D9264F7-3661-6A92-A650-B31518140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54950" y="51093076"/>
          <a:ext cx="9986654" cy="7015059"/>
        </a:xfrm>
        <a:prstGeom prst="rect">
          <a:avLst/>
        </a:prstGeom>
      </xdr:spPr>
    </xdr:pic>
    <xdr:clientData/>
  </xdr:twoCellAnchor>
  <xdr:twoCellAnchor editAs="oneCell">
    <xdr:from>
      <xdr:col>1</xdr:col>
      <xdr:colOff>78154</xdr:colOff>
      <xdr:row>370</xdr:row>
      <xdr:rowOff>68384</xdr:rowOff>
    </xdr:from>
    <xdr:to>
      <xdr:col>12</xdr:col>
      <xdr:colOff>555703</xdr:colOff>
      <xdr:row>412</xdr:row>
      <xdr:rowOff>135362</xdr:rowOff>
    </xdr:to>
    <xdr:pic>
      <xdr:nvPicPr>
        <xdr:cNvPr id="103" name="Imagen 20">
          <a:extLst>
            <a:ext uri="{FF2B5EF4-FFF2-40B4-BE49-F238E27FC236}">
              <a16:creationId xmlns:a16="http://schemas.microsoft.com/office/drawing/2014/main" id="{CC14127B-4371-DC15-BD4A-F07902E58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40154" y="58205076"/>
          <a:ext cx="9476769" cy="7107857"/>
        </a:xfrm>
        <a:prstGeom prst="rect">
          <a:avLst/>
        </a:prstGeom>
      </xdr:spPr>
    </xdr:pic>
    <xdr:clientData/>
  </xdr:twoCellAnchor>
  <xdr:twoCellAnchor editAs="oneCell">
    <xdr:from>
      <xdr:col>13</xdr:col>
      <xdr:colOff>244231</xdr:colOff>
      <xdr:row>369</xdr:row>
      <xdr:rowOff>9769</xdr:rowOff>
    </xdr:from>
    <xdr:to>
      <xdr:col>20</xdr:col>
      <xdr:colOff>12563</xdr:colOff>
      <xdr:row>384</xdr:row>
      <xdr:rowOff>8432</xdr:rowOff>
    </xdr:to>
    <xdr:pic>
      <xdr:nvPicPr>
        <xdr:cNvPr id="104" name="Imagen 21">
          <a:extLst>
            <a:ext uri="{FF2B5EF4-FFF2-40B4-BE49-F238E27FC236}">
              <a16:creationId xmlns:a16="http://schemas.microsoft.com/office/drawing/2014/main" id="{80B86CEB-DEA7-7A68-690C-D15AA6398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482385" y="57990154"/>
          <a:ext cx="5315692" cy="251326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418</xdr:row>
      <xdr:rowOff>29307</xdr:rowOff>
    </xdr:from>
    <xdr:to>
      <xdr:col>12</xdr:col>
      <xdr:colOff>218544</xdr:colOff>
      <xdr:row>459</xdr:row>
      <xdr:rowOff>158049</xdr:rowOff>
    </xdr:to>
    <xdr:pic>
      <xdr:nvPicPr>
        <xdr:cNvPr id="105" name="Imagen 22">
          <a:extLst>
            <a:ext uri="{FF2B5EF4-FFF2-40B4-BE49-F238E27FC236}">
              <a16:creationId xmlns:a16="http://schemas.microsoft.com/office/drawing/2014/main" id="{C4FCD7B5-D811-4AF3-EA2C-A858D1BCE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65668769"/>
          <a:ext cx="10010244" cy="7001980"/>
        </a:xfrm>
        <a:prstGeom prst="rect">
          <a:avLst/>
        </a:prstGeom>
      </xdr:spPr>
    </xdr:pic>
    <xdr:clientData/>
  </xdr:twoCellAnchor>
  <xdr:twoCellAnchor editAs="oneCell">
    <xdr:from>
      <xdr:col>13</xdr:col>
      <xdr:colOff>136770</xdr:colOff>
      <xdr:row>417</xdr:row>
      <xdr:rowOff>107462</xdr:rowOff>
    </xdr:from>
    <xdr:to>
      <xdr:col>26</xdr:col>
      <xdr:colOff>275387</xdr:colOff>
      <xdr:row>459</xdr:row>
      <xdr:rowOff>107753</xdr:rowOff>
    </xdr:to>
    <xdr:pic>
      <xdr:nvPicPr>
        <xdr:cNvPr id="106" name="Imagen 23">
          <a:extLst>
            <a:ext uri="{FF2B5EF4-FFF2-40B4-BE49-F238E27FC236}">
              <a16:creationId xmlns:a16="http://schemas.microsoft.com/office/drawing/2014/main" id="{58DC5BB9-94B1-75BF-6F63-6D84B6D83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374924" y="65590616"/>
          <a:ext cx="10440857" cy="70411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464</xdr:row>
      <xdr:rowOff>127000</xdr:rowOff>
    </xdr:from>
    <xdr:to>
      <xdr:col>12</xdr:col>
      <xdr:colOff>437928</xdr:colOff>
      <xdr:row>515</xdr:row>
      <xdr:rowOff>3793</xdr:rowOff>
    </xdr:to>
    <xdr:pic>
      <xdr:nvPicPr>
        <xdr:cNvPr id="112" name="Imagen 24">
          <a:extLst>
            <a:ext uri="{FF2B5EF4-FFF2-40B4-BE49-F238E27FC236}">
              <a16:creationId xmlns:a16="http://schemas.microsoft.com/office/drawing/2014/main" id="{01429F5D-DFA1-E00D-4B9F-9B1444E1C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72956615"/>
          <a:ext cx="10229628" cy="8418396"/>
        </a:xfrm>
        <a:prstGeom prst="rect">
          <a:avLst/>
        </a:prstGeom>
      </xdr:spPr>
    </xdr:pic>
    <xdr:clientData/>
  </xdr:twoCellAnchor>
  <xdr:twoCellAnchor editAs="oneCell">
    <xdr:from>
      <xdr:col>13</xdr:col>
      <xdr:colOff>146540</xdr:colOff>
      <xdr:row>461</xdr:row>
      <xdr:rowOff>117231</xdr:rowOff>
    </xdr:from>
    <xdr:to>
      <xdr:col>21</xdr:col>
      <xdr:colOff>672538</xdr:colOff>
      <xdr:row>487</xdr:row>
      <xdr:rowOff>135208</xdr:rowOff>
    </xdr:to>
    <xdr:pic>
      <xdr:nvPicPr>
        <xdr:cNvPr id="115" name="Imagen 25">
          <a:extLst>
            <a:ext uri="{FF2B5EF4-FFF2-40B4-BE49-F238E27FC236}">
              <a16:creationId xmlns:a16="http://schemas.microsoft.com/office/drawing/2014/main" id="{3A372C6A-FFA8-8625-9745-A96A3520B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384694" y="72477923"/>
          <a:ext cx="6865838" cy="437661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517</xdr:row>
      <xdr:rowOff>0</xdr:rowOff>
    </xdr:from>
    <xdr:to>
      <xdr:col>12</xdr:col>
      <xdr:colOff>505511</xdr:colOff>
      <xdr:row>560</xdr:row>
      <xdr:rowOff>70086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96D13754-D069-A929-FC69-FA9D2593F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171308889"/>
          <a:ext cx="9974067" cy="6744641"/>
        </a:xfrm>
        <a:prstGeom prst="rect">
          <a:avLst/>
        </a:prstGeom>
      </xdr:spPr>
    </xdr:pic>
    <xdr:clientData/>
  </xdr:twoCellAnchor>
  <xdr:twoCellAnchor editAs="oneCell">
    <xdr:from>
      <xdr:col>13</xdr:col>
      <xdr:colOff>136768</xdr:colOff>
      <xdr:row>519</xdr:row>
      <xdr:rowOff>1</xdr:rowOff>
    </xdr:from>
    <xdr:to>
      <xdr:col>22</xdr:col>
      <xdr:colOff>311143</xdr:colOff>
      <xdr:row>549</xdr:row>
      <xdr:rowOff>111648</xdr:rowOff>
    </xdr:to>
    <xdr:pic>
      <xdr:nvPicPr>
        <xdr:cNvPr id="117" name="Imagen 27">
          <a:extLst>
            <a:ext uri="{FF2B5EF4-FFF2-40B4-BE49-F238E27FC236}">
              <a16:creationId xmlns:a16="http://schemas.microsoft.com/office/drawing/2014/main" id="{F5C9501A-24E9-928E-09DA-B4B361785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374922" y="81426539"/>
          <a:ext cx="7306695" cy="51408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562</xdr:row>
      <xdr:rowOff>0</xdr:rowOff>
    </xdr:from>
    <xdr:to>
      <xdr:col>12</xdr:col>
      <xdr:colOff>524564</xdr:colOff>
      <xdr:row>608</xdr:row>
      <xdr:rowOff>109313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DC99261A-DE28-96C1-9BCE-31941753D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178293889"/>
          <a:ext cx="9993120" cy="7249537"/>
        </a:xfrm>
        <a:prstGeom prst="rect">
          <a:avLst/>
        </a:prstGeom>
      </xdr:spPr>
    </xdr:pic>
    <xdr:clientData/>
  </xdr:twoCellAnchor>
  <xdr:twoCellAnchor editAs="oneCell">
    <xdr:from>
      <xdr:col>12</xdr:col>
      <xdr:colOff>761999</xdr:colOff>
      <xdr:row>561</xdr:row>
      <xdr:rowOff>58615</xdr:rowOff>
    </xdr:from>
    <xdr:to>
      <xdr:col>23</xdr:col>
      <xdr:colOff>262744</xdr:colOff>
      <xdr:row>585</xdr:row>
      <xdr:rowOff>118796</xdr:rowOff>
    </xdr:to>
    <xdr:pic>
      <xdr:nvPicPr>
        <xdr:cNvPr id="121" name="Imagen 29">
          <a:extLst>
            <a:ext uri="{FF2B5EF4-FFF2-40B4-BE49-F238E27FC236}">
              <a16:creationId xmlns:a16="http://schemas.microsoft.com/office/drawing/2014/main" id="{00045591-854D-B906-6614-E5A082BF9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238153" y="88050077"/>
          <a:ext cx="8218025" cy="408353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611</xdr:row>
      <xdr:rowOff>0</xdr:rowOff>
    </xdr:from>
    <xdr:to>
      <xdr:col>13</xdr:col>
      <xdr:colOff>715197</xdr:colOff>
      <xdr:row>661</xdr:row>
      <xdr:rowOff>60006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4B871734-870B-6349-9DC3-E341BC72B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185899778"/>
          <a:ext cx="10945753" cy="7821116"/>
        </a:xfrm>
        <a:prstGeom prst="rect">
          <a:avLst/>
        </a:prstGeom>
      </xdr:spPr>
    </xdr:pic>
    <xdr:clientData/>
  </xdr:twoCellAnchor>
  <xdr:twoCellAnchor editAs="oneCell">
    <xdr:from>
      <xdr:col>14</xdr:col>
      <xdr:colOff>101855</xdr:colOff>
      <xdr:row>610</xdr:row>
      <xdr:rowOff>107462</xdr:rowOff>
    </xdr:from>
    <xdr:to>
      <xdr:col>26</xdr:col>
      <xdr:colOff>377135</xdr:colOff>
      <xdr:row>647</xdr:row>
      <xdr:rowOff>77261</xdr:rowOff>
    </xdr:to>
    <xdr:pic>
      <xdr:nvPicPr>
        <xdr:cNvPr id="123" name="Imagen 32">
          <a:extLst>
            <a:ext uri="{FF2B5EF4-FFF2-40B4-BE49-F238E27FC236}">
              <a16:creationId xmlns:a16="http://schemas.microsoft.com/office/drawing/2014/main" id="{97AFCF76-5417-8FC0-F5B3-F3D829299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1102009" y="95758000"/>
          <a:ext cx="9785040" cy="6172478"/>
        </a:xfrm>
        <a:prstGeom prst="rect">
          <a:avLst/>
        </a:prstGeom>
      </xdr:spPr>
    </xdr:pic>
    <xdr:clientData/>
  </xdr:twoCellAnchor>
  <xdr:twoCellAnchor editAs="oneCell">
    <xdr:from>
      <xdr:col>0</xdr:col>
      <xdr:colOff>48846</xdr:colOff>
      <xdr:row>663</xdr:row>
      <xdr:rowOff>0</xdr:rowOff>
    </xdr:from>
    <xdr:to>
      <xdr:col>11</xdr:col>
      <xdr:colOff>31026</xdr:colOff>
      <xdr:row>708</xdr:row>
      <xdr:rowOff>4034</xdr:rowOff>
    </xdr:to>
    <xdr:pic>
      <xdr:nvPicPr>
        <xdr:cNvPr id="124" name="Imagen 33">
          <a:extLst>
            <a:ext uri="{FF2B5EF4-FFF2-40B4-BE49-F238E27FC236}">
              <a16:creationId xmlns:a16="http://schemas.microsoft.com/office/drawing/2014/main" id="{B182C631-2276-9C96-D89A-51822462A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8846" y="103934846"/>
          <a:ext cx="8981400" cy="7539798"/>
        </a:xfrm>
        <a:prstGeom prst="rect">
          <a:avLst/>
        </a:prstGeom>
      </xdr:spPr>
    </xdr:pic>
    <xdr:clientData/>
  </xdr:twoCellAnchor>
  <xdr:twoCellAnchor editAs="oneCell">
    <xdr:from>
      <xdr:col>11</xdr:col>
      <xdr:colOff>742463</xdr:colOff>
      <xdr:row>661</xdr:row>
      <xdr:rowOff>87923</xdr:rowOff>
    </xdr:from>
    <xdr:to>
      <xdr:col>22</xdr:col>
      <xdr:colOff>665840</xdr:colOff>
      <xdr:row>684</xdr:row>
      <xdr:rowOff>139894</xdr:rowOff>
    </xdr:to>
    <xdr:pic>
      <xdr:nvPicPr>
        <xdr:cNvPr id="127" name="Imagen 34">
          <a:extLst>
            <a:ext uri="{FF2B5EF4-FFF2-40B4-BE49-F238E27FC236}">
              <a16:creationId xmlns:a16="http://schemas.microsoft.com/office/drawing/2014/main" id="{DA8DCE24-866C-9585-F7E1-108566434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456617" y="103710154"/>
          <a:ext cx="8640657" cy="3907691"/>
        </a:xfrm>
        <a:prstGeom prst="rect">
          <a:avLst/>
        </a:prstGeom>
      </xdr:spPr>
    </xdr:pic>
    <xdr:clientData/>
  </xdr:twoCellAnchor>
  <xdr:twoCellAnchor editAs="oneCell">
    <xdr:from>
      <xdr:col>14</xdr:col>
      <xdr:colOff>650061</xdr:colOff>
      <xdr:row>715</xdr:row>
      <xdr:rowOff>119538</xdr:rowOff>
    </xdr:from>
    <xdr:to>
      <xdr:col>27</xdr:col>
      <xdr:colOff>466554</xdr:colOff>
      <xdr:row>737</xdr:row>
      <xdr:rowOff>15845</xdr:rowOff>
    </xdr:to>
    <xdr:pic>
      <xdr:nvPicPr>
        <xdr:cNvPr id="130" name="Imagen 35">
          <a:extLst>
            <a:ext uri="{FF2B5EF4-FFF2-40B4-BE49-F238E27FC236}">
              <a16:creationId xmlns:a16="http://schemas.microsoft.com/office/drawing/2014/main" id="{B9FAAA45-9B21-837D-DC7E-65CBE94AD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603811" y="113934469"/>
          <a:ext cx="10118733" cy="358438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715</xdr:row>
      <xdr:rowOff>78154</xdr:rowOff>
    </xdr:from>
    <xdr:to>
      <xdr:col>14</xdr:col>
      <xdr:colOff>234007</xdr:colOff>
      <xdr:row>760</xdr:row>
      <xdr:rowOff>150360</xdr:rowOff>
    </xdr:to>
    <xdr:pic>
      <xdr:nvPicPr>
        <xdr:cNvPr id="128" name="Imagen 36">
          <a:extLst>
            <a:ext uri="{FF2B5EF4-FFF2-40B4-BE49-F238E27FC236}">
              <a16:creationId xmlns:a16="http://schemas.microsoft.com/office/drawing/2014/main" id="{1571F9F0-3490-A050-8F0B-F08A200E3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112141000"/>
          <a:ext cx="11610667" cy="761600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765</xdr:row>
      <xdr:rowOff>88195</xdr:rowOff>
    </xdr:from>
    <xdr:to>
      <xdr:col>12</xdr:col>
      <xdr:colOff>537668</xdr:colOff>
      <xdr:row>813</xdr:row>
      <xdr:rowOff>48505</xdr:rowOff>
    </xdr:to>
    <xdr:pic>
      <xdr:nvPicPr>
        <xdr:cNvPr id="131" name="Imagen 37">
          <a:extLst>
            <a:ext uri="{FF2B5EF4-FFF2-40B4-BE49-F238E27FC236}">
              <a16:creationId xmlns:a16="http://schemas.microsoft.com/office/drawing/2014/main" id="{ECD2B47B-AD97-3BB0-0E30-7BCDC04FB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121840626"/>
          <a:ext cx="10329368" cy="8007032"/>
        </a:xfrm>
        <a:prstGeom prst="rect">
          <a:avLst/>
        </a:prstGeom>
      </xdr:spPr>
    </xdr:pic>
    <xdr:clientData/>
  </xdr:twoCellAnchor>
  <xdr:twoCellAnchor editAs="oneCell">
    <xdr:from>
      <xdr:col>13</xdr:col>
      <xdr:colOff>229306</xdr:colOff>
      <xdr:row>764</xdr:row>
      <xdr:rowOff>141111</xdr:rowOff>
    </xdr:from>
    <xdr:to>
      <xdr:col>32</xdr:col>
      <xdr:colOff>2803</xdr:colOff>
      <xdr:row>799</xdr:row>
      <xdr:rowOff>135563</xdr:rowOff>
    </xdr:to>
    <xdr:pic>
      <xdr:nvPicPr>
        <xdr:cNvPr id="132" name="Imagen 38">
          <a:extLst>
            <a:ext uri="{FF2B5EF4-FFF2-40B4-BE49-F238E27FC236}">
              <a16:creationId xmlns:a16="http://schemas.microsoft.com/office/drawing/2014/main" id="{D4DB9BFB-C1A5-80A5-5F64-454350609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24584" y="121734792"/>
          <a:ext cx="14803572" cy="5861850"/>
        </a:xfrm>
        <a:prstGeom prst="rect">
          <a:avLst/>
        </a:prstGeom>
      </xdr:spPr>
    </xdr:pic>
    <xdr:clientData/>
  </xdr:twoCellAnchor>
  <xdr:twoCellAnchor editAs="oneCell">
    <xdr:from>
      <xdr:col>0</xdr:col>
      <xdr:colOff>384528</xdr:colOff>
      <xdr:row>817</xdr:row>
      <xdr:rowOff>70556</xdr:rowOff>
    </xdr:from>
    <xdr:to>
      <xdr:col>11</xdr:col>
      <xdr:colOff>311836</xdr:colOff>
      <xdr:row>861</xdr:row>
      <xdr:rowOff>100209</xdr:rowOff>
    </xdr:to>
    <xdr:pic>
      <xdr:nvPicPr>
        <xdr:cNvPr id="135" name="Imagen 40">
          <a:extLst>
            <a:ext uri="{FF2B5EF4-FFF2-40B4-BE49-F238E27FC236}">
              <a16:creationId xmlns:a16="http://schemas.microsoft.com/office/drawing/2014/main" id="{A1225605-2732-8C91-02C7-92221B6E3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84528" y="130077987"/>
          <a:ext cx="8926528" cy="7405815"/>
        </a:xfrm>
        <a:prstGeom prst="rect">
          <a:avLst/>
        </a:prstGeom>
      </xdr:spPr>
    </xdr:pic>
    <xdr:clientData/>
  </xdr:twoCellAnchor>
  <xdr:twoCellAnchor editAs="oneCell">
    <xdr:from>
      <xdr:col>12</xdr:col>
      <xdr:colOff>132292</xdr:colOff>
      <xdr:row>817</xdr:row>
      <xdr:rowOff>88195</xdr:rowOff>
    </xdr:from>
    <xdr:to>
      <xdr:col>24</xdr:col>
      <xdr:colOff>665053</xdr:colOff>
      <xdr:row>861</xdr:row>
      <xdr:rowOff>76217</xdr:rowOff>
    </xdr:to>
    <xdr:pic>
      <xdr:nvPicPr>
        <xdr:cNvPr id="136" name="Imagen 41">
          <a:extLst>
            <a:ext uri="{FF2B5EF4-FFF2-40B4-BE49-F238E27FC236}">
              <a16:creationId xmlns:a16="http://schemas.microsoft.com/office/drawing/2014/main" id="{6372E184-4394-8D67-CFF4-E3EDC40ED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569098" y="130095626"/>
          <a:ext cx="10042521" cy="7364184"/>
        </a:xfrm>
        <a:prstGeom prst="rect">
          <a:avLst/>
        </a:prstGeom>
      </xdr:spPr>
    </xdr:pic>
    <xdr:clientData/>
  </xdr:twoCellAnchor>
  <xdr:twoCellAnchor editAs="oneCell">
    <xdr:from>
      <xdr:col>0</xdr:col>
      <xdr:colOff>326319</xdr:colOff>
      <xdr:row>865</xdr:row>
      <xdr:rowOff>44098</xdr:rowOff>
    </xdr:from>
    <xdr:to>
      <xdr:col>13</xdr:col>
      <xdr:colOff>366824</xdr:colOff>
      <xdr:row>901</xdr:row>
      <xdr:rowOff>125646</xdr:rowOff>
    </xdr:to>
    <xdr:pic>
      <xdr:nvPicPr>
        <xdr:cNvPr id="137" name="Imagen 42">
          <a:extLst>
            <a:ext uri="{FF2B5EF4-FFF2-40B4-BE49-F238E27FC236}">
              <a16:creationId xmlns:a16="http://schemas.microsoft.com/office/drawing/2014/main" id="{3A1ABD7C-A0A8-E02A-E715-3CE89E634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26319" y="137671529"/>
          <a:ext cx="10624685" cy="6116589"/>
        </a:xfrm>
        <a:prstGeom prst="rect">
          <a:avLst/>
        </a:prstGeom>
      </xdr:spPr>
    </xdr:pic>
    <xdr:clientData/>
  </xdr:twoCellAnchor>
  <xdr:twoCellAnchor editAs="oneCell">
    <xdr:from>
      <xdr:col>14</xdr:col>
      <xdr:colOff>185208</xdr:colOff>
      <xdr:row>864</xdr:row>
      <xdr:rowOff>114654</xdr:rowOff>
    </xdr:from>
    <xdr:to>
      <xdr:col>22</xdr:col>
      <xdr:colOff>595421</xdr:colOff>
      <xdr:row>901</xdr:row>
      <xdr:rowOff>95095</xdr:rowOff>
    </xdr:to>
    <xdr:pic>
      <xdr:nvPicPr>
        <xdr:cNvPr id="140" name="Imagen 43">
          <a:extLst>
            <a:ext uri="{FF2B5EF4-FFF2-40B4-BE49-F238E27FC236}">
              <a16:creationId xmlns:a16="http://schemas.microsoft.com/office/drawing/2014/main" id="{25433F61-BF08-2717-BDCB-C3A7A95AF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1138958" y="137583335"/>
          <a:ext cx="6750053" cy="6183122"/>
        </a:xfrm>
        <a:prstGeom prst="rect">
          <a:avLst/>
        </a:prstGeom>
      </xdr:spPr>
    </xdr:pic>
    <xdr:clientData/>
  </xdr:twoCellAnchor>
  <xdr:twoCellAnchor editAs="oneCell">
    <xdr:from>
      <xdr:col>0</xdr:col>
      <xdr:colOff>370416</xdr:colOff>
      <xdr:row>904</xdr:row>
      <xdr:rowOff>35278</xdr:rowOff>
    </xdr:from>
    <xdr:to>
      <xdr:col>10</xdr:col>
      <xdr:colOff>388782</xdr:colOff>
      <xdr:row>950</xdr:row>
      <xdr:rowOff>18972</xdr:rowOff>
    </xdr:to>
    <xdr:pic>
      <xdr:nvPicPr>
        <xdr:cNvPr id="141" name="Imagen 44">
          <a:extLst>
            <a:ext uri="{FF2B5EF4-FFF2-40B4-BE49-F238E27FC236}">
              <a16:creationId xmlns:a16="http://schemas.microsoft.com/office/drawing/2014/main" id="{37BCAB05-91B2-8502-CD84-F8E67951F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70416" y="143853959"/>
          <a:ext cx="8225106" cy="7695134"/>
        </a:xfrm>
        <a:prstGeom prst="rect">
          <a:avLst/>
        </a:prstGeom>
      </xdr:spPr>
    </xdr:pic>
    <xdr:clientData/>
  </xdr:twoCellAnchor>
  <xdr:twoCellAnchor editAs="oneCell">
    <xdr:from>
      <xdr:col>11</xdr:col>
      <xdr:colOff>52916</xdr:colOff>
      <xdr:row>904</xdr:row>
      <xdr:rowOff>35278</xdr:rowOff>
    </xdr:from>
    <xdr:to>
      <xdr:col>29</xdr:col>
      <xdr:colOff>725218</xdr:colOff>
      <xdr:row>929</xdr:row>
      <xdr:rowOff>3744</xdr:rowOff>
    </xdr:to>
    <xdr:pic>
      <xdr:nvPicPr>
        <xdr:cNvPr id="142" name="Imagen 45">
          <a:extLst>
            <a:ext uri="{FF2B5EF4-FFF2-40B4-BE49-F238E27FC236}">
              <a16:creationId xmlns:a16="http://schemas.microsoft.com/office/drawing/2014/main" id="{68A21745-4D59-3E04-624E-ABB49467C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731249" y="143853959"/>
          <a:ext cx="14936942" cy="4159466"/>
        </a:xfrm>
        <a:prstGeom prst="rect">
          <a:avLst/>
        </a:prstGeom>
      </xdr:spPr>
    </xdr:pic>
    <xdr:clientData/>
  </xdr:twoCellAnchor>
  <xdr:twoCellAnchor editAs="oneCell">
    <xdr:from>
      <xdr:col>0</xdr:col>
      <xdr:colOff>643819</xdr:colOff>
      <xdr:row>954</xdr:row>
      <xdr:rowOff>52916</xdr:rowOff>
    </xdr:from>
    <xdr:to>
      <xdr:col>19</xdr:col>
      <xdr:colOff>318967</xdr:colOff>
      <xdr:row>982</xdr:row>
      <xdr:rowOff>43467</xdr:rowOff>
    </xdr:to>
    <xdr:pic>
      <xdr:nvPicPr>
        <xdr:cNvPr id="143" name="Imagen 46">
          <a:extLst>
            <a:ext uri="{FF2B5EF4-FFF2-40B4-BE49-F238E27FC236}">
              <a16:creationId xmlns:a16="http://schemas.microsoft.com/office/drawing/2014/main" id="{FA88E457-4C5E-6CFD-636E-3E38D6B24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43819" y="151809097"/>
          <a:ext cx="15014208" cy="4684471"/>
        </a:xfrm>
        <a:prstGeom prst="rect">
          <a:avLst/>
        </a:prstGeom>
      </xdr:spPr>
    </xdr:pic>
    <xdr:clientData/>
  </xdr:twoCellAnchor>
  <xdr:twoCellAnchor editAs="oneCell">
    <xdr:from>
      <xdr:col>0</xdr:col>
      <xdr:colOff>652638</xdr:colOff>
      <xdr:row>985</xdr:row>
      <xdr:rowOff>61736</xdr:rowOff>
    </xdr:from>
    <xdr:to>
      <xdr:col>13</xdr:col>
      <xdr:colOff>626458</xdr:colOff>
      <xdr:row>1031</xdr:row>
      <xdr:rowOff>144219</xdr:rowOff>
    </xdr:to>
    <xdr:pic>
      <xdr:nvPicPr>
        <xdr:cNvPr id="144" name="Imagen 47">
          <a:extLst>
            <a:ext uri="{FF2B5EF4-FFF2-40B4-BE49-F238E27FC236}">
              <a16:creationId xmlns:a16="http://schemas.microsoft.com/office/drawing/2014/main" id="{4D3C0E2A-58DE-DF19-B8E9-51FD25006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52638" y="156739167"/>
          <a:ext cx="10558000" cy="7793925"/>
        </a:xfrm>
        <a:prstGeom prst="rect">
          <a:avLst/>
        </a:prstGeom>
      </xdr:spPr>
    </xdr:pic>
    <xdr:clientData/>
  </xdr:twoCellAnchor>
  <xdr:twoCellAnchor editAs="oneCell">
    <xdr:from>
      <xdr:col>14</xdr:col>
      <xdr:colOff>432153</xdr:colOff>
      <xdr:row>984</xdr:row>
      <xdr:rowOff>132292</xdr:rowOff>
    </xdr:from>
    <xdr:to>
      <xdr:col>34</xdr:col>
      <xdr:colOff>712754</xdr:colOff>
      <xdr:row>1024</xdr:row>
      <xdr:rowOff>109922</xdr:rowOff>
    </xdr:to>
    <xdr:pic>
      <xdr:nvPicPr>
        <xdr:cNvPr id="145" name="Imagen 48">
          <a:extLst>
            <a:ext uri="{FF2B5EF4-FFF2-40B4-BE49-F238E27FC236}">
              <a16:creationId xmlns:a16="http://schemas.microsoft.com/office/drawing/2014/main" id="{088E9003-F23F-94E7-1433-CC19B9E59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385903" y="156650973"/>
          <a:ext cx="16130201" cy="6683229"/>
        </a:xfrm>
        <a:prstGeom prst="rect">
          <a:avLst/>
        </a:prstGeom>
      </xdr:spPr>
    </xdr:pic>
    <xdr:clientData/>
  </xdr:twoCellAnchor>
  <xdr:twoCellAnchor editAs="oneCell">
    <xdr:from>
      <xdr:col>1</xdr:col>
      <xdr:colOff>17638</xdr:colOff>
      <xdr:row>1038</xdr:row>
      <xdr:rowOff>52916</xdr:rowOff>
    </xdr:from>
    <xdr:to>
      <xdr:col>10</xdr:col>
      <xdr:colOff>69906</xdr:colOff>
      <xdr:row>1079</xdr:row>
      <xdr:rowOff>95067</xdr:rowOff>
    </xdr:to>
    <xdr:pic>
      <xdr:nvPicPr>
        <xdr:cNvPr id="146" name="Imagen 49">
          <a:extLst>
            <a:ext uri="{FF2B5EF4-FFF2-40B4-BE49-F238E27FC236}">
              <a16:creationId xmlns:a16="http://schemas.microsoft.com/office/drawing/2014/main" id="{51671065-7160-CB8C-4BF9-1E5402230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76110" y="165144097"/>
          <a:ext cx="7466528" cy="6915388"/>
        </a:xfrm>
        <a:prstGeom prst="rect">
          <a:avLst/>
        </a:prstGeom>
      </xdr:spPr>
    </xdr:pic>
    <xdr:clientData/>
  </xdr:twoCellAnchor>
  <xdr:twoCellAnchor editAs="oneCell">
    <xdr:from>
      <xdr:col>10</xdr:col>
      <xdr:colOff>635000</xdr:colOff>
      <xdr:row>1037</xdr:row>
      <xdr:rowOff>8819</xdr:rowOff>
    </xdr:from>
    <xdr:to>
      <xdr:col>22</xdr:col>
      <xdr:colOff>41184</xdr:colOff>
      <xdr:row>1075</xdr:row>
      <xdr:rowOff>303</xdr:rowOff>
    </xdr:to>
    <xdr:pic>
      <xdr:nvPicPr>
        <xdr:cNvPr id="147" name="Imagen 50">
          <a:extLst>
            <a:ext uri="{FF2B5EF4-FFF2-40B4-BE49-F238E27FC236}">
              <a16:creationId xmlns:a16="http://schemas.microsoft.com/office/drawing/2014/main" id="{BFF636F1-F7EF-7E30-CAC4-E6C2F717D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554861" y="164941250"/>
          <a:ext cx="8915944" cy="6361804"/>
        </a:xfrm>
        <a:prstGeom prst="rect">
          <a:avLst/>
        </a:prstGeom>
      </xdr:spPr>
    </xdr:pic>
    <xdr:clientData/>
  </xdr:twoCellAnchor>
  <xdr:twoCellAnchor editAs="oneCell">
    <xdr:from>
      <xdr:col>0</xdr:col>
      <xdr:colOff>229306</xdr:colOff>
      <xdr:row>1082</xdr:row>
      <xdr:rowOff>149930</xdr:rowOff>
    </xdr:from>
    <xdr:to>
      <xdr:col>12</xdr:col>
      <xdr:colOff>538423</xdr:colOff>
      <xdr:row>1123</xdr:row>
      <xdr:rowOff>118115</xdr:rowOff>
    </xdr:to>
    <xdr:pic>
      <xdr:nvPicPr>
        <xdr:cNvPr id="157" name="Imagen 51">
          <a:extLst>
            <a:ext uri="{FF2B5EF4-FFF2-40B4-BE49-F238E27FC236}">
              <a16:creationId xmlns:a16="http://schemas.microsoft.com/office/drawing/2014/main" id="{E51501E4-8C33-2114-E7F1-D5D1FE7A9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29306" y="172226111"/>
          <a:ext cx="10100817" cy="6841426"/>
        </a:xfrm>
        <a:prstGeom prst="rect">
          <a:avLst/>
        </a:prstGeom>
      </xdr:spPr>
    </xdr:pic>
    <xdr:clientData/>
  </xdr:twoCellAnchor>
  <xdr:twoCellAnchor editAs="oneCell">
    <xdr:from>
      <xdr:col>13</xdr:col>
      <xdr:colOff>158750</xdr:colOff>
      <xdr:row>1081</xdr:row>
      <xdr:rowOff>149930</xdr:rowOff>
    </xdr:from>
    <xdr:to>
      <xdr:col>24</xdr:col>
      <xdr:colOff>500309</xdr:colOff>
      <xdr:row>1119</xdr:row>
      <xdr:rowOff>118836</xdr:rowOff>
    </xdr:to>
    <xdr:pic>
      <xdr:nvPicPr>
        <xdr:cNvPr id="158" name="Imagen 52">
          <a:extLst>
            <a:ext uri="{FF2B5EF4-FFF2-40B4-BE49-F238E27FC236}">
              <a16:creationId xmlns:a16="http://schemas.microsoft.com/office/drawing/2014/main" id="{3836605A-2449-FB48-5309-172402DE3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0354028" y="172067361"/>
          <a:ext cx="9058839" cy="6339224"/>
        </a:xfrm>
        <a:prstGeom prst="rect">
          <a:avLst/>
        </a:prstGeom>
      </xdr:spPr>
    </xdr:pic>
    <xdr:clientData/>
  </xdr:twoCellAnchor>
  <xdr:twoCellAnchor editAs="oneCell">
    <xdr:from>
      <xdr:col>0</xdr:col>
      <xdr:colOff>194028</xdr:colOff>
      <xdr:row>1127</xdr:row>
      <xdr:rowOff>84522</xdr:rowOff>
    </xdr:from>
    <xdr:to>
      <xdr:col>12</xdr:col>
      <xdr:colOff>676981</xdr:colOff>
      <xdr:row>1175</xdr:row>
      <xdr:rowOff>156489</xdr:rowOff>
    </xdr:to>
    <xdr:pic>
      <xdr:nvPicPr>
        <xdr:cNvPr id="159" name="Imagen 53">
          <a:extLst>
            <a:ext uri="{FF2B5EF4-FFF2-40B4-BE49-F238E27FC236}">
              <a16:creationId xmlns:a16="http://schemas.microsoft.com/office/drawing/2014/main" id="{60E82F2C-5E3C-F751-5715-D294EED1A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94028" y="179304453"/>
          <a:ext cx="10274653" cy="8118687"/>
        </a:xfrm>
        <a:prstGeom prst="rect">
          <a:avLst/>
        </a:prstGeom>
      </xdr:spPr>
    </xdr:pic>
    <xdr:clientData/>
  </xdr:twoCellAnchor>
  <xdr:twoCellAnchor editAs="oneCell">
    <xdr:from>
      <xdr:col>13</xdr:col>
      <xdr:colOff>379236</xdr:colOff>
      <xdr:row>1127</xdr:row>
      <xdr:rowOff>26459</xdr:rowOff>
    </xdr:from>
    <xdr:to>
      <xdr:col>24</xdr:col>
      <xdr:colOff>720794</xdr:colOff>
      <xdr:row>1147</xdr:row>
      <xdr:rowOff>34327</xdr:rowOff>
    </xdr:to>
    <xdr:pic>
      <xdr:nvPicPr>
        <xdr:cNvPr id="160" name="Imagen 54">
          <a:extLst>
            <a:ext uri="{FF2B5EF4-FFF2-40B4-BE49-F238E27FC236}">
              <a16:creationId xmlns:a16="http://schemas.microsoft.com/office/drawing/2014/main" id="{CD0E55BC-BA14-DBB8-D120-46250388C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574514" y="179246390"/>
          <a:ext cx="9058838" cy="3360668"/>
        </a:xfrm>
        <a:prstGeom prst="rect">
          <a:avLst/>
        </a:prstGeom>
      </xdr:spPr>
    </xdr:pic>
    <xdr:clientData/>
  </xdr:twoCellAnchor>
  <xdr:twoCellAnchor editAs="oneCell">
    <xdr:from>
      <xdr:col>0</xdr:col>
      <xdr:colOff>159604</xdr:colOff>
      <xdr:row>0</xdr:row>
      <xdr:rowOff>146304</xdr:rowOff>
    </xdr:from>
    <xdr:to>
      <xdr:col>2</xdr:col>
      <xdr:colOff>171426</xdr:colOff>
      <xdr:row>0</xdr:row>
      <xdr:rowOff>780288</xdr:rowOff>
    </xdr:to>
    <xdr:pic>
      <xdr:nvPicPr>
        <xdr:cNvPr id="3" name="Google Shape;17;p4" descr="Google Shape;19;p5">
          <a:extLst>
            <a:ext uri="{FF2B5EF4-FFF2-40B4-BE49-F238E27FC236}">
              <a16:creationId xmlns:a16="http://schemas.microsoft.com/office/drawing/2014/main" id="{D49DB14D-C6FE-4233-933C-75BA76F0E62A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9">
          <a:alphaModFix/>
        </a:blip>
        <a:srcRect/>
        <a:stretch/>
      </xdr:blipFill>
      <xdr:spPr>
        <a:xfrm>
          <a:off x="159604" y="146304"/>
          <a:ext cx="1528064" cy="633984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601980</xdr:colOff>
      <xdr:row>88</xdr:row>
      <xdr:rowOff>142240</xdr:rowOff>
    </xdr:from>
    <xdr:ext cx="4598670" cy="2353945"/>
    <xdr:pic>
      <xdr:nvPicPr>
        <xdr:cNvPr id="2" name="Picture 6">
          <a:extLst>
            <a:ext uri="{FF2B5EF4-FFF2-40B4-BE49-F238E27FC236}">
              <a16:creationId xmlns:a16="http://schemas.microsoft.com/office/drawing/2014/main" id="{4941AF73-7809-4612-B6B9-7EC167B73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1859280" y="16347440"/>
          <a:ext cx="4598670" cy="23539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0</xdr:colOff>
      <xdr:row>476</xdr:row>
      <xdr:rowOff>171450</xdr:rowOff>
    </xdr:from>
    <xdr:ext cx="3119120" cy="2115184"/>
    <xdr:pic>
      <xdr:nvPicPr>
        <xdr:cNvPr id="3" name="Picture 1">
          <a:extLst>
            <a:ext uri="{FF2B5EF4-FFF2-40B4-BE49-F238E27FC236}">
              <a16:creationId xmlns:a16="http://schemas.microsoft.com/office/drawing/2014/main" id="{94595BB7-2BB1-4E5C-A189-FB3894D6A8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885950" y="87642700"/>
          <a:ext cx="3119120" cy="211518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2</xdr:col>
      <xdr:colOff>128270</xdr:colOff>
      <xdr:row>33</xdr:row>
      <xdr:rowOff>96520</xdr:rowOff>
    </xdr:from>
    <xdr:ext cx="5341807" cy="2227580"/>
    <xdr:pic>
      <xdr:nvPicPr>
        <xdr:cNvPr id="4" name="图片 6">
          <a:extLst>
            <a:ext uri="{FF2B5EF4-FFF2-40B4-BE49-F238E27FC236}">
              <a16:creationId xmlns:a16="http://schemas.microsoft.com/office/drawing/2014/main" id="{2ED33B15-A472-4BD6-BCAC-2B2991A24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85570" y="6173470"/>
          <a:ext cx="5341807" cy="2227580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298</xdr:row>
      <xdr:rowOff>111760</xdr:rowOff>
    </xdr:from>
    <xdr:ext cx="2894330" cy="2179955"/>
    <xdr:pic>
      <xdr:nvPicPr>
        <xdr:cNvPr id="5" name="图片 11">
          <a:extLst>
            <a:ext uri="{FF2B5EF4-FFF2-40B4-BE49-F238E27FC236}">
              <a16:creationId xmlns:a16="http://schemas.microsoft.com/office/drawing/2014/main" id="{D97F9DD7-1651-4F44-B78F-430468C12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85950" y="54804310"/>
          <a:ext cx="2894330" cy="2179955"/>
        </a:xfrm>
        <a:prstGeom prst="rect">
          <a:avLst/>
        </a:prstGeom>
      </xdr:spPr>
    </xdr:pic>
    <xdr:clientData/>
  </xdr:oneCellAnchor>
  <xdr:oneCellAnchor>
    <xdr:from>
      <xdr:col>2</xdr:col>
      <xdr:colOff>784860</xdr:colOff>
      <xdr:row>332</xdr:row>
      <xdr:rowOff>87630</xdr:rowOff>
    </xdr:from>
    <xdr:ext cx="4126865" cy="2765425"/>
    <xdr:pic>
      <xdr:nvPicPr>
        <xdr:cNvPr id="6" name="图片 36">
          <a:extLst>
            <a:ext uri="{FF2B5EF4-FFF2-40B4-BE49-F238E27FC236}">
              <a16:creationId xmlns:a16="http://schemas.microsoft.com/office/drawing/2014/main" id="{352D609D-C51E-4C82-A7F3-134157B65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83410" y="61041280"/>
          <a:ext cx="4126865" cy="2765425"/>
        </a:xfrm>
        <a:prstGeom prst="rect">
          <a:avLst/>
        </a:prstGeom>
      </xdr:spPr>
    </xdr:pic>
    <xdr:clientData/>
  </xdr:oneCellAnchor>
  <xdr:oneCellAnchor>
    <xdr:from>
      <xdr:col>2</xdr:col>
      <xdr:colOff>906780</xdr:colOff>
      <xdr:row>320</xdr:row>
      <xdr:rowOff>193040</xdr:rowOff>
    </xdr:from>
    <xdr:ext cx="3931285" cy="1853565"/>
    <xdr:pic>
      <xdr:nvPicPr>
        <xdr:cNvPr id="7" name="图片 12">
          <a:extLst>
            <a:ext uri="{FF2B5EF4-FFF2-40B4-BE49-F238E27FC236}">
              <a16:creationId xmlns:a16="http://schemas.microsoft.com/office/drawing/2014/main" id="{46F3B40D-2662-4848-B624-93A4551C7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84680" y="58930540"/>
          <a:ext cx="3931285" cy="1853565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428</xdr:row>
      <xdr:rowOff>111125</xdr:rowOff>
    </xdr:from>
    <xdr:ext cx="4170045" cy="2083434"/>
    <xdr:pic>
      <xdr:nvPicPr>
        <xdr:cNvPr id="8" name="图片 41">
          <a:extLst>
            <a:ext uri="{FF2B5EF4-FFF2-40B4-BE49-F238E27FC236}">
              <a16:creationId xmlns:a16="http://schemas.microsoft.com/office/drawing/2014/main" id="{396E372D-3014-49B6-A946-23B73E824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85950" y="78743175"/>
          <a:ext cx="4170045" cy="2083434"/>
        </a:xfrm>
        <a:prstGeom prst="rect">
          <a:avLst/>
        </a:prstGeom>
      </xdr:spPr>
    </xdr:pic>
    <xdr:clientData/>
  </xdr:oneCellAnchor>
  <xdr:oneCellAnchor>
    <xdr:from>
      <xdr:col>8</xdr:col>
      <xdr:colOff>142875</xdr:colOff>
      <xdr:row>503</xdr:row>
      <xdr:rowOff>403225</xdr:rowOff>
    </xdr:from>
    <xdr:ext cx="2668905" cy="1637030"/>
    <xdr:pic>
      <xdr:nvPicPr>
        <xdr:cNvPr id="9" name="图片 70">
          <a:extLst>
            <a:ext uri="{FF2B5EF4-FFF2-40B4-BE49-F238E27FC236}">
              <a16:creationId xmlns:a16="http://schemas.microsoft.com/office/drawing/2014/main" id="{2D5C66D1-915E-44FB-93A6-AB2F373F7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258300" y="149736175"/>
          <a:ext cx="2668905" cy="1637030"/>
        </a:xfrm>
        <a:prstGeom prst="rect">
          <a:avLst/>
        </a:prstGeom>
      </xdr:spPr>
    </xdr:pic>
    <xdr:clientData/>
  </xdr:oneCellAnchor>
  <xdr:oneCellAnchor>
    <xdr:from>
      <xdr:col>8</xdr:col>
      <xdr:colOff>78105</xdr:colOff>
      <xdr:row>497</xdr:row>
      <xdr:rowOff>116840</xdr:rowOff>
    </xdr:from>
    <xdr:ext cx="4555490" cy="2478399"/>
    <xdr:pic>
      <xdr:nvPicPr>
        <xdr:cNvPr id="10" name="图片 71">
          <a:extLst>
            <a:ext uri="{FF2B5EF4-FFF2-40B4-BE49-F238E27FC236}">
              <a16:creationId xmlns:a16="http://schemas.microsoft.com/office/drawing/2014/main" id="{CAA1FD2F-7B27-41D6-B582-835BDED03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269605" y="147468590"/>
          <a:ext cx="4555490" cy="2478399"/>
        </a:xfrm>
        <a:prstGeom prst="rect">
          <a:avLst/>
        </a:prstGeom>
      </xdr:spPr>
    </xdr:pic>
    <xdr:clientData/>
  </xdr:oneCellAnchor>
  <xdr:oneCellAnchor>
    <xdr:from>
      <xdr:col>2</xdr:col>
      <xdr:colOff>139065</xdr:colOff>
      <xdr:row>73</xdr:row>
      <xdr:rowOff>99060</xdr:rowOff>
    </xdr:from>
    <xdr:ext cx="5130165" cy="2524761"/>
    <xdr:pic>
      <xdr:nvPicPr>
        <xdr:cNvPr id="11" name="图片 84">
          <a:extLst>
            <a:ext uri="{FF2B5EF4-FFF2-40B4-BE49-F238E27FC236}">
              <a16:creationId xmlns:a16="http://schemas.microsoft.com/office/drawing/2014/main" id="{A602440E-DEC6-4B37-AEE2-D180402EA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96365" y="13542010"/>
          <a:ext cx="5130165" cy="2524761"/>
        </a:xfrm>
        <a:prstGeom prst="rect">
          <a:avLst/>
        </a:prstGeom>
      </xdr:spPr>
    </xdr:pic>
    <xdr:clientData/>
  </xdr:oneCellAnchor>
  <xdr:oneCellAnchor>
    <xdr:from>
      <xdr:col>2</xdr:col>
      <xdr:colOff>533400</xdr:colOff>
      <xdr:row>126</xdr:row>
      <xdr:rowOff>149860</xdr:rowOff>
    </xdr:from>
    <xdr:ext cx="4446270" cy="2635250"/>
    <xdr:pic>
      <xdr:nvPicPr>
        <xdr:cNvPr id="12" name="图片 14">
          <a:extLst>
            <a:ext uri="{FF2B5EF4-FFF2-40B4-BE49-F238E27FC236}">
              <a16:creationId xmlns:a16="http://schemas.microsoft.com/office/drawing/2014/main" id="{278E0AE6-5D83-489C-BD47-DC7A190B5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90700" y="23168610"/>
          <a:ext cx="4446270" cy="2635250"/>
        </a:xfrm>
        <a:prstGeom prst="rect">
          <a:avLst/>
        </a:prstGeom>
      </xdr:spPr>
    </xdr:pic>
    <xdr:clientData/>
  </xdr:oneCellAnchor>
  <xdr:oneCellAnchor>
    <xdr:from>
      <xdr:col>2</xdr:col>
      <xdr:colOff>586740</xdr:colOff>
      <xdr:row>142</xdr:row>
      <xdr:rowOff>51435</xdr:rowOff>
    </xdr:from>
    <xdr:ext cx="4382770" cy="2708275"/>
    <xdr:pic>
      <xdr:nvPicPr>
        <xdr:cNvPr id="13" name="图片 90">
          <a:extLst>
            <a:ext uri="{FF2B5EF4-FFF2-40B4-BE49-F238E27FC236}">
              <a16:creationId xmlns:a16="http://schemas.microsoft.com/office/drawing/2014/main" id="{0E1FCA8E-3098-4FD8-89DC-F2A866217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44040" y="26016585"/>
          <a:ext cx="4382770" cy="2708275"/>
        </a:xfrm>
        <a:prstGeom prst="rect">
          <a:avLst/>
        </a:prstGeom>
      </xdr:spPr>
    </xdr:pic>
    <xdr:clientData/>
  </xdr:oneCellAnchor>
  <xdr:oneCellAnchor>
    <xdr:from>
      <xdr:col>2</xdr:col>
      <xdr:colOff>830580</xdr:colOff>
      <xdr:row>157</xdr:row>
      <xdr:rowOff>184150</xdr:rowOff>
    </xdr:from>
    <xdr:ext cx="4175760" cy="2713991"/>
    <xdr:pic>
      <xdr:nvPicPr>
        <xdr:cNvPr id="14" name="图片 15">
          <a:extLst>
            <a:ext uri="{FF2B5EF4-FFF2-40B4-BE49-F238E27FC236}">
              <a16:creationId xmlns:a16="http://schemas.microsoft.com/office/drawing/2014/main" id="{A10E665F-819A-4B70-8CC0-C399964CD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84680" y="28911550"/>
          <a:ext cx="4175760" cy="2713991"/>
        </a:xfrm>
        <a:prstGeom prst="rect">
          <a:avLst/>
        </a:prstGeom>
      </xdr:spPr>
    </xdr:pic>
    <xdr:clientData/>
  </xdr:oneCellAnchor>
  <xdr:oneCellAnchor>
    <xdr:from>
      <xdr:col>2</xdr:col>
      <xdr:colOff>368300</xdr:colOff>
      <xdr:row>2</xdr:row>
      <xdr:rowOff>56515</xdr:rowOff>
    </xdr:from>
    <xdr:ext cx="4587240" cy="2485390"/>
    <xdr:pic>
      <xdr:nvPicPr>
        <xdr:cNvPr id="15" name="图片 7">
          <a:extLst>
            <a:ext uri="{FF2B5EF4-FFF2-40B4-BE49-F238E27FC236}">
              <a16:creationId xmlns:a16="http://schemas.microsoft.com/office/drawing/2014/main" id="{9197C6E8-5CC9-4CD9-9A99-B7A7D05EB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25600" y="424815"/>
          <a:ext cx="4587240" cy="2485390"/>
        </a:xfrm>
        <a:prstGeom prst="rect">
          <a:avLst/>
        </a:prstGeom>
      </xdr:spPr>
    </xdr:pic>
    <xdr:clientData/>
  </xdr:oneCellAnchor>
  <xdr:oneCellAnchor>
    <xdr:from>
      <xdr:col>2</xdr:col>
      <xdr:colOff>469900</xdr:colOff>
      <xdr:row>20</xdr:row>
      <xdr:rowOff>123825</xdr:rowOff>
    </xdr:from>
    <xdr:ext cx="4234815" cy="2505075"/>
    <xdr:pic>
      <xdr:nvPicPr>
        <xdr:cNvPr id="16" name="图片 16">
          <a:extLst>
            <a:ext uri="{FF2B5EF4-FFF2-40B4-BE49-F238E27FC236}">
              <a16:creationId xmlns:a16="http://schemas.microsoft.com/office/drawing/2014/main" id="{91C3E107-1AC5-495C-BADB-DB0D05113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727200" y="3806825"/>
          <a:ext cx="4234815" cy="2505075"/>
        </a:xfrm>
        <a:prstGeom prst="rect">
          <a:avLst/>
        </a:prstGeom>
      </xdr:spPr>
    </xdr:pic>
    <xdr:clientData/>
  </xdr:oneCellAnchor>
  <xdr:oneCellAnchor>
    <xdr:from>
      <xdr:col>2</xdr:col>
      <xdr:colOff>1051560</xdr:colOff>
      <xdr:row>49</xdr:row>
      <xdr:rowOff>111760</xdr:rowOff>
    </xdr:from>
    <xdr:ext cx="3902075" cy="2195830"/>
    <xdr:pic>
      <xdr:nvPicPr>
        <xdr:cNvPr id="17" name="图片 17">
          <a:extLst>
            <a:ext uri="{FF2B5EF4-FFF2-40B4-BE49-F238E27FC236}">
              <a16:creationId xmlns:a16="http://schemas.microsoft.com/office/drawing/2014/main" id="{EB3A7BC5-702D-4A02-9F52-20A234627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883410" y="9135110"/>
          <a:ext cx="3902075" cy="2195830"/>
        </a:xfrm>
        <a:prstGeom prst="rect">
          <a:avLst/>
        </a:prstGeom>
      </xdr:spPr>
    </xdr:pic>
    <xdr:clientData/>
  </xdr:oneCellAnchor>
  <xdr:oneCellAnchor>
    <xdr:from>
      <xdr:col>2</xdr:col>
      <xdr:colOff>617220</xdr:colOff>
      <xdr:row>60</xdr:row>
      <xdr:rowOff>104140</xdr:rowOff>
    </xdr:from>
    <xdr:ext cx="4302125" cy="2369819"/>
    <xdr:pic>
      <xdr:nvPicPr>
        <xdr:cNvPr id="18" name="图片 18">
          <a:extLst>
            <a:ext uri="{FF2B5EF4-FFF2-40B4-BE49-F238E27FC236}">
              <a16:creationId xmlns:a16="http://schemas.microsoft.com/office/drawing/2014/main" id="{0CA0CB8D-4BFB-4371-A5FD-D6D3B591F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874520" y="11153140"/>
          <a:ext cx="4302125" cy="2369819"/>
        </a:xfrm>
        <a:prstGeom prst="rect">
          <a:avLst/>
        </a:prstGeom>
      </xdr:spPr>
    </xdr:pic>
    <xdr:clientData/>
  </xdr:oneCellAnchor>
  <xdr:oneCellAnchor>
    <xdr:from>
      <xdr:col>2</xdr:col>
      <xdr:colOff>634365</xdr:colOff>
      <xdr:row>103</xdr:row>
      <xdr:rowOff>221615</xdr:rowOff>
    </xdr:from>
    <xdr:ext cx="5260975" cy="2798444"/>
    <xdr:pic>
      <xdr:nvPicPr>
        <xdr:cNvPr id="19" name="图片 19">
          <a:extLst>
            <a:ext uri="{FF2B5EF4-FFF2-40B4-BE49-F238E27FC236}">
              <a16:creationId xmlns:a16="http://schemas.microsoft.com/office/drawing/2014/main" id="{EBA5538D-4071-41D7-AFD5-7D148C0A2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885315" y="19150965"/>
          <a:ext cx="5260975" cy="2798444"/>
        </a:xfrm>
        <a:prstGeom prst="rect">
          <a:avLst/>
        </a:prstGeom>
      </xdr:spPr>
    </xdr:pic>
    <xdr:clientData/>
  </xdr:oneCellAnchor>
  <xdr:oneCellAnchor>
    <xdr:from>
      <xdr:col>2</xdr:col>
      <xdr:colOff>1242060</xdr:colOff>
      <xdr:row>217</xdr:row>
      <xdr:rowOff>201930</xdr:rowOff>
    </xdr:from>
    <xdr:ext cx="3690620" cy="2447925"/>
    <xdr:pic>
      <xdr:nvPicPr>
        <xdr:cNvPr id="20" name="图片 86">
          <a:extLst>
            <a:ext uri="{FF2B5EF4-FFF2-40B4-BE49-F238E27FC236}">
              <a16:creationId xmlns:a16="http://schemas.microsoft.com/office/drawing/2014/main" id="{0205C125-E2FA-41EC-AA12-682274C4B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83410" y="39959280"/>
          <a:ext cx="3690620" cy="2447925"/>
        </a:xfrm>
        <a:prstGeom prst="rect">
          <a:avLst/>
        </a:prstGeom>
      </xdr:spPr>
    </xdr:pic>
    <xdr:clientData/>
  </xdr:oneCellAnchor>
  <xdr:oneCellAnchor>
    <xdr:from>
      <xdr:col>2</xdr:col>
      <xdr:colOff>723900</xdr:colOff>
      <xdr:row>255</xdr:row>
      <xdr:rowOff>81915</xdr:rowOff>
    </xdr:from>
    <xdr:ext cx="4439920" cy="2795905"/>
    <xdr:pic>
      <xdr:nvPicPr>
        <xdr:cNvPr id="21" name="图片 91">
          <a:extLst>
            <a:ext uri="{FF2B5EF4-FFF2-40B4-BE49-F238E27FC236}">
              <a16:creationId xmlns:a16="http://schemas.microsoft.com/office/drawing/2014/main" id="{3CD452D4-8985-4275-9580-9E5E174F0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885950" y="46856015"/>
          <a:ext cx="4439920" cy="2795905"/>
        </a:xfrm>
        <a:prstGeom prst="rect">
          <a:avLst/>
        </a:prstGeom>
      </xdr:spPr>
    </xdr:pic>
    <xdr:clientData/>
  </xdr:oneCellAnchor>
  <xdr:oneCellAnchor>
    <xdr:from>
      <xdr:col>2</xdr:col>
      <xdr:colOff>1196340</xdr:colOff>
      <xdr:row>276</xdr:row>
      <xdr:rowOff>106045</xdr:rowOff>
    </xdr:from>
    <xdr:ext cx="3928745" cy="2602865"/>
    <xdr:pic>
      <xdr:nvPicPr>
        <xdr:cNvPr id="22" name="图片 92">
          <a:extLst>
            <a:ext uri="{FF2B5EF4-FFF2-40B4-BE49-F238E27FC236}">
              <a16:creationId xmlns:a16="http://schemas.microsoft.com/office/drawing/2014/main" id="{67CB7369-1C94-4519-9365-1CAB0A949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88490" y="50747295"/>
          <a:ext cx="3928745" cy="2602865"/>
        </a:xfrm>
        <a:prstGeom prst="rect">
          <a:avLst/>
        </a:prstGeom>
      </xdr:spPr>
    </xdr:pic>
    <xdr:clientData/>
  </xdr:oneCellAnchor>
  <xdr:oneCellAnchor>
    <xdr:from>
      <xdr:col>1</xdr:col>
      <xdr:colOff>13970</xdr:colOff>
      <xdr:row>352</xdr:row>
      <xdr:rowOff>150997</xdr:rowOff>
    </xdr:from>
    <xdr:ext cx="6574790" cy="2147068"/>
    <xdr:pic>
      <xdr:nvPicPr>
        <xdr:cNvPr id="23" name="图片 93">
          <a:extLst>
            <a:ext uri="{FF2B5EF4-FFF2-40B4-BE49-F238E27FC236}">
              <a16:creationId xmlns:a16="http://schemas.microsoft.com/office/drawing/2014/main" id="{9861416C-7559-4A58-AE8C-F875D8A79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42620" y="64787647"/>
          <a:ext cx="6574790" cy="2147068"/>
        </a:xfrm>
        <a:prstGeom prst="rect">
          <a:avLst/>
        </a:prstGeom>
      </xdr:spPr>
    </xdr:pic>
    <xdr:clientData/>
  </xdr:oneCellAnchor>
  <xdr:oneCellAnchor>
    <xdr:from>
      <xdr:col>2</xdr:col>
      <xdr:colOff>815340</xdr:colOff>
      <xdr:row>391</xdr:row>
      <xdr:rowOff>88900</xdr:rowOff>
    </xdr:from>
    <xdr:ext cx="4112260" cy="2701925"/>
    <xdr:pic>
      <xdr:nvPicPr>
        <xdr:cNvPr id="24" name="图片 20">
          <a:extLst>
            <a:ext uri="{FF2B5EF4-FFF2-40B4-BE49-F238E27FC236}">
              <a16:creationId xmlns:a16="http://schemas.microsoft.com/office/drawing/2014/main" id="{C6BD82B7-E8CF-4B02-93C7-0A0AFAF12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888490" y="71907400"/>
          <a:ext cx="4112260" cy="2701925"/>
        </a:xfrm>
        <a:prstGeom prst="rect">
          <a:avLst/>
        </a:prstGeom>
      </xdr:spPr>
    </xdr:pic>
    <xdr:clientData/>
  </xdr:oneCellAnchor>
  <xdr:oneCellAnchor>
    <xdr:from>
      <xdr:col>2</xdr:col>
      <xdr:colOff>556260</xdr:colOff>
      <xdr:row>442</xdr:row>
      <xdr:rowOff>145415</xdr:rowOff>
    </xdr:from>
    <xdr:ext cx="4519930" cy="2491105"/>
    <xdr:pic>
      <xdr:nvPicPr>
        <xdr:cNvPr id="25" name="图片 94">
          <a:extLst>
            <a:ext uri="{FF2B5EF4-FFF2-40B4-BE49-F238E27FC236}">
              <a16:creationId xmlns:a16="http://schemas.microsoft.com/office/drawing/2014/main" id="{2FEE9FBB-49DA-4E33-A6E3-F4F5C9467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813560" y="81355565"/>
          <a:ext cx="4519930" cy="2491105"/>
        </a:xfrm>
        <a:prstGeom prst="rect">
          <a:avLst/>
        </a:prstGeom>
      </xdr:spPr>
    </xdr:pic>
    <xdr:clientData/>
  </xdr:oneCellAnchor>
  <xdr:oneCellAnchor>
    <xdr:from>
      <xdr:col>2</xdr:col>
      <xdr:colOff>1051560</xdr:colOff>
      <xdr:row>188</xdr:row>
      <xdr:rowOff>119380</xdr:rowOff>
    </xdr:from>
    <xdr:ext cx="3756660" cy="2202180"/>
    <xdr:pic>
      <xdr:nvPicPr>
        <xdr:cNvPr id="26" name="图片 2">
          <a:extLst>
            <a:ext uri="{FF2B5EF4-FFF2-40B4-BE49-F238E27FC236}">
              <a16:creationId xmlns:a16="http://schemas.microsoft.com/office/drawing/2014/main" id="{89A3A988-5C34-47EA-9B23-274993A34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883410" y="34555430"/>
          <a:ext cx="3756660" cy="2202180"/>
        </a:xfrm>
        <a:prstGeom prst="rect">
          <a:avLst/>
        </a:prstGeom>
      </xdr:spPr>
    </xdr:pic>
    <xdr:clientData/>
  </xdr:oneCellAnchor>
  <xdr:oneCellAnchor>
    <xdr:from>
      <xdr:col>2</xdr:col>
      <xdr:colOff>922020</xdr:colOff>
      <xdr:row>201</xdr:row>
      <xdr:rowOff>140970</xdr:rowOff>
    </xdr:from>
    <xdr:ext cx="4144645" cy="2853691"/>
    <xdr:pic>
      <xdr:nvPicPr>
        <xdr:cNvPr id="27" name="图片 3">
          <a:extLst>
            <a:ext uri="{FF2B5EF4-FFF2-40B4-BE49-F238E27FC236}">
              <a16:creationId xmlns:a16="http://schemas.microsoft.com/office/drawing/2014/main" id="{742A9787-B9D0-42C5-BED8-4C45B9958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887220" y="36970970"/>
          <a:ext cx="4144645" cy="2853691"/>
        </a:xfrm>
        <a:prstGeom prst="rect">
          <a:avLst/>
        </a:prstGeom>
      </xdr:spPr>
    </xdr:pic>
    <xdr:clientData/>
  </xdr:oneCellAnchor>
  <xdr:oneCellAnchor>
    <xdr:from>
      <xdr:col>2</xdr:col>
      <xdr:colOff>297180</xdr:colOff>
      <xdr:row>235</xdr:row>
      <xdr:rowOff>131445</xdr:rowOff>
    </xdr:from>
    <xdr:ext cx="5563870" cy="2685415"/>
    <xdr:pic>
      <xdr:nvPicPr>
        <xdr:cNvPr id="28" name="图片 4">
          <a:extLst>
            <a:ext uri="{FF2B5EF4-FFF2-40B4-BE49-F238E27FC236}">
              <a16:creationId xmlns:a16="http://schemas.microsoft.com/office/drawing/2014/main" id="{89DDCBE0-6244-4B43-8724-798BE4D02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554480" y="43222545"/>
          <a:ext cx="5563870" cy="2685415"/>
        </a:xfrm>
        <a:prstGeom prst="rect">
          <a:avLst/>
        </a:prstGeom>
      </xdr:spPr>
    </xdr:pic>
    <xdr:clientData/>
  </xdr:oneCellAnchor>
  <xdr:oneCellAnchor>
    <xdr:from>
      <xdr:col>2</xdr:col>
      <xdr:colOff>693420</xdr:colOff>
      <xdr:row>411</xdr:row>
      <xdr:rowOff>95885</xdr:rowOff>
    </xdr:from>
    <xdr:ext cx="4348480" cy="2411095"/>
    <xdr:pic>
      <xdr:nvPicPr>
        <xdr:cNvPr id="29" name="图片 5">
          <a:extLst>
            <a:ext uri="{FF2B5EF4-FFF2-40B4-BE49-F238E27FC236}">
              <a16:creationId xmlns:a16="http://schemas.microsoft.com/office/drawing/2014/main" id="{140093BB-8C88-4B3D-959B-DC0527C74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87220" y="75597385"/>
          <a:ext cx="4348480" cy="2411095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176</xdr:row>
      <xdr:rowOff>170815</xdr:rowOff>
    </xdr:from>
    <xdr:ext cx="3278505" cy="2576829"/>
    <xdr:pic>
      <xdr:nvPicPr>
        <xdr:cNvPr id="30" name="图片 9">
          <a:extLst>
            <a:ext uri="{FF2B5EF4-FFF2-40B4-BE49-F238E27FC236}">
              <a16:creationId xmlns:a16="http://schemas.microsoft.com/office/drawing/2014/main" id="{0253BB53-DA11-4F12-8F6F-041A58010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885950" y="32397065"/>
          <a:ext cx="3278505" cy="2576829"/>
        </a:xfrm>
        <a:prstGeom prst="rect">
          <a:avLst/>
        </a:prstGeom>
      </xdr:spPr>
    </xdr:pic>
    <xdr:clientData/>
  </xdr:oneCellAnchor>
  <xdr:oneCellAnchor>
    <xdr:from>
      <xdr:col>2</xdr:col>
      <xdr:colOff>548640</xdr:colOff>
      <xdr:row>464</xdr:row>
      <xdr:rowOff>71755</xdr:rowOff>
    </xdr:from>
    <xdr:ext cx="4491990" cy="2005330"/>
    <xdr:pic>
      <xdr:nvPicPr>
        <xdr:cNvPr id="31" name="图片 21">
          <a:extLst>
            <a:ext uri="{FF2B5EF4-FFF2-40B4-BE49-F238E27FC236}">
              <a16:creationId xmlns:a16="http://schemas.microsoft.com/office/drawing/2014/main" id="{769CFF4E-7118-46A0-95B9-B4258183D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805940" y="85333205"/>
          <a:ext cx="4491990" cy="2005330"/>
        </a:xfrm>
        <a:prstGeom prst="rect">
          <a:avLst/>
        </a:prstGeom>
      </xdr:spPr>
    </xdr:pic>
    <xdr:clientData/>
  </xdr:oneCellAnchor>
  <xdr:oneCellAnchor>
    <xdr:from>
      <xdr:col>1</xdr:col>
      <xdr:colOff>67945</xdr:colOff>
      <xdr:row>375</xdr:row>
      <xdr:rowOff>196850</xdr:rowOff>
    </xdr:from>
    <xdr:ext cx="6508115" cy="2212341"/>
    <xdr:pic>
      <xdr:nvPicPr>
        <xdr:cNvPr id="32" name="图片 76">
          <a:extLst>
            <a:ext uri="{FF2B5EF4-FFF2-40B4-BE49-F238E27FC236}">
              <a16:creationId xmlns:a16="http://schemas.microsoft.com/office/drawing/2014/main" id="{2040865D-C84C-400C-91A7-B2574D8B2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96595" y="69056250"/>
          <a:ext cx="6508115" cy="2212341"/>
        </a:xfrm>
        <a:prstGeom prst="rect">
          <a:avLst/>
        </a:prstGeom>
      </xdr:spPr>
    </xdr:pic>
    <xdr:clientData/>
  </xdr:oneCellAnchor>
  <xdr:oneCellAnchor>
    <xdr:from>
      <xdr:col>11</xdr:col>
      <xdr:colOff>374650</xdr:colOff>
      <xdr:row>504</xdr:row>
      <xdr:rowOff>2540</xdr:rowOff>
    </xdr:from>
    <xdr:ext cx="2771775" cy="1776095"/>
    <xdr:pic>
      <xdr:nvPicPr>
        <xdr:cNvPr id="33" name="图片 10">
          <a:extLst>
            <a:ext uri="{FF2B5EF4-FFF2-40B4-BE49-F238E27FC236}">
              <a16:creationId xmlns:a16="http://schemas.microsoft.com/office/drawing/2014/main" id="{1D19BEF4-5FCA-45DE-9F0C-E233DA52B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1671300" y="149840315"/>
          <a:ext cx="2771775" cy="177609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8</xdr:col>
      <xdr:colOff>476250</xdr:colOff>
      <xdr:row>491</xdr:row>
      <xdr:rowOff>191770</xdr:rowOff>
    </xdr:from>
    <xdr:ext cx="2783205" cy="1981835"/>
    <xdr:pic>
      <xdr:nvPicPr>
        <xdr:cNvPr id="34" name="图片 13">
          <a:extLst>
            <a:ext uri="{FF2B5EF4-FFF2-40B4-BE49-F238E27FC236}">
              <a16:creationId xmlns:a16="http://schemas.microsoft.com/office/drawing/2014/main" id="{3D7DD0AC-6665-4A46-9D3E-2EF170268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591675" y="145628995"/>
          <a:ext cx="2783205" cy="1981835"/>
        </a:xfrm>
        <a:prstGeom prst="rect">
          <a:avLst/>
        </a:prstGeom>
        <a:noFill/>
        <a:ln w="9525">
          <a:noFill/>
        </a:ln>
      </xdr:spPr>
    </xdr:pic>
    <xdr:clientData/>
  </xdr:oneCellAnchor>
  <xdr:twoCellAnchor>
    <xdr:from>
      <xdr:col>6</xdr:col>
      <xdr:colOff>430959</xdr:colOff>
      <xdr:row>103</xdr:row>
      <xdr:rowOff>124039</xdr:rowOff>
    </xdr:from>
    <xdr:to>
      <xdr:col>12</xdr:col>
      <xdr:colOff>488211</xdr:colOff>
      <xdr:row>107</xdr:row>
      <xdr:rowOff>624017</xdr:rowOff>
    </xdr:to>
    <xdr:pic>
      <xdr:nvPicPr>
        <xdr:cNvPr id="35" name="Imagen 2">
          <a:extLst>
            <a:ext uri="{FF2B5EF4-FFF2-40B4-BE49-F238E27FC236}">
              <a16:creationId xmlns:a16="http://schemas.microsoft.com/office/drawing/2014/main" id="{781221B0-B479-288E-EC84-E4B1A725B8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8181" y="31615975"/>
          <a:ext cx="3926993" cy="25189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346697</xdr:colOff>
      <xdr:row>107</xdr:row>
      <xdr:rowOff>770534</xdr:rowOff>
    </xdr:from>
    <xdr:to>
      <xdr:col>19</xdr:col>
      <xdr:colOff>146970</xdr:colOff>
      <xdr:row>130</xdr:row>
      <xdr:rowOff>1166664</xdr:rowOff>
    </xdr:to>
    <xdr:pic>
      <xdr:nvPicPr>
        <xdr:cNvPr id="37" name="Imagen 1">
          <a:extLst>
            <a:ext uri="{FF2B5EF4-FFF2-40B4-BE49-F238E27FC236}">
              <a16:creationId xmlns:a16="http://schemas.microsoft.com/office/drawing/2014/main" id="{495485B4-3635-C3CD-8191-81BF13845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36" y="34475872"/>
          <a:ext cx="7226310" cy="6824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80468</xdr:colOff>
      <xdr:row>0</xdr:row>
      <xdr:rowOff>102413</xdr:rowOff>
    </xdr:from>
    <xdr:to>
      <xdr:col>2</xdr:col>
      <xdr:colOff>694945</xdr:colOff>
      <xdr:row>0</xdr:row>
      <xdr:rowOff>424281</xdr:rowOff>
    </xdr:to>
    <xdr:pic>
      <xdr:nvPicPr>
        <xdr:cNvPr id="36" name="Google Shape;17;p4" descr="Google Shape;19;p5">
          <a:extLst>
            <a:ext uri="{FF2B5EF4-FFF2-40B4-BE49-F238E27FC236}">
              <a16:creationId xmlns:a16="http://schemas.microsoft.com/office/drawing/2014/main" id="{FB7B47FA-CF40-4850-A1F0-EA677744FF8E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6">
          <a:alphaModFix/>
        </a:blip>
        <a:srcRect/>
        <a:stretch/>
      </xdr:blipFill>
      <xdr:spPr>
        <a:xfrm>
          <a:off x="190196" y="102413"/>
          <a:ext cx="950976" cy="321868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27000</xdr:colOff>
      <xdr:row>425</xdr:row>
      <xdr:rowOff>250560</xdr:rowOff>
    </xdr:from>
    <xdr:ext cx="218880" cy="2008440"/>
    <xdr:sp macro="" textlink="">
      <xdr:nvSpPr>
        <xdr:cNvPr id="2" name="Shape 3">
          <a:extLst>
            <a:ext uri="{FF2B5EF4-FFF2-40B4-BE49-F238E27FC236}">
              <a16:creationId xmlns:a16="http://schemas.microsoft.com/office/drawing/2014/main" id="{68B6038B-E7C7-47C8-B486-20D8A1829D2B}"/>
            </a:ext>
          </a:extLst>
        </xdr:cNvPr>
        <xdr:cNvSpPr/>
      </xdr:nvSpPr>
      <xdr:spPr>
        <a:xfrm>
          <a:off x="7837500" y="96351460"/>
          <a:ext cx="218880" cy="2008440"/>
        </a:xfrm>
        <a:custGeom>
          <a:avLst/>
          <a:gdLst>
            <a:gd name="f0" fmla="val 0"/>
            <a:gd name="f1" fmla="val 21600"/>
          </a:gdLst>
          <a:ahLst/>
          <a:cxnLst>
            <a:cxn ang="3cd4">
              <a:pos x="hc" y="t"/>
            </a:cxn>
            <a:cxn ang="0">
              <a:pos x="r" y="vc"/>
            </a:cxn>
            <a:cxn ang="cd4">
              <a:pos x="hc" y="b"/>
            </a:cxn>
            <a:cxn ang="cd2">
              <a:pos x="l" y="vc"/>
            </a:cxn>
          </a:cxnLst>
          <a:rect l="l" t="t" r="r" b="b"/>
          <a:pathLst>
            <a:path w="21600" h="21600">
              <a:moveTo>
                <a:pt x="f0" y="f0"/>
              </a:moveTo>
              <a:lnTo>
                <a:pt x="f1" y="f0"/>
              </a:lnTo>
              <a:lnTo>
                <a:pt x="f1" y="f1"/>
              </a:lnTo>
              <a:lnTo>
                <a:pt x="f0" y="f1"/>
              </a:lnTo>
              <a:lnTo>
                <a:pt x="f0" y="f0"/>
              </a:lnTo>
              <a:close/>
            </a:path>
          </a:pathLst>
        </a:custGeom>
        <a:noFill/>
        <a:ln>
          <a:noFill/>
          <a:prstDash val="solid"/>
        </a:ln>
      </xdr:spPr>
      <xdr:txBody>
        <a:bodyPr vert="horz" wrap="square" lIns="91440" tIns="91440" rIns="91440" bIns="91440" anchor="ctr" compatLnSpc="0">
          <a:noAutofit/>
        </a:bodyPr>
        <a:lstStyle/>
        <a:p>
          <a:pPr lvl="0" rtl="0" hangingPunct="0">
            <a:buNone/>
            <a:tabLst/>
          </a:pPr>
          <a:endParaRPr lang="es-ES" sz="1200" kern="1200">
            <a:latin typeface="Times New Roman" pitchFamily="18"/>
          </a:endParaRPr>
        </a:p>
      </xdr:txBody>
    </xdr:sp>
    <xdr:clientData/>
  </xdr:oneCellAnchor>
  <xdr:oneCellAnchor>
    <xdr:from>
      <xdr:col>7</xdr:col>
      <xdr:colOff>27000</xdr:colOff>
      <xdr:row>425</xdr:row>
      <xdr:rowOff>250560</xdr:rowOff>
    </xdr:from>
    <xdr:ext cx="218880" cy="2008440"/>
    <xdr:sp macro="" textlink="">
      <xdr:nvSpPr>
        <xdr:cNvPr id="3" name="Shape 3">
          <a:extLst>
            <a:ext uri="{FF2B5EF4-FFF2-40B4-BE49-F238E27FC236}">
              <a16:creationId xmlns:a16="http://schemas.microsoft.com/office/drawing/2014/main" id="{0906E622-28DB-4C34-B115-1957F8A84139}"/>
            </a:ext>
          </a:extLst>
        </xdr:cNvPr>
        <xdr:cNvSpPr/>
      </xdr:nvSpPr>
      <xdr:spPr>
        <a:xfrm>
          <a:off x="7837500" y="96351460"/>
          <a:ext cx="218880" cy="2008440"/>
        </a:xfrm>
        <a:custGeom>
          <a:avLst/>
          <a:gdLst>
            <a:gd name="f0" fmla="val 0"/>
            <a:gd name="f1" fmla="val 21600"/>
          </a:gdLst>
          <a:ahLst/>
          <a:cxnLst>
            <a:cxn ang="3cd4">
              <a:pos x="hc" y="t"/>
            </a:cxn>
            <a:cxn ang="0">
              <a:pos x="r" y="vc"/>
            </a:cxn>
            <a:cxn ang="cd4">
              <a:pos x="hc" y="b"/>
            </a:cxn>
            <a:cxn ang="cd2">
              <a:pos x="l" y="vc"/>
            </a:cxn>
          </a:cxnLst>
          <a:rect l="l" t="t" r="r" b="b"/>
          <a:pathLst>
            <a:path w="21600" h="21600">
              <a:moveTo>
                <a:pt x="f0" y="f0"/>
              </a:moveTo>
              <a:lnTo>
                <a:pt x="f1" y="f0"/>
              </a:lnTo>
              <a:lnTo>
                <a:pt x="f1" y="f1"/>
              </a:lnTo>
              <a:lnTo>
                <a:pt x="f0" y="f1"/>
              </a:lnTo>
              <a:lnTo>
                <a:pt x="f0" y="f0"/>
              </a:lnTo>
              <a:close/>
            </a:path>
          </a:pathLst>
        </a:custGeom>
        <a:noFill/>
        <a:ln>
          <a:noFill/>
          <a:prstDash val="solid"/>
        </a:ln>
      </xdr:spPr>
      <xdr:txBody>
        <a:bodyPr vert="horz" wrap="square" lIns="91440" tIns="91440" rIns="91440" bIns="91440" anchor="ctr" compatLnSpc="0">
          <a:noAutofit/>
        </a:bodyPr>
        <a:lstStyle/>
        <a:p>
          <a:pPr lvl="0" rtl="0" hangingPunct="0">
            <a:buNone/>
            <a:tabLst/>
          </a:pPr>
          <a:endParaRPr lang="es-ES" sz="1200" kern="1200">
            <a:latin typeface="Times New Roman" pitchFamily="18"/>
          </a:endParaRPr>
        </a:p>
      </xdr:txBody>
    </xdr:sp>
    <xdr:clientData/>
  </xdr:oneCellAnchor>
  <xdr:oneCellAnchor>
    <xdr:from>
      <xdr:col>1</xdr:col>
      <xdr:colOff>1303200</xdr:colOff>
      <xdr:row>184</xdr:row>
      <xdr:rowOff>39240</xdr:rowOff>
    </xdr:from>
    <xdr:ext cx="3219120" cy="1252080"/>
    <xdr:pic>
      <xdr:nvPicPr>
        <xdr:cNvPr id="4" name="image20.png">
          <a:extLst>
            <a:ext uri="{FF2B5EF4-FFF2-40B4-BE49-F238E27FC236}">
              <a16:creationId xmlns:a16="http://schemas.microsoft.com/office/drawing/2014/main" id="{C57B60B8-3E7E-478D-834E-79060D9A6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lum/>
          <a:alphaModFix/>
        </a:blip>
        <a:srcRect/>
        <a:stretch>
          <a:fillRect/>
        </a:stretch>
      </xdr:blipFill>
      <xdr:spPr>
        <a:xfrm>
          <a:off x="2281100" y="38882190"/>
          <a:ext cx="3219120" cy="12520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</xdr:col>
      <xdr:colOff>246240</xdr:colOff>
      <xdr:row>189</xdr:row>
      <xdr:rowOff>196490</xdr:rowOff>
    </xdr:from>
    <xdr:ext cx="3788639" cy="1115280"/>
    <xdr:pic>
      <xdr:nvPicPr>
        <xdr:cNvPr id="5" name="image2.png">
          <a:extLst>
            <a:ext uri="{FF2B5EF4-FFF2-40B4-BE49-F238E27FC236}">
              <a16:creationId xmlns:a16="http://schemas.microsoft.com/office/drawing/2014/main" id="{7C352567-49FE-466F-840E-0819F1DEF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lum/>
          <a:alphaModFix/>
        </a:blip>
        <a:srcRect/>
        <a:stretch>
          <a:fillRect/>
        </a:stretch>
      </xdr:blipFill>
      <xdr:spPr>
        <a:xfrm>
          <a:off x="2614790" y="40728540"/>
          <a:ext cx="3788639" cy="11152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1303200</xdr:colOff>
      <xdr:row>184</xdr:row>
      <xdr:rowOff>39240</xdr:rowOff>
    </xdr:from>
    <xdr:ext cx="3219120" cy="1252080"/>
    <xdr:pic>
      <xdr:nvPicPr>
        <xdr:cNvPr id="6" name="image20.png">
          <a:extLst>
            <a:ext uri="{FF2B5EF4-FFF2-40B4-BE49-F238E27FC236}">
              <a16:creationId xmlns:a16="http://schemas.microsoft.com/office/drawing/2014/main" id="{30ECEA45-CA69-4879-80EA-85029D26C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lum/>
          <a:alphaModFix/>
        </a:blip>
        <a:srcRect/>
        <a:stretch>
          <a:fillRect/>
        </a:stretch>
      </xdr:blipFill>
      <xdr:spPr>
        <a:xfrm>
          <a:off x="2281100" y="38882190"/>
          <a:ext cx="3219120" cy="12520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</xdr:col>
      <xdr:colOff>246240</xdr:colOff>
      <xdr:row>189</xdr:row>
      <xdr:rowOff>196490</xdr:rowOff>
    </xdr:from>
    <xdr:ext cx="3788639" cy="1115280"/>
    <xdr:pic>
      <xdr:nvPicPr>
        <xdr:cNvPr id="7" name="image2.png">
          <a:extLst>
            <a:ext uri="{FF2B5EF4-FFF2-40B4-BE49-F238E27FC236}">
              <a16:creationId xmlns:a16="http://schemas.microsoft.com/office/drawing/2014/main" id="{73A2412D-F230-45F6-BFBE-24FBC8C99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lum/>
          <a:alphaModFix/>
        </a:blip>
        <a:srcRect/>
        <a:stretch>
          <a:fillRect/>
        </a:stretch>
      </xdr:blipFill>
      <xdr:spPr>
        <a:xfrm>
          <a:off x="2614790" y="40728540"/>
          <a:ext cx="3788639" cy="11152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812586</xdr:colOff>
      <xdr:row>157</xdr:row>
      <xdr:rowOff>661964</xdr:rowOff>
    </xdr:from>
    <xdr:ext cx="6029539" cy="3585761"/>
    <xdr:pic>
      <xdr:nvPicPr>
        <xdr:cNvPr id="8" name="image14.jpg">
          <a:extLst>
            <a:ext uri="{FF2B5EF4-FFF2-40B4-BE49-F238E27FC236}">
              <a16:creationId xmlns:a16="http://schemas.microsoft.com/office/drawing/2014/main" id="{0F598FDD-F21D-4861-8A5E-5D84C18F3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lum/>
          <a:alphaModFix/>
        </a:blip>
        <a:srcRect/>
        <a:stretch>
          <a:fillRect/>
        </a:stretch>
      </xdr:blipFill>
      <xdr:spPr>
        <a:xfrm>
          <a:off x="812586" y="118533839"/>
          <a:ext cx="6029539" cy="3585761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4770</xdr:colOff>
      <xdr:row>168</xdr:row>
      <xdr:rowOff>166204</xdr:rowOff>
    </xdr:from>
    <xdr:ext cx="7371202" cy="3528135"/>
    <xdr:pic>
      <xdr:nvPicPr>
        <xdr:cNvPr id="9" name="image21.png">
          <a:extLst>
            <a:ext uri="{FF2B5EF4-FFF2-40B4-BE49-F238E27FC236}">
              <a16:creationId xmlns:a16="http://schemas.microsoft.com/office/drawing/2014/main" id="{21520276-E498-4A61-A913-E51363121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lum/>
          <a:alphaModFix/>
        </a:blip>
        <a:srcRect/>
        <a:stretch>
          <a:fillRect/>
        </a:stretch>
      </xdr:blipFill>
      <xdr:spPr>
        <a:xfrm>
          <a:off x="4770" y="127991704"/>
          <a:ext cx="7371202" cy="352813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846359</xdr:colOff>
      <xdr:row>177</xdr:row>
      <xdr:rowOff>10080</xdr:rowOff>
    </xdr:from>
    <xdr:ext cx="3171600" cy="1393199"/>
    <xdr:pic>
      <xdr:nvPicPr>
        <xdr:cNvPr id="10" name="image23.png">
          <a:extLst>
            <a:ext uri="{FF2B5EF4-FFF2-40B4-BE49-F238E27FC236}">
              <a16:creationId xmlns:a16="http://schemas.microsoft.com/office/drawing/2014/main" id="{D96487A2-5BBE-4FD8-8348-1012936F1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lum/>
          <a:alphaModFix/>
        </a:blip>
        <a:srcRect/>
        <a:stretch>
          <a:fillRect/>
        </a:stretch>
      </xdr:blipFill>
      <xdr:spPr>
        <a:xfrm>
          <a:off x="1824259" y="36325730"/>
          <a:ext cx="3171600" cy="139319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874799</xdr:colOff>
      <xdr:row>184</xdr:row>
      <xdr:rowOff>19440</xdr:rowOff>
    </xdr:from>
    <xdr:ext cx="2980800" cy="1195200"/>
    <xdr:pic>
      <xdr:nvPicPr>
        <xdr:cNvPr id="11" name="image16.png">
          <a:extLst>
            <a:ext uri="{FF2B5EF4-FFF2-40B4-BE49-F238E27FC236}">
              <a16:creationId xmlns:a16="http://schemas.microsoft.com/office/drawing/2014/main" id="{A0042CB0-1FF0-402F-AB8C-F31FD476F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lum/>
          <a:alphaModFix/>
        </a:blip>
        <a:srcRect/>
        <a:stretch>
          <a:fillRect/>
        </a:stretch>
      </xdr:blipFill>
      <xdr:spPr>
        <a:xfrm>
          <a:off x="1852699" y="38862390"/>
          <a:ext cx="2980800" cy="11952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</xdr:col>
      <xdr:colOff>170280</xdr:colOff>
      <xdr:row>189</xdr:row>
      <xdr:rowOff>196490</xdr:rowOff>
    </xdr:from>
    <xdr:ext cx="3114360" cy="1010520"/>
    <xdr:pic>
      <xdr:nvPicPr>
        <xdr:cNvPr id="12" name="image6.png">
          <a:extLst>
            <a:ext uri="{FF2B5EF4-FFF2-40B4-BE49-F238E27FC236}">
              <a16:creationId xmlns:a16="http://schemas.microsoft.com/office/drawing/2014/main" id="{855E4B6D-422D-4727-B722-C2E62949A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lum/>
          <a:alphaModFix/>
        </a:blip>
        <a:srcRect/>
        <a:stretch>
          <a:fillRect/>
        </a:stretch>
      </xdr:blipFill>
      <xdr:spPr>
        <a:xfrm>
          <a:off x="2538830" y="40728540"/>
          <a:ext cx="3114360" cy="101052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236520</xdr:colOff>
      <xdr:row>211</xdr:row>
      <xdr:rowOff>38880</xdr:rowOff>
    </xdr:from>
    <xdr:ext cx="5930280" cy="2035079"/>
    <xdr:pic>
      <xdr:nvPicPr>
        <xdr:cNvPr id="13" name="image5.png">
          <a:extLst>
            <a:ext uri="{FF2B5EF4-FFF2-40B4-BE49-F238E27FC236}">
              <a16:creationId xmlns:a16="http://schemas.microsoft.com/office/drawing/2014/main" id="{BCB7A6FB-E689-4714-BB06-8CFE727ED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lum/>
          <a:alphaModFix/>
        </a:blip>
        <a:srcRect/>
        <a:stretch>
          <a:fillRect/>
        </a:stretch>
      </xdr:blipFill>
      <xdr:spPr>
        <a:xfrm>
          <a:off x="236520" y="47314630"/>
          <a:ext cx="5930280" cy="203507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426960</xdr:colOff>
      <xdr:row>195</xdr:row>
      <xdr:rowOff>29160</xdr:rowOff>
    </xdr:from>
    <xdr:ext cx="4952520" cy="1521719"/>
    <xdr:pic>
      <xdr:nvPicPr>
        <xdr:cNvPr id="14" name="image4.png">
          <a:extLst>
            <a:ext uri="{FF2B5EF4-FFF2-40B4-BE49-F238E27FC236}">
              <a16:creationId xmlns:a16="http://schemas.microsoft.com/office/drawing/2014/main" id="{5C414C95-76E7-411F-982A-629003CDE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lum/>
          <a:alphaModFix/>
        </a:blip>
        <a:srcRect/>
        <a:stretch>
          <a:fillRect/>
        </a:stretch>
      </xdr:blipFill>
      <xdr:spPr>
        <a:xfrm>
          <a:off x="426960" y="42364610"/>
          <a:ext cx="4952520" cy="152171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199358</xdr:colOff>
      <xdr:row>6</xdr:row>
      <xdr:rowOff>254798</xdr:rowOff>
    </xdr:from>
    <xdr:ext cx="7353552" cy="6004487"/>
    <xdr:pic>
      <xdr:nvPicPr>
        <xdr:cNvPr id="15" name="image7.png">
          <a:extLst>
            <a:ext uri="{FF2B5EF4-FFF2-40B4-BE49-F238E27FC236}">
              <a16:creationId xmlns:a16="http://schemas.microsoft.com/office/drawing/2014/main" id="{BEE90CC8-3210-45C4-917B-B74CDBC38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lum/>
          <a:alphaModFix/>
        </a:blip>
        <a:srcRect/>
        <a:stretch>
          <a:fillRect/>
        </a:stretch>
      </xdr:blipFill>
      <xdr:spPr>
        <a:xfrm>
          <a:off x="199358" y="2014655"/>
          <a:ext cx="7353552" cy="6004487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44280</xdr:colOff>
      <xdr:row>136</xdr:row>
      <xdr:rowOff>482958</xdr:rowOff>
    </xdr:from>
    <xdr:ext cx="7206554" cy="5812614"/>
    <xdr:pic>
      <xdr:nvPicPr>
        <xdr:cNvPr id="16" name="image10.png">
          <a:extLst>
            <a:ext uri="{FF2B5EF4-FFF2-40B4-BE49-F238E27FC236}">
              <a16:creationId xmlns:a16="http://schemas.microsoft.com/office/drawing/2014/main" id="{269135F8-A1A3-4560-91FD-2EED07282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lum/>
          <a:alphaModFix/>
        </a:blip>
        <a:srcRect/>
        <a:stretch>
          <a:fillRect/>
        </a:stretch>
      </xdr:blipFill>
      <xdr:spPr>
        <a:xfrm>
          <a:off x="44280" y="99623451"/>
          <a:ext cx="7206554" cy="581261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360</xdr:colOff>
      <xdr:row>204</xdr:row>
      <xdr:rowOff>291476</xdr:rowOff>
    </xdr:from>
    <xdr:ext cx="7547070" cy="2471924"/>
    <xdr:pic>
      <xdr:nvPicPr>
        <xdr:cNvPr id="17" name="image18.png">
          <a:extLst>
            <a:ext uri="{FF2B5EF4-FFF2-40B4-BE49-F238E27FC236}">
              <a16:creationId xmlns:a16="http://schemas.microsoft.com/office/drawing/2014/main" id="{57E3DA7F-48BE-4B88-AA4B-134871EA7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lum/>
          <a:alphaModFix/>
        </a:blip>
        <a:srcRect/>
        <a:stretch>
          <a:fillRect/>
        </a:stretch>
      </xdr:blipFill>
      <xdr:spPr>
        <a:xfrm>
          <a:off x="360" y="160692476"/>
          <a:ext cx="7547070" cy="247192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27000</xdr:colOff>
      <xdr:row>113</xdr:row>
      <xdr:rowOff>415881</xdr:rowOff>
    </xdr:from>
    <xdr:ext cx="7298217" cy="6605405"/>
    <xdr:pic>
      <xdr:nvPicPr>
        <xdr:cNvPr id="18" name="image12.png">
          <a:extLst>
            <a:ext uri="{FF2B5EF4-FFF2-40B4-BE49-F238E27FC236}">
              <a16:creationId xmlns:a16="http://schemas.microsoft.com/office/drawing/2014/main" id="{9497DC86-5F29-4FFF-9AED-198FF6355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lum/>
          <a:alphaModFix/>
        </a:blip>
        <a:srcRect/>
        <a:stretch>
          <a:fillRect/>
        </a:stretch>
      </xdr:blipFill>
      <xdr:spPr>
        <a:xfrm>
          <a:off x="27000" y="78883099"/>
          <a:ext cx="7298217" cy="660540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236936</xdr:colOff>
      <xdr:row>28</xdr:row>
      <xdr:rowOff>205118</xdr:rowOff>
    </xdr:from>
    <xdr:ext cx="7245526" cy="6368473"/>
    <xdr:pic>
      <xdr:nvPicPr>
        <xdr:cNvPr id="19" name="image3.png">
          <a:extLst>
            <a:ext uri="{FF2B5EF4-FFF2-40B4-BE49-F238E27FC236}">
              <a16:creationId xmlns:a16="http://schemas.microsoft.com/office/drawing/2014/main" id="{00E173B0-FE25-4704-BA9A-F30F44CA3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lum/>
          <a:alphaModFix/>
        </a:blip>
        <a:srcRect/>
        <a:stretch>
          <a:fillRect/>
        </a:stretch>
      </xdr:blipFill>
      <xdr:spPr>
        <a:xfrm>
          <a:off x="236936" y="12663818"/>
          <a:ext cx="7245526" cy="636847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0</xdr:colOff>
      <xdr:row>77</xdr:row>
      <xdr:rowOff>53662</xdr:rowOff>
    </xdr:from>
    <xdr:ext cx="7313694" cy="9255418"/>
    <xdr:pic>
      <xdr:nvPicPr>
        <xdr:cNvPr id="20" name="image11.png">
          <a:extLst>
            <a:ext uri="{FF2B5EF4-FFF2-40B4-BE49-F238E27FC236}">
              <a16:creationId xmlns:a16="http://schemas.microsoft.com/office/drawing/2014/main" id="{717B3168-2CF1-4654-80C5-24BABACC9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lum/>
          <a:alphaModFix/>
        </a:blip>
        <a:srcRect/>
        <a:stretch>
          <a:fillRect/>
        </a:stretch>
      </xdr:blipFill>
      <xdr:spPr>
        <a:xfrm>
          <a:off x="0" y="46162711"/>
          <a:ext cx="7313694" cy="925541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817919</xdr:colOff>
      <xdr:row>220</xdr:row>
      <xdr:rowOff>35480</xdr:rowOff>
    </xdr:from>
    <xdr:ext cx="3371400" cy="2946239"/>
    <xdr:pic>
      <xdr:nvPicPr>
        <xdr:cNvPr id="21" name="image22.png">
          <a:extLst>
            <a:ext uri="{FF2B5EF4-FFF2-40B4-BE49-F238E27FC236}">
              <a16:creationId xmlns:a16="http://schemas.microsoft.com/office/drawing/2014/main" id="{86EBD531-1632-41C8-AE63-70566F1D1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lum/>
          <a:alphaModFix/>
        </a:blip>
        <a:srcRect/>
        <a:stretch>
          <a:fillRect/>
        </a:stretch>
      </xdr:blipFill>
      <xdr:spPr>
        <a:xfrm>
          <a:off x="1795819" y="49673430"/>
          <a:ext cx="3371400" cy="294623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0</xdr:colOff>
      <xdr:row>49</xdr:row>
      <xdr:rowOff>804929</xdr:rowOff>
    </xdr:from>
    <xdr:ext cx="7158907" cy="6887643"/>
    <xdr:pic>
      <xdr:nvPicPr>
        <xdr:cNvPr id="22" name="image15.png">
          <a:extLst>
            <a:ext uri="{FF2B5EF4-FFF2-40B4-BE49-F238E27FC236}">
              <a16:creationId xmlns:a16="http://schemas.microsoft.com/office/drawing/2014/main" id="{83ED2BF7-78E8-4FBA-B01A-4DBBBB5C2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lum/>
          <a:alphaModFix/>
        </a:blip>
        <a:srcRect/>
        <a:stretch>
          <a:fillRect/>
        </a:stretch>
      </xdr:blipFill>
      <xdr:spPr>
        <a:xfrm>
          <a:off x="0" y="21746514"/>
          <a:ext cx="7158907" cy="688764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410040</xdr:colOff>
      <xdr:row>233</xdr:row>
      <xdr:rowOff>92879</xdr:rowOff>
    </xdr:from>
    <xdr:ext cx="6818842" cy="6012191"/>
    <xdr:pic>
      <xdr:nvPicPr>
        <xdr:cNvPr id="23" name="image8.png">
          <a:extLst>
            <a:ext uri="{FF2B5EF4-FFF2-40B4-BE49-F238E27FC236}">
              <a16:creationId xmlns:a16="http://schemas.microsoft.com/office/drawing/2014/main" id="{F983763C-1396-411E-85D6-62D3F5871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lum/>
          <a:alphaModFix/>
        </a:blip>
        <a:srcRect/>
        <a:stretch>
          <a:fillRect/>
        </a:stretch>
      </xdr:blipFill>
      <xdr:spPr>
        <a:xfrm>
          <a:off x="410040" y="185404022"/>
          <a:ext cx="6818842" cy="6012191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953442</xdr:colOff>
      <xdr:row>241</xdr:row>
      <xdr:rowOff>259571</xdr:rowOff>
    </xdr:from>
    <xdr:ext cx="5895487" cy="5791074"/>
    <xdr:pic>
      <xdr:nvPicPr>
        <xdr:cNvPr id="24" name="image24.png">
          <a:extLst>
            <a:ext uri="{FF2B5EF4-FFF2-40B4-BE49-F238E27FC236}">
              <a16:creationId xmlns:a16="http://schemas.microsoft.com/office/drawing/2014/main" id="{0380CC99-6C35-46AE-BE08-11900A79D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lum/>
          <a:alphaModFix/>
        </a:blip>
        <a:srcRect/>
        <a:stretch>
          <a:fillRect/>
        </a:stretch>
      </xdr:blipFill>
      <xdr:spPr>
        <a:xfrm>
          <a:off x="953442" y="192827857"/>
          <a:ext cx="5895487" cy="579107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85344</xdr:colOff>
      <xdr:row>311</xdr:row>
      <xdr:rowOff>474793</xdr:rowOff>
    </xdr:from>
    <xdr:ext cx="6984794" cy="7717808"/>
    <xdr:pic>
      <xdr:nvPicPr>
        <xdr:cNvPr id="64" name="image9.png">
          <a:extLst>
            <a:ext uri="{FF2B5EF4-FFF2-40B4-BE49-F238E27FC236}">
              <a16:creationId xmlns:a16="http://schemas.microsoft.com/office/drawing/2014/main" id="{CFC05893-6266-4B44-A2B6-1CF905702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lum/>
          <a:alphaModFix/>
        </a:blip>
        <a:srcRect/>
        <a:stretch>
          <a:fillRect/>
        </a:stretch>
      </xdr:blipFill>
      <xdr:spPr>
        <a:xfrm>
          <a:off x="85344" y="257908873"/>
          <a:ext cx="6984794" cy="771780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270170</xdr:colOff>
      <xdr:row>360</xdr:row>
      <xdr:rowOff>428886</xdr:rowOff>
    </xdr:from>
    <xdr:ext cx="7472437" cy="5304258"/>
    <xdr:pic>
      <xdr:nvPicPr>
        <xdr:cNvPr id="26" name="image19.png">
          <a:extLst>
            <a:ext uri="{FF2B5EF4-FFF2-40B4-BE49-F238E27FC236}">
              <a16:creationId xmlns:a16="http://schemas.microsoft.com/office/drawing/2014/main" id="{B3E86ED3-FB8C-485C-BA9E-DDB04707E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lum/>
          <a:alphaModFix/>
        </a:blip>
        <a:srcRect/>
        <a:stretch>
          <a:fillRect/>
        </a:stretch>
      </xdr:blipFill>
      <xdr:spPr>
        <a:xfrm>
          <a:off x="270170" y="301990386"/>
          <a:ext cx="7472437" cy="530425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111125</xdr:colOff>
      <xdr:row>378</xdr:row>
      <xdr:rowOff>666759</xdr:rowOff>
    </xdr:from>
    <xdr:ext cx="7704982" cy="3197669"/>
    <xdr:pic>
      <xdr:nvPicPr>
        <xdr:cNvPr id="27" name="image17.png">
          <a:extLst>
            <a:ext uri="{FF2B5EF4-FFF2-40B4-BE49-F238E27FC236}">
              <a16:creationId xmlns:a16="http://schemas.microsoft.com/office/drawing/2014/main" id="{C7440BCB-E4F7-423A-B119-EC59F3B4A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lum/>
          <a:alphaModFix/>
        </a:blip>
        <a:srcRect/>
        <a:stretch>
          <a:fillRect/>
        </a:stretch>
      </xdr:blipFill>
      <xdr:spPr>
        <a:xfrm>
          <a:off x="111125" y="318516009"/>
          <a:ext cx="7704982" cy="319766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188308</xdr:colOff>
      <xdr:row>396</xdr:row>
      <xdr:rowOff>62029</xdr:rowOff>
    </xdr:from>
    <xdr:ext cx="7447567" cy="3212801"/>
    <xdr:pic>
      <xdr:nvPicPr>
        <xdr:cNvPr id="28" name="image49.png">
          <a:extLst>
            <a:ext uri="{FF2B5EF4-FFF2-40B4-BE49-F238E27FC236}">
              <a16:creationId xmlns:a16="http://schemas.microsoft.com/office/drawing/2014/main" id="{C2613AF4-C9B6-4BA2-9B39-2DFC6BE88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lum/>
          <a:alphaModFix/>
        </a:blip>
        <a:srcRect/>
        <a:stretch>
          <a:fillRect/>
        </a:stretch>
      </xdr:blipFill>
      <xdr:spPr>
        <a:xfrm>
          <a:off x="188308" y="334199029"/>
          <a:ext cx="7447567" cy="3212801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99785</xdr:colOff>
      <xdr:row>403</xdr:row>
      <xdr:rowOff>163274</xdr:rowOff>
    </xdr:from>
    <xdr:ext cx="4609238" cy="3425341"/>
    <xdr:pic>
      <xdr:nvPicPr>
        <xdr:cNvPr id="29" name="image36.png">
          <a:extLst>
            <a:ext uri="{FF2B5EF4-FFF2-40B4-BE49-F238E27FC236}">
              <a16:creationId xmlns:a16="http://schemas.microsoft.com/office/drawing/2014/main" id="{97F8758B-26FA-47BE-A163-1E6778672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lum/>
          <a:alphaModFix/>
        </a:blip>
        <a:srcRect/>
        <a:stretch>
          <a:fillRect/>
        </a:stretch>
      </xdr:blipFill>
      <xdr:spPr>
        <a:xfrm>
          <a:off x="99785" y="339688703"/>
          <a:ext cx="4609238" cy="3425341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510119</xdr:colOff>
      <xdr:row>415</xdr:row>
      <xdr:rowOff>67679</xdr:rowOff>
    </xdr:from>
    <xdr:ext cx="7197301" cy="7615821"/>
    <xdr:pic>
      <xdr:nvPicPr>
        <xdr:cNvPr id="30" name="image37.png">
          <a:extLst>
            <a:ext uri="{FF2B5EF4-FFF2-40B4-BE49-F238E27FC236}">
              <a16:creationId xmlns:a16="http://schemas.microsoft.com/office/drawing/2014/main" id="{DB6C62F1-C022-49D7-B8E4-DBFA279C8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lum/>
          <a:alphaModFix/>
        </a:blip>
        <a:srcRect/>
        <a:stretch>
          <a:fillRect/>
        </a:stretch>
      </xdr:blipFill>
      <xdr:spPr>
        <a:xfrm>
          <a:off x="510119" y="350478822"/>
          <a:ext cx="7197301" cy="7615821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275050</xdr:colOff>
      <xdr:row>258</xdr:row>
      <xdr:rowOff>75033</xdr:rowOff>
    </xdr:from>
    <xdr:ext cx="6979225" cy="6296056"/>
    <xdr:pic>
      <xdr:nvPicPr>
        <xdr:cNvPr id="31" name="image34.png">
          <a:extLst>
            <a:ext uri="{FF2B5EF4-FFF2-40B4-BE49-F238E27FC236}">
              <a16:creationId xmlns:a16="http://schemas.microsoft.com/office/drawing/2014/main" id="{A237A9E5-A6E4-4E7D-976C-D7292CF00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lum/>
          <a:alphaModFix/>
        </a:blip>
        <a:srcRect/>
        <a:stretch>
          <a:fillRect/>
        </a:stretch>
      </xdr:blipFill>
      <xdr:spPr>
        <a:xfrm>
          <a:off x="275050" y="210992151"/>
          <a:ext cx="6979225" cy="629605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378732</xdr:colOff>
      <xdr:row>276</xdr:row>
      <xdr:rowOff>78410</xdr:rowOff>
    </xdr:from>
    <xdr:ext cx="7320643" cy="5983566"/>
    <xdr:pic>
      <xdr:nvPicPr>
        <xdr:cNvPr id="32" name="image47.png">
          <a:extLst>
            <a:ext uri="{FF2B5EF4-FFF2-40B4-BE49-F238E27FC236}">
              <a16:creationId xmlns:a16="http://schemas.microsoft.com/office/drawing/2014/main" id="{876A5E62-4024-4323-A9C2-9322236DB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lum/>
          <a:alphaModFix/>
        </a:blip>
        <a:srcRect/>
        <a:stretch>
          <a:fillRect/>
        </a:stretch>
      </xdr:blipFill>
      <xdr:spPr>
        <a:xfrm>
          <a:off x="378732" y="225630410"/>
          <a:ext cx="7320643" cy="598356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229352</xdr:colOff>
      <xdr:row>333</xdr:row>
      <xdr:rowOff>573480</xdr:rowOff>
    </xdr:from>
    <xdr:ext cx="7433131" cy="4889787"/>
    <xdr:pic>
      <xdr:nvPicPr>
        <xdr:cNvPr id="33" name="image44.png">
          <a:extLst>
            <a:ext uri="{FF2B5EF4-FFF2-40B4-BE49-F238E27FC236}">
              <a16:creationId xmlns:a16="http://schemas.microsoft.com/office/drawing/2014/main" id="{1CACA785-EBE4-46B2-AB21-604A8EAA3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lum/>
          <a:alphaModFix/>
        </a:blip>
        <a:srcRect/>
        <a:stretch>
          <a:fillRect/>
        </a:stretch>
      </xdr:blipFill>
      <xdr:spPr>
        <a:xfrm>
          <a:off x="229352" y="277703355"/>
          <a:ext cx="7433131" cy="4889787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138163</xdr:colOff>
      <xdr:row>346</xdr:row>
      <xdr:rowOff>857151</xdr:rowOff>
    </xdr:from>
    <xdr:ext cx="7343094" cy="5073386"/>
    <xdr:pic>
      <xdr:nvPicPr>
        <xdr:cNvPr id="25" name="image25.png">
          <a:extLst>
            <a:ext uri="{FF2B5EF4-FFF2-40B4-BE49-F238E27FC236}">
              <a16:creationId xmlns:a16="http://schemas.microsoft.com/office/drawing/2014/main" id="{C97EA2A4-2D16-4178-9953-3CBFC0BD8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lum/>
          <a:alphaModFix/>
        </a:blip>
        <a:srcRect/>
        <a:stretch>
          <a:fillRect/>
        </a:stretch>
      </xdr:blipFill>
      <xdr:spPr>
        <a:xfrm>
          <a:off x="138163" y="289650797"/>
          <a:ext cx="7343094" cy="507338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</xdr:col>
      <xdr:colOff>450496</xdr:colOff>
      <xdr:row>407</xdr:row>
      <xdr:rowOff>466788</xdr:rowOff>
    </xdr:from>
    <xdr:ext cx="4502503" cy="3781895"/>
    <xdr:pic>
      <xdr:nvPicPr>
        <xdr:cNvPr id="35" name="image39.png">
          <a:extLst>
            <a:ext uri="{FF2B5EF4-FFF2-40B4-BE49-F238E27FC236}">
              <a16:creationId xmlns:a16="http://schemas.microsoft.com/office/drawing/2014/main" id="{5A118838-10E7-4DDD-8759-E62EDD27B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lum/>
          <a:alphaModFix/>
        </a:blip>
        <a:srcRect/>
        <a:stretch>
          <a:fillRect/>
        </a:stretch>
      </xdr:blipFill>
      <xdr:spPr>
        <a:xfrm>
          <a:off x="2818139" y="343620788"/>
          <a:ext cx="4502503" cy="378189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</xdr:col>
      <xdr:colOff>474890</xdr:colOff>
      <xdr:row>582</xdr:row>
      <xdr:rowOff>83445</xdr:rowOff>
    </xdr:from>
    <xdr:ext cx="2155823" cy="2841050"/>
    <xdr:pic>
      <xdr:nvPicPr>
        <xdr:cNvPr id="36" name="image26.png">
          <a:extLst>
            <a:ext uri="{FF2B5EF4-FFF2-40B4-BE49-F238E27FC236}">
              <a16:creationId xmlns:a16="http://schemas.microsoft.com/office/drawing/2014/main" id="{6687A73F-D816-4A69-A142-5FDEE8B6E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lum/>
          <a:alphaModFix/>
        </a:blip>
        <a:srcRect/>
        <a:stretch>
          <a:fillRect/>
        </a:stretch>
      </xdr:blipFill>
      <xdr:spPr>
        <a:xfrm>
          <a:off x="2842533" y="501987445"/>
          <a:ext cx="2155823" cy="28410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579228</xdr:colOff>
      <xdr:row>598</xdr:row>
      <xdr:rowOff>344714</xdr:rowOff>
    </xdr:from>
    <xdr:ext cx="6615408" cy="882278"/>
    <xdr:pic>
      <xdr:nvPicPr>
        <xdr:cNvPr id="37" name="image33.png">
          <a:extLst>
            <a:ext uri="{FF2B5EF4-FFF2-40B4-BE49-F238E27FC236}">
              <a16:creationId xmlns:a16="http://schemas.microsoft.com/office/drawing/2014/main" id="{EB6F536A-BFE9-4383-B99C-B98D54D2A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lum/>
          <a:alphaModFix/>
        </a:blip>
        <a:srcRect/>
        <a:stretch>
          <a:fillRect/>
        </a:stretch>
      </xdr:blipFill>
      <xdr:spPr>
        <a:xfrm>
          <a:off x="579228" y="518114643"/>
          <a:ext cx="6615408" cy="88227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490533</xdr:colOff>
      <xdr:row>601</xdr:row>
      <xdr:rowOff>56952</xdr:rowOff>
    </xdr:from>
    <xdr:ext cx="6724179" cy="1494262"/>
    <xdr:pic>
      <xdr:nvPicPr>
        <xdr:cNvPr id="38" name="image48.png">
          <a:extLst>
            <a:ext uri="{FF2B5EF4-FFF2-40B4-BE49-F238E27FC236}">
              <a16:creationId xmlns:a16="http://schemas.microsoft.com/office/drawing/2014/main" id="{62AD9FD7-4B54-4EB5-8F56-93E0DA46F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lum/>
          <a:alphaModFix/>
        </a:blip>
        <a:srcRect/>
        <a:stretch>
          <a:fillRect/>
        </a:stretch>
      </xdr:blipFill>
      <xdr:spPr>
        <a:xfrm>
          <a:off x="490533" y="522362595"/>
          <a:ext cx="6724179" cy="1494262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156691</xdr:colOff>
      <xdr:row>562</xdr:row>
      <xdr:rowOff>833496</xdr:rowOff>
    </xdr:from>
    <xdr:ext cx="7572165" cy="8679994"/>
    <xdr:pic>
      <xdr:nvPicPr>
        <xdr:cNvPr id="39" name="image28.png">
          <a:extLst>
            <a:ext uri="{FF2B5EF4-FFF2-40B4-BE49-F238E27FC236}">
              <a16:creationId xmlns:a16="http://schemas.microsoft.com/office/drawing/2014/main" id="{5C997F48-F8EA-4479-BD77-46520E23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lum/>
          <a:alphaModFix/>
        </a:blip>
        <a:srcRect/>
        <a:stretch>
          <a:fillRect/>
        </a:stretch>
      </xdr:blipFill>
      <xdr:spPr>
        <a:xfrm>
          <a:off x="156691" y="484594639"/>
          <a:ext cx="7572165" cy="867999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</xdr:col>
      <xdr:colOff>628031</xdr:colOff>
      <xdr:row>604</xdr:row>
      <xdr:rowOff>37828</xdr:rowOff>
    </xdr:from>
    <xdr:ext cx="1546843" cy="1762247"/>
    <xdr:pic>
      <xdr:nvPicPr>
        <xdr:cNvPr id="40" name="image27.png">
          <a:extLst>
            <a:ext uri="{FF2B5EF4-FFF2-40B4-BE49-F238E27FC236}">
              <a16:creationId xmlns:a16="http://schemas.microsoft.com/office/drawing/2014/main" id="{C8272719-AA75-43A6-AD4B-EA742B554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lum/>
          <a:alphaModFix/>
        </a:blip>
        <a:srcRect/>
        <a:stretch>
          <a:fillRect/>
        </a:stretch>
      </xdr:blipFill>
      <xdr:spPr>
        <a:xfrm>
          <a:off x="3009281" y="521960203"/>
          <a:ext cx="1546843" cy="1762247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1337261</xdr:colOff>
      <xdr:row>607</xdr:row>
      <xdr:rowOff>231498</xdr:rowOff>
    </xdr:from>
    <xdr:ext cx="2853740" cy="1450922"/>
    <xdr:pic>
      <xdr:nvPicPr>
        <xdr:cNvPr id="41" name="image29.png">
          <a:extLst>
            <a:ext uri="{FF2B5EF4-FFF2-40B4-BE49-F238E27FC236}">
              <a16:creationId xmlns:a16="http://schemas.microsoft.com/office/drawing/2014/main" id="{AE2BAF2D-0E4C-4052-B937-4CE9B825B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lum/>
          <a:alphaModFix/>
        </a:blip>
        <a:srcRect/>
        <a:stretch>
          <a:fillRect/>
        </a:stretch>
      </xdr:blipFill>
      <xdr:spPr>
        <a:xfrm>
          <a:off x="2321511" y="524868498"/>
          <a:ext cx="2853740" cy="1450922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251490</xdr:colOff>
      <xdr:row>610</xdr:row>
      <xdr:rowOff>107570</xdr:rowOff>
    </xdr:from>
    <xdr:ext cx="4983480" cy="1622519"/>
    <xdr:pic>
      <xdr:nvPicPr>
        <xdr:cNvPr id="42" name="image31.png">
          <a:extLst>
            <a:ext uri="{FF2B5EF4-FFF2-40B4-BE49-F238E27FC236}">
              <a16:creationId xmlns:a16="http://schemas.microsoft.com/office/drawing/2014/main" id="{00DAC75D-8DBF-40BA-B34F-FEA07637B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lum/>
          <a:alphaModFix/>
        </a:blip>
        <a:srcRect/>
        <a:stretch>
          <a:fillRect/>
        </a:stretch>
      </xdr:blipFill>
      <xdr:spPr>
        <a:xfrm>
          <a:off x="1235740" y="528364070"/>
          <a:ext cx="4983480" cy="162251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1249803</xdr:colOff>
      <xdr:row>613</xdr:row>
      <xdr:rowOff>22333</xdr:rowOff>
    </xdr:from>
    <xdr:ext cx="2766572" cy="1724195"/>
    <xdr:pic>
      <xdr:nvPicPr>
        <xdr:cNvPr id="43" name="image30.png">
          <a:extLst>
            <a:ext uri="{FF2B5EF4-FFF2-40B4-BE49-F238E27FC236}">
              <a16:creationId xmlns:a16="http://schemas.microsoft.com/office/drawing/2014/main" id="{C89EA51C-BEBF-44C4-81D4-AD0FA0C30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lum/>
          <a:alphaModFix/>
        </a:blip>
        <a:srcRect/>
        <a:stretch>
          <a:fillRect/>
        </a:stretch>
      </xdr:blipFill>
      <xdr:spPr>
        <a:xfrm>
          <a:off x="2234053" y="531898333"/>
          <a:ext cx="2766572" cy="172419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635760</xdr:colOff>
      <xdr:row>616</xdr:row>
      <xdr:rowOff>240260</xdr:rowOff>
    </xdr:from>
    <xdr:ext cx="4384440" cy="1311120"/>
    <xdr:pic>
      <xdr:nvPicPr>
        <xdr:cNvPr id="44" name="image35.png">
          <a:extLst>
            <a:ext uri="{FF2B5EF4-FFF2-40B4-BE49-F238E27FC236}">
              <a16:creationId xmlns:a16="http://schemas.microsoft.com/office/drawing/2014/main" id="{4DA35120-1082-47FE-839E-662FC40A5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lum/>
          <a:alphaModFix/>
        </a:blip>
        <a:srcRect/>
        <a:stretch>
          <a:fillRect/>
        </a:stretch>
      </xdr:blipFill>
      <xdr:spPr>
        <a:xfrm>
          <a:off x="1620010" y="534830885"/>
          <a:ext cx="4384440" cy="131112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182065</xdr:colOff>
      <xdr:row>461</xdr:row>
      <xdr:rowOff>216305</xdr:rowOff>
    </xdr:from>
    <xdr:ext cx="7358560" cy="5478790"/>
    <xdr:pic>
      <xdr:nvPicPr>
        <xdr:cNvPr id="45" name="image42.png">
          <a:extLst>
            <a:ext uri="{FF2B5EF4-FFF2-40B4-BE49-F238E27FC236}">
              <a16:creationId xmlns:a16="http://schemas.microsoft.com/office/drawing/2014/main" id="{AA08EF10-BC88-46D9-B722-AAECE5BCF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lum/>
          <a:alphaModFix/>
        </a:blip>
        <a:srcRect/>
        <a:stretch>
          <a:fillRect/>
        </a:stretch>
      </xdr:blipFill>
      <xdr:spPr>
        <a:xfrm>
          <a:off x="182065" y="393170180"/>
          <a:ext cx="7358560" cy="547879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116057</xdr:colOff>
      <xdr:row>483</xdr:row>
      <xdr:rowOff>882726</xdr:rowOff>
    </xdr:from>
    <xdr:ext cx="7640013" cy="5011058"/>
    <xdr:pic>
      <xdr:nvPicPr>
        <xdr:cNvPr id="46" name="image38.png">
          <a:extLst>
            <a:ext uri="{FF2B5EF4-FFF2-40B4-BE49-F238E27FC236}">
              <a16:creationId xmlns:a16="http://schemas.microsoft.com/office/drawing/2014/main" id="{0C9EDD45-7E99-4932-82D7-C81A43F42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lum/>
          <a:alphaModFix/>
        </a:blip>
        <a:srcRect/>
        <a:stretch>
          <a:fillRect/>
        </a:stretch>
      </xdr:blipFill>
      <xdr:spPr>
        <a:xfrm rot="5400000">
          <a:off x="1430535" y="412429373"/>
          <a:ext cx="5011058" cy="764001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714960</xdr:colOff>
      <xdr:row>501</xdr:row>
      <xdr:rowOff>33839</xdr:rowOff>
    </xdr:from>
    <xdr:ext cx="6641376" cy="4674231"/>
    <xdr:pic>
      <xdr:nvPicPr>
        <xdr:cNvPr id="47" name="image32.png">
          <a:extLst>
            <a:ext uri="{FF2B5EF4-FFF2-40B4-BE49-F238E27FC236}">
              <a16:creationId xmlns:a16="http://schemas.microsoft.com/office/drawing/2014/main" id="{2C4EA816-51A5-4887-B110-5AB561F34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lum/>
          <a:alphaModFix/>
        </a:blip>
        <a:srcRect/>
        <a:stretch>
          <a:fillRect/>
        </a:stretch>
      </xdr:blipFill>
      <xdr:spPr>
        <a:xfrm>
          <a:off x="714960" y="428459268"/>
          <a:ext cx="6641376" cy="4674231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242991</xdr:colOff>
      <xdr:row>509</xdr:row>
      <xdr:rowOff>885044</xdr:rowOff>
    </xdr:from>
    <xdr:ext cx="7397396" cy="4993242"/>
    <xdr:pic>
      <xdr:nvPicPr>
        <xdr:cNvPr id="48" name="image40.png">
          <a:extLst>
            <a:ext uri="{FF2B5EF4-FFF2-40B4-BE49-F238E27FC236}">
              <a16:creationId xmlns:a16="http://schemas.microsoft.com/office/drawing/2014/main" id="{C8336B3A-E13F-41BC-ADB6-186E1B3BD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lum/>
          <a:alphaModFix/>
        </a:blip>
        <a:srcRect/>
        <a:stretch>
          <a:fillRect/>
        </a:stretch>
      </xdr:blipFill>
      <xdr:spPr>
        <a:xfrm>
          <a:off x="242991" y="436567615"/>
          <a:ext cx="7397396" cy="4993242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401057</xdr:colOff>
      <xdr:row>520</xdr:row>
      <xdr:rowOff>488926</xdr:rowOff>
    </xdr:from>
    <xdr:ext cx="6883653" cy="3865360"/>
    <xdr:pic>
      <xdr:nvPicPr>
        <xdr:cNvPr id="49" name="image43.png">
          <a:extLst>
            <a:ext uri="{FF2B5EF4-FFF2-40B4-BE49-F238E27FC236}">
              <a16:creationId xmlns:a16="http://schemas.microsoft.com/office/drawing/2014/main" id="{AB7A3CF8-7A27-4E78-A3F9-C98ECAFE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lum/>
          <a:alphaModFix/>
        </a:blip>
        <a:srcRect/>
        <a:stretch>
          <a:fillRect/>
        </a:stretch>
      </xdr:blipFill>
      <xdr:spPr>
        <a:xfrm>
          <a:off x="401057" y="446150069"/>
          <a:ext cx="6883653" cy="386536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229223</xdr:colOff>
      <xdr:row>433</xdr:row>
      <xdr:rowOff>72345</xdr:rowOff>
    </xdr:from>
    <xdr:ext cx="6800495" cy="4839624"/>
    <xdr:pic>
      <xdr:nvPicPr>
        <xdr:cNvPr id="50" name="image41.png">
          <a:extLst>
            <a:ext uri="{FF2B5EF4-FFF2-40B4-BE49-F238E27FC236}">
              <a16:creationId xmlns:a16="http://schemas.microsoft.com/office/drawing/2014/main" id="{E542B80B-04C8-48F3-A3FA-EDC79C46B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lum/>
          <a:alphaModFix/>
        </a:blip>
        <a:srcRect/>
        <a:stretch>
          <a:fillRect/>
        </a:stretch>
      </xdr:blipFill>
      <xdr:spPr>
        <a:xfrm>
          <a:off x="229223" y="366167732"/>
          <a:ext cx="6800495" cy="483962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35676</xdr:colOff>
      <xdr:row>449</xdr:row>
      <xdr:rowOff>501391</xdr:rowOff>
    </xdr:from>
    <xdr:ext cx="7155028" cy="4633037"/>
    <xdr:pic>
      <xdr:nvPicPr>
        <xdr:cNvPr id="51" name="image46.png">
          <a:extLst>
            <a:ext uri="{FF2B5EF4-FFF2-40B4-BE49-F238E27FC236}">
              <a16:creationId xmlns:a16="http://schemas.microsoft.com/office/drawing/2014/main" id="{852DE136-F5D3-4CD5-8433-9ACA1E473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lum/>
          <a:alphaModFix/>
        </a:blip>
        <a:srcRect/>
        <a:stretch>
          <a:fillRect/>
        </a:stretch>
      </xdr:blipFill>
      <xdr:spPr>
        <a:xfrm>
          <a:off x="35676" y="380978187"/>
          <a:ext cx="7155028" cy="4633037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422451</xdr:colOff>
      <xdr:row>585</xdr:row>
      <xdr:rowOff>220239</xdr:rowOff>
    </xdr:from>
    <xdr:ext cx="7221274" cy="5739689"/>
    <xdr:pic>
      <xdr:nvPicPr>
        <xdr:cNvPr id="52" name="image50.png">
          <a:extLst>
            <a:ext uri="{FF2B5EF4-FFF2-40B4-BE49-F238E27FC236}">
              <a16:creationId xmlns:a16="http://schemas.microsoft.com/office/drawing/2014/main" id="{2E1CC0E4-42D1-4FCE-96AA-2A58F4F95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lum/>
          <a:alphaModFix/>
        </a:blip>
        <a:srcRect/>
        <a:stretch>
          <a:fillRect/>
        </a:stretch>
      </xdr:blipFill>
      <xdr:spPr>
        <a:xfrm>
          <a:off x="422451" y="506197310"/>
          <a:ext cx="7221274" cy="573968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89640</xdr:colOff>
      <xdr:row>529</xdr:row>
      <xdr:rowOff>185759</xdr:rowOff>
    </xdr:from>
    <xdr:ext cx="7565142" cy="5084741"/>
    <xdr:pic>
      <xdr:nvPicPr>
        <xdr:cNvPr id="53" name="image28.png">
          <a:extLst>
            <a:ext uri="{FF2B5EF4-FFF2-40B4-BE49-F238E27FC236}">
              <a16:creationId xmlns:a16="http://schemas.microsoft.com/office/drawing/2014/main" id="{B4F82622-E6FF-4AA1-9976-CED5ED2AD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lum/>
          <a:alphaModFix/>
        </a:blip>
        <a:srcRect/>
        <a:stretch>
          <a:fillRect/>
        </a:stretch>
      </xdr:blipFill>
      <xdr:spPr>
        <a:xfrm>
          <a:off x="89640" y="454011188"/>
          <a:ext cx="7565142" cy="5084741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942643</xdr:colOff>
      <xdr:row>541</xdr:row>
      <xdr:rowOff>67251</xdr:rowOff>
    </xdr:from>
    <xdr:ext cx="6414286" cy="4420719"/>
    <xdr:pic>
      <xdr:nvPicPr>
        <xdr:cNvPr id="54" name="image51.png">
          <a:extLst>
            <a:ext uri="{FF2B5EF4-FFF2-40B4-BE49-F238E27FC236}">
              <a16:creationId xmlns:a16="http://schemas.microsoft.com/office/drawing/2014/main" id="{71E781F0-0489-49A4-8EB1-96E283B05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lum/>
          <a:alphaModFix/>
        </a:blip>
        <a:srcRect/>
        <a:stretch>
          <a:fillRect/>
        </a:stretch>
      </xdr:blipFill>
      <xdr:spPr>
        <a:xfrm>
          <a:off x="942643" y="464778394"/>
          <a:ext cx="6414286" cy="442071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213120</xdr:colOff>
      <xdr:row>547</xdr:row>
      <xdr:rowOff>42839</xdr:rowOff>
    </xdr:from>
    <xdr:ext cx="7628714" cy="5345589"/>
    <xdr:pic>
      <xdr:nvPicPr>
        <xdr:cNvPr id="55" name="image45.png">
          <a:extLst>
            <a:ext uri="{FF2B5EF4-FFF2-40B4-BE49-F238E27FC236}">
              <a16:creationId xmlns:a16="http://schemas.microsoft.com/office/drawing/2014/main" id="{97440635-AF84-4CAA-BAA3-C73EC08E9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lum/>
          <a:alphaModFix/>
        </a:blip>
        <a:srcRect/>
        <a:stretch>
          <a:fillRect/>
        </a:stretch>
      </xdr:blipFill>
      <xdr:spPr>
        <a:xfrm>
          <a:off x="213120" y="470196839"/>
          <a:ext cx="7628714" cy="5345589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349698</xdr:colOff>
      <xdr:row>177</xdr:row>
      <xdr:rowOff>904355</xdr:rowOff>
    </xdr:from>
    <xdr:to>
      <xdr:col>4</xdr:col>
      <xdr:colOff>2083435</xdr:colOff>
      <xdr:row>182</xdr:row>
      <xdr:rowOff>123383</xdr:rowOff>
    </xdr:to>
    <xdr:pic>
      <xdr:nvPicPr>
        <xdr:cNvPr id="56" name="图片 2">
          <a:extLst>
            <a:ext uri="{FF2B5EF4-FFF2-40B4-BE49-F238E27FC236}">
              <a16:creationId xmlns:a16="http://schemas.microsoft.com/office/drawing/2014/main" id="{5822B49B-F872-43F1-BCF8-9BD049746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948" y="136873730"/>
          <a:ext cx="5095427" cy="37453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1154198</xdr:colOff>
      <xdr:row>184</xdr:row>
      <xdr:rowOff>344197</xdr:rowOff>
    </xdr:from>
    <xdr:to>
      <xdr:col>4</xdr:col>
      <xdr:colOff>1900285</xdr:colOff>
      <xdr:row>188</xdr:row>
      <xdr:rowOff>520882</xdr:rowOff>
    </xdr:to>
    <xdr:pic>
      <xdr:nvPicPr>
        <xdr:cNvPr id="57" name="图片 3">
          <a:extLst>
            <a:ext uri="{FF2B5EF4-FFF2-40B4-BE49-F238E27FC236}">
              <a16:creationId xmlns:a16="http://schemas.microsoft.com/office/drawing/2014/main" id="{0163102B-C20E-4E81-9BEE-3D2731103A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912" y="141205340"/>
          <a:ext cx="4091539" cy="3801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650159</xdr:colOff>
      <xdr:row>190</xdr:row>
      <xdr:rowOff>81643</xdr:rowOff>
    </xdr:from>
    <xdr:to>
      <xdr:col>5</xdr:col>
      <xdr:colOff>154770</xdr:colOff>
      <xdr:row>193</xdr:row>
      <xdr:rowOff>725714</xdr:rowOff>
    </xdr:to>
    <xdr:pic>
      <xdr:nvPicPr>
        <xdr:cNvPr id="58" name="图片 1">
          <a:extLst>
            <a:ext uri="{FF2B5EF4-FFF2-40B4-BE49-F238E27FC236}">
              <a16:creationId xmlns:a16="http://schemas.microsoft.com/office/drawing/2014/main" id="{0353D8BB-5664-4717-B294-E2EBFAEA53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159" y="146385643"/>
          <a:ext cx="6680111" cy="336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431949</xdr:colOff>
      <xdr:row>195</xdr:row>
      <xdr:rowOff>766086</xdr:rowOff>
    </xdr:from>
    <xdr:to>
      <xdr:col>6</xdr:col>
      <xdr:colOff>0</xdr:colOff>
      <xdr:row>200</xdr:row>
      <xdr:rowOff>7166</xdr:rowOff>
    </xdr:to>
    <xdr:pic>
      <xdr:nvPicPr>
        <xdr:cNvPr id="59" name="图片 2">
          <a:extLst>
            <a:ext uri="{FF2B5EF4-FFF2-40B4-BE49-F238E27FC236}">
              <a16:creationId xmlns:a16="http://schemas.microsoft.com/office/drawing/2014/main" id="{8986A4E1-1EDD-4F7A-A2A5-ACB06E6B0E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949" y="153023211"/>
          <a:ext cx="7330926" cy="3767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747241</xdr:colOff>
      <xdr:row>213</xdr:row>
      <xdr:rowOff>298903</xdr:rowOff>
    </xdr:from>
    <xdr:to>
      <xdr:col>5</xdr:col>
      <xdr:colOff>300694</xdr:colOff>
      <xdr:row>217</xdr:row>
      <xdr:rowOff>142512</xdr:rowOff>
    </xdr:to>
    <xdr:pic>
      <xdr:nvPicPr>
        <xdr:cNvPr id="60" name="图片 1">
          <a:extLst>
            <a:ext uri="{FF2B5EF4-FFF2-40B4-BE49-F238E27FC236}">
              <a16:creationId xmlns:a16="http://schemas.microsoft.com/office/drawing/2014/main" id="{ED7E2947-CDD7-4A7F-94A9-CFB4EEE1A5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241" y="168843778"/>
          <a:ext cx="6742923" cy="3461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905911</xdr:colOff>
      <xdr:row>222</xdr:row>
      <xdr:rowOff>72433</xdr:rowOff>
    </xdr:from>
    <xdr:to>
      <xdr:col>4</xdr:col>
      <xdr:colOff>2660724</xdr:colOff>
      <xdr:row>228</xdr:row>
      <xdr:rowOff>791119</xdr:rowOff>
    </xdr:to>
    <xdr:pic>
      <xdr:nvPicPr>
        <xdr:cNvPr id="61" name="图片 3">
          <a:extLst>
            <a:ext uri="{FF2B5EF4-FFF2-40B4-BE49-F238E27FC236}">
              <a16:creationId xmlns:a16="http://schemas.microsoft.com/office/drawing/2014/main" id="{E46B5AF1-6F1C-422F-989E-B4B5ADC419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5911" y="175405004"/>
          <a:ext cx="6079979" cy="6159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95098</xdr:colOff>
      <xdr:row>0</xdr:row>
      <xdr:rowOff>131674</xdr:rowOff>
    </xdr:from>
    <xdr:to>
      <xdr:col>1</xdr:col>
      <xdr:colOff>607162</xdr:colOff>
      <xdr:row>0</xdr:row>
      <xdr:rowOff>636422</xdr:rowOff>
    </xdr:to>
    <xdr:pic>
      <xdr:nvPicPr>
        <xdr:cNvPr id="34" name="Google Shape;17;p4" descr="Google Shape;19;p5">
          <a:extLst>
            <a:ext uri="{FF2B5EF4-FFF2-40B4-BE49-F238E27FC236}">
              <a16:creationId xmlns:a16="http://schemas.microsoft.com/office/drawing/2014/main" id="{017FEF6D-4107-496B-8FBD-E546CBC048A9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56">
          <a:alphaModFix/>
        </a:blip>
        <a:srcRect/>
        <a:stretch/>
      </xdr:blipFill>
      <xdr:spPr>
        <a:xfrm>
          <a:off x="95098" y="131674"/>
          <a:ext cx="1433779" cy="504748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87782</xdr:colOff>
      <xdr:row>0</xdr:row>
      <xdr:rowOff>102413</xdr:rowOff>
    </xdr:from>
    <xdr:to>
      <xdr:col>0</xdr:col>
      <xdr:colOff>980236</xdr:colOff>
      <xdr:row>0</xdr:row>
      <xdr:rowOff>453543</xdr:rowOff>
    </xdr:to>
    <xdr:pic>
      <xdr:nvPicPr>
        <xdr:cNvPr id="2" name="Google Shape;17;p4" descr="Google Shape;19;p5">
          <a:extLst>
            <a:ext uri="{FF2B5EF4-FFF2-40B4-BE49-F238E27FC236}">
              <a16:creationId xmlns:a16="http://schemas.microsoft.com/office/drawing/2014/main" id="{2E2702CD-ED4B-4720-8F17-53509C430D0B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">
          <a:alphaModFix/>
        </a:blip>
        <a:srcRect/>
        <a:stretch/>
      </xdr:blipFill>
      <xdr:spPr>
        <a:xfrm>
          <a:off x="87782" y="102413"/>
          <a:ext cx="892454" cy="35113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</FeaturePropertyBags>
</file>

<file path=xl/persons/person.xml><?xml version="1.0" encoding="utf-8"?>
<personList xmlns="http://schemas.microsoft.com/office/spreadsheetml/2018/threadedcomments" xmlns:x="http://schemas.openxmlformats.org/spreadsheetml/2006/main">
  <person displayName="Francesco Todisco" id="{29FFDE3A-08F4-4B56-ADD0-FBEABAFDF249}" userId="S::francesco.todisco@scoobic.com::d2a51696-7e85-4357-bd52-9a6475734473" providerId="AD"/>
</personList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png"/><Relationship Id="rId3" Type="http://schemas.openxmlformats.org/officeDocument/2006/relationships/image" Target="../media/image3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39">
  <rv s="0">
    <v>0</v>
    <v>5</v>
  </rv>
  <rv s="0">
    <v>1</v>
    <v>5</v>
  </rv>
  <rv s="1">
    <v>2</v>
    <v>5</v>
    <v>拉线头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</rvData>
</file>

<file path=xl/richData/rdrichvaluestructure.xml><?xml version="1.0" encoding="utf-8"?>
<rvStructures xmlns="http://schemas.microsoft.com/office/spreadsheetml/2017/richdata" count="2">
  <s t="_localImage">
    <k n="_rvRel:LocalImageIdentifier" t="i"/>
    <k n="CalcOrigin" t="i"/>
  </s>
  <s t="_localImage">
    <k n="_rvRel:LocalImageIdentifier" t="i"/>
    <k n="CalcOrigin" t="i"/>
    <k n="Text" t="s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</richValueRel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" xr:uid="{1F3BBDDC-310A-469D-831C-1E8F8DFAFA24}" name="Tabla16" displayName="Tabla16" ref="B10:I501" totalsRowShown="0" headerRowDxfId="18986" headerRowBorderDxfId="18985" tableBorderDxfId="18984" totalsRowBorderDxfId="18983">
  <autoFilter ref="B10:I501" xr:uid="{1F3BBDDC-310A-469D-831C-1E8F8DFAFA24}"/>
  <tableColumns count="8">
    <tableColumn id="1" xr3:uid="{CB916B9B-5F47-4A8B-A253-944328C3173D}" name="Code/Codigo Mano Obra" dataDxfId="18982"/>
    <tableColumn id="7" xr3:uid="{58975D8E-5AD2-490F-8C2D-D7D326DD9928}" name="Columna1" dataDxfId="18981"/>
    <tableColumn id="8" xr3:uid="{D500CC53-FCAC-4D12-B750-9FAA02DAE843}" name="Columna2" dataDxfId="18980"/>
    <tableColumn id="2" xr3:uid="{F4789991-3D86-4F6C-9D6C-9248EDD3CE0C}" name="Dénomination du tempo du travail( FR)" dataDxfId="18979"/>
    <tableColumn id="3" xr3:uid="{4727251F-BDE8-4B36-A89B-C07CC0724A43}" name="Labour denomination (EN)" dataDxfId="18978"/>
    <tableColumn id="4" xr3:uid="{6B3399A1-A453-4911-AF04-F648C66AC2AA}" name="Denominación Mano de Obra (ES)" dataDxfId="18977"/>
    <tableColumn id="5" xr3:uid="{4B04768C-26C3-46D4-A1C8-A0CA0BFCE720}" name="Tipo Operazione (IT)" dataDxfId="18976"/>
    <tableColumn id="6" xr3:uid="{E4F82E2C-F157-48CC-938B-D24F92ABC5C2}" name="Tiempo  (UT)" dataDxfId="18975"/>
  </tableColumns>
  <tableStyleInfo name="TableStyleMedium2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5F1B698-1BA7-418F-A95F-DF4D196C5DEB}" name="Tabla1" displayName="Tabla1" ref="A2:M2961" totalsRowShown="0" headerRowDxfId="18974" dataDxfId="18973" tableBorderDxfId="18972">
  <autoFilter ref="A2:M2961" xr:uid="{2C91CAFB-5AF8-4744-8285-CD76AE71C62A}"/>
  <tableColumns count="13">
    <tableColumn id="1" xr3:uid="{0A8A6E4D-DB17-4B11-86F7-52BCED480E42}" name="Part Number" dataDxfId="18971"/>
    <tableColumn id="2" xr3:uid="{60A9AE96-3022-4B91-A78B-3E7211CAA23B}" name="EAN13" dataDxfId="18970"/>
    <tableColumn id="3" xr3:uid="{2A789BF2-CBB8-4652-8F32-60A2BA44F36D}" name="Equivalent Part N" dataDxfId="18969"/>
    <tableColumn id="4" xr3:uid="{9A6066DF-4FEE-48A3-973B-C84268E3E61E}" name="Equivalent Part N2" dataDxfId="18968"/>
    <tableColumn id="6" xr3:uid="{14A85083-C41F-4BB0-B502-5FE583FC5739}" name="Parts Name" dataDxfId="18967"/>
    <tableColumn id="7" xr3:uid="{5F5574F5-2D0A-4CC9-A347-D14B5FF2C797}" name="Denominación" dataDxfId="18966"/>
    <tableColumn id="18" xr3:uid="{E1C08BF7-56BA-43A7-A4B6-371F5B6DC673}" name="Categoría " dataDxfId="18965"/>
    <tableColumn id="5" xr3:uid="{8496E0FB-1D3F-48AF-9F9F-539A99A6AAC1}" name="PVP (SIN IVA)" dataDxfId="18964"/>
    <tableColumn id="9" xr3:uid="{AC0DD8E7-4EA0-4B9F-BF82-A6B809997145}" name="Precio Profesiónal (SIN IVA)" dataDxfId="18963">
      <calculatedColumnFormula>Tabla1[[#This Row],[PVP (SIN IVA)]]-(Tabla1[[#This Row],[PVP (SIN IVA)]]*0.4)</calculatedColumnFormula>
    </tableColumn>
    <tableColumn id="14" xr3:uid="{056F7A9A-5E71-40FC-9B1D-02DC49DAD902}" name="Modelo" dataDxfId="18962"/>
    <tableColumn id="15" xr3:uid="{69C06C8B-5B0D-4914-88AA-924F6B6A04A6}" name="Etiqueta Para España" dataDxfId="18961"/>
    <tableColumn id="16" xr3:uid="{4D04852A-6425-4785-B8DC-42FDD908DE01}" name="Label for Europe" dataDxfId="18960"/>
    <tableColumn id="17" xr3:uid="{A30A77BC-421A-407C-8268-79185F16E6F8}" name="Articulos" dataDxfId="18959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Sheets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A2947" dT="2025-07-07T10:24:12.14" personId="{29FFDE3A-08F4-4B56-ADD0-FBEABAFDF249}" id="{5BB8E5F2-B3FC-4F77-9777-D149F7AE4C77}">
    <text>Te especifique RAP que pieza es</text>
  </threadedComment>
</ThreadedComments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3.xml"/><Relationship Id="rId3" Type="http://schemas.openxmlformats.org/officeDocument/2006/relationships/hyperlink" Target="https://shop.scoobic.com/es/Inicio/1483-2965-conjunto-de-brazo-de-limpiaparabrisa-delantero.html" TargetMode="External"/><Relationship Id="rId7" Type="http://schemas.openxmlformats.org/officeDocument/2006/relationships/printerSettings" Target="../printerSettings/printerSettings3.bin"/><Relationship Id="rId2" Type="http://schemas.openxmlformats.org/officeDocument/2006/relationships/hyperlink" Target="https://shop.scoobic.com/es/Inicio/1484-2967-conjunto-de-escobilla-limpiaparabrisas-delantera.html" TargetMode="External"/><Relationship Id="rId1" Type="http://schemas.openxmlformats.org/officeDocument/2006/relationships/hyperlink" Target="https://shop.scoobic.com/es/Inicio/1434-2867-panel-frontal-de-la-carroceria-trasera.html" TargetMode="External"/><Relationship Id="rId6" Type="http://schemas.openxmlformats.org/officeDocument/2006/relationships/hyperlink" Target="https://shop.scoobic.com/es/Inicio/2409-4770-display-modelo-carga-lenta.html" TargetMode="External"/><Relationship Id="rId5" Type="http://schemas.openxmlformats.org/officeDocument/2006/relationships/hyperlink" Target="https://shop.scoobic.com/es/Inicio/1691-3381-amortiguador-delantero-derecho.html" TargetMode="External"/><Relationship Id="rId4" Type="http://schemas.openxmlformats.org/officeDocument/2006/relationships/hyperlink" Target="https://shop.scoobic.com/es/Inicio/1620-3239-modulo-de-sensores-marcha-atras.html" TargetMode="External"/><Relationship Id="rId9" Type="http://schemas.openxmlformats.org/officeDocument/2006/relationships/table" Target="../tables/table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6" Type="http://schemas.openxmlformats.org/officeDocument/2006/relationships/hyperlink" Target="https://shop.scoobic.com/es/Inicio/2851-tapa-de-registro.html" TargetMode="External"/><Relationship Id="rId117" Type="http://schemas.openxmlformats.org/officeDocument/2006/relationships/hyperlink" Target="https://shop.scoobic.com/es/Inicio/2869-gancho-para-asiento.html" TargetMode="External"/><Relationship Id="rId21" Type="http://schemas.openxmlformats.org/officeDocument/2006/relationships/hyperlink" Target="https://shop.scoobic.com/es/Inicio/2849-tapa-superior-sistema-bloque-inclinacion-.html" TargetMode="External"/><Relationship Id="rId42" Type="http://schemas.openxmlformats.org/officeDocument/2006/relationships/hyperlink" Target="https://shop.scoobic.com/es/Inicio/2861-brazo-de-conexion-de-cables.html" TargetMode="External"/><Relationship Id="rId47" Type="http://schemas.openxmlformats.org/officeDocument/2006/relationships/hyperlink" Target="https://shop.scoobic.com/es/Inicio/2864-pasador-cilindrico-.html" TargetMode="External"/><Relationship Id="rId63" Type="http://schemas.openxmlformats.org/officeDocument/2006/relationships/hyperlink" Target="https://shop.scoobic.com/es/Inicio/2846-cojinete-6206-2rz-.html" TargetMode="External"/><Relationship Id="rId68" Type="http://schemas.openxmlformats.org/officeDocument/2006/relationships/hyperlink" Target="https://shop.scoobic.com/es/Inicio/2848-pasador-de-tuerca.html" TargetMode="External"/><Relationship Id="rId84" Type="http://schemas.openxmlformats.org/officeDocument/2006/relationships/hyperlink" Target="https://shop.scoobic.com/es/Inicio/2857-brazo-de-accionamiento-del-bloqueo-de-incliancion-.html" TargetMode="External"/><Relationship Id="rId89" Type="http://schemas.openxmlformats.org/officeDocument/2006/relationships/hyperlink" Target="https://shop.scoobic.com/es/Inicio/2861-brazo-de-conexion-de-cables.html" TargetMode="External"/><Relationship Id="rId112" Type="http://schemas.openxmlformats.org/officeDocument/2006/relationships/hyperlink" Target="https://shop.scoobic.com/es/framework/2837-ferula-de-refuerzo-puerto-de-carga.html" TargetMode="External"/><Relationship Id="rId16" Type="http://schemas.openxmlformats.org/officeDocument/2006/relationships/hyperlink" Target="https://shop.scoobic.com/es/Inicio/2846-cojinete-6206-2rz-.html" TargetMode="External"/><Relationship Id="rId107" Type="http://schemas.openxmlformats.org/officeDocument/2006/relationships/hyperlink" Target="https://shop.scoobic.com/es/mazo-de-cables-light-l5/2833-conjunto-de-cableado-de-potencia-l5.html" TargetMode="External"/><Relationship Id="rId11" Type="http://schemas.openxmlformats.org/officeDocument/2006/relationships/hyperlink" Target="https://shop.scoobic.com/es/sistema-de-inclinacion-nuevo-con-tapa-de-control-/2844-manguito-espaciador-mediano.html" TargetMode="External"/><Relationship Id="rId32" Type="http://schemas.openxmlformats.org/officeDocument/2006/relationships/hyperlink" Target="https://shop.scoobic.com/es/Inicio/2855-manguitos-de-posicionamiento.html" TargetMode="External"/><Relationship Id="rId37" Type="http://schemas.openxmlformats.org/officeDocument/2006/relationships/hyperlink" Target="https://shop.scoobic.com/es/Inicio/2858-placa-de-conexion-del-bloque-de-bloqueo.html" TargetMode="External"/><Relationship Id="rId53" Type="http://schemas.openxmlformats.org/officeDocument/2006/relationships/hyperlink" Target="https://shop.scoobic.com/es/sistema-de-inclinacion-nuevo-con-tapa-de-control-/2841-anillo-de-sellado-.html" TargetMode="External"/><Relationship Id="rId58" Type="http://schemas.openxmlformats.org/officeDocument/2006/relationships/hyperlink" Target="https://shop.scoobic.com/es/sistema-de-inclinacion-nuevo-con-tapa-de-control-/2843-leva-.html" TargetMode="External"/><Relationship Id="rId74" Type="http://schemas.openxmlformats.org/officeDocument/2006/relationships/hyperlink" Target="https://shop.scoobic.com/es/Inicio/2851-tapa-de-registro.html" TargetMode="External"/><Relationship Id="rId79" Type="http://schemas.openxmlformats.org/officeDocument/2006/relationships/hyperlink" Target="https://shop.scoobic.com/es/Inicio/2855-manguitos-de-posicionamiento.html" TargetMode="External"/><Relationship Id="rId102" Type="http://schemas.openxmlformats.org/officeDocument/2006/relationships/hyperlink" Target="https://shop.scoobic.com/es/despiece-del-piso-de-la-cabina-light-l5/2835-guardabarro-inferior-interior-de-la-carroceria-delantera-l5.html" TargetMode="External"/><Relationship Id="rId5" Type="http://schemas.openxmlformats.org/officeDocument/2006/relationships/hyperlink" Target="https://shop.scoobic.com/es/sistema-de-inclinacion-nuevo-con-tapa-de-control-/2841-anillo-de-sellado-.html" TargetMode="External"/><Relationship Id="rId90" Type="http://schemas.openxmlformats.org/officeDocument/2006/relationships/hyperlink" Target="https://shop.scoobic.com/es/Inicio/2861-brazo-de-conexion-de-cables.html" TargetMode="External"/><Relationship Id="rId95" Type="http://schemas.openxmlformats.org/officeDocument/2006/relationships/hyperlink" Target="https://shop.scoobic.com/es/Inicio/2864-pasador-cilindrico-.html" TargetMode="External"/><Relationship Id="rId22" Type="http://schemas.openxmlformats.org/officeDocument/2006/relationships/hyperlink" Target="https://shop.scoobic.com/es/Inicio/2849-tapa-superior-sistema-bloque-inclinacion-.html" TargetMode="External"/><Relationship Id="rId27" Type="http://schemas.openxmlformats.org/officeDocument/2006/relationships/hyperlink" Target="https://shop.scoobic.com/es/Inicio/2852-manguito-guia-de-sellado-del-cable.html" TargetMode="External"/><Relationship Id="rId43" Type="http://schemas.openxmlformats.org/officeDocument/2006/relationships/hyperlink" Target="https://shop.scoobic.com/es/Inicio/2862-manguitos-de-cobre.html" TargetMode="External"/><Relationship Id="rId48" Type="http://schemas.openxmlformats.org/officeDocument/2006/relationships/hyperlink" Target="https://shop.scoobic.com/es/Inicio/2865-soporte-resorte-de-tension-.html" TargetMode="External"/><Relationship Id="rId64" Type="http://schemas.openxmlformats.org/officeDocument/2006/relationships/hyperlink" Target="https://shop.scoobic.com/es/Inicio/2846-cojinete-6206-2rz-.html" TargetMode="External"/><Relationship Id="rId69" Type="http://schemas.openxmlformats.org/officeDocument/2006/relationships/hyperlink" Target="https://shop.scoobic.com/es/Inicio/2849-tapa-superior-sistema-bloque-inclinacion-.html" TargetMode="External"/><Relationship Id="rId113" Type="http://schemas.openxmlformats.org/officeDocument/2006/relationships/hyperlink" Target="https://shop.scoobic.com/es/framework/2837-ferula-de-refuerzo-puerto-de-carga.html" TargetMode="External"/><Relationship Id="rId118" Type="http://schemas.openxmlformats.org/officeDocument/2006/relationships/hyperlink" Target="https://shop.scoobic.com/es/Inicio/2869-gancho-para-asiento.html" TargetMode="External"/><Relationship Id="rId80" Type="http://schemas.openxmlformats.org/officeDocument/2006/relationships/hyperlink" Target="https://shop.scoobic.com/es/Inicio/2855-manguitos-de-posicionamiento.html" TargetMode="External"/><Relationship Id="rId85" Type="http://schemas.openxmlformats.org/officeDocument/2006/relationships/hyperlink" Target="https://shop.scoobic.com/es/Inicio/2858-placa-de-conexion-del-bloque-de-bloqueo.html" TargetMode="External"/><Relationship Id="rId12" Type="http://schemas.openxmlformats.org/officeDocument/2006/relationships/hyperlink" Target="https://shop.scoobic.com/es/sistema-de-inclinacion-nuevo-con-tapa-de-control-/2844-manguito-espaciador-mediano.html" TargetMode="External"/><Relationship Id="rId17" Type="http://schemas.openxmlformats.org/officeDocument/2006/relationships/hyperlink" Target="https://shop.scoobic.com/es/Inicio/2847-tuerca-ranurada-con-brida-hexagonal-.html" TargetMode="External"/><Relationship Id="rId33" Type="http://schemas.openxmlformats.org/officeDocument/2006/relationships/hyperlink" Target="https://shop.scoobic.com/es/Inicio/2856-resorte-tension-de-retorno.html" TargetMode="External"/><Relationship Id="rId38" Type="http://schemas.openxmlformats.org/officeDocument/2006/relationships/hyperlink" Target="https://shop.scoobic.com/es/Inicio/2858-placa-de-conexion-del-bloque-de-bloqueo.html" TargetMode="External"/><Relationship Id="rId59" Type="http://schemas.openxmlformats.org/officeDocument/2006/relationships/hyperlink" Target="https://shop.scoobic.com/es/sistema-de-inclinacion-nuevo-con-tapa-de-control-/2844-manguito-espaciador-mediano.html" TargetMode="External"/><Relationship Id="rId103" Type="http://schemas.openxmlformats.org/officeDocument/2006/relationships/hyperlink" Target="https://shop.scoobic.com/es/despiece-del-piso-de-la-cabina-light-l5/2836-tapa-de-acceso-a-los-bajos-l5.html" TargetMode="External"/><Relationship Id="rId108" Type="http://schemas.openxmlformats.org/officeDocument/2006/relationships/hyperlink" Target="https://shop.scoobic.com/es/mazo-de-cables-light-l5/2833-conjunto-de-cableado-de-potencia-l5.html" TargetMode="External"/><Relationship Id="rId54" Type="http://schemas.openxmlformats.org/officeDocument/2006/relationships/hyperlink" Target="https://shop.scoobic.com/es/sistema-de-inclinacion-nuevo-con-tapa-de-control-/2842-cojinete-eje-tipo-6208-2rz.html" TargetMode="External"/><Relationship Id="rId70" Type="http://schemas.openxmlformats.org/officeDocument/2006/relationships/hyperlink" Target="https://shop.scoobic.com/es/Inicio/2849-tapa-superior-sistema-bloque-inclinacion-.html" TargetMode="External"/><Relationship Id="rId75" Type="http://schemas.openxmlformats.org/officeDocument/2006/relationships/hyperlink" Target="https://shop.scoobic.com/es/Inicio/2852-manguito-guia-de-sellado-del-cable.html" TargetMode="External"/><Relationship Id="rId91" Type="http://schemas.openxmlformats.org/officeDocument/2006/relationships/hyperlink" Target="https://shop.scoobic.com/es/Inicio/2862-manguitos-de-cobre.html" TargetMode="External"/><Relationship Id="rId96" Type="http://schemas.openxmlformats.org/officeDocument/2006/relationships/hyperlink" Target="https://shop.scoobic.com/es/Inicio/2865-soporte-resorte-de-tension-.html" TargetMode="External"/><Relationship Id="rId1" Type="http://schemas.openxmlformats.org/officeDocument/2006/relationships/hyperlink" Target="https://shop.scoobic.com/es/propulsion-electrica-light-l5/2818-conjunto-de-motor-light-l5.html" TargetMode="External"/><Relationship Id="rId6" Type="http://schemas.openxmlformats.org/officeDocument/2006/relationships/hyperlink" Target="https://shop.scoobic.com/es/sistema-de-inclinacion-nuevo-con-tapa-de-control-/2842-cojinete-eje-tipo-6208-2rz.html" TargetMode="External"/><Relationship Id="rId23" Type="http://schemas.openxmlformats.org/officeDocument/2006/relationships/hyperlink" Target="https://shop.scoobic.com/es/Inicio/2850-junta-de-sellado-tapa-de-registro.html" TargetMode="External"/><Relationship Id="rId28" Type="http://schemas.openxmlformats.org/officeDocument/2006/relationships/hyperlink" Target="https://shop.scoobic.com/es/Inicio/2852-manguito-guia-de-sellado-del-cable.html" TargetMode="External"/><Relationship Id="rId49" Type="http://schemas.openxmlformats.org/officeDocument/2006/relationships/hyperlink" Target="https://shop.scoobic.com/es/Inicio/2865-soporte-resorte-de-tension-.html" TargetMode="External"/><Relationship Id="rId114" Type="http://schemas.openxmlformats.org/officeDocument/2006/relationships/hyperlink" Target="https://shop.scoobic.com/es/framework/2837-ferula-de-refuerzo-puerto-de-carga.html" TargetMode="External"/><Relationship Id="rId119" Type="http://schemas.openxmlformats.org/officeDocument/2006/relationships/hyperlink" Target="https://shop.scoobic.com/es/Inicio/2869-gancho-para-asiento.html" TargetMode="External"/><Relationship Id="rId44" Type="http://schemas.openxmlformats.org/officeDocument/2006/relationships/hyperlink" Target="https://shop.scoobic.com/es/Inicio/2863-soporte-de-instalacion-del-bloque-de-bloqueo.html" TargetMode="External"/><Relationship Id="rId60" Type="http://schemas.openxmlformats.org/officeDocument/2006/relationships/hyperlink" Target="https://shop.scoobic.com/es/sistema-de-inclinacion-nuevo-con-tapa-de-control-/2844-manguito-espaciador-mediano.html" TargetMode="External"/><Relationship Id="rId65" Type="http://schemas.openxmlformats.org/officeDocument/2006/relationships/hyperlink" Target="https://shop.scoobic.com/es/Inicio/2847-tuerca-ranurada-con-brida-hexagonal-.html" TargetMode="External"/><Relationship Id="rId81" Type="http://schemas.openxmlformats.org/officeDocument/2006/relationships/hyperlink" Target="https://shop.scoobic.com/es/Inicio/2856-resorte-tension-de-retorno.html" TargetMode="External"/><Relationship Id="rId86" Type="http://schemas.openxmlformats.org/officeDocument/2006/relationships/hyperlink" Target="https://shop.scoobic.com/es/Inicio/2858-placa-de-conexion-del-bloque-de-bloqueo.html" TargetMode="External"/><Relationship Id="rId4" Type="http://schemas.openxmlformats.org/officeDocument/2006/relationships/hyperlink" Target="https://shop.scoobic.com/es/Inicio/2821-conjunto-maneta-freno-izquierdo-con-bomba-l5.html" TargetMode="External"/><Relationship Id="rId9" Type="http://schemas.openxmlformats.org/officeDocument/2006/relationships/hyperlink" Target="https://shop.scoobic.com/es/sistema-de-inclinacion-nuevo-con-tapa-de-control-/2840-eje-principal-sistema-de-inclinacion-.html" TargetMode="External"/><Relationship Id="rId13" Type="http://schemas.openxmlformats.org/officeDocument/2006/relationships/hyperlink" Target="https://shop.scoobic.com/es/sistema-de-inclinacion-nuevo-con-tapa-de-control-/2845-bloqueo-limite-angular-.html" TargetMode="External"/><Relationship Id="rId18" Type="http://schemas.openxmlformats.org/officeDocument/2006/relationships/hyperlink" Target="https://shop.scoobic.com/es/Inicio/2847-tuerca-ranurada-con-brida-hexagonal-.html" TargetMode="External"/><Relationship Id="rId39" Type="http://schemas.openxmlformats.org/officeDocument/2006/relationships/hyperlink" Target="https://shop.scoobic.com/es/Inicio/2859-bloque-de-bloqueo-del-sistema-de-inclinacion-.html" TargetMode="External"/><Relationship Id="rId109" Type="http://schemas.openxmlformats.org/officeDocument/2006/relationships/hyperlink" Target="https://shop.scoobic.com/es/mazo-de-cables-light-l5/2834-soporte-del-puerto-de-diagnostico-obd-.html" TargetMode="External"/><Relationship Id="rId34" Type="http://schemas.openxmlformats.org/officeDocument/2006/relationships/hyperlink" Target="https://shop.scoobic.com/es/Inicio/2856-resorte-tension-de-retorno.html" TargetMode="External"/><Relationship Id="rId50" Type="http://schemas.openxmlformats.org/officeDocument/2006/relationships/hyperlink" Target="https://shop.scoobic.com/es/Inicio/2866-tapa-inferior-sistema-bloque-inclinacion.html" TargetMode="External"/><Relationship Id="rId55" Type="http://schemas.openxmlformats.org/officeDocument/2006/relationships/hyperlink" Target="https://shop.scoobic.com/es/sistema-de-inclinacion-nuevo-con-tapa-de-control-/2842-cojinete-eje-tipo-6208-2rz.html" TargetMode="External"/><Relationship Id="rId76" Type="http://schemas.openxmlformats.org/officeDocument/2006/relationships/hyperlink" Target="https://shop.scoobic.com/es/Inicio/2852-manguito-guia-de-sellado-del-cable.html" TargetMode="External"/><Relationship Id="rId97" Type="http://schemas.openxmlformats.org/officeDocument/2006/relationships/hyperlink" Target="https://shop.scoobic.com/es/Inicio/2865-soporte-resorte-de-tension-.html" TargetMode="External"/><Relationship Id="rId104" Type="http://schemas.openxmlformats.org/officeDocument/2006/relationships/hyperlink" Target="https://shop.scoobic.com/es/despiece-del-piso-de-la-cabina-light-l5/2836-tapa-de-acceso-a-los-bajos-l5.html" TargetMode="External"/><Relationship Id="rId120" Type="http://schemas.openxmlformats.org/officeDocument/2006/relationships/hyperlink" Target="https://shop.scoobic.com/es/Inicio/2869-gancho-para-asiento.html" TargetMode="External"/><Relationship Id="rId7" Type="http://schemas.openxmlformats.org/officeDocument/2006/relationships/hyperlink" Target="https://shop.scoobic.com/es/sistema-de-inclinacion-nuevo-con-tapa-de-control-/2842-cojinete-eje-tipo-6208-2rz.html" TargetMode="External"/><Relationship Id="rId71" Type="http://schemas.openxmlformats.org/officeDocument/2006/relationships/hyperlink" Target="https://shop.scoobic.com/es/Inicio/2850-junta-de-sellado-tapa-de-registro.html" TargetMode="External"/><Relationship Id="rId92" Type="http://schemas.openxmlformats.org/officeDocument/2006/relationships/hyperlink" Target="https://shop.scoobic.com/es/Inicio/2863-soporte-de-instalacion-del-bloque-de-bloqueo.html" TargetMode="External"/><Relationship Id="rId2" Type="http://schemas.openxmlformats.org/officeDocument/2006/relationships/hyperlink" Target="https://shop.scoobic.com/es/Inicio/2821-conjunto-maneta-freno-izquierdo-con-bomba-l5.html" TargetMode="External"/><Relationship Id="rId29" Type="http://schemas.openxmlformats.org/officeDocument/2006/relationships/hyperlink" Target="https://shop.scoobic.com/es/Inicio/2853-amortiguadores-funda-eje-de-rotacion-.html" TargetMode="External"/><Relationship Id="rId24" Type="http://schemas.openxmlformats.org/officeDocument/2006/relationships/hyperlink" Target="https://shop.scoobic.com/es/Inicio/2850-junta-de-sellado-tapa-de-registro.html" TargetMode="External"/><Relationship Id="rId40" Type="http://schemas.openxmlformats.org/officeDocument/2006/relationships/hyperlink" Target="https://shop.scoobic.com/es/Inicio/2859-bloque-de-bloqueo-del-sistema-de-inclinacion-.html" TargetMode="External"/><Relationship Id="rId45" Type="http://schemas.openxmlformats.org/officeDocument/2006/relationships/hyperlink" Target="https://shop.scoobic.com/es/Inicio/2863-soporte-de-instalacion-del-bloque-de-bloqueo.html" TargetMode="External"/><Relationship Id="rId66" Type="http://schemas.openxmlformats.org/officeDocument/2006/relationships/hyperlink" Target="https://shop.scoobic.com/es/Inicio/2847-tuerca-ranurada-con-brida-hexagonal-.html" TargetMode="External"/><Relationship Id="rId87" Type="http://schemas.openxmlformats.org/officeDocument/2006/relationships/hyperlink" Target="https://shop.scoobic.com/es/Inicio/2859-bloque-de-bloqueo-del-sistema-de-inclinacion-.html" TargetMode="External"/><Relationship Id="rId110" Type="http://schemas.openxmlformats.org/officeDocument/2006/relationships/hyperlink" Target="https://shop.scoobic.com/es/mazo-de-cables-light-l5/2834-soporte-del-puerto-de-diagnostico-obd-.html" TargetMode="External"/><Relationship Id="rId115" Type="http://schemas.openxmlformats.org/officeDocument/2006/relationships/hyperlink" Target="https://shop.scoobic.com/es/Inicio/2869-gancho-para-asiento.html" TargetMode="External"/><Relationship Id="rId61" Type="http://schemas.openxmlformats.org/officeDocument/2006/relationships/hyperlink" Target="https://shop.scoobic.com/es/sistema-de-inclinacion-nuevo-con-tapa-de-control-/2845-bloqueo-limite-angular-.html" TargetMode="External"/><Relationship Id="rId82" Type="http://schemas.openxmlformats.org/officeDocument/2006/relationships/hyperlink" Target="https://shop.scoobic.com/es/Inicio/2856-resorte-tension-de-retorno.html" TargetMode="External"/><Relationship Id="rId19" Type="http://schemas.openxmlformats.org/officeDocument/2006/relationships/hyperlink" Target="https://shop.scoobic.com/es/Inicio/2848-pasador-de-tuerca.html" TargetMode="External"/><Relationship Id="rId14" Type="http://schemas.openxmlformats.org/officeDocument/2006/relationships/hyperlink" Target="https://shop.scoobic.com/es/sistema-de-inclinacion-nuevo-con-tapa-de-control-/2845-bloqueo-limite-angular-.html" TargetMode="External"/><Relationship Id="rId30" Type="http://schemas.openxmlformats.org/officeDocument/2006/relationships/hyperlink" Target="https://shop.scoobic.com/es/Inicio/2853-amortiguadores-funda-eje-de-rotacion-.html" TargetMode="External"/><Relationship Id="rId35" Type="http://schemas.openxmlformats.org/officeDocument/2006/relationships/hyperlink" Target="https://shop.scoobic.com/es/Inicio/2857-brazo-de-accionamiento-del-bloqueo-de-incliancion-.html" TargetMode="External"/><Relationship Id="rId56" Type="http://schemas.openxmlformats.org/officeDocument/2006/relationships/hyperlink" Target="https://shop.scoobic.com/es/sistema-de-inclinacion-nuevo-con-tapa-de-control-/2840-eje-principal-sistema-de-inclinacion-.html" TargetMode="External"/><Relationship Id="rId77" Type="http://schemas.openxmlformats.org/officeDocument/2006/relationships/hyperlink" Target="https://shop.scoobic.com/es/Inicio/2853-amortiguadores-funda-eje-de-rotacion-.html" TargetMode="External"/><Relationship Id="rId100" Type="http://schemas.openxmlformats.org/officeDocument/2006/relationships/hyperlink" Target="https://shop.scoobic.com/es/Inicio/2862-manguitos-de-cobre.html" TargetMode="External"/><Relationship Id="rId105" Type="http://schemas.openxmlformats.org/officeDocument/2006/relationships/hyperlink" Target="https://shop.scoobic.com/es/mazo-de-cables-light-l5/2832-mazo-de-cables-light-l5.html" TargetMode="External"/><Relationship Id="rId8" Type="http://schemas.openxmlformats.org/officeDocument/2006/relationships/hyperlink" Target="https://shop.scoobic.com/es/sistema-de-inclinacion-nuevo-con-tapa-de-control-/2840-eje-principal-sistema-de-inclinacion-.html" TargetMode="External"/><Relationship Id="rId51" Type="http://schemas.openxmlformats.org/officeDocument/2006/relationships/hyperlink" Target="https://shop.scoobic.com/es/Inicio/2866-tapa-inferior-sistema-bloque-inclinacion.html" TargetMode="External"/><Relationship Id="rId72" Type="http://schemas.openxmlformats.org/officeDocument/2006/relationships/hyperlink" Target="https://shop.scoobic.com/es/Inicio/2850-junta-de-sellado-tapa-de-registro.html" TargetMode="External"/><Relationship Id="rId93" Type="http://schemas.openxmlformats.org/officeDocument/2006/relationships/hyperlink" Target="https://shop.scoobic.com/es/Inicio/2863-soporte-de-instalacion-del-bloque-de-bloqueo.html" TargetMode="External"/><Relationship Id="rId98" Type="http://schemas.openxmlformats.org/officeDocument/2006/relationships/hyperlink" Target="https://shop.scoobic.com/es/Inicio/2866-tapa-inferior-sistema-bloque-inclinacion.html" TargetMode="External"/><Relationship Id="rId121" Type="http://schemas.openxmlformats.org/officeDocument/2006/relationships/printerSettings" Target="../printerSettings/printerSettings6.bin"/><Relationship Id="rId3" Type="http://schemas.openxmlformats.org/officeDocument/2006/relationships/hyperlink" Target="https://shop.scoobic.com/es/eje-trasero-light-l5/2820-grupo-diferencial-light-l5.html" TargetMode="External"/><Relationship Id="rId25" Type="http://schemas.openxmlformats.org/officeDocument/2006/relationships/hyperlink" Target="https://shop.scoobic.com/es/Inicio/2851-tapa-de-registro.html" TargetMode="External"/><Relationship Id="rId46" Type="http://schemas.openxmlformats.org/officeDocument/2006/relationships/hyperlink" Target="https://shop.scoobic.com/es/Inicio/2864-pasador-cilindrico-.html" TargetMode="External"/><Relationship Id="rId67" Type="http://schemas.openxmlformats.org/officeDocument/2006/relationships/hyperlink" Target="https://shop.scoobic.com/es/Inicio/2848-pasador-de-tuerca.html" TargetMode="External"/><Relationship Id="rId116" Type="http://schemas.openxmlformats.org/officeDocument/2006/relationships/hyperlink" Target="https://shop.scoobic.com/es/Inicio/2869-gancho-para-asiento.html" TargetMode="External"/><Relationship Id="rId20" Type="http://schemas.openxmlformats.org/officeDocument/2006/relationships/hyperlink" Target="https://shop.scoobic.com/es/Inicio/2848-pasador-de-tuerca.html" TargetMode="External"/><Relationship Id="rId41" Type="http://schemas.openxmlformats.org/officeDocument/2006/relationships/hyperlink" Target="https://shop.scoobic.com/es/Inicio/2861-brazo-de-conexion-de-cables.html" TargetMode="External"/><Relationship Id="rId62" Type="http://schemas.openxmlformats.org/officeDocument/2006/relationships/hyperlink" Target="https://shop.scoobic.com/es/sistema-de-inclinacion-nuevo-con-tapa-de-control-/2845-bloqueo-limite-angular-.html" TargetMode="External"/><Relationship Id="rId83" Type="http://schemas.openxmlformats.org/officeDocument/2006/relationships/hyperlink" Target="https://shop.scoobic.com/es/Inicio/2857-brazo-de-accionamiento-del-bloqueo-de-incliancion-.html" TargetMode="External"/><Relationship Id="rId88" Type="http://schemas.openxmlformats.org/officeDocument/2006/relationships/hyperlink" Target="https://shop.scoobic.com/es/Inicio/2859-bloque-de-bloqueo-del-sistema-de-inclinacion-.html" TargetMode="External"/><Relationship Id="rId111" Type="http://schemas.openxmlformats.org/officeDocument/2006/relationships/hyperlink" Target="https://shop.scoobic.com/es/framework/2837-ferula-de-refuerzo-puerto-de-carga.html" TargetMode="External"/><Relationship Id="rId15" Type="http://schemas.openxmlformats.org/officeDocument/2006/relationships/hyperlink" Target="https://shop.scoobic.com/es/Inicio/2846-cojinete-6206-2rz-.html" TargetMode="External"/><Relationship Id="rId36" Type="http://schemas.openxmlformats.org/officeDocument/2006/relationships/hyperlink" Target="https://shop.scoobic.com/es/Inicio/2857-brazo-de-accionamiento-del-bloqueo-de-incliancion-.html" TargetMode="External"/><Relationship Id="rId57" Type="http://schemas.openxmlformats.org/officeDocument/2006/relationships/hyperlink" Target="https://shop.scoobic.com/es/sistema-de-inclinacion-nuevo-con-tapa-de-control-/2840-eje-principal-sistema-de-inclinacion-.html" TargetMode="External"/><Relationship Id="rId106" Type="http://schemas.openxmlformats.org/officeDocument/2006/relationships/hyperlink" Target="https://shop.scoobic.com/es/mazo-de-cables-light-l5/2832-mazo-de-cables-light-l5.html" TargetMode="External"/><Relationship Id="rId10" Type="http://schemas.openxmlformats.org/officeDocument/2006/relationships/hyperlink" Target="https://shop.scoobic.com/es/sistema-de-inclinacion-nuevo-con-tapa-de-control-/2843-leva-.html" TargetMode="External"/><Relationship Id="rId31" Type="http://schemas.openxmlformats.org/officeDocument/2006/relationships/hyperlink" Target="https://shop.scoobic.com/es/Inicio/2855-manguitos-de-posicionamiento.html" TargetMode="External"/><Relationship Id="rId52" Type="http://schemas.openxmlformats.org/officeDocument/2006/relationships/hyperlink" Target="https://shop.scoobic.com/es/Inicio/2862-manguitos-de-cobre.html" TargetMode="External"/><Relationship Id="rId73" Type="http://schemas.openxmlformats.org/officeDocument/2006/relationships/hyperlink" Target="https://shop.scoobic.com/es/Inicio/2851-tapa-de-registro.html" TargetMode="External"/><Relationship Id="rId78" Type="http://schemas.openxmlformats.org/officeDocument/2006/relationships/hyperlink" Target="https://shop.scoobic.com/es/Inicio/2853-amortiguadores-funda-eje-de-rotacion-.html" TargetMode="External"/><Relationship Id="rId94" Type="http://schemas.openxmlformats.org/officeDocument/2006/relationships/hyperlink" Target="https://shop.scoobic.com/es/Inicio/2864-pasador-cilindrico-.html" TargetMode="External"/><Relationship Id="rId99" Type="http://schemas.openxmlformats.org/officeDocument/2006/relationships/hyperlink" Target="https://shop.scoobic.com/es/Inicio/2866-tapa-inferior-sistema-bloque-inclinacion.html" TargetMode="External"/><Relationship Id="rId101" Type="http://schemas.openxmlformats.org/officeDocument/2006/relationships/hyperlink" Target="https://shop.scoobic.com/es/despiece-del-piso-de-la-cabina-light-l5/2835-guardabarro-inferior-interior-de-la-carroceria-delantera-l5.html" TargetMode="External"/><Relationship Id="rId122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26" Type="http://schemas.openxmlformats.org/officeDocument/2006/relationships/hyperlink" Target="https://shop.scoobic.com/es/Inicio/2853-amortiguadores-funda-eje-de-rotacion-.html" TargetMode="External"/><Relationship Id="rId21" Type="http://schemas.openxmlformats.org/officeDocument/2006/relationships/hyperlink" Target="https://shop.scoobic.com/es/Inicio/2851-tapa-de-registro.html" TargetMode="External"/><Relationship Id="rId42" Type="http://schemas.openxmlformats.org/officeDocument/2006/relationships/hyperlink" Target="https://shop.scoobic.com/es/Inicio/2864-pasador-cilindrico-.html" TargetMode="External"/><Relationship Id="rId47" Type="http://schemas.openxmlformats.org/officeDocument/2006/relationships/hyperlink" Target="https://shop.scoobic.com/es/Inicio/2866-tapa-inferior-sistema-bloque-inclinacion.html" TargetMode="External"/><Relationship Id="rId63" Type="http://schemas.openxmlformats.org/officeDocument/2006/relationships/hyperlink" Target="https://shop.scoobic.com/es/Inicio/2848-pasador-de-tuerca.html" TargetMode="External"/><Relationship Id="rId68" Type="http://schemas.openxmlformats.org/officeDocument/2006/relationships/hyperlink" Target="https://shop.scoobic.com/es/Inicio/2850-junta-de-sellado-tapa-de-registro.html" TargetMode="External"/><Relationship Id="rId84" Type="http://schemas.openxmlformats.org/officeDocument/2006/relationships/hyperlink" Target="https://shop.scoobic.com/es/Inicio/2859-bloque-de-bloqueo-del-sistema-de-inclinacion-.html" TargetMode="External"/><Relationship Id="rId89" Type="http://schemas.openxmlformats.org/officeDocument/2006/relationships/hyperlink" Target="https://shop.scoobic.com/es/Inicio/2863-soporte-de-instalacion-del-bloque-de-bloqueo.html" TargetMode="External"/><Relationship Id="rId16" Type="http://schemas.openxmlformats.org/officeDocument/2006/relationships/hyperlink" Target="https://shop.scoobic.com/es/Inicio/2848-pasador-de-tuerca.html" TargetMode="External"/><Relationship Id="rId11" Type="http://schemas.openxmlformats.org/officeDocument/2006/relationships/hyperlink" Target="https://shop.scoobic.com/es/Inicio/2846-cojinete-6206-2rz-.html" TargetMode="External"/><Relationship Id="rId32" Type="http://schemas.openxmlformats.org/officeDocument/2006/relationships/hyperlink" Target="https://shop.scoobic.com/es/Inicio/2857-brazo-de-accionamiento-del-bloqueo-de-incliancion-.html" TargetMode="External"/><Relationship Id="rId37" Type="http://schemas.openxmlformats.org/officeDocument/2006/relationships/hyperlink" Target="https://shop.scoobic.com/es/Inicio/2861-brazo-de-conexion-de-cables.html" TargetMode="External"/><Relationship Id="rId53" Type="http://schemas.openxmlformats.org/officeDocument/2006/relationships/hyperlink" Target="https://shop.scoobic.com/es/sistema-de-inclinacion-nuevo-con-tapa-de-control-/2840-eje-principal-sistema-de-inclinacion-.html" TargetMode="External"/><Relationship Id="rId58" Type="http://schemas.openxmlformats.org/officeDocument/2006/relationships/hyperlink" Target="https://shop.scoobic.com/es/sistema-de-inclinacion-nuevo-con-tapa-de-control-/2845-bloqueo-limite-angular-.html" TargetMode="External"/><Relationship Id="rId74" Type="http://schemas.openxmlformats.org/officeDocument/2006/relationships/hyperlink" Target="https://shop.scoobic.com/es/Inicio/2853-amortiguadores-funda-eje-de-rotacion-.html" TargetMode="External"/><Relationship Id="rId79" Type="http://schemas.openxmlformats.org/officeDocument/2006/relationships/hyperlink" Target="https://shop.scoobic.com/es/Inicio/2857-brazo-de-accionamiento-del-bloqueo-de-incliancion-.html" TargetMode="External"/><Relationship Id="rId5" Type="http://schemas.openxmlformats.org/officeDocument/2006/relationships/hyperlink" Target="https://shop.scoobic.com/es/sistema-de-inclinacion-nuevo-con-tapa-de-control-/2840-eje-principal-sistema-de-inclinacion-.html" TargetMode="External"/><Relationship Id="rId90" Type="http://schemas.openxmlformats.org/officeDocument/2006/relationships/hyperlink" Target="https://shop.scoobic.com/es/Inicio/2864-pasador-cilindrico-.html" TargetMode="External"/><Relationship Id="rId95" Type="http://schemas.openxmlformats.org/officeDocument/2006/relationships/hyperlink" Target="https://shop.scoobic.com/es/Inicio/2866-tapa-inferior-sistema-bloque-inclinacion.html" TargetMode="External"/><Relationship Id="rId22" Type="http://schemas.openxmlformats.org/officeDocument/2006/relationships/hyperlink" Target="https://shop.scoobic.com/es/Inicio/2851-tapa-de-registro.html" TargetMode="External"/><Relationship Id="rId27" Type="http://schemas.openxmlformats.org/officeDocument/2006/relationships/hyperlink" Target="https://shop.scoobic.com/es/Inicio/2855-manguitos-de-posicionamiento.html" TargetMode="External"/><Relationship Id="rId43" Type="http://schemas.openxmlformats.org/officeDocument/2006/relationships/hyperlink" Target="https://shop.scoobic.com/es/Inicio/2864-pasador-cilindrico-.html" TargetMode="External"/><Relationship Id="rId48" Type="http://schemas.openxmlformats.org/officeDocument/2006/relationships/hyperlink" Target="https://shop.scoobic.com/es/Inicio/2862-manguitos-de-cobre.html" TargetMode="External"/><Relationship Id="rId64" Type="http://schemas.openxmlformats.org/officeDocument/2006/relationships/hyperlink" Target="https://shop.scoobic.com/es/Inicio/2848-pasador-de-tuerca.html" TargetMode="External"/><Relationship Id="rId69" Type="http://schemas.openxmlformats.org/officeDocument/2006/relationships/hyperlink" Target="https://shop.scoobic.com/es/Inicio/2851-tapa-de-registro.html" TargetMode="External"/><Relationship Id="rId80" Type="http://schemas.openxmlformats.org/officeDocument/2006/relationships/hyperlink" Target="https://shop.scoobic.com/es/Inicio/2857-brazo-de-accionamiento-del-bloqueo-de-incliancion-.html" TargetMode="External"/><Relationship Id="rId85" Type="http://schemas.openxmlformats.org/officeDocument/2006/relationships/hyperlink" Target="https://shop.scoobic.com/es/Inicio/2861-brazo-de-conexion-de-cables.html" TargetMode="External"/><Relationship Id="rId3" Type="http://schemas.openxmlformats.org/officeDocument/2006/relationships/hyperlink" Target="https://shop.scoobic.com/es/sistema-de-inclinacion-nuevo-con-tapa-de-control-/2842-cojinete-eje-tipo-6208-2rz.html" TargetMode="External"/><Relationship Id="rId12" Type="http://schemas.openxmlformats.org/officeDocument/2006/relationships/hyperlink" Target="https://shop.scoobic.com/es/Inicio/2846-cojinete-6206-2rz-.html" TargetMode="External"/><Relationship Id="rId17" Type="http://schemas.openxmlformats.org/officeDocument/2006/relationships/hyperlink" Target="https://shop.scoobic.com/es/Inicio/2849-tapa-superior-sistema-bloque-inclinacion-.html" TargetMode="External"/><Relationship Id="rId25" Type="http://schemas.openxmlformats.org/officeDocument/2006/relationships/hyperlink" Target="https://shop.scoobic.com/es/Inicio/2853-amortiguadores-funda-eje-de-rotacion-.html" TargetMode="External"/><Relationship Id="rId33" Type="http://schemas.openxmlformats.org/officeDocument/2006/relationships/hyperlink" Target="https://shop.scoobic.com/es/Inicio/2858-placa-de-conexion-del-bloque-de-bloqueo.html" TargetMode="External"/><Relationship Id="rId38" Type="http://schemas.openxmlformats.org/officeDocument/2006/relationships/hyperlink" Target="https://shop.scoobic.com/es/Inicio/2861-brazo-de-conexion-de-cables.html" TargetMode="External"/><Relationship Id="rId46" Type="http://schemas.openxmlformats.org/officeDocument/2006/relationships/hyperlink" Target="https://shop.scoobic.com/es/Inicio/2866-tapa-inferior-sistema-bloque-inclinacion.html" TargetMode="External"/><Relationship Id="rId59" Type="http://schemas.openxmlformats.org/officeDocument/2006/relationships/hyperlink" Target="https://shop.scoobic.com/es/Inicio/2846-cojinete-6206-2rz-.html" TargetMode="External"/><Relationship Id="rId67" Type="http://schemas.openxmlformats.org/officeDocument/2006/relationships/hyperlink" Target="https://shop.scoobic.com/es/Inicio/2850-junta-de-sellado-tapa-de-registro.html" TargetMode="External"/><Relationship Id="rId20" Type="http://schemas.openxmlformats.org/officeDocument/2006/relationships/hyperlink" Target="https://shop.scoobic.com/es/Inicio/2850-junta-de-sellado-tapa-de-registro.html" TargetMode="External"/><Relationship Id="rId41" Type="http://schemas.openxmlformats.org/officeDocument/2006/relationships/hyperlink" Target="https://shop.scoobic.com/es/Inicio/2863-soporte-de-instalacion-del-bloque-de-bloqueo.html" TargetMode="External"/><Relationship Id="rId54" Type="http://schemas.openxmlformats.org/officeDocument/2006/relationships/hyperlink" Target="https://shop.scoobic.com/es/sistema-de-inclinacion-nuevo-con-tapa-de-control-/2843-leva-.html" TargetMode="External"/><Relationship Id="rId62" Type="http://schemas.openxmlformats.org/officeDocument/2006/relationships/hyperlink" Target="https://shop.scoobic.com/es/Inicio/2847-tuerca-ranurada-con-brida-hexagonal-.html" TargetMode="External"/><Relationship Id="rId70" Type="http://schemas.openxmlformats.org/officeDocument/2006/relationships/hyperlink" Target="https://shop.scoobic.com/es/Inicio/2851-tapa-de-registro.html" TargetMode="External"/><Relationship Id="rId75" Type="http://schemas.openxmlformats.org/officeDocument/2006/relationships/hyperlink" Target="https://shop.scoobic.com/es/Inicio/2855-manguitos-de-posicionamiento.html" TargetMode="External"/><Relationship Id="rId83" Type="http://schemas.openxmlformats.org/officeDocument/2006/relationships/hyperlink" Target="https://shop.scoobic.com/es/Inicio/2859-bloque-de-bloqueo-del-sistema-de-inclinacion-.html" TargetMode="External"/><Relationship Id="rId88" Type="http://schemas.openxmlformats.org/officeDocument/2006/relationships/hyperlink" Target="https://shop.scoobic.com/es/Inicio/2863-soporte-de-instalacion-del-bloque-de-bloqueo.html" TargetMode="External"/><Relationship Id="rId91" Type="http://schemas.openxmlformats.org/officeDocument/2006/relationships/hyperlink" Target="https://shop.scoobic.com/es/Inicio/2864-pasador-cilindrico-.html" TargetMode="External"/><Relationship Id="rId96" Type="http://schemas.openxmlformats.org/officeDocument/2006/relationships/hyperlink" Target="https://shop.scoobic.com/es/Inicio/2862-manguitos-de-cobre.html" TargetMode="External"/><Relationship Id="rId1" Type="http://schemas.openxmlformats.org/officeDocument/2006/relationships/hyperlink" Target="https://shop.scoobic.com/es/sistema-de-inclinacion-nuevo-con-tapa-de-control-/2841-anillo-de-sellado-.html" TargetMode="External"/><Relationship Id="rId6" Type="http://schemas.openxmlformats.org/officeDocument/2006/relationships/hyperlink" Target="https://shop.scoobic.com/es/sistema-de-inclinacion-nuevo-con-tapa-de-control-/2843-leva-.html" TargetMode="External"/><Relationship Id="rId15" Type="http://schemas.openxmlformats.org/officeDocument/2006/relationships/hyperlink" Target="https://shop.scoobic.com/es/Inicio/2848-pasador-de-tuerca.html" TargetMode="External"/><Relationship Id="rId23" Type="http://schemas.openxmlformats.org/officeDocument/2006/relationships/hyperlink" Target="https://shop.scoobic.com/es/Inicio/2852-manguito-guia-de-sellado-del-cable.html" TargetMode="External"/><Relationship Id="rId28" Type="http://schemas.openxmlformats.org/officeDocument/2006/relationships/hyperlink" Target="https://shop.scoobic.com/es/Inicio/2855-manguitos-de-posicionamiento.html" TargetMode="External"/><Relationship Id="rId36" Type="http://schemas.openxmlformats.org/officeDocument/2006/relationships/hyperlink" Target="https://shop.scoobic.com/es/Inicio/2859-bloque-de-bloqueo-del-sistema-de-inclinacion-.html" TargetMode="External"/><Relationship Id="rId49" Type="http://schemas.openxmlformats.org/officeDocument/2006/relationships/hyperlink" Target="https://shop.scoobic.com/es/sistema-de-inclinacion-nuevo-con-tapa-de-control-/2841-anillo-de-sellado-.html" TargetMode="External"/><Relationship Id="rId57" Type="http://schemas.openxmlformats.org/officeDocument/2006/relationships/hyperlink" Target="https://shop.scoobic.com/es/sistema-de-inclinacion-nuevo-con-tapa-de-control-/2845-bloqueo-limite-angular-.html" TargetMode="External"/><Relationship Id="rId10" Type="http://schemas.openxmlformats.org/officeDocument/2006/relationships/hyperlink" Target="https://shop.scoobic.com/es/sistema-de-inclinacion-nuevo-con-tapa-de-control-/2845-bloqueo-limite-angular-.html" TargetMode="External"/><Relationship Id="rId31" Type="http://schemas.openxmlformats.org/officeDocument/2006/relationships/hyperlink" Target="https://shop.scoobic.com/es/Inicio/2857-brazo-de-accionamiento-del-bloqueo-de-incliancion-.html" TargetMode="External"/><Relationship Id="rId44" Type="http://schemas.openxmlformats.org/officeDocument/2006/relationships/hyperlink" Target="https://shop.scoobic.com/es/Inicio/2865-soporte-resorte-de-tension-.html" TargetMode="External"/><Relationship Id="rId52" Type="http://schemas.openxmlformats.org/officeDocument/2006/relationships/hyperlink" Target="https://shop.scoobic.com/es/sistema-de-inclinacion-nuevo-con-tapa-de-control-/2840-eje-principal-sistema-de-inclinacion-.html" TargetMode="External"/><Relationship Id="rId60" Type="http://schemas.openxmlformats.org/officeDocument/2006/relationships/hyperlink" Target="https://shop.scoobic.com/es/Inicio/2846-cojinete-6206-2rz-.html" TargetMode="External"/><Relationship Id="rId65" Type="http://schemas.openxmlformats.org/officeDocument/2006/relationships/hyperlink" Target="https://shop.scoobic.com/es/Inicio/2849-tapa-superior-sistema-bloque-inclinacion-.html" TargetMode="External"/><Relationship Id="rId73" Type="http://schemas.openxmlformats.org/officeDocument/2006/relationships/hyperlink" Target="https://shop.scoobic.com/es/Inicio/2853-amortiguadores-funda-eje-de-rotacion-.html" TargetMode="External"/><Relationship Id="rId78" Type="http://schemas.openxmlformats.org/officeDocument/2006/relationships/hyperlink" Target="https://shop.scoobic.com/es/Inicio/2856-resorte-tension-de-retorno.html" TargetMode="External"/><Relationship Id="rId81" Type="http://schemas.openxmlformats.org/officeDocument/2006/relationships/hyperlink" Target="https://shop.scoobic.com/es/Inicio/2858-placa-de-conexion-del-bloque-de-bloqueo.html" TargetMode="External"/><Relationship Id="rId86" Type="http://schemas.openxmlformats.org/officeDocument/2006/relationships/hyperlink" Target="https://shop.scoobic.com/es/Inicio/2861-brazo-de-conexion-de-cables.html" TargetMode="External"/><Relationship Id="rId94" Type="http://schemas.openxmlformats.org/officeDocument/2006/relationships/hyperlink" Target="https://shop.scoobic.com/es/Inicio/2866-tapa-inferior-sistema-bloque-inclinacion.html" TargetMode="External"/><Relationship Id="rId4" Type="http://schemas.openxmlformats.org/officeDocument/2006/relationships/hyperlink" Target="https://shop.scoobic.com/es/sistema-de-inclinacion-nuevo-con-tapa-de-control-/2840-eje-principal-sistema-de-inclinacion-.html" TargetMode="External"/><Relationship Id="rId9" Type="http://schemas.openxmlformats.org/officeDocument/2006/relationships/hyperlink" Target="https://shop.scoobic.com/es/sistema-de-inclinacion-nuevo-con-tapa-de-control-/2845-bloqueo-limite-angular-.html" TargetMode="External"/><Relationship Id="rId13" Type="http://schemas.openxmlformats.org/officeDocument/2006/relationships/hyperlink" Target="https://shop.scoobic.com/es/Inicio/2847-tuerca-ranurada-con-brida-hexagonal-.html" TargetMode="External"/><Relationship Id="rId18" Type="http://schemas.openxmlformats.org/officeDocument/2006/relationships/hyperlink" Target="https://shop.scoobic.com/es/Inicio/2849-tapa-superior-sistema-bloque-inclinacion-.html" TargetMode="External"/><Relationship Id="rId39" Type="http://schemas.openxmlformats.org/officeDocument/2006/relationships/hyperlink" Target="https://shop.scoobic.com/es/Inicio/2862-manguitos-de-cobre.html" TargetMode="External"/><Relationship Id="rId34" Type="http://schemas.openxmlformats.org/officeDocument/2006/relationships/hyperlink" Target="https://shop.scoobic.com/es/Inicio/2858-placa-de-conexion-del-bloque-de-bloqueo.html" TargetMode="External"/><Relationship Id="rId50" Type="http://schemas.openxmlformats.org/officeDocument/2006/relationships/hyperlink" Target="https://shop.scoobic.com/es/sistema-de-inclinacion-nuevo-con-tapa-de-control-/2842-cojinete-eje-tipo-6208-2rz.html" TargetMode="External"/><Relationship Id="rId55" Type="http://schemas.openxmlformats.org/officeDocument/2006/relationships/hyperlink" Target="https://shop.scoobic.com/es/sistema-de-inclinacion-nuevo-con-tapa-de-control-/2844-manguito-espaciador-mediano.html" TargetMode="External"/><Relationship Id="rId76" Type="http://schemas.openxmlformats.org/officeDocument/2006/relationships/hyperlink" Target="https://shop.scoobic.com/es/Inicio/2855-manguitos-de-posicionamiento.html" TargetMode="External"/><Relationship Id="rId97" Type="http://schemas.openxmlformats.org/officeDocument/2006/relationships/printerSettings" Target="../printerSettings/printerSettings7.bin"/><Relationship Id="rId7" Type="http://schemas.openxmlformats.org/officeDocument/2006/relationships/hyperlink" Target="https://shop.scoobic.com/es/sistema-de-inclinacion-nuevo-con-tapa-de-control-/2844-manguito-espaciador-mediano.html" TargetMode="External"/><Relationship Id="rId71" Type="http://schemas.openxmlformats.org/officeDocument/2006/relationships/hyperlink" Target="https://shop.scoobic.com/es/Inicio/2852-manguito-guia-de-sellado-del-cable.html" TargetMode="External"/><Relationship Id="rId92" Type="http://schemas.openxmlformats.org/officeDocument/2006/relationships/hyperlink" Target="https://shop.scoobic.com/es/Inicio/2865-soporte-resorte-de-tension-.html" TargetMode="External"/><Relationship Id="rId2" Type="http://schemas.openxmlformats.org/officeDocument/2006/relationships/hyperlink" Target="https://shop.scoobic.com/es/sistema-de-inclinacion-nuevo-con-tapa-de-control-/2842-cojinete-eje-tipo-6208-2rz.html" TargetMode="External"/><Relationship Id="rId29" Type="http://schemas.openxmlformats.org/officeDocument/2006/relationships/hyperlink" Target="https://shop.scoobic.com/es/Inicio/2856-resorte-tension-de-retorno.html" TargetMode="External"/><Relationship Id="rId24" Type="http://schemas.openxmlformats.org/officeDocument/2006/relationships/hyperlink" Target="https://shop.scoobic.com/es/Inicio/2852-manguito-guia-de-sellado-del-cable.html" TargetMode="External"/><Relationship Id="rId40" Type="http://schemas.openxmlformats.org/officeDocument/2006/relationships/hyperlink" Target="https://shop.scoobic.com/es/Inicio/2863-soporte-de-instalacion-del-bloque-de-bloqueo.html" TargetMode="External"/><Relationship Id="rId45" Type="http://schemas.openxmlformats.org/officeDocument/2006/relationships/hyperlink" Target="https://shop.scoobic.com/es/Inicio/2865-soporte-resorte-de-tension-.html" TargetMode="External"/><Relationship Id="rId66" Type="http://schemas.openxmlformats.org/officeDocument/2006/relationships/hyperlink" Target="https://shop.scoobic.com/es/Inicio/2849-tapa-superior-sistema-bloque-inclinacion-.html" TargetMode="External"/><Relationship Id="rId87" Type="http://schemas.openxmlformats.org/officeDocument/2006/relationships/hyperlink" Target="https://shop.scoobic.com/es/Inicio/2862-manguitos-de-cobre.html" TargetMode="External"/><Relationship Id="rId61" Type="http://schemas.openxmlformats.org/officeDocument/2006/relationships/hyperlink" Target="https://shop.scoobic.com/es/Inicio/2847-tuerca-ranurada-con-brida-hexagonal-.html" TargetMode="External"/><Relationship Id="rId82" Type="http://schemas.openxmlformats.org/officeDocument/2006/relationships/hyperlink" Target="https://shop.scoobic.com/es/Inicio/2858-placa-de-conexion-del-bloque-de-bloqueo.html" TargetMode="External"/><Relationship Id="rId19" Type="http://schemas.openxmlformats.org/officeDocument/2006/relationships/hyperlink" Target="https://shop.scoobic.com/es/Inicio/2850-junta-de-sellado-tapa-de-registro.html" TargetMode="External"/><Relationship Id="rId14" Type="http://schemas.openxmlformats.org/officeDocument/2006/relationships/hyperlink" Target="https://shop.scoobic.com/es/Inicio/2847-tuerca-ranurada-con-brida-hexagonal-.html" TargetMode="External"/><Relationship Id="rId30" Type="http://schemas.openxmlformats.org/officeDocument/2006/relationships/hyperlink" Target="https://shop.scoobic.com/es/Inicio/2856-resorte-tension-de-retorno.html" TargetMode="External"/><Relationship Id="rId35" Type="http://schemas.openxmlformats.org/officeDocument/2006/relationships/hyperlink" Target="https://shop.scoobic.com/es/Inicio/2859-bloque-de-bloqueo-del-sistema-de-inclinacion-.html" TargetMode="External"/><Relationship Id="rId56" Type="http://schemas.openxmlformats.org/officeDocument/2006/relationships/hyperlink" Target="https://shop.scoobic.com/es/sistema-de-inclinacion-nuevo-con-tapa-de-control-/2844-manguito-espaciador-mediano.html" TargetMode="External"/><Relationship Id="rId77" Type="http://schemas.openxmlformats.org/officeDocument/2006/relationships/hyperlink" Target="https://shop.scoobic.com/es/Inicio/2856-resorte-tension-de-retorno.html" TargetMode="External"/><Relationship Id="rId8" Type="http://schemas.openxmlformats.org/officeDocument/2006/relationships/hyperlink" Target="https://shop.scoobic.com/es/sistema-de-inclinacion-nuevo-con-tapa-de-control-/2844-manguito-espaciador-mediano.html" TargetMode="External"/><Relationship Id="rId51" Type="http://schemas.openxmlformats.org/officeDocument/2006/relationships/hyperlink" Target="https://shop.scoobic.com/es/sistema-de-inclinacion-nuevo-con-tapa-de-control-/2842-cojinete-eje-tipo-6208-2rz.html" TargetMode="External"/><Relationship Id="rId72" Type="http://schemas.openxmlformats.org/officeDocument/2006/relationships/hyperlink" Target="https://shop.scoobic.com/es/Inicio/2852-manguito-guia-de-sellado-del-cable.html" TargetMode="External"/><Relationship Id="rId93" Type="http://schemas.openxmlformats.org/officeDocument/2006/relationships/hyperlink" Target="https://shop.scoobic.com/es/Inicio/2865-soporte-resorte-de-tension-.html" TargetMode="External"/><Relationship Id="rId98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Relationship Id="rId6" Type="http://schemas.microsoft.com/office/2017/10/relationships/threadedComment" Target="../threadedComments/threadedComment1.xml"/><Relationship Id="rId5" Type="http://schemas.openxmlformats.org/officeDocument/2006/relationships/comments" Target="../comments1.xml"/><Relationship Id="rId4" Type="http://schemas.openxmlformats.org/officeDocument/2006/relationships/table" Target="../tables/table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Hoja1"/>
  <dimension ref="A1:Z1000"/>
  <sheetViews>
    <sheetView showGridLines="0" zoomScale="120" zoomScaleNormal="120" workbookViewId="0">
      <selection activeCell="G19" sqref="G19:V19"/>
    </sheetView>
  </sheetViews>
  <sheetFormatPr baseColWidth="10" defaultColWidth="14.44140625" defaultRowHeight="15" customHeight="1"/>
  <cols>
    <col min="1" max="1" width="4.33203125" customWidth="1"/>
    <col min="2" max="2" width="6.6640625" customWidth="1"/>
    <col min="3" max="9" width="4.33203125" customWidth="1"/>
    <col min="10" max="10" width="5.44140625" customWidth="1"/>
    <col min="11" max="11" width="4.33203125" customWidth="1"/>
    <col min="12" max="13" width="5.33203125" customWidth="1"/>
    <col min="14" max="14" width="7.44140625" customWidth="1"/>
    <col min="15" max="15" width="5" customWidth="1"/>
    <col min="16" max="20" width="4.33203125" customWidth="1"/>
    <col min="21" max="21" width="5.6640625" customWidth="1"/>
    <col min="22" max="22" width="4.33203125" customWidth="1"/>
    <col min="23" max="26" width="11.44140625" customWidth="1"/>
  </cols>
  <sheetData>
    <row r="1" spans="1:26" ht="13.55" customHeight="1">
      <c r="A1" s="1"/>
      <c r="B1" s="2"/>
      <c r="C1" s="2"/>
      <c r="D1" s="2"/>
      <c r="E1" s="2"/>
      <c r="F1" s="2"/>
      <c r="G1" s="1026" t="s">
        <v>0</v>
      </c>
      <c r="H1" s="1027"/>
      <c r="I1" s="1027"/>
      <c r="J1" s="1027"/>
      <c r="K1" s="1027"/>
      <c r="L1" s="1027"/>
      <c r="M1" s="1027"/>
      <c r="N1" s="1027"/>
      <c r="O1" s="1028"/>
      <c r="P1" s="1032"/>
      <c r="Q1" s="1027"/>
      <c r="R1" s="1027"/>
      <c r="S1" s="1027"/>
      <c r="T1" s="1027"/>
      <c r="U1" s="1027"/>
      <c r="V1" s="1028"/>
      <c r="W1" s="3"/>
      <c r="X1" s="3"/>
      <c r="Y1" s="3"/>
      <c r="Z1" s="3"/>
    </row>
    <row r="2" spans="1:26" ht="14.25" customHeight="1">
      <c r="A2" s="4"/>
      <c r="B2" s="5"/>
      <c r="C2" s="5"/>
      <c r="D2" s="5"/>
      <c r="E2" s="5"/>
      <c r="F2" s="5"/>
      <c r="G2" s="1029"/>
      <c r="H2" s="1030"/>
      <c r="I2" s="1030"/>
      <c r="J2" s="1030"/>
      <c r="K2" s="1030"/>
      <c r="L2" s="1030"/>
      <c r="M2" s="1030"/>
      <c r="N2" s="1030"/>
      <c r="O2" s="1031"/>
      <c r="P2" s="1033"/>
      <c r="Q2" s="1034"/>
      <c r="R2" s="1034"/>
      <c r="S2" s="1034"/>
      <c r="T2" s="1034"/>
      <c r="U2" s="1034"/>
      <c r="V2" s="1035"/>
      <c r="W2" s="3"/>
      <c r="X2" s="3"/>
      <c r="Y2" s="3"/>
      <c r="Z2" s="3"/>
    </row>
    <row r="3" spans="1:26" ht="13.55" customHeight="1">
      <c r="A3" s="4"/>
      <c r="B3" s="5"/>
      <c r="C3" s="5"/>
      <c r="D3" s="5"/>
      <c r="E3" s="5"/>
      <c r="F3" s="5"/>
      <c r="G3" s="1037" t="s">
        <v>85</v>
      </c>
      <c r="H3" s="1027"/>
      <c r="I3" s="1027"/>
      <c r="J3" s="1027"/>
      <c r="K3" s="1027"/>
      <c r="L3" s="1027"/>
      <c r="M3" s="1027"/>
      <c r="N3" s="1027"/>
      <c r="O3" s="1028"/>
      <c r="P3" s="1036"/>
      <c r="Q3" s="1030"/>
      <c r="R3" s="1030"/>
      <c r="S3" s="1030"/>
      <c r="T3" s="1030"/>
      <c r="U3" s="1030"/>
      <c r="V3" s="1031"/>
      <c r="W3" s="3"/>
      <c r="X3" s="3"/>
      <c r="Y3" s="3"/>
      <c r="Z3" s="3"/>
    </row>
    <row r="4" spans="1:26" ht="23.2" customHeight="1">
      <c r="A4" s="4"/>
      <c r="B4" s="5"/>
      <c r="C4" s="5"/>
      <c r="D4" s="5"/>
      <c r="E4" s="5"/>
      <c r="F4" s="5"/>
      <c r="G4" s="1029"/>
      <c r="H4" s="1030"/>
      <c r="I4" s="1030"/>
      <c r="J4" s="1030"/>
      <c r="K4" s="1030"/>
      <c r="L4" s="1030"/>
      <c r="M4" s="1030"/>
      <c r="N4" s="1030"/>
      <c r="O4" s="1031"/>
      <c r="P4" s="6"/>
      <c r="Q4" s="7"/>
      <c r="R4" s="8"/>
      <c r="S4" s="47" t="s">
        <v>84</v>
      </c>
      <c r="T4" s="9"/>
      <c r="U4" s="10"/>
      <c r="V4" s="11"/>
      <c r="W4" s="3"/>
      <c r="X4" s="3"/>
      <c r="Y4" s="3"/>
      <c r="Z4" s="3"/>
    </row>
    <row r="5" spans="1:26" ht="18.75" customHeight="1">
      <c r="A5" s="1038" t="s">
        <v>1</v>
      </c>
      <c r="B5" s="1039"/>
      <c r="C5" s="1039"/>
      <c r="D5" s="1039"/>
      <c r="E5" s="1039"/>
      <c r="F5" s="1039"/>
      <c r="G5" s="1039"/>
      <c r="H5" s="1039"/>
      <c r="I5" s="1039"/>
      <c r="J5" s="1039"/>
      <c r="K5" s="1039"/>
      <c r="L5" s="1039"/>
      <c r="M5" s="1039"/>
      <c r="N5" s="1039"/>
      <c r="O5" s="1039"/>
      <c r="P5" s="1039"/>
      <c r="Q5" s="1039"/>
      <c r="R5" s="1039"/>
      <c r="S5" s="1039"/>
      <c r="T5" s="1039"/>
      <c r="U5" s="1039"/>
      <c r="V5" s="1040"/>
      <c r="W5" s="3"/>
      <c r="X5" s="3"/>
      <c r="Y5" s="3"/>
      <c r="Z5" s="3"/>
    </row>
    <row r="6" spans="1:26" ht="10.55" customHeight="1">
      <c r="A6" s="4"/>
      <c r="B6" s="5"/>
      <c r="C6" s="5"/>
      <c r="D6" s="5"/>
      <c r="E6" s="5"/>
      <c r="F6" s="5"/>
      <c r="G6" s="12"/>
      <c r="H6" s="12"/>
      <c r="I6" s="12"/>
      <c r="J6" s="12"/>
      <c r="K6" s="12"/>
      <c r="L6" s="12"/>
      <c r="M6" s="12"/>
      <c r="N6" s="12"/>
      <c r="O6" s="12"/>
      <c r="P6" s="5"/>
      <c r="Q6" s="5"/>
      <c r="R6" s="5"/>
      <c r="S6" s="5"/>
      <c r="T6" s="5"/>
      <c r="U6" s="5"/>
      <c r="V6" s="13"/>
      <c r="W6" s="3"/>
      <c r="X6" s="3"/>
      <c r="Y6" s="3"/>
      <c r="Z6" s="3"/>
    </row>
    <row r="7" spans="1:26" ht="13.4" customHeight="1">
      <c r="A7" s="1041" t="s">
        <v>1964</v>
      </c>
      <c r="B7" s="1022"/>
      <c r="C7" s="46"/>
      <c r="D7" s="14"/>
      <c r="E7" s="14"/>
      <c r="F7" s="14"/>
      <c r="G7" s="14"/>
      <c r="H7" s="14"/>
      <c r="I7" s="14"/>
      <c r="J7" s="15"/>
      <c r="K7" s="5"/>
      <c r="L7" s="5" t="s">
        <v>1949</v>
      </c>
      <c r="M7" s="16"/>
      <c r="N7" s="1043"/>
      <c r="O7" s="1018"/>
      <c r="P7" s="1018"/>
      <c r="Q7" s="1018"/>
      <c r="R7" s="1019"/>
      <c r="S7" s="5" t="s">
        <v>1950</v>
      </c>
      <c r="T7" s="1042"/>
      <c r="U7" s="1018"/>
      <c r="V7" s="1019"/>
      <c r="W7" s="3"/>
      <c r="X7" s="3"/>
      <c r="Y7" s="3"/>
      <c r="Z7" s="3"/>
    </row>
    <row r="8" spans="1:26" ht="13.4" customHeight="1">
      <c r="A8" s="1041" t="s">
        <v>1947</v>
      </c>
      <c r="B8" s="1022"/>
      <c r="C8" s="17"/>
      <c r="D8" s="18"/>
      <c r="E8" s="18"/>
      <c r="F8" s="18"/>
      <c r="G8" s="18"/>
      <c r="H8" s="18"/>
      <c r="I8" s="18"/>
      <c r="J8" s="19"/>
      <c r="K8" s="20" t="s">
        <v>1951</v>
      </c>
      <c r="L8" s="5"/>
      <c r="M8" s="5"/>
      <c r="N8" s="1044"/>
      <c r="O8" s="1018"/>
      <c r="P8" s="1018"/>
      <c r="Q8" s="1018"/>
      <c r="R8" s="1018"/>
      <c r="S8" s="1018"/>
      <c r="T8" s="1018"/>
      <c r="U8" s="1018"/>
      <c r="V8" s="1019"/>
      <c r="W8" s="3"/>
      <c r="X8" s="3"/>
      <c r="Y8" s="3"/>
      <c r="Z8" s="3"/>
    </row>
    <row r="9" spans="1:26" ht="13.4" customHeight="1">
      <c r="A9" s="4"/>
      <c r="B9" s="13"/>
      <c r="C9" s="21"/>
      <c r="D9" s="22"/>
      <c r="E9" s="22"/>
      <c r="F9" s="23"/>
      <c r="G9" s="23"/>
      <c r="H9" s="23"/>
      <c r="I9" s="23"/>
      <c r="J9" s="24"/>
      <c r="K9" s="5" t="s">
        <v>2</v>
      </c>
      <c r="L9" s="1053"/>
      <c r="M9" s="1018"/>
      <c r="N9" s="1019"/>
      <c r="O9" s="5" t="s">
        <v>3</v>
      </c>
      <c r="P9" s="1054"/>
      <c r="Q9" s="1055"/>
      <c r="R9" s="1055"/>
      <c r="S9" s="1055"/>
      <c r="T9" s="1055"/>
      <c r="U9" s="1055"/>
      <c r="V9" s="1056"/>
      <c r="W9" s="3"/>
      <c r="X9" s="3"/>
      <c r="Y9" s="3"/>
      <c r="Z9" s="3"/>
    </row>
    <row r="10" spans="1:26" ht="13.4" customHeight="1">
      <c r="A10" s="4" t="s">
        <v>1948</v>
      </c>
      <c r="B10" s="1044"/>
      <c r="C10" s="1018"/>
      <c r="D10" s="1018"/>
      <c r="E10" s="1019"/>
      <c r="F10" s="5"/>
      <c r="G10" s="5"/>
      <c r="H10" s="5"/>
      <c r="I10" s="5"/>
      <c r="J10" s="5"/>
      <c r="K10" s="5" t="s">
        <v>4</v>
      </c>
      <c r="L10" s="5"/>
      <c r="M10" s="1045"/>
      <c r="N10" s="1046"/>
      <c r="O10" s="1046"/>
      <c r="P10" s="1047"/>
      <c r="Q10" s="1047"/>
      <c r="R10" s="1047"/>
      <c r="S10" s="1047"/>
      <c r="T10" s="1047"/>
      <c r="U10" s="1047"/>
      <c r="V10" s="1048"/>
      <c r="W10" s="3"/>
      <c r="X10" s="3"/>
      <c r="Y10" s="3"/>
      <c r="Z10" s="3"/>
    </row>
    <row r="11" spans="1:26" ht="6.8" customHeight="1">
      <c r="A11" s="4"/>
      <c r="B11" s="5"/>
      <c r="C11" s="5"/>
      <c r="D11" s="5"/>
      <c r="E11" s="5"/>
      <c r="F11" s="5"/>
      <c r="G11" s="5"/>
      <c r="H11" s="5"/>
      <c r="I11" s="5"/>
      <c r="J11" s="5"/>
      <c r="K11" s="5"/>
      <c r="L11" s="5"/>
      <c r="M11" s="5"/>
      <c r="N11" s="5"/>
      <c r="O11" s="5"/>
      <c r="P11" s="5"/>
      <c r="Q11" s="5"/>
      <c r="R11" s="5"/>
      <c r="S11" s="5"/>
      <c r="T11" s="5"/>
      <c r="U11" s="5"/>
      <c r="V11" s="13"/>
      <c r="W11" s="3"/>
      <c r="X11" s="3"/>
      <c r="Y11" s="3"/>
      <c r="Z11" s="3"/>
    </row>
    <row r="12" spans="1:26" ht="13.4" customHeight="1">
      <c r="A12" s="1049" t="s">
        <v>1970</v>
      </c>
      <c r="B12" s="1018"/>
      <c r="C12" s="1018"/>
      <c r="D12" s="1018"/>
      <c r="E12" s="1019"/>
      <c r="F12" s="5"/>
      <c r="G12" s="1050"/>
      <c r="H12" s="1051"/>
      <c r="I12" s="1051"/>
      <c r="J12" s="1051"/>
      <c r="K12" s="1051"/>
      <c r="L12" s="1051"/>
      <c r="M12" s="1051"/>
      <c r="N12" s="1051"/>
      <c r="O12" s="1051"/>
      <c r="P12" s="1051"/>
      <c r="Q12" s="1051"/>
      <c r="R12" s="1051"/>
      <c r="S12" s="1051"/>
      <c r="T12" s="1051"/>
      <c r="U12" s="1051"/>
      <c r="V12" s="1052"/>
      <c r="W12" s="3"/>
      <c r="X12" s="3"/>
      <c r="Y12" s="3"/>
      <c r="Z12" s="3"/>
    </row>
    <row r="13" spans="1:26" ht="13.4" customHeight="1">
      <c r="A13" s="25"/>
      <c r="B13" s="2"/>
      <c r="C13" s="1057"/>
      <c r="D13" s="1058"/>
      <c r="E13" s="1059"/>
      <c r="F13" s="5"/>
      <c r="G13" s="26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3"/>
      <c r="T13" s="3"/>
      <c r="U13" s="3"/>
      <c r="V13" s="27"/>
      <c r="W13" s="3"/>
      <c r="X13" s="3"/>
      <c r="Y13" s="3"/>
      <c r="Z13" s="3"/>
    </row>
    <row r="14" spans="1:26" ht="13.4" customHeight="1">
      <c r="A14" s="28">
        <v>60</v>
      </c>
      <c r="B14" s="5"/>
      <c r="C14" s="1060" t="s">
        <v>1965</v>
      </c>
      <c r="D14" s="1061"/>
      <c r="E14" s="1062"/>
      <c r="F14" s="5"/>
      <c r="G14" s="26"/>
      <c r="H14" s="30"/>
      <c r="I14" s="3"/>
      <c r="J14" s="3"/>
      <c r="K14" s="3"/>
      <c r="L14" s="3"/>
      <c r="M14" s="3"/>
      <c r="N14" s="3"/>
      <c r="O14" s="3"/>
      <c r="P14" s="3"/>
      <c r="Q14" s="3"/>
      <c r="R14" s="3"/>
      <c r="S14" s="3"/>
      <c r="T14" s="3"/>
      <c r="U14" s="3"/>
      <c r="V14" s="27"/>
      <c r="W14" s="3"/>
      <c r="X14" s="3"/>
      <c r="Y14" s="3"/>
      <c r="Z14" s="3"/>
    </row>
    <row r="15" spans="1:26" ht="13.4" customHeight="1">
      <c r="A15" s="29">
        <v>30</v>
      </c>
      <c r="B15" s="5"/>
      <c r="C15" s="1060" t="s">
        <v>1965</v>
      </c>
      <c r="D15" s="1061"/>
      <c r="E15" s="1062"/>
      <c r="F15" s="5"/>
      <c r="G15" s="26"/>
      <c r="H15" s="3" t="s">
        <v>1952</v>
      </c>
      <c r="I15" s="30"/>
      <c r="J15" s="30"/>
      <c r="K15" s="30"/>
      <c r="L15" s="30"/>
      <c r="M15" s="30"/>
      <c r="N15" s="30"/>
      <c r="O15" s="30"/>
      <c r="P15" s="30"/>
      <c r="Q15" s="3"/>
      <c r="R15" s="3"/>
      <c r="S15" s="3"/>
      <c r="T15" s="3"/>
      <c r="U15" s="3"/>
      <c r="V15" s="27"/>
      <c r="W15" s="3"/>
      <c r="X15" s="3"/>
      <c r="Y15" s="3"/>
      <c r="Z15" s="3"/>
    </row>
    <row r="16" spans="1:26" ht="13.4" customHeight="1">
      <c r="A16" s="28"/>
      <c r="B16" s="5"/>
      <c r="C16" s="5"/>
      <c r="D16" s="5"/>
      <c r="E16" s="13"/>
      <c r="F16" s="5"/>
      <c r="G16" s="26"/>
      <c r="H16" s="3"/>
      <c r="I16" s="30"/>
      <c r="J16" s="31"/>
      <c r="K16" s="31"/>
      <c r="L16" s="5"/>
      <c r="M16" s="5"/>
      <c r="N16" s="5"/>
      <c r="O16" s="5"/>
      <c r="P16" s="5"/>
      <c r="Q16" s="5"/>
      <c r="R16" s="3"/>
      <c r="S16" s="3"/>
      <c r="T16" s="3"/>
      <c r="U16" s="3"/>
      <c r="V16" s="27"/>
      <c r="W16" s="3"/>
      <c r="X16" s="3"/>
      <c r="Y16" s="3"/>
      <c r="Z16" s="3"/>
    </row>
    <row r="17" spans="1:26" ht="13.4" customHeight="1">
      <c r="A17" s="32"/>
      <c r="B17" s="33"/>
      <c r="C17" s="33"/>
      <c r="D17" s="33"/>
      <c r="E17" s="34"/>
      <c r="F17" s="5"/>
      <c r="G17" s="26"/>
      <c r="H17" s="3"/>
      <c r="I17" s="30"/>
      <c r="J17" s="31"/>
      <c r="K17" s="31"/>
      <c r="L17" s="5"/>
      <c r="M17" s="5"/>
      <c r="N17" s="5"/>
      <c r="O17" s="5"/>
      <c r="P17" s="5"/>
      <c r="Q17" s="5"/>
      <c r="R17" s="3"/>
      <c r="S17" s="3"/>
      <c r="T17" s="3"/>
      <c r="U17" s="3"/>
      <c r="V17" s="27"/>
      <c r="W17" s="3"/>
      <c r="X17" s="3"/>
      <c r="Y17" s="3"/>
      <c r="Z17" s="3"/>
    </row>
    <row r="18" spans="1:26" ht="13.4" customHeight="1">
      <c r="A18" s="4"/>
      <c r="B18" s="5"/>
      <c r="C18" s="5"/>
      <c r="D18" s="5"/>
      <c r="E18" s="5"/>
      <c r="F18" s="5"/>
      <c r="G18" s="26"/>
      <c r="H18" s="3"/>
      <c r="I18" s="3"/>
      <c r="J18" s="31"/>
      <c r="K18" s="31"/>
      <c r="L18" s="5"/>
      <c r="M18" s="5"/>
      <c r="N18" s="5"/>
      <c r="O18" s="5"/>
      <c r="P18" s="5"/>
      <c r="Q18" s="30"/>
      <c r="R18" s="3"/>
      <c r="S18" s="3"/>
      <c r="T18" s="3"/>
      <c r="U18" s="3"/>
      <c r="V18" s="27"/>
      <c r="W18" s="3"/>
      <c r="X18" s="3"/>
      <c r="Y18" s="3"/>
      <c r="Z18" s="3"/>
    </row>
    <row r="19" spans="1:26" ht="13.4" customHeight="1">
      <c r="A19" s="297"/>
      <c r="B19" s="35"/>
      <c r="C19" s="296" t="s">
        <v>1969</v>
      </c>
      <c r="D19" s="35"/>
      <c r="E19" s="36"/>
      <c r="F19" s="5"/>
      <c r="G19" s="1050" t="s">
        <v>1953</v>
      </c>
      <c r="H19" s="1051"/>
      <c r="I19" s="1051"/>
      <c r="J19" s="1051"/>
      <c r="K19" s="1051"/>
      <c r="L19" s="1051"/>
      <c r="M19" s="1051"/>
      <c r="N19" s="1051"/>
      <c r="O19" s="1051"/>
      <c r="P19" s="1051"/>
      <c r="Q19" s="1051"/>
      <c r="R19" s="1051"/>
      <c r="S19" s="1051"/>
      <c r="T19" s="1051"/>
      <c r="U19" s="1051"/>
      <c r="V19" s="1052"/>
      <c r="W19" s="3"/>
      <c r="X19" s="3"/>
      <c r="Y19" s="3"/>
      <c r="Z19" s="3"/>
    </row>
    <row r="20" spans="1:26" ht="13.4" customHeight="1">
      <c r="A20" s="1"/>
      <c r="B20" s="2"/>
      <c r="C20" s="2"/>
      <c r="D20" s="2"/>
      <c r="E20" s="37"/>
      <c r="F20" s="5"/>
      <c r="G20" s="26"/>
      <c r="H20" s="38" t="s">
        <v>1954</v>
      </c>
      <c r="I20" s="3"/>
      <c r="J20" s="3"/>
      <c r="K20" s="30"/>
      <c r="L20" s="3"/>
      <c r="M20" s="3"/>
      <c r="N20" s="3"/>
      <c r="O20" s="3"/>
      <c r="P20" s="3"/>
      <c r="Q20" s="3"/>
      <c r="R20" s="3"/>
      <c r="S20" s="3"/>
      <c r="T20" s="3"/>
      <c r="U20" s="3"/>
      <c r="V20" s="27"/>
      <c r="W20" s="3"/>
      <c r="X20" s="3"/>
      <c r="Y20" s="3"/>
      <c r="Z20" s="3"/>
    </row>
    <row r="21" spans="1:26" ht="13.4" customHeight="1">
      <c r="A21" s="4"/>
      <c r="B21" s="5"/>
      <c r="C21" s="20"/>
      <c r="D21" s="5"/>
      <c r="E21" s="13"/>
      <c r="F21" s="5"/>
      <c r="G21" s="26"/>
      <c r="H21" s="38" t="s">
        <v>1955</v>
      </c>
      <c r="I21" s="3"/>
      <c r="J21" s="3"/>
      <c r="K21" s="30"/>
      <c r="L21" s="3"/>
      <c r="M21" s="3"/>
      <c r="N21" s="3"/>
      <c r="O21" s="3"/>
      <c r="P21" s="3"/>
      <c r="Q21" s="3"/>
      <c r="R21" s="3"/>
      <c r="S21" s="3"/>
      <c r="T21" s="3"/>
      <c r="U21" s="3"/>
      <c r="V21" s="27"/>
      <c r="W21" s="3"/>
      <c r="X21" s="3"/>
      <c r="Y21" s="3"/>
      <c r="Z21" s="3"/>
    </row>
    <row r="22" spans="1:26" ht="13.4" customHeight="1">
      <c r="A22" s="4"/>
      <c r="B22" s="5"/>
      <c r="C22" s="20"/>
      <c r="D22" s="5"/>
      <c r="E22" s="13"/>
      <c r="F22" s="5"/>
      <c r="G22" s="26"/>
      <c r="H22" s="38" t="s">
        <v>1956</v>
      </c>
      <c r="I22" s="3"/>
      <c r="J22" s="3"/>
      <c r="K22" s="295"/>
      <c r="L22" s="3"/>
      <c r="M22" s="3"/>
      <c r="N22" s="3"/>
      <c r="O22" s="3"/>
      <c r="P22" s="3"/>
      <c r="Q22" s="3"/>
      <c r="R22" s="3"/>
      <c r="S22" s="3"/>
      <c r="T22" s="3"/>
      <c r="U22" s="3"/>
      <c r="V22" s="27"/>
      <c r="W22" s="3"/>
      <c r="X22" s="3"/>
      <c r="Y22" s="3"/>
      <c r="Z22" s="3"/>
    </row>
    <row r="23" spans="1:26" ht="13.4" customHeight="1">
      <c r="A23" s="4"/>
      <c r="B23" s="20" t="s">
        <v>7</v>
      </c>
      <c r="C23" s="5"/>
      <c r="D23" s="5"/>
      <c r="E23" s="13"/>
      <c r="F23" s="5"/>
      <c r="G23" s="26"/>
      <c r="H23" s="38" t="s">
        <v>5</v>
      </c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27"/>
      <c r="W23" s="3"/>
      <c r="X23" s="3"/>
      <c r="Y23" s="3"/>
      <c r="Z23" s="3"/>
    </row>
    <row r="24" spans="1:26" ht="13.4" customHeight="1">
      <c r="A24" s="39"/>
      <c r="B24" s="20"/>
      <c r="C24" s="33"/>
      <c r="D24" s="33"/>
      <c r="E24" s="34"/>
      <c r="F24" s="5"/>
      <c r="G24" s="40"/>
      <c r="H24" s="41"/>
      <c r="I24" s="41"/>
      <c r="J24" s="41"/>
      <c r="K24" s="41"/>
      <c r="L24" s="41"/>
      <c r="M24" s="41"/>
      <c r="N24" s="41"/>
      <c r="O24" s="41"/>
      <c r="P24" s="41"/>
      <c r="Q24" s="41"/>
      <c r="R24" s="41"/>
      <c r="S24" s="41"/>
      <c r="T24" s="41"/>
      <c r="U24" s="41"/>
      <c r="V24" s="42"/>
      <c r="W24" s="3"/>
      <c r="X24" s="3"/>
      <c r="Y24" s="3"/>
      <c r="Z24" s="3"/>
    </row>
    <row r="25" spans="1:26" ht="13.4" customHeight="1">
      <c r="A25" s="1063" t="s">
        <v>6</v>
      </c>
      <c r="B25" s="1018"/>
      <c r="C25" s="1018"/>
      <c r="D25" s="1018"/>
      <c r="E25" s="1018"/>
      <c r="F25" s="1018"/>
      <c r="G25" s="1018"/>
      <c r="H25" s="1018"/>
      <c r="I25" s="1018"/>
      <c r="J25" s="1018"/>
      <c r="K25" s="1018"/>
      <c r="L25" s="1018"/>
      <c r="M25" s="1018"/>
      <c r="N25" s="1018"/>
      <c r="O25" s="1018"/>
      <c r="P25" s="1018"/>
      <c r="Q25" s="1018"/>
      <c r="R25" s="1018"/>
      <c r="S25" s="1018"/>
      <c r="T25" s="1018"/>
      <c r="U25" s="1018"/>
      <c r="V25" s="1019"/>
      <c r="W25" s="3"/>
      <c r="X25" s="3"/>
      <c r="Y25" s="3"/>
      <c r="Z25" s="3"/>
    </row>
    <row r="26" spans="1:26" ht="13.4" customHeight="1">
      <c r="A26" s="4"/>
      <c r="B26" s="5"/>
      <c r="C26" s="5"/>
      <c r="D26" s="5"/>
      <c r="E26" s="5"/>
      <c r="F26" s="5"/>
      <c r="G26" s="5"/>
      <c r="H26" s="1017" t="s">
        <v>1957</v>
      </c>
      <c r="I26" s="1018"/>
      <c r="J26" s="1018"/>
      <c r="K26" s="1018"/>
      <c r="L26" s="1018"/>
      <c r="M26" s="1018"/>
      <c r="N26" s="1019"/>
      <c r="O26" s="5"/>
      <c r="P26" s="5"/>
      <c r="Q26" s="5"/>
      <c r="R26" s="5"/>
      <c r="S26" s="5"/>
      <c r="T26" s="5"/>
      <c r="U26" s="5"/>
      <c r="V26" s="13"/>
      <c r="W26" s="3"/>
      <c r="X26" s="3"/>
      <c r="Y26" s="3"/>
      <c r="Z26" s="3"/>
    </row>
    <row r="27" spans="1:26" ht="13.4" customHeight="1">
      <c r="A27" s="4"/>
      <c r="B27" s="5"/>
      <c r="C27" s="5"/>
      <c r="D27" s="5"/>
      <c r="E27" s="5"/>
      <c r="F27" s="5"/>
      <c r="G27" s="5"/>
      <c r="H27" s="5" t="s">
        <v>1966</v>
      </c>
      <c r="I27" s="5"/>
      <c r="J27" s="5"/>
      <c r="K27" s="5"/>
      <c r="L27" s="5"/>
      <c r="M27" s="5"/>
      <c r="N27" s="5"/>
      <c r="O27" s="5"/>
      <c r="P27" s="5"/>
      <c r="Q27" s="5"/>
      <c r="R27" s="5"/>
      <c r="S27" s="5"/>
      <c r="T27" s="5"/>
      <c r="U27" s="5"/>
      <c r="V27" s="13"/>
      <c r="W27" s="3"/>
      <c r="X27" s="3"/>
      <c r="Y27" s="3"/>
      <c r="Z27" s="3"/>
    </row>
    <row r="28" spans="1:26" ht="13.4" customHeight="1">
      <c r="A28" s="4"/>
      <c r="B28" s="5"/>
      <c r="C28" s="5"/>
      <c r="D28" s="5"/>
      <c r="E28" s="5"/>
      <c r="F28" s="5"/>
      <c r="G28" s="5"/>
      <c r="H28" s="5" t="s">
        <v>1961</v>
      </c>
      <c r="I28" s="5"/>
      <c r="J28" s="5"/>
      <c r="K28" s="5"/>
      <c r="L28" s="5"/>
      <c r="M28" s="5"/>
      <c r="N28" s="5"/>
      <c r="O28" s="1020" t="s">
        <v>1960</v>
      </c>
      <c r="P28" s="1021"/>
      <c r="Q28" s="1022"/>
      <c r="R28" s="5"/>
      <c r="S28" s="5"/>
      <c r="T28" s="5"/>
      <c r="U28" s="5"/>
      <c r="V28" s="13"/>
      <c r="W28" s="3"/>
      <c r="X28" s="3"/>
      <c r="Y28" s="3"/>
      <c r="Z28" s="3"/>
    </row>
    <row r="29" spans="1:26" ht="13.4" customHeight="1">
      <c r="A29" s="4"/>
      <c r="B29" s="5"/>
      <c r="C29" s="5"/>
      <c r="D29" s="5"/>
      <c r="E29" s="48"/>
      <c r="F29" s="5"/>
      <c r="G29" s="5"/>
      <c r="H29" s="5" t="s">
        <v>1958</v>
      </c>
      <c r="I29" s="5"/>
      <c r="J29" s="5"/>
      <c r="K29" s="5"/>
      <c r="L29" s="290" t="s">
        <v>1962</v>
      </c>
      <c r="M29" s="5"/>
      <c r="N29" s="5"/>
      <c r="O29" s="1020"/>
      <c r="P29" s="1021"/>
      <c r="Q29" s="1022"/>
      <c r="R29" s="5"/>
      <c r="S29" s="5"/>
      <c r="T29" s="5"/>
      <c r="U29" s="5"/>
      <c r="V29" s="13"/>
      <c r="W29" s="3"/>
      <c r="X29" s="3"/>
      <c r="Y29" s="3"/>
      <c r="Z29" s="3"/>
    </row>
    <row r="30" spans="1:26" ht="13.4" customHeight="1">
      <c r="A30" s="4"/>
      <c r="B30" s="5"/>
      <c r="C30" s="5"/>
      <c r="D30" s="5"/>
      <c r="E30" s="5"/>
      <c r="F30" s="5"/>
      <c r="G30" s="5"/>
      <c r="H30" s="5" t="s">
        <v>1963</v>
      </c>
      <c r="I30" s="5"/>
      <c r="J30" s="5"/>
      <c r="K30" s="5"/>
      <c r="L30" s="290" t="s">
        <v>1962</v>
      </c>
      <c r="M30" s="5"/>
      <c r="N30" s="5"/>
      <c r="O30" s="1020"/>
      <c r="P30" s="1021"/>
      <c r="Q30" s="1022"/>
      <c r="R30" s="5"/>
      <c r="S30" s="5"/>
      <c r="T30" s="5"/>
      <c r="U30" s="5"/>
      <c r="V30" s="13"/>
      <c r="W30" s="3"/>
      <c r="X30" s="3"/>
      <c r="Y30" s="3"/>
      <c r="Z30" s="3"/>
    </row>
    <row r="31" spans="1:26" ht="13.4" customHeight="1">
      <c r="A31" s="4"/>
      <c r="B31" s="5"/>
      <c r="C31" s="5"/>
      <c r="D31" s="5"/>
      <c r="E31" s="5"/>
      <c r="F31" s="5"/>
      <c r="G31" s="5"/>
      <c r="H31" s="5" t="s">
        <v>1959</v>
      </c>
      <c r="I31" s="5"/>
      <c r="J31" s="5"/>
      <c r="K31" s="5"/>
      <c r="L31" s="5"/>
      <c r="M31" s="5"/>
      <c r="N31" s="5"/>
      <c r="O31" s="1023" t="s">
        <v>1962</v>
      </c>
      <c r="P31" s="1024"/>
      <c r="Q31" s="1025"/>
      <c r="R31" s="5"/>
      <c r="S31" s="5"/>
      <c r="T31" s="5"/>
      <c r="U31" s="5"/>
      <c r="V31" s="13"/>
      <c r="W31" s="3"/>
      <c r="X31" s="3"/>
      <c r="Y31" s="3"/>
      <c r="Z31" s="3"/>
    </row>
    <row r="32" spans="1:26" ht="13.4" customHeight="1">
      <c r="A32" s="4"/>
      <c r="B32" s="5"/>
      <c r="C32" s="5"/>
      <c r="D32" s="5"/>
      <c r="E32" s="5"/>
      <c r="F32" s="5"/>
      <c r="G32" s="5"/>
      <c r="H32" s="5"/>
      <c r="I32" s="5"/>
      <c r="J32" s="5"/>
      <c r="K32" s="5"/>
      <c r="L32" s="5"/>
      <c r="M32" s="5"/>
      <c r="N32" s="5"/>
      <c r="O32" s="1020"/>
      <c r="P32" s="1021"/>
      <c r="Q32" s="1022"/>
      <c r="R32" s="5"/>
      <c r="S32" s="5"/>
      <c r="T32" s="5"/>
      <c r="U32" s="5"/>
      <c r="V32" s="13"/>
      <c r="W32" s="3"/>
      <c r="X32" s="3"/>
      <c r="Y32" s="3"/>
      <c r="Z32" s="3"/>
    </row>
    <row r="33" spans="1:26" ht="13.4" customHeight="1">
      <c r="A33" s="4"/>
      <c r="B33" s="5"/>
      <c r="C33" s="5"/>
      <c r="D33" s="5"/>
      <c r="E33" s="5"/>
      <c r="F33" s="5"/>
      <c r="G33" s="5"/>
      <c r="H33" s="5"/>
      <c r="I33" s="5"/>
      <c r="J33" s="5"/>
      <c r="K33" s="5"/>
      <c r="L33" s="5"/>
      <c r="M33" s="5"/>
      <c r="N33" s="5"/>
      <c r="O33" s="1020"/>
      <c r="P33" s="1021"/>
      <c r="Q33" s="1022"/>
      <c r="R33" s="5"/>
      <c r="S33" s="5"/>
      <c r="T33" s="5"/>
      <c r="U33" s="5"/>
      <c r="V33" s="13"/>
      <c r="W33" s="3"/>
      <c r="X33" s="3"/>
      <c r="Y33" s="3"/>
      <c r="Z33" s="3"/>
    </row>
    <row r="34" spans="1:26" ht="13.4" customHeight="1">
      <c r="A34" s="4"/>
      <c r="B34" s="5"/>
      <c r="C34" s="5"/>
      <c r="D34" s="5"/>
      <c r="E34" s="5"/>
      <c r="F34" s="5"/>
      <c r="G34" s="5"/>
      <c r="H34" s="5"/>
      <c r="I34" s="5"/>
      <c r="J34" s="5"/>
      <c r="K34" s="5"/>
      <c r="L34" s="5"/>
      <c r="M34" s="5"/>
      <c r="N34" s="5"/>
      <c r="O34" s="1020"/>
      <c r="P34" s="1021"/>
      <c r="Q34" s="1022"/>
      <c r="R34" s="5"/>
      <c r="S34" s="5"/>
      <c r="T34" s="5"/>
      <c r="U34" s="5"/>
      <c r="V34" s="13"/>
      <c r="W34" s="3"/>
      <c r="X34" s="3"/>
      <c r="Y34" s="3"/>
      <c r="Z34" s="3"/>
    </row>
    <row r="35" spans="1:26" ht="13.4" customHeight="1">
      <c r="A35" s="4"/>
      <c r="B35" s="5"/>
      <c r="C35" s="5"/>
      <c r="D35" s="5"/>
      <c r="E35" s="5"/>
      <c r="F35" s="5"/>
      <c r="G35" s="5"/>
      <c r="H35" s="5"/>
      <c r="I35" s="5"/>
      <c r="J35" s="5"/>
      <c r="K35" s="5"/>
      <c r="L35" s="5"/>
      <c r="M35" s="5"/>
      <c r="N35" s="5"/>
      <c r="O35" s="1020"/>
      <c r="P35" s="1021"/>
      <c r="Q35" s="1022"/>
      <c r="R35" s="5"/>
      <c r="S35" s="5"/>
      <c r="T35" s="5"/>
      <c r="U35" s="5"/>
      <c r="V35" s="13"/>
      <c r="W35" s="3"/>
      <c r="X35" s="3"/>
      <c r="Y35" s="3"/>
      <c r="Z35" s="3"/>
    </row>
    <row r="36" spans="1:26" ht="13.4" customHeight="1">
      <c r="A36" s="4"/>
      <c r="B36" s="5"/>
      <c r="C36" s="5"/>
      <c r="D36" s="5"/>
      <c r="E36" s="5"/>
      <c r="F36" s="5"/>
      <c r="G36" s="293"/>
      <c r="H36" s="293"/>
      <c r="I36" s="293"/>
      <c r="J36" s="293"/>
      <c r="K36" s="293"/>
      <c r="L36" s="293"/>
      <c r="M36" s="293"/>
      <c r="N36" s="293"/>
      <c r="O36" s="1064"/>
      <c r="P36" s="1021"/>
      <c r="Q36" s="1021"/>
      <c r="R36" s="5"/>
      <c r="S36" s="5"/>
      <c r="T36" s="5"/>
      <c r="U36" s="5"/>
      <c r="V36" s="13"/>
      <c r="W36" s="3"/>
      <c r="X36" s="3"/>
      <c r="Y36" s="3"/>
      <c r="Z36" s="3"/>
    </row>
    <row r="37" spans="1:26" ht="13.4" customHeight="1">
      <c r="A37" s="4"/>
      <c r="B37" s="5"/>
      <c r="C37" s="5"/>
      <c r="D37" s="5"/>
      <c r="E37" s="5"/>
      <c r="F37" s="5"/>
      <c r="G37" s="293"/>
      <c r="H37" s="293"/>
      <c r="I37" s="293"/>
      <c r="J37" s="293"/>
      <c r="K37" s="293"/>
      <c r="L37" s="293"/>
      <c r="M37" s="293"/>
      <c r="N37" s="293"/>
      <c r="O37" s="1064"/>
      <c r="P37" s="1021"/>
      <c r="Q37" s="1021"/>
      <c r="R37" s="5"/>
      <c r="S37" s="5"/>
      <c r="T37" s="5"/>
      <c r="U37" s="5"/>
      <c r="V37" s="13"/>
      <c r="W37" s="3"/>
      <c r="X37" s="3"/>
      <c r="Y37" s="3"/>
      <c r="Z37" s="3"/>
    </row>
    <row r="38" spans="1:26" ht="13.4" customHeight="1">
      <c r="A38" s="4"/>
      <c r="B38" s="5"/>
      <c r="C38" s="5"/>
      <c r="D38" s="5"/>
      <c r="E38" s="5"/>
      <c r="F38" s="5"/>
      <c r="G38" s="293"/>
      <c r="H38" s="293"/>
      <c r="I38" s="293"/>
      <c r="J38" s="293"/>
      <c r="K38" s="293"/>
      <c r="L38" s="293"/>
      <c r="M38" s="293"/>
      <c r="N38" s="293"/>
      <c r="O38" s="1064"/>
      <c r="P38" s="1021"/>
      <c r="Q38" s="1021"/>
      <c r="R38" s="5"/>
      <c r="S38" s="5"/>
      <c r="T38" s="5"/>
      <c r="U38" s="5"/>
      <c r="V38" s="13"/>
      <c r="W38" s="3"/>
      <c r="X38" s="3"/>
      <c r="Y38" s="3"/>
      <c r="Z38" s="3"/>
    </row>
    <row r="39" spans="1:26" ht="13.4" customHeight="1">
      <c r="A39" s="4"/>
      <c r="B39" s="5"/>
      <c r="C39" s="5"/>
      <c r="D39" s="5"/>
      <c r="E39" s="5"/>
      <c r="F39" s="5"/>
      <c r="G39" s="293"/>
      <c r="H39" s="1071"/>
      <c r="I39" s="1021"/>
      <c r="J39" s="1021"/>
      <c r="K39" s="1021"/>
      <c r="L39" s="1021"/>
      <c r="M39" s="1021"/>
      <c r="N39" s="1021"/>
      <c r="O39" s="1064"/>
      <c r="P39" s="1021"/>
      <c r="Q39" s="1021"/>
      <c r="R39" s="5"/>
      <c r="S39" s="5"/>
      <c r="T39" s="5"/>
      <c r="U39" s="5"/>
      <c r="V39" s="13"/>
      <c r="W39" s="3"/>
      <c r="X39" s="3"/>
      <c r="Y39" s="3"/>
      <c r="Z39" s="3"/>
    </row>
    <row r="40" spans="1:26" ht="13.4" customHeight="1">
      <c r="A40" s="4"/>
      <c r="B40" s="5"/>
      <c r="C40" s="5"/>
      <c r="D40" s="5"/>
      <c r="E40" s="5"/>
      <c r="F40" s="5"/>
      <c r="G40" s="293"/>
      <c r="H40" s="293"/>
      <c r="I40" s="293"/>
      <c r="J40" s="293"/>
      <c r="K40" s="293"/>
      <c r="L40" s="293"/>
      <c r="M40" s="293"/>
      <c r="N40" s="293"/>
      <c r="O40" s="1064"/>
      <c r="P40" s="1021"/>
      <c r="Q40" s="1021"/>
      <c r="R40" s="5"/>
      <c r="S40" s="5"/>
      <c r="T40" s="5"/>
      <c r="U40" s="5"/>
      <c r="V40" s="13"/>
      <c r="W40" s="3"/>
      <c r="X40" s="3"/>
      <c r="Y40" s="3"/>
      <c r="Z40" s="3"/>
    </row>
    <row r="41" spans="1:26" ht="13.4" customHeight="1">
      <c r="A41" s="4"/>
      <c r="B41" s="5"/>
      <c r="C41" s="5"/>
      <c r="D41" s="5"/>
      <c r="E41" s="5"/>
      <c r="F41" s="5"/>
      <c r="G41" s="293"/>
      <c r="H41" s="293"/>
      <c r="I41" s="294"/>
      <c r="J41" s="294"/>
      <c r="K41" s="294"/>
      <c r="L41" s="294"/>
      <c r="M41" s="294"/>
      <c r="N41" s="294"/>
      <c r="O41" s="1064"/>
      <c r="P41" s="1021"/>
      <c r="Q41" s="1021"/>
      <c r="R41" s="5"/>
      <c r="S41" s="5"/>
      <c r="T41" s="5"/>
      <c r="U41" s="5"/>
      <c r="V41" s="13"/>
      <c r="W41" s="3"/>
      <c r="X41" s="3"/>
      <c r="Y41" s="3"/>
      <c r="Z41" s="3"/>
    </row>
    <row r="42" spans="1:26" ht="13.4" customHeight="1">
      <c r="A42" s="4"/>
      <c r="B42" s="5"/>
      <c r="C42" s="5"/>
      <c r="D42" s="5"/>
      <c r="E42" s="5"/>
      <c r="F42" s="5"/>
      <c r="G42" s="293"/>
      <c r="H42" s="293"/>
      <c r="I42" s="294"/>
      <c r="J42" s="294"/>
      <c r="K42" s="294"/>
      <c r="L42" s="294"/>
      <c r="M42" s="294"/>
      <c r="N42" s="294"/>
      <c r="O42" s="1064"/>
      <c r="P42" s="1021"/>
      <c r="Q42" s="1021"/>
      <c r="R42" s="5"/>
      <c r="S42" s="5"/>
      <c r="T42" s="5"/>
      <c r="U42" s="5"/>
      <c r="V42" s="13"/>
      <c r="W42" s="3"/>
      <c r="X42" s="3"/>
      <c r="Y42" s="3"/>
      <c r="Z42" s="3"/>
    </row>
    <row r="43" spans="1:26" ht="13.4" customHeight="1">
      <c r="A43" s="4"/>
      <c r="B43" s="5"/>
      <c r="C43" s="5"/>
      <c r="D43" s="5"/>
      <c r="E43" s="5"/>
      <c r="F43" s="5"/>
      <c r="G43" s="293"/>
      <c r="H43" s="293"/>
      <c r="I43" s="293"/>
      <c r="J43" s="293"/>
      <c r="K43" s="293"/>
      <c r="L43" s="293"/>
      <c r="M43" s="293"/>
      <c r="N43" s="293"/>
      <c r="O43" s="1064"/>
      <c r="P43" s="1021"/>
      <c r="Q43" s="1021"/>
      <c r="R43" s="5"/>
      <c r="S43" s="5"/>
      <c r="T43" s="5"/>
      <c r="U43" s="5"/>
      <c r="V43" s="13"/>
      <c r="W43" s="3"/>
      <c r="X43" s="3"/>
      <c r="Y43" s="3"/>
      <c r="Z43" s="3"/>
    </row>
    <row r="44" spans="1:26" ht="13.4" customHeight="1">
      <c r="A44" s="4"/>
      <c r="B44" s="5"/>
      <c r="C44" s="5"/>
      <c r="D44" s="5"/>
      <c r="E44" s="5"/>
      <c r="F44" s="5"/>
      <c r="G44" s="293"/>
      <c r="H44" s="293"/>
      <c r="I44" s="293"/>
      <c r="J44" s="293"/>
      <c r="K44" s="293"/>
      <c r="L44" s="293"/>
      <c r="M44" s="293"/>
      <c r="N44" s="293"/>
      <c r="O44" s="1064"/>
      <c r="P44" s="1021"/>
      <c r="Q44" s="1021"/>
      <c r="R44" s="5"/>
      <c r="S44" s="5"/>
      <c r="T44" s="5"/>
      <c r="U44" s="5"/>
      <c r="V44" s="13"/>
      <c r="W44" s="3"/>
      <c r="X44" s="3"/>
      <c r="Y44" s="3"/>
      <c r="Z44" s="3"/>
    </row>
    <row r="45" spans="1:26" ht="13.4" customHeight="1">
      <c r="A45" s="4"/>
      <c r="B45" s="5"/>
      <c r="C45" s="5"/>
      <c r="D45" s="5"/>
      <c r="E45" s="5"/>
      <c r="F45" s="5"/>
      <c r="G45" s="293"/>
      <c r="H45" s="293"/>
      <c r="I45" s="293"/>
      <c r="J45" s="293"/>
      <c r="K45" s="293"/>
      <c r="L45" s="293"/>
      <c r="M45" s="293"/>
      <c r="N45" s="293"/>
      <c r="O45" s="1064"/>
      <c r="P45" s="1021"/>
      <c r="Q45" s="1021"/>
      <c r="R45" s="5"/>
      <c r="S45" s="5"/>
      <c r="T45" s="5"/>
      <c r="U45" s="5"/>
      <c r="V45" s="13"/>
      <c r="W45" s="3"/>
      <c r="X45" s="3"/>
      <c r="Y45" s="3"/>
      <c r="Z45" s="3"/>
    </row>
    <row r="46" spans="1:26" ht="13.4" customHeight="1">
      <c r="A46" s="4"/>
      <c r="B46" s="5"/>
      <c r="C46" s="5"/>
      <c r="D46" s="5"/>
      <c r="E46" s="5"/>
      <c r="F46" s="5"/>
      <c r="G46" s="293"/>
      <c r="H46" s="1064"/>
      <c r="I46" s="1021"/>
      <c r="J46" s="1021"/>
      <c r="K46" s="1021"/>
      <c r="L46" s="1021"/>
      <c r="M46" s="1021"/>
      <c r="N46" s="1021"/>
      <c r="O46" s="1064"/>
      <c r="P46" s="1021"/>
      <c r="Q46" s="1021"/>
      <c r="R46" s="5"/>
      <c r="S46" s="5"/>
      <c r="T46" s="5"/>
      <c r="U46" s="5"/>
      <c r="V46" s="13"/>
      <c r="W46" s="3"/>
      <c r="X46" s="3"/>
      <c r="Y46" s="3"/>
      <c r="Z46" s="3"/>
    </row>
    <row r="47" spans="1:26" ht="13.4" customHeight="1">
      <c r="A47" s="4"/>
      <c r="B47" s="5"/>
      <c r="C47" s="5"/>
      <c r="D47" s="5"/>
      <c r="E47" s="5"/>
      <c r="F47" s="5"/>
      <c r="G47" s="293"/>
      <c r="H47" s="293"/>
      <c r="I47" s="293"/>
      <c r="J47" s="293"/>
      <c r="K47" s="293"/>
      <c r="L47" s="293"/>
      <c r="M47" s="293"/>
      <c r="N47" s="293"/>
      <c r="O47" s="1064"/>
      <c r="P47" s="1021"/>
      <c r="Q47" s="1021"/>
      <c r="R47" s="5"/>
      <c r="S47" s="5"/>
      <c r="T47" s="5"/>
      <c r="U47" s="5"/>
      <c r="V47" s="13"/>
      <c r="W47" s="3"/>
      <c r="X47" s="3"/>
      <c r="Y47" s="3"/>
      <c r="Z47" s="3"/>
    </row>
    <row r="48" spans="1:26" ht="13.4" customHeight="1">
      <c r="A48" s="4"/>
      <c r="B48" s="5"/>
      <c r="C48" s="5"/>
      <c r="D48" s="5"/>
      <c r="E48" s="5"/>
      <c r="F48" s="5"/>
      <c r="G48" s="5"/>
      <c r="H48" s="292"/>
      <c r="I48" s="292"/>
      <c r="J48" s="292"/>
      <c r="K48" s="292"/>
      <c r="L48" s="292"/>
      <c r="M48" s="292"/>
      <c r="N48" s="292"/>
      <c r="O48" s="43"/>
      <c r="P48" s="43"/>
      <c r="Q48" s="43"/>
      <c r="R48" s="5"/>
      <c r="S48" s="5"/>
      <c r="T48" s="5"/>
      <c r="U48" s="5"/>
      <c r="V48" s="13"/>
      <c r="W48" s="3"/>
      <c r="X48" s="3"/>
      <c r="Y48" s="3"/>
      <c r="Z48" s="3"/>
    </row>
    <row r="49" spans="1:26" ht="13.4" customHeight="1">
      <c r="A49" s="4"/>
      <c r="B49" s="5"/>
      <c r="C49" s="5"/>
      <c r="D49" s="5"/>
      <c r="E49" s="5"/>
      <c r="F49" s="5"/>
      <c r="G49" s="5"/>
      <c r="H49" s="291"/>
      <c r="I49" s="292"/>
      <c r="J49" s="292"/>
      <c r="K49" s="292"/>
      <c r="L49" s="292"/>
      <c r="M49" s="292"/>
      <c r="N49" s="292"/>
      <c r="O49" s="1020"/>
      <c r="P49" s="1021"/>
      <c r="Q49" s="1022"/>
      <c r="R49" s="5"/>
      <c r="S49" s="5"/>
      <c r="T49" s="5"/>
      <c r="U49" s="5"/>
      <c r="V49" s="13"/>
      <c r="W49" s="3"/>
      <c r="X49" s="3"/>
      <c r="Y49" s="3"/>
      <c r="Z49" s="3"/>
    </row>
    <row r="50" spans="1:26" ht="13.4" customHeight="1">
      <c r="A50" s="4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5"/>
      <c r="N50" s="5"/>
      <c r="O50" s="1020"/>
      <c r="P50" s="1021"/>
      <c r="Q50" s="1022"/>
      <c r="R50" s="5"/>
      <c r="S50" s="5"/>
      <c r="T50" s="5"/>
      <c r="U50" s="5"/>
      <c r="V50" s="13"/>
      <c r="W50" s="3"/>
      <c r="X50" s="3"/>
      <c r="Y50" s="3"/>
      <c r="Z50" s="3"/>
    </row>
    <row r="51" spans="1:26" ht="13.4" customHeight="1">
      <c r="A51" s="4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  <c r="M51" s="5"/>
      <c r="N51" s="5"/>
      <c r="O51" s="1020"/>
      <c r="P51" s="1021"/>
      <c r="Q51" s="1022"/>
      <c r="R51" s="5"/>
      <c r="S51" s="5"/>
      <c r="T51" s="5"/>
      <c r="U51" s="5"/>
      <c r="V51" s="13"/>
      <c r="W51" s="3"/>
      <c r="X51" s="3"/>
      <c r="Y51" s="3"/>
      <c r="Z51" s="3"/>
    </row>
    <row r="52" spans="1:26" ht="22.9" customHeight="1">
      <c r="A52" s="3"/>
      <c r="B52" s="5"/>
      <c r="C52" s="5" t="s">
        <v>1967</v>
      </c>
      <c r="D52" s="5"/>
      <c r="E52" s="5"/>
      <c r="F52" s="1068"/>
      <c r="G52" s="1068"/>
      <c r="H52" s="1068"/>
      <c r="I52" s="1068"/>
      <c r="J52" s="3"/>
      <c r="K52" s="44" t="s">
        <v>1968</v>
      </c>
      <c r="L52" s="5"/>
      <c r="M52" s="30"/>
      <c r="N52" s="1066"/>
      <c r="O52" s="1067"/>
      <c r="P52" s="22"/>
      <c r="Q52" s="1069"/>
      <c r="R52" s="1022"/>
      <c r="S52" s="22"/>
      <c r="T52" s="1070"/>
      <c r="U52" s="1022"/>
      <c r="V52" s="13"/>
      <c r="W52" s="3"/>
      <c r="X52" s="3"/>
      <c r="Y52" s="3"/>
      <c r="Z52" s="3"/>
    </row>
    <row r="53" spans="1:26" ht="13.4" customHeight="1">
      <c r="A53" s="4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13"/>
      <c r="W53" s="3"/>
      <c r="X53" s="3"/>
      <c r="Y53" s="3"/>
      <c r="Z53" s="3"/>
    </row>
    <row r="54" spans="1:26" ht="11.95" customHeight="1">
      <c r="A54" s="4"/>
      <c r="B54" s="5"/>
      <c r="C54" s="30"/>
      <c r="D54" s="5"/>
      <c r="E54" s="5"/>
      <c r="F54" s="5"/>
      <c r="G54" s="5"/>
      <c r="H54" s="5"/>
      <c r="I54" s="5"/>
      <c r="J54" s="5"/>
      <c r="K54" s="5"/>
      <c r="L54" s="5"/>
      <c r="M54" s="30"/>
      <c r="N54" s="5"/>
      <c r="O54" s="5"/>
      <c r="P54" s="5"/>
      <c r="Q54" s="30"/>
      <c r="R54" s="30"/>
      <c r="S54" s="5"/>
      <c r="T54" s="5"/>
      <c r="U54" s="5"/>
      <c r="V54" s="13"/>
      <c r="W54" s="3"/>
      <c r="X54" s="3"/>
      <c r="Y54" s="3"/>
      <c r="Z54" s="3"/>
    </row>
    <row r="55" spans="1:26" ht="17.3" customHeight="1">
      <c r="A55" s="4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13"/>
      <c r="W55" s="3"/>
      <c r="X55" s="3"/>
      <c r="Y55" s="3"/>
      <c r="Z55" s="3"/>
    </row>
    <row r="56" spans="1:26" ht="16.7" customHeight="1">
      <c r="A56" s="4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Q56" s="5"/>
      <c r="R56" s="5"/>
      <c r="S56" s="5"/>
      <c r="T56" s="5"/>
      <c r="U56" s="5"/>
      <c r="V56" s="13"/>
      <c r="W56" s="3"/>
      <c r="X56" s="3"/>
      <c r="Y56" s="3"/>
      <c r="Z56" s="3"/>
    </row>
    <row r="57" spans="1:26" ht="11.95" customHeight="1">
      <c r="A57" s="4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13"/>
      <c r="W57" s="3"/>
      <c r="X57" s="3"/>
      <c r="Y57" s="3"/>
      <c r="Z57" s="3"/>
    </row>
    <row r="58" spans="1:26" ht="13.55" customHeight="1">
      <c r="A58" s="4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  <c r="M58" s="5"/>
      <c r="N58" s="49"/>
      <c r="O58" s="5"/>
      <c r="P58" s="5"/>
      <c r="Q58" s="5"/>
      <c r="R58" s="5"/>
      <c r="S58" s="5"/>
      <c r="T58" s="5"/>
      <c r="U58" s="5"/>
      <c r="V58" s="13"/>
      <c r="W58" s="3"/>
      <c r="X58" s="3"/>
      <c r="Y58" s="3"/>
      <c r="Z58" s="3"/>
    </row>
    <row r="59" spans="1:26" ht="15.7" customHeight="1">
      <c r="A59" s="4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  <c r="M59" s="5"/>
      <c r="N59" s="49"/>
      <c r="O59" s="5"/>
      <c r="P59" s="5"/>
      <c r="Q59" s="5"/>
      <c r="R59" s="5"/>
      <c r="S59" s="5"/>
      <c r="T59" s="5"/>
      <c r="U59" s="5"/>
      <c r="V59" s="13"/>
      <c r="W59" s="3"/>
      <c r="X59" s="3"/>
      <c r="Y59" s="3"/>
      <c r="Z59" s="3"/>
    </row>
    <row r="60" spans="1:26" ht="13.4" customHeight="1">
      <c r="A60" s="4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  <c r="M60" s="5"/>
      <c r="N60" s="49"/>
      <c r="O60" s="5"/>
      <c r="P60" s="5"/>
      <c r="Q60" s="5"/>
      <c r="R60" s="5"/>
      <c r="S60" s="5"/>
      <c r="T60" s="5"/>
      <c r="U60" s="5"/>
      <c r="V60" s="13"/>
      <c r="W60" s="3"/>
      <c r="X60" s="3"/>
      <c r="Y60" s="3"/>
      <c r="Z60" s="3"/>
    </row>
    <row r="61" spans="1:26" ht="13.4" customHeight="1">
      <c r="A61" s="39"/>
      <c r="B61" s="33"/>
      <c r="C61" s="33"/>
      <c r="D61" s="33"/>
      <c r="E61" s="33"/>
      <c r="F61" s="33"/>
      <c r="G61" s="33"/>
      <c r="H61" s="33"/>
      <c r="I61" s="33"/>
      <c r="J61" s="33"/>
      <c r="K61" s="33"/>
      <c r="L61" s="33"/>
      <c r="M61" s="33"/>
      <c r="N61" s="50"/>
      <c r="O61" s="33"/>
      <c r="P61" s="33"/>
      <c r="Q61" s="33"/>
      <c r="R61" s="33"/>
      <c r="S61" s="33"/>
      <c r="T61" s="33"/>
      <c r="U61" s="1065">
        <v>1</v>
      </c>
      <c r="V61" s="1062"/>
      <c r="W61" s="3"/>
      <c r="X61" s="3"/>
      <c r="Y61" s="3"/>
      <c r="Z61" s="3"/>
    </row>
    <row r="62" spans="1:26" ht="13.4" customHeight="1">
      <c r="A62" s="30"/>
      <c r="B62" s="30"/>
      <c r="C62" s="30"/>
      <c r="D62" s="30"/>
      <c r="E62" s="30"/>
      <c r="F62" s="30"/>
      <c r="G62" s="30"/>
      <c r="H62" s="30"/>
      <c r="I62" s="30"/>
      <c r="J62" s="30"/>
      <c r="K62" s="30"/>
      <c r="L62" s="30"/>
      <c r="M62" s="30"/>
      <c r="O62" s="30"/>
      <c r="P62" s="30"/>
      <c r="Q62" s="30"/>
      <c r="R62" s="30"/>
      <c r="S62" s="30"/>
      <c r="T62" s="30"/>
      <c r="U62" s="30"/>
      <c r="V62" s="30"/>
      <c r="W62" s="3"/>
      <c r="X62" s="3"/>
      <c r="Y62" s="3"/>
      <c r="Z62" s="3"/>
    </row>
    <row r="63" spans="1:26" ht="13.4" customHeight="1">
      <c r="A63" s="30"/>
      <c r="B63" s="30"/>
      <c r="C63" s="30"/>
      <c r="D63" s="30"/>
      <c r="E63" s="30"/>
      <c r="F63" s="30"/>
      <c r="G63" s="30"/>
      <c r="H63" s="30"/>
      <c r="I63" s="30"/>
      <c r="J63" s="30"/>
      <c r="K63" s="30"/>
      <c r="L63" s="30"/>
      <c r="M63" s="30"/>
      <c r="N63" s="30"/>
      <c r="O63" s="30"/>
      <c r="P63" s="30"/>
      <c r="Q63" s="30"/>
      <c r="R63" s="30"/>
      <c r="S63" s="30"/>
      <c r="T63" s="30"/>
      <c r="U63" s="30"/>
      <c r="V63" s="30"/>
      <c r="W63" s="3"/>
      <c r="X63" s="3"/>
      <c r="Y63" s="3"/>
      <c r="Z63" s="3"/>
    </row>
    <row r="64" spans="1:26" ht="13.4" customHeight="1">
      <c r="A64" s="30"/>
      <c r="B64" s="30"/>
      <c r="C64" s="30"/>
      <c r="D64" s="30"/>
      <c r="E64" s="30"/>
      <c r="F64" s="30"/>
      <c r="G64" s="30"/>
      <c r="H64" s="30"/>
      <c r="I64" s="30"/>
      <c r="J64" s="30"/>
      <c r="K64" s="30"/>
      <c r="L64" s="30"/>
      <c r="M64" s="30"/>
      <c r="N64" s="30"/>
      <c r="O64" s="30"/>
      <c r="P64" s="30"/>
      <c r="Q64" s="30"/>
      <c r="R64" s="30"/>
      <c r="S64" s="30"/>
      <c r="T64" s="30"/>
      <c r="U64" s="30"/>
      <c r="V64" s="30"/>
      <c r="W64" s="3"/>
      <c r="X64" s="3"/>
      <c r="Y64" s="3"/>
      <c r="Z64" s="3"/>
    </row>
    <row r="65" spans="1:26" ht="13.4" customHeight="1">
      <c r="A65" s="30"/>
      <c r="B65" s="30"/>
      <c r="C65" s="30"/>
      <c r="D65" s="30"/>
      <c r="E65" s="30"/>
      <c r="F65" s="30"/>
      <c r="G65" s="30"/>
      <c r="H65" s="30"/>
      <c r="I65" s="30"/>
      <c r="J65" s="30"/>
      <c r="K65" s="30"/>
      <c r="L65" s="30"/>
      <c r="M65" s="30"/>
      <c r="N65" s="30"/>
      <c r="O65" s="30"/>
      <c r="P65" s="30"/>
      <c r="Q65" s="30"/>
      <c r="R65" s="30"/>
      <c r="S65" s="30"/>
      <c r="T65" s="30"/>
      <c r="U65" s="30"/>
      <c r="V65" s="30"/>
      <c r="W65" s="3"/>
      <c r="X65" s="3"/>
      <c r="Y65" s="3"/>
      <c r="Z65" s="3"/>
    </row>
    <row r="66" spans="1:26" ht="13.4" customHeight="1">
      <c r="A66" s="30"/>
      <c r="B66" s="30"/>
      <c r="C66" s="30"/>
      <c r="D66" s="30"/>
      <c r="E66" s="30"/>
      <c r="F66" s="30"/>
      <c r="G66" s="30"/>
      <c r="H66" s="30"/>
      <c r="I66" s="30"/>
      <c r="J66" s="30"/>
      <c r="K66" s="30"/>
      <c r="L66" s="30"/>
      <c r="M66" s="30"/>
      <c r="N66" s="30"/>
      <c r="O66" s="30"/>
      <c r="P66" s="30"/>
      <c r="Q66" s="30"/>
      <c r="R66" s="30"/>
      <c r="S66" s="30"/>
      <c r="T66" s="30"/>
      <c r="U66" s="30"/>
      <c r="V66" s="30"/>
      <c r="W66" s="3"/>
      <c r="X66" s="3"/>
      <c r="Y66" s="3"/>
      <c r="Z66" s="3"/>
    </row>
    <row r="67" spans="1:26" ht="13.4" customHeight="1">
      <c r="A67" s="30"/>
      <c r="B67" s="30"/>
      <c r="C67" s="30"/>
      <c r="D67" s="30"/>
      <c r="E67" s="30"/>
      <c r="F67" s="30"/>
      <c r="G67" s="30"/>
      <c r="H67" s="30"/>
      <c r="I67" s="30"/>
      <c r="J67" s="30"/>
      <c r="K67" s="30"/>
      <c r="L67" s="30"/>
      <c r="M67" s="30"/>
      <c r="N67" s="30"/>
      <c r="O67" s="30"/>
      <c r="P67" s="30"/>
      <c r="Q67" s="30"/>
      <c r="R67" s="30"/>
      <c r="S67" s="30"/>
      <c r="T67" s="30"/>
      <c r="U67" s="30"/>
      <c r="V67" s="30"/>
      <c r="W67" s="3"/>
      <c r="X67" s="3"/>
      <c r="Y67" s="3"/>
      <c r="Z67" s="3"/>
    </row>
    <row r="68" spans="1:26" ht="13.4" customHeight="1">
      <c r="A68" s="30"/>
      <c r="B68" s="30"/>
      <c r="C68" s="30"/>
      <c r="D68" s="30"/>
      <c r="E68" s="30"/>
      <c r="F68" s="30"/>
      <c r="G68" s="30"/>
      <c r="H68" s="30"/>
      <c r="I68" s="30"/>
      <c r="J68" s="30"/>
      <c r="K68" s="30"/>
      <c r="L68" s="30"/>
      <c r="M68" s="30"/>
      <c r="N68" s="30"/>
      <c r="O68" s="30"/>
      <c r="P68" s="30"/>
      <c r="Q68" s="30"/>
      <c r="R68" s="30"/>
      <c r="S68" s="30"/>
      <c r="T68" s="30"/>
      <c r="U68" s="30"/>
      <c r="V68" s="30"/>
      <c r="W68" s="3"/>
      <c r="X68" s="3"/>
      <c r="Y68" s="3"/>
      <c r="Z68" s="3"/>
    </row>
    <row r="69" spans="1:26" ht="13.4" customHeight="1">
      <c r="A69" s="30"/>
      <c r="B69" s="30"/>
      <c r="C69" s="30"/>
      <c r="D69" s="30"/>
      <c r="E69" s="30"/>
      <c r="F69" s="30"/>
      <c r="G69" s="30"/>
      <c r="H69" s="30"/>
      <c r="I69" s="30"/>
      <c r="J69" s="30"/>
      <c r="K69" s="30"/>
      <c r="L69" s="30"/>
      <c r="M69" s="30"/>
      <c r="N69" s="30"/>
      <c r="O69" s="30"/>
      <c r="P69" s="30"/>
      <c r="Q69" s="30"/>
      <c r="R69" s="30"/>
      <c r="S69" s="30"/>
      <c r="T69" s="30"/>
      <c r="U69" s="30"/>
      <c r="V69" s="30"/>
      <c r="W69" s="3"/>
      <c r="X69" s="3"/>
      <c r="Y69" s="3"/>
      <c r="Z69" s="3"/>
    </row>
    <row r="70" spans="1:26" ht="13.4" customHeight="1">
      <c r="A70" s="30"/>
      <c r="B70" s="30"/>
      <c r="C70" s="30"/>
      <c r="D70" s="30"/>
      <c r="E70" s="30"/>
      <c r="F70" s="30"/>
      <c r="G70" s="30"/>
      <c r="H70" s="30"/>
      <c r="I70" s="30"/>
      <c r="J70" s="30"/>
      <c r="K70" s="30"/>
      <c r="L70" s="30"/>
      <c r="M70" s="30"/>
      <c r="N70" s="30"/>
      <c r="O70" s="30"/>
      <c r="P70" s="30"/>
      <c r="Q70" s="30"/>
      <c r="R70" s="30"/>
      <c r="S70" s="30"/>
      <c r="T70" s="30"/>
      <c r="U70" s="30"/>
      <c r="V70" s="30"/>
      <c r="W70" s="3"/>
      <c r="X70" s="3"/>
      <c r="Y70" s="3"/>
      <c r="Z70" s="3"/>
    </row>
    <row r="71" spans="1:26" ht="13.4" customHeight="1">
      <c r="A71" s="30"/>
      <c r="B71" s="30"/>
      <c r="C71" s="30"/>
      <c r="D71" s="30"/>
      <c r="E71" s="30"/>
      <c r="F71" s="30"/>
      <c r="G71" s="30"/>
      <c r="H71" s="30"/>
      <c r="I71" s="30"/>
      <c r="J71" s="30"/>
      <c r="K71" s="30"/>
      <c r="L71" s="30"/>
      <c r="M71" s="30"/>
      <c r="N71" s="30"/>
      <c r="O71" s="30"/>
      <c r="P71" s="30"/>
      <c r="Q71" s="30"/>
      <c r="R71" s="30"/>
      <c r="S71" s="30"/>
      <c r="T71" s="30"/>
      <c r="U71" s="30"/>
      <c r="V71" s="30"/>
      <c r="W71" s="3"/>
      <c r="X71" s="3"/>
      <c r="Y71" s="3"/>
      <c r="Z71" s="3"/>
    </row>
    <row r="72" spans="1:26" ht="13.4" customHeight="1">
      <c r="A72" s="30"/>
      <c r="B72" s="30"/>
      <c r="C72" s="30"/>
      <c r="D72" s="30"/>
      <c r="E72" s="30"/>
      <c r="F72" s="30"/>
      <c r="G72" s="30"/>
      <c r="H72" s="30"/>
      <c r="I72" s="30"/>
      <c r="J72" s="30"/>
      <c r="K72" s="30"/>
      <c r="L72" s="30"/>
      <c r="M72" s="30"/>
      <c r="N72" s="30"/>
      <c r="O72" s="30"/>
      <c r="P72" s="30"/>
      <c r="Q72" s="30"/>
      <c r="R72" s="30"/>
      <c r="S72" s="30"/>
      <c r="T72" s="30"/>
      <c r="U72" s="30"/>
      <c r="V72" s="30"/>
      <c r="W72" s="3"/>
      <c r="X72" s="3"/>
      <c r="Y72" s="3"/>
      <c r="Z72" s="3"/>
    </row>
    <row r="73" spans="1:26" ht="13.4" customHeight="1">
      <c r="A73" s="30"/>
      <c r="B73" s="30"/>
      <c r="C73" s="30"/>
      <c r="D73" s="30"/>
      <c r="E73" s="30"/>
      <c r="F73" s="30"/>
      <c r="G73" s="30"/>
      <c r="H73" s="30"/>
      <c r="I73" s="30"/>
      <c r="J73" s="30"/>
      <c r="K73" s="30"/>
      <c r="L73" s="30"/>
      <c r="M73" s="30"/>
      <c r="N73" s="30"/>
      <c r="O73" s="30"/>
      <c r="P73" s="30"/>
      <c r="Q73" s="30"/>
      <c r="R73" s="30"/>
      <c r="S73" s="30"/>
      <c r="T73" s="30"/>
      <c r="U73" s="30"/>
      <c r="V73" s="30"/>
      <c r="W73" s="3"/>
      <c r="X73" s="3"/>
      <c r="Y73" s="3"/>
      <c r="Z73" s="3"/>
    </row>
    <row r="74" spans="1:26" ht="13.4" customHeight="1">
      <c r="A74" s="30"/>
      <c r="B74" s="30"/>
      <c r="C74" s="30"/>
      <c r="D74" s="30"/>
      <c r="E74" s="30"/>
      <c r="F74" s="30"/>
      <c r="G74" s="30"/>
      <c r="H74" s="30"/>
      <c r="I74" s="30"/>
      <c r="J74" s="30"/>
      <c r="K74" s="30"/>
      <c r="L74" s="30"/>
      <c r="M74" s="30"/>
      <c r="N74" s="30"/>
      <c r="O74" s="30"/>
      <c r="P74" s="30"/>
      <c r="Q74" s="30"/>
      <c r="R74" s="30"/>
      <c r="S74" s="30"/>
      <c r="T74" s="30"/>
      <c r="U74" s="30"/>
      <c r="V74" s="30"/>
      <c r="W74" s="3"/>
      <c r="X74" s="3"/>
      <c r="Y74" s="3"/>
      <c r="Z74" s="3"/>
    </row>
    <row r="75" spans="1:26" ht="13.4" customHeight="1">
      <c r="A75" s="30"/>
      <c r="B75" s="30"/>
      <c r="C75" s="30"/>
      <c r="D75" s="30"/>
      <c r="E75" s="30"/>
      <c r="F75" s="30"/>
      <c r="G75" s="30"/>
      <c r="H75" s="30"/>
      <c r="I75" s="30"/>
      <c r="J75" s="30"/>
      <c r="K75" s="30"/>
      <c r="L75" s="30"/>
      <c r="M75" s="30"/>
      <c r="N75" s="30"/>
      <c r="O75" s="30"/>
      <c r="P75" s="30"/>
      <c r="Q75" s="30"/>
      <c r="R75" s="30"/>
      <c r="S75" s="30"/>
      <c r="T75" s="30"/>
      <c r="U75" s="30"/>
      <c r="V75" s="30"/>
      <c r="W75" s="3"/>
      <c r="X75" s="3"/>
      <c r="Y75" s="3"/>
      <c r="Z75" s="3"/>
    </row>
    <row r="76" spans="1:26" ht="13.4" customHeight="1">
      <c r="A76" s="30"/>
      <c r="B76" s="30"/>
      <c r="C76" s="30"/>
      <c r="D76" s="30"/>
      <c r="E76" s="30"/>
      <c r="F76" s="30"/>
      <c r="G76" s="30"/>
      <c r="H76" s="30"/>
      <c r="I76" s="30"/>
      <c r="J76" s="30"/>
      <c r="K76" s="30"/>
      <c r="L76" s="30"/>
      <c r="M76" s="30"/>
      <c r="N76" s="30"/>
      <c r="O76" s="30"/>
      <c r="P76" s="30"/>
      <c r="Q76" s="30"/>
      <c r="R76" s="30"/>
      <c r="S76" s="30"/>
      <c r="T76" s="30"/>
      <c r="U76" s="30"/>
      <c r="V76" s="30"/>
      <c r="W76" s="3"/>
      <c r="X76" s="3"/>
      <c r="Y76" s="3"/>
      <c r="Z76" s="3"/>
    </row>
    <row r="77" spans="1:26" ht="13.4" customHeight="1">
      <c r="A77" s="30"/>
      <c r="B77" s="30"/>
      <c r="C77" s="30"/>
      <c r="D77" s="30"/>
      <c r="E77" s="30"/>
      <c r="F77" s="30"/>
      <c r="G77" s="30"/>
      <c r="H77" s="30"/>
      <c r="I77" s="30"/>
      <c r="J77" s="30"/>
      <c r="K77" s="30"/>
      <c r="L77" s="30"/>
      <c r="M77" s="30"/>
      <c r="N77" s="30"/>
      <c r="O77" s="30"/>
      <c r="P77" s="30"/>
      <c r="Q77" s="30"/>
      <c r="R77" s="30"/>
      <c r="S77" s="30"/>
      <c r="T77" s="30"/>
      <c r="U77" s="30"/>
      <c r="V77" s="30"/>
      <c r="W77" s="3"/>
      <c r="X77" s="3"/>
      <c r="Y77" s="3"/>
      <c r="Z77" s="3"/>
    </row>
    <row r="78" spans="1:26" ht="13.4" customHeight="1">
      <c r="A78" s="30"/>
      <c r="B78" s="30"/>
      <c r="C78" s="30"/>
      <c r="D78" s="30"/>
      <c r="E78" s="30"/>
      <c r="F78" s="30"/>
      <c r="G78" s="30"/>
      <c r="H78" s="30"/>
      <c r="I78" s="30"/>
      <c r="J78" s="30"/>
      <c r="K78" s="30"/>
      <c r="L78" s="30"/>
      <c r="M78" s="30"/>
      <c r="N78" s="30"/>
      <c r="O78" s="30"/>
      <c r="P78" s="30"/>
      <c r="Q78" s="30"/>
      <c r="R78" s="30"/>
      <c r="S78" s="30"/>
      <c r="T78" s="30"/>
      <c r="U78" s="30"/>
      <c r="V78" s="30"/>
      <c r="W78" s="3"/>
      <c r="X78" s="3"/>
      <c r="Y78" s="3"/>
      <c r="Z78" s="3"/>
    </row>
    <row r="79" spans="1:26" ht="13.4" customHeight="1">
      <c r="A79" s="30"/>
      <c r="B79" s="30"/>
      <c r="C79" s="30"/>
      <c r="D79" s="30"/>
      <c r="E79" s="30"/>
      <c r="F79" s="30"/>
      <c r="G79" s="30"/>
      <c r="H79" s="30"/>
      <c r="I79" s="30"/>
      <c r="J79" s="30"/>
      <c r="K79" s="30"/>
      <c r="L79" s="30"/>
      <c r="M79" s="30"/>
      <c r="N79" s="30"/>
      <c r="O79" s="30"/>
      <c r="P79" s="30"/>
      <c r="Q79" s="30"/>
      <c r="R79" s="30"/>
      <c r="S79" s="30"/>
      <c r="T79" s="30"/>
      <c r="U79" s="30"/>
      <c r="V79" s="30"/>
      <c r="W79" s="3"/>
      <c r="X79" s="3"/>
      <c r="Y79" s="3"/>
      <c r="Z79" s="3"/>
    </row>
    <row r="80" spans="1:26" ht="13.4" customHeight="1">
      <c r="A80" s="30"/>
      <c r="B80" s="30"/>
      <c r="C80" s="30"/>
      <c r="D80" s="30"/>
      <c r="E80" s="30"/>
      <c r="F80" s="30"/>
      <c r="G80" s="30"/>
      <c r="H80" s="30"/>
      <c r="I80" s="30"/>
      <c r="J80" s="30"/>
      <c r="K80" s="30"/>
      <c r="L80" s="30"/>
      <c r="M80" s="30"/>
      <c r="N80" s="30"/>
      <c r="O80" s="30"/>
      <c r="P80" s="30"/>
      <c r="Q80" s="30"/>
      <c r="R80" s="30"/>
      <c r="S80" s="30"/>
      <c r="T80" s="30"/>
      <c r="U80" s="30"/>
      <c r="V80" s="30"/>
      <c r="W80" s="3"/>
      <c r="X80" s="3"/>
      <c r="Y80" s="3"/>
      <c r="Z80" s="3"/>
    </row>
    <row r="81" spans="1:26" ht="13.4" customHeight="1">
      <c r="A81" s="30"/>
      <c r="B81" s="30"/>
      <c r="C81" s="30"/>
      <c r="D81" s="30"/>
      <c r="E81" s="30"/>
      <c r="F81" s="30"/>
      <c r="G81" s="30"/>
      <c r="H81" s="30"/>
      <c r="I81" s="30"/>
      <c r="J81" s="30"/>
      <c r="K81" s="30"/>
      <c r="L81" s="30"/>
      <c r="M81" s="30"/>
      <c r="N81" s="30"/>
      <c r="O81" s="30"/>
      <c r="P81" s="30"/>
      <c r="Q81" s="30"/>
      <c r="R81" s="30"/>
      <c r="S81" s="30"/>
      <c r="T81" s="30"/>
      <c r="U81" s="30"/>
      <c r="V81" s="30"/>
      <c r="W81" s="3"/>
      <c r="X81" s="3"/>
      <c r="Y81" s="3"/>
      <c r="Z81" s="3"/>
    </row>
    <row r="82" spans="1:26" ht="13.4" customHeight="1">
      <c r="A82" s="30"/>
      <c r="B82" s="30"/>
      <c r="C82" s="30"/>
      <c r="D82" s="30"/>
      <c r="E82" s="30"/>
      <c r="F82" s="30"/>
      <c r="G82" s="30"/>
      <c r="H82" s="30"/>
      <c r="I82" s="30"/>
      <c r="J82" s="30"/>
      <c r="K82" s="30"/>
      <c r="L82" s="30"/>
      <c r="M82" s="30"/>
      <c r="N82" s="30"/>
      <c r="O82" s="30"/>
      <c r="P82" s="30"/>
      <c r="Q82" s="30"/>
      <c r="R82" s="30"/>
      <c r="S82" s="30"/>
      <c r="T82" s="30"/>
      <c r="U82" s="30"/>
      <c r="V82" s="30"/>
      <c r="W82" s="3"/>
      <c r="X82" s="3"/>
      <c r="Y82" s="3"/>
      <c r="Z82" s="3"/>
    </row>
    <row r="83" spans="1:26" ht="13.4" customHeight="1">
      <c r="A83" s="30"/>
      <c r="B83" s="30"/>
      <c r="C83" s="30"/>
      <c r="D83" s="30"/>
      <c r="E83" s="30"/>
      <c r="F83" s="30"/>
      <c r="G83" s="30"/>
      <c r="H83" s="30"/>
      <c r="I83" s="30"/>
      <c r="J83" s="30"/>
      <c r="K83" s="30"/>
      <c r="L83" s="30"/>
      <c r="M83" s="30"/>
      <c r="N83" s="30"/>
      <c r="O83" s="30"/>
      <c r="P83" s="30"/>
      <c r="Q83" s="30"/>
      <c r="R83" s="30"/>
      <c r="S83" s="30"/>
      <c r="T83" s="30"/>
      <c r="U83" s="30"/>
      <c r="V83" s="30"/>
      <c r="W83" s="3"/>
      <c r="X83" s="3"/>
      <c r="Y83" s="3"/>
      <c r="Z83" s="3"/>
    </row>
    <row r="84" spans="1:26" ht="13.4" customHeight="1">
      <c r="A84" s="30"/>
      <c r="B84" s="30"/>
      <c r="C84" s="30"/>
      <c r="D84" s="30"/>
      <c r="E84" s="30"/>
      <c r="F84" s="30"/>
      <c r="G84" s="30"/>
      <c r="H84" s="30"/>
      <c r="I84" s="30"/>
      <c r="J84" s="30"/>
      <c r="K84" s="30"/>
      <c r="L84" s="30"/>
      <c r="M84" s="30"/>
      <c r="N84" s="30"/>
      <c r="O84" s="30"/>
      <c r="P84" s="30"/>
      <c r="Q84" s="30"/>
      <c r="R84" s="30"/>
      <c r="S84" s="30"/>
      <c r="T84" s="30"/>
      <c r="U84" s="30"/>
      <c r="V84" s="30"/>
      <c r="W84" s="3"/>
      <c r="X84" s="3"/>
      <c r="Y84" s="3"/>
      <c r="Z84" s="3"/>
    </row>
    <row r="85" spans="1:26" ht="13.4" customHeight="1">
      <c r="A85" s="30"/>
      <c r="B85" s="30"/>
      <c r="C85" s="30"/>
      <c r="D85" s="30"/>
      <c r="E85" s="30"/>
      <c r="F85" s="30"/>
      <c r="G85" s="30"/>
      <c r="H85" s="30"/>
      <c r="I85" s="30"/>
      <c r="J85" s="30"/>
      <c r="K85" s="30"/>
      <c r="L85" s="30"/>
      <c r="M85" s="30"/>
      <c r="N85" s="30"/>
      <c r="O85" s="30"/>
      <c r="P85" s="30"/>
      <c r="Q85" s="30"/>
      <c r="R85" s="30"/>
      <c r="S85" s="30"/>
      <c r="T85" s="30"/>
      <c r="U85" s="30"/>
      <c r="V85" s="30"/>
      <c r="W85" s="3"/>
      <c r="X85" s="3"/>
      <c r="Y85" s="3"/>
      <c r="Z85" s="3"/>
    </row>
    <row r="86" spans="1:26" ht="13.4" customHeight="1">
      <c r="A86" s="30"/>
      <c r="B86" s="30"/>
      <c r="C86" s="30"/>
      <c r="D86" s="30"/>
      <c r="E86" s="30"/>
      <c r="F86" s="30"/>
      <c r="G86" s="30"/>
      <c r="H86" s="30"/>
      <c r="I86" s="30"/>
      <c r="J86" s="30"/>
      <c r="K86" s="30"/>
      <c r="L86" s="30"/>
      <c r="M86" s="30"/>
      <c r="N86" s="30"/>
      <c r="O86" s="30"/>
      <c r="P86" s="30"/>
      <c r="Q86" s="30"/>
      <c r="R86" s="30"/>
      <c r="S86" s="30"/>
      <c r="T86" s="30"/>
      <c r="U86" s="30"/>
      <c r="V86" s="30"/>
      <c r="W86" s="3"/>
      <c r="X86" s="3"/>
      <c r="Y86" s="3"/>
      <c r="Z86" s="3"/>
    </row>
    <row r="87" spans="1:26" ht="13.4" customHeight="1">
      <c r="A87" s="30"/>
      <c r="B87" s="30"/>
      <c r="C87" s="30"/>
      <c r="D87" s="30"/>
      <c r="E87" s="30"/>
      <c r="F87" s="30"/>
      <c r="G87" s="30"/>
      <c r="H87" s="30"/>
      <c r="I87" s="30"/>
      <c r="J87" s="30"/>
      <c r="K87" s="30"/>
      <c r="L87" s="30"/>
      <c r="M87" s="30"/>
      <c r="N87" s="30"/>
      <c r="O87" s="30"/>
      <c r="P87" s="30"/>
      <c r="Q87" s="30"/>
      <c r="R87" s="30"/>
      <c r="S87" s="30"/>
      <c r="T87" s="30"/>
      <c r="U87" s="30"/>
      <c r="V87" s="30"/>
      <c r="W87" s="3"/>
      <c r="X87" s="3"/>
      <c r="Y87" s="3"/>
      <c r="Z87" s="3"/>
    </row>
    <row r="88" spans="1:26" ht="13.4" customHeight="1">
      <c r="A88" s="30"/>
      <c r="B88" s="30"/>
      <c r="C88" s="30"/>
      <c r="D88" s="30"/>
      <c r="E88" s="30"/>
      <c r="F88" s="30"/>
      <c r="G88" s="30"/>
      <c r="H88" s="30"/>
      <c r="I88" s="30"/>
      <c r="J88" s="30"/>
      <c r="K88" s="30"/>
      <c r="L88" s="30"/>
      <c r="M88" s="30"/>
      <c r="N88" s="30"/>
      <c r="O88" s="30"/>
      <c r="P88" s="30"/>
      <c r="Q88" s="30"/>
      <c r="R88" s="30"/>
      <c r="S88" s="30"/>
      <c r="T88" s="30"/>
      <c r="U88" s="30"/>
      <c r="V88" s="30"/>
      <c r="W88" s="3"/>
      <c r="X88" s="3"/>
      <c r="Y88" s="3"/>
      <c r="Z88" s="3"/>
    </row>
    <row r="89" spans="1:26" ht="13.4" customHeight="1">
      <c r="A89" s="30"/>
      <c r="B89" s="30"/>
      <c r="C89" s="30"/>
      <c r="D89" s="30"/>
      <c r="E89" s="30"/>
      <c r="F89" s="30"/>
      <c r="G89" s="30"/>
      <c r="H89" s="30"/>
      <c r="I89" s="30"/>
      <c r="J89" s="30"/>
      <c r="K89" s="30"/>
      <c r="L89" s="30"/>
      <c r="M89" s="30"/>
      <c r="N89" s="30"/>
      <c r="O89" s="30"/>
      <c r="P89" s="30"/>
      <c r="Q89" s="30"/>
      <c r="R89" s="30"/>
      <c r="S89" s="30"/>
      <c r="T89" s="30"/>
      <c r="U89" s="30"/>
      <c r="V89" s="30"/>
      <c r="W89" s="3"/>
      <c r="X89" s="3"/>
      <c r="Y89" s="3"/>
      <c r="Z89" s="3"/>
    </row>
    <row r="90" spans="1:26" ht="13.4" customHeight="1">
      <c r="A90" s="30"/>
      <c r="B90" s="30"/>
      <c r="C90" s="30"/>
      <c r="D90" s="30"/>
      <c r="E90" s="30"/>
      <c r="F90" s="30"/>
      <c r="G90" s="30"/>
      <c r="H90" s="30"/>
      <c r="I90" s="30"/>
      <c r="J90" s="30"/>
      <c r="K90" s="30"/>
      <c r="L90" s="30"/>
      <c r="M90" s="30"/>
      <c r="N90" s="30"/>
      <c r="O90" s="30"/>
      <c r="P90" s="30"/>
      <c r="Q90" s="30"/>
      <c r="R90" s="30"/>
      <c r="S90" s="30"/>
      <c r="T90" s="30"/>
      <c r="U90" s="30"/>
      <c r="V90" s="30"/>
      <c r="W90" s="3"/>
      <c r="X90" s="3"/>
      <c r="Y90" s="3"/>
      <c r="Z90" s="3"/>
    </row>
    <row r="91" spans="1:26" ht="13.4" customHeight="1">
      <c r="A91" s="30"/>
      <c r="B91" s="30"/>
      <c r="C91" s="30"/>
      <c r="D91" s="30"/>
      <c r="E91" s="30"/>
      <c r="F91" s="30"/>
      <c r="G91" s="30"/>
      <c r="H91" s="30"/>
      <c r="I91" s="30"/>
      <c r="J91" s="30"/>
      <c r="K91" s="30"/>
      <c r="L91" s="30"/>
      <c r="M91" s="30"/>
      <c r="N91" s="30"/>
      <c r="O91" s="30"/>
      <c r="P91" s="30"/>
      <c r="Q91" s="30"/>
      <c r="R91" s="30"/>
      <c r="S91" s="30"/>
      <c r="T91" s="30"/>
      <c r="U91" s="30"/>
      <c r="V91" s="30"/>
      <c r="W91" s="3"/>
      <c r="X91" s="3"/>
      <c r="Y91" s="3"/>
      <c r="Z91" s="3"/>
    </row>
    <row r="92" spans="1:26" ht="13.4" customHeight="1">
      <c r="A92" s="30"/>
      <c r="B92" s="30"/>
      <c r="C92" s="30"/>
      <c r="D92" s="30"/>
      <c r="E92" s="30"/>
      <c r="F92" s="30"/>
      <c r="G92" s="30"/>
      <c r="H92" s="30"/>
      <c r="I92" s="30"/>
      <c r="J92" s="30"/>
      <c r="K92" s="30"/>
      <c r="L92" s="30"/>
      <c r="M92" s="30"/>
      <c r="N92" s="30"/>
      <c r="O92" s="30"/>
      <c r="P92" s="30"/>
      <c r="Q92" s="30"/>
      <c r="R92" s="30"/>
      <c r="S92" s="30"/>
      <c r="T92" s="30"/>
      <c r="U92" s="30"/>
      <c r="V92" s="30"/>
      <c r="W92" s="3"/>
      <c r="X92" s="3"/>
      <c r="Y92" s="3"/>
      <c r="Z92" s="3"/>
    </row>
    <row r="93" spans="1:26" ht="13.4" customHeight="1">
      <c r="A93" s="30"/>
      <c r="B93" s="30"/>
      <c r="C93" s="30"/>
      <c r="D93" s="30"/>
      <c r="E93" s="30"/>
      <c r="F93" s="30"/>
      <c r="G93" s="30"/>
      <c r="H93" s="30"/>
      <c r="I93" s="30"/>
      <c r="J93" s="30"/>
      <c r="K93" s="30"/>
      <c r="L93" s="30"/>
      <c r="M93" s="30"/>
      <c r="N93" s="30"/>
      <c r="O93" s="30"/>
      <c r="P93" s="30"/>
      <c r="Q93" s="30"/>
      <c r="R93" s="30"/>
      <c r="S93" s="30"/>
      <c r="T93" s="30"/>
      <c r="U93" s="30"/>
      <c r="V93" s="30"/>
      <c r="W93" s="3"/>
      <c r="X93" s="3"/>
      <c r="Y93" s="3"/>
      <c r="Z93" s="3"/>
    </row>
    <row r="94" spans="1:26" ht="13.4" customHeight="1">
      <c r="A94" s="30"/>
      <c r="B94" s="30"/>
      <c r="C94" s="30"/>
      <c r="D94" s="30"/>
      <c r="E94" s="30"/>
      <c r="F94" s="30"/>
      <c r="G94" s="30"/>
      <c r="H94" s="30"/>
      <c r="I94" s="30"/>
      <c r="J94" s="30"/>
      <c r="K94" s="30"/>
      <c r="L94" s="30"/>
      <c r="M94" s="30"/>
      <c r="N94" s="30"/>
      <c r="O94" s="30"/>
      <c r="P94" s="30"/>
      <c r="Q94" s="30"/>
      <c r="R94" s="30"/>
      <c r="S94" s="30"/>
      <c r="T94" s="30"/>
      <c r="U94" s="30"/>
      <c r="V94" s="30"/>
      <c r="W94" s="3"/>
      <c r="X94" s="3"/>
      <c r="Y94" s="3"/>
      <c r="Z94" s="3"/>
    </row>
    <row r="95" spans="1:26" ht="13.4" customHeight="1">
      <c r="A95" s="30"/>
      <c r="B95" s="30"/>
      <c r="C95" s="30"/>
      <c r="D95" s="30"/>
      <c r="E95" s="30"/>
      <c r="F95" s="30"/>
      <c r="G95" s="30"/>
      <c r="H95" s="30"/>
      <c r="I95" s="30"/>
      <c r="J95" s="30"/>
      <c r="K95" s="30"/>
      <c r="L95" s="30"/>
      <c r="M95" s="30"/>
      <c r="N95" s="30"/>
      <c r="O95" s="30"/>
      <c r="P95" s="30"/>
      <c r="Q95" s="30"/>
      <c r="R95" s="30"/>
      <c r="S95" s="30"/>
      <c r="T95" s="30"/>
      <c r="U95" s="30"/>
      <c r="V95" s="30"/>
      <c r="W95" s="3"/>
      <c r="X95" s="3"/>
      <c r="Y95" s="3"/>
      <c r="Z95" s="3"/>
    </row>
    <row r="96" spans="1:26" ht="13.4" customHeight="1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0"/>
      <c r="L96" s="30"/>
      <c r="M96" s="30"/>
      <c r="N96" s="30"/>
      <c r="O96" s="30"/>
      <c r="P96" s="30"/>
      <c r="Q96" s="30"/>
      <c r="R96" s="30"/>
      <c r="S96" s="30"/>
      <c r="T96" s="30"/>
      <c r="U96" s="30"/>
      <c r="V96" s="30"/>
      <c r="W96" s="3"/>
      <c r="X96" s="3"/>
      <c r="Y96" s="3"/>
      <c r="Z96" s="3"/>
    </row>
    <row r="97" spans="1:26" ht="13.4" customHeight="1">
      <c r="A97" s="30"/>
      <c r="B97" s="30"/>
      <c r="C97" s="30"/>
      <c r="D97" s="30"/>
      <c r="E97" s="30"/>
      <c r="F97" s="30"/>
      <c r="G97" s="30"/>
      <c r="H97" s="30"/>
      <c r="I97" s="30"/>
      <c r="J97" s="30"/>
      <c r="K97" s="30"/>
      <c r="L97" s="30"/>
      <c r="M97" s="30"/>
      <c r="N97" s="30"/>
      <c r="O97" s="30"/>
      <c r="P97" s="30"/>
      <c r="Q97" s="30"/>
      <c r="R97" s="30"/>
      <c r="S97" s="30"/>
      <c r="T97" s="30"/>
      <c r="U97" s="30"/>
      <c r="V97" s="30"/>
      <c r="W97" s="3"/>
      <c r="X97" s="3"/>
      <c r="Y97" s="3"/>
      <c r="Z97" s="3"/>
    </row>
    <row r="98" spans="1:26" ht="13.4" customHeight="1">
      <c r="A98" s="30"/>
      <c r="B98" s="30"/>
      <c r="C98" s="30"/>
      <c r="D98" s="30"/>
      <c r="E98" s="30"/>
      <c r="F98" s="30"/>
      <c r="G98" s="30"/>
      <c r="H98" s="30"/>
      <c r="I98" s="30"/>
      <c r="J98" s="30"/>
      <c r="K98" s="30"/>
      <c r="L98" s="30"/>
      <c r="M98" s="30"/>
      <c r="N98" s="30"/>
      <c r="O98" s="30"/>
      <c r="P98" s="30"/>
      <c r="Q98" s="30"/>
      <c r="R98" s="30"/>
      <c r="S98" s="30"/>
      <c r="T98" s="30"/>
      <c r="U98" s="30"/>
      <c r="V98" s="30"/>
      <c r="W98" s="3"/>
      <c r="X98" s="3"/>
      <c r="Y98" s="3"/>
      <c r="Z98" s="3"/>
    </row>
    <row r="99" spans="1:26" ht="13.4" customHeight="1">
      <c r="A99" s="30"/>
      <c r="B99" s="30"/>
      <c r="C99" s="30"/>
      <c r="D99" s="30"/>
      <c r="E99" s="30"/>
      <c r="F99" s="30"/>
      <c r="G99" s="30"/>
      <c r="H99" s="30"/>
      <c r="I99" s="30"/>
      <c r="J99" s="30"/>
      <c r="K99" s="30"/>
      <c r="L99" s="30"/>
      <c r="M99" s="30"/>
      <c r="N99" s="30"/>
      <c r="O99" s="30"/>
      <c r="P99" s="30"/>
      <c r="Q99" s="30"/>
      <c r="R99" s="30"/>
      <c r="S99" s="30"/>
      <c r="T99" s="30"/>
      <c r="U99" s="30"/>
      <c r="V99" s="30"/>
      <c r="W99" s="3"/>
      <c r="X99" s="3"/>
      <c r="Y99" s="3"/>
      <c r="Z99" s="3"/>
    </row>
    <row r="100" spans="1:26" ht="13.4" customHeight="1">
      <c r="A100" s="30"/>
      <c r="B100" s="30"/>
      <c r="C100" s="30"/>
      <c r="D100" s="30"/>
      <c r="E100" s="30"/>
      <c r="F100" s="30"/>
      <c r="G100" s="30"/>
      <c r="H100" s="30"/>
      <c r="I100" s="30"/>
      <c r="J100" s="30"/>
      <c r="K100" s="30"/>
      <c r="L100" s="30"/>
      <c r="M100" s="30"/>
      <c r="N100" s="30"/>
      <c r="O100" s="30"/>
      <c r="P100" s="30"/>
      <c r="Q100" s="30"/>
      <c r="R100" s="30"/>
      <c r="S100" s="30"/>
      <c r="T100" s="30"/>
      <c r="U100" s="30"/>
      <c r="V100" s="30"/>
      <c r="W100" s="3"/>
      <c r="X100" s="3"/>
      <c r="Y100" s="3"/>
      <c r="Z100" s="3"/>
    </row>
    <row r="101" spans="1:26" ht="13.4" customHeight="1">
      <c r="A101" s="30"/>
      <c r="B101" s="30"/>
      <c r="C101" s="30"/>
      <c r="D101" s="30"/>
      <c r="E101" s="30"/>
      <c r="F101" s="30"/>
      <c r="G101" s="30"/>
      <c r="H101" s="30"/>
      <c r="I101" s="30"/>
      <c r="J101" s="30"/>
      <c r="K101" s="30"/>
      <c r="L101" s="30"/>
      <c r="M101" s="30"/>
      <c r="N101" s="30"/>
      <c r="O101" s="30"/>
      <c r="P101" s="30"/>
      <c r="Q101" s="30"/>
      <c r="R101" s="30"/>
      <c r="S101" s="30"/>
      <c r="T101" s="30"/>
      <c r="U101" s="30"/>
      <c r="V101" s="30"/>
      <c r="W101" s="3"/>
      <c r="X101" s="3"/>
      <c r="Y101" s="3"/>
      <c r="Z101" s="3"/>
    </row>
    <row r="102" spans="1:26" ht="13.4" customHeight="1">
      <c r="A102" s="30"/>
      <c r="B102" s="30"/>
      <c r="C102" s="30"/>
      <c r="D102" s="30"/>
      <c r="E102" s="30"/>
      <c r="F102" s="30"/>
      <c r="G102" s="30"/>
      <c r="H102" s="30"/>
      <c r="I102" s="30"/>
      <c r="J102" s="30"/>
      <c r="K102" s="30"/>
      <c r="L102" s="30"/>
      <c r="M102" s="30"/>
      <c r="N102" s="30"/>
      <c r="O102" s="30"/>
      <c r="P102" s="30"/>
      <c r="Q102" s="30"/>
      <c r="R102" s="30"/>
      <c r="S102" s="30"/>
      <c r="T102" s="30"/>
      <c r="U102" s="30"/>
      <c r="V102" s="30"/>
      <c r="W102" s="3"/>
      <c r="X102" s="3"/>
      <c r="Y102" s="3"/>
      <c r="Z102" s="3"/>
    </row>
    <row r="103" spans="1:26" ht="13.4" customHeight="1">
      <c r="A103" s="30"/>
      <c r="B103" s="30"/>
      <c r="C103" s="30"/>
      <c r="D103" s="30"/>
      <c r="E103" s="30"/>
      <c r="F103" s="30"/>
      <c r="G103" s="30"/>
      <c r="H103" s="30"/>
      <c r="I103" s="30"/>
      <c r="J103" s="30"/>
      <c r="K103" s="30"/>
      <c r="L103" s="30"/>
      <c r="M103" s="30"/>
      <c r="N103" s="30"/>
      <c r="O103" s="30"/>
      <c r="P103" s="30"/>
      <c r="Q103" s="30"/>
      <c r="R103" s="30"/>
      <c r="S103" s="30"/>
      <c r="T103" s="30"/>
      <c r="U103" s="30"/>
      <c r="V103" s="30"/>
      <c r="W103" s="3"/>
      <c r="X103" s="3"/>
      <c r="Y103" s="3"/>
      <c r="Z103" s="3"/>
    </row>
    <row r="104" spans="1:26" ht="13.4" customHeight="1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0"/>
      <c r="L104" s="30"/>
      <c r="M104" s="30"/>
      <c r="N104" s="30"/>
      <c r="O104" s="30"/>
      <c r="P104" s="30"/>
      <c r="Q104" s="30"/>
      <c r="R104" s="30"/>
      <c r="S104" s="30"/>
      <c r="T104" s="30"/>
      <c r="U104" s="30"/>
      <c r="V104" s="30"/>
      <c r="W104" s="3"/>
      <c r="X104" s="3"/>
      <c r="Y104" s="3"/>
      <c r="Z104" s="3"/>
    </row>
    <row r="105" spans="1:26" ht="13.4" customHeight="1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0"/>
      <c r="L105" s="30"/>
      <c r="M105" s="30"/>
      <c r="N105" s="30"/>
      <c r="O105" s="30"/>
      <c r="P105" s="30"/>
      <c r="Q105" s="30"/>
      <c r="R105" s="30"/>
      <c r="S105" s="30"/>
      <c r="T105" s="30"/>
      <c r="U105" s="30"/>
      <c r="V105" s="30"/>
      <c r="W105" s="3"/>
      <c r="X105" s="3"/>
      <c r="Y105" s="3"/>
      <c r="Z105" s="3"/>
    </row>
    <row r="106" spans="1:26" ht="13.4" customHeight="1">
      <c r="A106" s="30"/>
      <c r="B106" s="30"/>
      <c r="C106" s="30"/>
      <c r="D106" s="30"/>
      <c r="E106" s="30"/>
      <c r="F106" s="30"/>
      <c r="G106" s="30"/>
      <c r="H106" s="30"/>
      <c r="I106" s="30"/>
      <c r="J106" s="30"/>
      <c r="K106" s="30"/>
      <c r="L106" s="30"/>
      <c r="M106" s="30"/>
      <c r="N106" s="30"/>
      <c r="O106" s="30"/>
      <c r="P106" s="30"/>
      <c r="Q106" s="30"/>
      <c r="R106" s="30"/>
      <c r="S106" s="30"/>
      <c r="T106" s="30"/>
      <c r="U106" s="30"/>
      <c r="V106" s="30"/>
      <c r="W106" s="3"/>
      <c r="X106" s="3"/>
      <c r="Y106" s="3"/>
      <c r="Z106" s="3"/>
    </row>
    <row r="107" spans="1:26" ht="13.4" customHeight="1">
      <c r="A107" s="30"/>
      <c r="B107" s="30"/>
      <c r="C107" s="30"/>
      <c r="D107" s="30"/>
      <c r="E107" s="30"/>
      <c r="F107" s="30"/>
      <c r="G107" s="30"/>
      <c r="H107" s="30"/>
      <c r="I107" s="30"/>
      <c r="J107" s="30"/>
      <c r="K107" s="30"/>
      <c r="L107" s="30"/>
      <c r="M107" s="30"/>
      <c r="N107" s="30"/>
      <c r="O107" s="30"/>
      <c r="P107" s="30"/>
      <c r="Q107" s="30"/>
      <c r="R107" s="30"/>
      <c r="S107" s="30"/>
      <c r="T107" s="30"/>
      <c r="U107" s="30"/>
      <c r="V107" s="30"/>
      <c r="W107" s="3"/>
      <c r="X107" s="3"/>
      <c r="Y107" s="3"/>
      <c r="Z107" s="3"/>
    </row>
    <row r="108" spans="1:26" ht="13.4" customHeight="1">
      <c r="A108" s="30"/>
      <c r="B108" s="30"/>
      <c r="C108" s="30"/>
      <c r="D108" s="30"/>
      <c r="E108" s="30"/>
      <c r="F108" s="30"/>
      <c r="G108" s="30"/>
      <c r="H108" s="30"/>
      <c r="I108" s="30"/>
      <c r="J108" s="30"/>
      <c r="K108" s="30"/>
      <c r="L108" s="30"/>
      <c r="M108" s="30"/>
      <c r="N108" s="30"/>
      <c r="O108" s="30"/>
      <c r="P108" s="30"/>
      <c r="Q108" s="30"/>
      <c r="R108" s="30"/>
      <c r="S108" s="30"/>
      <c r="T108" s="30"/>
      <c r="U108" s="30"/>
      <c r="V108" s="30"/>
      <c r="W108" s="3"/>
      <c r="X108" s="3"/>
      <c r="Y108" s="3"/>
      <c r="Z108" s="3"/>
    </row>
    <row r="109" spans="1:26" ht="13.4" customHeight="1">
      <c r="A109" s="30"/>
      <c r="B109" s="30"/>
      <c r="C109" s="30"/>
      <c r="D109" s="30"/>
      <c r="E109" s="30"/>
      <c r="F109" s="30"/>
      <c r="G109" s="30"/>
      <c r="H109" s="30"/>
      <c r="I109" s="30"/>
      <c r="J109" s="30"/>
      <c r="K109" s="30"/>
      <c r="L109" s="30"/>
      <c r="M109" s="30"/>
      <c r="N109" s="30"/>
      <c r="O109" s="30"/>
      <c r="P109" s="30"/>
      <c r="Q109" s="30"/>
      <c r="R109" s="30"/>
      <c r="S109" s="30"/>
      <c r="T109" s="30"/>
      <c r="U109" s="30"/>
      <c r="V109" s="30"/>
      <c r="W109" s="3"/>
      <c r="X109" s="3"/>
      <c r="Y109" s="3"/>
      <c r="Z109" s="3"/>
    </row>
    <row r="110" spans="1:26" ht="13.4" customHeight="1">
      <c r="A110" s="30"/>
      <c r="B110" s="30"/>
      <c r="C110" s="30"/>
      <c r="D110" s="30"/>
      <c r="E110" s="30"/>
      <c r="F110" s="30"/>
      <c r="G110" s="30"/>
      <c r="H110" s="30"/>
      <c r="I110" s="30"/>
      <c r="J110" s="30"/>
      <c r="K110" s="30"/>
      <c r="L110" s="30"/>
      <c r="M110" s="30"/>
      <c r="N110" s="30"/>
      <c r="O110" s="30"/>
      <c r="P110" s="30"/>
      <c r="Q110" s="30"/>
      <c r="R110" s="30"/>
      <c r="S110" s="30"/>
      <c r="T110" s="30"/>
      <c r="U110" s="30"/>
      <c r="V110" s="30"/>
      <c r="W110" s="3"/>
      <c r="X110" s="3"/>
      <c r="Y110" s="3"/>
      <c r="Z110" s="3"/>
    </row>
    <row r="111" spans="1:26" ht="13.4" customHeight="1">
      <c r="A111" s="30"/>
      <c r="B111" s="30"/>
      <c r="C111" s="30"/>
      <c r="D111" s="30"/>
      <c r="E111" s="30"/>
      <c r="F111" s="30"/>
      <c r="G111" s="30"/>
      <c r="H111" s="30"/>
      <c r="I111" s="30"/>
      <c r="J111" s="30"/>
      <c r="K111" s="30"/>
      <c r="L111" s="30"/>
      <c r="M111" s="30"/>
      <c r="N111" s="30"/>
      <c r="O111" s="30"/>
      <c r="P111" s="30"/>
      <c r="Q111" s="30"/>
      <c r="R111" s="30"/>
      <c r="S111" s="30"/>
      <c r="T111" s="30"/>
      <c r="U111" s="30"/>
      <c r="V111" s="30"/>
      <c r="W111" s="3"/>
      <c r="X111" s="3"/>
      <c r="Y111" s="3"/>
      <c r="Z111" s="3"/>
    </row>
    <row r="112" spans="1:26" ht="13.4" customHeight="1">
      <c r="A112" s="30"/>
      <c r="B112" s="30"/>
      <c r="C112" s="30"/>
      <c r="D112" s="30"/>
      <c r="E112" s="30"/>
      <c r="F112" s="30"/>
      <c r="G112" s="30"/>
      <c r="H112" s="30"/>
      <c r="I112" s="30"/>
      <c r="J112" s="30"/>
      <c r="K112" s="30"/>
      <c r="L112" s="30"/>
      <c r="M112" s="30"/>
      <c r="N112" s="30"/>
      <c r="O112" s="30"/>
      <c r="P112" s="30"/>
      <c r="Q112" s="30"/>
      <c r="R112" s="30"/>
      <c r="S112" s="30"/>
      <c r="T112" s="30"/>
      <c r="U112" s="30"/>
      <c r="V112" s="30"/>
      <c r="W112" s="3"/>
      <c r="X112" s="3"/>
      <c r="Y112" s="3"/>
      <c r="Z112" s="3"/>
    </row>
    <row r="113" spans="1:26" ht="13.4" customHeight="1">
      <c r="A113" s="30"/>
      <c r="B113" s="30"/>
      <c r="C113" s="30"/>
      <c r="D113" s="30"/>
      <c r="E113" s="30"/>
      <c r="F113" s="30"/>
      <c r="G113" s="30"/>
      <c r="H113" s="30"/>
      <c r="I113" s="30"/>
      <c r="J113" s="30"/>
      <c r="K113" s="30"/>
      <c r="L113" s="30"/>
      <c r="M113" s="30"/>
      <c r="N113" s="30"/>
      <c r="O113" s="30"/>
      <c r="P113" s="30"/>
      <c r="Q113" s="30"/>
      <c r="R113" s="30"/>
      <c r="S113" s="30"/>
      <c r="T113" s="30"/>
      <c r="U113" s="30"/>
      <c r="V113" s="30"/>
      <c r="W113" s="3"/>
      <c r="X113" s="3"/>
      <c r="Y113" s="3"/>
      <c r="Z113" s="3"/>
    </row>
    <row r="114" spans="1:26" ht="13.4" customHeight="1">
      <c r="A114" s="30"/>
      <c r="B114" s="30"/>
      <c r="C114" s="30"/>
      <c r="D114" s="30"/>
      <c r="E114" s="30"/>
      <c r="F114" s="30"/>
      <c r="G114" s="30"/>
      <c r="H114" s="30"/>
      <c r="I114" s="30"/>
      <c r="J114" s="30"/>
      <c r="K114" s="30"/>
      <c r="L114" s="30"/>
      <c r="M114" s="30"/>
      <c r="N114" s="30"/>
      <c r="O114" s="30"/>
      <c r="P114" s="30"/>
      <c r="Q114" s="30"/>
      <c r="R114" s="30"/>
      <c r="S114" s="30"/>
      <c r="T114" s="30"/>
      <c r="U114" s="30"/>
      <c r="V114" s="30"/>
      <c r="W114" s="3"/>
      <c r="X114" s="3"/>
      <c r="Y114" s="3"/>
      <c r="Z114" s="3"/>
    </row>
    <row r="115" spans="1:26" ht="13.4" customHeight="1">
      <c r="A115" s="30"/>
      <c r="B115" s="30"/>
      <c r="C115" s="30"/>
      <c r="D115" s="30"/>
      <c r="E115" s="30"/>
      <c r="F115" s="30"/>
      <c r="G115" s="30"/>
      <c r="H115" s="30"/>
      <c r="I115" s="30"/>
      <c r="J115" s="30"/>
      <c r="K115" s="30"/>
      <c r="L115" s="30"/>
      <c r="M115" s="30"/>
      <c r="N115" s="30"/>
      <c r="O115" s="30"/>
      <c r="P115" s="30"/>
      <c r="Q115" s="30"/>
      <c r="R115" s="30"/>
      <c r="S115" s="30"/>
      <c r="T115" s="30"/>
      <c r="U115" s="30"/>
      <c r="V115" s="30"/>
      <c r="W115" s="3"/>
      <c r="X115" s="3"/>
      <c r="Y115" s="3"/>
      <c r="Z115" s="3"/>
    </row>
    <row r="116" spans="1:26" ht="13.4" customHeight="1">
      <c r="A116" s="30"/>
      <c r="B116" s="30"/>
      <c r="C116" s="30"/>
      <c r="D116" s="30"/>
      <c r="E116" s="30"/>
      <c r="F116" s="30"/>
      <c r="G116" s="30"/>
      <c r="H116" s="30"/>
      <c r="I116" s="30"/>
      <c r="J116" s="30"/>
      <c r="K116" s="30"/>
      <c r="L116" s="30"/>
      <c r="M116" s="30"/>
      <c r="N116" s="30"/>
      <c r="O116" s="30"/>
      <c r="P116" s="30"/>
      <c r="Q116" s="30"/>
      <c r="R116" s="30"/>
      <c r="S116" s="30"/>
      <c r="T116" s="30"/>
      <c r="U116" s="30"/>
      <c r="V116" s="30"/>
      <c r="W116" s="3"/>
      <c r="X116" s="3"/>
      <c r="Y116" s="3"/>
      <c r="Z116" s="3"/>
    </row>
    <row r="117" spans="1:26" ht="13.4" customHeight="1">
      <c r="A117" s="30"/>
      <c r="B117" s="30"/>
      <c r="C117" s="30"/>
      <c r="D117" s="30"/>
      <c r="E117" s="30"/>
      <c r="F117" s="30"/>
      <c r="G117" s="30"/>
      <c r="H117" s="30"/>
      <c r="I117" s="30"/>
      <c r="J117" s="30"/>
      <c r="K117" s="30"/>
      <c r="L117" s="30"/>
      <c r="M117" s="30"/>
      <c r="N117" s="30"/>
      <c r="O117" s="30"/>
      <c r="P117" s="30"/>
      <c r="Q117" s="30"/>
      <c r="R117" s="30"/>
      <c r="S117" s="30"/>
      <c r="T117" s="30"/>
      <c r="U117" s="30"/>
      <c r="V117" s="30"/>
      <c r="W117" s="3"/>
      <c r="X117" s="3"/>
      <c r="Y117" s="3"/>
      <c r="Z117" s="3"/>
    </row>
    <row r="118" spans="1:26" ht="13.4" customHeight="1">
      <c r="A118" s="30"/>
      <c r="B118" s="30"/>
      <c r="C118" s="30"/>
      <c r="D118" s="30"/>
      <c r="E118" s="30"/>
      <c r="F118" s="30"/>
      <c r="G118" s="30"/>
      <c r="H118" s="30"/>
      <c r="I118" s="30"/>
      <c r="J118" s="30"/>
      <c r="K118" s="30"/>
      <c r="L118" s="30"/>
      <c r="M118" s="30"/>
      <c r="N118" s="30"/>
      <c r="O118" s="30"/>
      <c r="P118" s="30"/>
      <c r="Q118" s="30"/>
      <c r="R118" s="30"/>
      <c r="S118" s="30"/>
      <c r="T118" s="30"/>
      <c r="U118" s="30"/>
      <c r="V118" s="30"/>
      <c r="W118" s="3"/>
      <c r="X118" s="3"/>
      <c r="Y118" s="3"/>
      <c r="Z118" s="3"/>
    </row>
    <row r="119" spans="1:26" ht="13.4" customHeight="1">
      <c r="A119" s="30"/>
      <c r="B119" s="30"/>
      <c r="C119" s="30"/>
      <c r="D119" s="30"/>
      <c r="E119" s="30"/>
      <c r="F119" s="30"/>
      <c r="G119" s="30"/>
      <c r="H119" s="30"/>
      <c r="I119" s="30"/>
      <c r="J119" s="30"/>
      <c r="K119" s="30"/>
      <c r="L119" s="30"/>
      <c r="M119" s="30"/>
      <c r="N119" s="30"/>
      <c r="O119" s="30"/>
      <c r="P119" s="30"/>
      <c r="Q119" s="30"/>
      <c r="R119" s="30"/>
      <c r="S119" s="30"/>
      <c r="T119" s="30"/>
      <c r="U119" s="30"/>
      <c r="V119" s="30"/>
      <c r="W119" s="3"/>
      <c r="X119" s="3"/>
      <c r="Y119" s="3"/>
      <c r="Z119" s="3"/>
    </row>
    <row r="120" spans="1:26" ht="13.4" customHeight="1">
      <c r="A120" s="30"/>
      <c r="B120" s="30"/>
      <c r="C120" s="30"/>
      <c r="D120" s="30"/>
      <c r="E120" s="30"/>
      <c r="F120" s="30"/>
      <c r="G120" s="30"/>
      <c r="H120" s="30"/>
      <c r="I120" s="30"/>
      <c r="J120" s="30"/>
      <c r="K120" s="30"/>
      <c r="L120" s="30"/>
      <c r="M120" s="30"/>
      <c r="N120" s="30"/>
      <c r="O120" s="30"/>
      <c r="P120" s="30"/>
      <c r="Q120" s="30"/>
      <c r="R120" s="30"/>
      <c r="S120" s="30"/>
      <c r="T120" s="30"/>
      <c r="U120" s="30"/>
      <c r="V120" s="30"/>
      <c r="W120" s="3"/>
      <c r="X120" s="3"/>
      <c r="Y120" s="3"/>
      <c r="Z120" s="3"/>
    </row>
    <row r="121" spans="1:26" ht="13.4" customHeight="1">
      <c r="A121" s="30"/>
      <c r="B121" s="30"/>
      <c r="C121" s="30"/>
      <c r="D121" s="30"/>
      <c r="E121" s="30"/>
      <c r="F121" s="30"/>
      <c r="G121" s="30"/>
      <c r="H121" s="30"/>
      <c r="I121" s="30"/>
      <c r="J121" s="30"/>
      <c r="K121" s="30"/>
      <c r="L121" s="30"/>
      <c r="M121" s="30"/>
      <c r="N121" s="30"/>
      <c r="O121" s="30"/>
      <c r="P121" s="30"/>
      <c r="Q121" s="30"/>
      <c r="R121" s="30"/>
      <c r="S121" s="30"/>
      <c r="T121" s="30"/>
      <c r="U121" s="30"/>
      <c r="V121" s="30"/>
      <c r="W121" s="3"/>
      <c r="X121" s="3"/>
      <c r="Y121" s="3"/>
      <c r="Z121" s="3"/>
    </row>
    <row r="122" spans="1:26" ht="13.4" customHeight="1">
      <c r="A122" s="30"/>
      <c r="B122" s="30"/>
      <c r="C122" s="30"/>
      <c r="D122" s="30"/>
      <c r="E122" s="30"/>
      <c r="F122" s="30"/>
      <c r="G122" s="30"/>
      <c r="H122" s="30"/>
      <c r="I122" s="30"/>
      <c r="J122" s="30"/>
      <c r="K122" s="30"/>
      <c r="L122" s="30"/>
      <c r="M122" s="30"/>
      <c r="N122" s="30"/>
      <c r="O122" s="30"/>
      <c r="P122" s="30"/>
      <c r="Q122" s="30"/>
      <c r="R122" s="30"/>
      <c r="S122" s="30"/>
      <c r="T122" s="30"/>
      <c r="U122" s="30"/>
      <c r="V122" s="30"/>
      <c r="W122" s="3"/>
      <c r="X122" s="3"/>
      <c r="Y122" s="3"/>
      <c r="Z122" s="3"/>
    </row>
    <row r="123" spans="1:26" ht="13.4" customHeight="1">
      <c r="A123" s="30"/>
      <c r="B123" s="30"/>
      <c r="C123" s="30"/>
      <c r="D123" s="30"/>
      <c r="E123" s="30"/>
      <c r="F123" s="30"/>
      <c r="G123" s="30"/>
      <c r="H123" s="30"/>
      <c r="I123" s="30"/>
      <c r="J123" s="30"/>
      <c r="K123" s="30"/>
      <c r="L123" s="30"/>
      <c r="M123" s="30"/>
      <c r="N123" s="30"/>
      <c r="O123" s="30"/>
      <c r="P123" s="30"/>
      <c r="Q123" s="30"/>
      <c r="R123" s="30"/>
      <c r="S123" s="30"/>
      <c r="T123" s="30"/>
      <c r="U123" s="30"/>
      <c r="V123" s="30"/>
      <c r="W123" s="3"/>
      <c r="X123" s="3"/>
      <c r="Y123" s="3"/>
      <c r="Z123" s="3"/>
    </row>
    <row r="124" spans="1:26" ht="13.4" customHeight="1">
      <c r="A124" s="30"/>
      <c r="B124" s="30"/>
      <c r="C124" s="30"/>
      <c r="D124" s="30"/>
      <c r="E124" s="30"/>
      <c r="F124" s="30"/>
      <c r="G124" s="30"/>
      <c r="H124" s="30"/>
      <c r="I124" s="30"/>
      <c r="J124" s="30"/>
      <c r="K124" s="30"/>
      <c r="L124" s="30"/>
      <c r="M124" s="30"/>
      <c r="N124" s="30"/>
      <c r="O124" s="30"/>
      <c r="P124" s="30"/>
      <c r="Q124" s="30"/>
      <c r="R124" s="30"/>
      <c r="S124" s="30"/>
      <c r="T124" s="30"/>
      <c r="U124" s="30"/>
      <c r="V124" s="30"/>
      <c r="W124" s="3"/>
      <c r="X124" s="3"/>
      <c r="Y124" s="3"/>
      <c r="Z124" s="3"/>
    </row>
    <row r="125" spans="1:26" ht="13.4" customHeight="1">
      <c r="A125" s="30"/>
      <c r="B125" s="30"/>
      <c r="C125" s="30"/>
      <c r="D125" s="30"/>
      <c r="E125" s="30"/>
      <c r="F125" s="30"/>
      <c r="G125" s="30"/>
      <c r="H125" s="30"/>
      <c r="I125" s="30"/>
      <c r="J125" s="30"/>
      <c r="K125" s="30"/>
      <c r="L125" s="30"/>
      <c r="M125" s="30"/>
      <c r="N125" s="30"/>
      <c r="O125" s="30"/>
      <c r="P125" s="30"/>
      <c r="Q125" s="30"/>
      <c r="R125" s="30"/>
      <c r="S125" s="30"/>
      <c r="T125" s="30"/>
      <c r="U125" s="30"/>
      <c r="V125" s="30"/>
      <c r="W125" s="3"/>
      <c r="X125" s="3"/>
      <c r="Y125" s="3"/>
      <c r="Z125" s="3"/>
    </row>
    <row r="126" spans="1:26" ht="13.4" customHeight="1">
      <c r="A126" s="30"/>
      <c r="B126" s="30"/>
      <c r="C126" s="30"/>
      <c r="D126" s="30"/>
      <c r="E126" s="30"/>
      <c r="F126" s="30"/>
      <c r="G126" s="30"/>
      <c r="H126" s="30"/>
      <c r="I126" s="30"/>
      <c r="J126" s="30"/>
      <c r="K126" s="30"/>
      <c r="L126" s="30"/>
      <c r="M126" s="30"/>
      <c r="N126" s="30"/>
      <c r="O126" s="30"/>
      <c r="P126" s="30"/>
      <c r="Q126" s="30"/>
      <c r="R126" s="30"/>
      <c r="S126" s="30"/>
      <c r="T126" s="30"/>
      <c r="U126" s="30"/>
      <c r="V126" s="30"/>
      <c r="W126" s="3"/>
      <c r="X126" s="3"/>
      <c r="Y126" s="3"/>
      <c r="Z126" s="3"/>
    </row>
    <row r="127" spans="1:26" ht="13.4" customHeight="1">
      <c r="A127" s="30"/>
      <c r="B127" s="30"/>
      <c r="C127" s="30"/>
      <c r="D127" s="30"/>
      <c r="E127" s="30"/>
      <c r="F127" s="30"/>
      <c r="G127" s="30"/>
      <c r="H127" s="30"/>
      <c r="I127" s="30"/>
      <c r="J127" s="30"/>
      <c r="K127" s="30"/>
      <c r="L127" s="30"/>
      <c r="M127" s="30"/>
      <c r="N127" s="30"/>
      <c r="O127" s="30"/>
      <c r="P127" s="30"/>
      <c r="Q127" s="30"/>
      <c r="R127" s="30"/>
      <c r="S127" s="30"/>
      <c r="T127" s="30"/>
      <c r="U127" s="30"/>
      <c r="V127" s="30"/>
      <c r="W127" s="3"/>
      <c r="X127" s="3"/>
      <c r="Y127" s="3"/>
      <c r="Z127" s="3"/>
    </row>
    <row r="128" spans="1:26" ht="13.4" customHeight="1">
      <c r="A128" s="30"/>
      <c r="B128" s="30"/>
      <c r="C128" s="30"/>
      <c r="D128" s="30"/>
      <c r="E128" s="30"/>
      <c r="F128" s="30"/>
      <c r="G128" s="30"/>
      <c r="H128" s="30"/>
      <c r="I128" s="30"/>
      <c r="J128" s="30"/>
      <c r="K128" s="30"/>
      <c r="L128" s="30"/>
      <c r="M128" s="30"/>
      <c r="N128" s="30"/>
      <c r="O128" s="30"/>
      <c r="P128" s="30"/>
      <c r="Q128" s="30"/>
      <c r="R128" s="30"/>
      <c r="S128" s="30"/>
      <c r="T128" s="30"/>
      <c r="U128" s="30"/>
      <c r="V128" s="30"/>
      <c r="W128" s="3"/>
      <c r="X128" s="3"/>
      <c r="Y128" s="3"/>
      <c r="Z128" s="3"/>
    </row>
    <row r="129" spans="1:26" ht="13.4" customHeight="1">
      <c r="A129" s="30"/>
      <c r="B129" s="30"/>
      <c r="C129" s="30"/>
      <c r="D129" s="30"/>
      <c r="E129" s="30"/>
      <c r="F129" s="30"/>
      <c r="G129" s="30"/>
      <c r="H129" s="30"/>
      <c r="I129" s="30"/>
      <c r="J129" s="30"/>
      <c r="K129" s="30"/>
      <c r="L129" s="30"/>
      <c r="M129" s="30"/>
      <c r="N129" s="30"/>
      <c r="O129" s="30"/>
      <c r="P129" s="30"/>
      <c r="Q129" s="30"/>
      <c r="R129" s="30"/>
      <c r="S129" s="30"/>
      <c r="T129" s="30"/>
      <c r="U129" s="30"/>
      <c r="V129" s="30"/>
      <c r="W129" s="3"/>
      <c r="X129" s="3"/>
      <c r="Y129" s="3"/>
      <c r="Z129" s="3"/>
    </row>
    <row r="130" spans="1:26" ht="13.4" customHeight="1">
      <c r="A130" s="30"/>
      <c r="B130" s="30"/>
      <c r="C130" s="30"/>
      <c r="D130" s="30"/>
      <c r="E130" s="30"/>
      <c r="F130" s="30"/>
      <c r="G130" s="30"/>
      <c r="H130" s="30"/>
      <c r="I130" s="30"/>
      <c r="J130" s="30"/>
      <c r="K130" s="30"/>
      <c r="L130" s="30"/>
      <c r="M130" s="30"/>
      <c r="N130" s="30"/>
      <c r="O130" s="30"/>
      <c r="P130" s="30"/>
      <c r="Q130" s="30"/>
      <c r="R130" s="30"/>
      <c r="S130" s="30"/>
      <c r="T130" s="30"/>
      <c r="U130" s="30"/>
      <c r="V130" s="30"/>
      <c r="W130" s="3"/>
      <c r="X130" s="3"/>
      <c r="Y130" s="3"/>
      <c r="Z130" s="3"/>
    </row>
    <row r="131" spans="1:26" ht="13.4" customHeight="1">
      <c r="A131" s="30"/>
      <c r="B131" s="30"/>
      <c r="C131" s="30"/>
      <c r="D131" s="30"/>
      <c r="E131" s="30"/>
      <c r="F131" s="30"/>
      <c r="G131" s="30"/>
      <c r="H131" s="30"/>
      <c r="I131" s="30"/>
      <c r="J131" s="30"/>
      <c r="K131" s="30"/>
      <c r="L131" s="30"/>
      <c r="M131" s="30"/>
      <c r="N131" s="30"/>
      <c r="O131" s="30"/>
      <c r="P131" s="30"/>
      <c r="Q131" s="30"/>
      <c r="R131" s="30"/>
      <c r="S131" s="30"/>
      <c r="T131" s="30"/>
      <c r="U131" s="30"/>
      <c r="V131" s="30"/>
      <c r="W131" s="3"/>
      <c r="X131" s="3"/>
      <c r="Y131" s="3"/>
      <c r="Z131" s="3"/>
    </row>
    <row r="132" spans="1:26" ht="13.4" customHeight="1">
      <c r="A132" s="30"/>
      <c r="B132" s="30"/>
      <c r="C132" s="30"/>
      <c r="D132" s="30"/>
      <c r="E132" s="30"/>
      <c r="F132" s="30"/>
      <c r="G132" s="30"/>
      <c r="H132" s="30"/>
      <c r="I132" s="30"/>
      <c r="J132" s="30"/>
      <c r="K132" s="30"/>
      <c r="L132" s="30"/>
      <c r="M132" s="30"/>
      <c r="N132" s="30"/>
      <c r="O132" s="30"/>
      <c r="P132" s="30"/>
      <c r="Q132" s="30"/>
      <c r="R132" s="30"/>
      <c r="S132" s="30"/>
      <c r="T132" s="30"/>
      <c r="U132" s="30"/>
      <c r="V132" s="30"/>
      <c r="W132" s="3"/>
      <c r="X132" s="3"/>
      <c r="Y132" s="3"/>
      <c r="Z132" s="3"/>
    </row>
    <row r="133" spans="1:26" ht="13.4" customHeight="1">
      <c r="A133" s="30"/>
      <c r="B133" s="30"/>
      <c r="C133" s="30"/>
      <c r="D133" s="30"/>
      <c r="E133" s="30"/>
      <c r="F133" s="30"/>
      <c r="G133" s="30"/>
      <c r="H133" s="30"/>
      <c r="I133" s="30"/>
      <c r="J133" s="30"/>
      <c r="K133" s="30"/>
      <c r="L133" s="30"/>
      <c r="M133" s="30"/>
      <c r="N133" s="30"/>
      <c r="O133" s="30"/>
      <c r="P133" s="30"/>
      <c r="Q133" s="30"/>
      <c r="R133" s="30"/>
      <c r="S133" s="30"/>
      <c r="T133" s="30"/>
      <c r="U133" s="30"/>
      <c r="V133" s="30"/>
      <c r="W133" s="3"/>
      <c r="X133" s="3"/>
      <c r="Y133" s="3"/>
      <c r="Z133" s="3"/>
    </row>
    <row r="134" spans="1:26" ht="13.4" customHeight="1">
      <c r="A134" s="30"/>
      <c r="B134" s="30"/>
      <c r="C134" s="30"/>
      <c r="D134" s="30"/>
      <c r="E134" s="30"/>
      <c r="F134" s="30"/>
      <c r="G134" s="30"/>
      <c r="H134" s="30"/>
      <c r="I134" s="30"/>
      <c r="J134" s="30"/>
      <c r="K134" s="30"/>
      <c r="L134" s="30"/>
      <c r="M134" s="30"/>
      <c r="N134" s="30"/>
      <c r="O134" s="30"/>
      <c r="P134" s="30"/>
      <c r="Q134" s="30"/>
      <c r="R134" s="30"/>
      <c r="S134" s="30"/>
      <c r="T134" s="30"/>
      <c r="U134" s="30"/>
      <c r="V134" s="30"/>
      <c r="W134" s="3"/>
      <c r="X134" s="3"/>
      <c r="Y134" s="3"/>
      <c r="Z134" s="3"/>
    </row>
    <row r="135" spans="1:26" ht="13.4" customHeight="1">
      <c r="A135" s="30"/>
      <c r="B135" s="30"/>
      <c r="C135" s="30"/>
      <c r="D135" s="30"/>
      <c r="E135" s="30"/>
      <c r="F135" s="30"/>
      <c r="G135" s="30"/>
      <c r="H135" s="30"/>
      <c r="I135" s="30"/>
      <c r="J135" s="30"/>
      <c r="K135" s="30"/>
      <c r="L135" s="30"/>
      <c r="M135" s="30"/>
      <c r="N135" s="30"/>
      <c r="O135" s="30"/>
      <c r="P135" s="30"/>
      <c r="Q135" s="30"/>
      <c r="R135" s="30"/>
      <c r="S135" s="30"/>
      <c r="T135" s="30"/>
      <c r="U135" s="30"/>
      <c r="V135" s="30"/>
      <c r="W135" s="3"/>
      <c r="X135" s="3"/>
      <c r="Y135" s="3"/>
      <c r="Z135" s="3"/>
    </row>
    <row r="136" spans="1:26" ht="13.4" customHeight="1">
      <c r="A136" s="30"/>
      <c r="B136" s="30"/>
      <c r="C136" s="30"/>
      <c r="D136" s="30"/>
      <c r="E136" s="30"/>
      <c r="F136" s="30"/>
      <c r="G136" s="30"/>
      <c r="H136" s="30"/>
      <c r="I136" s="30"/>
      <c r="J136" s="30"/>
      <c r="K136" s="30"/>
      <c r="L136" s="30"/>
      <c r="M136" s="30"/>
      <c r="N136" s="30"/>
      <c r="O136" s="30"/>
      <c r="P136" s="30"/>
      <c r="Q136" s="30"/>
      <c r="R136" s="30"/>
      <c r="S136" s="30"/>
      <c r="T136" s="30"/>
      <c r="U136" s="30"/>
      <c r="V136" s="30"/>
      <c r="W136" s="3"/>
      <c r="X136" s="3"/>
      <c r="Y136" s="3"/>
      <c r="Z136" s="3"/>
    </row>
    <row r="137" spans="1:26" ht="13.4" customHeight="1">
      <c r="A137" s="30"/>
      <c r="B137" s="30"/>
      <c r="C137" s="30"/>
      <c r="D137" s="30"/>
      <c r="E137" s="30"/>
      <c r="F137" s="30"/>
      <c r="G137" s="30"/>
      <c r="H137" s="30"/>
      <c r="I137" s="30"/>
      <c r="J137" s="30"/>
      <c r="K137" s="30"/>
      <c r="L137" s="30"/>
      <c r="M137" s="30"/>
      <c r="N137" s="30"/>
      <c r="O137" s="30"/>
      <c r="P137" s="30"/>
      <c r="Q137" s="30"/>
      <c r="R137" s="30"/>
      <c r="S137" s="30"/>
      <c r="T137" s="30"/>
      <c r="U137" s="30"/>
      <c r="V137" s="30"/>
      <c r="W137" s="3"/>
      <c r="X137" s="3"/>
      <c r="Y137" s="3"/>
      <c r="Z137" s="3"/>
    </row>
    <row r="138" spans="1:26" ht="13.4" customHeight="1">
      <c r="A138" s="30"/>
      <c r="B138" s="30"/>
      <c r="C138" s="30"/>
      <c r="D138" s="30"/>
      <c r="E138" s="30"/>
      <c r="F138" s="30"/>
      <c r="G138" s="30"/>
      <c r="H138" s="30"/>
      <c r="I138" s="30"/>
      <c r="J138" s="30"/>
      <c r="K138" s="30"/>
      <c r="L138" s="30"/>
      <c r="M138" s="30"/>
      <c r="N138" s="30"/>
      <c r="O138" s="30"/>
      <c r="P138" s="30"/>
      <c r="Q138" s="30"/>
      <c r="R138" s="30"/>
      <c r="S138" s="30"/>
      <c r="T138" s="30"/>
      <c r="U138" s="30"/>
      <c r="V138" s="30"/>
      <c r="W138" s="3"/>
      <c r="X138" s="3"/>
      <c r="Y138" s="3"/>
      <c r="Z138" s="3"/>
    </row>
    <row r="139" spans="1:26" ht="13.4" customHeight="1">
      <c r="A139" s="30"/>
      <c r="B139" s="30"/>
      <c r="C139" s="30"/>
      <c r="D139" s="30"/>
      <c r="E139" s="30"/>
      <c r="F139" s="30"/>
      <c r="G139" s="30"/>
      <c r="H139" s="30"/>
      <c r="I139" s="30"/>
      <c r="J139" s="30"/>
      <c r="K139" s="30"/>
      <c r="L139" s="30"/>
      <c r="M139" s="30"/>
      <c r="N139" s="30"/>
      <c r="O139" s="30"/>
      <c r="P139" s="30"/>
      <c r="Q139" s="30"/>
      <c r="R139" s="30"/>
      <c r="S139" s="30"/>
      <c r="T139" s="30"/>
      <c r="U139" s="30"/>
      <c r="V139" s="30"/>
      <c r="W139" s="3"/>
      <c r="X139" s="3"/>
      <c r="Y139" s="3"/>
      <c r="Z139" s="3"/>
    </row>
    <row r="140" spans="1:26" ht="13.4" customHeight="1">
      <c r="A140" s="30"/>
      <c r="B140" s="30"/>
      <c r="C140" s="30"/>
      <c r="D140" s="30"/>
      <c r="E140" s="30"/>
      <c r="F140" s="30"/>
      <c r="G140" s="30"/>
      <c r="H140" s="30"/>
      <c r="I140" s="30"/>
      <c r="J140" s="30"/>
      <c r="K140" s="30"/>
      <c r="L140" s="30"/>
      <c r="M140" s="30"/>
      <c r="N140" s="30"/>
      <c r="O140" s="30"/>
      <c r="P140" s="30"/>
      <c r="Q140" s="30"/>
      <c r="R140" s="30"/>
      <c r="S140" s="30"/>
      <c r="T140" s="30"/>
      <c r="U140" s="30"/>
      <c r="V140" s="30"/>
      <c r="W140" s="3"/>
      <c r="X140" s="3"/>
      <c r="Y140" s="3"/>
      <c r="Z140" s="3"/>
    </row>
    <row r="141" spans="1:26" ht="13.4" customHeight="1">
      <c r="A141" s="30"/>
      <c r="B141" s="30"/>
      <c r="C141" s="30"/>
      <c r="D141" s="30"/>
      <c r="E141" s="30"/>
      <c r="F141" s="30"/>
      <c r="G141" s="30"/>
      <c r="H141" s="30"/>
      <c r="I141" s="30"/>
      <c r="J141" s="30"/>
      <c r="K141" s="30"/>
      <c r="L141" s="30"/>
      <c r="M141" s="30"/>
      <c r="N141" s="30"/>
      <c r="O141" s="30"/>
      <c r="P141" s="30"/>
      <c r="Q141" s="30"/>
      <c r="R141" s="30"/>
      <c r="S141" s="30"/>
      <c r="T141" s="30"/>
      <c r="U141" s="30"/>
      <c r="V141" s="30"/>
      <c r="W141" s="3"/>
      <c r="X141" s="3"/>
      <c r="Y141" s="3"/>
      <c r="Z141" s="3"/>
    </row>
    <row r="142" spans="1:26" ht="13.4" customHeight="1">
      <c r="A142" s="30"/>
      <c r="B142" s="30"/>
      <c r="C142" s="30"/>
      <c r="D142" s="30"/>
      <c r="E142" s="30"/>
      <c r="F142" s="30"/>
      <c r="G142" s="30"/>
      <c r="H142" s="30"/>
      <c r="I142" s="30"/>
      <c r="J142" s="30"/>
      <c r="K142" s="30"/>
      <c r="L142" s="30"/>
      <c r="M142" s="30"/>
      <c r="N142" s="30"/>
      <c r="O142" s="30"/>
      <c r="P142" s="30"/>
      <c r="Q142" s="30"/>
      <c r="R142" s="30"/>
      <c r="S142" s="30"/>
      <c r="T142" s="30"/>
      <c r="U142" s="30"/>
      <c r="V142" s="30"/>
      <c r="W142" s="3"/>
      <c r="X142" s="3"/>
      <c r="Y142" s="3"/>
      <c r="Z142" s="3"/>
    </row>
    <row r="143" spans="1:26" ht="13.4" customHeight="1">
      <c r="A143" s="30"/>
      <c r="B143" s="30"/>
      <c r="C143" s="30"/>
      <c r="D143" s="30"/>
      <c r="E143" s="30"/>
      <c r="F143" s="30"/>
      <c r="G143" s="30"/>
      <c r="H143" s="30"/>
      <c r="I143" s="30"/>
      <c r="J143" s="30"/>
      <c r="K143" s="30"/>
      <c r="L143" s="30"/>
      <c r="M143" s="30"/>
      <c r="N143" s="30"/>
      <c r="O143" s="30"/>
      <c r="P143" s="30"/>
      <c r="Q143" s="30"/>
      <c r="R143" s="30"/>
      <c r="S143" s="30"/>
      <c r="T143" s="30"/>
      <c r="U143" s="30"/>
      <c r="V143" s="30"/>
      <c r="W143" s="3"/>
      <c r="X143" s="3"/>
      <c r="Y143" s="3"/>
      <c r="Z143" s="3"/>
    </row>
    <row r="144" spans="1:26" ht="13.4" customHeight="1">
      <c r="A144" s="30"/>
      <c r="B144" s="30"/>
      <c r="C144" s="30"/>
      <c r="D144" s="30"/>
      <c r="E144" s="30"/>
      <c r="F144" s="30"/>
      <c r="G144" s="30"/>
      <c r="H144" s="30"/>
      <c r="I144" s="30"/>
      <c r="J144" s="30"/>
      <c r="K144" s="30"/>
      <c r="L144" s="30"/>
      <c r="M144" s="30"/>
      <c r="N144" s="30"/>
      <c r="O144" s="30"/>
      <c r="P144" s="30"/>
      <c r="Q144" s="30"/>
      <c r="R144" s="30"/>
      <c r="S144" s="30"/>
      <c r="T144" s="30"/>
      <c r="U144" s="30"/>
      <c r="V144" s="30"/>
      <c r="W144" s="3"/>
      <c r="X144" s="3"/>
      <c r="Y144" s="3"/>
      <c r="Z144" s="3"/>
    </row>
    <row r="145" spans="1:26" ht="13.4" customHeight="1">
      <c r="A145" s="30"/>
      <c r="B145" s="30"/>
      <c r="C145" s="30"/>
      <c r="D145" s="30"/>
      <c r="E145" s="30"/>
      <c r="F145" s="30"/>
      <c r="G145" s="30"/>
      <c r="H145" s="30"/>
      <c r="I145" s="30"/>
      <c r="J145" s="30"/>
      <c r="K145" s="30"/>
      <c r="L145" s="30"/>
      <c r="M145" s="30"/>
      <c r="N145" s="30"/>
      <c r="O145" s="30"/>
      <c r="P145" s="30"/>
      <c r="Q145" s="30"/>
      <c r="R145" s="30"/>
      <c r="S145" s="30"/>
      <c r="T145" s="30"/>
      <c r="U145" s="30"/>
      <c r="V145" s="30"/>
      <c r="W145" s="3"/>
      <c r="X145" s="3"/>
      <c r="Y145" s="3"/>
      <c r="Z145" s="3"/>
    </row>
    <row r="146" spans="1:26" ht="13.4" customHeight="1">
      <c r="A146" s="30"/>
      <c r="B146" s="30"/>
      <c r="C146" s="30"/>
      <c r="D146" s="30"/>
      <c r="E146" s="30"/>
      <c r="F146" s="30"/>
      <c r="G146" s="30"/>
      <c r="H146" s="30"/>
      <c r="I146" s="30"/>
      <c r="J146" s="30"/>
      <c r="K146" s="30"/>
      <c r="L146" s="30"/>
      <c r="M146" s="30"/>
      <c r="N146" s="30"/>
      <c r="O146" s="30"/>
      <c r="P146" s="30"/>
      <c r="Q146" s="30"/>
      <c r="R146" s="30"/>
      <c r="S146" s="30"/>
      <c r="T146" s="30"/>
      <c r="U146" s="30"/>
      <c r="V146" s="30"/>
      <c r="W146" s="3"/>
      <c r="X146" s="3"/>
      <c r="Y146" s="3"/>
      <c r="Z146" s="3"/>
    </row>
    <row r="147" spans="1:26" ht="13.4" customHeight="1">
      <c r="A147" s="30"/>
      <c r="B147" s="30"/>
      <c r="C147" s="30"/>
      <c r="D147" s="30"/>
      <c r="E147" s="30"/>
      <c r="F147" s="30"/>
      <c r="G147" s="30"/>
      <c r="H147" s="30"/>
      <c r="I147" s="30"/>
      <c r="J147" s="30"/>
      <c r="K147" s="30"/>
      <c r="L147" s="30"/>
      <c r="M147" s="30"/>
      <c r="N147" s="30"/>
      <c r="O147" s="30"/>
      <c r="P147" s="30"/>
      <c r="Q147" s="30"/>
      <c r="R147" s="30"/>
      <c r="S147" s="30"/>
      <c r="T147" s="30"/>
      <c r="U147" s="30"/>
      <c r="V147" s="30"/>
      <c r="W147" s="3"/>
      <c r="X147" s="3"/>
      <c r="Y147" s="3"/>
      <c r="Z147" s="3"/>
    </row>
    <row r="148" spans="1:26" ht="13.4" customHeight="1">
      <c r="A148" s="30"/>
      <c r="B148" s="30"/>
      <c r="C148" s="30"/>
      <c r="D148" s="30"/>
      <c r="E148" s="30"/>
      <c r="F148" s="30"/>
      <c r="G148" s="30"/>
      <c r="H148" s="30"/>
      <c r="I148" s="30"/>
      <c r="J148" s="30"/>
      <c r="K148" s="30"/>
      <c r="L148" s="30"/>
      <c r="M148" s="30"/>
      <c r="N148" s="30"/>
      <c r="O148" s="30"/>
      <c r="P148" s="30"/>
      <c r="Q148" s="30"/>
      <c r="R148" s="30"/>
      <c r="S148" s="30"/>
      <c r="T148" s="30"/>
      <c r="U148" s="30"/>
      <c r="V148" s="30"/>
      <c r="W148" s="3"/>
      <c r="X148" s="3"/>
      <c r="Y148" s="3"/>
      <c r="Z148" s="3"/>
    </row>
    <row r="149" spans="1:26" ht="13.4" customHeight="1">
      <c r="A149" s="30"/>
      <c r="B149" s="30"/>
      <c r="C149" s="30"/>
      <c r="D149" s="30"/>
      <c r="E149" s="30"/>
      <c r="F149" s="30"/>
      <c r="G149" s="30"/>
      <c r="H149" s="30"/>
      <c r="I149" s="30"/>
      <c r="J149" s="30"/>
      <c r="K149" s="30"/>
      <c r="L149" s="30"/>
      <c r="M149" s="30"/>
      <c r="N149" s="30"/>
      <c r="O149" s="30"/>
      <c r="P149" s="30"/>
      <c r="Q149" s="30"/>
      <c r="R149" s="30"/>
      <c r="S149" s="30"/>
      <c r="T149" s="30"/>
      <c r="U149" s="30"/>
      <c r="V149" s="30"/>
      <c r="W149" s="3"/>
      <c r="X149" s="3"/>
      <c r="Y149" s="3"/>
      <c r="Z149" s="3"/>
    </row>
    <row r="150" spans="1:26" ht="13.4" customHeight="1">
      <c r="A150" s="30"/>
      <c r="B150" s="30"/>
      <c r="C150" s="30"/>
      <c r="D150" s="30"/>
      <c r="E150" s="30"/>
      <c r="F150" s="30"/>
      <c r="G150" s="30"/>
      <c r="H150" s="30"/>
      <c r="I150" s="30"/>
      <c r="J150" s="30"/>
      <c r="K150" s="30"/>
      <c r="L150" s="30"/>
      <c r="M150" s="30"/>
      <c r="N150" s="30"/>
      <c r="O150" s="30"/>
      <c r="P150" s="30"/>
      <c r="Q150" s="30"/>
      <c r="R150" s="30"/>
      <c r="S150" s="30"/>
      <c r="T150" s="30"/>
      <c r="U150" s="30"/>
      <c r="V150" s="30"/>
      <c r="W150" s="3"/>
      <c r="X150" s="3"/>
      <c r="Y150" s="3"/>
      <c r="Z150" s="3"/>
    </row>
    <row r="151" spans="1:26" ht="13.4" customHeight="1">
      <c r="A151" s="30"/>
      <c r="B151" s="30"/>
      <c r="C151" s="30"/>
      <c r="D151" s="30"/>
      <c r="E151" s="30"/>
      <c r="F151" s="30"/>
      <c r="G151" s="30"/>
      <c r="H151" s="30"/>
      <c r="I151" s="30"/>
      <c r="J151" s="30"/>
      <c r="K151" s="30"/>
      <c r="L151" s="30"/>
      <c r="M151" s="30"/>
      <c r="N151" s="30"/>
      <c r="O151" s="30"/>
      <c r="P151" s="30"/>
      <c r="Q151" s="30"/>
      <c r="R151" s="30"/>
      <c r="S151" s="30"/>
      <c r="T151" s="30"/>
      <c r="U151" s="30"/>
      <c r="V151" s="30"/>
      <c r="W151" s="3"/>
      <c r="X151" s="3"/>
      <c r="Y151" s="3"/>
      <c r="Z151" s="3"/>
    </row>
    <row r="152" spans="1:26" ht="13.4" customHeight="1">
      <c r="A152" s="30"/>
      <c r="B152" s="30"/>
      <c r="C152" s="30"/>
      <c r="D152" s="30"/>
      <c r="E152" s="30"/>
      <c r="F152" s="30"/>
      <c r="G152" s="30"/>
      <c r="H152" s="30"/>
      <c r="I152" s="30"/>
      <c r="J152" s="30"/>
      <c r="K152" s="30"/>
      <c r="L152" s="30"/>
      <c r="M152" s="30"/>
      <c r="N152" s="30"/>
      <c r="O152" s="30"/>
      <c r="P152" s="30"/>
      <c r="Q152" s="30"/>
      <c r="R152" s="30"/>
      <c r="S152" s="30"/>
      <c r="T152" s="30"/>
      <c r="U152" s="30"/>
      <c r="V152" s="30"/>
      <c r="W152" s="3"/>
      <c r="X152" s="3"/>
      <c r="Y152" s="3"/>
      <c r="Z152" s="3"/>
    </row>
    <row r="153" spans="1:26" ht="13.4" customHeight="1">
      <c r="A153" s="30"/>
      <c r="B153" s="30"/>
      <c r="C153" s="30"/>
      <c r="D153" s="30"/>
      <c r="E153" s="30"/>
      <c r="F153" s="30"/>
      <c r="G153" s="30"/>
      <c r="H153" s="30"/>
      <c r="I153" s="30"/>
      <c r="J153" s="30"/>
      <c r="K153" s="30"/>
      <c r="L153" s="30"/>
      <c r="M153" s="30"/>
      <c r="N153" s="30"/>
      <c r="O153" s="30"/>
      <c r="P153" s="30"/>
      <c r="Q153" s="30"/>
      <c r="R153" s="30"/>
      <c r="S153" s="30"/>
      <c r="T153" s="30"/>
      <c r="U153" s="30"/>
      <c r="V153" s="30"/>
      <c r="W153" s="3"/>
      <c r="X153" s="3"/>
      <c r="Y153" s="3"/>
      <c r="Z153" s="3"/>
    </row>
    <row r="154" spans="1:26" ht="13.4" customHeight="1">
      <c r="A154" s="30"/>
      <c r="B154" s="30"/>
      <c r="C154" s="30"/>
      <c r="D154" s="30"/>
      <c r="E154" s="30"/>
      <c r="F154" s="30"/>
      <c r="G154" s="30"/>
      <c r="H154" s="30"/>
      <c r="I154" s="30"/>
      <c r="J154" s="30"/>
      <c r="K154" s="30"/>
      <c r="L154" s="30"/>
      <c r="M154" s="30"/>
      <c r="N154" s="30"/>
      <c r="O154" s="30"/>
      <c r="P154" s="30"/>
      <c r="Q154" s="30"/>
      <c r="R154" s="30"/>
      <c r="S154" s="30"/>
      <c r="T154" s="30"/>
      <c r="U154" s="30"/>
      <c r="V154" s="30"/>
      <c r="W154" s="3"/>
      <c r="X154" s="3"/>
      <c r="Y154" s="3"/>
      <c r="Z154" s="3"/>
    </row>
    <row r="155" spans="1:26" ht="13.4" customHeight="1">
      <c r="A155" s="30"/>
      <c r="B155" s="30"/>
      <c r="C155" s="30"/>
      <c r="D155" s="30"/>
      <c r="E155" s="30"/>
      <c r="F155" s="30"/>
      <c r="G155" s="30"/>
      <c r="H155" s="30"/>
      <c r="I155" s="30"/>
      <c r="J155" s="30"/>
      <c r="K155" s="30"/>
      <c r="L155" s="30"/>
      <c r="M155" s="30"/>
      <c r="N155" s="30"/>
      <c r="O155" s="30"/>
      <c r="P155" s="30"/>
      <c r="Q155" s="30"/>
      <c r="R155" s="30"/>
      <c r="S155" s="30"/>
      <c r="T155" s="30"/>
      <c r="U155" s="30"/>
      <c r="V155" s="30"/>
      <c r="W155" s="3"/>
      <c r="X155" s="3"/>
      <c r="Y155" s="3"/>
      <c r="Z155" s="3"/>
    </row>
    <row r="156" spans="1:26" ht="13.4" customHeight="1">
      <c r="A156" s="30"/>
      <c r="B156" s="30"/>
      <c r="C156" s="30"/>
      <c r="D156" s="30"/>
      <c r="E156" s="30"/>
      <c r="F156" s="30"/>
      <c r="G156" s="30"/>
      <c r="H156" s="30"/>
      <c r="I156" s="30"/>
      <c r="J156" s="30"/>
      <c r="K156" s="30"/>
      <c r="L156" s="30"/>
      <c r="M156" s="30"/>
      <c r="N156" s="30"/>
      <c r="O156" s="30"/>
      <c r="P156" s="30"/>
      <c r="Q156" s="30"/>
      <c r="R156" s="30"/>
      <c r="S156" s="30"/>
      <c r="T156" s="30"/>
      <c r="U156" s="30"/>
      <c r="V156" s="30"/>
      <c r="W156" s="3"/>
      <c r="X156" s="3"/>
      <c r="Y156" s="3"/>
      <c r="Z156" s="3"/>
    </row>
    <row r="157" spans="1:26" ht="13.4" customHeight="1">
      <c r="A157" s="30"/>
      <c r="B157" s="30"/>
      <c r="C157" s="30"/>
      <c r="D157" s="30"/>
      <c r="E157" s="30"/>
      <c r="F157" s="30"/>
      <c r="G157" s="30"/>
      <c r="H157" s="30"/>
      <c r="I157" s="30"/>
      <c r="J157" s="30"/>
      <c r="K157" s="30"/>
      <c r="L157" s="30"/>
      <c r="M157" s="30"/>
      <c r="N157" s="30"/>
      <c r="O157" s="30"/>
      <c r="P157" s="30"/>
      <c r="Q157" s="30"/>
      <c r="R157" s="30"/>
      <c r="S157" s="30"/>
      <c r="T157" s="30"/>
      <c r="U157" s="30"/>
      <c r="V157" s="30"/>
      <c r="W157" s="3"/>
      <c r="X157" s="3"/>
      <c r="Y157" s="3"/>
      <c r="Z157" s="3"/>
    </row>
    <row r="158" spans="1:26" ht="13.4" customHeight="1">
      <c r="A158" s="30"/>
      <c r="B158" s="30"/>
      <c r="C158" s="30"/>
      <c r="D158" s="30"/>
      <c r="E158" s="30"/>
      <c r="F158" s="30"/>
      <c r="G158" s="30"/>
      <c r="H158" s="30"/>
      <c r="I158" s="30"/>
      <c r="J158" s="30"/>
      <c r="K158" s="30"/>
      <c r="L158" s="30"/>
      <c r="M158" s="30"/>
      <c r="N158" s="30"/>
      <c r="O158" s="30"/>
      <c r="P158" s="30"/>
      <c r="Q158" s="30"/>
      <c r="R158" s="30"/>
      <c r="S158" s="30"/>
      <c r="T158" s="30"/>
      <c r="U158" s="30"/>
      <c r="V158" s="30"/>
      <c r="W158" s="3"/>
      <c r="X158" s="3"/>
      <c r="Y158" s="3"/>
      <c r="Z158" s="3"/>
    </row>
    <row r="159" spans="1:26" ht="13.4" customHeight="1">
      <c r="A159" s="30"/>
      <c r="B159" s="30"/>
      <c r="C159" s="30"/>
      <c r="D159" s="30"/>
      <c r="E159" s="30"/>
      <c r="F159" s="30"/>
      <c r="G159" s="30"/>
      <c r="H159" s="30"/>
      <c r="I159" s="30"/>
      <c r="J159" s="30"/>
      <c r="K159" s="30"/>
      <c r="L159" s="30"/>
      <c r="M159" s="30"/>
      <c r="N159" s="30"/>
      <c r="O159" s="30"/>
      <c r="P159" s="30"/>
      <c r="Q159" s="30"/>
      <c r="R159" s="30"/>
      <c r="S159" s="30"/>
      <c r="T159" s="30"/>
      <c r="U159" s="30"/>
      <c r="V159" s="30"/>
      <c r="W159" s="3"/>
      <c r="X159" s="3"/>
      <c r="Y159" s="3"/>
      <c r="Z159" s="3"/>
    </row>
    <row r="160" spans="1:26" ht="13.4" customHeight="1">
      <c r="A160" s="30"/>
      <c r="B160" s="30"/>
      <c r="C160" s="30"/>
      <c r="D160" s="30"/>
      <c r="E160" s="30"/>
      <c r="F160" s="30"/>
      <c r="G160" s="30"/>
      <c r="H160" s="30"/>
      <c r="I160" s="30"/>
      <c r="J160" s="30"/>
      <c r="K160" s="30"/>
      <c r="L160" s="30"/>
      <c r="M160" s="30"/>
      <c r="N160" s="30"/>
      <c r="O160" s="30"/>
      <c r="P160" s="30"/>
      <c r="Q160" s="30"/>
      <c r="R160" s="30"/>
      <c r="S160" s="30"/>
      <c r="T160" s="30"/>
      <c r="U160" s="30"/>
      <c r="V160" s="30"/>
      <c r="W160" s="3"/>
      <c r="X160" s="3"/>
      <c r="Y160" s="3"/>
      <c r="Z160" s="3"/>
    </row>
    <row r="161" spans="1:26" ht="13.4" customHeight="1">
      <c r="A161" s="30"/>
      <c r="B161" s="30"/>
      <c r="C161" s="30"/>
      <c r="D161" s="30"/>
      <c r="E161" s="30"/>
      <c r="F161" s="30"/>
      <c r="G161" s="30"/>
      <c r="H161" s="30"/>
      <c r="I161" s="30"/>
      <c r="J161" s="30"/>
      <c r="K161" s="30"/>
      <c r="L161" s="30"/>
      <c r="M161" s="30"/>
      <c r="N161" s="30"/>
      <c r="O161" s="30"/>
      <c r="P161" s="30"/>
      <c r="Q161" s="30"/>
      <c r="R161" s="30"/>
      <c r="S161" s="30"/>
      <c r="T161" s="30"/>
      <c r="U161" s="30"/>
      <c r="V161" s="30"/>
      <c r="W161" s="3"/>
      <c r="X161" s="3"/>
      <c r="Y161" s="3"/>
      <c r="Z161" s="3"/>
    </row>
    <row r="162" spans="1:26" ht="13.4" customHeight="1">
      <c r="A162" s="30"/>
      <c r="B162" s="30"/>
      <c r="C162" s="30"/>
      <c r="D162" s="30"/>
      <c r="E162" s="30"/>
      <c r="F162" s="30"/>
      <c r="G162" s="30"/>
      <c r="H162" s="30"/>
      <c r="I162" s="30"/>
      <c r="J162" s="30"/>
      <c r="K162" s="30"/>
      <c r="L162" s="30"/>
      <c r="M162" s="30"/>
      <c r="N162" s="30"/>
      <c r="O162" s="30"/>
      <c r="P162" s="30"/>
      <c r="Q162" s="30"/>
      <c r="R162" s="30"/>
      <c r="S162" s="30"/>
      <c r="T162" s="30"/>
      <c r="U162" s="30"/>
      <c r="V162" s="30"/>
      <c r="W162" s="3"/>
      <c r="X162" s="3"/>
      <c r="Y162" s="3"/>
      <c r="Z162" s="3"/>
    </row>
    <row r="163" spans="1:26" ht="13.4" customHeight="1">
      <c r="A163" s="30"/>
      <c r="B163" s="30"/>
      <c r="C163" s="30"/>
      <c r="D163" s="30"/>
      <c r="E163" s="30"/>
      <c r="F163" s="30"/>
      <c r="G163" s="30"/>
      <c r="H163" s="30"/>
      <c r="I163" s="30"/>
      <c r="J163" s="30"/>
      <c r="K163" s="30"/>
      <c r="L163" s="30"/>
      <c r="M163" s="30"/>
      <c r="N163" s="30"/>
      <c r="O163" s="30"/>
      <c r="P163" s="30"/>
      <c r="Q163" s="30"/>
      <c r="R163" s="30"/>
      <c r="S163" s="30"/>
      <c r="T163" s="30"/>
      <c r="U163" s="30"/>
      <c r="V163" s="30"/>
      <c r="W163" s="3"/>
      <c r="X163" s="3"/>
      <c r="Y163" s="3"/>
      <c r="Z163" s="3"/>
    </row>
    <row r="164" spans="1:26" ht="13.4" customHeight="1">
      <c r="A164" s="30"/>
      <c r="B164" s="30"/>
      <c r="C164" s="30"/>
      <c r="D164" s="30"/>
      <c r="E164" s="30"/>
      <c r="F164" s="30"/>
      <c r="G164" s="30"/>
      <c r="H164" s="30"/>
      <c r="I164" s="30"/>
      <c r="J164" s="30"/>
      <c r="K164" s="30"/>
      <c r="L164" s="30"/>
      <c r="M164" s="30"/>
      <c r="N164" s="30"/>
      <c r="O164" s="30"/>
      <c r="P164" s="30"/>
      <c r="Q164" s="30"/>
      <c r="R164" s="30"/>
      <c r="S164" s="30"/>
      <c r="T164" s="30"/>
      <c r="U164" s="30"/>
      <c r="V164" s="30"/>
      <c r="W164" s="3"/>
      <c r="X164" s="3"/>
      <c r="Y164" s="3"/>
      <c r="Z164" s="3"/>
    </row>
    <row r="165" spans="1:26" ht="13.4" customHeight="1">
      <c r="A165" s="30"/>
      <c r="B165" s="30"/>
      <c r="C165" s="30"/>
      <c r="D165" s="30"/>
      <c r="E165" s="30"/>
      <c r="F165" s="30"/>
      <c r="G165" s="30"/>
      <c r="H165" s="30"/>
      <c r="I165" s="30"/>
      <c r="J165" s="30"/>
      <c r="K165" s="30"/>
      <c r="L165" s="30"/>
      <c r="M165" s="30"/>
      <c r="N165" s="30"/>
      <c r="O165" s="30"/>
      <c r="P165" s="30"/>
      <c r="Q165" s="30"/>
      <c r="R165" s="30"/>
      <c r="S165" s="30"/>
      <c r="T165" s="30"/>
      <c r="U165" s="30"/>
      <c r="V165" s="30"/>
      <c r="W165" s="3"/>
      <c r="X165" s="3"/>
      <c r="Y165" s="3"/>
      <c r="Z165" s="3"/>
    </row>
    <row r="166" spans="1:26" ht="13.4" customHeight="1">
      <c r="A166" s="30"/>
      <c r="B166" s="30"/>
      <c r="C166" s="30"/>
      <c r="D166" s="30"/>
      <c r="E166" s="30"/>
      <c r="F166" s="30"/>
      <c r="G166" s="30"/>
      <c r="H166" s="30"/>
      <c r="I166" s="30"/>
      <c r="J166" s="30"/>
      <c r="K166" s="30"/>
      <c r="L166" s="30"/>
      <c r="M166" s="30"/>
      <c r="N166" s="30"/>
      <c r="O166" s="30"/>
      <c r="P166" s="30"/>
      <c r="Q166" s="30"/>
      <c r="R166" s="30"/>
      <c r="S166" s="30"/>
      <c r="T166" s="30"/>
      <c r="U166" s="30"/>
      <c r="V166" s="30"/>
      <c r="W166" s="3"/>
      <c r="X166" s="3"/>
      <c r="Y166" s="3"/>
      <c r="Z166" s="3"/>
    </row>
    <row r="167" spans="1:26" ht="13.4" customHeight="1">
      <c r="A167" s="30"/>
      <c r="B167" s="30"/>
      <c r="C167" s="30"/>
      <c r="D167" s="30"/>
      <c r="E167" s="30"/>
      <c r="F167" s="30"/>
      <c r="G167" s="30"/>
      <c r="H167" s="30"/>
      <c r="I167" s="30"/>
      <c r="J167" s="30"/>
      <c r="K167" s="30"/>
      <c r="L167" s="30"/>
      <c r="M167" s="30"/>
      <c r="N167" s="30"/>
      <c r="O167" s="30"/>
      <c r="P167" s="30"/>
      <c r="Q167" s="30"/>
      <c r="R167" s="30"/>
      <c r="S167" s="30"/>
      <c r="T167" s="30"/>
      <c r="U167" s="30"/>
      <c r="V167" s="30"/>
      <c r="W167" s="3"/>
      <c r="X167" s="3"/>
      <c r="Y167" s="3"/>
      <c r="Z167" s="3"/>
    </row>
    <row r="168" spans="1:26" ht="13.4" customHeight="1">
      <c r="A168" s="30"/>
      <c r="B168" s="30"/>
      <c r="C168" s="30"/>
      <c r="D168" s="30"/>
      <c r="E168" s="30"/>
      <c r="F168" s="30"/>
      <c r="G168" s="30"/>
      <c r="H168" s="30"/>
      <c r="I168" s="30"/>
      <c r="J168" s="30"/>
      <c r="K168" s="30"/>
      <c r="L168" s="30"/>
      <c r="M168" s="30"/>
      <c r="N168" s="30"/>
      <c r="O168" s="30"/>
      <c r="P168" s="30"/>
      <c r="Q168" s="30"/>
      <c r="R168" s="30"/>
      <c r="S168" s="30"/>
      <c r="T168" s="30"/>
      <c r="U168" s="30"/>
      <c r="V168" s="30"/>
      <c r="W168" s="3"/>
      <c r="X168" s="3"/>
      <c r="Y168" s="3"/>
      <c r="Z168" s="3"/>
    </row>
    <row r="169" spans="1:26" ht="13.4" customHeight="1">
      <c r="A169" s="30"/>
      <c r="B169" s="30"/>
      <c r="C169" s="30"/>
      <c r="D169" s="30"/>
      <c r="E169" s="30"/>
      <c r="F169" s="30"/>
      <c r="G169" s="30"/>
      <c r="H169" s="30"/>
      <c r="I169" s="30"/>
      <c r="J169" s="30"/>
      <c r="K169" s="30"/>
      <c r="L169" s="30"/>
      <c r="M169" s="30"/>
      <c r="N169" s="30"/>
      <c r="O169" s="30"/>
      <c r="P169" s="30"/>
      <c r="Q169" s="30"/>
      <c r="R169" s="30"/>
      <c r="S169" s="30"/>
      <c r="T169" s="30"/>
      <c r="U169" s="30"/>
      <c r="V169" s="30"/>
      <c r="W169" s="3"/>
      <c r="X169" s="3"/>
      <c r="Y169" s="3"/>
      <c r="Z169" s="3"/>
    </row>
    <row r="170" spans="1:26" ht="13.4" customHeight="1">
      <c r="A170" s="30"/>
      <c r="B170" s="30"/>
      <c r="C170" s="30"/>
      <c r="D170" s="30"/>
      <c r="E170" s="30"/>
      <c r="F170" s="30"/>
      <c r="G170" s="30"/>
      <c r="H170" s="30"/>
      <c r="I170" s="30"/>
      <c r="J170" s="30"/>
      <c r="K170" s="30"/>
      <c r="L170" s="30"/>
      <c r="M170" s="30"/>
      <c r="N170" s="30"/>
      <c r="O170" s="30"/>
      <c r="P170" s="30"/>
      <c r="Q170" s="30"/>
      <c r="R170" s="30"/>
      <c r="S170" s="30"/>
      <c r="T170" s="30"/>
      <c r="U170" s="30"/>
      <c r="V170" s="30"/>
      <c r="W170" s="3"/>
      <c r="X170" s="3"/>
      <c r="Y170" s="3"/>
      <c r="Z170" s="3"/>
    </row>
    <row r="171" spans="1:26" ht="13.4" customHeight="1">
      <c r="A171" s="30"/>
      <c r="B171" s="30"/>
      <c r="C171" s="30"/>
      <c r="D171" s="30"/>
      <c r="E171" s="30"/>
      <c r="F171" s="30"/>
      <c r="G171" s="30"/>
      <c r="H171" s="30"/>
      <c r="I171" s="30"/>
      <c r="J171" s="30"/>
      <c r="K171" s="30"/>
      <c r="L171" s="30"/>
      <c r="M171" s="30"/>
      <c r="N171" s="30"/>
      <c r="O171" s="30"/>
      <c r="P171" s="30"/>
      <c r="Q171" s="30"/>
      <c r="R171" s="30"/>
      <c r="S171" s="30"/>
      <c r="T171" s="30"/>
      <c r="U171" s="30"/>
      <c r="V171" s="30"/>
      <c r="W171" s="3"/>
      <c r="X171" s="3"/>
      <c r="Y171" s="3"/>
      <c r="Z171" s="3"/>
    </row>
    <row r="172" spans="1:26" ht="13.4" customHeight="1">
      <c r="A172" s="30"/>
      <c r="B172" s="30"/>
      <c r="C172" s="30"/>
      <c r="D172" s="30"/>
      <c r="E172" s="30"/>
      <c r="F172" s="30"/>
      <c r="G172" s="30"/>
      <c r="H172" s="30"/>
      <c r="I172" s="30"/>
      <c r="J172" s="30"/>
      <c r="K172" s="30"/>
      <c r="L172" s="30"/>
      <c r="M172" s="30"/>
      <c r="N172" s="30"/>
      <c r="O172" s="30"/>
      <c r="P172" s="30"/>
      <c r="Q172" s="30"/>
      <c r="R172" s="30"/>
      <c r="S172" s="30"/>
      <c r="T172" s="30"/>
      <c r="U172" s="30"/>
      <c r="V172" s="30"/>
      <c r="W172" s="3"/>
      <c r="X172" s="3"/>
      <c r="Y172" s="3"/>
      <c r="Z172" s="3"/>
    </row>
    <row r="173" spans="1:26" ht="13.4" customHeight="1">
      <c r="A173" s="30"/>
      <c r="B173" s="30"/>
      <c r="C173" s="30"/>
      <c r="D173" s="30"/>
      <c r="E173" s="30"/>
      <c r="F173" s="30"/>
      <c r="G173" s="30"/>
      <c r="H173" s="30"/>
      <c r="I173" s="30"/>
      <c r="J173" s="30"/>
      <c r="K173" s="30"/>
      <c r="L173" s="30"/>
      <c r="M173" s="30"/>
      <c r="N173" s="30"/>
      <c r="O173" s="30"/>
      <c r="P173" s="30"/>
      <c r="Q173" s="30"/>
      <c r="R173" s="30"/>
      <c r="S173" s="30"/>
      <c r="T173" s="30"/>
      <c r="U173" s="30"/>
      <c r="V173" s="30"/>
      <c r="W173" s="3"/>
      <c r="X173" s="3"/>
      <c r="Y173" s="3"/>
      <c r="Z173" s="3"/>
    </row>
    <row r="174" spans="1:26" ht="13.4" customHeight="1">
      <c r="A174" s="30"/>
      <c r="B174" s="30"/>
      <c r="C174" s="30"/>
      <c r="D174" s="30"/>
      <c r="E174" s="30"/>
      <c r="F174" s="30"/>
      <c r="G174" s="30"/>
      <c r="H174" s="30"/>
      <c r="I174" s="30"/>
      <c r="J174" s="30"/>
      <c r="K174" s="30"/>
      <c r="L174" s="30"/>
      <c r="M174" s="30"/>
      <c r="N174" s="30"/>
      <c r="O174" s="30"/>
      <c r="P174" s="30"/>
      <c r="Q174" s="30"/>
      <c r="R174" s="30"/>
      <c r="S174" s="30"/>
      <c r="T174" s="30"/>
      <c r="U174" s="30"/>
      <c r="V174" s="30"/>
      <c r="W174" s="3"/>
      <c r="X174" s="3"/>
      <c r="Y174" s="3"/>
      <c r="Z174" s="3"/>
    </row>
    <row r="175" spans="1:26" ht="13.4" customHeight="1">
      <c r="A175" s="30"/>
      <c r="B175" s="30"/>
      <c r="C175" s="30"/>
      <c r="D175" s="30"/>
      <c r="E175" s="30"/>
      <c r="F175" s="30"/>
      <c r="G175" s="30"/>
      <c r="H175" s="30"/>
      <c r="I175" s="30"/>
      <c r="J175" s="30"/>
      <c r="K175" s="30"/>
      <c r="L175" s="30"/>
      <c r="M175" s="30"/>
      <c r="N175" s="30"/>
      <c r="O175" s="30"/>
      <c r="P175" s="30"/>
      <c r="Q175" s="30"/>
      <c r="R175" s="30"/>
      <c r="S175" s="30"/>
      <c r="T175" s="30"/>
      <c r="U175" s="30"/>
      <c r="V175" s="30"/>
      <c r="W175" s="3"/>
      <c r="X175" s="3"/>
      <c r="Y175" s="3"/>
      <c r="Z175" s="3"/>
    </row>
    <row r="176" spans="1:26" ht="13.4" customHeight="1">
      <c r="A176" s="30"/>
      <c r="B176" s="30"/>
      <c r="C176" s="30"/>
      <c r="D176" s="30"/>
      <c r="E176" s="30"/>
      <c r="F176" s="30"/>
      <c r="G176" s="30"/>
      <c r="H176" s="30"/>
      <c r="I176" s="30"/>
      <c r="J176" s="30"/>
      <c r="K176" s="30"/>
      <c r="L176" s="30"/>
      <c r="M176" s="30"/>
      <c r="N176" s="30"/>
      <c r="O176" s="30"/>
      <c r="P176" s="30"/>
      <c r="Q176" s="30"/>
      <c r="R176" s="30"/>
      <c r="S176" s="30"/>
      <c r="T176" s="30"/>
      <c r="U176" s="30"/>
      <c r="V176" s="30"/>
      <c r="W176" s="3"/>
      <c r="X176" s="3"/>
      <c r="Y176" s="3"/>
      <c r="Z176" s="3"/>
    </row>
    <row r="177" spans="1:26" ht="13.4" customHeight="1">
      <c r="A177" s="30"/>
      <c r="B177" s="30"/>
      <c r="C177" s="30"/>
      <c r="D177" s="30"/>
      <c r="E177" s="30"/>
      <c r="F177" s="30"/>
      <c r="G177" s="30"/>
      <c r="H177" s="30"/>
      <c r="I177" s="30"/>
      <c r="J177" s="30"/>
      <c r="K177" s="30"/>
      <c r="L177" s="30"/>
      <c r="M177" s="30"/>
      <c r="N177" s="30"/>
      <c r="O177" s="30"/>
      <c r="P177" s="30"/>
      <c r="Q177" s="30"/>
      <c r="R177" s="30"/>
      <c r="S177" s="30"/>
      <c r="T177" s="30"/>
      <c r="U177" s="30"/>
      <c r="V177" s="30"/>
      <c r="W177" s="3"/>
      <c r="X177" s="3"/>
      <c r="Y177" s="3"/>
      <c r="Z177" s="3"/>
    </row>
    <row r="178" spans="1:26" ht="13.4" customHeight="1">
      <c r="A178" s="30"/>
      <c r="B178" s="30"/>
      <c r="C178" s="30"/>
      <c r="D178" s="30"/>
      <c r="E178" s="30"/>
      <c r="F178" s="30"/>
      <c r="G178" s="30"/>
      <c r="H178" s="30"/>
      <c r="I178" s="30"/>
      <c r="J178" s="30"/>
      <c r="K178" s="30"/>
      <c r="L178" s="30"/>
      <c r="M178" s="30"/>
      <c r="N178" s="30"/>
      <c r="O178" s="30"/>
      <c r="P178" s="30"/>
      <c r="Q178" s="30"/>
      <c r="R178" s="30"/>
      <c r="S178" s="30"/>
      <c r="T178" s="30"/>
      <c r="U178" s="30"/>
      <c r="V178" s="30"/>
      <c r="W178" s="3"/>
      <c r="X178" s="3"/>
      <c r="Y178" s="3"/>
      <c r="Z178" s="3"/>
    </row>
    <row r="179" spans="1:26" ht="13.4" customHeight="1">
      <c r="A179" s="30"/>
      <c r="B179" s="30"/>
      <c r="C179" s="30"/>
      <c r="D179" s="30"/>
      <c r="E179" s="30"/>
      <c r="F179" s="30"/>
      <c r="G179" s="30"/>
      <c r="H179" s="30"/>
      <c r="I179" s="30"/>
      <c r="J179" s="30"/>
      <c r="K179" s="30"/>
      <c r="L179" s="30"/>
      <c r="M179" s="30"/>
      <c r="N179" s="30"/>
      <c r="O179" s="30"/>
      <c r="P179" s="30"/>
      <c r="Q179" s="30"/>
      <c r="R179" s="30"/>
      <c r="S179" s="30"/>
      <c r="T179" s="30"/>
      <c r="U179" s="30"/>
      <c r="V179" s="30"/>
      <c r="W179" s="3"/>
      <c r="X179" s="3"/>
      <c r="Y179" s="3"/>
      <c r="Z179" s="3"/>
    </row>
    <row r="180" spans="1:26" ht="13.4" customHeight="1">
      <c r="A180" s="30"/>
      <c r="B180" s="30"/>
      <c r="C180" s="30"/>
      <c r="D180" s="30"/>
      <c r="E180" s="30"/>
      <c r="F180" s="30"/>
      <c r="G180" s="30"/>
      <c r="H180" s="30"/>
      <c r="I180" s="30"/>
      <c r="J180" s="30"/>
      <c r="K180" s="30"/>
      <c r="L180" s="30"/>
      <c r="M180" s="30"/>
      <c r="N180" s="30"/>
      <c r="O180" s="30"/>
      <c r="P180" s="30"/>
      <c r="Q180" s="30"/>
      <c r="R180" s="30"/>
      <c r="S180" s="30"/>
      <c r="T180" s="30"/>
      <c r="U180" s="30"/>
      <c r="V180" s="30"/>
      <c r="W180" s="3"/>
      <c r="X180" s="3"/>
      <c r="Y180" s="3"/>
      <c r="Z180" s="3"/>
    </row>
    <row r="181" spans="1:26" ht="13.4" customHeight="1">
      <c r="A181" s="30"/>
      <c r="B181" s="30"/>
      <c r="C181" s="30"/>
      <c r="D181" s="30"/>
      <c r="E181" s="30"/>
      <c r="F181" s="30"/>
      <c r="G181" s="30"/>
      <c r="H181" s="30"/>
      <c r="I181" s="30"/>
      <c r="J181" s="30"/>
      <c r="K181" s="30"/>
      <c r="L181" s="30"/>
      <c r="M181" s="30"/>
      <c r="N181" s="30"/>
      <c r="O181" s="30"/>
      <c r="P181" s="30"/>
      <c r="Q181" s="30"/>
      <c r="R181" s="30"/>
      <c r="S181" s="30"/>
      <c r="T181" s="30"/>
      <c r="U181" s="30"/>
      <c r="V181" s="30"/>
      <c r="W181" s="3"/>
      <c r="X181" s="3"/>
      <c r="Y181" s="3"/>
      <c r="Z181" s="3"/>
    </row>
    <row r="182" spans="1:26" ht="13.4" customHeight="1">
      <c r="A182" s="30"/>
      <c r="B182" s="30"/>
      <c r="C182" s="30"/>
      <c r="D182" s="30"/>
      <c r="E182" s="30"/>
      <c r="F182" s="30"/>
      <c r="G182" s="30"/>
      <c r="H182" s="30"/>
      <c r="I182" s="30"/>
      <c r="J182" s="30"/>
      <c r="K182" s="30"/>
      <c r="L182" s="30"/>
      <c r="M182" s="30"/>
      <c r="N182" s="30"/>
      <c r="O182" s="30"/>
      <c r="P182" s="30"/>
      <c r="Q182" s="30"/>
      <c r="R182" s="30"/>
      <c r="S182" s="30"/>
      <c r="T182" s="30"/>
      <c r="U182" s="30"/>
      <c r="V182" s="30"/>
      <c r="W182" s="3"/>
      <c r="X182" s="3"/>
      <c r="Y182" s="3"/>
      <c r="Z182" s="3"/>
    </row>
    <row r="183" spans="1:26" ht="13.4" customHeight="1">
      <c r="A183" s="30"/>
      <c r="B183" s="30"/>
      <c r="C183" s="30"/>
      <c r="D183" s="30"/>
      <c r="E183" s="30"/>
      <c r="F183" s="30"/>
      <c r="G183" s="30"/>
      <c r="H183" s="30"/>
      <c r="I183" s="30"/>
      <c r="J183" s="30"/>
      <c r="K183" s="30"/>
      <c r="L183" s="30"/>
      <c r="M183" s="30"/>
      <c r="N183" s="30"/>
      <c r="O183" s="30"/>
      <c r="P183" s="30"/>
      <c r="Q183" s="30"/>
      <c r="R183" s="30"/>
      <c r="S183" s="30"/>
      <c r="T183" s="30"/>
      <c r="U183" s="30"/>
      <c r="V183" s="30"/>
      <c r="W183" s="3"/>
      <c r="X183" s="3"/>
      <c r="Y183" s="3"/>
      <c r="Z183" s="3"/>
    </row>
    <row r="184" spans="1:26" ht="13.4" customHeight="1">
      <c r="A184" s="30"/>
      <c r="B184" s="30"/>
      <c r="C184" s="30"/>
      <c r="D184" s="30"/>
      <c r="E184" s="30"/>
      <c r="F184" s="30"/>
      <c r="G184" s="30"/>
      <c r="H184" s="30"/>
      <c r="I184" s="30"/>
      <c r="J184" s="30"/>
      <c r="K184" s="30"/>
      <c r="L184" s="30"/>
      <c r="M184" s="30"/>
      <c r="N184" s="30"/>
      <c r="O184" s="30"/>
      <c r="P184" s="30"/>
      <c r="Q184" s="30"/>
      <c r="R184" s="30"/>
      <c r="S184" s="30"/>
      <c r="T184" s="30"/>
      <c r="U184" s="30"/>
      <c r="V184" s="30"/>
      <c r="W184" s="3"/>
      <c r="X184" s="3"/>
      <c r="Y184" s="3"/>
      <c r="Z184" s="3"/>
    </row>
    <row r="185" spans="1:26" ht="13.4" customHeight="1">
      <c r="A185" s="30"/>
      <c r="B185" s="30"/>
      <c r="C185" s="30"/>
      <c r="D185" s="30"/>
      <c r="E185" s="30"/>
      <c r="F185" s="30"/>
      <c r="G185" s="30"/>
      <c r="H185" s="30"/>
      <c r="I185" s="30"/>
      <c r="J185" s="30"/>
      <c r="K185" s="30"/>
      <c r="L185" s="30"/>
      <c r="M185" s="30"/>
      <c r="N185" s="30"/>
      <c r="O185" s="30"/>
      <c r="P185" s="30"/>
      <c r="Q185" s="30"/>
      <c r="R185" s="30"/>
      <c r="S185" s="30"/>
      <c r="T185" s="30"/>
      <c r="U185" s="30"/>
      <c r="V185" s="30"/>
      <c r="W185" s="3"/>
      <c r="X185" s="3"/>
      <c r="Y185" s="3"/>
      <c r="Z185" s="3"/>
    </row>
    <row r="186" spans="1:26" ht="13.4" customHeight="1">
      <c r="A186" s="30"/>
      <c r="B186" s="30"/>
      <c r="C186" s="30"/>
      <c r="D186" s="30"/>
      <c r="E186" s="30"/>
      <c r="F186" s="30"/>
      <c r="G186" s="30"/>
      <c r="H186" s="30"/>
      <c r="I186" s="30"/>
      <c r="J186" s="30"/>
      <c r="K186" s="30"/>
      <c r="L186" s="30"/>
      <c r="M186" s="30"/>
      <c r="N186" s="30"/>
      <c r="O186" s="30"/>
      <c r="P186" s="30"/>
      <c r="Q186" s="30"/>
      <c r="R186" s="30"/>
      <c r="S186" s="30"/>
      <c r="T186" s="30"/>
      <c r="U186" s="30"/>
      <c r="V186" s="30"/>
      <c r="W186" s="3"/>
      <c r="X186" s="3"/>
      <c r="Y186" s="3"/>
      <c r="Z186" s="3"/>
    </row>
    <row r="187" spans="1:26" ht="13.4" customHeight="1">
      <c r="A187" s="30"/>
      <c r="B187" s="30"/>
      <c r="C187" s="30"/>
      <c r="D187" s="30"/>
      <c r="E187" s="30"/>
      <c r="F187" s="30"/>
      <c r="G187" s="30"/>
      <c r="H187" s="30"/>
      <c r="I187" s="30"/>
      <c r="J187" s="30"/>
      <c r="K187" s="30"/>
      <c r="L187" s="30"/>
      <c r="M187" s="30"/>
      <c r="N187" s="30"/>
      <c r="O187" s="30"/>
      <c r="P187" s="30"/>
      <c r="Q187" s="30"/>
      <c r="R187" s="30"/>
      <c r="S187" s="30"/>
      <c r="T187" s="30"/>
      <c r="U187" s="30"/>
      <c r="V187" s="30"/>
      <c r="W187" s="3"/>
      <c r="X187" s="3"/>
      <c r="Y187" s="3"/>
      <c r="Z187" s="3"/>
    </row>
    <row r="188" spans="1:26" ht="13.4" customHeight="1">
      <c r="A188" s="30"/>
      <c r="B188" s="30"/>
      <c r="C188" s="30"/>
      <c r="D188" s="30"/>
      <c r="E188" s="30"/>
      <c r="F188" s="30"/>
      <c r="G188" s="30"/>
      <c r="H188" s="30"/>
      <c r="I188" s="30"/>
      <c r="J188" s="30"/>
      <c r="K188" s="30"/>
      <c r="L188" s="30"/>
      <c r="M188" s="30"/>
      <c r="N188" s="30"/>
      <c r="O188" s="30"/>
      <c r="P188" s="30"/>
      <c r="Q188" s="30"/>
      <c r="R188" s="30"/>
      <c r="S188" s="30"/>
      <c r="T188" s="30"/>
      <c r="U188" s="30"/>
      <c r="V188" s="30"/>
      <c r="W188" s="3"/>
      <c r="X188" s="3"/>
      <c r="Y188" s="3"/>
      <c r="Z188" s="3"/>
    </row>
    <row r="189" spans="1:26" ht="13.4" customHeight="1">
      <c r="A189" s="30"/>
      <c r="B189" s="30"/>
      <c r="C189" s="30"/>
      <c r="D189" s="30"/>
      <c r="E189" s="30"/>
      <c r="F189" s="30"/>
      <c r="G189" s="30"/>
      <c r="H189" s="30"/>
      <c r="I189" s="30"/>
      <c r="J189" s="30"/>
      <c r="K189" s="30"/>
      <c r="L189" s="30"/>
      <c r="M189" s="30"/>
      <c r="N189" s="30"/>
      <c r="O189" s="30"/>
      <c r="P189" s="30"/>
      <c r="Q189" s="30"/>
      <c r="R189" s="30"/>
      <c r="S189" s="30"/>
      <c r="T189" s="30"/>
      <c r="U189" s="30"/>
      <c r="V189" s="30"/>
      <c r="W189" s="3"/>
      <c r="X189" s="3"/>
      <c r="Y189" s="3"/>
      <c r="Z189" s="3"/>
    </row>
    <row r="190" spans="1:26" ht="13.4" customHeight="1">
      <c r="A190" s="30"/>
      <c r="B190" s="30"/>
      <c r="C190" s="30"/>
      <c r="D190" s="30"/>
      <c r="E190" s="30"/>
      <c r="F190" s="30"/>
      <c r="G190" s="30"/>
      <c r="H190" s="30"/>
      <c r="I190" s="30"/>
      <c r="J190" s="30"/>
      <c r="K190" s="30"/>
      <c r="L190" s="30"/>
      <c r="M190" s="30"/>
      <c r="N190" s="30"/>
      <c r="O190" s="30"/>
      <c r="P190" s="30"/>
      <c r="Q190" s="30"/>
      <c r="R190" s="30"/>
      <c r="S190" s="30"/>
      <c r="T190" s="30"/>
      <c r="U190" s="30"/>
      <c r="V190" s="30"/>
      <c r="W190" s="3"/>
      <c r="X190" s="3"/>
      <c r="Y190" s="3"/>
      <c r="Z190" s="3"/>
    </row>
    <row r="191" spans="1:26" ht="13.4" customHeight="1">
      <c r="A191" s="30"/>
      <c r="B191" s="30"/>
      <c r="C191" s="30"/>
      <c r="D191" s="30"/>
      <c r="E191" s="30"/>
      <c r="F191" s="30"/>
      <c r="G191" s="30"/>
      <c r="H191" s="30"/>
      <c r="I191" s="30"/>
      <c r="J191" s="30"/>
      <c r="K191" s="30"/>
      <c r="L191" s="30"/>
      <c r="M191" s="30"/>
      <c r="N191" s="30"/>
      <c r="O191" s="30"/>
      <c r="P191" s="30"/>
      <c r="Q191" s="30"/>
      <c r="R191" s="30"/>
      <c r="S191" s="30"/>
      <c r="T191" s="30"/>
      <c r="U191" s="30"/>
      <c r="V191" s="30"/>
      <c r="W191" s="3"/>
      <c r="X191" s="3"/>
      <c r="Y191" s="3"/>
      <c r="Z191" s="3"/>
    </row>
    <row r="192" spans="1:26" ht="13.4" customHeight="1">
      <c r="A192" s="30"/>
      <c r="B192" s="30"/>
      <c r="C192" s="30"/>
      <c r="D192" s="30"/>
      <c r="E192" s="30"/>
      <c r="F192" s="30"/>
      <c r="G192" s="30"/>
      <c r="H192" s="30"/>
      <c r="I192" s="30"/>
      <c r="J192" s="30"/>
      <c r="K192" s="30"/>
      <c r="L192" s="30"/>
      <c r="M192" s="30"/>
      <c r="N192" s="30"/>
      <c r="O192" s="30"/>
      <c r="P192" s="30"/>
      <c r="Q192" s="30"/>
      <c r="R192" s="30"/>
      <c r="S192" s="30"/>
      <c r="T192" s="30"/>
      <c r="U192" s="30"/>
      <c r="V192" s="30"/>
      <c r="W192" s="3"/>
      <c r="X192" s="3"/>
      <c r="Y192" s="3"/>
      <c r="Z192" s="3"/>
    </row>
    <row r="193" spans="1:26" ht="13.4" customHeight="1">
      <c r="A193" s="30"/>
      <c r="B193" s="30"/>
      <c r="C193" s="30"/>
      <c r="D193" s="30"/>
      <c r="E193" s="30"/>
      <c r="F193" s="30"/>
      <c r="G193" s="30"/>
      <c r="H193" s="30"/>
      <c r="I193" s="30"/>
      <c r="J193" s="30"/>
      <c r="K193" s="30"/>
      <c r="L193" s="30"/>
      <c r="M193" s="30"/>
      <c r="N193" s="30"/>
      <c r="O193" s="30"/>
      <c r="P193" s="30"/>
      <c r="Q193" s="30"/>
      <c r="R193" s="30"/>
      <c r="S193" s="30"/>
      <c r="T193" s="30"/>
      <c r="U193" s="30"/>
      <c r="V193" s="30"/>
      <c r="W193" s="3"/>
      <c r="X193" s="3"/>
      <c r="Y193" s="3"/>
      <c r="Z193" s="3"/>
    </row>
    <row r="194" spans="1:26" ht="13.4" customHeight="1">
      <c r="A194" s="30"/>
      <c r="B194" s="30"/>
      <c r="C194" s="30"/>
      <c r="D194" s="30"/>
      <c r="E194" s="30"/>
      <c r="F194" s="30"/>
      <c r="G194" s="30"/>
      <c r="H194" s="30"/>
      <c r="I194" s="30"/>
      <c r="J194" s="30"/>
      <c r="K194" s="30"/>
      <c r="L194" s="30"/>
      <c r="M194" s="30"/>
      <c r="N194" s="30"/>
      <c r="O194" s="30"/>
      <c r="P194" s="30"/>
      <c r="Q194" s="30"/>
      <c r="R194" s="30"/>
      <c r="S194" s="30"/>
      <c r="T194" s="30"/>
      <c r="U194" s="30"/>
      <c r="V194" s="30"/>
      <c r="W194" s="3"/>
      <c r="X194" s="3"/>
      <c r="Y194" s="3"/>
      <c r="Z194" s="3"/>
    </row>
    <row r="195" spans="1:26" ht="13.4" customHeight="1">
      <c r="A195" s="30"/>
      <c r="B195" s="30"/>
      <c r="C195" s="30"/>
      <c r="D195" s="30"/>
      <c r="E195" s="30"/>
      <c r="F195" s="30"/>
      <c r="G195" s="30"/>
      <c r="H195" s="30"/>
      <c r="I195" s="30"/>
      <c r="J195" s="30"/>
      <c r="K195" s="30"/>
      <c r="L195" s="30"/>
      <c r="M195" s="30"/>
      <c r="N195" s="30"/>
      <c r="O195" s="30"/>
      <c r="P195" s="30"/>
      <c r="Q195" s="30"/>
      <c r="R195" s="30"/>
      <c r="S195" s="30"/>
      <c r="T195" s="30"/>
      <c r="U195" s="30"/>
      <c r="V195" s="30"/>
      <c r="W195" s="3"/>
      <c r="X195" s="3"/>
      <c r="Y195" s="3"/>
      <c r="Z195" s="3"/>
    </row>
    <row r="196" spans="1:26" ht="13.4" customHeight="1">
      <c r="A196" s="30"/>
      <c r="B196" s="30"/>
      <c r="C196" s="30"/>
      <c r="D196" s="30"/>
      <c r="E196" s="30"/>
      <c r="F196" s="30"/>
      <c r="G196" s="30"/>
      <c r="H196" s="30"/>
      <c r="I196" s="30"/>
      <c r="J196" s="30"/>
      <c r="K196" s="30"/>
      <c r="L196" s="30"/>
      <c r="M196" s="30"/>
      <c r="N196" s="30"/>
      <c r="O196" s="30"/>
      <c r="P196" s="30"/>
      <c r="Q196" s="30"/>
      <c r="R196" s="30"/>
      <c r="S196" s="30"/>
      <c r="T196" s="30"/>
      <c r="U196" s="30"/>
      <c r="V196" s="30"/>
      <c r="W196" s="3"/>
      <c r="X196" s="3"/>
      <c r="Y196" s="3"/>
      <c r="Z196" s="3"/>
    </row>
    <row r="197" spans="1:26" ht="13.4" customHeight="1">
      <c r="A197" s="30"/>
      <c r="B197" s="30"/>
      <c r="C197" s="30"/>
      <c r="D197" s="30"/>
      <c r="E197" s="30"/>
      <c r="F197" s="30"/>
      <c r="G197" s="30"/>
      <c r="H197" s="30"/>
      <c r="I197" s="30"/>
      <c r="J197" s="30"/>
      <c r="K197" s="30"/>
      <c r="L197" s="30"/>
      <c r="M197" s="30"/>
      <c r="N197" s="30"/>
      <c r="O197" s="30"/>
      <c r="P197" s="30"/>
      <c r="Q197" s="30"/>
      <c r="R197" s="30"/>
      <c r="S197" s="30"/>
      <c r="T197" s="30"/>
      <c r="U197" s="30"/>
      <c r="V197" s="30"/>
      <c r="W197" s="3"/>
      <c r="X197" s="3"/>
      <c r="Y197" s="3"/>
      <c r="Z197" s="3"/>
    </row>
    <row r="198" spans="1:26" ht="13.4" customHeight="1">
      <c r="A198" s="30"/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0"/>
      <c r="M198" s="30"/>
      <c r="N198" s="30"/>
      <c r="O198" s="30"/>
      <c r="P198" s="30"/>
      <c r="Q198" s="30"/>
      <c r="R198" s="30"/>
      <c r="S198" s="30"/>
      <c r="T198" s="30"/>
      <c r="U198" s="30"/>
      <c r="V198" s="30"/>
      <c r="W198" s="3"/>
      <c r="X198" s="3"/>
      <c r="Y198" s="3"/>
      <c r="Z198" s="3"/>
    </row>
    <row r="199" spans="1:26" ht="13.4" customHeight="1">
      <c r="A199" s="30"/>
      <c r="B199" s="30"/>
      <c r="C199" s="30"/>
      <c r="D199" s="30"/>
      <c r="E199" s="30"/>
      <c r="F199" s="30"/>
      <c r="G199" s="30"/>
      <c r="H199" s="30"/>
      <c r="I199" s="30"/>
      <c r="J199" s="30"/>
      <c r="K199" s="30"/>
      <c r="L199" s="30"/>
      <c r="M199" s="30"/>
      <c r="N199" s="30"/>
      <c r="O199" s="30"/>
      <c r="P199" s="30"/>
      <c r="Q199" s="30"/>
      <c r="R199" s="30"/>
      <c r="S199" s="30"/>
      <c r="T199" s="30"/>
      <c r="U199" s="30"/>
      <c r="V199" s="30"/>
      <c r="W199" s="3"/>
      <c r="X199" s="3"/>
      <c r="Y199" s="3"/>
      <c r="Z199" s="3"/>
    </row>
    <row r="200" spans="1:26" ht="13.4" customHeight="1">
      <c r="A200" s="30"/>
      <c r="B200" s="30"/>
      <c r="C200" s="30"/>
      <c r="D200" s="30"/>
      <c r="E200" s="30"/>
      <c r="F200" s="30"/>
      <c r="G200" s="30"/>
      <c r="H200" s="30"/>
      <c r="I200" s="30"/>
      <c r="J200" s="30"/>
      <c r="K200" s="30"/>
      <c r="L200" s="30"/>
      <c r="M200" s="30"/>
      <c r="N200" s="30"/>
      <c r="O200" s="30"/>
      <c r="P200" s="30"/>
      <c r="Q200" s="30"/>
      <c r="R200" s="30"/>
      <c r="S200" s="30"/>
      <c r="T200" s="30"/>
      <c r="U200" s="30"/>
      <c r="V200" s="30"/>
      <c r="W200" s="3"/>
      <c r="X200" s="3"/>
      <c r="Y200" s="3"/>
      <c r="Z200" s="3"/>
    </row>
    <row r="201" spans="1:26" ht="13.4" customHeight="1">
      <c r="A201" s="30"/>
      <c r="B201" s="30"/>
      <c r="C201" s="30"/>
      <c r="D201" s="30"/>
      <c r="E201" s="30"/>
      <c r="F201" s="30"/>
      <c r="G201" s="30"/>
      <c r="H201" s="30"/>
      <c r="I201" s="30"/>
      <c r="J201" s="30"/>
      <c r="K201" s="30"/>
      <c r="L201" s="30"/>
      <c r="M201" s="30"/>
      <c r="N201" s="30"/>
      <c r="O201" s="30"/>
      <c r="P201" s="30"/>
      <c r="Q201" s="30"/>
      <c r="R201" s="30"/>
      <c r="S201" s="30"/>
      <c r="T201" s="30"/>
      <c r="U201" s="30"/>
      <c r="V201" s="30"/>
      <c r="W201" s="3"/>
      <c r="X201" s="3"/>
      <c r="Y201" s="3"/>
      <c r="Z201" s="3"/>
    </row>
    <row r="202" spans="1:26" ht="13.4" customHeight="1">
      <c r="A202" s="30"/>
      <c r="B202" s="30"/>
      <c r="C202" s="30"/>
      <c r="D202" s="30"/>
      <c r="E202" s="30"/>
      <c r="F202" s="30"/>
      <c r="G202" s="30"/>
      <c r="H202" s="30"/>
      <c r="I202" s="30"/>
      <c r="J202" s="30"/>
      <c r="K202" s="30"/>
      <c r="L202" s="30"/>
      <c r="M202" s="30"/>
      <c r="N202" s="30"/>
      <c r="O202" s="30"/>
      <c r="P202" s="30"/>
      <c r="Q202" s="30"/>
      <c r="R202" s="30"/>
      <c r="S202" s="30"/>
      <c r="T202" s="30"/>
      <c r="U202" s="30"/>
      <c r="V202" s="30"/>
      <c r="W202" s="3"/>
      <c r="X202" s="3"/>
      <c r="Y202" s="3"/>
      <c r="Z202" s="3"/>
    </row>
    <row r="203" spans="1:26" ht="13.4" customHeight="1">
      <c r="A203" s="30"/>
      <c r="B203" s="30"/>
      <c r="C203" s="30"/>
      <c r="D203" s="30"/>
      <c r="E203" s="30"/>
      <c r="F203" s="30"/>
      <c r="G203" s="30"/>
      <c r="H203" s="30"/>
      <c r="I203" s="30"/>
      <c r="J203" s="30"/>
      <c r="K203" s="30"/>
      <c r="L203" s="30"/>
      <c r="M203" s="30"/>
      <c r="N203" s="30"/>
      <c r="O203" s="30"/>
      <c r="P203" s="30"/>
      <c r="Q203" s="30"/>
      <c r="R203" s="30"/>
      <c r="S203" s="30"/>
      <c r="T203" s="30"/>
      <c r="U203" s="30"/>
      <c r="V203" s="30"/>
      <c r="W203" s="3"/>
      <c r="X203" s="3"/>
      <c r="Y203" s="3"/>
      <c r="Z203" s="3"/>
    </row>
    <row r="204" spans="1:26" ht="13.4" customHeight="1">
      <c r="A204" s="30"/>
      <c r="B204" s="30"/>
      <c r="C204" s="30"/>
      <c r="D204" s="30"/>
      <c r="E204" s="30"/>
      <c r="F204" s="30"/>
      <c r="G204" s="30"/>
      <c r="H204" s="30"/>
      <c r="I204" s="30"/>
      <c r="J204" s="30"/>
      <c r="K204" s="30"/>
      <c r="L204" s="30"/>
      <c r="M204" s="30"/>
      <c r="N204" s="30"/>
      <c r="O204" s="30"/>
      <c r="P204" s="30"/>
      <c r="Q204" s="30"/>
      <c r="R204" s="30"/>
      <c r="S204" s="30"/>
      <c r="T204" s="30"/>
      <c r="U204" s="30"/>
      <c r="V204" s="30"/>
      <c r="W204" s="3"/>
      <c r="X204" s="3"/>
      <c r="Y204" s="3"/>
      <c r="Z204" s="3"/>
    </row>
    <row r="205" spans="1:26" ht="13.4" customHeight="1">
      <c r="A205" s="30"/>
      <c r="B205" s="30"/>
      <c r="C205" s="30"/>
      <c r="D205" s="30"/>
      <c r="E205" s="30"/>
      <c r="F205" s="30"/>
      <c r="G205" s="30"/>
      <c r="H205" s="30"/>
      <c r="I205" s="30"/>
      <c r="J205" s="30"/>
      <c r="K205" s="30"/>
      <c r="L205" s="30"/>
      <c r="M205" s="30"/>
      <c r="N205" s="30"/>
      <c r="O205" s="30"/>
      <c r="P205" s="30"/>
      <c r="Q205" s="30"/>
      <c r="R205" s="30"/>
      <c r="S205" s="30"/>
      <c r="T205" s="30"/>
      <c r="U205" s="30"/>
      <c r="V205" s="30"/>
      <c r="W205" s="3"/>
      <c r="X205" s="3"/>
      <c r="Y205" s="3"/>
      <c r="Z205" s="3"/>
    </row>
    <row r="206" spans="1:26" ht="13.4" customHeight="1">
      <c r="A206" s="30"/>
      <c r="B206" s="30"/>
      <c r="C206" s="30"/>
      <c r="D206" s="30"/>
      <c r="E206" s="30"/>
      <c r="F206" s="30"/>
      <c r="G206" s="30"/>
      <c r="H206" s="30"/>
      <c r="I206" s="30"/>
      <c r="J206" s="30"/>
      <c r="K206" s="30"/>
      <c r="L206" s="30"/>
      <c r="M206" s="30"/>
      <c r="N206" s="30"/>
      <c r="O206" s="30"/>
      <c r="P206" s="30"/>
      <c r="Q206" s="30"/>
      <c r="R206" s="30"/>
      <c r="S206" s="30"/>
      <c r="T206" s="30"/>
      <c r="U206" s="30"/>
      <c r="V206" s="30"/>
      <c r="W206" s="3"/>
      <c r="X206" s="3"/>
      <c r="Y206" s="3"/>
      <c r="Z206" s="3"/>
    </row>
    <row r="207" spans="1:26" ht="13.4" customHeight="1">
      <c r="A207" s="30"/>
      <c r="B207" s="30"/>
      <c r="C207" s="30"/>
      <c r="D207" s="30"/>
      <c r="E207" s="30"/>
      <c r="F207" s="30"/>
      <c r="G207" s="30"/>
      <c r="H207" s="30"/>
      <c r="I207" s="30"/>
      <c r="J207" s="30"/>
      <c r="K207" s="30"/>
      <c r="L207" s="30"/>
      <c r="M207" s="30"/>
      <c r="N207" s="30"/>
      <c r="O207" s="30"/>
      <c r="P207" s="30"/>
      <c r="Q207" s="30"/>
      <c r="R207" s="30"/>
      <c r="S207" s="30"/>
      <c r="T207" s="30"/>
      <c r="U207" s="30"/>
      <c r="V207" s="30"/>
      <c r="W207" s="3"/>
      <c r="X207" s="3"/>
      <c r="Y207" s="3"/>
      <c r="Z207" s="3"/>
    </row>
    <row r="208" spans="1:26" ht="13.4" customHeight="1">
      <c r="A208" s="30"/>
      <c r="B208" s="30"/>
      <c r="C208" s="30"/>
      <c r="D208" s="30"/>
      <c r="E208" s="30"/>
      <c r="F208" s="30"/>
      <c r="G208" s="30"/>
      <c r="H208" s="30"/>
      <c r="I208" s="30"/>
      <c r="J208" s="30"/>
      <c r="K208" s="30"/>
      <c r="L208" s="30"/>
      <c r="M208" s="30"/>
      <c r="N208" s="30"/>
      <c r="O208" s="30"/>
      <c r="P208" s="30"/>
      <c r="Q208" s="30"/>
      <c r="R208" s="30"/>
      <c r="S208" s="30"/>
      <c r="T208" s="30"/>
      <c r="U208" s="30"/>
      <c r="V208" s="30"/>
      <c r="W208" s="3"/>
      <c r="X208" s="3"/>
      <c r="Y208" s="3"/>
      <c r="Z208" s="3"/>
    </row>
    <row r="209" spans="1:26" ht="13.4" customHeight="1">
      <c r="A209" s="30"/>
      <c r="B209" s="30"/>
      <c r="C209" s="30"/>
      <c r="D209" s="30"/>
      <c r="E209" s="30"/>
      <c r="F209" s="30"/>
      <c r="G209" s="30"/>
      <c r="H209" s="30"/>
      <c r="I209" s="30"/>
      <c r="J209" s="30"/>
      <c r="K209" s="30"/>
      <c r="L209" s="30"/>
      <c r="M209" s="30"/>
      <c r="N209" s="30"/>
      <c r="O209" s="30"/>
      <c r="P209" s="30"/>
      <c r="Q209" s="30"/>
      <c r="R209" s="30"/>
      <c r="S209" s="30"/>
      <c r="T209" s="30"/>
      <c r="U209" s="30"/>
      <c r="V209" s="30"/>
      <c r="W209" s="3"/>
      <c r="X209" s="3"/>
      <c r="Y209" s="3"/>
      <c r="Z209" s="3"/>
    </row>
    <row r="210" spans="1:26" ht="13.4" customHeight="1">
      <c r="A210" s="30"/>
      <c r="B210" s="30"/>
      <c r="C210" s="30"/>
      <c r="D210" s="30"/>
      <c r="E210" s="30"/>
      <c r="F210" s="30"/>
      <c r="G210" s="30"/>
      <c r="H210" s="30"/>
      <c r="I210" s="30"/>
      <c r="J210" s="30"/>
      <c r="K210" s="30"/>
      <c r="L210" s="30"/>
      <c r="M210" s="30"/>
      <c r="N210" s="30"/>
      <c r="O210" s="30"/>
      <c r="P210" s="30"/>
      <c r="Q210" s="30"/>
      <c r="R210" s="30"/>
      <c r="S210" s="30"/>
      <c r="T210" s="30"/>
      <c r="U210" s="30"/>
      <c r="V210" s="30"/>
      <c r="W210" s="3"/>
      <c r="X210" s="3"/>
      <c r="Y210" s="3"/>
      <c r="Z210" s="3"/>
    </row>
    <row r="211" spans="1:26" ht="13.4" customHeight="1">
      <c r="A211" s="30"/>
      <c r="B211" s="30"/>
      <c r="C211" s="30"/>
      <c r="D211" s="30"/>
      <c r="E211" s="30"/>
      <c r="F211" s="30"/>
      <c r="G211" s="30"/>
      <c r="H211" s="30"/>
      <c r="I211" s="30"/>
      <c r="J211" s="30"/>
      <c r="K211" s="30"/>
      <c r="L211" s="30"/>
      <c r="M211" s="30"/>
      <c r="N211" s="30"/>
      <c r="O211" s="30"/>
      <c r="P211" s="30"/>
      <c r="Q211" s="30"/>
      <c r="R211" s="30"/>
      <c r="S211" s="30"/>
      <c r="T211" s="30"/>
      <c r="U211" s="30"/>
      <c r="V211" s="30"/>
      <c r="W211" s="3"/>
      <c r="X211" s="3"/>
      <c r="Y211" s="3"/>
      <c r="Z211" s="3"/>
    </row>
    <row r="212" spans="1:26" ht="13.4" customHeight="1">
      <c r="A212" s="30"/>
      <c r="B212" s="30"/>
      <c r="C212" s="30"/>
      <c r="D212" s="30"/>
      <c r="E212" s="30"/>
      <c r="F212" s="30"/>
      <c r="G212" s="30"/>
      <c r="H212" s="30"/>
      <c r="I212" s="30"/>
      <c r="J212" s="30"/>
      <c r="K212" s="30"/>
      <c r="L212" s="30"/>
      <c r="M212" s="30"/>
      <c r="N212" s="30"/>
      <c r="O212" s="30"/>
      <c r="P212" s="30"/>
      <c r="Q212" s="30"/>
      <c r="R212" s="30"/>
      <c r="S212" s="30"/>
      <c r="T212" s="30"/>
      <c r="U212" s="30"/>
      <c r="V212" s="30"/>
      <c r="W212" s="3"/>
      <c r="X212" s="3"/>
      <c r="Y212" s="3"/>
      <c r="Z212" s="3"/>
    </row>
    <row r="213" spans="1:26" ht="13.4" customHeight="1">
      <c r="A213" s="30"/>
      <c r="B213" s="30"/>
      <c r="C213" s="30"/>
      <c r="D213" s="30"/>
      <c r="E213" s="30"/>
      <c r="F213" s="30"/>
      <c r="G213" s="30"/>
      <c r="H213" s="30"/>
      <c r="I213" s="30"/>
      <c r="J213" s="30"/>
      <c r="K213" s="30"/>
      <c r="L213" s="30"/>
      <c r="M213" s="30"/>
      <c r="N213" s="30"/>
      <c r="O213" s="30"/>
      <c r="P213" s="30"/>
      <c r="Q213" s="30"/>
      <c r="R213" s="30"/>
      <c r="S213" s="30"/>
      <c r="T213" s="30"/>
      <c r="U213" s="30"/>
      <c r="V213" s="30"/>
      <c r="W213" s="3"/>
      <c r="X213" s="3"/>
      <c r="Y213" s="3"/>
      <c r="Z213" s="3"/>
    </row>
    <row r="214" spans="1:26" ht="13.4" customHeight="1">
      <c r="A214" s="30"/>
      <c r="B214" s="30"/>
      <c r="C214" s="30"/>
      <c r="D214" s="30"/>
      <c r="E214" s="30"/>
      <c r="F214" s="30"/>
      <c r="G214" s="30"/>
      <c r="H214" s="30"/>
      <c r="I214" s="30"/>
      <c r="J214" s="30"/>
      <c r="K214" s="30"/>
      <c r="L214" s="30"/>
      <c r="M214" s="30"/>
      <c r="N214" s="30"/>
      <c r="O214" s="30"/>
      <c r="P214" s="30"/>
      <c r="Q214" s="30"/>
      <c r="R214" s="30"/>
      <c r="S214" s="30"/>
      <c r="T214" s="30"/>
      <c r="U214" s="30"/>
      <c r="V214" s="30"/>
      <c r="W214" s="3"/>
      <c r="X214" s="3"/>
      <c r="Y214" s="3"/>
      <c r="Z214" s="3"/>
    </row>
    <row r="215" spans="1:26" ht="13.4" customHeight="1">
      <c r="A215" s="30"/>
      <c r="B215" s="30"/>
      <c r="C215" s="30"/>
      <c r="D215" s="30"/>
      <c r="E215" s="30"/>
      <c r="F215" s="30"/>
      <c r="G215" s="30"/>
      <c r="H215" s="30"/>
      <c r="I215" s="30"/>
      <c r="J215" s="30"/>
      <c r="K215" s="30"/>
      <c r="L215" s="30"/>
      <c r="M215" s="30"/>
      <c r="N215" s="30"/>
      <c r="O215" s="30"/>
      <c r="P215" s="30"/>
      <c r="Q215" s="30"/>
      <c r="R215" s="30"/>
      <c r="S215" s="30"/>
      <c r="T215" s="30"/>
      <c r="U215" s="30"/>
      <c r="V215" s="30"/>
      <c r="W215" s="3"/>
      <c r="X215" s="3"/>
      <c r="Y215" s="3"/>
      <c r="Z215" s="3"/>
    </row>
    <row r="216" spans="1:26" ht="13.4" customHeight="1">
      <c r="A216" s="30"/>
      <c r="B216" s="30"/>
      <c r="C216" s="30"/>
      <c r="D216" s="30"/>
      <c r="E216" s="30"/>
      <c r="F216" s="30"/>
      <c r="G216" s="30"/>
      <c r="H216" s="30"/>
      <c r="I216" s="30"/>
      <c r="J216" s="30"/>
      <c r="K216" s="30"/>
      <c r="L216" s="30"/>
      <c r="M216" s="30"/>
      <c r="N216" s="30"/>
      <c r="O216" s="30"/>
      <c r="P216" s="30"/>
      <c r="Q216" s="30"/>
      <c r="R216" s="30"/>
      <c r="S216" s="30"/>
      <c r="T216" s="30"/>
      <c r="U216" s="30"/>
      <c r="V216" s="30"/>
      <c r="W216" s="3"/>
      <c r="X216" s="3"/>
      <c r="Y216" s="3"/>
      <c r="Z216" s="3"/>
    </row>
    <row r="217" spans="1:26" ht="13.4" customHeight="1">
      <c r="A217" s="30"/>
      <c r="B217" s="30"/>
      <c r="C217" s="30"/>
      <c r="D217" s="30"/>
      <c r="E217" s="30"/>
      <c r="F217" s="30"/>
      <c r="G217" s="30"/>
      <c r="H217" s="30"/>
      <c r="I217" s="30"/>
      <c r="J217" s="30"/>
      <c r="K217" s="30"/>
      <c r="L217" s="30"/>
      <c r="M217" s="30"/>
      <c r="N217" s="30"/>
      <c r="O217" s="30"/>
      <c r="P217" s="30"/>
      <c r="Q217" s="30"/>
      <c r="R217" s="30"/>
      <c r="S217" s="30"/>
      <c r="T217" s="30"/>
      <c r="U217" s="30"/>
      <c r="V217" s="30"/>
      <c r="W217" s="3"/>
      <c r="X217" s="3"/>
      <c r="Y217" s="3"/>
      <c r="Z217" s="3"/>
    </row>
    <row r="218" spans="1:26" ht="13.4" customHeight="1">
      <c r="A218" s="30"/>
      <c r="B218" s="30"/>
      <c r="C218" s="30"/>
      <c r="D218" s="30"/>
      <c r="E218" s="30"/>
      <c r="F218" s="30"/>
      <c r="G218" s="30"/>
      <c r="H218" s="30"/>
      <c r="I218" s="30"/>
      <c r="J218" s="30"/>
      <c r="K218" s="30"/>
      <c r="L218" s="30"/>
      <c r="M218" s="30"/>
      <c r="N218" s="30"/>
      <c r="O218" s="30"/>
      <c r="P218" s="30"/>
      <c r="Q218" s="30"/>
      <c r="R218" s="30"/>
      <c r="S218" s="30"/>
      <c r="T218" s="30"/>
      <c r="U218" s="30"/>
      <c r="V218" s="30"/>
      <c r="W218" s="3"/>
      <c r="X218" s="3"/>
      <c r="Y218" s="3"/>
      <c r="Z218" s="3"/>
    </row>
    <row r="219" spans="1:26" ht="13.4" customHeight="1">
      <c r="A219" s="30"/>
      <c r="B219" s="30"/>
      <c r="C219" s="30"/>
      <c r="D219" s="30"/>
      <c r="E219" s="30"/>
      <c r="F219" s="30"/>
      <c r="G219" s="30"/>
      <c r="H219" s="30"/>
      <c r="I219" s="30"/>
      <c r="J219" s="30"/>
      <c r="K219" s="30"/>
      <c r="L219" s="30"/>
      <c r="M219" s="30"/>
      <c r="N219" s="30"/>
      <c r="O219" s="30"/>
      <c r="P219" s="30"/>
      <c r="Q219" s="30"/>
      <c r="R219" s="30"/>
      <c r="S219" s="30"/>
      <c r="T219" s="30"/>
      <c r="U219" s="30"/>
      <c r="V219" s="30"/>
      <c r="W219" s="3"/>
      <c r="X219" s="3"/>
      <c r="Y219" s="3"/>
      <c r="Z219" s="3"/>
    </row>
    <row r="220" spans="1:26" ht="13.4" customHeight="1">
      <c r="A220" s="30"/>
      <c r="B220" s="30"/>
      <c r="C220" s="30"/>
      <c r="D220" s="30"/>
      <c r="E220" s="30"/>
      <c r="F220" s="30"/>
      <c r="G220" s="30"/>
      <c r="H220" s="30"/>
      <c r="I220" s="30"/>
      <c r="J220" s="30"/>
      <c r="K220" s="30"/>
      <c r="L220" s="30"/>
      <c r="M220" s="30"/>
      <c r="N220" s="30"/>
      <c r="O220" s="30"/>
      <c r="P220" s="30"/>
      <c r="Q220" s="30"/>
      <c r="R220" s="30"/>
      <c r="S220" s="30"/>
      <c r="T220" s="30"/>
      <c r="U220" s="30"/>
      <c r="V220" s="30"/>
      <c r="W220" s="3"/>
      <c r="X220" s="3"/>
      <c r="Y220" s="3"/>
      <c r="Z220" s="3"/>
    </row>
    <row r="221" spans="1:26" ht="13.4" customHeight="1">
      <c r="A221" s="30"/>
      <c r="B221" s="30"/>
      <c r="C221" s="30"/>
      <c r="D221" s="30"/>
      <c r="E221" s="30"/>
      <c r="F221" s="30"/>
      <c r="G221" s="30"/>
      <c r="H221" s="30"/>
      <c r="I221" s="30"/>
      <c r="J221" s="30"/>
      <c r="K221" s="30"/>
      <c r="L221" s="30"/>
      <c r="M221" s="30"/>
      <c r="N221" s="30"/>
      <c r="O221" s="30"/>
      <c r="P221" s="30"/>
      <c r="Q221" s="30"/>
      <c r="R221" s="30"/>
      <c r="S221" s="30"/>
      <c r="T221" s="30"/>
      <c r="U221" s="30"/>
      <c r="V221" s="30"/>
      <c r="W221" s="3"/>
      <c r="X221" s="3"/>
      <c r="Y221" s="3"/>
      <c r="Z221" s="3"/>
    </row>
    <row r="222" spans="1:26" ht="13.4" customHeight="1">
      <c r="A222" s="30"/>
      <c r="B222" s="30"/>
      <c r="C222" s="30"/>
      <c r="D222" s="30"/>
      <c r="E222" s="30"/>
      <c r="F222" s="30"/>
      <c r="G222" s="30"/>
      <c r="H222" s="30"/>
      <c r="I222" s="30"/>
      <c r="J222" s="30"/>
      <c r="K222" s="30"/>
      <c r="L222" s="30"/>
      <c r="M222" s="30"/>
      <c r="N222" s="30"/>
      <c r="O222" s="30"/>
      <c r="P222" s="30"/>
      <c r="Q222" s="30"/>
      <c r="R222" s="30"/>
      <c r="S222" s="30"/>
      <c r="T222" s="30"/>
      <c r="U222" s="30"/>
      <c r="V222" s="30"/>
      <c r="W222" s="3"/>
      <c r="X222" s="3"/>
      <c r="Y222" s="3"/>
      <c r="Z222" s="3"/>
    </row>
    <row r="223" spans="1:26" ht="13.4" customHeight="1">
      <c r="A223" s="30"/>
      <c r="B223" s="30"/>
      <c r="C223" s="30"/>
      <c r="D223" s="30"/>
      <c r="E223" s="30"/>
      <c r="F223" s="30"/>
      <c r="G223" s="30"/>
      <c r="H223" s="30"/>
      <c r="I223" s="30"/>
      <c r="J223" s="30"/>
      <c r="K223" s="30"/>
      <c r="L223" s="30"/>
      <c r="M223" s="30"/>
      <c r="N223" s="30"/>
      <c r="O223" s="30"/>
      <c r="P223" s="30"/>
      <c r="Q223" s="30"/>
      <c r="R223" s="30"/>
      <c r="S223" s="30"/>
      <c r="T223" s="30"/>
      <c r="U223" s="30"/>
      <c r="V223" s="30"/>
      <c r="W223" s="3"/>
      <c r="X223" s="3"/>
      <c r="Y223" s="3"/>
      <c r="Z223" s="3"/>
    </row>
    <row r="224" spans="1:26" ht="13.4" customHeight="1">
      <c r="A224" s="30"/>
      <c r="B224" s="30"/>
      <c r="C224" s="30"/>
      <c r="D224" s="30"/>
      <c r="E224" s="30"/>
      <c r="F224" s="30"/>
      <c r="G224" s="30"/>
      <c r="H224" s="30"/>
      <c r="I224" s="30"/>
      <c r="J224" s="30"/>
      <c r="K224" s="30"/>
      <c r="L224" s="30"/>
      <c r="M224" s="30"/>
      <c r="N224" s="30"/>
      <c r="O224" s="30"/>
      <c r="P224" s="30"/>
      <c r="Q224" s="30"/>
      <c r="R224" s="30"/>
      <c r="S224" s="30"/>
      <c r="T224" s="30"/>
      <c r="U224" s="30"/>
      <c r="V224" s="30"/>
      <c r="W224" s="3"/>
      <c r="X224" s="3"/>
      <c r="Y224" s="3"/>
      <c r="Z224" s="3"/>
    </row>
    <row r="225" spans="1:26" ht="13.4" customHeight="1">
      <c r="A225" s="30"/>
      <c r="B225" s="30"/>
      <c r="C225" s="30"/>
      <c r="D225" s="30"/>
      <c r="E225" s="30"/>
      <c r="F225" s="30"/>
      <c r="G225" s="30"/>
      <c r="H225" s="30"/>
      <c r="I225" s="30"/>
      <c r="J225" s="30"/>
      <c r="K225" s="30"/>
      <c r="L225" s="30"/>
      <c r="M225" s="30"/>
      <c r="N225" s="30"/>
      <c r="O225" s="30"/>
      <c r="P225" s="30"/>
      <c r="Q225" s="30"/>
      <c r="R225" s="30"/>
      <c r="S225" s="30"/>
      <c r="T225" s="30"/>
      <c r="U225" s="30"/>
      <c r="V225" s="30"/>
      <c r="W225" s="3"/>
      <c r="X225" s="3"/>
      <c r="Y225" s="3"/>
      <c r="Z225" s="3"/>
    </row>
    <row r="226" spans="1:26" ht="13.4" customHeight="1">
      <c r="A226" s="30"/>
      <c r="B226" s="30"/>
      <c r="C226" s="30"/>
      <c r="D226" s="30"/>
      <c r="E226" s="30"/>
      <c r="F226" s="30"/>
      <c r="G226" s="30"/>
      <c r="H226" s="30"/>
      <c r="I226" s="30"/>
      <c r="J226" s="30"/>
      <c r="K226" s="30"/>
      <c r="L226" s="30"/>
      <c r="M226" s="30"/>
      <c r="N226" s="30"/>
      <c r="O226" s="30"/>
      <c r="P226" s="30"/>
      <c r="Q226" s="30"/>
      <c r="R226" s="30"/>
      <c r="S226" s="30"/>
      <c r="T226" s="30"/>
      <c r="U226" s="30"/>
      <c r="V226" s="30"/>
      <c r="W226" s="3"/>
      <c r="X226" s="3"/>
      <c r="Y226" s="3"/>
      <c r="Z226" s="3"/>
    </row>
    <row r="227" spans="1:26" ht="13.4" customHeight="1">
      <c r="A227" s="30"/>
      <c r="B227" s="30"/>
      <c r="C227" s="30"/>
      <c r="D227" s="30"/>
      <c r="E227" s="30"/>
      <c r="F227" s="30"/>
      <c r="G227" s="30"/>
      <c r="H227" s="30"/>
      <c r="I227" s="30"/>
      <c r="J227" s="30"/>
      <c r="K227" s="30"/>
      <c r="L227" s="30"/>
      <c r="M227" s="30"/>
      <c r="N227" s="30"/>
      <c r="O227" s="30"/>
      <c r="P227" s="30"/>
      <c r="Q227" s="30"/>
      <c r="R227" s="30"/>
      <c r="S227" s="30"/>
      <c r="T227" s="30"/>
      <c r="U227" s="30"/>
      <c r="V227" s="30"/>
      <c r="W227" s="3"/>
      <c r="X227" s="3"/>
      <c r="Y227" s="3"/>
      <c r="Z227" s="3"/>
    </row>
    <row r="228" spans="1:26" ht="13.4" customHeight="1">
      <c r="A228" s="30"/>
      <c r="B228" s="30"/>
      <c r="C228" s="30"/>
      <c r="D228" s="30"/>
      <c r="E228" s="30"/>
      <c r="F228" s="30"/>
      <c r="G228" s="30"/>
      <c r="H228" s="30"/>
      <c r="I228" s="30"/>
      <c r="J228" s="30"/>
      <c r="K228" s="30"/>
      <c r="L228" s="30"/>
      <c r="M228" s="30"/>
      <c r="N228" s="30"/>
      <c r="O228" s="30"/>
      <c r="P228" s="30"/>
      <c r="Q228" s="30"/>
      <c r="R228" s="30"/>
      <c r="S228" s="30"/>
      <c r="T228" s="30"/>
      <c r="U228" s="30"/>
      <c r="V228" s="30"/>
      <c r="W228" s="3"/>
      <c r="X228" s="3"/>
      <c r="Y228" s="3"/>
      <c r="Z228" s="3"/>
    </row>
    <row r="229" spans="1:26" ht="13.4" customHeight="1">
      <c r="A229" s="30"/>
      <c r="B229" s="30"/>
      <c r="C229" s="30"/>
      <c r="D229" s="30"/>
      <c r="E229" s="30"/>
      <c r="F229" s="30"/>
      <c r="G229" s="30"/>
      <c r="H229" s="30"/>
      <c r="I229" s="30"/>
      <c r="J229" s="30"/>
      <c r="K229" s="30"/>
      <c r="L229" s="30"/>
      <c r="M229" s="30"/>
      <c r="N229" s="30"/>
      <c r="O229" s="30"/>
      <c r="P229" s="30"/>
      <c r="Q229" s="30"/>
      <c r="R229" s="30"/>
      <c r="S229" s="30"/>
      <c r="T229" s="30"/>
      <c r="U229" s="30"/>
      <c r="V229" s="30"/>
      <c r="W229" s="3"/>
      <c r="X229" s="3"/>
      <c r="Y229" s="3"/>
      <c r="Z229" s="3"/>
    </row>
    <row r="230" spans="1:26" ht="13.4" customHeight="1">
      <c r="A230" s="30"/>
      <c r="B230" s="30"/>
      <c r="C230" s="30"/>
      <c r="D230" s="30"/>
      <c r="E230" s="30"/>
      <c r="F230" s="30"/>
      <c r="G230" s="30"/>
      <c r="H230" s="30"/>
      <c r="I230" s="30"/>
      <c r="J230" s="30"/>
      <c r="K230" s="30"/>
      <c r="L230" s="30"/>
      <c r="M230" s="30"/>
      <c r="N230" s="30"/>
      <c r="O230" s="30"/>
      <c r="P230" s="30"/>
      <c r="Q230" s="30"/>
      <c r="R230" s="30"/>
      <c r="S230" s="30"/>
      <c r="T230" s="30"/>
      <c r="U230" s="30"/>
      <c r="V230" s="30"/>
      <c r="W230" s="3"/>
      <c r="X230" s="3"/>
      <c r="Y230" s="3"/>
      <c r="Z230" s="3"/>
    </row>
    <row r="231" spans="1:26" ht="13.4" customHeight="1">
      <c r="A231" s="30"/>
      <c r="B231" s="30"/>
      <c r="C231" s="30"/>
      <c r="D231" s="30"/>
      <c r="E231" s="30"/>
      <c r="F231" s="30"/>
      <c r="G231" s="30"/>
      <c r="H231" s="30"/>
      <c r="I231" s="30"/>
      <c r="J231" s="30"/>
      <c r="K231" s="30"/>
      <c r="L231" s="30"/>
      <c r="M231" s="30"/>
      <c r="N231" s="30"/>
      <c r="O231" s="30"/>
      <c r="P231" s="30"/>
      <c r="Q231" s="30"/>
      <c r="R231" s="30"/>
      <c r="S231" s="30"/>
      <c r="T231" s="30"/>
      <c r="U231" s="30"/>
      <c r="V231" s="30"/>
      <c r="W231" s="3"/>
      <c r="X231" s="3"/>
      <c r="Y231" s="3"/>
      <c r="Z231" s="3"/>
    </row>
    <row r="232" spans="1:26" ht="13.4" customHeight="1">
      <c r="A232" s="30"/>
      <c r="B232" s="30"/>
      <c r="C232" s="30"/>
      <c r="D232" s="30"/>
      <c r="E232" s="30"/>
      <c r="F232" s="30"/>
      <c r="G232" s="30"/>
      <c r="H232" s="30"/>
      <c r="I232" s="30"/>
      <c r="J232" s="30"/>
      <c r="K232" s="30"/>
      <c r="L232" s="30"/>
      <c r="M232" s="30"/>
      <c r="N232" s="30"/>
      <c r="O232" s="30"/>
      <c r="P232" s="30"/>
      <c r="Q232" s="30"/>
      <c r="R232" s="30"/>
      <c r="S232" s="30"/>
      <c r="T232" s="30"/>
      <c r="U232" s="30"/>
      <c r="V232" s="30"/>
      <c r="W232" s="3"/>
      <c r="X232" s="3"/>
      <c r="Y232" s="3"/>
      <c r="Z232" s="3"/>
    </row>
    <row r="233" spans="1:26" ht="13.4" customHeight="1">
      <c r="A233" s="30"/>
      <c r="B233" s="30"/>
      <c r="C233" s="30"/>
      <c r="D233" s="30"/>
      <c r="E233" s="30"/>
      <c r="F233" s="30"/>
      <c r="G233" s="30"/>
      <c r="H233" s="30"/>
      <c r="I233" s="30"/>
      <c r="J233" s="30"/>
      <c r="K233" s="30"/>
      <c r="L233" s="30"/>
      <c r="M233" s="30"/>
      <c r="N233" s="30"/>
      <c r="O233" s="30"/>
      <c r="P233" s="30"/>
      <c r="Q233" s="30"/>
      <c r="R233" s="30"/>
      <c r="S233" s="30"/>
      <c r="T233" s="30"/>
      <c r="U233" s="30"/>
      <c r="V233" s="30"/>
      <c r="W233" s="3"/>
      <c r="X233" s="3"/>
      <c r="Y233" s="3"/>
      <c r="Z233" s="3"/>
    </row>
    <row r="234" spans="1:26" ht="13.4" customHeight="1">
      <c r="A234" s="30"/>
      <c r="B234" s="30"/>
      <c r="C234" s="30"/>
      <c r="D234" s="30"/>
      <c r="E234" s="30"/>
      <c r="F234" s="30"/>
      <c r="G234" s="30"/>
      <c r="H234" s="30"/>
      <c r="I234" s="30"/>
      <c r="J234" s="30"/>
      <c r="K234" s="30"/>
      <c r="L234" s="30"/>
      <c r="M234" s="30"/>
      <c r="N234" s="30"/>
      <c r="O234" s="30"/>
      <c r="P234" s="30"/>
      <c r="Q234" s="30"/>
      <c r="R234" s="30"/>
      <c r="S234" s="30"/>
      <c r="T234" s="30"/>
      <c r="U234" s="30"/>
      <c r="V234" s="30"/>
      <c r="W234" s="3"/>
      <c r="X234" s="3"/>
      <c r="Y234" s="3"/>
      <c r="Z234" s="3"/>
    </row>
    <row r="235" spans="1:26" ht="13.4" customHeight="1">
      <c r="A235" s="30"/>
      <c r="B235" s="30"/>
      <c r="C235" s="30"/>
      <c r="D235" s="30"/>
      <c r="E235" s="30"/>
      <c r="F235" s="30"/>
      <c r="G235" s="30"/>
      <c r="H235" s="30"/>
      <c r="I235" s="30"/>
      <c r="J235" s="30"/>
      <c r="K235" s="30"/>
      <c r="L235" s="30"/>
      <c r="M235" s="30"/>
      <c r="N235" s="30"/>
      <c r="O235" s="30"/>
      <c r="P235" s="30"/>
      <c r="Q235" s="30"/>
      <c r="R235" s="30"/>
      <c r="S235" s="30"/>
      <c r="T235" s="30"/>
      <c r="U235" s="30"/>
      <c r="V235" s="30"/>
      <c r="W235" s="3"/>
      <c r="X235" s="3"/>
      <c r="Y235" s="3"/>
      <c r="Z235" s="3"/>
    </row>
    <row r="236" spans="1:26" ht="13.4" customHeight="1">
      <c r="A236" s="30"/>
      <c r="B236" s="30"/>
      <c r="C236" s="30"/>
      <c r="D236" s="30"/>
      <c r="E236" s="30"/>
      <c r="F236" s="30"/>
      <c r="G236" s="30"/>
      <c r="H236" s="30"/>
      <c r="I236" s="30"/>
      <c r="J236" s="30"/>
      <c r="K236" s="30"/>
      <c r="L236" s="30"/>
      <c r="M236" s="30"/>
      <c r="N236" s="30"/>
      <c r="O236" s="30"/>
      <c r="P236" s="30"/>
      <c r="Q236" s="30"/>
      <c r="R236" s="30"/>
      <c r="S236" s="30"/>
      <c r="T236" s="30"/>
      <c r="U236" s="30"/>
      <c r="V236" s="30"/>
      <c r="W236" s="3"/>
      <c r="X236" s="3"/>
      <c r="Y236" s="3"/>
      <c r="Z236" s="3"/>
    </row>
    <row r="237" spans="1:26" ht="13.4" customHeight="1">
      <c r="A237" s="30"/>
      <c r="B237" s="30"/>
      <c r="C237" s="30"/>
      <c r="D237" s="30"/>
      <c r="E237" s="30"/>
      <c r="F237" s="30"/>
      <c r="G237" s="30"/>
      <c r="H237" s="30"/>
      <c r="I237" s="30"/>
      <c r="J237" s="30"/>
      <c r="K237" s="30"/>
      <c r="L237" s="30"/>
      <c r="M237" s="30"/>
      <c r="N237" s="30"/>
      <c r="O237" s="30"/>
      <c r="P237" s="30"/>
      <c r="Q237" s="30"/>
      <c r="R237" s="30"/>
      <c r="S237" s="30"/>
      <c r="T237" s="30"/>
      <c r="U237" s="30"/>
      <c r="V237" s="30"/>
      <c r="W237" s="3"/>
      <c r="X237" s="3"/>
      <c r="Y237" s="3"/>
      <c r="Z237" s="3"/>
    </row>
    <row r="238" spans="1:26" ht="13.4" customHeight="1">
      <c r="A238" s="30"/>
      <c r="B238" s="30"/>
      <c r="C238" s="30"/>
      <c r="D238" s="30"/>
      <c r="E238" s="30"/>
      <c r="F238" s="30"/>
      <c r="G238" s="30"/>
      <c r="H238" s="30"/>
      <c r="I238" s="30"/>
      <c r="J238" s="30"/>
      <c r="K238" s="30"/>
      <c r="L238" s="30"/>
      <c r="M238" s="30"/>
      <c r="N238" s="30"/>
      <c r="O238" s="30"/>
      <c r="P238" s="30"/>
      <c r="Q238" s="30"/>
      <c r="R238" s="30"/>
      <c r="S238" s="30"/>
      <c r="T238" s="30"/>
      <c r="U238" s="30"/>
      <c r="V238" s="30"/>
      <c r="W238" s="3"/>
      <c r="X238" s="3"/>
      <c r="Y238" s="3"/>
      <c r="Z238" s="3"/>
    </row>
    <row r="239" spans="1:26" ht="13.4" customHeight="1">
      <c r="A239" s="30"/>
      <c r="B239" s="30"/>
      <c r="C239" s="30"/>
      <c r="D239" s="30"/>
      <c r="E239" s="30"/>
      <c r="F239" s="30"/>
      <c r="G239" s="30"/>
      <c r="H239" s="30"/>
      <c r="I239" s="30"/>
      <c r="J239" s="30"/>
      <c r="K239" s="30"/>
      <c r="L239" s="30"/>
      <c r="M239" s="30"/>
      <c r="N239" s="30"/>
      <c r="O239" s="30"/>
      <c r="P239" s="30"/>
      <c r="Q239" s="30"/>
      <c r="R239" s="30"/>
      <c r="S239" s="30"/>
      <c r="T239" s="30"/>
      <c r="U239" s="30"/>
      <c r="V239" s="30"/>
      <c r="W239" s="3"/>
      <c r="X239" s="3"/>
      <c r="Y239" s="3"/>
      <c r="Z239" s="3"/>
    </row>
    <row r="240" spans="1:26" ht="13.4" customHeight="1">
      <c r="A240" s="30"/>
      <c r="B240" s="30"/>
      <c r="C240" s="30"/>
      <c r="D240" s="30"/>
      <c r="E240" s="30"/>
      <c r="F240" s="30"/>
      <c r="G240" s="30"/>
      <c r="H240" s="30"/>
      <c r="I240" s="30"/>
      <c r="J240" s="30"/>
      <c r="K240" s="30"/>
      <c r="L240" s="30"/>
      <c r="M240" s="30"/>
      <c r="N240" s="30"/>
      <c r="O240" s="30"/>
      <c r="P240" s="30"/>
      <c r="Q240" s="30"/>
      <c r="R240" s="30"/>
      <c r="S240" s="30"/>
      <c r="T240" s="30"/>
      <c r="U240" s="30"/>
      <c r="V240" s="30"/>
      <c r="W240" s="3"/>
      <c r="X240" s="3"/>
      <c r="Y240" s="3"/>
      <c r="Z240" s="3"/>
    </row>
    <row r="241" spans="1:26" ht="13.4" customHeight="1">
      <c r="A241" s="30"/>
      <c r="B241" s="30"/>
      <c r="C241" s="30"/>
      <c r="D241" s="30"/>
      <c r="E241" s="30"/>
      <c r="F241" s="30"/>
      <c r="G241" s="30"/>
      <c r="H241" s="30"/>
      <c r="I241" s="30"/>
      <c r="J241" s="30"/>
      <c r="K241" s="30"/>
      <c r="L241" s="30"/>
      <c r="M241" s="30"/>
      <c r="N241" s="30"/>
      <c r="O241" s="30"/>
      <c r="P241" s="30"/>
      <c r="Q241" s="30"/>
      <c r="R241" s="30"/>
      <c r="S241" s="30"/>
      <c r="T241" s="30"/>
      <c r="U241" s="30"/>
      <c r="V241" s="30"/>
      <c r="W241" s="3"/>
      <c r="X241" s="3"/>
      <c r="Y241" s="3"/>
      <c r="Z241" s="3"/>
    </row>
    <row r="242" spans="1:26" ht="13.4" customHeight="1">
      <c r="A242" s="30"/>
      <c r="B242" s="30"/>
      <c r="C242" s="30"/>
      <c r="D242" s="30"/>
      <c r="E242" s="30"/>
      <c r="F242" s="30"/>
      <c r="G242" s="30"/>
      <c r="H242" s="30"/>
      <c r="I242" s="30"/>
      <c r="J242" s="30"/>
      <c r="K242" s="30"/>
      <c r="L242" s="30"/>
      <c r="M242" s="30"/>
      <c r="N242" s="30"/>
      <c r="O242" s="30"/>
      <c r="P242" s="30"/>
      <c r="Q242" s="30"/>
      <c r="R242" s="30"/>
      <c r="S242" s="30"/>
      <c r="T242" s="30"/>
      <c r="U242" s="30"/>
      <c r="V242" s="30"/>
      <c r="W242" s="3"/>
      <c r="X242" s="3"/>
      <c r="Y242" s="3"/>
      <c r="Z242" s="3"/>
    </row>
    <row r="243" spans="1:26" ht="13.4" customHeight="1">
      <c r="A243" s="30"/>
      <c r="B243" s="30"/>
      <c r="C243" s="30"/>
      <c r="D243" s="30"/>
      <c r="E243" s="30"/>
      <c r="F243" s="30"/>
      <c r="G243" s="30"/>
      <c r="H243" s="30"/>
      <c r="I243" s="30"/>
      <c r="J243" s="30"/>
      <c r="K243" s="30"/>
      <c r="L243" s="30"/>
      <c r="M243" s="30"/>
      <c r="N243" s="30"/>
      <c r="O243" s="30"/>
      <c r="P243" s="30"/>
      <c r="Q243" s="30"/>
      <c r="R243" s="30"/>
      <c r="S243" s="30"/>
      <c r="T243" s="30"/>
      <c r="U243" s="30"/>
      <c r="V243" s="30"/>
      <c r="W243" s="3"/>
      <c r="X243" s="3"/>
      <c r="Y243" s="3"/>
      <c r="Z243" s="3"/>
    </row>
    <row r="244" spans="1:26" ht="13.4" customHeight="1">
      <c r="A244" s="30"/>
      <c r="B244" s="30"/>
      <c r="C244" s="30"/>
      <c r="D244" s="30"/>
      <c r="E244" s="30"/>
      <c r="F244" s="30"/>
      <c r="G244" s="30"/>
      <c r="H244" s="30"/>
      <c r="I244" s="30"/>
      <c r="J244" s="30"/>
      <c r="K244" s="30"/>
      <c r="L244" s="30"/>
      <c r="M244" s="30"/>
      <c r="N244" s="30"/>
      <c r="O244" s="30"/>
      <c r="P244" s="30"/>
      <c r="Q244" s="30"/>
      <c r="R244" s="30"/>
      <c r="S244" s="30"/>
      <c r="T244" s="30"/>
      <c r="U244" s="30"/>
      <c r="V244" s="30"/>
      <c r="W244" s="3"/>
      <c r="X244" s="3"/>
      <c r="Y244" s="3"/>
      <c r="Z244" s="3"/>
    </row>
    <row r="245" spans="1:26" ht="13.4" customHeight="1">
      <c r="A245" s="30"/>
      <c r="B245" s="30"/>
      <c r="C245" s="30"/>
      <c r="D245" s="30"/>
      <c r="E245" s="30"/>
      <c r="F245" s="30"/>
      <c r="G245" s="30"/>
      <c r="H245" s="30"/>
      <c r="I245" s="30"/>
      <c r="J245" s="30"/>
      <c r="K245" s="30"/>
      <c r="L245" s="30"/>
      <c r="M245" s="30"/>
      <c r="N245" s="30"/>
      <c r="O245" s="30"/>
      <c r="P245" s="30"/>
      <c r="Q245" s="30"/>
      <c r="R245" s="30"/>
      <c r="S245" s="30"/>
      <c r="T245" s="30"/>
      <c r="U245" s="30"/>
      <c r="V245" s="30"/>
      <c r="W245" s="3"/>
      <c r="X245" s="3"/>
      <c r="Y245" s="3"/>
      <c r="Z245" s="3"/>
    </row>
    <row r="246" spans="1:26" ht="13.4" customHeight="1">
      <c r="A246" s="30"/>
      <c r="B246" s="30"/>
      <c r="C246" s="30"/>
      <c r="D246" s="30"/>
      <c r="E246" s="30"/>
      <c r="F246" s="30"/>
      <c r="G246" s="30"/>
      <c r="H246" s="30"/>
      <c r="I246" s="30"/>
      <c r="J246" s="30"/>
      <c r="K246" s="30"/>
      <c r="L246" s="30"/>
      <c r="M246" s="30"/>
      <c r="N246" s="30"/>
      <c r="O246" s="30"/>
      <c r="P246" s="30"/>
      <c r="Q246" s="30"/>
      <c r="R246" s="30"/>
      <c r="S246" s="30"/>
      <c r="T246" s="30"/>
      <c r="U246" s="30"/>
      <c r="V246" s="30"/>
      <c r="W246" s="3"/>
      <c r="X246" s="3"/>
      <c r="Y246" s="3"/>
      <c r="Z246" s="3"/>
    </row>
    <row r="247" spans="1:26" ht="13.4" customHeight="1">
      <c r="A247" s="30"/>
      <c r="B247" s="30"/>
      <c r="C247" s="30"/>
      <c r="D247" s="30"/>
      <c r="E247" s="30"/>
      <c r="F247" s="30"/>
      <c r="G247" s="30"/>
      <c r="H247" s="30"/>
      <c r="I247" s="30"/>
      <c r="J247" s="30"/>
      <c r="K247" s="30"/>
      <c r="L247" s="30"/>
      <c r="M247" s="30"/>
      <c r="N247" s="30"/>
      <c r="O247" s="30"/>
      <c r="P247" s="30"/>
      <c r="Q247" s="30"/>
      <c r="R247" s="30"/>
      <c r="S247" s="30"/>
      <c r="T247" s="30"/>
      <c r="U247" s="30"/>
      <c r="V247" s="30"/>
      <c r="W247" s="3"/>
      <c r="X247" s="3"/>
      <c r="Y247" s="3"/>
      <c r="Z247" s="3"/>
    </row>
    <row r="248" spans="1:26" ht="13.4" customHeight="1">
      <c r="A248" s="30"/>
      <c r="B248" s="30"/>
      <c r="C248" s="30"/>
      <c r="D248" s="30"/>
      <c r="E248" s="30"/>
      <c r="F248" s="30"/>
      <c r="G248" s="30"/>
      <c r="H248" s="30"/>
      <c r="I248" s="30"/>
      <c r="J248" s="30"/>
      <c r="K248" s="30"/>
      <c r="L248" s="30"/>
      <c r="M248" s="30"/>
      <c r="N248" s="30"/>
      <c r="O248" s="30"/>
      <c r="P248" s="30"/>
      <c r="Q248" s="30"/>
      <c r="R248" s="30"/>
      <c r="S248" s="30"/>
      <c r="T248" s="30"/>
      <c r="U248" s="30"/>
      <c r="V248" s="30"/>
      <c r="W248" s="3"/>
      <c r="X248" s="3"/>
      <c r="Y248" s="3"/>
      <c r="Z248" s="3"/>
    </row>
    <row r="249" spans="1:26" ht="13.4" customHeight="1">
      <c r="A249" s="30"/>
      <c r="B249" s="30"/>
      <c r="C249" s="30"/>
      <c r="D249" s="30"/>
      <c r="E249" s="30"/>
      <c r="F249" s="30"/>
      <c r="G249" s="30"/>
      <c r="H249" s="30"/>
      <c r="I249" s="30"/>
      <c r="J249" s="30"/>
      <c r="K249" s="30"/>
      <c r="L249" s="30"/>
      <c r="M249" s="30"/>
      <c r="N249" s="30"/>
      <c r="O249" s="30"/>
      <c r="P249" s="30"/>
      <c r="Q249" s="30"/>
      <c r="R249" s="30"/>
      <c r="S249" s="30"/>
      <c r="T249" s="30"/>
      <c r="U249" s="30"/>
      <c r="V249" s="30"/>
      <c r="W249" s="3"/>
      <c r="X249" s="3"/>
      <c r="Y249" s="3"/>
      <c r="Z249" s="3"/>
    </row>
    <row r="250" spans="1:26" ht="13.4" customHeight="1">
      <c r="A250" s="30"/>
      <c r="B250" s="30"/>
      <c r="C250" s="30"/>
      <c r="D250" s="30"/>
      <c r="E250" s="30"/>
      <c r="F250" s="30"/>
      <c r="G250" s="30"/>
      <c r="H250" s="30"/>
      <c r="I250" s="30"/>
      <c r="J250" s="30"/>
      <c r="K250" s="30"/>
      <c r="L250" s="30"/>
      <c r="M250" s="30"/>
      <c r="N250" s="30"/>
      <c r="O250" s="30"/>
      <c r="P250" s="30"/>
      <c r="Q250" s="30"/>
      <c r="R250" s="30"/>
      <c r="S250" s="30"/>
      <c r="T250" s="30"/>
      <c r="U250" s="30"/>
      <c r="V250" s="30"/>
      <c r="W250" s="3"/>
      <c r="X250" s="3"/>
      <c r="Y250" s="3"/>
      <c r="Z250" s="3"/>
    </row>
    <row r="251" spans="1:26" ht="13.4" customHeight="1">
      <c r="A251" s="30"/>
      <c r="B251" s="30"/>
      <c r="C251" s="30"/>
      <c r="D251" s="30"/>
      <c r="E251" s="30"/>
      <c r="F251" s="30"/>
      <c r="G251" s="30"/>
      <c r="H251" s="30"/>
      <c r="I251" s="30"/>
      <c r="J251" s="30"/>
      <c r="K251" s="30"/>
      <c r="L251" s="30"/>
      <c r="M251" s="30"/>
      <c r="N251" s="30"/>
      <c r="O251" s="30"/>
      <c r="P251" s="30"/>
      <c r="Q251" s="30"/>
      <c r="R251" s="30"/>
      <c r="S251" s="30"/>
      <c r="T251" s="30"/>
      <c r="U251" s="30"/>
      <c r="V251" s="30"/>
      <c r="W251" s="3"/>
      <c r="X251" s="3"/>
      <c r="Y251" s="3"/>
      <c r="Z251" s="3"/>
    </row>
    <row r="252" spans="1:26" ht="13.4" customHeight="1">
      <c r="A252" s="30"/>
      <c r="B252" s="30"/>
      <c r="C252" s="30"/>
      <c r="D252" s="30"/>
      <c r="E252" s="30"/>
      <c r="F252" s="30"/>
      <c r="G252" s="30"/>
      <c r="H252" s="30"/>
      <c r="I252" s="30"/>
      <c r="J252" s="30"/>
      <c r="K252" s="30"/>
      <c r="L252" s="30"/>
      <c r="M252" s="30"/>
      <c r="N252" s="30"/>
      <c r="O252" s="30"/>
      <c r="P252" s="30"/>
      <c r="Q252" s="30"/>
      <c r="R252" s="30"/>
      <c r="S252" s="30"/>
      <c r="T252" s="30"/>
      <c r="U252" s="30"/>
      <c r="V252" s="30"/>
      <c r="W252" s="3"/>
      <c r="X252" s="3"/>
      <c r="Y252" s="3"/>
      <c r="Z252" s="3"/>
    </row>
    <row r="253" spans="1:26" ht="13.4" customHeight="1">
      <c r="A253" s="30"/>
      <c r="B253" s="30"/>
      <c r="C253" s="30"/>
      <c r="D253" s="30"/>
      <c r="E253" s="30"/>
      <c r="F253" s="30"/>
      <c r="G253" s="30"/>
      <c r="H253" s="30"/>
      <c r="I253" s="30"/>
      <c r="J253" s="30"/>
      <c r="K253" s="30"/>
      <c r="L253" s="30"/>
      <c r="M253" s="30"/>
      <c r="N253" s="30"/>
      <c r="O253" s="30"/>
      <c r="P253" s="30"/>
      <c r="Q253" s="30"/>
      <c r="R253" s="30"/>
      <c r="S253" s="30"/>
      <c r="T253" s="30"/>
      <c r="U253" s="30"/>
      <c r="V253" s="30"/>
      <c r="W253" s="3"/>
      <c r="X253" s="3"/>
      <c r="Y253" s="3"/>
      <c r="Z253" s="3"/>
    </row>
    <row r="254" spans="1:26" ht="13.4" customHeight="1">
      <c r="A254" s="30"/>
      <c r="B254" s="30"/>
      <c r="C254" s="30"/>
      <c r="D254" s="30"/>
      <c r="E254" s="30"/>
      <c r="F254" s="30"/>
      <c r="G254" s="30"/>
      <c r="H254" s="30"/>
      <c r="I254" s="30"/>
      <c r="J254" s="30"/>
      <c r="K254" s="30"/>
      <c r="L254" s="30"/>
      <c r="M254" s="30"/>
      <c r="N254" s="30"/>
      <c r="O254" s="30"/>
      <c r="P254" s="30"/>
      <c r="Q254" s="30"/>
      <c r="R254" s="30"/>
      <c r="S254" s="30"/>
      <c r="T254" s="30"/>
      <c r="U254" s="30"/>
      <c r="V254" s="30"/>
      <c r="W254" s="3"/>
      <c r="X254" s="3"/>
      <c r="Y254" s="3"/>
      <c r="Z254" s="3"/>
    </row>
    <row r="255" spans="1:26" ht="13.4" customHeight="1">
      <c r="A255" s="30"/>
      <c r="B255" s="30"/>
      <c r="C255" s="30"/>
      <c r="D255" s="30"/>
      <c r="E255" s="30"/>
      <c r="F255" s="30"/>
      <c r="G255" s="30"/>
      <c r="H255" s="30"/>
      <c r="I255" s="30"/>
      <c r="J255" s="30"/>
      <c r="K255" s="30"/>
      <c r="L255" s="30"/>
      <c r="M255" s="30"/>
      <c r="N255" s="30"/>
      <c r="O255" s="30"/>
      <c r="P255" s="30"/>
      <c r="Q255" s="30"/>
      <c r="R255" s="30"/>
      <c r="S255" s="30"/>
      <c r="T255" s="30"/>
      <c r="U255" s="30"/>
      <c r="V255" s="30"/>
      <c r="W255" s="3"/>
      <c r="X255" s="3"/>
      <c r="Y255" s="3"/>
      <c r="Z255" s="3"/>
    </row>
    <row r="256" spans="1:26" ht="13.4" customHeight="1">
      <c r="A256" s="30"/>
      <c r="B256" s="30"/>
      <c r="C256" s="30"/>
      <c r="D256" s="30"/>
      <c r="E256" s="30"/>
      <c r="F256" s="30"/>
      <c r="G256" s="30"/>
      <c r="H256" s="30"/>
      <c r="I256" s="30"/>
      <c r="J256" s="30"/>
      <c r="K256" s="30"/>
      <c r="L256" s="30"/>
      <c r="M256" s="30"/>
      <c r="N256" s="30"/>
      <c r="O256" s="30"/>
      <c r="P256" s="30"/>
      <c r="Q256" s="30"/>
      <c r="R256" s="30"/>
      <c r="S256" s="30"/>
      <c r="T256" s="30"/>
      <c r="U256" s="30"/>
      <c r="V256" s="30"/>
      <c r="W256" s="3"/>
      <c r="X256" s="3"/>
      <c r="Y256" s="3"/>
      <c r="Z256" s="3"/>
    </row>
    <row r="257" spans="1:26" ht="13.4" customHeight="1">
      <c r="A257" s="30"/>
      <c r="B257" s="30"/>
      <c r="C257" s="30"/>
      <c r="D257" s="30"/>
      <c r="E257" s="30"/>
      <c r="F257" s="30"/>
      <c r="G257" s="30"/>
      <c r="H257" s="30"/>
      <c r="I257" s="30"/>
      <c r="J257" s="30"/>
      <c r="K257" s="30"/>
      <c r="L257" s="30"/>
      <c r="M257" s="30"/>
      <c r="N257" s="30"/>
      <c r="O257" s="30"/>
      <c r="P257" s="30"/>
      <c r="Q257" s="30"/>
      <c r="R257" s="30"/>
      <c r="S257" s="30"/>
      <c r="T257" s="30"/>
      <c r="U257" s="30"/>
      <c r="V257" s="30"/>
      <c r="W257" s="3"/>
      <c r="X257" s="3"/>
      <c r="Y257" s="3"/>
      <c r="Z257" s="3"/>
    </row>
    <row r="258" spans="1:26" ht="13.4" customHeight="1">
      <c r="A258" s="30"/>
      <c r="B258" s="30"/>
      <c r="C258" s="30"/>
      <c r="D258" s="30"/>
      <c r="E258" s="30"/>
      <c r="F258" s="30"/>
      <c r="G258" s="30"/>
      <c r="H258" s="30"/>
      <c r="I258" s="30"/>
      <c r="J258" s="30"/>
      <c r="K258" s="30"/>
      <c r="L258" s="30"/>
      <c r="M258" s="30"/>
      <c r="N258" s="30"/>
      <c r="O258" s="30"/>
      <c r="P258" s="30"/>
      <c r="Q258" s="30"/>
      <c r="R258" s="30"/>
      <c r="S258" s="30"/>
      <c r="T258" s="30"/>
      <c r="U258" s="30"/>
      <c r="V258" s="30"/>
      <c r="W258" s="3"/>
      <c r="X258" s="3"/>
      <c r="Y258" s="3"/>
      <c r="Z258" s="3"/>
    </row>
    <row r="259" spans="1:26" ht="13.4" customHeight="1">
      <c r="A259" s="30"/>
      <c r="B259" s="30"/>
      <c r="C259" s="30"/>
      <c r="D259" s="30"/>
      <c r="E259" s="30"/>
      <c r="F259" s="30"/>
      <c r="G259" s="30"/>
      <c r="H259" s="30"/>
      <c r="I259" s="30"/>
      <c r="J259" s="30"/>
      <c r="K259" s="30"/>
      <c r="L259" s="30"/>
      <c r="M259" s="30"/>
      <c r="N259" s="30"/>
      <c r="O259" s="30"/>
      <c r="P259" s="30"/>
      <c r="Q259" s="30"/>
      <c r="R259" s="30"/>
      <c r="S259" s="30"/>
      <c r="T259" s="30"/>
      <c r="U259" s="30"/>
      <c r="V259" s="30"/>
      <c r="W259" s="3"/>
      <c r="X259" s="3"/>
      <c r="Y259" s="3"/>
      <c r="Z259" s="3"/>
    </row>
    <row r="260" spans="1:26" ht="13.4" customHeight="1">
      <c r="A260" s="30"/>
      <c r="B260" s="30"/>
      <c r="C260" s="30"/>
      <c r="D260" s="30"/>
      <c r="E260" s="30"/>
      <c r="F260" s="30"/>
      <c r="G260" s="30"/>
      <c r="H260" s="30"/>
      <c r="I260" s="30"/>
      <c r="J260" s="30"/>
      <c r="K260" s="30"/>
      <c r="L260" s="30"/>
      <c r="M260" s="30"/>
      <c r="N260" s="30"/>
      <c r="O260" s="30"/>
      <c r="P260" s="30"/>
      <c r="Q260" s="30"/>
      <c r="R260" s="30"/>
      <c r="S260" s="30"/>
      <c r="T260" s="30"/>
      <c r="U260" s="30"/>
      <c r="V260" s="30"/>
      <c r="W260" s="3"/>
      <c r="X260" s="3"/>
      <c r="Y260" s="3"/>
      <c r="Z260" s="3"/>
    </row>
    <row r="261" spans="1:26" ht="13.4" customHeight="1">
      <c r="A261" s="30"/>
      <c r="B261" s="30"/>
      <c r="C261" s="30"/>
      <c r="D261" s="30"/>
      <c r="E261" s="30"/>
      <c r="F261" s="30"/>
      <c r="G261" s="30"/>
      <c r="H261" s="30"/>
      <c r="I261" s="30"/>
      <c r="J261" s="30"/>
      <c r="K261" s="30"/>
      <c r="L261" s="30"/>
      <c r="M261" s="30"/>
      <c r="N261" s="30"/>
      <c r="O261" s="30"/>
      <c r="P261" s="30"/>
      <c r="Q261" s="30"/>
      <c r="R261" s="30"/>
      <c r="S261" s="30"/>
      <c r="T261" s="30"/>
      <c r="U261" s="30"/>
      <c r="V261" s="30"/>
      <c r="W261" s="3"/>
      <c r="X261" s="3"/>
      <c r="Y261" s="3"/>
      <c r="Z261" s="3"/>
    </row>
    <row r="262" spans="1:26" ht="13.4" customHeight="1">
      <c r="A262" s="30"/>
      <c r="B262" s="30"/>
      <c r="C262" s="30"/>
      <c r="D262" s="30"/>
      <c r="E262" s="30"/>
      <c r="F262" s="30"/>
      <c r="G262" s="30"/>
      <c r="H262" s="30"/>
      <c r="I262" s="30"/>
      <c r="J262" s="30"/>
      <c r="K262" s="30"/>
      <c r="L262" s="30"/>
      <c r="M262" s="30"/>
      <c r="N262" s="30"/>
      <c r="O262" s="30"/>
      <c r="P262" s="30"/>
      <c r="Q262" s="30"/>
      <c r="R262" s="30"/>
      <c r="S262" s="30"/>
      <c r="T262" s="30"/>
      <c r="U262" s="30"/>
      <c r="V262" s="30"/>
      <c r="W262" s="3"/>
      <c r="X262" s="3"/>
      <c r="Y262" s="3"/>
      <c r="Z262" s="3"/>
    </row>
    <row r="263" spans="1:26" ht="13.4" customHeight="1">
      <c r="A263" s="30"/>
      <c r="B263" s="30"/>
      <c r="C263" s="30"/>
      <c r="D263" s="30"/>
      <c r="E263" s="30"/>
      <c r="F263" s="30"/>
      <c r="G263" s="30"/>
      <c r="H263" s="30"/>
      <c r="I263" s="30"/>
      <c r="J263" s="30"/>
      <c r="K263" s="30"/>
      <c r="L263" s="30"/>
      <c r="M263" s="30"/>
      <c r="N263" s="30"/>
      <c r="O263" s="30"/>
      <c r="P263" s="30"/>
      <c r="Q263" s="30"/>
      <c r="R263" s="30"/>
      <c r="S263" s="30"/>
      <c r="T263" s="30"/>
      <c r="U263" s="30"/>
      <c r="V263" s="30"/>
      <c r="W263" s="3"/>
      <c r="X263" s="3"/>
      <c r="Y263" s="3"/>
      <c r="Z263" s="3"/>
    </row>
    <row r="264" spans="1:26" ht="13.4" customHeight="1">
      <c r="A264" s="30"/>
      <c r="B264" s="30"/>
      <c r="C264" s="30"/>
      <c r="D264" s="30"/>
      <c r="E264" s="30"/>
      <c r="F264" s="30"/>
      <c r="G264" s="30"/>
      <c r="H264" s="30"/>
      <c r="I264" s="30"/>
      <c r="J264" s="30"/>
      <c r="K264" s="30"/>
      <c r="L264" s="30"/>
      <c r="M264" s="30"/>
      <c r="N264" s="30"/>
      <c r="O264" s="30"/>
      <c r="P264" s="30"/>
      <c r="Q264" s="30"/>
      <c r="R264" s="30"/>
      <c r="S264" s="30"/>
      <c r="T264" s="30"/>
      <c r="U264" s="30"/>
      <c r="V264" s="30"/>
      <c r="W264" s="3"/>
      <c r="X264" s="3"/>
      <c r="Y264" s="3"/>
      <c r="Z264" s="3"/>
    </row>
    <row r="265" spans="1:26" ht="13.4" customHeight="1">
      <c r="A265" s="30"/>
      <c r="B265" s="30"/>
      <c r="C265" s="30"/>
      <c r="D265" s="30"/>
      <c r="E265" s="30"/>
      <c r="F265" s="30"/>
      <c r="G265" s="30"/>
      <c r="H265" s="30"/>
      <c r="I265" s="30"/>
      <c r="J265" s="30"/>
      <c r="K265" s="30"/>
      <c r="L265" s="30"/>
      <c r="M265" s="30"/>
      <c r="N265" s="30"/>
      <c r="O265" s="30"/>
      <c r="P265" s="30"/>
      <c r="Q265" s="30"/>
      <c r="R265" s="30"/>
      <c r="S265" s="30"/>
      <c r="T265" s="30"/>
      <c r="U265" s="30"/>
      <c r="V265" s="30"/>
      <c r="W265" s="3"/>
      <c r="X265" s="3"/>
      <c r="Y265" s="3"/>
      <c r="Z265" s="3"/>
    </row>
    <row r="266" spans="1:26" ht="13.4" customHeight="1">
      <c r="A266" s="30"/>
      <c r="B266" s="30"/>
      <c r="C266" s="30"/>
      <c r="D266" s="30"/>
      <c r="E266" s="30"/>
      <c r="F266" s="30"/>
      <c r="G266" s="30"/>
      <c r="H266" s="30"/>
      <c r="I266" s="30"/>
      <c r="J266" s="30"/>
      <c r="K266" s="30"/>
      <c r="L266" s="30"/>
      <c r="M266" s="30"/>
      <c r="N266" s="30"/>
      <c r="O266" s="30"/>
      <c r="P266" s="30"/>
      <c r="Q266" s="30"/>
      <c r="R266" s="30"/>
      <c r="S266" s="30"/>
      <c r="T266" s="30"/>
      <c r="U266" s="30"/>
      <c r="V266" s="30"/>
      <c r="W266" s="3"/>
      <c r="X266" s="3"/>
      <c r="Y266" s="3"/>
      <c r="Z266" s="3"/>
    </row>
    <row r="267" spans="1:26" ht="13.4" customHeight="1">
      <c r="A267" s="30"/>
      <c r="B267" s="30"/>
      <c r="C267" s="30"/>
      <c r="D267" s="30"/>
      <c r="E267" s="30"/>
      <c r="F267" s="30"/>
      <c r="G267" s="30"/>
      <c r="H267" s="30"/>
      <c r="I267" s="30"/>
      <c r="J267" s="30"/>
      <c r="K267" s="30"/>
      <c r="L267" s="30"/>
      <c r="M267" s="30"/>
      <c r="N267" s="30"/>
      <c r="O267" s="30"/>
      <c r="P267" s="30"/>
      <c r="Q267" s="30"/>
      <c r="R267" s="30"/>
      <c r="S267" s="30"/>
      <c r="T267" s="30"/>
      <c r="U267" s="30"/>
      <c r="V267" s="30"/>
      <c r="W267" s="3"/>
      <c r="X267" s="3"/>
      <c r="Y267" s="3"/>
      <c r="Z267" s="3"/>
    </row>
    <row r="268" spans="1:26" ht="13.4" customHeight="1">
      <c r="A268" s="30"/>
      <c r="B268" s="30"/>
      <c r="C268" s="30"/>
      <c r="D268" s="30"/>
      <c r="E268" s="30"/>
      <c r="F268" s="30"/>
      <c r="G268" s="30"/>
      <c r="H268" s="30"/>
      <c r="I268" s="30"/>
      <c r="J268" s="30"/>
      <c r="K268" s="30"/>
      <c r="L268" s="30"/>
      <c r="M268" s="30"/>
      <c r="N268" s="30"/>
      <c r="O268" s="30"/>
      <c r="P268" s="30"/>
      <c r="Q268" s="30"/>
      <c r="R268" s="30"/>
      <c r="S268" s="30"/>
      <c r="T268" s="30"/>
      <c r="U268" s="30"/>
      <c r="V268" s="30"/>
      <c r="W268" s="3"/>
      <c r="X268" s="3"/>
      <c r="Y268" s="3"/>
      <c r="Z268" s="3"/>
    </row>
    <row r="269" spans="1:26" ht="13.4" customHeight="1">
      <c r="A269" s="30"/>
      <c r="B269" s="30"/>
      <c r="C269" s="30"/>
      <c r="D269" s="30"/>
      <c r="E269" s="30"/>
      <c r="F269" s="30"/>
      <c r="G269" s="30"/>
      <c r="H269" s="30"/>
      <c r="I269" s="30"/>
      <c r="J269" s="30"/>
      <c r="K269" s="30"/>
      <c r="L269" s="30"/>
      <c r="M269" s="30"/>
      <c r="N269" s="30"/>
      <c r="O269" s="30"/>
      <c r="P269" s="30"/>
      <c r="Q269" s="30"/>
      <c r="R269" s="30"/>
      <c r="S269" s="30"/>
      <c r="T269" s="30"/>
      <c r="U269" s="30"/>
      <c r="V269" s="30"/>
      <c r="W269" s="3"/>
      <c r="X269" s="3"/>
      <c r="Y269" s="3"/>
      <c r="Z269" s="3"/>
    </row>
    <row r="270" spans="1:26" ht="13.4" customHeight="1">
      <c r="A270" s="30"/>
      <c r="B270" s="30"/>
      <c r="C270" s="30"/>
      <c r="D270" s="30"/>
      <c r="E270" s="30"/>
      <c r="F270" s="30"/>
      <c r="G270" s="30"/>
      <c r="H270" s="30"/>
      <c r="I270" s="30"/>
      <c r="J270" s="30"/>
      <c r="K270" s="30"/>
      <c r="L270" s="30"/>
      <c r="M270" s="30"/>
      <c r="N270" s="30"/>
      <c r="O270" s="30"/>
      <c r="P270" s="30"/>
      <c r="Q270" s="30"/>
      <c r="R270" s="30"/>
      <c r="S270" s="30"/>
      <c r="T270" s="30"/>
      <c r="U270" s="30"/>
      <c r="V270" s="30"/>
      <c r="W270" s="3"/>
      <c r="X270" s="3"/>
      <c r="Y270" s="3"/>
      <c r="Z270" s="3"/>
    </row>
    <row r="271" spans="1:26" ht="13.4" customHeight="1">
      <c r="A271" s="30"/>
      <c r="B271" s="30"/>
      <c r="C271" s="30"/>
      <c r="D271" s="30"/>
      <c r="E271" s="30"/>
      <c r="F271" s="30"/>
      <c r="G271" s="30"/>
      <c r="H271" s="30"/>
      <c r="I271" s="30"/>
      <c r="J271" s="30"/>
      <c r="K271" s="30"/>
      <c r="L271" s="30"/>
      <c r="M271" s="30"/>
      <c r="N271" s="30"/>
      <c r="O271" s="30"/>
      <c r="P271" s="30"/>
      <c r="Q271" s="30"/>
      <c r="R271" s="30"/>
      <c r="S271" s="30"/>
      <c r="T271" s="30"/>
      <c r="U271" s="30"/>
      <c r="V271" s="30"/>
      <c r="W271" s="3"/>
      <c r="X271" s="3"/>
      <c r="Y271" s="3"/>
      <c r="Z271" s="3"/>
    </row>
    <row r="272" spans="1:26" ht="13.4" customHeight="1">
      <c r="A272" s="30"/>
      <c r="B272" s="30"/>
      <c r="C272" s="30"/>
      <c r="D272" s="30"/>
      <c r="E272" s="30"/>
      <c r="F272" s="30"/>
      <c r="G272" s="30"/>
      <c r="H272" s="30"/>
      <c r="I272" s="30"/>
      <c r="J272" s="30"/>
      <c r="K272" s="30"/>
      <c r="L272" s="30"/>
      <c r="M272" s="30"/>
      <c r="N272" s="30"/>
      <c r="O272" s="30"/>
      <c r="P272" s="30"/>
      <c r="Q272" s="30"/>
      <c r="R272" s="30"/>
      <c r="S272" s="30"/>
      <c r="T272" s="30"/>
      <c r="U272" s="30"/>
      <c r="V272" s="30"/>
      <c r="W272" s="3"/>
      <c r="X272" s="3"/>
      <c r="Y272" s="3"/>
      <c r="Z272" s="3"/>
    </row>
    <row r="273" spans="1:26" ht="13.4" customHeight="1">
      <c r="A273" s="30"/>
      <c r="B273" s="30"/>
      <c r="C273" s="30"/>
      <c r="D273" s="30"/>
      <c r="E273" s="30"/>
      <c r="F273" s="30"/>
      <c r="G273" s="30"/>
      <c r="H273" s="30"/>
      <c r="I273" s="30"/>
      <c r="J273" s="30"/>
      <c r="K273" s="30"/>
      <c r="L273" s="30"/>
      <c r="M273" s="30"/>
      <c r="N273" s="30"/>
      <c r="O273" s="30"/>
      <c r="P273" s="30"/>
      <c r="Q273" s="30"/>
      <c r="R273" s="30"/>
      <c r="S273" s="30"/>
      <c r="T273" s="30"/>
      <c r="U273" s="30"/>
      <c r="V273" s="30"/>
      <c r="W273" s="3"/>
      <c r="X273" s="3"/>
      <c r="Y273" s="3"/>
      <c r="Z273" s="3"/>
    </row>
    <row r="274" spans="1:26" ht="13.4" customHeight="1">
      <c r="A274" s="30"/>
      <c r="B274" s="30"/>
      <c r="C274" s="30"/>
      <c r="D274" s="30"/>
      <c r="E274" s="30"/>
      <c r="F274" s="30"/>
      <c r="G274" s="30"/>
      <c r="H274" s="30"/>
      <c r="I274" s="30"/>
      <c r="J274" s="30"/>
      <c r="K274" s="30"/>
      <c r="L274" s="30"/>
      <c r="M274" s="30"/>
      <c r="N274" s="30"/>
      <c r="O274" s="30"/>
      <c r="P274" s="30"/>
      <c r="Q274" s="30"/>
      <c r="R274" s="30"/>
      <c r="S274" s="30"/>
      <c r="T274" s="30"/>
      <c r="U274" s="30"/>
      <c r="V274" s="30"/>
      <c r="W274" s="3"/>
      <c r="X274" s="3"/>
      <c r="Y274" s="3"/>
      <c r="Z274" s="3"/>
    </row>
    <row r="275" spans="1:26" ht="13.4" customHeight="1">
      <c r="A275" s="30"/>
      <c r="B275" s="30"/>
      <c r="C275" s="30"/>
      <c r="D275" s="30"/>
      <c r="E275" s="30"/>
      <c r="F275" s="30"/>
      <c r="G275" s="30"/>
      <c r="H275" s="30"/>
      <c r="I275" s="30"/>
      <c r="J275" s="30"/>
      <c r="K275" s="30"/>
      <c r="L275" s="30"/>
      <c r="M275" s="30"/>
      <c r="N275" s="30"/>
      <c r="O275" s="30"/>
      <c r="P275" s="30"/>
      <c r="Q275" s="30"/>
      <c r="R275" s="30"/>
      <c r="S275" s="30"/>
      <c r="T275" s="30"/>
      <c r="U275" s="30"/>
      <c r="V275" s="30"/>
      <c r="W275" s="3"/>
      <c r="X275" s="3"/>
      <c r="Y275" s="3"/>
      <c r="Z275" s="3"/>
    </row>
    <row r="276" spans="1:26" ht="13.4" customHeight="1">
      <c r="A276" s="30"/>
      <c r="B276" s="30"/>
      <c r="C276" s="30"/>
      <c r="D276" s="30"/>
      <c r="E276" s="30"/>
      <c r="F276" s="30"/>
      <c r="G276" s="30"/>
      <c r="H276" s="30"/>
      <c r="I276" s="30"/>
      <c r="J276" s="30"/>
      <c r="K276" s="30"/>
      <c r="L276" s="30"/>
      <c r="M276" s="30"/>
      <c r="N276" s="30"/>
      <c r="O276" s="30"/>
      <c r="P276" s="30"/>
      <c r="Q276" s="30"/>
      <c r="R276" s="30"/>
      <c r="S276" s="30"/>
      <c r="T276" s="30"/>
      <c r="U276" s="30"/>
      <c r="V276" s="30"/>
      <c r="W276" s="3"/>
      <c r="X276" s="3"/>
      <c r="Y276" s="3"/>
      <c r="Z276" s="3"/>
    </row>
    <row r="277" spans="1:26" ht="13.4" customHeight="1">
      <c r="A277" s="30"/>
      <c r="B277" s="30"/>
      <c r="C277" s="30"/>
      <c r="D277" s="30"/>
      <c r="E277" s="30"/>
      <c r="F277" s="30"/>
      <c r="G277" s="30"/>
      <c r="H277" s="30"/>
      <c r="I277" s="30"/>
      <c r="J277" s="30"/>
      <c r="K277" s="30"/>
      <c r="L277" s="30"/>
      <c r="M277" s="30"/>
      <c r="N277" s="30"/>
      <c r="O277" s="30"/>
      <c r="P277" s="30"/>
      <c r="Q277" s="30"/>
      <c r="R277" s="30"/>
      <c r="S277" s="30"/>
      <c r="T277" s="30"/>
      <c r="U277" s="30"/>
      <c r="V277" s="30"/>
      <c r="W277" s="3"/>
      <c r="X277" s="3"/>
      <c r="Y277" s="3"/>
      <c r="Z277" s="3"/>
    </row>
    <row r="278" spans="1:26" ht="13.4" customHeight="1">
      <c r="A278" s="30"/>
      <c r="B278" s="30"/>
      <c r="C278" s="30"/>
      <c r="D278" s="30"/>
      <c r="E278" s="30"/>
      <c r="F278" s="30"/>
      <c r="G278" s="30"/>
      <c r="H278" s="30"/>
      <c r="I278" s="30"/>
      <c r="J278" s="30"/>
      <c r="K278" s="30"/>
      <c r="L278" s="30"/>
      <c r="M278" s="30"/>
      <c r="N278" s="30"/>
      <c r="O278" s="30"/>
      <c r="P278" s="30"/>
      <c r="Q278" s="30"/>
      <c r="R278" s="30"/>
      <c r="S278" s="30"/>
      <c r="T278" s="30"/>
      <c r="U278" s="30"/>
      <c r="V278" s="30"/>
      <c r="W278" s="3"/>
      <c r="X278" s="3"/>
      <c r="Y278" s="3"/>
      <c r="Z278" s="3"/>
    </row>
    <row r="279" spans="1:26" ht="13.4" customHeight="1">
      <c r="A279" s="30"/>
      <c r="B279" s="30"/>
      <c r="C279" s="30"/>
      <c r="D279" s="30"/>
      <c r="E279" s="30"/>
      <c r="F279" s="30"/>
      <c r="G279" s="30"/>
      <c r="H279" s="30"/>
      <c r="I279" s="30"/>
      <c r="J279" s="30"/>
      <c r="K279" s="30"/>
      <c r="L279" s="30"/>
      <c r="M279" s="30"/>
      <c r="N279" s="30"/>
      <c r="O279" s="30"/>
      <c r="P279" s="30"/>
      <c r="Q279" s="30"/>
      <c r="R279" s="30"/>
      <c r="S279" s="30"/>
      <c r="T279" s="30"/>
      <c r="U279" s="30"/>
      <c r="V279" s="30"/>
      <c r="W279" s="3"/>
      <c r="X279" s="3"/>
      <c r="Y279" s="3"/>
      <c r="Z279" s="3"/>
    </row>
    <row r="280" spans="1:26" ht="13.4" customHeight="1">
      <c r="A280" s="30"/>
      <c r="B280" s="30"/>
      <c r="C280" s="30"/>
      <c r="D280" s="30"/>
      <c r="E280" s="30"/>
      <c r="F280" s="30"/>
      <c r="G280" s="30"/>
      <c r="H280" s="30"/>
      <c r="I280" s="30"/>
      <c r="J280" s="30"/>
      <c r="K280" s="30"/>
      <c r="L280" s="30"/>
      <c r="M280" s="30"/>
      <c r="N280" s="30"/>
      <c r="O280" s="30"/>
      <c r="P280" s="30"/>
      <c r="Q280" s="30"/>
      <c r="R280" s="30"/>
      <c r="S280" s="30"/>
      <c r="T280" s="30"/>
      <c r="U280" s="30"/>
      <c r="V280" s="30"/>
      <c r="W280" s="3"/>
      <c r="X280" s="3"/>
      <c r="Y280" s="3"/>
      <c r="Z280" s="3"/>
    </row>
    <row r="281" spans="1:26" ht="13.4" customHeight="1">
      <c r="A281" s="30"/>
      <c r="B281" s="30"/>
      <c r="C281" s="30"/>
      <c r="D281" s="30"/>
      <c r="E281" s="30"/>
      <c r="F281" s="30"/>
      <c r="G281" s="30"/>
      <c r="H281" s="30"/>
      <c r="I281" s="30"/>
      <c r="J281" s="30"/>
      <c r="K281" s="30"/>
      <c r="L281" s="30"/>
      <c r="M281" s="30"/>
      <c r="N281" s="30"/>
      <c r="O281" s="30"/>
      <c r="P281" s="30"/>
      <c r="Q281" s="30"/>
      <c r="R281" s="30"/>
      <c r="S281" s="30"/>
      <c r="T281" s="30"/>
      <c r="U281" s="30"/>
      <c r="V281" s="30"/>
      <c r="W281" s="3"/>
      <c r="X281" s="3"/>
      <c r="Y281" s="3"/>
      <c r="Z281" s="3"/>
    </row>
    <row r="282" spans="1:26" ht="13.4" customHeight="1">
      <c r="A282" s="30"/>
      <c r="B282" s="30"/>
      <c r="C282" s="30"/>
      <c r="D282" s="30"/>
      <c r="E282" s="30"/>
      <c r="F282" s="30"/>
      <c r="G282" s="30"/>
      <c r="H282" s="30"/>
      <c r="I282" s="30"/>
      <c r="J282" s="30"/>
      <c r="K282" s="30"/>
      <c r="L282" s="30"/>
      <c r="M282" s="30"/>
      <c r="N282" s="30"/>
      <c r="O282" s="30"/>
      <c r="P282" s="30"/>
      <c r="Q282" s="30"/>
      <c r="R282" s="30"/>
      <c r="S282" s="30"/>
      <c r="T282" s="30"/>
      <c r="U282" s="30"/>
      <c r="V282" s="30"/>
      <c r="W282" s="3"/>
      <c r="X282" s="3"/>
      <c r="Y282" s="3"/>
      <c r="Z282" s="3"/>
    </row>
    <row r="283" spans="1:26" ht="13.4" customHeight="1">
      <c r="A283" s="30"/>
      <c r="B283" s="30"/>
      <c r="C283" s="30"/>
      <c r="D283" s="30"/>
      <c r="E283" s="30"/>
      <c r="F283" s="30"/>
      <c r="G283" s="30"/>
      <c r="H283" s="30"/>
      <c r="I283" s="30"/>
      <c r="J283" s="30"/>
      <c r="K283" s="30"/>
      <c r="L283" s="30"/>
      <c r="M283" s="30"/>
      <c r="N283" s="30"/>
      <c r="O283" s="30"/>
      <c r="P283" s="30"/>
      <c r="Q283" s="30"/>
      <c r="R283" s="30"/>
      <c r="S283" s="30"/>
      <c r="T283" s="30"/>
      <c r="U283" s="30"/>
      <c r="V283" s="30"/>
      <c r="W283" s="3"/>
      <c r="X283" s="3"/>
      <c r="Y283" s="3"/>
      <c r="Z283" s="3"/>
    </row>
    <row r="284" spans="1:26" ht="13.4" customHeight="1">
      <c r="A284" s="30"/>
      <c r="B284" s="30"/>
      <c r="C284" s="30"/>
      <c r="D284" s="30"/>
      <c r="E284" s="30"/>
      <c r="F284" s="30"/>
      <c r="G284" s="30"/>
      <c r="H284" s="30"/>
      <c r="I284" s="30"/>
      <c r="J284" s="30"/>
      <c r="K284" s="30"/>
      <c r="L284" s="30"/>
      <c r="M284" s="30"/>
      <c r="N284" s="30"/>
      <c r="O284" s="30"/>
      <c r="P284" s="30"/>
      <c r="Q284" s="30"/>
      <c r="R284" s="30"/>
      <c r="S284" s="30"/>
      <c r="T284" s="30"/>
      <c r="U284" s="30"/>
      <c r="V284" s="30"/>
      <c r="W284" s="3"/>
      <c r="X284" s="3"/>
      <c r="Y284" s="3"/>
      <c r="Z284" s="3"/>
    </row>
    <row r="285" spans="1:26" ht="13.4" customHeight="1">
      <c r="A285" s="30"/>
      <c r="B285" s="30"/>
      <c r="C285" s="30"/>
      <c r="D285" s="30"/>
      <c r="E285" s="30"/>
      <c r="F285" s="30"/>
      <c r="G285" s="30"/>
      <c r="H285" s="30"/>
      <c r="I285" s="30"/>
      <c r="J285" s="30"/>
      <c r="K285" s="30"/>
      <c r="L285" s="30"/>
      <c r="M285" s="30"/>
      <c r="N285" s="30"/>
      <c r="O285" s="30"/>
      <c r="P285" s="30"/>
      <c r="Q285" s="30"/>
      <c r="R285" s="30"/>
      <c r="S285" s="30"/>
      <c r="T285" s="30"/>
      <c r="U285" s="30"/>
      <c r="V285" s="30"/>
      <c r="W285" s="3"/>
      <c r="X285" s="3"/>
      <c r="Y285" s="3"/>
      <c r="Z285" s="3"/>
    </row>
    <row r="286" spans="1:26" ht="13.4" customHeight="1">
      <c r="A286" s="30"/>
      <c r="B286" s="30"/>
      <c r="C286" s="30"/>
      <c r="D286" s="30"/>
      <c r="E286" s="30"/>
      <c r="F286" s="30"/>
      <c r="G286" s="30"/>
      <c r="H286" s="30"/>
      <c r="I286" s="30"/>
      <c r="J286" s="30"/>
      <c r="K286" s="30"/>
      <c r="L286" s="30"/>
      <c r="M286" s="30"/>
      <c r="N286" s="30"/>
      <c r="O286" s="30"/>
      <c r="P286" s="30"/>
      <c r="Q286" s="30"/>
      <c r="R286" s="30"/>
      <c r="S286" s="30"/>
      <c r="T286" s="30"/>
      <c r="U286" s="30"/>
      <c r="V286" s="30"/>
      <c r="W286" s="3"/>
      <c r="X286" s="3"/>
      <c r="Y286" s="3"/>
      <c r="Z286" s="3"/>
    </row>
    <row r="287" spans="1:26" ht="13.4" customHeight="1">
      <c r="A287" s="30"/>
      <c r="B287" s="30"/>
      <c r="C287" s="30"/>
      <c r="D287" s="30"/>
      <c r="E287" s="30"/>
      <c r="F287" s="30"/>
      <c r="G287" s="30"/>
      <c r="H287" s="30"/>
      <c r="I287" s="30"/>
      <c r="J287" s="30"/>
      <c r="K287" s="30"/>
      <c r="L287" s="30"/>
      <c r="M287" s="30"/>
      <c r="N287" s="30"/>
      <c r="O287" s="30"/>
      <c r="P287" s="30"/>
      <c r="Q287" s="30"/>
      <c r="R287" s="30"/>
      <c r="S287" s="30"/>
      <c r="T287" s="30"/>
      <c r="U287" s="30"/>
      <c r="V287" s="30"/>
      <c r="W287" s="3"/>
      <c r="X287" s="3"/>
      <c r="Y287" s="3"/>
      <c r="Z287" s="3"/>
    </row>
    <row r="288" spans="1:26" ht="13.4" customHeight="1">
      <c r="A288" s="30"/>
      <c r="B288" s="30"/>
      <c r="C288" s="30"/>
      <c r="D288" s="30"/>
      <c r="E288" s="30"/>
      <c r="F288" s="30"/>
      <c r="G288" s="30"/>
      <c r="H288" s="30"/>
      <c r="I288" s="30"/>
      <c r="J288" s="30"/>
      <c r="K288" s="30"/>
      <c r="L288" s="30"/>
      <c r="M288" s="30"/>
      <c r="N288" s="30"/>
      <c r="O288" s="30"/>
      <c r="P288" s="30"/>
      <c r="Q288" s="30"/>
      <c r="R288" s="30"/>
      <c r="S288" s="30"/>
      <c r="T288" s="30"/>
      <c r="U288" s="30"/>
      <c r="V288" s="30"/>
      <c r="W288" s="3"/>
      <c r="X288" s="3"/>
      <c r="Y288" s="3"/>
      <c r="Z288" s="3"/>
    </row>
    <row r="289" spans="1:26" ht="13.4" customHeight="1">
      <c r="A289" s="30"/>
      <c r="B289" s="30"/>
      <c r="C289" s="30"/>
      <c r="D289" s="30"/>
      <c r="E289" s="30"/>
      <c r="F289" s="30"/>
      <c r="G289" s="30"/>
      <c r="H289" s="30"/>
      <c r="I289" s="30"/>
      <c r="J289" s="30"/>
      <c r="K289" s="30"/>
      <c r="L289" s="30"/>
      <c r="M289" s="30"/>
      <c r="N289" s="30"/>
      <c r="O289" s="30"/>
      <c r="P289" s="30"/>
      <c r="Q289" s="30"/>
      <c r="R289" s="30"/>
      <c r="S289" s="30"/>
      <c r="T289" s="30"/>
      <c r="U289" s="30"/>
      <c r="V289" s="30"/>
      <c r="W289" s="3"/>
      <c r="X289" s="3"/>
      <c r="Y289" s="3"/>
      <c r="Z289" s="3"/>
    </row>
    <row r="290" spans="1:26" ht="13.4" customHeight="1">
      <c r="A290" s="30"/>
      <c r="B290" s="30"/>
      <c r="C290" s="30"/>
      <c r="D290" s="30"/>
      <c r="E290" s="30"/>
      <c r="F290" s="30"/>
      <c r="G290" s="30"/>
      <c r="H290" s="30"/>
      <c r="I290" s="30"/>
      <c r="J290" s="30"/>
      <c r="K290" s="30"/>
      <c r="L290" s="30"/>
      <c r="M290" s="30"/>
      <c r="N290" s="30"/>
      <c r="O290" s="30"/>
      <c r="P290" s="30"/>
      <c r="Q290" s="30"/>
      <c r="R290" s="30"/>
      <c r="S290" s="30"/>
      <c r="T290" s="30"/>
      <c r="U290" s="30"/>
      <c r="V290" s="30"/>
      <c r="W290" s="3"/>
      <c r="X290" s="3"/>
      <c r="Y290" s="3"/>
      <c r="Z290" s="3"/>
    </row>
    <row r="291" spans="1:26" ht="13.4" customHeight="1">
      <c r="A291" s="30"/>
      <c r="B291" s="30"/>
      <c r="C291" s="30"/>
      <c r="D291" s="30"/>
      <c r="E291" s="30"/>
      <c r="F291" s="30"/>
      <c r="G291" s="30"/>
      <c r="H291" s="30"/>
      <c r="I291" s="30"/>
      <c r="J291" s="30"/>
      <c r="K291" s="30"/>
      <c r="L291" s="30"/>
      <c r="M291" s="30"/>
      <c r="N291" s="30"/>
      <c r="O291" s="30"/>
      <c r="P291" s="30"/>
      <c r="Q291" s="30"/>
      <c r="R291" s="30"/>
      <c r="S291" s="30"/>
      <c r="T291" s="30"/>
      <c r="U291" s="30"/>
      <c r="V291" s="30"/>
      <c r="W291" s="3"/>
      <c r="X291" s="3"/>
      <c r="Y291" s="3"/>
      <c r="Z291" s="3"/>
    </row>
    <row r="292" spans="1:26" ht="13.4" customHeight="1">
      <c r="A292" s="30"/>
      <c r="B292" s="30"/>
      <c r="C292" s="30"/>
      <c r="D292" s="30"/>
      <c r="E292" s="30"/>
      <c r="F292" s="30"/>
      <c r="G292" s="30"/>
      <c r="H292" s="30"/>
      <c r="I292" s="30"/>
      <c r="J292" s="30"/>
      <c r="K292" s="30"/>
      <c r="L292" s="30"/>
      <c r="M292" s="30"/>
      <c r="N292" s="30"/>
      <c r="O292" s="30"/>
      <c r="P292" s="30"/>
      <c r="Q292" s="30"/>
      <c r="R292" s="30"/>
      <c r="S292" s="30"/>
      <c r="T292" s="30"/>
      <c r="U292" s="30"/>
      <c r="V292" s="30"/>
      <c r="W292" s="3"/>
      <c r="X292" s="3"/>
      <c r="Y292" s="3"/>
      <c r="Z292" s="3"/>
    </row>
    <row r="293" spans="1:26" ht="13.4" customHeight="1">
      <c r="A293" s="30"/>
      <c r="B293" s="30"/>
      <c r="C293" s="30"/>
      <c r="D293" s="30"/>
      <c r="E293" s="30"/>
      <c r="F293" s="30"/>
      <c r="G293" s="30"/>
      <c r="H293" s="30"/>
      <c r="I293" s="30"/>
      <c r="J293" s="30"/>
      <c r="K293" s="30"/>
      <c r="L293" s="30"/>
      <c r="M293" s="30"/>
      <c r="N293" s="30"/>
      <c r="O293" s="30"/>
      <c r="P293" s="30"/>
      <c r="Q293" s="30"/>
      <c r="R293" s="30"/>
      <c r="S293" s="30"/>
      <c r="T293" s="30"/>
      <c r="U293" s="30"/>
      <c r="V293" s="30"/>
      <c r="W293" s="3"/>
      <c r="X293" s="3"/>
      <c r="Y293" s="3"/>
      <c r="Z293" s="3"/>
    </row>
    <row r="294" spans="1:26" ht="13.4" customHeight="1">
      <c r="A294" s="30"/>
      <c r="B294" s="30"/>
      <c r="C294" s="30"/>
      <c r="D294" s="30"/>
      <c r="E294" s="30"/>
      <c r="F294" s="30"/>
      <c r="G294" s="30"/>
      <c r="H294" s="30"/>
      <c r="I294" s="30"/>
      <c r="J294" s="30"/>
      <c r="K294" s="30"/>
      <c r="L294" s="30"/>
      <c r="M294" s="30"/>
      <c r="N294" s="30"/>
      <c r="O294" s="30"/>
      <c r="P294" s="30"/>
      <c r="Q294" s="30"/>
      <c r="R294" s="30"/>
      <c r="S294" s="30"/>
      <c r="T294" s="30"/>
      <c r="U294" s="30"/>
      <c r="V294" s="30"/>
      <c r="W294" s="3"/>
      <c r="X294" s="3"/>
      <c r="Y294" s="3"/>
      <c r="Z294" s="3"/>
    </row>
    <row r="295" spans="1:26" ht="13.4" customHeight="1">
      <c r="A295" s="30"/>
      <c r="B295" s="30"/>
      <c r="C295" s="30"/>
      <c r="D295" s="30"/>
      <c r="E295" s="30"/>
      <c r="F295" s="30"/>
      <c r="G295" s="30"/>
      <c r="H295" s="30"/>
      <c r="I295" s="30"/>
      <c r="J295" s="30"/>
      <c r="K295" s="30"/>
      <c r="L295" s="30"/>
      <c r="M295" s="30"/>
      <c r="N295" s="30"/>
      <c r="O295" s="30"/>
      <c r="P295" s="30"/>
      <c r="Q295" s="30"/>
      <c r="R295" s="30"/>
      <c r="S295" s="30"/>
      <c r="T295" s="30"/>
      <c r="U295" s="30"/>
      <c r="V295" s="30"/>
      <c r="W295" s="3"/>
      <c r="X295" s="3"/>
      <c r="Y295" s="3"/>
      <c r="Z295" s="3"/>
    </row>
    <row r="296" spans="1:26" ht="13.4" customHeight="1">
      <c r="A296" s="30"/>
      <c r="B296" s="30"/>
      <c r="C296" s="30"/>
      <c r="D296" s="30"/>
      <c r="E296" s="30"/>
      <c r="F296" s="30"/>
      <c r="G296" s="30"/>
      <c r="H296" s="30"/>
      <c r="I296" s="30"/>
      <c r="J296" s="30"/>
      <c r="K296" s="30"/>
      <c r="L296" s="30"/>
      <c r="M296" s="30"/>
      <c r="N296" s="30"/>
      <c r="O296" s="30"/>
      <c r="P296" s="30"/>
      <c r="Q296" s="30"/>
      <c r="R296" s="30"/>
      <c r="S296" s="30"/>
      <c r="T296" s="30"/>
      <c r="U296" s="30"/>
      <c r="V296" s="30"/>
      <c r="W296" s="3"/>
      <c r="X296" s="3"/>
      <c r="Y296" s="3"/>
      <c r="Z296" s="3"/>
    </row>
    <row r="297" spans="1:26" ht="13.4" customHeight="1">
      <c r="A297" s="30"/>
      <c r="B297" s="30"/>
      <c r="C297" s="30"/>
      <c r="D297" s="30"/>
      <c r="E297" s="30"/>
      <c r="F297" s="30"/>
      <c r="G297" s="30"/>
      <c r="H297" s="30"/>
      <c r="I297" s="30"/>
      <c r="J297" s="30"/>
      <c r="K297" s="30"/>
      <c r="L297" s="30"/>
      <c r="M297" s="30"/>
      <c r="N297" s="30"/>
      <c r="O297" s="30"/>
      <c r="P297" s="30"/>
      <c r="Q297" s="30"/>
      <c r="R297" s="30"/>
      <c r="S297" s="30"/>
      <c r="T297" s="30"/>
      <c r="U297" s="30"/>
      <c r="V297" s="30"/>
      <c r="W297" s="3"/>
      <c r="X297" s="3"/>
      <c r="Y297" s="3"/>
      <c r="Z297" s="3"/>
    </row>
    <row r="298" spans="1:26" ht="13.4" customHeight="1">
      <c r="A298" s="30"/>
      <c r="B298" s="30"/>
      <c r="C298" s="30"/>
      <c r="D298" s="30"/>
      <c r="E298" s="30"/>
      <c r="F298" s="30"/>
      <c r="G298" s="30"/>
      <c r="H298" s="30"/>
      <c r="I298" s="30"/>
      <c r="J298" s="30"/>
      <c r="K298" s="30"/>
      <c r="L298" s="30"/>
      <c r="M298" s="30"/>
      <c r="N298" s="30"/>
      <c r="O298" s="30"/>
      <c r="P298" s="30"/>
      <c r="Q298" s="30"/>
      <c r="R298" s="30"/>
      <c r="S298" s="30"/>
      <c r="T298" s="30"/>
      <c r="U298" s="30"/>
      <c r="V298" s="30"/>
      <c r="W298" s="3"/>
      <c r="X298" s="3"/>
      <c r="Y298" s="3"/>
      <c r="Z298" s="3"/>
    </row>
    <row r="299" spans="1:26" ht="13.4" customHeight="1">
      <c r="A299" s="30"/>
      <c r="B299" s="30"/>
      <c r="C299" s="30"/>
      <c r="D299" s="30"/>
      <c r="E299" s="30"/>
      <c r="F299" s="30"/>
      <c r="G299" s="30"/>
      <c r="H299" s="30"/>
      <c r="I299" s="30"/>
      <c r="J299" s="30"/>
      <c r="K299" s="30"/>
      <c r="L299" s="30"/>
      <c r="M299" s="30"/>
      <c r="N299" s="30"/>
      <c r="O299" s="30"/>
      <c r="P299" s="30"/>
      <c r="Q299" s="30"/>
      <c r="R299" s="30"/>
      <c r="S299" s="30"/>
      <c r="T299" s="30"/>
      <c r="U299" s="30"/>
      <c r="V299" s="30"/>
      <c r="W299" s="3"/>
      <c r="X299" s="3"/>
      <c r="Y299" s="3"/>
      <c r="Z299" s="3"/>
    </row>
    <row r="300" spans="1:26" ht="13.4" customHeight="1">
      <c r="A300" s="30"/>
      <c r="B300" s="30"/>
      <c r="C300" s="30"/>
      <c r="D300" s="30"/>
      <c r="E300" s="30"/>
      <c r="F300" s="30"/>
      <c r="G300" s="30"/>
      <c r="H300" s="30"/>
      <c r="I300" s="30"/>
      <c r="J300" s="30"/>
      <c r="K300" s="30"/>
      <c r="L300" s="30"/>
      <c r="M300" s="30"/>
      <c r="N300" s="30"/>
      <c r="O300" s="30"/>
      <c r="P300" s="30"/>
      <c r="Q300" s="30"/>
      <c r="R300" s="30"/>
      <c r="S300" s="30"/>
      <c r="T300" s="30"/>
      <c r="U300" s="30"/>
      <c r="V300" s="30"/>
      <c r="W300" s="3"/>
      <c r="X300" s="3"/>
      <c r="Y300" s="3"/>
      <c r="Z300" s="3"/>
    </row>
    <row r="301" spans="1:26" ht="13.4" customHeight="1">
      <c r="A301" s="30"/>
      <c r="B301" s="30"/>
      <c r="C301" s="30"/>
      <c r="D301" s="30"/>
      <c r="E301" s="30"/>
      <c r="F301" s="30"/>
      <c r="G301" s="30"/>
      <c r="H301" s="30"/>
      <c r="I301" s="30"/>
      <c r="J301" s="30"/>
      <c r="K301" s="30"/>
      <c r="L301" s="30"/>
      <c r="M301" s="30"/>
      <c r="N301" s="30"/>
      <c r="O301" s="30"/>
      <c r="P301" s="30"/>
      <c r="Q301" s="30"/>
      <c r="R301" s="30"/>
      <c r="S301" s="30"/>
      <c r="T301" s="30"/>
      <c r="U301" s="30"/>
      <c r="V301" s="30"/>
      <c r="W301" s="3"/>
      <c r="X301" s="3"/>
      <c r="Y301" s="3"/>
      <c r="Z301" s="3"/>
    </row>
    <row r="302" spans="1:26" ht="13.4" customHeight="1">
      <c r="A302" s="30"/>
      <c r="B302" s="30"/>
      <c r="C302" s="30"/>
      <c r="D302" s="30"/>
      <c r="E302" s="30"/>
      <c r="F302" s="30"/>
      <c r="G302" s="30"/>
      <c r="H302" s="30"/>
      <c r="I302" s="30"/>
      <c r="J302" s="30"/>
      <c r="K302" s="30"/>
      <c r="L302" s="30"/>
      <c r="M302" s="30"/>
      <c r="N302" s="30"/>
      <c r="O302" s="30"/>
      <c r="P302" s="30"/>
      <c r="Q302" s="30"/>
      <c r="R302" s="30"/>
      <c r="S302" s="30"/>
      <c r="T302" s="30"/>
      <c r="U302" s="30"/>
      <c r="V302" s="30"/>
      <c r="W302" s="3"/>
      <c r="X302" s="3"/>
      <c r="Y302" s="3"/>
      <c r="Z302" s="3"/>
    </row>
    <row r="303" spans="1:26" ht="13.4" customHeight="1">
      <c r="A303" s="30"/>
      <c r="B303" s="30"/>
      <c r="C303" s="30"/>
      <c r="D303" s="30"/>
      <c r="E303" s="30"/>
      <c r="F303" s="30"/>
      <c r="G303" s="30"/>
      <c r="H303" s="30"/>
      <c r="I303" s="30"/>
      <c r="J303" s="30"/>
      <c r="K303" s="30"/>
      <c r="L303" s="30"/>
      <c r="M303" s="30"/>
      <c r="N303" s="30"/>
      <c r="O303" s="30"/>
      <c r="P303" s="30"/>
      <c r="Q303" s="30"/>
      <c r="R303" s="30"/>
      <c r="S303" s="30"/>
      <c r="T303" s="30"/>
      <c r="U303" s="30"/>
      <c r="V303" s="30"/>
      <c r="W303" s="3"/>
      <c r="X303" s="3"/>
      <c r="Y303" s="3"/>
      <c r="Z303" s="3"/>
    </row>
    <row r="304" spans="1:26" ht="13.4" customHeight="1">
      <c r="A304" s="30"/>
      <c r="B304" s="30"/>
      <c r="C304" s="30"/>
      <c r="D304" s="30"/>
      <c r="E304" s="30"/>
      <c r="F304" s="30"/>
      <c r="G304" s="30"/>
      <c r="H304" s="30"/>
      <c r="I304" s="30"/>
      <c r="J304" s="30"/>
      <c r="K304" s="30"/>
      <c r="L304" s="30"/>
      <c r="M304" s="30"/>
      <c r="N304" s="30"/>
      <c r="O304" s="30"/>
      <c r="P304" s="30"/>
      <c r="Q304" s="30"/>
      <c r="R304" s="30"/>
      <c r="S304" s="30"/>
      <c r="T304" s="30"/>
      <c r="U304" s="30"/>
      <c r="V304" s="30"/>
      <c r="W304" s="3"/>
      <c r="X304" s="3"/>
      <c r="Y304" s="3"/>
      <c r="Z304" s="3"/>
    </row>
    <row r="305" spans="1:26" ht="13.4" customHeight="1">
      <c r="A305" s="30"/>
      <c r="B305" s="30"/>
      <c r="C305" s="30"/>
      <c r="D305" s="30"/>
      <c r="E305" s="30"/>
      <c r="F305" s="30"/>
      <c r="G305" s="30"/>
      <c r="H305" s="30"/>
      <c r="I305" s="30"/>
      <c r="J305" s="30"/>
      <c r="K305" s="30"/>
      <c r="L305" s="30"/>
      <c r="M305" s="30"/>
      <c r="N305" s="30"/>
      <c r="O305" s="30"/>
      <c r="P305" s="30"/>
      <c r="Q305" s="30"/>
      <c r="R305" s="30"/>
      <c r="S305" s="30"/>
      <c r="T305" s="30"/>
      <c r="U305" s="30"/>
      <c r="V305" s="30"/>
      <c r="W305" s="3"/>
      <c r="X305" s="3"/>
      <c r="Y305" s="3"/>
      <c r="Z305" s="3"/>
    </row>
    <row r="306" spans="1:26" ht="13.4" customHeight="1">
      <c r="A306" s="30"/>
      <c r="B306" s="30"/>
      <c r="C306" s="30"/>
      <c r="D306" s="30"/>
      <c r="E306" s="30"/>
      <c r="F306" s="30"/>
      <c r="G306" s="30"/>
      <c r="H306" s="30"/>
      <c r="I306" s="30"/>
      <c r="J306" s="30"/>
      <c r="K306" s="30"/>
      <c r="L306" s="30"/>
      <c r="M306" s="30"/>
      <c r="N306" s="30"/>
      <c r="O306" s="30"/>
      <c r="P306" s="30"/>
      <c r="Q306" s="30"/>
      <c r="R306" s="30"/>
      <c r="S306" s="30"/>
      <c r="T306" s="30"/>
      <c r="U306" s="30"/>
      <c r="V306" s="30"/>
      <c r="W306" s="3"/>
      <c r="X306" s="3"/>
      <c r="Y306" s="3"/>
      <c r="Z306" s="3"/>
    </row>
    <row r="307" spans="1:26" ht="13.4" customHeight="1">
      <c r="A307" s="30"/>
      <c r="B307" s="30"/>
      <c r="C307" s="30"/>
      <c r="D307" s="30"/>
      <c r="E307" s="30"/>
      <c r="F307" s="30"/>
      <c r="G307" s="30"/>
      <c r="H307" s="30"/>
      <c r="I307" s="30"/>
      <c r="J307" s="30"/>
      <c r="K307" s="30"/>
      <c r="L307" s="30"/>
      <c r="M307" s="30"/>
      <c r="N307" s="30"/>
      <c r="O307" s="30"/>
      <c r="P307" s="30"/>
      <c r="Q307" s="30"/>
      <c r="R307" s="30"/>
      <c r="S307" s="30"/>
      <c r="T307" s="30"/>
      <c r="U307" s="30"/>
      <c r="V307" s="30"/>
      <c r="W307" s="3"/>
      <c r="X307" s="3"/>
      <c r="Y307" s="3"/>
      <c r="Z307" s="3"/>
    </row>
    <row r="308" spans="1:26" ht="13.4" customHeight="1">
      <c r="A308" s="30"/>
      <c r="B308" s="30"/>
      <c r="C308" s="30"/>
      <c r="D308" s="30"/>
      <c r="E308" s="30"/>
      <c r="F308" s="30"/>
      <c r="G308" s="30"/>
      <c r="H308" s="30"/>
      <c r="I308" s="30"/>
      <c r="J308" s="30"/>
      <c r="K308" s="30"/>
      <c r="L308" s="30"/>
      <c r="M308" s="30"/>
      <c r="N308" s="30"/>
      <c r="O308" s="30"/>
      <c r="P308" s="30"/>
      <c r="Q308" s="30"/>
      <c r="R308" s="30"/>
      <c r="S308" s="30"/>
      <c r="T308" s="30"/>
      <c r="U308" s="30"/>
      <c r="V308" s="30"/>
      <c r="W308" s="3"/>
      <c r="X308" s="3"/>
      <c r="Y308" s="3"/>
      <c r="Z308" s="3"/>
    </row>
    <row r="309" spans="1:26" ht="13.4" customHeight="1">
      <c r="A309" s="30"/>
      <c r="B309" s="30"/>
      <c r="C309" s="30"/>
      <c r="D309" s="30"/>
      <c r="E309" s="30"/>
      <c r="F309" s="30"/>
      <c r="G309" s="30"/>
      <c r="H309" s="30"/>
      <c r="I309" s="30"/>
      <c r="J309" s="30"/>
      <c r="K309" s="30"/>
      <c r="L309" s="30"/>
      <c r="M309" s="30"/>
      <c r="N309" s="30"/>
      <c r="O309" s="30"/>
      <c r="P309" s="30"/>
      <c r="Q309" s="30"/>
      <c r="R309" s="30"/>
      <c r="S309" s="30"/>
      <c r="T309" s="30"/>
      <c r="U309" s="30"/>
      <c r="V309" s="30"/>
      <c r="W309" s="3"/>
      <c r="X309" s="3"/>
      <c r="Y309" s="3"/>
      <c r="Z309" s="3"/>
    </row>
    <row r="310" spans="1:26" ht="13.4" customHeight="1">
      <c r="A310" s="30"/>
      <c r="B310" s="30"/>
      <c r="C310" s="30"/>
      <c r="D310" s="30"/>
      <c r="E310" s="30"/>
      <c r="F310" s="30"/>
      <c r="G310" s="30"/>
      <c r="H310" s="30"/>
      <c r="I310" s="30"/>
      <c r="J310" s="30"/>
      <c r="K310" s="30"/>
      <c r="L310" s="30"/>
      <c r="M310" s="30"/>
      <c r="N310" s="30"/>
      <c r="O310" s="30"/>
      <c r="P310" s="30"/>
      <c r="Q310" s="30"/>
      <c r="R310" s="30"/>
      <c r="S310" s="30"/>
      <c r="T310" s="30"/>
      <c r="U310" s="30"/>
      <c r="V310" s="30"/>
      <c r="W310" s="3"/>
      <c r="X310" s="3"/>
      <c r="Y310" s="3"/>
      <c r="Z310" s="3"/>
    </row>
    <row r="311" spans="1:26" ht="13.4" customHeight="1">
      <c r="A311" s="30"/>
      <c r="B311" s="30"/>
      <c r="C311" s="30"/>
      <c r="D311" s="30"/>
      <c r="E311" s="30"/>
      <c r="F311" s="30"/>
      <c r="G311" s="30"/>
      <c r="H311" s="30"/>
      <c r="I311" s="30"/>
      <c r="J311" s="30"/>
      <c r="K311" s="30"/>
      <c r="L311" s="30"/>
      <c r="M311" s="30"/>
      <c r="N311" s="30"/>
      <c r="O311" s="30"/>
      <c r="P311" s="30"/>
      <c r="Q311" s="30"/>
      <c r="R311" s="30"/>
      <c r="S311" s="30"/>
      <c r="T311" s="30"/>
      <c r="U311" s="30"/>
      <c r="V311" s="30"/>
      <c r="W311" s="3"/>
      <c r="X311" s="3"/>
      <c r="Y311" s="3"/>
      <c r="Z311" s="3"/>
    </row>
    <row r="312" spans="1:26" ht="13.4" customHeight="1">
      <c r="A312" s="30"/>
      <c r="B312" s="30"/>
      <c r="C312" s="30"/>
      <c r="D312" s="30"/>
      <c r="E312" s="30"/>
      <c r="F312" s="30"/>
      <c r="G312" s="30"/>
      <c r="H312" s="30"/>
      <c r="I312" s="30"/>
      <c r="J312" s="30"/>
      <c r="K312" s="30"/>
      <c r="L312" s="30"/>
      <c r="M312" s="30"/>
      <c r="N312" s="30"/>
      <c r="O312" s="30"/>
      <c r="P312" s="30"/>
      <c r="Q312" s="30"/>
      <c r="R312" s="30"/>
      <c r="S312" s="30"/>
      <c r="T312" s="30"/>
      <c r="U312" s="30"/>
      <c r="V312" s="30"/>
      <c r="W312" s="3"/>
      <c r="X312" s="3"/>
      <c r="Y312" s="3"/>
      <c r="Z312" s="3"/>
    </row>
    <row r="313" spans="1:26" ht="13.4" customHeight="1">
      <c r="A313" s="30"/>
      <c r="B313" s="30"/>
      <c r="C313" s="30"/>
      <c r="D313" s="30"/>
      <c r="E313" s="30"/>
      <c r="F313" s="30"/>
      <c r="G313" s="30"/>
      <c r="H313" s="30"/>
      <c r="I313" s="30"/>
      <c r="J313" s="30"/>
      <c r="K313" s="30"/>
      <c r="L313" s="30"/>
      <c r="M313" s="30"/>
      <c r="N313" s="30"/>
      <c r="O313" s="30"/>
      <c r="P313" s="30"/>
      <c r="Q313" s="30"/>
      <c r="R313" s="30"/>
      <c r="S313" s="30"/>
      <c r="T313" s="30"/>
      <c r="U313" s="30"/>
      <c r="V313" s="30"/>
      <c r="W313" s="3"/>
      <c r="X313" s="3"/>
      <c r="Y313" s="3"/>
      <c r="Z313" s="3"/>
    </row>
    <row r="314" spans="1:26" ht="13.4" customHeight="1">
      <c r="A314" s="30"/>
      <c r="B314" s="30"/>
      <c r="C314" s="30"/>
      <c r="D314" s="30"/>
      <c r="E314" s="30"/>
      <c r="F314" s="30"/>
      <c r="G314" s="30"/>
      <c r="H314" s="30"/>
      <c r="I314" s="30"/>
      <c r="J314" s="30"/>
      <c r="K314" s="30"/>
      <c r="L314" s="30"/>
      <c r="M314" s="30"/>
      <c r="N314" s="30"/>
      <c r="O314" s="30"/>
      <c r="P314" s="30"/>
      <c r="Q314" s="30"/>
      <c r="R314" s="30"/>
      <c r="S314" s="30"/>
      <c r="T314" s="30"/>
      <c r="U314" s="30"/>
      <c r="V314" s="30"/>
      <c r="W314" s="3"/>
      <c r="X314" s="3"/>
      <c r="Y314" s="3"/>
      <c r="Z314" s="3"/>
    </row>
    <row r="315" spans="1:26" ht="13.4" customHeight="1">
      <c r="A315" s="30"/>
      <c r="B315" s="30"/>
      <c r="C315" s="30"/>
      <c r="D315" s="30"/>
      <c r="E315" s="30"/>
      <c r="F315" s="30"/>
      <c r="G315" s="30"/>
      <c r="H315" s="30"/>
      <c r="I315" s="30"/>
      <c r="J315" s="30"/>
      <c r="K315" s="30"/>
      <c r="L315" s="30"/>
      <c r="M315" s="30"/>
      <c r="N315" s="30"/>
      <c r="O315" s="30"/>
      <c r="P315" s="30"/>
      <c r="Q315" s="30"/>
      <c r="R315" s="30"/>
      <c r="S315" s="30"/>
      <c r="T315" s="30"/>
      <c r="U315" s="30"/>
      <c r="V315" s="30"/>
      <c r="W315" s="3"/>
      <c r="X315" s="3"/>
      <c r="Y315" s="3"/>
      <c r="Z315" s="3"/>
    </row>
    <row r="316" spans="1:26" ht="13.4" customHeight="1">
      <c r="A316" s="30"/>
      <c r="B316" s="30"/>
      <c r="C316" s="30"/>
      <c r="D316" s="30"/>
      <c r="E316" s="30"/>
      <c r="F316" s="30"/>
      <c r="G316" s="30"/>
      <c r="H316" s="30"/>
      <c r="I316" s="30"/>
      <c r="J316" s="30"/>
      <c r="K316" s="30"/>
      <c r="L316" s="30"/>
      <c r="M316" s="30"/>
      <c r="N316" s="30"/>
      <c r="O316" s="30"/>
      <c r="P316" s="30"/>
      <c r="Q316" s="30"/>
      <c r="R316" s="30"/>
      <c r="S316" s="30"/>
      <c r="T316" s="30"/>
      <c r="U316" s="30"/>
      <c r="V316" s="30"/>
      <c r="W316" s="3"/>
      <c r="X316" s="3"/>
      <c r="Y316" s="3"/>
      <c r="Z316" s="3"/>
    </row>
    <row r="317" spans="1:26" ht="13.4" customHeight="1">
      <c r="A317" s="30"/>
      <c r="B317" s="30"/>
      <c r="C317" s="30"/>
      <c r="D317" s="30"/>
      <c r="E317" s="30"/>
      <c r="F317" s="30"/>
      <c r="G317" s="30"/>
      <c r="H317" s="30"/>
      <c r="I317" s="30"/>
      <c r="J317" s="30"/>
      <c r="K317" s="30"/>
      <c r="L317" s="30"/>
      <c r="M317" s="30"/>
      <c r="N317" s="30"/>
      <c r="O317" s="30"/>
      <c r="P317" s="30"/>
      <c r="Q317" s="30"/>
      <c r="R317" s="30"/>
      <c r="S317" s="30"/>
      <c r="T317" s="30"/>
      <c r="U317" s="30"/>
      <c r="V317" s="30"/>
      <c r="W317" s="3"/>
      <c r="X317" s="3"/>
      <c r="Y317" s="3"/>
      <c r="Z317" s="3"/>
    </row>
    <row r="318" spans="1:26" ht="13.4" customHeight="1">
      <c r="A318" s="30"/>
      <c r="B318" s="30"/>
      <c r="C318" s="30"/>
      <c r="D318" s="30"/>
      <c r="E318" s="30"/>
      <c r="F318" s="30"/>
      <c r="G318" s="30"/>
      <c r="H318" s="30"/>
      <c r="I318" s="30"/>
      <c r="J318" s="30"/>
      <c r="K318" s="30"/>
      <c r="L318" s="30"/>
      <c r="M318" s="30"/>
      <c r="N318" s="30"/>
      <c r="O318" s="30"/>
      <c r="P318" s="30"/>
      <c r="Q318" s="30"/>
      <c r="R318" s="30"/>
      <c r="S318" s="30"/>
      <c r="T318" s="30"/>
      <c r="U318" s="30"/>
      <c r="V318" s="30"/>
      <c r="W318" s="3"/>
      <c r="X318" s="3"/>
      <c r="Y318" s="3"/>
      <c r="Z318" s="3"/>
    </row>
    <row r="319" spans="1:26" ht="13.4" customHeight="1">
      <c r="A319" s="30"/>
      <c r="B319" s="30"/>
      <c r="C319" s="30"/>
      <c r="D319" s="30"/>
      <c r="E319" s="30"/>
      <c r="F319" s="30"/>
      <c r="G319" s="30"/>
      <c r="H319" s="30"/>
      <c r="I319" s="30"/>
      <c r="J319" s="30"/>
      <c r="K319" s="30"/>
      <c r="L319" s="30"/>
      <c r="M319" s="30"/>
      <c r="N319" s="30"/>
      <c r="O319" s="30"/>
      <c r="P319" s="30"/>
      <c r="Q319" s="30"/>
      <c r="R319" s="30"/>
      <c r="S319" s="30"/>
      <c r="T319" s="30"/>
      <c r="U319" s="30"/>
      <c r="V319" s="30"/>
      <c r="W319" s="3"/>
      <c r="X319" s="3"/>
      <c r="Y319" s="3"/>
      <c r="Z319" s="3"/>
    </row>
    <row r="320" spans="1:26" ht="13.4" customHeight="1">
      <c r="A320" s="30"/>
      <c r="B320" s="30"/>
      <c r="C320" s="30"/>
      <c r="D320" s="30"/>
      <c r="E320" s="30"/>
      <c r="F320" s="30"/>
      <c r="G320" s="30"/>
      <c r="H320" s="30"/>
      <c r="I320" s="30"/>
      <c r="J320" s="30"/>
      <c r="K320" s="30"/>
      <c r="L320" s="30"/>
      <c r="M320" s="30"/>
      <c r="N320" s="30"/>
      <c r="O320" s="30"/>
      <c r="P320" s="30"/>
      <c r="Q320" s="30"/>
      <c r="R320" s="30"/>
      <c r="S320" s="30"/>
      <c r="T320" s="30"/>
      <c r="U320" s="30"/>
      <c r="V320" s="30"/>
      <c r="W320" s="3"/>
      <c r="X320" s="3"/>
      <c r="Y320" s="3"/>
      <c r="Z320" s="3"/>
    </row>
    <row r="321" spans="1:26" ht="13.4" customHeight="1">
      <c r="A321" s="30"/>
      <c r="B321" s="30"/>
      <c r="C321" s="30"/>
      <c r="D321" s="30"/>
      <c r="E321" s="30"/>
      <c r="F321" s="30"/>
      <c r="G321" s="30"/>
      <c r="H321" s="30"/>
      <c r="I321" s="30"/>
      <c r="J321" s="30"/>
      <c r="K321" s="30"/>
      <c r="L321" s="30"/>
      <c r="M321" s="30"/>
      <c r="N321" s="30"/>
      <c r="O321" s="30"/>
      <c r="P321" s="30"/>
      <c r="Q321" s="30"/>
      <c r="R321" s="30"/>
      <c r="S321" s="30"/>
      <c r="T321" s="30"/>
      <c r="U321" s="30"/>
      <c r="V321" s="30"/>
      <c r="W321" s="3"/>
      <c r="X321" s="3"/>
      <c r="Y321" s="3"/>
      <c r="Z321" s="3"/>
    </row>
    <row r="322" spans="1:26" ht="13.4" customHeight="1">
      <c r="A322" s="30"/>
      <c r="B322" s="30"/>
      <c r="C322" s="30"/>
      <c r="D322" s="30"/>
      <c r="E322" s="30"/>
      <c r="F322" s="30"/>
      <c r="G322" s="30"/>
      <c r="H322" s="30"/>
      <c r="I322" s="30"/>
      <c r="J322" s="30"/>
      <c r="K322" s="30"/>
      <c r="L322" s="30"/>
      <c r="M322" s="30"/>
      <c r="N322" s="30"/>
      <c r="O322" s="30"/>
      <c r="P322" s="30"/>
      <c r="Q322" s="30"/>
      <c r="R322" s="30"/>
      <c r="S322" s="30"/>
      <c r="T322" s="30"/>
      <c r="U322" s="30"/>
      <c r="V322" s="30"/>
      <c r="W322" s="3"/>
      <c r="X322" s="3"/>
      <c r="Y322" s="3"/>
      <c r="Z322" s="3"/>
    </row>
    <row r="323" spans="1:26" ht="13.4" customHeight="1">
      <c r="A323" s="30"/>
      <c r="B323" s="30"/>
      <c r="C323" s="30"/>
      <c r="D323" s="30"/>
      <c r="E323" s="30"/>
      <c r="F323" s="30"/>
      <c r="G323" s="30"/>
      <c r="H323" s="30"/>
      <c r="I323" s="30"/>
      <c r="J323" s="30"/>
      <c r="K323" s="30"/>
      <c r="L323" s="30"/>
      <c r="M323" s="30"/>
      <c r="N323" s="30"/>
      <c r="O323" s="30"/>
      <c r="P323" s="30"/>
      <c r="Q323" s="30"/>
      <c r="R323" s="30"/>
      <c r="S323" s="30"/>
      <c r="T323" s="30"/>
      <c r="U323" s="30"/>
      <c r="V323" s="30"/>
      <c r="W323" s="3"/>
      <c r="X323" s="3"/>
      <c r="Y323" s="3"/>
      <c r="Z323" s="3"/>
    </row>
    <row r="324" spans="1:26" ht="13.4" customHeight="1">
      <c r="A324" s="30"/>
      <c r="B324" s="30"/>
      <c r="C324" s="30"/>
      <c r="D324" s="30"/>
      <c r="E324" s="30"/>
      <c r="F324" s="30"/>
      <c r="G324" s="30"/>
      <c r="H324" s="30"/>
      <c r="I324" s="30"/>
      <c r="J324" s="30"/>
      <c r="K324" s="30"/>
      <c r="L324" s="30"/>
      <c r="M324" s="30"/>
      <c r="N324" s="30"/>
      <c r="O324" s="30"/>
      <c r="P324" s="30"/>
      <c r="Q324" s="30"/>
      <c r="R324" s="30"/>
      <c r="S324" s="30"/>
      <c r="T324" s="30"/>
      <c r="U324" s="30"/>
      <c r="V324" s="30"/>
      <c r="W324" s="3"/>
      <c r="X324" s="3"/>
      <c r="Y324" s="3"/>
      <c r="Z324" s="3"/>
    </row>
    <row r="325" spans="1:26" ht="13.4" customHeight="1">
      <c r="A325" s="30"/>
      <c r="B325" s="30"/>
      <c r="C325" s="30"/>
      <c r="D325" s="30"/>
      <c r="E325" s="30"/>
      <c r="F325" s="30"/>
      <c r="G325" s="30"/>
      <c r="H325" s="30"/>
      <c r="I325" s="30"/>
      <c r="J325" s="30"/>
      <c r="K325" s="30"/>
      <c r="L325" s="30"/>
      <c r="M325" s="30"/>
      <c r="N325" s="30"/>
      <c r="O325" s="30"/>
      <c r="P325" s="30"/>
      <c r="Q325" s="30"/>
      <c r="R325" s="30"/>
      <c r="S325" s="30"/>
      <c r="T325" s="30"/>
      <c r="U325" s="30"/>
      <c r="V325" s="30"/>
      <c r="W325" s="3"/>
      <c r="X325" s="3"/>
      <c r="Y325" s="3"/>
      <c r="Z325" s="3"/>
    </row>
    <row r="326" spans="1:26" ht="13.4" customHeight="1">
      <c r="A326" s="30"/>
      <c r="B326" s="30"/>
      <c r="C326" s="30"/>
      <c r="D326" s="30"/>
      <c r="E326" s="30"/>
      <c r="F326" s="30"/>
      <c r="G326" s="30"/>
      <c r="H326" s="30"/>
      <c r="I326" s="30"/>
      <c r="J326" s="30"/>
      <c r="K326" s="30"/>
      <c r="L326" s="30"/>
      <c r="M326" s="30"/>
      <c r="N326" s="30"/>
      <c r="O326" s="30"/>
      <c r="P326" s="30"/>
      <c r="Q326" s="30"/>
      <c r="R326" s="30"/>
      <c r="S326" s="30"/>
      <c r="T326" s="30"/>
      <c r="U326" s="30"/>
      <c r="V326" s="30"/>
      <c r="W326" s="3"/>
      <c r="X326" s="3"/>
      <c r="Y326" s="3"/>
      <c r="Z326" s="3"/>
    </row>
    <row r="327" spans="1:26" ht="13.4" customHeight="1">
      <c r="A327" s="30"/>
      <c r="B327" s="30"/>
      <c r="C327" s="30"/>
      <c r="D327" s="30"/>
      <c r="E327" s="30"/>
      <c r="F327" s="30"/>
      <c r="G327" s="30"/>
      <c r="H327" s="30"/>
      <c r="I327" s="30"/>
      <c r="J327" s="30"/>
      <c r="K327" s="30"/>
      <c r="L327" s="30"/>
      <c r="M327" s="30"/>
      <c r="N327" s="30"/>
      <c r="O327" s="30"/>
      <c r="P327" s="30"/>
      <c r="Q327" s="30"/>
      <c r="R327" s="30"/>
      <c r="S327" s="30"/>
      <c r="T327" s="30"/>
      <c r="U327" s="30"/>
      <c r="V327" s="30"/>
      <c r="W327" s="3"/>
      <c r="X327" s="3"/>
      <c r="Y327" s="3"/>
      <c r="Z327" s="3"/>
    </row>
    <row r="328" spans="1:26" ht="13.4" customHeight="1">
      <c r="A328" s="30"/>
      <c r="B328" s="30"/>
      <c r="C328" s="30"/>
      <c r="D328" s="30"/>
      <c r="E328" s="30"/>
      <c r="F328" s="30"/>
      <c r="G328" s="30"/>
      <c r="H328" s="30"/>
      <c r="I328" s="30"/>
      <c r="J328" s="30"/>
      <c r="K328" s="30"/>
      <c r="L328" s="30"/>
      <c r="M328" s="30"/>
      <c r="N328" s="30"/>
      <c r="O328" s="30"/>
      <c r="P328" s="30"/>
      <c r="Q328" s="30"/>
      <c r="R328" s="30"/>
      <c r="S328" s="30"/>
      <c r="T328" s="30"/>
      <c r="U328" s="30"/>
      <c r="V328" s="30"/>
      <c r="W328" s="3"/>
      <c r="X328" s="3"/>
      <c r="Y328" s="3"/>
      <c r="Z328" s="3"/>
    </row>
    <row r="329" spans="1:26" ht="13.4" customHeight="1">
      <c r="A329" s="30"/>
      <c r="B329" s="30"/>
      <c r="C329" s="30"/>
      <c r="D329" s="30"/>
      <c r="E329" s="30"/>
      <c r="F329" s="30"/>
      <c r="G329" s="30"/>
      <c r="H329" s="30"/>
      <c r="I329" s="30"/>
      <c r="J329" s="30"/>
      <c r="K329" s="30"/>
      <c r="L329" s="30"/>
      <c r="M329" s="30"/>
      <c r="N329" s="30"/>
      <c r="O329" s="30"/>
      <c r="P329" s="30"/>
      <c r="Q329" s="30"/>
      <c r="R329" s="30"/>
      <c r="S329" s="30"/>
      <c r="T329" s="30"/>
      <c r="U329" s="30"/>
      <c r="V329" s="30"/>
      <c r="W329" s="3"/>
      <c r="X329" s="3"/>
      <c r="Y329" s="3"/>
      <c r="Z329" s="3"/>
    </row>
    <row r="330" spans="1:26" ht="13.4" customHeight="1">
      <c r="A330" s="30"/>
      <c r="B330" s="30"/>
      <c r="C330" s="30"/>
      <c r="D330" s="30"/>
      <c r="E330" s="30"/>
      <c r="F330" s="30"/>
      <c r="G330" s="30"/>
      <c r="H330" s="30"/>
      <c r="I330" s="30"/>
      <c r="J330" s="30"/>
      <c r="K330" s="30"/>
      <c r="L330" s="30"/>
      <c r="M330" s="30"/>
      <c r="N330" s="30"/>
      <c r="O330" s="30"/>
      <c r="P330" s="30"/>
      <c r="Q330" s="30"/>
      <c r="R330" s="30"/>
      <c r="S330" s="30"/>
      <c r="T330" s="30"/>
      <c r="U330" s="30"/>
      <c r="V330" s="30"/>
      <c r="W330" s="3"/>
      <c r="X330" s="3"/>
      <c r="Y330" s="3"/>
      <c r="Z330" s="3"/>
    </row>
    <row r="331" spans="1:26" ht="13.4" customHeight="1">
      <c r="A331" s="30"/>
      <c r="B331" s="30"/>
      <c r="C331" s="30"/>
      <c r="D331" s="30"/>
      <c r="E331" s="30"/>
      <c r="F331" s="30"/>
      <c r="G331" s="30"/>
      <c r="H331" s="30"/>
      <c r="I331" s="30"/>
      <c r="J331" s="30"/>
      <c r="K331" s="30"/>
      <c r="L331" s="30"/>
      <c r="M331" s="30"/>
      <c r="N331" s="30"/>
      <c r="O331" s="30"/>
      <c r="P331" s="30"/>
      <c r="Q331" s="30"/>
      <c r="R331" s="30"/>
      <c r="S331" s="30"/>
      <c r="T331" s="30"/>
      <c r="U331" s="30"/>
      <c r="V331" s="30"/>
      <c r="W331" s="3"/>
      <c r="X331" s="3"/>
      <c r="Y331" s="3"/>
      <c r="Z331" s="3"/>
    </row>
    <row r="332" spans="1:26" ht="13.4" customHeight="1">
      <c r="A332" s="30"/>
      <c r="B332" s="30"/>
      <c r="C332" s="30"/>
      <c r="D332" s="30"/>
      <c r="E332" s="30"/>
      <c r="F332" s="30"/>
      <c r="G332" s="30"/>
      <c r="H332" s="30"/>
      <c r="I332" s="30"/>
      <c r="J332" s="30"/>
      <c r="K332" s="30"/>
      <c r="L332" s="30"/>
      <c r="M332" s="30"/>
      <c r="N332" s="30"/>
      <c r="O332" s="30"/>
      <c r="P332" s="30"/>
      <c r="Q332" s="30"/>
      <c r="R332" s="30"/>
      <c r="S332" s="30"/>
      <c r="T332" s="30"/>
      <c r="U332" s="30"/>
      <c r="V332" s="30"/>
      <c r="W332" s="3"/>
      <c r="X332" s="3"/>
      <c r="Y332" s="3"/>
      <c r="Z332" s="3"/>
    </row>
    <row r="333" spans="1:26" ht="13.4" customHeight="1">
      <c r="A333" s="30"/>
      <c r="B333" s="30"/>
      <c r="C333" s="30"/>
      <c r="D333" s="30"/>
      <c r="E333" s="30"/>
      <c r="F333" s="30"/>
      <c r="G333" s="30"/>
      <c r="H333" s="30"/>
      <c r="I333" s="30"/>
      <c r="J333" s="30"/>
      <c r="K333" s="30"/>
      <c r="L333" s="30"/>
      <c r="M333" s="30"/>
      <c r="N333" s="30"/>
      <c r="O333" s="30"/>
      <c r="P333" s="30"/>
      <c r="Q333" s="30"/>
      <c r="R333" s="30"/>
      <c r="S333" s="30"/>
      <c r="T333" s="30"/>
      <c r="U333" s="30"/>
      <c r="V333" s="30"/>
      <c r="W333" s="3"/>
      <c r="X333" s="3"/>
      <c r="Y333" s="3"/>
      <c r="Z333" s="3"/>
    </row>
    <row r="334" spans="1:26" ht="13.4" customHeight="1">
      <c r="A334" s="30"/>
      <c r="B334" s="30"/>
      <c r="C334" s="30"/>
      <c r="D334" s="30"/>
      <c r="E334" s="30"/>
      <c r="F334" s="30"/>
      <c r="G334" s="30"/>
      <c r="H334" s="30"/>
      <c r="I334" s="30"/>
      <c r="J334" s="30"/>
      <c r="K334" s="30"/>
      <c r="L334" s="30"/>
      <c r="M334" s="30"/>
      <c r="N334" s="30"/>
      <c r="O334" s="30"/>
      <c r="P334" s="30"/>
      <c r="Q334" s="30"/>
      <c r="R334" s="30"/>
      <c r="S334" s="30"/>
      <c r="T334" s="30"/>
      <c r="U334" s="30"/>
      <c r="V334" s="30"/>
      <c r="W334" s="3"/>
      <c r="X334" s="3"/>
      <c r="Y334" s="3"/>
      <c r="Z334" s="3"/>
    </row>
    <row r="335" spans="1:26" ht="13.4" customHeight="1">
      <c r="A335" s="30"/>
      <c r="B335" s="30"/>
      <c r="C335" s="30"/>
      <c r="D335" s="30"/>
      <c r="E335" s="30"/>
      <c r="F335" s="30"/>
      <c r="G335" s="30"/>
      <c r="H335" s="30"/>
      <c r="I335" s="30"/>
      <c r="J335" s="30"/>
      <c r="K335" s="30"/>
      <c r="L335" s="30"/>
      <c r="M335" s="30"/>
      <c r="N335" s="30"/>
      <c r="O335" s="30"/>
      <c r="P335" s="30"/>
      <c r="Q335" s="30"/>
      <c r="R335" s="30"/>
      <c r="S335" s="30"/>
      <c r="T335" s="30"/>
      <c r="U335" s="30"/>
      <c r="V335" s="30"/>
      <c r="W335" s="3"/>
      <c r="X335" s="3"/>
      <c r="Y335" s="3"/>
      <c r="Z335" s="3"/>
    </row>
    <row r="336" spans="1:26" ht="13.4" customHeight="1">
      <c r="A336" s="30"/>
      <c r="B336" s="30"/>
      <c r="C336" s="30"/>
      <c r="D336" s="30"/>
      <c r="E336" s="30"/>
      <c r="F336" s="30"/>
      <c r="G336" s="30"/>
      <c r="H336" s="30"/>
      <c r="I336" s="30"/>
      <c r="J336" s="30"/>
      <c r="K336" s="30"/>
      <c r="L336" s="30"/>
      <c r="M336" s="30"/>
      <c r="N336" s="30"/>
      <c r="O336" s="30"/>
      <c r="P336" s="30"/>
      <c r="Q336" s="30"/>
      <c r="R336" s="30"/>
      <c r="S336" s="30"/>
      <c r="T336" s="30"/>
      <c r="U336" s="30"/>
      <c r="V336" s="30"/>
      <c r="W336" s="3"/>
      <c r="X336" s="3"/>
      <c r="Y336" s="3"/>
      <c r="Z336" s="3"/>
    </row>
    <row r="337" spans="1:26" ht="13.4" customHeight="1">
      <c r="A337" s="30"/>
      <c r="B337" s="30"/>
      <c r="C337" s="30"/>
      <c r="D337" s="30"/>
      <c r="E337" s="30"/>
      <c r="F337" s="30"/>
      <c r="G337" s="30"/>
      <c r="H337" s="30"/>
      <c r="I337" s="30"/>
      <c r="J337" s="30"/>
      <c r="K337" s="30"/>
      <c r="L337" s="30"/>
      <c r="M337" s="30"/>
      <c r="N337" s="30"/>
      <c r="O337" s="30"/>
      <c r="P337" s="30"/>
      <c r="Q337" s="30"/>
      <c r="R337" s="30"/>
      <c r="S337" s="30"/>
      <c r="T337" s="30"/>
      <c r="U337" s="30"/>
      <c r="V337" s="30"/>
      <c r="W337" s="3"/>
      <c r="X337" s="3"/>
      <c r="Y337" s="3"/>
      <c r="Z337" s="3"/>
    </row>
    <row r="338" spans="1:26" ht="13.4" customHeight="1">
      <c r="A338" s="30"/>
      <c r="B338" s="30"/>
      <c r="C338" s="30"/>
      <c r="D338" s="30"/>
      <c r="E338" s="30"/>
      <c r="F338" s="30"/>
      <c r="G338" s="30"/>
      <c r="H338" s="30"/>
      <c r="I338" s="30"/>
      <c r="J338" s="30"/>
      <c r="K338" s="30"/>
      <c r="L338" s="30"/>
      <c r="M338" s="30"/>
      <c r="N338" s="30"/>
      <c r="O338" s="30"/>
      <c r="P338" s="30"/>
      <c r="Q338" s="30"/>
      <c r="R338" s="30"/>
      <c r="S338" s="30"/>
      <c r="T338" s="30"/>
      <c r="U338" s="30"/>
      <c r="V338" s="30"/>
      <c r="W338" s="3"/>
      <c r="X338" s="3"/>
      <c r="Y338" s="3"/>
      <c r="Z338" s="3"/>
    </row>
    <row r="339" spans="1:26" ht="13.4" customHeight="1">
      <c r="A339" s="30"/>
      <c r="B339" s="30"/>
      <c r="C339" s="30"/>
      <c r="D339" s="30"/>
      <c r="E339" s="30"/>
      <c r="F339" s="30"/>
      <c r="G339" s="30"/>
      <c r="H339" s="30"/>
      <c r="I339" s="30"/>
      <c r="J339" s="30"/>
      <c r="K339" s="30"/>
      <c r="L339" s="30"/>
      <c r="M339" s="30"/>
      <c r="N339" s="30"/>
      <c r="O339" s="30"/>
      <c r="P339" s="30"/>
      <c r="Q339" s="30"/>
      <c r="R339" s="30"/>
      <c r="S339" s="30"/>
      <c r="T339" s="30"/>
      <c r="U339" s="30"/>
      <c r="V339" s="30"/>
      <c r="W339" s="3"/>
      <c r="X339" s="3"/>
      <c r="Y339" s="3"/>
      <c r="Z339" s="3"/>
    </row>
    <row r="340" spans="1:26" ht="13.4" customHeight="1">
      <c r="A340" s="30"/>
      <c r="B340" s="30"/>
      <c r="C340" s="30"/>
      <c r="D340" s="30"/>
      <c r="E340" s="30"/>
      <c r="F340" s="30"/>
      <c r="G340" s="30"/>
      <c r="H340" s="30"/>
      <c r="I340" s="30"/>
      <c r="J340" s="30"/>
      <c r="K340" s="30"/>
      <c r="L340" s="30"/>
      <c r="M340" s="30"/>
      <c r="N340" s="30"/>
      <c r="O340" s="30"/>
      <c r="P340" s="30"/>
      <c r="Q340" s="30"/>
      <c r="R340" s="30"/>
      <c r="S340" s="30"/>
      <c r="T340" s="30"/>
      <c r="U340" s="30"/>
      <c r="V340" s="30"/>
      <c r="W340" s="3"/>
      <c r="X340" s="3"/>
      <c r="Y340" s="3"/>
      <c r="Z340" s="3"/>
    </row>
    <row r="341" spans="1:26" ht="13.4" customHeight="1">
      <c r="A341" s="30"/>
      <c r="B341" s="30"/>
      <c r="C341" s="30"/>
      <c r="D341" s="30"/>
      <c r="E341" s="30"/>
      <c r="F341" s="30"/>
      <c r="G341" s="30"/>
      <c r="H341" s="30"/>
      <c r="I341" s="30"/>
      <c r="J341" s="30"/>
      <c r="K341" s="30"/>
      <c r="L341" s="30"/>
      <c r="M341" s="30"/>
      <c r="N341" s="30"/>
      <c r="O341" s="30"/>
      <c r="P341" s="30"/>
      <c r="Q341" s="30"/>
      <c r="R341" s="30"/>
      <c r="S341" s="30"/>
      <c r="T341" s="30"/>
      <c r="U341" s="30"/>
      <c r="V341" s="30"/>
      <c r="W341" s="3"/>
      <c r="X341" s="3"/>
      <c r="Y341" s="3"/>
      <c r="Z341" s="3"/>
    </row>
    <row r="342" spans="1:26" ht="13.4" customHeight="1">
      <c r="A342" s="30"/>
      <c r="B342" s="30"/>
      <c r="C342" s="30"/>
      <c r="D342" s="30"/>
      <c r="E342" s="30"/>
      <c r="F342" s="30"/>
      <c r="G342" s="30"/>
      <c r="H342" s="30"/>
      <c r="I342" s="30"/>
      <c r="J342" s="30"/>
      <c r="K342" s="30"/>
      <c r="L342" s="30"/>
      <c r="M342" s="30"/>
      <c r="N342" s="30"/>
      <c r="O342" s="30"/>
      <c r="P342" s="30"/>
      <c r="Q342" s="30"/>
      <c r="R342" s="30"/>
      <c r="S342" s="30"/>
      <c r="T342" s="30"/>
      <c r="U342" s="30"/>
      <c r="V342" s="30"/>
      <c r="W342" s="3"/>
      <c r="X342" s="3"/>
      <c r="Y342" s="3"/>
      <c r="Z342" s="3"/>
    </row>
    <row r="343" spans="1:26" ht="13.4" customHeight="1">
      <c r="A343" s="30"/>
      <c r="B343" s="30"/>
      <c r="C343" s="30"/>
      <c r="D343" s="30"/>
      <c r="E343" s="30"/>
      <c r="F343" s="30"/>
      <c r="G343" s="30"/>
      <c r="H343" s="30"/>
      <c r="I343" s="30"/>
      <c r="J343" s="30"/>
      <c r="K343" s="30"/>
      <c r="L343" s="30"/>
      <c r="M343" s="30"/>
      <c r="N343" s="30"/>
      <c r="O343" s="30"/>
      <c r="P343" s="30"/>
      <c r="Q343" s="30"/>
      <c r="R343" s="30"/>
      <c r="S343" s="30"/>
      <c r="T343" s="30"/>
      <c r="U343" s="30"/>
      <c r="V343" s="30"/>
      <c r="W343" s="3"/>
      <c r="X343" s="3"/>
      <c r="Y343" s="3"/>
      <c r="Z343" s="3"/>
    </row>
    <row r="344" spans="1:26" ht="13.4" customHeight="1">
      <c r="A344" s="30"/>
      <c r="B344" s="30"/>
      <c r="C344" s="30"/>
      <c r="D344" s="30"/>
      <c r="E344" s="30"/>
      <c r="F344" s="30"/>
      <c r="G344" s="30"/>
      <c r="H344" s="30"/>
      <c r="I344" s="30"/>
      <c r="J344" s="30"/>
      <c r="K344" s="30"/>
      <c r="L344" s="30"/>
      <c r="M344" s="30"/>
      <c r="N344" s="30"/>
      <c r="O344" s="30"/>
      <c r="P344" s="30"/>
      <c r="Q344" s="30"/>
      <c r="R344" s="30"/>
      <c r="S344" s="30"/>
      <c r="T344" s="30"/>
      <c r="U344" s="30"/>
      <c r="V344" s="30"/>
      <c r="W344" s="3"/>
      <c r="X344" s="3"/>
      <c r="Y344" s="3"/>
      <c r="Z344" s="3"/>
    </row>
    <row r="345" spans="1:26" ht="13.4" customHeight="1">
      <c r="A345" s="30"/>
      <c r="B345" s="30"/>
      <c r="C345" s="30"/>
      <c r="D345" s="30"/>
      <c r="E345" s="30"/>
      <c r="F345" s="30"/>
      <c r="G345" s="30"/>
      <c r="H345" s="30"/>
      <c r="I345" s="30"/>
      <c r="J345" s="30"/>
      <c r="K345" s="30"/>
      <c r="L345" s="30"/>
      <c r="M345" s="30"/>
      <c r="N345" s="30"/>
      <c r="O345" s="30"/>
      <c r="P345" s="30"/>
      <c r="Q345" s="30"/>
      <c r="R345" s="30"/>
      <c r="S345" s="30"/>
      <c r="T345" s="30"/>
      <c r="U345" s="30"/>
      <c r="V345" s="30"/>
      <c r="W345" s="3"/>
      <c r="X345" s="3"/>
      <c r="Y345" s="3"/>
      <c r="Z345" s="3"/>
    </row>
    <row r="346" spans="1:26" ht="13.4" customHeight="1">
      <c r="A346" s="30"/>
      <c r="B346" s="30"/>
      <c r="C346" s="30"/>
      <c r="D346" s="30"/>
      <c r="E346" s="30"/>
      <c r="F346" s="30"/>
      <c r="G346" s="30"/>
      <c r="H346" s="30"/>
      <c r="I346" s="30"/>
      <c r="J346" s="30"/>
      <c r="K346" s="30"/>
      <c r="L346" s="30"/>
      <c r="M346" s="30"/>
      <c r="N346" s="30"/>
      <c r="O346" s="30"/>
      <c r="P346" s="30"/>
      <c r="Q346" s="30"/>
      <c r="R346" s="30"/>
      <c r="S346" s="30"/>
      <c r="T346" s="30"/>
      <c r="U346" s="30"/>
      <c r="V346" s="30"/>
      <c r="W346" s="3"/>
      <c r="X346" s="3"/>
      <c r="Y346" s="3"/>
      <c r="Z346" s="3"/>
    </row>
    <row r="347" spans="1:26" ht="13.4" customHeight="1">
      <c r="A347" s="30"/>
      <c r="B347" s="30"/>
      <c r="C347" s="30"/>
      <c r="D347" s="30"/>
      <c r="E347" s="30"/>
      <c r="F347" s="30"/>
      <c r="G347" s="30"/>
      <c r="H347" s="30"/>
      <c r="I347" s="30"/>
      <c r="J347" s="30"/>
      <c r="K347" s="30"/>
      <c r="L347" s="30"/>
      <c r="M347" s="30"/>
      <c r="N347" s="30"/>
      <c r="O347" s="30"/>
      <c r="P347" s="30"/>
      <c r="Q347" s="30"/>
      <c r="R347" s="30"/>
      <c r="S347" s="30"/>
      <c r="T347" s="30"/>
      <c r="U347" s="30"/>
      <c r="V347" s="30"/>
      <c r="W347" s="3"/>
      <c r="X347" s="3"/>
      <c r="Y347" s="3"/>
      <c r="Z347" s="3"/>
    </row>
    <row r="348" spans="1:26" ht="13.4" customHeight="1">
      <c r="A348" s="30"/>
      <c r="B348" s="30"/>
      <c r="C348" s="30"/>
      <c r="D348" s="30"/>
      <c r="E348" s="30"/>
      <c r="F348" s="30"/>
      <c r="G348" s="30"/>
      <c r="H348" s="30"/>
      <c r="I348" s="30"/>
      <c r="J348" s="30"/>
      <c r="K348" s="30"/>
      <c r="L348" s="30"/>
      <c r="M348" s="30"/>
      <c r="N348" s="30"/>
      <c r="O348" s="30"/>
      <c r="P348" s="30"/>
      <c r="Q348" s="30"/>
      <c r="R348" s="30"/>
      <c r="S348" s="30"/>
      <c r="T348" s="30"/>
      <c r="U348" s="30"/>
      <c r="V348" s="30"/>
      <c r="W348" s="3"/>
      <c r="X348" s="3"/>
      <c r="Y348" s="3"/>
      <c r="Z348" s="3"/>
    </row>
    <row r="349" spans="1:26" ht="13.4" customHeight="1">
      <c r="A349" s="30"/>
      <c r="B349" s="30"/>
      <c r="C349" s="30"/>
      <c r="D349" s="30"/>
      <c r="E349" s="30"/>
      <c r="F349" s="30"/>
      <c r="G349" s="30"/>
      <c r="H349" s="30"/>
      <c r="I349" s="30"/>
      <c r="J349" s="30"/>
      <c r="K349" s="30"/>
      <c r="L349" s="30"/>
      <c r="M349" s="30"/>
      <c r="N349" s="30"/>
      <c r="O349" s="30"/>
      <c r="P349" s="30"/>
      <c r="Q349" s="30"/>
      <c r="R349" s="30"/>
      <c r="S349" s="30"/>
      <c r="T349" s="30"/>
      <c r="U349" s="30"/>
      <c r="V349" s="30"/>
      <c r="W349" s="3"/>
      <c r="X349" s="3"/>
      <c r="Y349" s="3"/>
      <c r="Z349" s="3"/>
    </row>
    <row r="350" spans="1:26" ht="13.4" customHeight="1">
      <c r="A350" s="30"/>
      <c r="B350" s="30"/>
      <c r="C350" s="30"/>
      <c r="D350" s="30"/>
      <c r="E350" s="30"/>
      <c r="F350" s="30"/>
      <c r="G350" s="30"/>
      <c r="H350" s="30"/>
      <c r="I350" s="30"/>
      <c r="J350" s="30"/>
      <c r="K350" s="30"/>
      <c r="L350" s="30"/>
      <c r="M350" s="30"/>
      <c r="N350" s="30"/>
      <c r="O350" s="30"/>
      <c r="P350" s="30"/>
      <c r="Q350" s="30"/>
      <c r="R350" s="30"/>
      <c r="S350" s="30"/>
      <c r="T350" s="30"/>
      <c r="U350" s="30"/>
      <c r="V350" s="30"/>
      <c r="W350" s="3"/>
      <c r="X350" s="3"/>
      <c r="Y350" s="3"/>
      <c r="Z350" s="3"/>
    </row>
    <row r="351" spans="1:26" ht="13.4" customHeight="1">
      <c r="A351" s="30"/>
      <c r="B351" s="30"/>
      <c r="C351" s="30"/>
      <c r="D351" s="30"/>
      <c r="E351" s="30"/>
      <c r="F351" s="30"/>
      <c r="G351" s="30"/>
      <c r="H351" s="30"/>
      <c r="I351" s="30"/>
      <c r="J351" s="30"/>
      <c r="K351" s="30"/>
      <c r="L351" s="30"/>
      <c r="M351" s="30"/>
      <c r="N351" s="30"/>
      <c r="O351" s="30"/>
      <c r="P351" s="30"/>
      <c r="Q351" s="30"/>
      <c r="R351" s="30"/>
      <c r="S351" s="30"/>
      <c r="T351" s="30"/>
      <c r="U351" s="30"/>
      <c r="V351" s="30"/>
      <c r="W351" s="3"/>
      <c r="X351" s="3"/>
      <c r="Y351" s="3"/>
      <c r="Z351" s="3"/>
    </row>
    <row r="352" spans="1:26" ht="13.4" customHeight="1">
      <c r="A352" s="30"/>
      <c r="B352" s="30"/>
      <c r="C352" s="30"/>
      <c r="D352" s="30"/>
      <c r="E352" s="30"/>
      <c r="F352" s="30"/>
      <c r="G352" s="30"/>
      <c r="H352" s="30"/>
      <c r="I352" s="30"/>
      <c r="J352" s="30"/>
      <c r="K352" s="30"/>
      <c r="L352" s="30"/>
      <c r="M352" s="30"/>
      <c r="N352" s="30"/>
      <c r="O352" s="30"/>
      <c r="P352" s="30"/>
      <c r="Q352" s="30"/>
      <c r="R352" s="30"/>
      <c r="S352" s="30"/>
      <c r="T352" s="30"/>
      <c r="U352" s="30"/>
      <c r="V352" s="30"/>
      <c r="W352" s="3"/>
      <c r="X352" s="3"/>
      <c r="Y352" s="3"/>
      <c r="Z352" s="3"/>
    </row>
    <row r="353" spans="1:26" ht="13.4" customHeight="1">
      <c r="A353" s="30"/>
      <c r="B353" s="30"/>
      <c r="C353" s="30"/>
      <c r="D353" s="30"/>
      <c r="E353" s="30"/>
      <c r="F353" s="30"/>
      <c r="G353" s="30"/>
      <c r="H353" s="30"/>
      <c r="I353" s="30"/>
      <c r="J353" s="30"/>
      <c r="K353" s="30"/>
      <c r="L353" s="30"/>
      <c r="M353" s="30"/>
      <c r="N353" s="30"/>
      <c r="O353" s="30"/>
      <c r="P353" s="30"/>
      <c r="Q353" s="30"/>
      <c r="R353" s="30"/>
      <c r="S353" s="30"/>
      <c r="T353" s="30"/>
      <c r="U353" s="30"/>
      <c r="V353" s="30"/>
      <c r="W353" s="3"/>
      <c r="X353" s="3"/>
      <c r="Y353" s="3"/>
      <c r="Z353" s="3"/>
    </row>
    <row r="354" spans="1:26" ht="13.4" customHeight="1">
      <c r="A354" s="30"/>
      <c r="B354" s="30"/>
      <c r="C354" s="30"/>
      <c r="D354" s="30"/>
      <c r="E354" s="30"/>
      <c r="F354" s="30"/>
      <c r="G354" s="30"/>
      <c r="H354" s="30"/>
      <c r="I354" s="30"/>
      <c r="J354" s="30"/>
      <c r="K354" s="30"/>
      <c r="L354" s="30"/>
      <c r="M354" s="30"/>
      <c r="N354" s="30"/>
      <c r="O354" s="30"/>
      <c r="P354" s="30"/>
      <c r="Q354" s="30"/>
      <c r="R354" s="30"/>
      <c r="S354" s="30"/>
      <c r="T354" s="30"/>
      <c r="U354" s="30"/>
      <c r="V354" s="30"/>
      <c r="W354" s="3"/>
      <c r="X354" s="3"/>
      <c r="Y354" s="3"/>
      <c r="Z354" s="3"/>
    </row>
    <row r="355" spans="1:26" ht="13.4" customHeight="1">
      <c r="A355" s="30"/>
      <c r="B355" s="30"/>
      <c r="C355" s="30"/>
      <c r="D355" s="30"/>
      <c r="E355" s="30"/>
      <c r="F355" s="30"/>
      <c r="G355" s="30"/>
      <c r="H355" s="30"/>
      <c r="I355" s="30"/>
      <c r="J355" s="30"/>
      <c r="K355" s="30"/>
      <c r="L355" s="30"/>
      <c r="M355" s="30"/>
      <c r="N355" s="30"/>
      <c r="O355" s="30"/>
      <c r="P355" s="30"/>
      <c r="Q355" s="30"/>
      <c r="R355" s="30"/>
      <c r="S355" s="30"/>
      <c r="T355" s="30"/>
      <c r="U355" s="30"/>
      <c r="V355" s="30"/>
      <c r="W355" s="3"/>
      <c r="X355" s="3"/>
      <c r="Y355" s="3"/>
      <c r="Z355" s="3"/>
    </row>
    <row r="356" spans="1:26" ht="13.4" customHeight="1">
      <c r="A356" s="30"/>
      <c r="B356" s="30"/>
      <c r="C356" s="30"/>
      <c r="D356" s="30"/>
      <c r="E356" s="30"/>
      <c r="F356" s="30"/>
      <c r="G356" s="30"/>
      <c r="H356" s="30"/>
      <c r="I356" s="30"/>
      <c r="J356" s="30"/>
      <c r="K356" s="30"/>
      <c r="L356" s="30"/>
      <c r="M356" s="30"/>
      <c r="N356" s="30"/>
      <c r="O356" s="30"/>
      <c r="P356" s="30"/>
      <c r="Q356" s="30"/>
      <c r="R356" s="30"/>
      <c r="S356" s="30"/>
      <c r="T356" s="30"/>
      <c r="U356" s="30"/>
      <c r="V356" s="30"/>
      <c r="W356" s="3"/>
      <c r="X356" s="3"/>
      <c r="Y356" s="3"/>
      <c r="Z356" s="3"/>
    </row>
    <row r="357" spans="1:26" ht="13.4" customHeight="1">
      <c r="A357" s="30"/>
      <c r="B357" s="30"/>
      <c r="C357" s="30"/>
      <c r="D357" s="30"/>
      <c r="E357" s="30"/>
      <c r="F357" s="30"/>
      <c r="G357" s="30"/>
      <c r="H357" s="30"/>
      <c r="I357" s="30"/>
      <c r="J357" s="30"/>
      <c r="K357" s="30"/>
      <c r="L357" s="30"/>
      <c r="M357" s="30"/>
      <c r="N357" s="30"/>
      <c r="O357" s="30"/>
      <c r="P357" s="30"/>
      <c r="Q357" s="30"/>
      <c r="R357" s="30"/>
      <c r="S357" s="30"/>
      <c r="T357" s="30"/>
      <c r="U357" s="30"/>
      <c r="V357" s="30"/>
      <c r="W357" s="3"/>
      <c r="X357" s="3"/>
      <c r="Y357" s="3"/>
      <c r="Z357" s="3"/>
    </row>
    <row r="358" spans="1:26" ht="13.4" customHeight="1">
      <c r="A358" s="30"/>
      <c r="B358" s="30"/>
      <c r="C358" s="30"/>
      <c r="D358" s="30"/>
      <c r="E358" s="30"/>
      <c r="F358" s="30"/>
      <c r="G358" s="30"/>
      <c r="H358" s="30"/>
      <c r="I358" s="30"/>
      <c r="J358" s="30"/>
      <c r="K358" s="30"/>
      <c r="L358" s="30"/>
      <c r="M358" s="30"/>
      <c r="N358" s="30"/>
      <c r="O358" s="30"/>
      <c r="P358" s="30"/>
      <c r="Q358" s="30"/>
      <c r="R358" s="30"/>
      <c r="S358" s="30"/>
      <c r="T358" s="30"/>
      <c r="U358" s="30"/>
      <c r="V358" s="30"/>
      <c r="W358" s="3"/>
      <c r="X358" s="3"/>
      <c r="Y358" s="3"/>
      <c r="Z358" s="3"/>
    </row>
    <row r="359" spans="1:26" ht="13.4" customHeight="1">
      <c r="A359" s="30"/>
      <c r="B359" s="30"/>
      <c r="C359" s="30"/>
      <c r="D359" s="30"/>
      <c r="E359" s="30"/>
      <c r="F359" s="30"/>
      <c r="G359" s="30"/>
      <c r="H359" s="30"/>
      <c r="I359" s="30"/>
      <c r="J359" s="30"/>
      <c r="K359" s="30"/>
      <c r="L359" s="30"/>
      <c r="M359" s="30"/>
      <c r="N359" s="30"/>
      <c r="O359" s="30"/>
      <c r="P359" s="30"/>
      <c r="Q359" s="30"/>
      <c r="R359" s="30"/>
      <c r="S359" s="30"/>
      <c r="T359" s="30"/>
      <c r="U359" s="30"/>
      <c r="V359" s="30"/>
      <c r="W359" s="3"/>
      <c r="X359" s="3"/>
      <c r="Y359" s="3"/>
      <c r="Z359" s="3"/>
    </row>
    <row r="360" spans="1:26" ht="13.4" customHeight="1">
      <c r="A360" s="30"/>
      <c r="B360" s="30"/>
      <c r="C360" s="30"/>
      <c r="D360" s="30"/>
      <c r="E360" s="30"/>
      <c r="F360" s="30"/>
      <c r="G360" s="30"/>
      <c r="H360" s="30"/>
      <c r="I360" s="30"/>
      <c r="J360" s="30"/>
      <c r="K360" s="30"/>
      <c r="L360" s="30"/>
      <c r="M360" s="30"/>
      <c r="N360" s="30"/>
      <c r="O360" s="30"/>
      <c r="P360" s="30"/>
      <c r="Q360" s="30"/>
      <c r="R360" s="30"/>
      <c r="S360" s="30"/>
      <c r="T360" s="30"/>
      <c r="U360" s="30"/>
      <c r="V360" s="30"/>
      <c r="W360" s="3"/>
      <c r="X360" s="3"/>
      <c r="Y360" s="3"/>
      <c r="Z360" s="3"/>
    </row>
    <row r="361" spans="1:26" ht="13.4" customHeight="1">
      <c r="A361" s="30"/>
      <c r="B361" s="30"/>
      <c r="C361" s="30"/>
      <c r="D361" s="30"/>
      <c r="E361" s="30"/>
      <c r="F361" s="30"/>
      <c r="G361" s="30"/>
      <c r="H361" s="30"/>
      <c r="I361" s="30"/>
      <c r="J361" s="30"/>
      <c r="K361" s="30"/>
      <c r="L361" s="30"/>
      <c r="M361" s="30"/>
      <c r="N361" s="30"/>
      <c r="O361" s="30"/>
      <c r="P361" s="30"/>
      <c r="Q361" s="30"/>
      <c r="R361" s="30"/>
      <c r="S361" s="30"/>
      <c r="T361" s="30"/>
      <c r="U361" s="30"/>
      <c r="V361" s="30"/>
      <c r="W361" s="3"/>
      <c r="X361" s="3"/>
      <c r="Y361" s="3"/>
      <c r="Z361" s="3"/>
    </row>
    <row r="362" spans="1:26" ht="13.4" customHeight="1">
      <c r="A362" s="30"/>
      <c r="B362" s="30"/>
      <c r="C362" s="30"/>
      <c r="D362" s="30"/>
      <c r="E362" s="30"/>
      <c r="F362" s="30"/>
      <c r="G362" s="30"/>
      <c r="H362" s="30"/>
      <c r="I362" s="30"/>
      <c r="J362" s="30"/>
      <c r="K362" s="30"/>
      <c r="L362" s="30"/>
      <c r="M362" s="30"/>
      <c r="N362" s="30"/>
      <c r="O362" s="30"/>
      <c r="P362" s="30"/>
      <c r="Q362" s="30"/>
      <c r="R362" s="30"/>
      <c r="S362" s="30"/>
      <c r="T362" s="30"/>
      <c r="U362" s="30"/>
      <c r="V362" s="30"/>
      <c r="W362" s="3"/>
      <c r="X362" s="3"/>
      <c r="Y362" s="3"/>
      <c r="Z362" s="3"/>
    </row>
    <row r="363" spans="1:26" ht="13.4" customHeight="1">
      <c r="A363" s="30"/>
      <c r="B363" s="30"/>
      <c r="C363" s="30"/>
      <c r="D363" s="30"/>
      <c r="E363" s="30"/>
      <c r="F363" s="30"/>
      <c r="G363" s="30"/>
      <c r="H363" s="30"/>
      <c r="I363" s="30"/>
      <c r="J363" s="30"/>
      <c r="K363" s="30"/>
      <c r="L363" s="30"/>
      <c r="M363" s="30"/>
      <c r="N363" s="30"/>
      <c r="O363" s="30"/>
      <c r="P363" s="30"/>
      <c r="Q363" s="30"/>
      <c r="R363" s="30"/>
      <c r="S363" s="30"/>
      <c r="T363" s="30"/>
      <c r="U363" s="30"/>
      <c r="V363" s="30"/>
      <c r="W363" s="3"/>
      <c r="X363" s="3"/>
      <c r="Y363" s="3"/>
      <c r="Z363" s="3"/>
    </row>
    <row r="364" spans="1:26" ht="13.4" customHeight="1">
      <c r="A364" s="30"/>
      <c r="B364" s="30"/>
      <c r="C364" s="30"/>
      <c r="D364" s="30"/>
      <c r="E364" s="30"/>
      <c r="F364" s="30"/>
      <c r="G364" s="30"/>
      <c r="H364" s="30"/>
      <c r="I364" s="30"/>
      <c r="J364" s="30"/>
      <c r="K364" s="30"/>
      <c r="L364" s="30"/>
      <c r="M364" s="30"/>
      <c r="N364" s="30"/>
      <c r="O364" s="30"/>
      <c r="P364" s="30"/>
      <c r="Q364" s="30"/>
      <c r="R364" s="30"/>
      <c r="S364" s="30"/>
      <c r="T364" s="30"/>
      <c r="U364" s="30"/>
      <c r="V364" s="30"/>
      <c r="W364" s="3"/>
      <c r="X364" s="3"/>
      <c r="Y364" s="3"/>
      <c r="Z364" s="3"/>
    </row>
    <row r="365" spans="1:26" ht="13.4" customHeight="1">
      <c r="A365" s="30"/>
      <c r="B365" s="30"/>
      <c r="C365" s="30"/>
      <c r="D365" s="30"/>
      <c r="E365" s="30"/>
      <c r="F365" s="30"/>
      <c r="G365" s="30"/>
      <c r="H365" s="30"/>
      <c r="I365" s="30"/>
      <c r="J365" s="30"/>
      <c r="K365" s="30"/>
      <c r="L365" s="30"/>
      <c r="M365" s="30"/>
      <c r="N365" s="30"/>
      <c r="O365" s="30"/>
      <c r="P365" s="30"/>
      <c r="Q365" s="30"/>
      <c r="R365" s="30"/>
      <c r="S365" s="30"/>
      <c r="T365" s="30"/>
      <c r="U365" s="30"/>
      <c r="V365" s="30"/>
      <c r="W365" s="3"/>
      <c r="X365" s="3"/>
      <c r="Y365" s="3"/>
      <c r="Z365" s="3"/>
    </row>
    <row r="366" spans="1:26" ht="13.4" customHeight="1">
      <c r="A366" s="30"/>
      <c r="B366" s="30"/>
      <c r="C366" s="30"/>
      <c r="D366" s="30"/>
      <c r="E366" s="30"/>
      <c r="F366" s="30"/>
      <c r="G366" s="30"/>
      <c r="H366" s="30"/>
      <c r="I366" s="30"/>
      <c r="J366" s="30"/>
      <c r="K366" s="30"/>
      <c r="L366" s="30"/>
      <c r="M366" s="30"/>
      <c r="N366" s="30"/>
      <c r="O366" s="30"/>
      <c r="P366" s="30"/>
      <c r="Q366" s="30"/>
      <c r="R366" s="30"/>
      <c r="S366" s="30"/>
      <c r="T366" s="30"/>
      <c r="U366" s="30"/>
      <c r="V366" s="30"/>
      <c r="W366" s="3"/>
      <c r="X366" s="3"/>
      <c r="Y366" s="3"/>
      <c r="Z366" s="3"/>
    </row>
    <row r="367" spans="1:26" ht="13.4" customHeight="1">
      <c r="A367" s="30"/>
      <c r="B367" s="30"/>
      <c r="C367" s="30"/>
      <c r="D367" s="30"/>
      <c r="E367" s="30"/>
      <c r="F367" s="30"/>
      <c r="G367" s="30"/>
      <c r="H367" s="30"/>
      <c r="I367" s="30"/>
      <c r="J367" s="30"/>
      <c r="K367" s="30"/>
      <c r="L367" s="30"/>
      <c r="M367" s="30"/>
      <c r="N367" s="30"/>
      <c r="O367" s="30"/>
      <c r="P367" s="30"/>
      <c r="Q367" s="30"/>
      <c r="R367" s="30"/>
      <c r="S367" s="30"/>
      <c r="T367" s="30"/>
      <c r="U367" s="30"/>
      <c r="V367" s="30"/>
      <c r="W367" s="3"/>
      <c r="X367" s="3"/>
      <c r="Y367" s="3"/>
      <c r="Z367" s="3"/>
    </row>
    <row r="368" spans="1:26" ht="13.4" customHeight="1">
      <c r="A368" s="30"/>
      <c r="B368" s="30"/>
      <c r="C368" s="30"/>
      <c r="D368" s="30"/>
      <c r="E368" s="30"/>
      <c r="F368" s="30"/>
      <c r="G368" s="30"/>
      <c r="H368" s="30"/>
      <c r="I368" s="30"/>
      <c r="J368" s="30"/>
      <c r="K368" s="30"/>
      <c r="L368" s="30"/>
      <c r="M368" s="30"/>
      <c r="N368" s="30"/>
      <c r="O368" s="30"/>
      <c r="P368" s="30"/>
      <c r="Q368" s="30"/>
      <c r="R368" s="30"/>
      <c r="S368" s="30"/>
      <c r="T368" s="30"/>
      <c r="U368" s="30"/>
      <c r="V368" s="30"/>
      <c r="W368" s="3"/>
      <c r="X368" s="3"/>
      <c r="Y368" s="3"/>
      <c r="Z368" s="3"/>
    </row>
    <row r="369" spans="1:26" ht="13.4" customHeight="1">
      <c r="A369" s="30"/>
      <c r="B369" s="30"/>
      <c r="C369" s="30"/>
      <c r="D369" s="30"/>
      <c r="E369" s="30"/>
      <c r="F369" s="30"/>
      <c r="G369" s="30"/>
      <c r="H369" s="30"/>
      <c r="I369" s="30"/>
      <c r="J369" s="30"/>
      <c r="K369" s="30"/>
      <c r="L369" s="30"/>
      <c r="M369" s="30"/>
      <c r="N369" s="30"/>
      <c r="O369" s="30"/>
      <c r="P369" s="30"/>
      <c r="Q369" s="30"/>
      <c r="R369" s="30"/>
      <c r="S369" s="30"/>
      <c r="T369" s="30"/>
      <c r="U369" s="30"/>
      <c r="V369" s="30"/>
      <c r="W369" s="3"/>
      <c r="X369" s="3"/>
      <c r="Y369" s="3"/>
      <c r="Z369" s="3"/>
    </row>
    <row r="370" spans="1:26" ht="13.4" customHeight="1">
      <c r="A370" s="30"/>
      <c r="B370" s="30"/>
      <c r="C370" s="30"/>
      <c r="D370" s="30"/>
      <c r="E370" s="30"/>
      <c r="F370" s="30"/>
      <c r="G370" s="30"/>
      <c r="H370" s="30"/>
      <c r="I370" s="30"/>
      <c r="J370" s="30"/>
      <c r="K370" s="30"/>
      <c r="L370" s="30"/>
      <c r="M370" s="30"/>
      <c r="N370" s="30"/>
      <c r="O370" s="30"/>
      <c r="P370" s="30"/>
      <c r="Q370" s="30"/>
      <c r="R370" s="30"/>
      <c r="S370" s="30"/>
      <c r="T370" s="30"/>
      <c r="U370" s="30"/>
      <c r="V370" s="30"/>
      <c r="W370" s="3"/>
      <c r="X370" s="3"/>
      <c r="Y370" s="3"/>
      <c r="Z370" s="3"/>
    </row>
    <row r="371" spans="1:26" ht="13.4" customHeight="1">
      <c r="A371" s="30"/>
      <c r="B371" s="30"/>
      <c r="C371" s="30"/>
      <c r="D371" s="30"/>
      <c r="E371" s="30"/>
      <c r="F371" s="30"/>
      <c r="G371" s="30"/>
      <c r="H371" s="30"/>
      <c r="I371" s="30"/>
      <c r="J371" s="30"/>
      <c r="K371" s="30"/>
      <c r="L371" s="30"/>
      <c r="M371" s="30"/>
      <c r="N371" s="30"/>
      <c r="O371" s="30"/>
      <c r="P371" s="30"/>
      <c r="Q371" s="30"/>
      <c r="R371" s="30"/>
      <c r="S371" s="30"/>
      <c r="T371" s="30"/>
      <c r="U371" s="30"/>
      <c r="V371" s="30"/>
      <c r="W371" s="3"/>
      <c r="X371" s="3"/>
      <c r="Y371" s="3"/>
      <c r="Z371" s="3"/>
    </row>
    <row r="372" spans="1:26" ht="13.4" customHeight="1">
      <c r="A372" s="30"/>
      <c r="B372" s="30"/>
      <c r="C372" s="30"/>
      <c r="D372" s="30"/>
      <c r="E372" s="30"/>
      <c r="F372" s="30"/>
      <c r="G372" s="30"/>
      <c r="H372" s="30"/>
      <c r="I372" s="30"/>
      <c r="J372" s="30"/>
      <c r="K372" s="30"/>
      <c r="L372" s="30"/>
      <c r="M372" s="30"/>
      <c r="N372" s="30"/>
      <c r="O372" s="30"/>
      <c r="P372" s="30"/>
      <c r="Q372" s="30"/>
      <c r="R372" s="30"/>
      <c r="S372" s="30"/>
      <c r="T372" s="30"/>
      <c r="U372" s="30"/>
      <c r="V372" s="30"/>
      <c r="W372" s="3"/>
      <c r="X372" s="3"/>
      <c r="Y372" s="3"/>
      <c r="Z372" s="3"/>
    </row>
    <row r="373" spans="1:26" ht="13.4" customHeight="1">
      <c r="A373" s="30"/>
      <c r="B373" s="30"/>
      <c r="C373" s="30"/>
      <c r="D373" s="30"/>
      <c r="E373" s="30"/>
      <c r="F373" s="30"/>
      <c r="G373" s="30"/>
      <c r="H373" s="30"/>
      <c r="I373" s="30"/>
      <c r="J373" s="30"/>
      <c r="K373" s="30"/>
      <c r="L373" s="30"/>
      <c r="M373" s="30"/>
      <c r="N373" s="30"/>
      <c r="O373" s="30"/>
      <c r="P373" s="30"/>
      <c r="Q373" s="30"/>
      <c r="R373" s="30"/>
      <c r="S373" s="30"/>
      <c r="T373" s="30"/>
      <c r="U373" s="30"/>
      <c r="V373" s="30"/>
      <c r="W373" s="3"/>
      <c r="X373" s="3"/>
      <c r="Y373" s="3"/>
      <c r="Z373" s="3"/>
    </row>
    <row r="374" spans="1:26" ht="13.4" customHeight="1">
      <c r="A374" s="30"/>
      <c r="B374" s="30"/>
      <c r="C374" s="30"/>
      <c r="D374" s="30"/>
      <c r="E374" s="30"/>
      <c r="F374" s="30"/>
      <c r="G374" s="30"/>
      <c r="H374" s="30"/>
      <c r="I374" s="30"/>
      <c r="J374" s="30"/>
      <c r="K374" s="30"/>
      <c r="L374" s="30"/>
      <c r="M374" s="30"/>
      <c r="N374" s="30"/>
      <c r="O374" s="30"/>
      <c r="P374" s="30"/>
      <c r="Q374" s="30"/>
      <c r="R374" s="30"/>
      <c r="S374" s="30"/>
      <c r="T374" s="30"/>
      <c r="U374" s="30"/>
      <c r="V374" s="30"/>
      <c r="W374" s="3"/>
      <c r="X374" s="3"/>
      <c r="Y374" s="3"/>
      <c r="Z374" s="3"/>
    </row>
    <row r="375" spans="1:26" ht="13.4" customHeight="1">
      <c r="A375" s="30"/>
      <c r="B375" s="30"/>
      <c r="C375" s="30"/>
      <c r="D375" s="30"/>
      <c r="E375" s="30"/>
      <c r="F375" s="30"/>
      <c r="G375" s="30"/>
      <c r="H375" s="30"/>
      <c r="I375" s="30"/>
      <c r="J375" s="30"/>
      <c r="K375" s="30"/>
      <c r="L375" s="30"/>
      <c r="M375" s="30"/>
      <c r="N375" s="30"/>
      <c r="O375" s="30"/>
      <c r="P375" s="30"/>
      <c r="Q375" s="30"/>
      <c r="R375" s="30"/>
      <c r="S375" s="30"/>
      <c r="T375" s="30"/>
      <c r="U375" s="30"/>
      <c r="V375" s="30"/>
      <c r="W375" s="3"/>
      <c r="X375" s="3"/>
      <c r="Y375" s="3"/>
      <c r="Z375" s="3"/>
    </row>
    <row r="376" spans="1:26" ht="13.4" customHeight="1">
      <c r="A376" s="30"/>
      <c r="B376" s="30"/>
      <c r="C376" s="30"/>
      <c r="D376" s="30"/>
      <c r="E376" s="30"/>
      <c r="F376" s="30"/>
      <c r="G376" s="30"/>
      <c r="H376" s="30"/>
      <c r="I376" s="30"/>
      <c r="J376" s="30"/>
      <c r="K376" s="30"/>
      <c r="L376" s="30"/>
      <c r="M376" s="30"/>
      <c r="N376" s="30"/>
      <c r="O376" s="30"/>
      <c r="P376" s="30"/>
      <c r="Q376" s="30"/>
      <c r="R376" s="30"/>
      <c r="S376" s="30"/>
      <c r="T376" s="30"/>
      <c r="U376" s="30"/>
      <c r="V376" s="30"/>
      <c r="W376" s="3"/>
      <c r="X376" s="3"/>
      <c r="Y376" s="3"/>
      <c r="Z376" s="3"/>
    </row>
    <row r="377" spans="1:26" ht="13.4" customHeight="1">
      <c r="A377" s="30"/>
      <c r="B377" s="30"/>
      <c r="C377" s="30"/>
      <c r="D377" s="30"/>
      <c r="E377" s="30"/>
      <c r="F377" s="30"/>
      <c r="G377" s="30"/>
      <c r="H377" s="30"/>
      <c r="I377" s="30"/>
      <c r="J377" s="30"/>
      <c r="K377" s="30"/>
      <c r="L377" s="30"/>
      <c r="M377" s="30"/>
      <c r="N377" s="30"/>
      <c r="O377" s="30"/>
      <c r="P377" s="30"/>
      <c r="Q377" s="30"/>
      <c r="R377" s="30"/>
      <c r="S377" s="30"/>
      <c r="T377" s="30"/>
      <c r="U377" s="30"/>
      <c r="V377" s="30"/>
      <c r="W377" s="3"/>
      <c r="X377" s="3"/>
      <c r="Y377" s="3"/>
      <c r="Z377" s="3"/>
    </row>
    <row r="378" spans="1:26" ht="13.4" customHeight="1">
      <c r="A378" s="30"/>
      <c r="B378" s="30"/>
      <c r="C378" s="30"/>
      <c r="D378" s="30"/>
      <c r="E378" s="30"/>
      <c r="F378" s="30"/>
      <c r="G378" s="30"/>
      <c r="H378" s="30"/>
      <c r="I378" s="30"/>
      <c r="J378" s="30"/>
      <c r="K378" s="30"/>
      <c r="L378" s="30"/>
      <c r="M378" s="30"/>
      <c r="N378" s="30"/>
      <c r="O378" s="30"/>
      <c r="P378" s="30"/>
      <c r="Q378" s="30"/>
      <c r="R378" s="30"/>
      <c r="S378" s="30"/>
      <c r="T378" s="30"/>
      <c r="U378" s="30"/>
      <c r="V378" s="30"/>
      <c r="W378" s="3"/>
      <c r="X378" s="3"/>
      <c r="Y378" s="3"/>
      <c r="Z378" s="3"/>
    </row>
    <row r="379" spans="1:26" ht="13.4" customHeight="1">
      <c r="A379" s="30"/>
      <c r="B379" s="30"/>
      <c r="C379" s="30"/>
      <c r="D379" s="30"/>
      <c r="E379" s="30"/>
      <c r="F379" s="30"/>
      <c r="G379" s="30"/>
      <c r="H379" s="30"/>
      <c r="I379" s="30"/>
      <c r="J379" s="30"/>
      <c r="K379" s="30"/>
      <c r="L379" s="30"/>
      <c r="M379" s="30"/>
      <c r="N379" s="30"/>
      <c r="O379" s="30"/>
      <c r="P379" s="30"/>
      <c r="Q379" s="30"/>
      <c r="R379" s="30"/>
      <c r="S379" s="30"/>
      <c r="T379" s="30"/>
      <c r="U379" s="30"/>
      <c r="V379" s="30"/>
      <c r="W379" s="3"/>
      <c r="X379" s="3"/>
      <c r="Y379" s="3"/>
      <c r="Z379" s="3"/>
    </row>
    <row r="380" spans="1:26" ht="13.4" customHeight="1">
      <c r="A380" s="30"/>
      <c r="B380" s="30"/>
      <c r="C380" s="30"/>
      <c r="D380" s="30"/>
      <c r="E380" s="30"/>
      <c r="F380" s="30"/>
      <c r="G380" s="30"/>
      <c r="H380" s="30"/>
      <c r="I380" s="30"/>
      <c r="J380" s="30"/>
      <c r="K380" s="30"/>
      <c r="L380" s="30"/>
      <c r="M380" s="30"/>
      <c r="N380" s="30"/>
      <c r="O380" s="30"/>
      <c r="P380" s="30"/>
      <c r="Q380" s="30"/>
      <c r="R380" s="30"/>
      <c r="S380" s="30"/>
      <c r="T380" s="30"/>
      <c r="U380" s="30"/>
      <c r="V380" s="30"/>
      <c r="W380" s="3"/>
      <c r="X380" s="3"/>
      <c r="Y380" s="3"/>
      <c r="Z380" s="3"/>
    </row>
    <row r="381" spans="1:26" ht="13.4" customHeight="1">
      <c r="A381" s="30"/>
      <c r="B381" s="30"/>
      <c r="C381" s="30"/>
      <c r="D381" s="30"/>
      <c r="E381" s="30"/>
      <c r="F381" s="30"/>
      <c r="G381" s="30"/>
      <c r="H381" s="30"/>
      <c r="I381" s="30"/>
      <c r="J381" s="30"/>
      <c r="K381" s="30"/>
      <c r="L381" s="30"/>
      <c r="M381" s="30"/>
      <c r="N381" s="30"/>
      <c r="O381" s="30"/>
      <c r="P381" s="30"/>
      <c r="Q381" s="30"/>
      <c r="R381" s="30"/>
      <c r="S381" s="30"/>
      <c r="T381" s="30"/>
      <c r="U381" s="30"/>
      <c r="V381" s="30"/>
      <c r="W381" s="3"/>
      <c r="X381" s="3"/>
      <c r="Y381" s="3"/>
      <c r="Z381" s="3"/>
    </row>
    <row r="382" spans="1:26" ht="13.4" customHeight="1">
      <c r="A382" s="30"/>
      <c r="B382" s="30"/>
      <c r="C382" s="30"/>
      <c r="D382" s="30"/>
      <c r="E382" s="30"/>
      <c r="F382" s="30"/>
      <c r="G382" s="30"/>
      <c r="H382" s="30"/>
      <c r="I382" s="30"/>
      <c r="J382" s="30"/>
      <c r="K382" s="30"/>
      <c r="L382" s="30"/>
      <c r="M382" s="30"/>
      <c r="N382" s="30"/>
      <c r="O382" s="30"/>
      <c r="P382" s="30"/>
      <c r="Q382" s="30"/>
      <c r="R382" s="30"/>
      <c r="S382" s="30"/>
      <c r="T382" s="30"/>
      <c r="U382" s="30"/>
      <c r="V382" s="30"/>
      <c r="W382" s="3"/>
      <c r="X382" s="3"/>
      <c r="Y382" s="3"/>
      <c r="Z382" s="3"/>
    </row>
    <row r="383" spans="1:26" ht="13.4" customHeight="1">
      <c r="A383" s="30"/>
      <c r="B383" s="30"/>
      <c r="C383" s="30"/>
      <c r="D383" s="30"/>
      <c r="E383" s="30"/>
      <c r="F383" s="30"/>
      <c r="G383" s="30"/>
      <c r="H383" s="30"/>
      <c r="I383" s="30"/>
      <c r="J383" s="30"/>
      <c r="K383" s="30"/>
      <c r="L383" s="30"/>
      <c r="M383" s="30"/>
      <c r="N383" s="30"/>
      <c r="O383" s="30"/>
      <c r="P383" s="30"/>
      <c r="Q383" s="30"/>
      <c r="R383" s="30"/>
      <c r="S383" s="30"/>
      <c r="T383" s="30"/>
      <c r="U383" s="30"/>
      <c r="V383" s="30"/>
      <c r="W383" s="3"/>
      <c r="X383" s="3"/>
      <c r="Y383" s="3"/>
      <c r="Z383" s="3"/>
    </row>
    <row r="384" spans="1:26" ht="13.4" customHeight="1">
      <c r="A384" s="30"/>
      <c r="B384" s="30"/>
      <c r="C384" s="30"/>
      <c r="D384" s="30"/>
      <c r="E384" s="30"/>
      <c r="F384" s="30"/>
      <c r="G384" s="30"/>
      <c r="H384" s="30"/>
      <c r="I384" s="30"/>
      <c r="J384" s="30"/>
      <c r="K384" s="30"/>
      <c r="L384" s="30"/>
      <c r="M384" s="30"/>
      <c r="N384" s="30"/>
      <c r="O384" s="30"/>
      <c r="P384" s="30"/>
      <c r="Q384" s="30"/>
      <c r="R384" s="30"/>
      <c r="S384" s="30"/>
      <c r="T384" s="30"/>
      <c r="U384" s="30"/>
      <c r="V384" s="30"/>
      <c r="W384" s="3"/>
      <c r="X384" s="3"/>
      <c r="Y384" s="3"/>
      <c r="Z384" s="3"/>
    </row>
    <row r="385" spans="1:26" ht="13.4" customHeight="1">
      <c r="A385" s="30"/>
      <c r="B385" s="30"/>
      <c r="C385" s="30"/>
      <c r="D385" s="30"/>
      <c r="E385" s="30"/>
      <c r="F385" s="30"/>
      <c r="G385" s="30"/>
      <c r="H385" s="30"/>
      <c r="I385" s="30"/>
      <c r="J385" s="30"/>
      <c r="K385" s="30"/>
      <c r="L385" s="30"/>
      <c r="M385" s="30"/>
      <c r="N385" s="30"/>
      <c r="O385" s="30"/>
      <c r="P385" s="30"/>
      <c r="Q385" s="30"/>
      <c r="R385" s="30"/>
      <c r="S385" s="30"/>
      <c r="T385" s="30"/>
      <c r="U385" s="30"/>
      <c r="V385" s="30"/>
      <c r="W385" s="3"/>
      <c r="X385" s="3"/>
      <c r="Y385" s="3"/>
      <c r="Z385" s="3"/>
    </row>
    <row r="386" spans="1:26" ht="13.4" customHeight="1">
      <c r="A386" s="30"/>
      <c r="B386" s="30"/>
      <c r="C386" s="30"/>
      <c r="D386" s="30"/>
      <c r="E386" s="30"/>
      <c r="F386" s="30"/>
      <c r="G386" s="30"/>
      <c r="H386" s="30"/>
      <c r="I386" s="30"/>
      <c r="J386" s="30"/>
      <c r="K386" s="30"/>
      <c r="L386" s="30"/>
      <c r="M386" s="30"/>
      <c r="N386" s="30"/>
      <c r="O386" s="30"/>
      <c r="P386" s="30"/>
      <c r="Q386" s="30"/>
      <c r="R386" s="30"/>
      <c r="S386" s="30"/>
      <c r="T386" s="30"/>
      <c r="U386" s="30"/>
      <c r="V386" s="30"/>
      <c r="W386" s="3"/>
      <c r="X386" s="3"/>
      <c r="Y386" s="3"/>
      <c r="Z386" s="3"/>
    </row>
    <row r="387" spans="1:26" ht="13.4" customHeight="1">
      <c r="A387" s="30"/>
      <c r="B387" s="30"/>
      <c r="C387" s="30"/>
      <c r="D387" s="30"/>
      <c r="E387" s="30"/>
      <c r="F387" s="30"/>
      <c r="G387" s="30"/>
      <c r="H387" s="30"/>
      <c r="I387" s="30"/>
      <c r="J387" s="30"/>
      <c r="K387" s="30"/>
      <c r="L387" s="30"/>
      <c r="M387" s="30"/>
      <c r="N387" s="30"/>
      <c r="O387" s="30"/>
      <c r="P387" s="30"/>
      <c r="Q387" s="30"/>
      <c r="R387" s="30"/>
      <c r="S387" s="30"/>
      <c r="T387" s="30"/>
      <c r="U387" s="30"/>
      <c r="V387" s="30"/>
      <c r="W387" s="3"/>
      <c r="X387" s="3"/>
      <c r="Y387" s="3"/>
      <c r="Z387" s="3"/>
    </row>
    <row r="388" spans="1:26" ht="13.4" customHeight="1">
      <c r="A388" s="30"/>
      <c r="B388" s="30"/>
      <c r="C388" s="30"/>
      <c r="D388" s="30"/>
      <c r="E388" s="30"/>
      <c r="F388" s="30"/>
      <c r="G388" s="30"/>
      <c r="H388" s="30"/>
      <c r="I388" s="30"/>
      <c r="J388" s="30"/>
      <c r="K388" s="30"/>
      <c r="L388" s="30"/>
      <c r="M388" s="30"/>
      <c r="N388" s="30"/>
      <c r="O388" s="30"/>
      <c r="P388" s="30"/>
      <c r="Q388" s="30"/>
      <c r="R388" s="30"/>
      <c r="S388" s="30"/>
      <c r="T388" s="30"/>
      <c r="U388" s="30"/>
      <c r="V388" s="30"/>
      <c r="W388" s="3"/>
      <c r="X388" s="3"/>
      <c r="Y388" s="3"/>
      <c r="Z388" s="3"/>
    </row>
    <row r="389" spans="1:26" ht="13.4" customHeight="1">
      <c r="A389" s="30"/>
      <c r="B389" s="30"/>
      <c r="C389" s="30"/>
      <c r="D389" s="30"/>
      <c r="E389" s="30"/>
      <c r="F389" s="30"/>
      <c r="G389" s="30"/>
      <c r="H389" s="30"/>
      <c r="I389" s="30"/>
      <c r="J389" s="30"/>
      <c r="K389" s="30"/>
      <c r="L389" s="30"/>
      <c r="M389" s="30"/>
      <c r="N389" s="30"/>
      <c r="O389" s="30"/>
      <c r="P389" s="30"/>
      <c r="Q389" s="30"/>
      <c r="R389" s="30"/>
      <c r="S389" s="30"/>
      <c r="T389" s="30"/>
      <c r="U389" s="30"/>
      <c r="V389" s="30"/>
      <c r="W389" s="3"/>
      <c r="X389" s="3"/>
      <c r="Y389" s="3"/>
      <c r="Z389" s="3"/>
    </row>
    <row r="390" spans="1:26" ht="13.4" customHeight="1">
      <c r="A390" s="30"/>
      <c r="B390" s="30"/>
      <c r="C390" s="30"/>
      <c r="D390" s="30"/>
      <c r="E390" s="30"/>
      <c r="F390" s="30"/>
      <c r="G390" s="30"/>
      <c r="H390" s="30"/>
      <c r="I390" s="30"/>
      <c r="J390" s="30"/>
      <c r="K390" s="30"/>
      <c r="L390" s="30"/>
      <c r="M390" s="30"/>
      <c r="N390" s="30"/>
      <c r="O390" s="30"/>
      <c r="P390" s="30"/>
      <c r="Q390" s="30"/>
      <c r="R390" s="30"/>
      <c r="S390" s="30"/>
      <c r="T390" s="30"/>
      <c r="U390" s="30"/>
      <c r="V390" s="30"/>
      <c r="W390" s="3"/>
      <c r="X390" s="3"/>
      <c r="Y390" s="3"/>
      <c r="Z390" s="3"/>
    </row>
    <row r="391" spans="1:26" ht="13.4" customHeight="1">
      <c r="A391" s="30"/>
      <c r="B391" s="30"/>
      <c r="C391" s="30"/>
      <c r="D391" s="30"/>
      <c r="E391" s="30"/>
      <c r="F391" s="30"/>
      <c r="G391" s="30"/>
      <c r="H391" s="30"/>
      <c r="I391" s="30"/>
      <c r="J391" s="30"/>
      <c r="K391" s="30"/>
      <c r="L391" s="30"/>
      <c r="M391" s="30"/>
      <c r="N391" s="30"/>
      <c r="O391" s="30"/>
      <c r="P391" s="30"/>
      <c r="Q391" s="30"/>
      <c r="R391" s="30"/>
      <c r="S391" s="30"/>
      <c r="T391" s="30"/>
      <c r="U391" s="30"/>
      <c r="V391" s="30"/>
      <c r="W391" s="3"/>
      <c r="X391" s="3"/>
      <c r="Y391" s="3"/>
      <c r="Z391" s="3"/>
    </row>
    <row r="392" spans="1:26" ht="13.4" customHeight="1">
      <c r="A392" s="30"/>
      <c r="B392" s="30"/>
      <c r="C392" s="30"/>
      <c r="D392" s="30"/>
      <c r="E392" s="30"/>
      <c r="F392" s="30"/>
      <c r="G392" s="30"/>
      <c r="H392" s="30"/>
      <c r="I392" s="30"/>
      <c r="J392" s="30"/>
      <c r="K392" s="30"/>
      <c r="L392" s="30"/>
      <c r="M392" s="30"/>
      <c r="N392" s="30"/>
      <c r="O392" s="30"/>
      <c r="P392" s="30"/>
      <c r="Q392" s="30"/>
      <c r="R392" s="30"/>
      <c r="S392" s="30"/>
      <c r="T392" s="30"/>
      <c r="U392" s="30"/>
      <c r="V392" s="30"/>
      <c r="W392" s="3"/>
      <c r="X392" s="3"/>
      <c r="Y392" s="3"/>
      <c r="Z392" s="3"/>
    </row>
    <row r="393" spans="1:26" ht="13.4" customHeight="1">
      <c r="A393" s="30"/>
      <c r="B393" s="30"/>
      <c r="C393" s="30"/>
      <c r="D393" s="30"/>
      <c r="E393" s="30"/>
      <c r="F393" s="30"/>
      <c r="G393" s="30"/>
      <c r="H393" s="30"/>
      <c r="I393" s="30"/>
      <c r="J393" s="30"/>
      <c r="K393" s="30"/>
      <c r="L393" s="30"/>
      <c r="M393" s="30"/>
      <c r="N393" s="30"/>
      <c r="O393" s="30"/>
      <c r="P393" s="30"/>
      <c r="Q393" s="30"/>
      <c r="R393" s="30"/>
      <c r="S393" s="30"/>
      <c r="T393" s="30"/>
      <c r="U393" s="30"/>
      <c r="V393" s="30"/>
      <c r="W393" s="3"/>
      <c r="X393" s="3"/>
      <c r="Y393" s="3"/>
      <c r="Z393" s="3"/>
    </row>
    <row r="394" spans="1:26" ht="13.4" customHeight="1">
      <c r="A394" s="30"/>
      <c r="B394" s="30"/>
      <c r="C394" s="30"/>
      <c r="D394" s="30"/>
      <c r="E394" s="30"/>
      <c r="F394" s="30"/>
      <c r="G394" s="30"/>
      <c r="H394" s="30"/>
      <c r="I394" s="30"/>
      <c r="J394" s="30"/>
      <c r="K394" s="30"/>
      <c r="L394" s="30"/>
      <c r="M394" s="30"/>
      <c r="N394" s="30"/>
      <c r="O394" s="30"/>
      <c r="P394" s="30"/>
      <c r="Q394" s="30"/>
      <c r="R394" s="30"/>
      <c r="S394" s="30"/>
      <c r="T394" s="30"/>
      <c r="U394" s="30"/>
      <c r="V394" s="30"/>
      <c r="W394" s="3"/>
      <c r="X394" s="3"/>
      <c r="Y394" s="3"/>
      <c r="Z394" s="3"/>
    </row>
    <row r="395" spans="1:26" ht="13.4" customHeight="1">
      <c r="A395" s="30"/>
      <c r="B395" s="30"/>
      <c r="C395" s="30"/>
      <c r="D395" s="30"/>
      <c r="E395" s="30"/>
      <c r="F395" s="30"/>
      <c r="G395" s="30"/>
      <c r="H395" s="30"/>
      <c r="I395" s="30"/>
      <c r="J395" s="30"/>
      <c r="K395" s="30"/>
      <c r="L395" s="30"/>
      <c r="M395" s="30"/>
      <c r="N395" s="30"/>
      <c r="O395" s="30"/>
      <c r="P395" s="30"/>
      <c r="Q395" s="30"/>
      <c r="R395" s="30"/>
      <c r="S395" s="30"/>
      <c r="T395" s="30"/>
      <c r="U395" s="30"/>
      <c r="V395" s="30"/>
      <c r="W395" s="3"/>
      <c r="X395" s="3"/>
      <c r="Y395" s="3"/>
      <c r="Z395" s="3"/>
    </row>
    <row r="396" spans="1:26" ht="13.4" customHeight="1">
      <c r="A396" s="30"/>
      <c r="B396" s="30"/>
      <c r="C396" s="30"/>
      <c r="D396" s="30"/>
      <c r="E396" s="30"/>
      <c r="F396" s="30"/>
      <c r="G396" s="30"/>
      <c r="H396" s="30"/>
      <c r="I396" s="30"/>
      <c r="J396" s="30"/>
      <c r="K396" s="30"/>
      <c r="L396" s="30"/>
      <c r="M396" s="30"/>
      <c r="N396" s="30"/>
      <c r="O396" s="30"/>
      <c r="P396" s="30"/>
      <c r="Q396" s="30"/>
      <c r="R396" s="30"/>
      <c r="S396" s="30"/>
      <c r="T396" s="30"/>
      <c r="U396" s="30"/>
      <c r="V396" s="30"/>
      <c r="W396" s="3"/>
      <c r="X396" s="3"/>
      <c r="Y396" s="3"/>
      <c r="Z396" s="3"/>
    </row>
    <row r="397" spans="1:26" ht="13.4" customHeight="1">
      <c r="A397" s="30"/>
      <c r="B397" s="30"/>
      <c r="C397" s="30"/>
      <c r="D397" s="30"/>
      <c r="E397" s="30"/>
      <c r="F397" s="30"/>
      <c r="G397" s="30"/>
      <c r="H397" s="30"/>
      <c r="I397" s="30"/>
      <c r="J397" s="30"/>
      <c r="K397" s="30"/>
      <c r="L397" s="30"/>
      <c r="M397" s="30"/>
      <c r="N397" s="30"/>
      <c r="O397" s="30"/>
      <c r="P397" s="30"/>
      <c r="Q397" s="30"/>
      <c r="R397" s="30"/>
      <c r="S397" s="30"/>
      <c r="T397" s="30"/>
      <c r="U397" s="30"/>
      <c r="V397" s="30"/>
      <c r="W397" s="3"/>
      <c r="X397" s="3"/>
      <c r="Y397" s="3"/>
      <c r="Z397" s="3"/>
    </row>
    <row r="398" spans="1:26" ht="13.4" customHeight="1">
      <c r="A398" s="30"/>
      <c r="B398" s="30"/>
      <c r="C398" s="30"/>
      <c r="D398" s="30"/>
      <c r="E398" s="30"/>
      <c r="F398" s="30"/>
      <c r="G398" s="30"/>
      <c r="H398" s="30"/>
      <c r="I398" s="30"/>
      <c r="J398" s="30"/>
      <c r="K398" s="30"/>
      <c r="L398" s="30"/>
      <c r="M398" s="30"/>
      <c r="N398" s="30"/>
      <c r="O398" s="30"/>
      <c r="P398" s="30"/>
      <c r="Q398" s="30"/>
      <c r="R398" s="30"/>
      <c r="S398" s="30"/>
      <c r="T398" s="30"/>
      <c r="U398" s="30"/>
      <c r="V398" s="30"/>
      <c r="W398" s="3"/>
      <c r="X398" s="3"/>
      <c r="Y398" s="3"/>
      <c r="Z398" s="3"/>
    </row>
    <row r="399" spans="1:26" ht="13.4" customHeight="1">
      <c r="A399" s="30"/>
      <c r="B399" s="30"/>
      <c r="C399" s="30"/>
      <c r="D399" s="30"/>
      <c r="E399" s="30"/>
      <c r="F399" s="30"/>
      <c r="G399" s="30"/>
      <c r="H399" s="30"/>
      <c r="I399" s="30"/>
      <c r="J399" s="30"/>
      <c r="K399" s="30"/>
      <c r="L399" s="30"/>
      <c r="M399" s="30"/>
      <c r="N399" s="30"/>
      <c r="O399" s="30"/>
      <c r="P399" s="30"/>
      <c r="Q399" s="30"/>
      <c r="R399" s="30"/>
      <c r="S399" s="30"/>
      <c r="T399" s="30"/>
      <c r="U399" s="30"/>
      <c r="V399" s="30"/>
      <c r="W399" s="3"/>
      <c r="X399" s="3"/>
      <c r="Y399" s="3"/>
      <c r="Z399" s="3"/>
    </row>
    <row r="400" spans="1:26" ht="13.4" customHeight="1">
      <c r="A400" s="30"/>
      <c r="B400" s="30"/>
      <c r="C400" s="30"/>
      <c r="D400" s="30"/>
      <c r="E400" s="30"/>
      <c r="F400" s="30"/>
      <c r="G400" s="30"/>
      <c r="H400" s="30"/>
      <c r="I400" s="30"/>
      <c r="J400" s="30"/>
      <c r="K400" s="30"/>
      <c r="L400" s="30"/>
      <c r="M400" s="30"/>
      <c r="N400" s="30"/>
      <c r="O400" s="30"/>
      <c r="P400" s="30"/>
      <c r="Q400" s="30"/>
      <c r="R400" s="30"/>
      <c r="S400" s="30"/>
      <c r="T400" s="30"/>
      <c r="U400" s="30"/>
      <c r="V400" s="30"/>
      <c r="W400" s="3"/>
      <c r="X400" s="3"/>
      <c r="Y400" s="3"/>
      <c r="Z400" s="3"/>
    </row>
    <row r="401" spans="1:26" ht="13.4" customHeight="1">
      <c r="A401" s="30"/>
      <c r="B401" s="30"/>
      <c r="C401" s="30"/>
      <c r="D401" s="30"/>
      <c r="E401" s="30"/>
      <c r="F401" s="30"/>
      <c r="G401" s="30"/>
      <c r="H401" s="30"/>
      <c r="I401" s="30"/>
      <c r="J401" s="30"/>
      <c r="K401" s="30"/>
      <c r="L401" s="30"/>
      <c r="M401" s="30"/>
      <c r="N401" s="30"/>
      <c r="O401" s="30"/>
      <c r="P401" s="30"/>
      <c r="Q401" s="30"/>
      <c r="R401" s="30"/>
      <c r="S401" s="30"/>
      <c r="T401" s="30"/>
      <c r="U401" s="30"/>
      <c r="V401" s="30"/>
      <c r="W401" s="3"/>
      <c r="X401" s="3"/>
      <c r="Y401" s="3"/>
      <c r="Z401" s="3"/>
    </row>
    <row r="402" spans="1:26" ht="13.4" customHeight="1">
      <c r="A402" s="30"/>
      <c r="B402" s="30"/>
      <c r="C402" s="30"/>
      <c r="D402" s="30"/>
      <c r="E402" s="30"/>
      <c r="F402" s="30"/>
      <c r="G402" s="30"/>
      <c r="H402" s="30"/>
      <c r="I402" s="30"/>
      <c r="J402" s="30"/>
      <c r="K402" s="30"/>
      <c r="L402" s="30"/>
      <c r="M402" s="30"/>
      <c r="N402" s="30"/>
      <c r="O402" s="30"/>
      <c r="P402" s="30"/>
      <c r="Q402" s="30"/>
      <c r="R402" s="30"/>
      <c r="S402" s="30"/>
      <c r="T402" s="30"/>
      <c r="U402" s="30"/>
      <c r="V402" s="30"/>
      <c r="W402" s="3"/>
      <c r="X402" s="3"/>
      <c r="Y402" s="3"/>
      <c r="Z402" s="3"/>
    </row>
    <row r="403" spans="1:26" ht="13.4" customHeight="1">
      <c r="A403" s="30"/>
      <c r="B403" s="30"/>
      <c r="C403" s="30"/>
      <c r="D403" s="30"/>
      <c r="E403" s="30"/>
      <c r="F403" s="30"/>
      <c r="G403" s="30"/>
      <c r="H403" s="30"/>
      <c r="I403" s="30"/>
      <c r="J403" s="30"/>
      <c r="K403" s="30"/>
      <c r="L403" s="30"/>
      <c r="M403" s="30"/>
      <c r="N403" s="30"/>
      <c r="O403" s="30"/>
      <c r="P403" s="30"/>
      <c r="Q403" s="30"/>
      <c r="R403" s="30"/>
      <c r="S403" s="30"/>
      <c r="T403" s="30"/>
      <c r="U403" s="30"/>
      <c r="V403" s="30"/>
      <c r="W403" s="3"/>
      <c r="X403" s="3"/>
      <c r="Y403" s="3"/>
      <c r="Z403" s="3"/>
    </row>
    <row r="404" spans="1:26" ht="13.4" customHeight="1">
      <c r="A404" s="30"/>
      <c r="B404" s="30"/>
      <c r="C404" s="30"/>
      <c r="D404" s="30"/>
      <c r="E404" s="30"/>
      <c r="F404" s="30"/>
      <c r="G404" s="30"/>
      <c r="H404" s="30"/>
      <c r="I404" s="30"/>
      <c r="J404" s="30"/>
      <c r="K404" s="30"/>
      <c r="L404" s="30"/>
      <c r="M404" s="30"/>
      <c r="N404" s="30"/>
      <c r="O404" s="30"/>
      <c r="P404" s="30"/>
      <c r="Q404" s="30"/>
      <c r="R404" s="30"/>
      <c r="S404" s="30"/>
      <c r="T404" s="30"/>
      <c r="U404" s="30"/>
      <c r="V404" s="30"/>
      <c r="W404" s="3"/>
      <c r="X404" s="3"/>
      <c r="Y404" s="3"/>
      <c r="Z404" s="3"/>
    </row>
    <row r="405" spans="1:26" ht="13.4" customHeight="1">
      <c r="A405" s="30"/>
      <c r="B405" s="30"/>
      <c r="C405" s="30"/>
      <c r="D405" s="30"/>
      <c r="E405" s="30"/>
      <c r="F405" s="30"/>
      <c r="G405" s="30"/>
      <c r="H405" s="30"/>
      <c r="I405" s="30"/>
      <c r="J405" s="30"/>
      <c r="K405" s="30"/>
      <c r="L405" s="30"/>
      <c r="M405" s="30"/>
      <c r="N405" s="30"/>
      <c r="O405" s="30"/>
      <c r="P405" s="30"/>
      <c r="Q405" s="30"/>
      <c r="R405" s="30"/>
      <c r="S405" s="30"/>
      <c r="T405" s="30"/>
      <c r="U405" s="30"/>
      <c r="V405" s="30"/>
      <c r="W405" s="3"/>
      <c r="X405" s="3"/>
      <c r="Y405" s="3"/>
      <c r="Z405" s="3"/>
    </row>
    <row r="406" spans="1:26" ht="13.4" customHeight="1">
      <c r="A406" s="30"/>
      <c r="B406" s="30"/>
      <c r="C406" s="30"/>
      <c r="D406" s="30"/>
      <c r="E406" s="30"/>
      <c r="F406" s="30"/>
      <c r="G406" s="30"/>
      <c r="H406" s="30"/>
      <c r="I406" s="30"/>
      <c r="J406" s="30"/>
      <c r="K406" s="30"/>
      <c r="L406" s="30"/>
      <c r="M406" s="30"/>
      <c r="N406" s="30"/>
      <c r="O406" s="30"/>
      <c r="P406" s="30"/>
      <c r="Q406" s="30"/>
      <c r="R406" s="30"/>
      <c r="S406" s="30"/>
      <c r="T406" s="30"/>
      <c r="U406" s="30"/>
      <c r="V406" s="30"/>
      <c r="W406" s="3"/>
      <c r="X406" s="3"/>
      <c r="Y406" s="3"/>
      <c r="Z406" s="3"/>
    </row>
    <row r="407" spans="1:26" ht="13.4" customHeight="1">
      <c r="A407" s="30"/>
      <c r="B407" s="30"/>
      <c r="C407" s="30"/>
      <c r="D407" s="30"/>
      <c r="E407" s="30"/>
      <c r="F407" s="30"/>
      <c r="G407" s="30"/>
      <c r="H407" s="30"/>
      <c r="I407" s="30"/>
      <c r="J407" s="30"/>
      <c r="K407" s="30"/>
      <c r="L407" s="30"/>
      <c r="M407" s="30"/>
      <c r="N407" s="30"/>
      <c r="O407" s="30"/>
      <c r="P407" s="30"/>
      <c r="Q407" s="30"/>
      <c r="R407" s="30"/>
      <c r="S407" s="30"/>
      <c r="T407" s="30"/>
      <c r="U407" s="30"/>
      <c r="V407" s="30"/>
      <c r="W407" s="3"/>
      <c r="X407" s="3"/>
      <c r="Y407" s="3"/>
      <c r="Z407" s="3"/>
    </row>
    <row r="408" spans="1:26" ht="13.4" customHeight="1">
      <c r="A408" s="30"/>
      <c r="B408" s="30"/>
      <c r="C408" s="30"/>
      <c r="D408" s="30"/>
      <c r="E408" s="30"/>
      <c r="F408" s="30"/>
      <c r="G408" s="30"/>
      <c r="H408" s="30"/>
      <c r="I408" s="30"/>
      <c r="J408" s="30"/>
      <c r="K408" s="30"/>
      <c r="L408" s="30"/>
      <c r="M408" s="30"/>
      <c r="N408" s="30"/>
      <c r="O408" s="30"/>
      <c r="P408" s="30"/>
      <c r="Q408" s="30"/>
      <c r="R408" s="30"/>
      <c r="S408" s="30"/>
      <c r="T408" s="30"/>
      <c r="U408" s="30"/>
      <c r="V408" s="30"/>
      <c r="W408" s="3"/>
      <c r="X408" s="3"/>
      <c r="Y408" s="3"/>
      <c r="Z408" s="3"/>
    </row>
    <row r="409" spans="1:26" ht="13.4" customHeight="1">
      <c r="A409" s="30"/>
      <c r="B409" s="30"/>
      <c r="C409" s="30"/>
      <c r="D409" s="30"/>
      <c r="E409" s="30"/>
      <c r="F409" s="30"/>
      <c r="G409" s="30"/>
      <c r="H409" s="30"/>
      <c r="I409" s="30"/>
      <c r="J409" s="30"/>
      <c r="K409" s="30"/>
      <c r="L409" s="30"/>
      <c r="M409" s="30"/>
      <c r="N409" s="30"/>
      <c r="O409" s="30"/>
      <c r="P409" s="30"/>
      <c r="Q409" s="30"/>
      <c r="R409" s="30"/>
      <c r="S409" s="30"/>
      <c r="T409" s="30"/>
      <c r="U409" s="30"/>
      <c r="V409" s="30"/>
      <c r="W409" s="3"/>
      <c r="X409" s="3"/>
      <c r="Y409" s="3"/>
      <c r="Z409" s="3"/>
    </row>
    <row r="410" spans="1:26" ht="13.4" customHeight="1">
      <c r="A410" s="30"/>
      <c r="B410" s="30"/>
      <c r="C410" s="30"/>
      <c r="D410" s="30"/>
      <c r="E410" s="30"/>
      <c r="F410" s="30"/>
      <c r="G410" s="30"/>
      <c r="H410" s="30"/>
      <c r="I410" s="30"/>
      <c r="J410" s="30"/>
      <c r="K410" s="30"/>
      <c r="L410" s="30"/>
      <c r="M410" s="30"/>
      <c r="N410" s="30"/>
      <c r="O410" s="30"/>
      <c r="P410" s="30"/>
      <c r="Q410" s="30"/>
      <c r="R410" s="30"/>
      <c r="S410" s="30"/>
      <c r="T410" s="30"/>
      <c r="U410" s="30"/>
      <c r="V410" s="30"/>
      <c r="W410" s="3"/>
      <c r="X410" s="3"/>
      <c r="Y410" s="3"/>
      <c r="Z410" s="3"/>
    </row>
    <row r="411" spans="1:26" ht="13.4" customHeight="1">
      <c r="A411" s="30"/>
      <c r="B411" s="30"/>
      <c r="C411" s="30"/>
      <c r="D411" s="30"/>
      <c r="E411" s="30"/>
      <c r="F411" s="30"/>
      <c r="G411" s="30"/>
      <c r="H411" s="30"/>
      <c r="I411" s="30"/>
      <c r="J411" s="30"/>
      <c r="K411" s="30"/>
      <c r="L411" s="30"/>
      <c r="M411" s="30"/>
      <c r="N411" s="30"/>
      <c r="O411" s="30"/>
      <c r="P411" s="30"/>
      <c r="Q411" s="30"/>
      <c r="R411" s="30"/>
      <c r="S411" s="30"/>
      <c r="T411" s="30"/>
      <c r="U411" s="30"/>
      <c r="V411" s="30"/>
      <c r="W411" s="3"/>
      <c r="X411" s="3"/>
      <c r="Y411" s="3"/>
      <c r="Z411" s="3"/>
    </row>
    <row r="412" spans="1:26" ht="13.4" customHeight="1">
      <c r="A412" s="30"/>
      <c r="B412" s="30"/>
      <c r="C412" s="30"/>
      <c r="D412" s="30"/>
      <c r="E412" s="30"/>
      <c r="F412" s="30"/>
      <c r="G412" s="30"/>
      <c r="H412" s="30"/>
      <c r="I412" s="30"/>
      <c r="J412" s="30"/>
      <c r="K412" s="30"/>
      <c r="L412" s="30"/>
      <c r="M412" s="30"/>
      <c r="N412" s="30"/>
      <c r="O412" s="30"/>
      <c r="P412" s="30"/>
      <c r="Q412" s="30"/>
      <c r="R412" s="30"/>
      <c r="S412" s="30"/>
      <c r="T412" s="30"/>
      <c r="U412" s="30"/>
      <c r="V412" s="30"/>
      <c r="W412" s="3"/>
      <c r="X412" s="3"/>
      <c r="Y412" s="3"/>
      <c r="Z412" s="3"/>
    </row>
    <row r="413" spans="1:26" ht="13.4" customHeight="1">
      <c r="A413" s="30"/>
      <c r="B413" s="30"/>
      <c r="C413" s="30"/>
      <c r="D413" s="30"/>
      <c r="E413" s="30"/>
      <c r="F413" s="30"/>
      <c r="G413" s="30"/>
      <c r="H413" s="30"/>
      <c r="I413" s="30"/>
      <c r="J413" s="30"/>
      <c r="K413" s="30"/>
      <c r="L413" s="30"/>
      <c r="M413" s="30"/>
      <c r="N413" s="30"/>
      <c r="O413" s="30"/>
      <c r="P413" s="30"/>
      <c r="Q413" s="30"/>
      <c r="R413" s="30"/>
      <c r="S413" s="30"/>
      <c r="T413" s="30"/>
      <c r="U413" s="30"/>
      <c r="V413" s="30"/>
      <c r="W413" s="3"/>
      <c r="X413" s="3"/>
      <c r="Y413" s="3"/>
      <c r="Z413" s="3"/>
    </row>
    <row r="414" spans="1:26" ht="13.4" customHeight="1">
      <c r="A414" s="30"/>
      <c r="B414" s="30"/>
      <c r="C414" s="30"/>
      <c r="D414" s="30"/>
      <c r="E414" s="30"/>
      <c r="F414" s="30"/>
      <c r="G414" s="30"/>
      <c r="H414" s="30"/>
      <c r="I414" s="30"/>
      <c r="J414" s="30"/>
      <c r="K414" s="30"/>
      <c r="L414" s="30"/>
      <c r="M414" s="30"/>
      <c r="N414" s="30"/>
      <c r="O414" s="30"/>
      <c r="P414" s="30"/>
      <c r="Q414" s="30"/>
      <c r="R414" s="30"/>
      <c r="S414" s="30"/>
      <c r="T414" s="30"/>
      <c r="U414" s="30"/>
      <c r="V414" s="30"/>
      <c r="W414" s="3"/>
      <c r="X414" s="3"/>
      <c r="Y414" s="3"/>
      <c r="Z414" s="3"/>
    </row>
    <row r="415" spans="1:26" ht="13.4" customHeight="1">
      <c r="A415" s="30"/>
      <c r="B415" s="30"/>
      <c r="C415" s="30"/>
      <c r="D415" s="30"/>
      <c r="E415" s="30"/>
      <c r="F415" s="30"/>
      <c r="G415" s="30"/>
      <c r="H415" s="30"/>
      <c r="I415" s="30"/>
      <c r="J415" s="30"/>
      <c r="K415" s="30"/>
      <c r="L415" s="30"/>
      <c r="M415" s="30"/>
      <c r="N415" s="30"/>
      <c r="O415" s="30"/>
      <c r="P415" s="30"/>
      <c r="Q415" s="30"/>
      <c r="R415" s="30"/>
      <c r="S415" s="30"/>
      <c r="T415" s="30"/>
      <c r="U415" s="30"/>
      <c r="V415" s="30"/>
      <c r="W415" s="3"/>
      <c r="X415" s="3"/>
      <c r="Y415" s="3"/>
      <c r="Z415" s="3"/>
    </row>
    <row r="416" spans="1:26" ht="13.4" customHeight="1">
      <c r="A416" s="30"/>
      <c r="B416" s="30"/>
      <c r="C416" s="30"/>
      <c r="D416" s="30"/>
      <c r="E416" s="30"/>
      <c r="F416" s="30"/>
      <c r="G416" s="30"/>
      <c r="H416" s="30"/>
      <c r="I416" s="30"/>
      <c r="J416" s="30"/>
      <c r="K416" s="30"/>
      <c r="L416" s="30"/>
      <c r="M416" s="30"/>
      <c r="N416" s="30"/>
      <c r="O416" s="30"/>
      <c r="P416" s="30"/>
      <c r="Q416" s="30"/>
      <c r="R416" s="30"/>
      <c r="S416" s="30"/>
      <c r="T416" s="30"/>
      <c r="U416" s="30"/>
      <c r="V416" s="30"/>
      <c r="W416" s="3"/>
      <c r="X416" s="3"/>
      <c r="Y416" s="3"/>
      <c r="Z416" s="3"/>
    </row>
    <row r="417" spans="1:26" ht="13.4" customHeight="1">
      <c r="A417" s="30"/>
      <c r="B417" s="30"/>
      <c r="C417" s="30"/>
      <c r="D417" s="30"/>
      <c r="E417" s="30"/>
      <c r="F417" s="30"/>
      <c r="G417" s="30"/>
      <c r="H417" s="30"/>
      <c r="I417" s="30"/>
      <c r="J417" s="30"/>
      <c r="K417" s="30"/>
      <c r="L417" s="30"/>
      <c r="M417" s="30"/>
      <c r="N417" s="30"/>
      <c r="O417" s="30"/>
      <c r="P417" s="30"/>
      <c r="Q417" s="30"/>
      <c r="R417" s="30"/>
      <c r="S417" s="30"/>
      <c r="T417" s="30"/>
      <c r="U417" s="30"/>
      <c r="V417" s="30"/>
      <c r="W417" s="3"/>
      <c r="X417" s="3"/>
      <c r="Y417" s="3"/>
      <c r="Z417" s="3"/>
    </row>
    <row r="418" spans="1:26" ht="13.4" customHeight="1">
      <c r="A418" s="30"/>
      <c r="B418" s="30"/>
      <c r="C418" s="30"/>
      <c r="D418" s="30"/>
      <c r="E418" s="30"/>
      <c r="F418" s="30"/>
      <c r="G418" s="30"/>
      <c r="H418" s="30"/>
      <c r="I418" s="30"/>
      <c r="J418" s="30"/>
      <c r="K418" s="30"/>
      <c r="L418" s="30"/>
      <c r="M418" s="30"/>
      <c r="N418" s="30"/>
      <c r="O418" s="30"/>
      <c r="P418" s="30"/>
      <c r="Q418" s="30"/>
      <c r="R418" s="30"/>
      <c r="S418" s="30"/>
      <c r="T418" s="30"/>
      <c r="U418" s="30"/>
      <c r="V418" s="30"/>
      <c r="W418" s="3"/>
      <c r="X418" s="3"/>
      <c r="Y418" s="3"/>
      <c r="Z418" s="3"/>
    </row>
    <row r="419" spans="1:26" ht="13.4" customHeight="1">
      <c r="A419" s="30"/>
      <c r="B419" s="30"/>
      <c r="C419" s="30"/>
      <c r="D419" s="30"/>
      <c r="E419" s="30"/>
      <c r="F419" s="30"/>
      <c r="G419" s="30"/>
      <c r="H419" s="30"/>
      <c r="I419" s="30"/>
      <c r="J419" s="30"/>
      <c r="K419" s="30"/>
      <c r="L419" s="30"/>
      <c r="M419" s="30"/>
      <c r="N419" s="30"/>
      <c r="O419" s="30"/>
      <c r="P419" s="30"/>
      <c r="Q419" s="30"/>
      <c r="R419" s="30"/>
      <c r="S419" s="30"/>
      <c r="T419" s="30"/>
      <c r="U419" s="30"/>
      <c r="V419" s="30"/>
      <c r="W419" s="3"/>
      <c r="X419" s="3"/>
      <c r="Y419" s="3"/>
      <c r="Z419" s="3"/>
    </row>
    <row r="420" spans="1:26" ht="13.4" customHeight="1">
      <c r="A420" s="30"/>
      <c r="B420" s="30"/>
      <c r="C420" s="30"/>
      <c r="D420" s="30"/>
      <c r="E420" s="30"/>
      <c r="F420" s="30"/>
      <c r="G420" s="30"/>
      <c r="H420" s="30"/>
      <c r="I420" s="30"/>
      <c r="J420" s="30"/>
      <c r="K420" s="30"/>
      <c r="L420" s="30"/>
      <c r="M420" s="30"/>
      <c r="N420" s="30"/>
      <c r="O420" s="30"/>
      <c r="P420" s="30"/>
      <c r="Q420" s="30"/>
      <c r="R420" s="30"/>
      <c r="S420" s="30"/>
      <c r="T420" s="30"/>
      <c r="U420" s="30"/>
      <c r="V420" s="30"/>
      <c r="W420" s="3"/>
      <c r="X420" s="3"/>
      <c r="Y420" s="3"/>
      <c r="Z420" s="3"/>
    </row>
    <row r="421" spans="1:26" ht="13.4" customHeight="1">
      <c r="A421" s="30"/>
      <c r="B421" s="30"/>
      <c r="C421" s="30"/>
      <c r="D421" s="30"/>
      <c r="E421" s="30"/>
      <c r="F421" s="30"/>
      <c r="G421" s="30"/>
      <c r="H421" s="30"/>
      <c r="I421" s="30"/>
      <c r="J421" s="30"/>
      <c r="K421" s="30"/>
      <c r="L421" s="30"/>
      <c r="M421" s="30"/>
      <c r="N421" s="30"/>
      <c r="O421" s="30"/>
      <c r="P421" s="30"/>
      <c r="Q421" s="30"/>
      <c r="R421" s="30"/>
      <c r="S421" s="30"/>
      <c r="T421" s="30"/>
      <c r="U421" s="30"/>
      <c r="V421" s="30"/>
      <c r="W421" s="3"/>
      <c r="X421" s="3"/>
      <c r="Y421" s="3"/>
      <c r="Z421" s="3"/>
    </row>
    <row r="422" spans="1:26" ht="13.4" customHeight="1">
      <c r="A422" s="30"/>
      <c r="B422" s="30"/>
      <c r="C422" s="30"/>
      <c r="D422" s="30"/>
      <c r="E422" s="30"/>
      <c r="F422" s="30"/>
      <c r="G422" s="30"/>
      <c r="H422" s="30"/>
      <c r="I422" s="30"/>
      <c r="J422" s="30"/>
      <c r="K422" s="30"/>
      <c r="L422" s="30"/>
      <c r="M422" s="30"/>
      <c r="N422" s="30"/>
      <c r="O422" s="30"/>
      <c r="P422" s="30"/>
      <c r="Q422" s="30"/>
      <c r="R422" s="30"/>
      <c r="S422" s="30"/>
      <c r="T422" s="30"/>
      <c r="U422" s="30"/>
      <c r="V422" s="30"/>
      <c r="W422" s="3"/>
      <c r="X422" s="3"/>
      <c r="Y422" s="3"/>
      <c r="Z422" s="3"/>
    </row>
    <row r="423" spans="1:26" ht="13.4" customHeight="1">
      <c r="A423" s="30"/>
      <c r="B423" s="30"/>
      <c r="C423" s="30"/>
      <c r="D423" s="30"/>
      <c r="E423" s="30"/>
      <c r="F423" s="30"/>
      <c r="G423" s="30"/>
      <c r="H423" s="30"/>
      <c r="I423" s="30"/>
      <c r="J423" s="30"/>
      <c r="K423" s="30"/>
      <c r="L423" s="30"/>
      <c r="M423" s="30"/>
      <c r="N423" s="30"/>
      <c r="O423" s="30"/>
      <c r="P423" s="30"/>
      <c r="Q423" s="30"/>
      <c r="R423" s="30"/>
      <c r="S423" s="30"/>
      <c r="T423" s="30"/>
      <c r="U423" s="30"/>
      <c r="V423" s="30"/>
      <c r="W423" s="3"/>
      <c r="X423" s="3"/>
      <c r="Y423" s="3"/>
      <c r="Z423" s="3"/>
    </row>
    <row r="424" spans="1:26" ht="13.4" customHeight="1">
      <c r="A424" s="30"/>
      <c r="B424" s="30"/>
      <c r="C424" s="30"/>
      <c r="D424" s="30"/>
      <c r="E424" s="30"/>
      <c r="F424" s="30"/>
      <c r="G424" s="30"/>
      <c r="H424" s="30"/>
      <c r="I424" s="30"/>
      <c r="J424" s="30"/>
      <c r="K424" s="30"/>
      <c r="L424" s="30"/>
      <c r="M424" s="30"/>
      <c r="N424" s="30"/>
      <c r="O424" s="30"/>
      <c r="P424" s="30"/>
      <c r="Q424" s="30"/>
      <c r="R424" s="30"/>
      <c r="S424" s="30"/>
      <c r="T424" s="30"/>
      <c r="U424" s="30"/>
      <c r="V424" s="30"/>
      <c r="W424" s="3"/>
      <c r="X424" s="3"/>
      <c r="Y424" s="3"/>
      <c r="Z424" s="3"/>
    </row>
    <row r="425" spans="1:26" ht="13.4" customHeight="1">
      <c r="A425" s="30"/>
      <c r="B425" s="30"/>
      <c r="C425" s="30"/>
      <c r="D425" s="30"/>
      <c r="E425" s="30"/>
      <c r="F425" s="30"/>
      <c r="G425" s="30"/>
      <c r="H425" s="30"/>
      <c r="I425" s="30"/>
      <c r="J425" s="30"/>
      <c r="K425" s="30"/>
      <c r="L425" s="30"/>
      <c r="M425" s="30"/>
      <c r="N425" s="30"/>
      <c r="O425" s="30"/>
      <c r="P425" s="30"/>
      <c r="Q425" s="30"/>
      <c r="R425" s="30"/>
      <c r="S425" s="30"/>
      <c r="T425" s="30"/>
      <c r="U425" s="30"/>
      <c r="V425" s="30"/>
      <c r="W425" s="3"/>
      <c r="X425" s="3"/>
      <c r="Y425" s="3"/>
      <c r="Z425" s="3"/>
    </row>
    <row r="426" spans="1:26" ht="13.4" customHeight="1">
      <c r="A426" s="30"/>
      <c r="B426" s="30"/>
      <c r="C426" s="30"/>
      <c r="D426" s="30"/>
      <c r="E426" s="30"/>
      <c r="F426" s="30"/>
      <c r="G426" s="30"/>
      <c r="H426" s="30"/>
      <c r="I426" s="30"/>
      <c r="J426" s="30"/>
      <c r="K426" s="30"/>
      <c r="L426" s="30"/>
      <c r="M426" s="30"/>
      <c r="N426" s="30"/>
      <c r="O426" s="30"/>
      <c r="P426" s="30"/>
      <c r="Q426" s="30"/>
      <c r="R426" s="30"/>
      <c r="S426" s="30"/>
      <c r="T426" s="30"/>
      <c r="U426" s="30"/>
      <c r="V426" s="30"/>
      <c r="W426" s="3"/>
      <c r="X426" s="3"/>
      <c r="Y426" s="3"/>
      <c r="Z426" s="3"/>
    </row>
    <row r="427" spans="1:26" ht="13.4" customHeight="1">
      <c r="A427" s="30"/>
      <c r="B427" s="30"/>
      <c r="C427" s="30"/>
      <c r="D427" s="30"/>
      <c r="E427" s="30"/>
      <c r="F427" s="30"/>
      <c r="G427" s="30"/>
      <c r="H427" s="30"/>
      <c r="I427" s="30"/>
      <c r="J427" s="30"/>
      <c r="K427" s="30"/>
      <c r="L427" s="30"/>
      <c r="M427" s="30"/>
      <c r="N427" s="30"/>
      <c r="O427" s="30"/>
      <c r="P427" s="30"/>
      <c r="Q427" s="30"/>
      <c r="R427" s="30"/>
      <c r="S427" s="30"/>
      <c r="T427" s="30"/>
      <c r="U427" s="30"/>
      <c r="V427" s="30"/>
      <c r="W427" s="3"/>
      <c r="X427" s="3"/>
      <c r="Y427" s="3"/>
      <c r="Z427" s="3"/>
    </row>
    <row r="428" spans="1:26" ht="13.4" customHeight="1">
      <c r="A428" s="30"/>
      <c r="B428" s="30"/>
      <c r="C428" s="30"/>
      <c r="D428" s="30"/>
      <c r="E428" s="30"/>
      <c r="F428" s="30"/>
      <c r="G428" s="30"/>
      <c r="H428" s="30"/>
      <c r="I428" s="30"/>
      <c r="J428" s="30"/>
      <c r="K428" s="30"/>
      <c r="L428" s="30"/>
      <c r="M428" s="30"/>
      <c r="N428" s="30"/>
      <c r="O428" s="30"/>
      <c r="P428" s="30"/>
      <c r="Q428" s="30"/>
      <c r="R428" s="30"/>
      <c r="S428" s="30"/>
      <c r="T428" s="30"/>
      <c r="U428" s="30"/>
      <c r="V428" s="30"/>
      <c r="W428" s="3"/>
      <c r="X428" s="3"/>
      <c r="Y428" s="3"/>
      <c r="Z428" s="3"/>
    </row>
    <row r="429" spans="1:26" ht="13.4" customHeight="1">
      <c r="A429" s="30"/>
      <c r="B429" s="30"/>
      <c r="C429" s="30"/>
      <c r="D429" s="30"/>
      <c r="E429" s="30"/>
      <c r="F429" s="30"/>
      <c r="G429" s="30"/>
      <c r="H429" s="30"/>
      <c r="I429" s="30"/>
      <c r="J429" s="30"/>
      <c r="K429" s="30"/>
      <c r="L429" s="30"/>
      <c r="M429" s="30"/>
      <c r="N429" s="30"/>
      <c r="O429" s="30"/>
      <c r="P429" s="30"/>
      <c r="Q429" s="30"/>
      <c r="R429" s="30"/>
      <c r="S429" s="30"/>
      <c r="T429" s="30"/>
      <c r="U429" s="30"/>
      <c r="V429" s="30"/>
      <c r="W429" s="3"/>
      <c r="X429" s="3"/>
      <c r="Y429" s="3"/>
      <c r="Z429" s="3"/>
    </row>
    <row r="430" spans="1:26" ht="13.4" customHeight="1">
      <c r="A430" s="30"/>
      <c r="B430" s="30"/>
      <c r="C430" s="30"/>
      <c r="D430" s="30"/>
      <c r="E430" s="30"/>
      <c r="F430" s="30"/>
      <c r="G430" s="30"/>
      <c r="H430" s="30"/>
      <c r="I430" s="30"/>
      <c r="J430" s="30"/>
      <c r="K430" s="30"/>
      <c r="L430" s="30"/>
      <c r="M430" s="30"/>
      <c r="N430" s="30"/>
      <c r="O430" s="30"/>
      <c r="P430" s="30"/>
      <c r="Q430" s="30"/>
      <c r="R430" s="30"/>
      <c r="S430" s="30"/>
      <c r="T430" s="30"/>
      <c r="U430" s="30"/>
      <c r="V430" s="30"/>
      <c r="W430" s="3"/>
      <c r="X430" s="3"/>
      <c r="Y430" s="3"/>
      <c r="Z430" s="3"/>
    </row>
    <row r="431" spans="1:26" ht="13.4" customHeight="1">
      <c r="A431" s="30"/>
      <c r="B431" s="30"/>
      <c r="C431" s="30"/>
      <c r="D431" s="30"/>
      <c r="E431" s="30"/>
      <c r="F431" s="30"/>
      <c r="G431" s="30"/>
      <c r="H431" s="30"/>
      <c r="I431" s="30"/>
      <c r="J431" s="30"/>
      <c r="K431" s="30"/>
      <c r="L431" s="30"/>
      <c r="M431" s="30"/>
      <c r="N431" s="30"/>
      <c r="O431" s="30"/>
      <c r="P431" s="30"/>
      <c r="Q431" s="30"/>
      <c r="R431" s="30"/>
      <c r="S431" s="30"/>
      <c r="T431" s="30"/>
      <c r="U431" s="30"/>
      <c r="V431" s="30"/>
      <c r="W431" s="3"/>
      <c r="X431" s="3"/>
      <c r="Y431" s="3"/>
      <c r="Z431" s="3"/>
    </row>
    <row r="432" spans="1:26" ht="13.4" customHeight="1">
      <c r="A432" s="30"/>
      <c r="B432" s="30"/>
      <c r="C432" s="30"/>
      <c r="D432" s="30"/>
      <c r="E432" s="30"/>
      <c r="F432" s="30"/>
      <c r="G432" s="30"/>
      <c r="H432" s="30"/>
      <c r="I432" s="30"/>
      <c r="J432" s="30"/>
      <c r="K432" s="30"/>
      <c r="L432" s="30"/>
      <c r="M432" s="30"/>
      <c r="N432" s="30"/>
      <c r="O432" s="30"/>
      <c r="P432" s="30"/>
      <c r="Q432" s="30"/>
      <c r="R432" s="30"/>
      <c r="S432" s="30"/>
      <c r="T432" s="30"/>
      <c r="U432" s="30"/>
      <c r="V432" s="30"/>
      <c r="W432" s="3"/>
      <c r="X432" s="3"/>
      <c r="Y432" s="3"/>
      <c r="Z432" s="3"/>
    </row>
    <row r="433" spans="1:26" ht="13.4" customHeight="1">
      <c r="A433" s="30"/>
      <c r="B433" s="30"/>
      <c r="C433" s="30"/>
      <c r="D433" s="30"/>
      <c r="E433" s="30"/>
      <c r="F433" s="30"/>
      <c r="G433" s="30"/>
      <c r="H433" s="30"/>
      <c r="I433" s="30"/>
      <c r="J433" s="30"/>
      <c r="K433" s="30"/>
      <c r="L433" s="30"/>
      <c r="M433" s="30"/>
      <c r="N433" s="30"/>
      <c r="O433" s="30"/>
      <c r="P433" s="30"/>
      <c r="Q433" s="30"/>
      <c r="R433" s="30"/>
      <c r="S433" s="30"/>
      <c r="T433" s="30"/>
      <c r="U433" s="30"/>
      <c r="V433" s="30"/>
      <c r="W433" s="3"/>
      <c r="X433" s="3"/>
      <c r="Y433" s="3"/>
      <c r="Z433" s="3"/>
    </row>
    <row r="434" spans="1:26" ht="13.4" customHeight="1">
      <c r="A434" s="30"/>
      <c r="B434" s="30"/>
      <c r="C434" s="30"/>
      <c r="D434" s="30"/>
      <c r="E434" s="30"/>
      <c r="F434" s="30"/>
      <c r="G434" s="30"/>
      <c r="H434" s="30"/>
      <c r="I434" s="30"/>
      <c r="J434" s="30"/>
      <c r="K434" s="30"/>
      <c r="L434" s="30"/>
      <c r="M434" s="30"/>
      <c r="N434" s="30"/>
      <c r="O434" s="30"/>
      <c r="P434" s="30"/>
      <c r="Q434" s="30"/>
      <c r="R434" s="30"/>
      <c r="S434" s="30"/>
      <c r="T434" s="30"/>
      <c r="U434" s="30"/>
      <c r="V434" s="30"/>
      <c r="W434" s="3"/>
      <c r="X434" s="3"/>
      <c r="Y434" s="3"/>
      <c r="Z434" s="3"/>
    </row>
    <row r="435" spans="1:26" ht="13.4" customHeight="1">
      <c r="A435" s="30"/>
      <c r="B435" s="30"/>
      <c r="C435" s="30"/>
      <c r="D435" s="30"/>
      <c r="E435" s="30"/>
      <c r="F435" s="30"/>
      <c r="G435" s="30"/>
      <c r="H435" s="30"/>
      <c r="I435" s="30"/>
      <c r="J435" s="30"/>
      <c r="K435" s="30"/>
      <c r="L435" s="30"/>
      <c r="M435" s="30"/>
      <c r="N435" s="30"/>
      <c r="O435" s="30"/>
      <c r="P435" s="30"/>
      <c r="Q435" s="30"/>
      <c r="R435" s="30"/>
      <c r="S435" s="30"/>
      <c r="T435" s="30"/>
      <c r="U435" s="30"/>
      <c r="V435" s="30"/>
      <c r="W435" s="3"/>
      <c r="X435" s="3"/>
      <c r="Y435" s="3"/>
      <c r="Z435" s="3"/>
    </row>
    <row r="436" spans="1:26" ht="13.4" customHeight="1">
      <c r="A436" s="30"/>
      <c r="B436" s="30"/>
      <c r="C436" s="30"/>
      <c r="D436" s="30"/>
      <c r="E436" s="30"/>
      <c r="F436" s="30"/>
      <c r="G436" s="30"/>
      <c r="H436" s="30"/>
      <c r="I436" s="30"/>
      <c r="J436" s="30"/>
      <c r="K436" s="30"/>
      <c r="L436" s="30"/>
      <c r="M436" s="30"/>
      <c r="N436" s="30"/>
      <c r="O436" s="30"/>
      <c r="P436" s="30"/>
      <c r="Q436" s="30"/>
      <c r="R436" s="30"/>
      <c r="S436" s="30"/>
      <c r="T436" s="30"/>
      <c r="U436" s="30"/>
      <c r="V436" s="30"/>
      <c r="W436" s="3"/>
      <c r="X436" s="3"/>
      <c r="Y436" s="3"/>
      <c r="Z436" s="3"/>
    </row>
    <row r="437" spans="1:26" ht="13.4" customHeight="1">
      <c r="A437" s="30"/>
      <c r="B437" s="30"/>
      <c r="C437" s="30"/>
      <c r="D437" s="30"/>
      <c r="E437" s="30"/>
      <c r="F437" s="30"/>
      <c r="G437" s="30"/>
      <c r="H437" s="30"/>
      <c r="I437" s="30"/>
      <c r="J437" s="30"/>
      <c r="K437" s="30"/>
      <c r="L437" s="30"/>
      <c r="M437" s="30"/>
      <c r="N437" s="30"/>
      <c r="O437" s="30"/>
      <c r="P437" s="30"/>
      <c r="Q437" s="30"/>
      <c r="R437" s="30"/>
      <c r="S437" s="30"/>
      <c r="T437" s="30"/>
      <c r="U437" s="30"/>
      <c r="V437" s="30"/>
      <c r="W437" s="3"/>
      <c r="X437" s="3"/>
      <c r="Y437" s="3"/>
      <c r="Z437" s="3"/>
    </row>
    <row r="438" spans="1:26" ht="13.4" customHeight="1">
      <c r="A438" s="30"/>
      <c r="B438" s="30"/>
      <c r="C438" s="30"/>
      <c r="D438" s="30"/>
      <c r="E438" s="30"/>
      <c r="F438" s="30"/>
      <c r="G438" s="30"/>
      <c r="H438" s="30"/>
      <c r="I438" s="30"/>
      <c r="J438" s="30"/>
      <c r="K438" s="30"/>
      <c r="L438" s="30"/>
      <c r="M438" s="30"/>
      <c r="N438" s="30"/>
      <c r="O438" s="30"/>
      <c r="P438" s="30"/>
      <c r="Q438" s="30"/>
      <c r="R438" s="30"/>
      <c r="S438" s="30"/>
      <c r="T438" s="30"/>
      <c r="U438" s="30"/>
      <c r="V438" s="30"/>
      <c r="W438" s="3"/>
      <c r="X438" s="3"/>
      <c r="Y438" s="3"/>
      <c r="Z438" s="3"/>
    </row>
    <row r="439" spans="1:26" ht="13.4" customHeight="1">
      <c r="A439" s="30"/>
      <c r="B439" s="30"/>
      <c r="C439" s="30"/>
      <c r="D439" s="30"/>
      <c r="E439" s="30"/>
      <c r="F439" s="30"/>
      <c r="G439" s="30"/>
      <c r="H439" s="30"/>
      <c r="I439" s="30"/>
      <c r="J439" s="30"/>
      <c r="K439" s="30"/>
      <c r="L439" s="30"/>
      <c r="M439" s="30"/>
      <c r="N439" s="30"/>
      <c r="O439" s="30"/>
      <c r="P439" s="30"/>
      <c r="Q439" s="30"/>
      <c r="R439" s="30"/>
      <c r="S439" s="30"/>
      <c r="T439" s="30"/>
      <c r="U439" s="30"/>
      <c r="V439" s="30"/>
      <c r="W439" s="3"/>
      <c r="X439" s="3"/>
      <c r="Y439" s="3"/>
      <c r="Z439" s="3"/>
    </row>
    <row r="440" spans="1:26" ht="13.4" customHeight="1">
      <c r="A440" s="30"/>
      <c r="B440" s="30"/>
      <c r="C440" s="30"/>
      <c r="D440" s="30"/>
      <c r="E440" s="30"/>
      <c r="F440" s="30"/>
      <c r="G440" s="30"/>
      <c r="H440" s="30"/>
      <c r="I440" s="30"/>
      <c r="J440" s="30"/>
      <c r="K440" s="30"/>
      <c r="L440" s="30"/>
      <c r="M440" s="30"/>
      <c r="N440" s="30"/>
      <c r="O440" s="30"/>
      <c r="P440" s="30"/>
      <c r="Q440" s="30"/>
      <c r="R440" s="30"/>
      <c r="S440" s="30"/>
      <c r="T440" s="30"/>
      <c r="U440" s="30"/>
      <c r="V440" s="30"/>
      <c r="W440" s="3"/>
      <c r="X440" s="3"/>
      <c r="Y440" s="3"/>
      <c r="Z440" s="3"/>
    </row>
    <row r="441" spans="1:26" ht="13.4" customHeight="1">
      <c r="A441" s="30"/>
      <c r="B441" s="30"/>
      <c r="C441" s="30"/>
      <c r="D441" s="30"/>
      <c r="E441" s="30"/>
      <c r="F441" s="30"/>
      <c r="G441" s="30"/>
      <c r="H441" s="30"/>
      <c r="I441" s="30"/>
      <c r="J441" s="30"/>
      <c r="K441" s="30"/>
      <c r="L441" s="30"/>
      <c r="M441" s="30"/>
      <c r="N441" s="30"/>
      <c r="O441" s="30"/>
      <c r="P441" s="30"/>
      <c r="Q441" s="30"/>
      <c r="R441" s="30"/>
      <c r="S441" s="30"/>
      <c r="T441" s="30"/>
      <c r="U441" s="30"/>
      <c r="V441" s="30"/>
      <c r="W441" s="3"/>
      <c r="X441" s="3"/>
      <c r="Y441" s="3"/>
      <c r="Z441" s="3"/>
    </row>
    <row r="442" spans="1:26" ht="13.4" customHeight="1">
      <c r="A442" s="30"/>
      <c r="B442" s="30"/>
      <c r="C442" s="30"/>
      <c r="D442" s="30"/>
      <c r="E442" s="30"/>
      <c r="F442" s="30"/>
      <c r="G442" s="30"/>
      <c r="H442" s="30"/>
      <c r="I442" s="30"/>
      <c r="J442" s="30"/>
      <c r="K442" s="30"/>
      <c r="L442" s="30"/>
      <c r="M442" s="30"/>
      <c r="N442" s="30"/>
      <c r="O442" s="30"/>
      <c r="P442" s="30"/>
      <c r="Q442" s="30"/>
      <c r="R442" s="30"/>
      <c r="S442" s="30"/>
      <c r="T442" s="30"/>
      <c r="U442" s="30"/>
      <c r="V442" s="30"/>
      <c r="W442" s="3"/>
      <c r="X442" s="3"/>
      <c r="Y442" s="3"/>
      <c r="Z442" s="3"/>
    </row>
    <row r="443" spans="1:26" ht="13.4" customHeight="1">
      <c r="A443" s="30"/>
      <c r="B443" s="30"/>
      <c r="C443" s="30"/>
      <c r="D443" s="30"/>
      <c r="E443" s="30"/>
      <c r="F443" s="30"/>
      <c r="G443" s="30"/>
      <c r="H443" s="30"/>
      <c r="I443" s="30"/>
      <c r="J443" s="30"/>
      <c r="K443" s="30"/>
      <c r="L443" s="30"/>
      <c r="M443" s="30"/>
      <c r="N443" s="30"/>
      <c r="O443" s="30"/>
      <c r="P443" s="30"/>
      <c r="Q443" s="30"/>
      <c r="R443" s="30"/>
      <c r="S443" s="30"/>
      <c r="T443" s="30"/>
      <c r="U443" s="30"/>
      <c r="V443" s="30"/>
      <c r="W443" s="3"/>
      <c r="X443" s="3"/>
      <c r="Y443" s="3"/>
      <c r="Z443" s="3"/>
    </row>
    <row r="444" spans="1:26" ht="13.4" customHeight="1">
      <c r="A444" s="30"/>
      <c r="B444" s="30"/>
      <c r="C444" s="30"/>
      <c r="D444" s="30"/>
      <c r="E444" s="30"/>
      <c r="F444" s="30"/>
      <c r="G444" s="30"/>
      <c r="H444" s="30"/>
      <c r="I444" s="30"/>
      <c r="J444" s="30"/>
      <c r="K444" s="30"/>
      <c r="L444" s="30"/>
      <c r="M444" s="30"/>
      <c r="N444" s="30"/>
      <c r="O444" s="30"/>
      <c r="P444" s="30"/>
      <c r="Q444" s="30"/>
      <c r="R444" s="30"/>
      <c r="S444" s="30"/>
      <c r="T444" s="30"/>
      <c r="U444" s="30"/>
      <c r="V444" s="30"/>
      <c r="W444" s="3"/>
      <c r="X444" s="3"/>
      <c r="Y444" s="3"/>
      <c r="Z444" s="3"/>
    </row>
    <row r="445" spans="1:26" ht="13.4" customHeight="1">
      <c r="A445" s="30"/>
      <c r="B445" s="30"/>
      <c r="C445" s="30"/>
      <c r="D445" s="30"/>
      <c r="E445" s="30"/>
      <c r="F445" s="30"/>
      <c r="G445" s="30"/>
      <c r="H445" s="30"/>
      <c r="I445" s="30"/>
      <c r="J445" s="30"/>
      <c r="K445" s="30"/>
      <c r="L445" s="30"/>
      <c r="M445" s="30"/>
      <c r="N445" s="30"/>
      <c r="O445" s="30"/>
      <c r="P445" s="30"/>
      <c r="Q445" s="30"/>
      <c r="R445" s="30"/>
      <c r="S445" s="30"/>
      <c r="T445" s="30"/>
      <c r="U445" s="30"/>
      <c r="V445" s="30"/>
      <c r="W445" s="3"/>
      <c r="X445" s="3"/>
      <c r="Y445" s="3"/>
      <c r="Z445" s="3"/>
    </row>
    <row r="446" spans="1:26" ht="13.4" customHeight="1">
      <c r="A446" s="30"/>
      <c r="B446" s="30"/>
      <c r="C446" s="30"/>
      <c r="D446" s="30"/>
      <c r="E446" s="30"/>
      <c r="F446" s="30"/>
      <c r="G446" s="30"/>
      <c r="H446" s="30"/>
      <c r="I446" s="30"/>
      <c r="J446" s="30"/>
      <c r="K446" s="30"/>
      <c r="L446" s="30"/>
      <c r="M446" s="30"/>
      <c r="N446" s="30"/>
      <c r="O446" s="30"/>
      <c r="P446" s="30"/>
      <c r="Q446" s="30"/>
      <c r="R446" s="30"/>
      <c r="S446" s="30"/>
      <c r="T446" s="30"/>
      <c r="U446" s="30"/>
      <c r="V446" s="30"/>
      <c r="W446" s="3"/>
      <c r="X446" s="3"/>
      <c r="Y446" s="3"/>
      <c r="Z446" s="3"/>
    </row>
    <row r="447" spans="1:26" ht="13.4" customHeight="1">
      <c r="A447" s="30"/>
      <c r="B447" s="30"/>
      <c r="C447" s="30"/>
      <c r="D447" s="30"/>
      <c r="E447" s="30"/>
      <c r="F447" s="30"/>
      <c r="G447" s="30"/>
      <c r="H447" s="30"/>
      <c r="I447" s="30"/>
      <c r="J447" s="30"/>
      <c r="K447" s="30"/>
      <c r="L447" s="30"/>
      <c r="M447" s="30"/>
      <c r="N447" s="30"/>
      <c r="O447" s="30"/>
      <c r="P447" s="30"/>
      <c r="Q447" s="30"/>
      <c r="R447" s="30"/>
      <c r="S447" s="30"/>
      <c r="T447" s="30"/>
      <c r="U447" s="30"/>
      <c r="V447" s="30"/>
      <c r="W447" s="3"/>
      <c r="X447" s="3"/>
      <c r="Y447" s="3"/>
      <c r="Z447" s="3"/>
    </row>
    <row r="448" spans="1:26" ht="13.4" customHeight="1">
      <c r="A448" s="30"/>
      <c r="B448" s="30"/>
      <c r="C448" s="30"/>
      <c r="D448" s="30"/>
      <c r="E448" s="30"/>
      <c r="F448" s="30"/>
      <c r="G448" s="30"/>
      <c r="H448" s="30"/>
      <c r="I448" s="30"/>
      <c r="J448" s="30"/>
      <c r="K448" s="30"/>
      <c r="L448" s="30"/>
      <c r="M448" s="30"/>
      <c r="N448" s="30"/>
      <c r="O448" s="30"/>
      <c r="P448" s="30"/>
      <c r="Q448" s="30"/>
      <c r="R448" s="30"/>
      <c r="S448" s="30"/>
      <c r="T448" s="30"/>
      <c r="U448" s="30"/>
      <c r="V448" s="30"/>
      <c r="W448" s="3"/>
      <c r="X448" s="3"/>
      <c r="Y448" s="3"/>
      <c r="Z448" s="3"/>
    </row>
    <row r="449" spans="1:26" ht="13.4" customHeight="1">
      <c r="A449" s="30"/>
      <c r="B449" s="30"/>
      <c r="C449" s="30"/>
      <c r="D449" s="30"/>
      <c r="E449" s="30"/>
      <c r="F449" s="30"/>
      <c r="G449" s="30"/>
      <c r="H449" s="30"/>
      <c r="I449" s="30"/>
      <c r="J449" s="30"/>
      <c r="K449" s="30"/>
      <c r="L449" s="30"/>
      <c r="M449" s="30"/>
      <c r="N449" s="30"/>
      <c r="O449" s="30"/>
      <c r="P449" s="30"/>
      <c r="Q449" s="30"/>
      <c r="R449" s="30"/>
      <c r="S449" s="30"/>
      <c r="T449" s="30"/>
      <c r="U449" s="30"/>
      <c r="V449" s="30"/>
      <c r="W449" s="3"/>
      <c r="X449" s="3"/>
      <c r="Y449" s="3"/>
      <c r="Z449" s="3"/>
    </row>
    <row r="450" spans="1:26" ht="13.4" customHeight="1">
      <c r="A450" s="30"/>
      <c r="B450" s="30"/>
      <c r="C450" s="30"/>
      <c r="D450" s="30"/>
      <c r="E450" s="30"/>
      <c r="F450" s="30"/>
      <c r="G450" s="30"/>
      <c r="H450" s="30"/>
      <c r="I450" s="30"/>
      <c r="J450" s="30"/>
      <c r="K450" s="30"/>
      <c r="L450" s="30"/>
      <c r="M450" s="30"/>
      <c r="N450" s="30"/>
      <c r="O450" s="30"/>
      <c r="P450" s="30"/>
      <c r="Q450" s="30"/>
      <c r="R450" s="30"/>
      <c r="S450" s="30"/>
      <c r="T450" s="30"/>
      <c r="U450" s="30"/>
      <c r="V450" s="30"/>
      <c r="W450" s="3"/>
      <c r="X450" s="3"/>
      <c r="Y450" s="3"/>
      <c r="Z450" s="3"/>
    </row>
    <row r="451" spans="1:26" ht="13.4" customHeight="1">
      <c r="A451" s="30"/>
      <c r="B451" s="30"/>
      <c r="C451" s="30"/>
      <c r="D451" s="30"/>
      <c r="E451" s="30"/>
      <c r="F451" s="30"/>
      <c r="G451" s="30"/>
      <c r="H451" s="30"/>
      <c r="I451" s="30"/>
      <c r="J451" s="30"/>
      <c r="K451" s="30"/>
      <c r="L451" s="30"/>
      <c r="M451" s="30"/>
      <c r="N451" s="30"/>
      <c r="O451" s="30"/>
      <c r="P451" s="30"/>
      <c r="Q451" s="30"/>
      <c r="R451" s="30"/>
      <c r="S451" s="30"/>
      <c r="T451" s="30"/>
      <c r="U451" s="30"/>
      <c r="V451" s="30"/>
      <c r="W451" s="3"/>
      <c r="X451" s="3"/>
      <c r="Y451" s="3"/>
      <c r="Z451" s="3"/>
    </row>
    <row r="452" spans="1:26" ht="13.4" customHeight="1">
      <c r="A452" s="30"/>
      <c r="B452" s="30"/>
      <c r="C452" s="30"/>
      <c r="D452" s="30"/>
      <c r="E452" s="30"/>
      <c r="F452" s="30"/>
      <c r="G452" s="30"/>
      <c r="H452" s="30"/>
      <c r="I452" s="30"/>
      <c r="J452" s="30"/>
      <c r="K452" s="30"/>
      <c r="L452" s="30"/>
      <c r="M452" s="30"/>
      <c r="N452" s="30"/>
      <c r="O452" s="30"/>
      <c r="P452" s="30"/>
      <c r="Q452" s="30"/>
      <c r="R452" s="30"/>
      <c r="S452" s="30"/>
      <c r="T452" s="30"/>
      <c r="U452" s="30"/>
      <c r="V452" s="30"/>
      <c r="W452" s="3"/>
      <c r="X452" s="3"/>
      <c r="Y452" s="3"/>
      <c r="Z452" s="3"/>
    </row>
    <row r="453" spans="1:26" ht="13.4" customHeight="1">
      <c r="A453" s="30"/>
      <c r="B453" s="30"/>
      <c r="C453" s="30"/>
      <c r="D453" s="30"/>
      <c r="E453" s="30"/>
      <c r="F453" s="30"/>
      <c r="G453" s="30"/>
      <c r="H453" s="30"/>
      <c r="I453" s="30"/>
      <c r="J453" s="30"/>
      <c r="K453" s="30"/>
      <c r="L453" s="30"/>
      <c r="M453" s="30"/>
      <c r="N453" s="30"/>
      <c r="O453" s="30"/>
      <c r="P453" s="30"/>
      <c r="Q453" s="30"/>
      <c r="R453" s="30"/>
      <c r="S453" s="30"/>
      <c r="T453" s="30"/>
      <c r="U453" s="30"/>
      <c r="V453" s="30"/>
      <c r="W453" s="3"/>
      <c r="X453" s="3"/>
      <c r="Y453" s="3"/>
      <c r="Z453" s="3"/>
    </row>
    <row r="454" spans="1:26" ht="13.4" customHeight="1">
      <c r="A454" s="30"/>
      <c r="B454" s="30"/>
      <c r="C454" s="30"/>
      <c r="D454" s="30"/>
      <c r="E454" s="30"/>
      <c r="F454" s="30"/>
      <c r="G454" s="30"/>
      <c r="H454" s="30"/>
      <c r="I454" s="30"/>
      <c r="J454" s="30"/>
      <c r="K454" s="30"/>
      <c r="L454" s="30"/>
      <c r="M454" s="30"/>
      <c r="N454" s="30"/>
      <c r="O454" s="30"/>
      <c r="P454" s="30"/>
      <c r="Q454" s="30"/>
      <c r="R454" s="30"/>
      <c r="S454" s="30"/>
      <c r="T454" s="30"/>
      <c r="U454" s="30"/>
      <c r="V454" s="30"/>
      <c r="W454" s="3"/>
      <c r="X454" s="3"/>
      <c r="Y454" s="3"/>
      <c r="Z454" s="3"/>
    </row>
    <row r="455" spans="1:26" ht="13.4" customHeight="1">
      <c r="A455" s="30"/>
      <c r="B455" s="30"/>
      <c r="C455" s="30"/>
      <c r="D455" s="30"/>
      <c r="E455" s="30"/>
      <c r="F455" s="30"/>
      <c r="G455" s="30"/>
      <c r="H455" s="30"/>
      <c r="I455" s="30"/>
      <c r="J455" s="30"/>
      <c r="K455" s="30"/>
      <c r="L455" s="30"/>
      <c r="M455" s="30"/>
      <c r="N455" s="30"/>
      <c r="O455" s="30"/>
      <c r="P455" s="30"/>
      <c r="Q455" s="30"/>
      <c r="R455" s="30"/>
      <c r="S455" s="30"/>
      <c r="T455" s="30"/>
      <c r="U455" s="30"/>
      <c r="V455" s="30"/>
      <c r="W455" s="3"/>
      <c r="X455" s="3"/>
      <c r="Y455" s="3"/>
      <c r="Z455" s="3"/>
    </row>
    <row r="456" spans="1:26" ht="13.4" customHeight="1">
      <c r="A456" s="30"/>
      <c r="B456" s="30"/>
      <c r="C456" s="30"/>
      <c r="D456" s="30"/>
      <c r="E456" s="30"/>
      <c r="F456" s="30"/>
      <c r="G456" s="30"/>
      <c r="H456" s="30"/>
      <c r="I456" s="30"/>
      <c r="J456" s="30"/>
      <c r="K456" s="30"/>
      <c r="L456" s="30"/>
      <c r="M456" s="30"/>
      <c r="N456" s="30"/>
      <c r="O456" s="30"/>
      <c r="P456" s="30"/>
      <c r="Q456" s="30"/>
      <c r="R456" s="30"/>
      <c r="S456" s="30"/>
      <c r="T456" s="30"/>
      <c r="U456" s="30"/>
      <c r="V456" s="30"/>
      <c r="W456" s="3"/>
      <c r="X456" s="3"/>
      <c r="Y456" s="3"/>
      <c r="Z456" s="3"/>
    </row>
    <row r="457" spans="1:26" ht="13.4" customHeight="1">
      <c r="A457" s="30"/>
      <c r="B457" s="30"/>
      <c r="C457" s="30"/>
      <c r="D457" s="30"/>
      <c r="E457" s="30"/>
      <c r="F457" s="30"/>
      <c r="G457" s="30"/>
      <c r="H457" s="30"/>
      <c r="I457" s="30"/>
      <c r="J457" s="30"/>
      <c r="K457" s="30"/>
      <c r="L457" s="30"/>
      <c r="M457" s="30"/>
      <c r="N457" s="30"/>
      <c r="O457" s="30"/>
      <c r="P457" s="30"/>
      <c r="Q457" s="30"/>
      <c r="R457" s="30"/>
      <c r="S457" s="30"/>
      <c r="T457" s="30"/>
      <c r="U457" s="30"/>
      <c r="V457" s="30"/>
      <c r="W457" s="3"/>
      <c r="X457" s="3"/>
      <c r="Y457" s="3"/>
      <c r="Z457" s="3"/>
    </row>
    <row r="458" spans="1:26" ht="13.4" customHeight="1">
      <c r="A458" s="30"/>
      <c r="B458" s="30"/>
      <c r="C458" s="30"/>
      <c r="D458" s="30"/>
      <c r="E458" s="30"/>
      <c r="F458" s="30"/>
      <c r="G458" s="30"/>
      <c r="H458" s="30"/>
      <c r="I458" s="30"/>
      <c r="J458" s="30"/>
      <c r="K458" s="30"/>
      <c r="L458" s="30"/>
      <c r="M458" s="30"/>
      <c r="N458" s="30"/>
      <c r="O458" s="30"/>
      <c r="P458" s="30"/>
      <c r="Q458" s="30"/>
      <c r="R458" s="30"/>
      <c r="S458" s="30"/>
      <c r="T458" s="30"/>
      <c r="U458" s="30"/>
      <c r="V458" s="30"/>
      <c r="W458" s="3"/>
      <c r="X458" s="3"/>
      <c r="Y458" s="3"/>
      <c r="Z458" s="3"/>
    </row>
    <row r="459" spans="1:26" ht="13.4" customHeight="1">
      <c r="A459" s="30"/>
      <c r="B459" s="30"/>
      <c r="C459" s="30"/>
      <c r="D459" s="30"/>
      <c r="E459" s="30"/>
      <c r="F459" s="30"/>
      <c r="G459" s="30"/>
      <c r="H459" s="30"/>
      <c r="I459" s="30"/>
      <c r="J459" s="30"/>
      <c r="K459" s="30"/>
      <c r="L459" s="30"/>
      <c r="M459" s="30"/>
      <c r="N459" s="30"/>
      <c r="O459" s="30"/>
      <c r="P459" s="30"/>
      <c r="Q459" s="30"/>
      <c r="R459" s="30"/>
      <c r="S459" s="30"/>
      <c r="T459" s="30"/>
      <c r="U459" s="30"/>
      <c r="V459" s="30"/>
      <c r="W459" s="3"/>
      <c r="X459" s="3"/>
      <c r="Y459" s="3"/>
      <c r="Z459" s="3"/>
    </row>
    <row r="460" spans="1:26" ht="13.4" customHeight="1">
      <c r="A460" s="30"/>
      <c r="B460" s="30"/>
      <c r="C460" s="30"/>
      <c r="D460" s="30"/>
      <c r="E460" s="30"/>
      <c r="F460" s="30"/>
      <c r="G460" s="30"/>
      <c r="H460" s="30"/>
      <c r="I460" s="30"/>
      <c r="J460" s="30"/>
      <c r="K460" s="30"/>
      <c r="L460" s="30"/>
      <c r="M460" s="30"/>
      <c r="N460" s="30"/>
      <c r="O460" s="30"/>
      <c r="P460" s="30"/>
      <c r="Q460" s="30"/>
      <c r="R460" s="30"/>
      <c r="S460" s="30"/>
      <c r="T460" s="30"/>
      <c r="U460" s="30"/>
      <c r="V460" s="30"/>
      <c r="W460" s="3"/>
      <c r="X460" s="3"/>
      <c r="Y460" s="3"/>
      <c r="Z460" s="3"/>
    </row>
    <row r="461" spans="1:26" ht="13.4" customHeight="1">
      <c r="A461" s="30"/>
      <c r="B461" s="30"/>
      <c r="C461" s="30"/>
      <c r="D461" s="30"/>
      <c r="E461" s="30"/>
      <c r="F461" s="30"/>
      <c r="G461" s="30"/>
      <c r="H461" s="30"/>
      <c r="I461" s="30"/>
      <c r="J461" s="30"/>
      <c r="K461" s="30"/>
      <c r="L461" s="30"/>
      <c r="M461" s="30"/>
      <c r="N461" s="30"/>
      <c r="O461" s="30"/>
      <c r="P461" s="30"/>
      <c r="Q461" s="30"/>
      <c r="R461" s="30"/>
      <c r="S461" s="30"/>
      <c r="T461" s="30"/>
      <c r="U461" s="30"/>
      <c r="V461" s="30"/>
      <c r="W461" s="3"/>
      <c r="X461" s="3"/>
      <c r="Y461" s="3"/>
      <c r="Z461" s="3"/>
    </row>
    <row r="462" spans="1:26" ht="13.4" customHeight="1">
      <c r="A462" s="30"/>
      <c r="B462" s="30"/>
      <c r="C462" s="30"/>
      <c r="D462" s="30"/>
      <c r="E462" s="30"/>
      <c r="F462" s="30"/>
      <c r="G462" s="30"/>
      <c r="H462" s="30"/>
      <c r="I462" s="30"/>
      <c r="J462" s="30"/>
      <c r="K462" s="30"/>
      <c r="L462" s="30"/>
      <c r="M462" s="30"/>
      <c r="N462" s="30"/>
      <c r="O462" s="30"/>
      <c r="P462" s="30"/>
      <c r="Q462" s="30"/>
      <c r="R462" s="30"/>
      <c r="S462" s="30"/>
      <c r="T462" s="30"/>
      <c r="U462" s="30"/>
      <c r="V462" s="30"/>
      <c r="W462" s="3"/>
      <c r="X462" s="3"/>
      <c r="Y462" s="3"/>
      <c r="Z462" s="3"/>
    </row>
    <row r="463" spans="1:26" ht="13.4" customHeight="1">
      <c r="A463" s="30"/>
      <c r="B463" s="30"/>
      <c r="C463" s="30"/>
      <c r="D463" s="30"/>
      <c r="E463" s="30"/>
      <c r="F463" s="30"/>
      <c r="G463" s="30"/>
      <c r="H463" s="30"/>
      <c r="I463" s="30"/>
      <c r="J463" s="30"/>
      <c r="K463" s="30"/>
      <c r="L463" s="30"/>
      <c r="M463" s="30"/>
      <c r="N463" s="30"/>
      <c r="O463" s="30"/>
      <c r="P463" s="30"/>
      <c r="Q463" s="30"/>
      <c r="R463" s="30"/>
      <c r="S463" s="30"/>
      <c r="T463" s="30"/>
      <c r="U463" s="30"/>
      <c r="V463" s="30"/>
      <c r="W463" s="3"/>
      <c r="X463" s="3"/>
      <c r="Y463" s="3"/>
      <c r="Z463" s="3"/>
    </row>
    <row r="464" spans="1:26" ht="13.4" customHeight="1">
      <c r="A464" s="30"/>
      <c r="B464" s="30"/>
      <c r="C464" s="30"/>
      <c r="D464" s="30"/>
      <c r="E464" s="30"/>
      <c r="F464" s="30"/>
      <c r="G464" s="30"/>
      <c r="H464" s="30"/>
      <c r="I464" s="30"/>
      <c r="J464" s="30"/>
      <c r="K464" s="30"/>
      <c r="L464" s="30"/>
      <c r="M464" s="30"/>
      <c r="N464" s="30"/>
      <c r="O464" s="30"/>
      <c r="P464" s="30"/>
      <c r="Q464" s="30"/>
      <c r="R464" s="30"/>
      <c r="S464" s="30"/>
      <c r="T464" s="30"/>
      <c r="U464" s="30"/>
      <c r="V464" s="30"/>
      <c r="W464" s="3"/>
      <c r="X464" s="3"/>
      <c r="Y464" s="3"/>
      <c r="Z464" s="3"/>
    </row>
    <row r="465" spans="1:26" ht="13.4" customHeight="1">
      <c r="A465" s="30"/>
      <c r="B465" s="30"/>
      <c r="C465" s="30"/>
      <c r="D465" s="30"/>
      <c r="E465" s="30"/>
      <c r="F465" s="30"/>
      <c r="G465" s="30"/>
      <c r="H465" s="30"/>
      <c r="I465" s="30"/>
      <c r="J465" s="30"/>
      <c r="K465" s="30"/>
      <c r="L465" s="30"/>
      <c r="M465" s="30"/>
      <c r="N465" s="30"/>
      <c r="O465" s="30"/>
      <c r="P465" s="30"/>
      <c r="Q465" s="30"/>
      <c r="R465" s="30"/>
      <c r="S465" s="30"/>
      <c r="T465" s="30"/>
      <c r="U465" s="30"/>
      <c r="V465" s="30"/>
      <c r="W465" s="3"/>
      <c r="X465" s="3"/>
      <c r="Y465" s="3"/>
      <c r="Z465" s="3"/>
    </row>
    <row r="466" spans="1:26" ht="13.4" customHeight="1">
      <c r="A466" s="30"/>
      <c r="B466" s="30"/>
      <c r="C466" s="30"/>
      <c r="D466" s="30"/>
      <c r="E466" s="30"/>
      <c r="F466" s="30"/>
      <c r="G466" s="30"/>
      <c r="H466" s="30"/>
      <c r="I466" s="30"/>
      <c r="J466" s="30"/>
      <c r="K466" s="30"/>
      <c r="L466" s="30"/>
      <c r="M466" s="30"/>
      <c r="N466" s="30"/>
      <c r="O466" s="30"/>
      <c r="P466" s="30"/>
      <c r="Q466" s="30"/>
      <c r="R466" s="30"/>
      <c r="S466" s="30"/>
      <c r="T466" s="30"/>
      <c r="U466" s="30"/>
      <c r="V466" s="30"/>
      <c r="W466" s="3"/>
      <c r="X466" s="3"/>
      <c r="Y466" s="3"/>
      <c r="Z466" s="3"/>
    </row>
    <row r="467" spans="1:26" ht="13.4" customHeight="1">
      <c r="A467" s="30"/>
      <c r="B467" s="30"/>
      <c r="C467" s="30"/>
      <c r="D467" s="30"/>
      <c r="E467" s="30"/>
      <c r="F467" s="30"/>
      <c r="G467" s="30"/>
      <c r="H467" s="30"/>
      <c r="I467" s="30"/>
      <c r="J467" s="30"/>
      <c r="K467" s="30"/>
      <c r="L467" s="30"/>
      <c r="M467" s="30"/>
      <c r="N467" s="30"/>
      <c r="O467" s="30"/>
      <c r="P467" s="30"/>
      <c r="Q467" s="30"/>
      <c r="R467" s="30"/>
      <c r="S467" s="30"/>
      <c r="T467" s="30"/>
      <c r="U467" s="30"/>
      <c r="V467" s="30"/>
      <c r="W467" s="3"/>
      <c r="X467" s="3"/>
      <c r="Y467" s="3"/>
      <c r="Z467" s="3"/>
    </row>
    <row r="468" spans="1:26" ht="13.4" customHeight="1">
      <c r="A468" s="30"/>
      <c r="B468" s="30"/>
      <c r="C468" s="30"/>
      <c r="D468" s="30"/>
      <c r="E468" s="30"/>
      <c r="F468" s="30"/>
      <c r="G468" s="30"/>
      <c r="H468" s="30"/>
      <c r="I468" s="30"/>
      <c r="J468" s="30"/>
      <c r="K468" s="30"/>
      <c r="L468" s="30"/>
      <c r="M468" s="30"/>
      <c r="N468" s="30"/>
      <c r="O468" s="30"/>
      <c r="P468" s="30"/>
      <c r="Q468" s="30"/>
      <c r="R468" s="30"/>
      <c r="S468" s="30"/>
      <c r="T468" s="30"/>
      <c r="U468" s="30"/>
      <c r="V468" s="30"/>
      <c r="W468" s="3"/>
      <c r="X468" s="3"/>
      <c r="Y468" s="3"/>
      <c r="Z468" s="3"/>
    </row>
    <row r="469" spans="1:26" ht="13.4" customHeight="1">
      <c r="A469" s="30"/>
      <c r="B469" s="30"/>
      <c r="C469" s="30"/>
      <c r="D469" s="30"/>
      <c r="E469" s="30"/>
      <c r="F469" s="30"/>
      <c r="G469" s="30"/>
      <c r="H469" s="30"/>
      <c r="I469" s="30"/>
      <c r="J469" s="30"/>
      <c r="K469" s="30"/>
      <c r="L469" s="30"/>
      <c r="M469" s="30"/>
      <c r="N469" s="30"/>
      <c r="O469" s="30"/>
      <c r="P469" s="30"/>
      <c r="Q469" s="30"/>
      <c r="R469" s="30"/>
      <c r="S469" s="30"/>
      <c r="T469" s="30"/>
      <c r="U469" s="30"/>
      <c r="V469" s="30"/>
      <c r="W469" s="3"/>
      <c r="X469" s="3"/>
      <c r="Y469" s="3"/>
      <c r="Z469" s="3"/>
    </row>
    <row r="470" spans="1:26" ht="13.4" customHeight="1">
      <c r="A470" s="30"/>
      <c r="B470" s="30"/>
      <c r="C470" s="30"/>
      <c r="D470" s="30"/>
      <c r="E470" s="30"/>
      <c r="F470" s="30"/>
      <c r="G470" s="30"/>
      <c r="H470" s="30"/>
      <c r="I470" s="30"/>
      <c r="J470" s="30"/>
      <c r="K470" s="30"/>
      <c r="L470" s="30"/>
      <c r="M470" s="30"/>
      <c r="N470" s="30"/>
      <c r="O470" s="30"/>
      <c r="P470" s="30"/>
      <c r="Q470" s="30"/>
      <c r="R470" s="30"/>
      <c r="S470" s="30"/>
      <c r="T470" s="30"/>
      <c r="U470" s="30"/>
      <c r="V470" s="30"/>
      <c r="W470" s="3"/>
      <c r="X470" s="3"/>
      <c r="Y470" s="3"/>
      <c r="Z470" s="3"/>
    </row>
    <row r="471" spans="1:26" ht="13.4" customHeight="1">
      <c r="A471" s="30"/>
      <c r="B471" s="30"/>
      <c r="C471" s="30"/>
      <c r="D471" s="30"/>
      <c r="E471" s="30"/>
      <c r="F471" s="30"/>
      <c r="G471" s="30"/>
      <c r="H471" s="30"/>
      <c r="I471" s="30"/>
      <c r="J471" s="30"/>
      <c r="K471" s="30"/>
      <c r="L471" s="30"/>
      <c r="M471" s="30"/>
      <c r="N471" s="30"/>
      <c r="O471" s="30"/>
      <c r="P471" s="30"/>
      <c r="Q471" s="30"/>
      <c r="R471" s="30"/>
      <c r="S471" s="30"/>
      <c r="T471" s="30"/>
      <c r="U471" s="30"/>
      <c r="V471" s="30"/>
      <c r="W471" s="3"/>
      <c r="X471" s="3"/>
      <c r="Y471" s="3"/>
      <c r="Z471" s="3"/>
    </row>
    <row r="472" spans="1:26" ht="13.4" customHeight="1">
      <c r="A472" s="30"/>
      <c r="B472" s="30"/>
      <c r="C472" s="30"/>
      <c r="D472" s="30"/>
      <c r="E472" s="30"/>
      <c r="F472" s="30"/>
      <c r="G472" s="30"/>
      <c r="H472" s="30"/>
      <c r="I472" s="30"/>
      <c r="J472" s="30"/>
      <c r="K472" s="30"/>
      <c r="L472" s="30"/>
      <c r="M472" s="30"/>
      <c r="N472" s="30"/>
      <c r="O472" s="30"/>
      <c r="P472" s="30"/>
      <c r="Q472" s="30"/>
      <c r="R472" s="30"/>
      <c r="S472" s="30"/>
      <c r="T472" s="30"/>
      <c r="U472" s="30"/>
      <c r="V472" s="30"/>
      <c r="W472" s="3"/>
      <c r="X472" s="3"/>
      <c r="Y472" s="3"/>
      <c r="Z472" s="3"/>
    </row>
    <row r="473" spans="1:26" ht="13.4" customHeight="1">
      <c r="A473" s="30"/>
      <c r="B473" s="30"/>
      <c r="C473" s="30"/>
      <c r="D473" s="30"/>
      <c r="E473" s="30"/>
      <c r="F473" s="30"/>
      <c r="G473" s="30"/>
      <c r="H473" s="30"/>
      <c r="I473" s="30"/>
      <c r="J473" s="30"/>
      <c r="K473" s="30"/>
      <c r="L473" s="30"/>
      <c r="M473" s="30"/>
      <c r="N473" s="30"/>
      <c r="O473" s="30"/>
      <c r="P473" s="30"/>
      <c r="Q473" s="30"/>
      <c r="R473" s="30"/>
      <c r="S473" s="30"/>
      <c r="T473" s="30"/>
      <c r="U473" s="30"/>
      <c r="V473" s="30"/>
      <c r="W473" s="3"/>
      <c r="X473" s="3"/>
      <c r="Y473" s="3"/>
      <c r="Z473" s="3"/>
    </row>
    <row r="474" spans="1:26" ht="13.4" customHeight="1">
      <c r="A474" s="30"/>
      <c r="B474" s="30"/>
      <c r="C474" s="30"/>
      <c r="D474" s="30"/>
      <c r="E474" s="30"/>
      <c r="F474" s="30"/>
      <c r="G474" s="30"/>
      <c r="H474" s="30"/>
      <c r="I474" s="30"/>
      <c r="J474" s="30"/>
      <c r="K474" s="30"/>
      <c r="L474" s="30"/>
      <c r="M474" s="30"/>
      <c r="N474" s="30"/>
      <c r="O474" s="30"/>
      <c r="P474" s="30"/>
      <c r="Q474" s="30"/>
      <c r="R474" s="30"/>
      <c r="S474" s="30"/>
      <c r="T474" s="30"/>
      <c r="U474" s="30"/>
      <c r="V474" s="30"/>
      <c r="W474" s="3"/>
      <c r="X474" s="3"/>
      <c r="Y474" s="3"/>
      <c r="Z474" s="3"/>
    </row>
    <row r="475" spans="1:26" ht="13.4" customHeight="1">
      <c r="A475" s="30"/>
      <c r="B475" s="30"/>
      <c r="C475" s="30"/>
      <c r="D475" s="30"/>
      <c r="E475" s="30"/>
      <c r="F475" s="30"/>
      <c r="G475" s="30"/>
      <c r="H475" s="30"/>
      <c r="I475" s="30"/>
      <c r="J475" s="30"/>
      <c r="K475" s="30"/>
      <c r="L475" s="30"/>
      <c r="M475" s="30"/>
      <c r="N475" s="30"/>
      <c r="O475" s="30"/>
      <c r="P475" s="30"/>
      <c r="Q475" s="30"/>
      <c r="R475" s="30"/>
      <c r="S475" s="30"/>
      <c r="T475" s="30"/>
      <c r="U475" s="30"/>
      <c r="V475" s="30"/>
      <c r="W475" s="3"/>
      <c r="X475" s="3"/>
      <c r="Y475" s="3"/>
      <c r="Z475" s="3"/>
    </row>
    <row r="476" spans="1:26" ht="13.4" customHeight="1">
      <c r="A476" s="30"/>
      <c r="B476" s="30"/>
      <c r="C476" s="30"/>
      <c r="D476" s="30"/>
      <c r="E476" s="30"/>
      <c r="F476" s="30"/>
      <c r="G476" s="30"/>
      <c r="H476" s="30"/>
      <c r="I476" s="30"/>
      <c r="J476" s="30"/>
      <c r="K476" s="30"/>
      <c r="L476" s="30"/>
      <c r="M476" s="30"/>
      <c r="N476" s="30"/>
      <c r="O476" s="30"/>
      <c r="P476" s="30"/>
      <c r="Q476" s="30"/>
      <c r="R476" s="30"/>
      <c r="S476" s="30"/>
      <c r="T476" s="30"/>
      <c r="U476" s="30"/>
      <c r="V476" s="30"/>
      <c r="W476" s="3"/>
      <c r="X476" s="3"/>
      <c r="Y476" s="3"/>
      <c r="Z476" s="3"/>
    </row>
    <row r="477" spans="1:26" ht="13.4" customHeight="1">
      <c r="A477" s="30"/>
      <c r="B477" s="30"/>
      <c r="C477" s="30"/>
      <c r="D477" s="30"/>
      <c r="E477" s="30"/>
      <c r="F477" s="30"/>
      <c r="G477" s="30"/>
      <c r="H477" s="30"/>
      <c r="I477" s="30"/>
      <c r="J477" s="30"/>
      <c r="K477" s="30"/>
      <c r="L477" s="30"/>
      <c r="M477" s="30"/>
      <c r="N477" s="30"/>
      <c r="O477" s="30"/>
      <c r="P477" s="30"/>
      <c r="Q477" s="30"/>
      <c r="R477" s="30"/>
      <c r="S477" s="30"/>
      <c r="T477" s="30"/>
      <c r="U477" s="30"/>
      <c r="V477" s="30"/>
      <c r="W477" s="3"/>
      <c r="X477" s="3"/>
      <c r="Y477" s="3"/>
      <c r="Z477" s="3"/>
    </row>
    <row r="478" spans="1:26" ht="13.4" customHeight="1">
      <c r="A478" s="30"/>
      <c r="B478" s="30"/>
      <c r="C478" s="30"/>
      <c r="D478" s="30"/>
      <c r="E478" s="30"/>
      <c r="F478" s="30"/>
      <c r="G478" s="30"/>
      <c r="H478" s="30"/>
      <c r="I478" s="30"/>
      <c r="J478" s="30"/>
      <c r="K478" s="30"/>
      <c r="L478" s="30"/>
      <c r="M478" s="30"/>
      <c r="N478" s="30"/>
      <c r="O478" s="30"/>
      <c r="P478" s="30"/>
      <c r="Q478" s="30"/>
      <c r="R478" s="30"/>
      <c r="S478" s="30"/>
      <c r="T478" s="30"/>
      <c r="U478" s="30"/>
      <c r="V478" s="30"/>
      <c r="W478" s="3"/>
      <c r="X478" s="3"/>
      <c r="Y478" s="3"/>
      <c r="Z478" s="3"/>
    </row>
    <row r="479" spans="1:26" ht="13.4" customHeight="1">
      <c r="A479" s="30"/>
      <c r="B479" s="30"/>
      <c r="C479" s="30"/>
      <c r="D479" s="30"/>
      <c r="E479" s="30"/>
      <c r="F479" s="30"/>
      <c r="G479" s="30"/>
      <c r="H479" s="30"/>
      <c r="I479" s="30"/>
      <c r="J479" s="30"/>
      <c r="K479" s="30"/>
      <c r="L479" s="30"/>
      <c r="M479" s="30"/>
      <c r="N479" s="30"/>
      <c r="O479" s="30"/>
      <c r="P479" s="30"/>
      <c r="Q479" s="30"/>
      <c r="R479" s="30"/>
      <c r="S479" s="30"/>
      <c r="T479" s="30"/>
      <c r="U479" s="30"/>
      <c r="V479" s="30"/>
      <c r="W479" s="3"/>
      <c r="X479" s="3"/>
      <c r="Y479" s="3"/>
      <c r="Z479" s="3"/>
    </row>
    <row r="480" spans="1:26" ht="13.4" customHeight="1">
      <c r="A480" s="30"/>
      <c r="B480" s="30"/>
      <c r="C480" s="30"/>
      <c r="D480" s="30"/>
      <c r="E480" s="30"/>
      <c r="F480" s="30"/>
      <c r="G480" s="30"/>
      <c r="H480" s="30"/>
      <c r="I480" s="30"/>
      <c r="J480" s="30"/>
      <c r="K480" s="30"/>
      <c r="L480" s="30"/>
      <c r="M480" s="30"/>
      <c r="N480" s="30"/>
      <c r="O480" s="30"/>
      <c r="P480" s="30"/>
      <c r="Q480" s="30"/>
      <c r="R480" s="30"/>
      <c r="S480" s="30"/>
      <c r="T480" s="30"/>
      <c r="U480" s="30"/>
      <c r="V480" s="30"/>
      <c r="W480" s="3"/>
      <c r="X480" s="3"/>
      <c r="Y480" s="3"/>
      <c r="Z480" s="3"/>
    </row>
    <row r="481" spans="1:26" ht="13.4" customHeight="1">
      <c r="A481" s="30"/>
      <c r="B481" s="30"/>
      <c r="C481" s="30"/>
      <c r="D481" s="30"/>
      <c r="E481" s="30"/>
      <c r="F481" s="30"/>
      <c r="G481" s="30"/>
      <c r="H481" s="30"/>
      <c r="I481" s="30"/>
      <c r="J481" s="30"/>
      <c r="K481" s="30"/>
      <c r="L481" s="30"/>
      <c r="M481" s="30"/>
      <c r="N481" s="30"/>
      <c r="O481" s="30"/>
      <c r="P481" s="30"/>
      <c r="Q481" s="30"/>
      <c r="R481" s="30"/>
      <c r="S481" s="30"/>
      <c r="T481" s="30"/>
      <c r="U481" s="30"/>
      <c r="V481" s="30"/>
      <c r="W481" s="3"/>
      <c r="X481" s="3"/>
      <c r="Y481" s="3"/>
      <c r="Z481" s="3"/>
    </row>
    <row r="482" spans="1:26" ht="13.4" customHeight="1">
      <c r="A482" s="30"/>
      <c r="B482" s="30"/>
      <c r="C482" s="30"/>
      <c r="D482" s="30"/>
      <c r="E482" s="30"/>
      <c r="F482" s="30"/>
      <c r="G482" s="30"/>
      <c r="H482" s="30"/>
      <c r="I482" s="30"/>
      <c r="J482" s="30"/>
      <c r="K482" s="30"/>
      <c r="L482" s="30"/>
      <c r="M482" s="30"/>
      <c r="N482" s="30"/>
      <c r="O482" s="30"/>
      <c r="P482" s="30"/>
      <c r="Q482" s="30"/>
      <c r="R482" s="30"/>
      <c r="S482" s="30"/>
      <c r="T482" s="30"/>
      <c r="U482" s="30"/>
      <c r="V482" s="30"/>
      <c r="W482" s="3"/>
      <c r="X482" s="3"/>
      <c r="Y482" s="3"/>
      <c r="Z482" s="3"/>
    </row>
    <row r="483" spans="1:26" ht="13.4" customHeight="1">
      <c r="A483" s="30"/>
      <c r="B483" s="30"/>
      <c r="C483" s="30"/>
      <c r="D483" s="30"/>
      <c r="E483" s="30"/>
      <c r="F483" s="30"/>
      <c r="G483" s="30"/>
      <c r="H483" s="30"/>
      <c r="I483" s="30"/>
      <c r="J483" s="30"/>
      <c r="K483" s="30"/>
      <c r="L483" s="30"/>
      <c r="M483" s="30"/>
      <c r="N483" s="30"/>
      <c r="O483" s="30"/>
      <c r="P483" s="30"/>
      <c r="Q483" s="30"/>
      <c r="R483" s="30"/>
      <c r="S483" s="30"/>
      <c r="T483" s="30"/>
      <c r="U483" s="30"/>
      <c r="V483" s="30"/>
      <c r="W483" s="3"/>
      <c r="X483" s="3"/>
      <c r="Y483" s="3"/>
      <c r="Z483" s="3"/>
    </row>
    <row r="484" spans="1:26" ht="13.4" customHeight="1">
      <c r="A484" s="30"/>
      <c r="B484" s="30"/>
      <c r="C484" s="30"/>
      <c r="D484" s="30"/>
      <c r="E484" s="30"/>
      <c r="F484" s="30"/>
      <c r="G484" s="30"/>
      <c r="H484" s="30"/>
      <c r="I484" s="30"/>
      <c r="J484" s="30"/>
      <c r="K484" s="30"/>
      <c r="L484" s="30"/>
      <c r="M484" s="30"/>
      <c r="N484" s="30"/>
      <c r="O484" s="30"/>
      <c r="P484" s="30"/>
      <c r="Q484" s="30"/>
      <c r="R484" s="30"/>
      <c r="S484" s="30"/>
      <c r="T484" s="30"/>
      <c r="U484" s="30"/>
      <c r="V484" s="30"/>
      <c r="W484" s="3"/>
      <c r="X484" s="3"/>
      <c r="Y484" s="3"/>
      <c r="Z484" s="3"/>
    </row>
    <row r="485" spans="1:26" ht="13.4" customHeight="1">
      <c r="A485" s="30"/>
      <c r="B485" s="30"/>
      <c r="C485" s="30"/>
      <c r="D485" s="30"/>
      <c r="E485" s="30"/>
      <c r="F485" s="30"/>
      <c r="G485" s="30"/>
      <c r="H485" s="30"/>
      <c r="I485" s="30"/>
      <c r="J485" s="30"/>
      <c r="K485" s="30"/>
      <c r="L485" s="30"/>
      <c r="M485" s="30"/>
      <c r="N485" s="30"/>
      <c r="O485" s="30"/>
      <c r="P485" s="30"/>
      <c r="Q485" s="30"/>
      <c r="R485" s="30"/>
      <c r="S485" s="30"/>
      <c r="T485" s="30"/>
      <c r="U485" s="30"/>
      <c r="V485" s="30"/>
      <c r="W485" s="3"/>
      <c r="X485" s="3"/>
      <c r="Y485" s="3"/>
      <c r="Z485" s="3"/>
    </row>
    <row r="486" spans="1:26" ht="13.4" customHeight="1">
      <c r="A486" s="30"/>
      <c r="B486" s="30"/>
      <c r="C486" s="30"/>
      <c r="D486" s="30"/>
      <c r="E486" s="30"/>
      <c r="F486" s="30"/>
      <c r="G486" s="30"/>
      <c r="H486" s="30"/>
      <c r="I486" s="30"/>
      <c r="J486" s="30"/>
      <c r="K486" s="30"/>
      <c r="L486" s="30"/>
      <c r="M486" s="30"/>
      <c r="N486" s="30"/>
      <c r="O486" s="30"/>
      <c r="P486" s="30"/>
      <c r="Q486" s="30"/>
      <c r="R486" s="30"/>
      <c r="S486" s="30"/>
      <c r="T486" s="30"/>
      <c r="U486" s="30"/>
      <c r="V486" s="30"/>
      <c r="W486" s="3"/>
      <c r="X486" s="3"/>
      <c r="Y486" s="3"/>
      <c r="Z486" s="3"/>
    </row>
    <row r="487" spans="1:26" ht="13.4" customHeight="1">
      <c r="A487" s="30"/>
      <c r="B487" s="30"/>
      <c r="C487" s="30"/>
      <c r="D487" s="30"/>
      <c r="E487" s="30"/>
      <c r="F487" s="30"/>
      <c r="G487" s="30"/>
      <c r="H487" s="30"/>
      <c r="I487" s="30"/>
      <c r="J487" s="30"/>
      <c r="K487" s="30"/>
      <c r="L487" s="30"/>
      <c r="M487" s="30"/>
      <c r="N487" s="30"/>
      <c r="O487" s="30"/>
      <c r="P487" s="30"/>
      <c r="Q487" s="30"/>
      <c r="R487" s="30"/>
      <c r="S487" s="30"/>
      <c r="T487" s="30"/>
      <c r="U487" s="30"/>
      <c r="V487" s="30"/>
      <c r="W487" s="3"/>
      <c r="X487" s="3"/>
      <c r="Y487" s="3"/>
      <c r="Z487" s="3"/>
    </row>
    <row r="488" spans="1:26" ht="13.4" customHeight="1">
      <c r="A488" s="30"/>
      <c r="B488" s="30"/>
      <c r="C488" s="30"/>
      <c r="D488" s="30"/>
      <c r="E488" s="30"/>
      <c r="F488" s="30"/>
      <c r="G488" s="30"/>
      <c r="H488" s="30"/>
      <c r="I488" s="30"/>
      <c r="J488" s="30"/>
      <c r="K488" s="30"/>
      <c r="L488" s="30"/>
      <c r="M488" s="30"/>
      <c r="N488" s="30"/>
      <c r="O488" s="30"/>
      <c r="P488" s="30"/>
      <c r="Q488" s="30"/>
      <c r="R488" s="30"/>
      <c r="S488" s="30"/>
      <c r="T488" s="30"/>
      <c r="U488" s="30"/>
      <c r="V488" s="30"/>
      <c r="W488" s="3"/>
      <c r="X488" s="3"/>
      <c r="Y488" s="3"/>
      <c r="Z488" s="3"/>
    </row>
    <row r="489" spans="1:26" ht="13.4" customHeight="1">
      <c r="A489" s="30"/>
      <c r="B489" s="30"/>
      <c r="C489" s="30"/>
      <c r="D489" s="30"/>
      <c r="E489" s="30"/>
      <c r="F489" s="30"/>
      <c r="G489" s="30"/>
      <c r="H489" s="30"/>
      <c r="I489" s="30"/>
      <c r="J489" s="30"/>
      <c r="K489" s="30"/>
      <c r="L489" s="30"/>
      <c r="M489" s="30"/>
      <c r="N489" s="30"/>
      <c r="O489" s="30"/>
      <c r="P489" s="30"/>
      <c r="Q489" s="30"/>
      <c r="R489" s="30"/>
      <c r="S489" s="30"/>
      <c r="T489" s="30"/>
      <c r="U489" s="30"/>
      <c r="V489" s="30"/>
      <c r="W489" s="3"/>
      <c r="X489" s="3"/>
      <c r="Y489" s="3"/>
      <c r="Z489" s="3"/>
    </row>
    <row r="490" spans="1:26" ht="13.4" customHeight="1">
      <c r="A490" s="30"/>
      <c r="B490" s="30"/>
      <c r="C490" s="30"/>
      <c r="D490" s="30"/>
      <c r="E490" s="30"/>
      <c r="F490" s="30"/>
      <c r="G490" s="30"/>
      <c r="H490" s="30"/>
      <c r="I490" s="30"/>
      <c r="J490" s="30"/>
      <c r="K490" s="30"/>
      <c r="L490" s="30"/>
      <c r="M490" s="30"/>
      <c r="N490" s="30"/>
      <c r="O490" s="30"/>
      <c r="P490" s="30"/>
      <c r="Q490" s="30"/>
      <c r="R490" s="30"/>
      <c r="S490" s="30"/>
      <c r="T490" s="30"/>
      <c r="U490" s="30"/>
      <c r="V490" s="30"/>
      <c r="W490" s="3"/>
      <c r="X490" s="3"/>
      <c r="Y490" s="3"/>
      <c r="Z490" s="3"/>
    </row>
    <row r="491" spans="1:26" ht="13.4" customHeight="1">
      <c r="A491" s="30"/>
      <c r="B491" s="30"/>
      <c r="C491" s="30"/>
      <c r="D491" s="30"/>
      <c r="E491" s="30"/>
      <c r="F491" s="30"/>
      <c r="G491" s="30"/>
      <c r="H491" s="30"/>
      <c r="I491" s="30"/>
      <c r="J491" s="30"/>
      <c r="K491" s="30"/>
      <c r="L491" s="30"/>
      <c r="M491" s="30"/>
      <c r="N491" s="30"/>
      <c r="O491" s="30"/>
      <c r="P491" s="30"/>
      <c r="Q491" s="30"/>
      <c r="R491" s="30"/>
      <c r="S491" s="30"/>
      <c r="T491" s="30"/>
      <c r="U491" s="30"/>
      <c r="V491" s="30"/>
      <c r="W491" s="3"/>
      <c r="X491" s="3"/>
      <c r="Y491" s="3"/>
      <c r="Z491" s="3"/>
    </row>
    <row r="492" spans="1:26" ht="13.4" customHeight="1">
      <c r="A492" s="30"/>
      <c r="B492" s="30"/>
      <c r="C492" s="30"/>
      <c r="D492" s="30"/>
      <c r="E492" s="30"/>
      <c r="F492" s="30"/>
      <c r="G492" s="30"/>
      <c r="H492" s="30"/>
      <c r="I492" s="30"/>
      <c r="J492" s="30"/>
      <c r="K492" s="30"/>
      <c r="L492" s="30"/>
      <c r="M492" s="30"/>
      <c r="N492" s="30"/>
      <c r="O492" s="30"/>
      <c r="P492" s="30"/>
      <c r="Q492" s="30"/>
      <c r="R492" s="30"/>
      <c r="S492" s="30"/>
      <c r="T492" s="30"/>
      <c r="U492" s="30"/>
      <c r="V492" s="30"/>
      <c r="W492" s="3"/>
      <c r="X492" s="3"/>
      <c r="Y492" s="3"/>
      <c r="Z492" s="3"/>
    </row>
    <row r="493" spans="1:26" ht="13.4" customHeight="1">
      <c r="A493" s="30"/>
      <c r="B493" s="30"/>
      <c r="C493" s="30"/>
      <c r="D493" s="30"/>
      <c r="E493" s="30"/>
      <c r="F493" s="30"/>
      <c r="G493" s="30"/>
      <c r="H493" s="30"/>
      <c r="I493" s="30"/>
      <c r="J493" s="30"/>
      <c r="K493" s="30"/>
      <c r="L493" s="30"/>
      <c r="M493" s="30"/>
      <c r="N493" s="30"/>
      <c r="O493" s="30"/>
      <c r="P493" s="30"/>
      <c r="Q493" s="30"/>
      <c r="R493" s="30"/>
      <c r="S493" s="30"/>
      <c r="T493" s="30"/>
      <c r="U493" s="30"/>
      <c r="V493" s="30"/>
      <c r="W493" s="3"/>
      <c r="X493" s="3"/>
      <c r="Y493" s="3"/>
      <c r="Z493" s="3"/>
    </row>
    <row r="494" spans="1:26" ht="13.4" customHeight="1">
      <c r="A494" s="30"/>
      <c r="B494" s="30"/>
      <c r="C494" s="30"/>
      <c r="D494" s="30"/>
      <c r="E494" s="30"/>
      <c r="F494" s="30"/>
      <c r="G494" s="30"/>
      <c r="H494" s="30"/>
      <c r="I494" s="30"/>
      <c r="J494" s="30"/>
      <c r="K494" s="30"/>
      <c r="L494" s="30"/>
      <c r="M494" s="30"/>
      <c r="N494" s="30"/>
      <c r="O494" s="30"/>
      <c r="P494" s="30"/>
      <c r="Q494" s="30"/>
      <c r="R494" s="30"/>
      <c r="S494" s="30"/>
      <c r="T494" s="30"/>
      <c r="U494" s="30"/>
      <c r="V494" s="30"/>
      <c r="W494" s="3"/>
      <c r="X494" s="3"/>
      <c r="Y494" s="3"/>
      <c r="Z494" s="3"/>
    </row>
    <row r="495" spans="1:26" ht="13.4" customHeight="1">
      <c r="A495" s="30"/>
      <c r="B495" s="30"/>
      <c r="C495" s="30"/>
      <c r="D495" s="30"/>
      <c r="E495" s="30"/>
      <c r="F495" s="30"/>
      <c r="G495" s="30"/>
      <c r="H495" s="30"/>
      <c r="I495" s="30"/>
      <c r="J495" s="30"/>
      <c r="K495" s="30"/>
      <c r="L495" s="30"/>
      <c r="M495" s="30"/>
      <c r="N495" s="30"/>
      <c r="O495" s="30"/>
      <c r="P495" s="30"/>
      <c r="Q495" s="30"/>
      <c r="R495" s="30"/>
      <c r="S495" s="30"/>
      <c r="T495" s="30"/>
      <c r="U495" s="30"/>
      <c r="V495" s="30"/>
      <c r="W495" s="3"/>
      <c r="X495" s="3"/>
      <c r="Y495" s="3"/>
      <c r="Z495" s="3"/>
    </row>
    <row r="496" spans="1:26" ht="13.4" customHeight="1">
      <c r="A496" s="30"/>
      <c r="B496" s="30"/>
      <c r="C496" s="30"/>
      <c r="D496" s="30"/>
      <c r="E496" s="30"/>
      <c r="F496" s="30"/>
      <c r="G496" s="30"/>
      <c r="H496" s="30"/>
      <c r="I496" s="30"/>
      <c r="J496" s="30"/>
      <c r="K496" s="30"/>
      <c r="L496" s="30"/>
      <c r="M496" s="30"/>
      <c r="N496" s="30"/>
      <c r="O496" s="30"/>
      <c r="P496" s="30"/>
      <c r="Q496" s="30"/>
      <c r="R496" s="30"/>
      <c r="S496" s="30"/>
      <c r="T496" s="30"/>
      <c r="U496" s="30"/>
      <c r="V496" s="30"/>
      <c r="W496" s="3"/>
      <c r="X496" s="3"/>
      <c r="Y496" s="3"/>
      <c r="Z496" s="3"/>
    </row>
    <row r="497" spans="1:26" ht="13.4" customHeight="1">
      <c r="A497" s="30"/>
      <c r="B497" s="30"/>
      <c r="C497" s="30"/>
      <c r="D497" s="30"/>
      <c r="E497" s="30"/>
      <c r="F497" s="30"/>
      <c r="G497" s="30"/>
      <c r="H497" s="30"/>
      <c r="I497" s="30"/>
      <c r="J497" s="30"/>
      <c r="K497" s="30"/>
      <c r="L497" s="30"/>
      <c r="M497" s="30"/>
      <c r="N497" s="30"/>
      <c r="O497" s="30"/>
      <c r="P497" s="30"/>
      <c r="Q497" s="30"/>
      <c r="R497" s="30"/>
      <c r="S497" s="30"/>
      <c r="T497" s="30"/>
      <c r="U497" s="30"/>
      <c r="V497" s="30"/>
      <c r="W497" s="3"/>
      <c r="X497" s="3"/>
      <c r="Y497" s="3"/>
      <c r="Z497" s="3"/>
    </row>
    <row r="498" spans="1:26" ht="13.4" customHeight="1">
      <c r="A498" s="30"/>
      <c r="B498" s="30"/>
      <c r="C498" s="30"/>
      <c r="D498" s="30"/>
      <c r="E498" s="30"/>
      <c r="F498" s="30"/>
      <c r="G498" s="30"/>
      <c r="H498" s="30"/>
      <c r="I498" s="30"/>
      <c r="J498" s="30"/>
      <c r="K498" s="30"/>
      <c r="L498" s="30"/>
      <c r="M498" s="30"/>
      <c r="N498" s="30"/>
      <c r="O498" s="30"/>
      <c r="P498" s="30"/>
      <c r="Q498" s="30"/>
      <c r="R498" s="30"/>
      <c r="S498" s="30"/>
      <c r="T498" s="30"/>
      <c r="U498" s="30"/>
      <c r="V498" s="30"/>
      <c r="W498" s="3"/>
      <c r="X498" s="3"/>
      <c r="Y498" s="3"/>
      <c r="Z498" s="3"/>
    </row>
    <row r="499" spans="1:26" ht="13.4" customHeight="1">
      <c r="A499" s="30"/>
      <c r="B499" s="30"/>
      <c r="C499" s="30"/>
      <c r="D499" s="30"/>
      <c r="E499" s="30"/>
      <c r="F499" s="30"/>
      <c r="G499" s="30"/>
      <c r="H499" s="30"/>
      <c r="I499" s="30"/>
      <c r="J499" s="30"/>
      <c r="K499" s="30"/>
      <c r="L499" s="30"/>
      <c r="M499" s="30"/>
      <c r="N499" s="30"/>
      <c r="O499" s="30"/>
      <c r="P499" s="30"/>
      <c r="Q499" s="30"/>
      <c r="R499" s="30"/>
      <c r="S499" s="30"/>
      <c r="T499" s="30"/>
      <c r="U499" s="30"/>
      <c r="V499" s="30"/>
      <c r="W499" s="3"/>
      <c r="X499" s="3"/>
      <c r="Y499" s="3"/>
      <c r="Z499" s="3"/>
    </row>
    <row r="500" spans="1:26" ht="13.4" customHeight="1">
      <c r="A500" s="30"/>
      <c r="B500" s="30"/>
      <c r="C500" s="30"/>
      <c r="D500" s="30"/>
      <c r="E500" s="30"/>
      <c r="F500" s="30"/>
      <c r="G500" s="30"/>
      <c r="H500" s="30"/>
      <c r="I500" s="30"/>
      <c r="J500" s="30"/>
      <c r="K500" s="30"/>
      <c r="L500" s="30"/>
      <c r="M500" s="30"/>
      <c r="N500" s="30"/>
      <c r="O500" s="30"/>
      <c r="P500" s="30"/>
      <c r="Q500" s="30"/>
      <c r="R500" s="30"/>
      <c r="S500" s="30"/>
      <c r="T500" s="30"/>
      <c r="U500" s="30"/>
      <c r="V500" s="30"/>
      <c r="W500" s="3"/>
      <c r="X500" s="3"/>
      <c r="Y500" s="3"/>
      <c r="Z500" s="3"/>
    </row>
    <row r="501" spans="1:26" ht="13.4" customHeight="1">
      <c r="A501" s="30"/>
      <c r="B501" s="30"/>
      <c r="C501" s="30"/>
      <c r="D501" s="30"/>
      <c r="E501" s="30"/>
      <c r="F501" s="30"/>
      <c r="G501" s="30"/>
      <c r="H501" s="30"/>
      <c r="I501" s="30"/>
      <c r="J501" s="30"/>
      <c r="K501" s="30"/>
      <c r="L501" s="30"/>
      <c r="M501" s="30"/>
      <c r="N501" s="30"/>
      <c r="O501" s="30"/>
      <c r="P501" s="30"/>
      <c r="Q501" s="30"/>
      <c r="R501" s="30"/>
      <c r="S501" s="30"/>
      <c r="T501" s="30"/>
      <c r="U501" s="30"/>
      <c r="V501" s="30"/>
      <c r="W501" s="3"/>
      <c r="X501" s="3"/>
      <c r="Y501" s="3"/>
      <c r="Z501" s="3"/>
    </row>
    <row r="502" spans="1:26" ht="13.4" customHeight="1">
      <c r="A502" s="30"/>
      <c r="B502" s="30"/>
      <c r="C502" s="30"/>
      <c r="D502" s="30"/>
      <c r="E502" s="30"/>
      <c r="F502" s="30"/>
      <c r="G502" s="30"/>
      <c r="H502" s="30"/>
      <c r="I502" s="30"/>
      <c r="J502" s="30"/>
      <c r="K502" s="30"/>
      <c r="L502" s="30"/>
      <c r="M502" s="30"/>
      <c r="N502" s="30"/>
      <c r="O502" s="30"/>
      <c r="P502" s="30"/>
      <c r="Q502" s="30"/>
      <c r="R502" s="30"/>
      <c r="S502" s="30"/>
      <c r="T502" s="30"/>
      <c r="U502" s="30"/>
      <c r="V502" s="30"/>
      <c r="W502" s="3"/>
      <c r="X502" s="3"/>
      <c r="Y502" s="3"/>
      <c r="Z502" s="3"/>
    </row>
    <row r="503" spans="1:26" ht="13.4" customHeight="1">
      <c r="A503" s="30"/>
      <c r="B503" s="30"/>
      <c r="C503" s="30"/>
      <c r="D503" s="30"/>
      <c r="E503" s="30"/>
      <c r="F503" s="30"/>
      <c r="G503" s="30"/>
      <c r="H503" s="30"/>
      <c r="I503" s="30"/>
      <c r="J503" s="30"/>
      <c r="K503" s="30"/>
      <c r="L503" s="30"/>
      <c r="M503" s="30"/>
      <c r="N503" s="30"/>
      <c r="O503" s="30"/>
      <c r="P503" s="30"/>
      <c r="Q503" s="30"/>
      <c r="R503" s="30"/>
      <c r="S503" s="30"/>
      <c r="T503" s="30"/>
      <c r="U503" s="30"/>
      <c r="V503" s="30"/>
      <c r="W503" s="3"/>
      <c r="X503" s="3"/>
      <c r="Y503" s="3"/>
      <c r="Z503" s="3"/>
    </row>
    <row r="504" spans="1:26" ht="13.4" customHeight="1">
      <c r="A504" s="30"/>
      <c r="B504" s="30"/>
      <c r="C504" s="30"/>
      <c r="D504" s="30"/>
      <c r="E504" s="30"/>
      <c r="F504" s="30"/>
      <c r="G504" s="30"/>
      <c r="H504" s="30"/>
      <c r="I504" s="30"/>
      <c r="J504" s="30"/>
      <c r="K504" s="30"/>
      <c r="L504" s="30"/>
      <c r="M504" s="30"/>
      <c r="N504" s="30"/>
      <c r="O504" s="30"/>
      <c r="P504" s="30"/>
      <c r="Q504" s="30"/>
      <c r="R504" s="30"/>
      <c r="S504" s="30"/>
      <c r="T504" s="30"/>
      <c r="U504" s="30"/>
      <c r="V504" s="30"/>
      <c r="W504" s="3"/>
      <c r="X504" s="3"/>
      <c r="Y504" s="3"/>
      <c r="Z504" s="3"/>
    </row>
    <row r="505" spans="1:26" ht="13.4" customHeight="1">
      <c r="A505" s="30"/>
      <c r="B505" s="30"/>
      <c r="C505" s="30"/>
      <c r="D505" s="30"/>
      <c r="E505" s="30"/>
      <c r="F505" s="30"/>
      <c r="G505" s="30"/>
      <c r="H505" s="30"/>
      <c r="I505" s="30"/>
      <c r="J505" s="30"/>
      <c r="K505" s="30"/>
      <c r="L505" s="30"/>
      <c r="M505" s="30"/>
      <c r="N505" s="30"/>
      <c r="O505" s="30"/>
      <c r="P505" s="30"/>
      <c r="Q505" s="30"/>
      <c r="R505" s="30"/>
      <c r="S505" s="30"/>
      <c r="T505" s="30"/>
      <c r="U505" s="30"/>
      <c r="V505" s="30"/>
      <c r="W505" s="3"/>
      <c r="X505" s="3"/>
      <c r="Y505" s="3"/>
      <c r="Z505" s="3"/>
    </row>
    <row r="506" spans="1:26" ht="13.4" customHeight="1">
      <c r="A506" s="30"/>
      <c r="B506" s="30"/>
      <c r="C506" s="30"/>
      <c r="D506" s="30"/>
      <c r="E506" s="30"/>
      <c r="F506" s="30"/>
      <c r="G506" s="30"/>
      <c r="H506" s="30"/>
      <c r="I506" s="30"/>
      <c r="J506" s="30"/>
      <c r="K506" s="30"/>
      <c r="L506" s="30"/>
      <c r="M506" s="30"/>
      <c r="N506" s="30"/>
      <c r="O506" s="30"/>
      <c r="P506" s="30"/>
      <c r="Q506" s="30"/>
      <c r="R506" s="30"/>
      <c r="S506" s="30"/>
      <c r="T506" s="30"/>
      <c r="U506" s="30"/>
      <c r="V506" s="30"/>
      <c r="W506" s="3"/>
      <c r="X506" s="3"/>
      <c r="Y506" s="3"/>
      <c r="Z506" s="3"/>
    </row>
    <row r="507" spans="1:26" ht="13.4" customHeight="1">
      <c r="A507" s="30"/>
      <c r="B507" s="30"/>
      <c r="C507" s="30"/>
      <c r="D507" s="30"/>
      <c r="E507" s="30"/>
      <c r="F507" s="30"/>
      <c r="G507" s="30"/>
      <c r="H507" s="30"/>
      <c r="I507" s="30"/>
      <c r="J507" s="30"/>
      <c r="K507" s="30"/>
      <c r="L507" s="30"/>
      <c r="M507" s="30"/>
      <c r="N507" s="30"/>
      <c r="O507" s="30"/>
      <c r="P507" s="30"/>
      <c r="Q507" s="30"/>
      <c r="R507" s="30"/>
      <c r="S507" s="30"/>
      <c r="T507" s="30"/>
      <c r="U507" s="30"/>
      <c r="V507" s="30"/>
      <c r="W507" s="3"/>
      <c r="X507" s="3"/>
      <c r="Y507" s="3"/>
      <c r="Z507" s="3"/>
    </row>
    <row r="508" spans="1:26" ht="13.4" customHeight="1">
      <c r="A508" s="30"/>
      <c r="B508" s="30"/>
      <c r="C508" s="30"/>
      <c r="D508" s="30"/>
      <c r="E508" s="30"/>
      <c r="F508" s="30"/>
      <c r="G508" s="30"/>
      <c r="H508" s="30"/>
      <c r="I508" s="30"/>
      <c r="J508" s="30"/>
      <c r="K508" s="30"/>
      <c r="L508" s="30"/>
      <c r="M508" s="30"/>
      <c r="N508" s="30"/>
      <c r="O508" s="30"/>
      <c r="P508" s="30"/>
      <c r="Q508" s="30"/>
      <c r="R508" s="30"/>
      <c r="S508" s="30"/>
      <c r="T508" s="30"/>
      <c r="U508" s="30"/>
      <c r="V508" s="30"/>
      <c r="W508" s="3"/>
      <c r="X508" s="3"/>
      <c r="Y508" s="3"/>
      <c r="Z508" s="3"/>
    </row>
    <row r="509" spans="1:26" ht="13.4" customHeight="1">
      <c r="A509" s="30"/>
      <c r="B509" s="30"/>
      <c r="C509" s="30"/>
      <c r="D509" s="30"/>
      <c r="E509" s="30"/>
      <c r="F509" s="30"/>
      <c r="G509" s="30"/>
      <c r="H509" s="30"/>
      <c r="I509" s="30"/>
      <c r="J509" s="30"/>
      <c r="K509" s="30"/>
      <c r="L509" s="30"/>
      <c r="M509" s="30"/>
      <c r="N509" s="30"/>
      <c r="O509" s="30"/>
      <c r="P509" s="30"/>
      <c r="Q509" s="30"/>
      <c r="R509" s="30"/>
      <c r="S509" s="30"/>
      <c r="T509" s="30"/>
      <c r="U509" s="30"/>
      <c r="V509" s="30"/>
      <c r="W509" s="3"/>
      <c r="X509" s="3"/>
      <c r="Y509" s="3"/>
      <c r="Z509" s="3"/>
    </row>
    <row r="510" spans="1:26" ht="13.4" customHeight="1">
      <c r="A510" s="30"/>
      <c r="B510" s="30"/>
      <c r="C510" s="30"/>
      <c r="D510" s="30"/>
      <c r="E510" s="30"/>
      <c r="F510" s="30"/>
      <c r="G510" s="30"/>
      <c r="H510" s="30"/>
      <c r="I510" s="30"/>
      <c r="J510" s="30"/>
      <c r="K510" s="30"/>
      <c r="L510" s="30"/>
      <c r="M510" s="30"/>
      <c r="N510" s="30"/>
      <c r="O510" s="30"/>
      <c r="P510" s="30"/>
      <c r="Q510" s="30"/>
      <c r="R510" s="30"/>
      <c r="S510" s="30"/>
      <c r="T510" s="30"/>
      <c r="U510" s="30"/>
      <c r="V510" s="30"/>
      <c r="W510" s="3"/>
      <c r="X510" s="3"/>
      <c r="Y510" s="3"/>
      <c r="Z510" s="3"/>
    </row>
    <row r="511" spans="1:26" ht="13.4" customHeight="1">
      <c r="A511" s="30"/>
      <c r="B511" s="30"/>
      <c r="C511" s="30"/>
      <c r="D511" s="30"/>
      <c r="E511" s="30"/>
      <c r="F511" s="30"/>
      <c r="G511" s="30"/>
      <c r="H511" s="30"/>
      <c r="I511" s="30"/>
      <c r="J511" s="30"/>
      <c r="K511" s="30"/>
      <c r="L511" s="30"/>
      <c r="M511" s="30"/>
      <c r="N511" s="30"/>
      <c r="O511" s="30"/>
      <c r="P511" s="30"/>
      <c r="Q511" s="30"/>
      <c r="R511" s="30"/>
      <c r="S511" s="30"/>
      <c r="T511" s="30"/>
      <c r="U511" s="30"/>
      <c r="V511" s="30"/>
      <c r="W511" s="3"/>
      <c r="X511" s="3"/>
      <c r="Y511" s="3"/>
      <c r="Z511" s="3"/>
    </row>
    <row r="512" spans="1:26" ht="13.4" customHeight="1">
      <c r="A512" s="30"/>
      <c r="B512" s="30"/>
      <c r="C512" s="30"/>
      <c r="D512" s="30"/>
      <c r="E512" s="30"/>
      <c r="F512" s="30"/>
      <c r="G512" s="30"/>
      <c r="H512" s="30"/>
      <c r="I512" s="30"/>
      <c r="J512" s="30"/>
      <c r="K512" s="30"/>
      <c r="L512" s="30"/>
      <c r="M512" s="30"/>
      <c r="N512" s="30"/>
      <c r="O512" s="30"/>
      <c r="P512" s="30"/>
      <c r="Q512" s="30"/>
      <c r="R512" s="30"/>
      <c r="S512" s="30"/>
      <c r="T512" s="30"/>
      <c r="U512" s="30"/>
      <c r="V512" s="30"/>
      <c r="W512" s="3"/>
      <c r="X512" s="3"/>
      <c r="Y512" s="3"/>
      <c r="Z512" s="3"/>
    </row>
    <row r="513" spans="1:26" ht="13.4" customHeight="1">
      <c r="A513" s="30"/>
      <c r="B513" s="30"/>
      <c r="C513" s="30"/>
      <c r="D513" s="30"/>
      <c r="E513" s="30"/>
      <c r="F513" s="30"/>
      <c r="G513" s="30"/>
      <c r="H513" s="30"/>
      <c r="I513" s="30"/>
      <c r="J513" s="30"/>
      <c r="K513" s="30"/>
      <c r="L513" s="30"/>
      <c r="M513" s="30"/>
      <c r="N513" s="30"/>
      <c r="O513" s="30"/>
      <c r="P513" s="30"/>
      <c r="Q513" s="30"/>
      <c r="R513" s="30"/>
      <c r="S513" s="30"/>
      <c r="T513" s="30"/>
      <c r="U513" s="30"/>
      <c r="V513" s="30"/>
      <c r="W513" s="3"/>
      <c r="X513" s="3"/>
      <c r="Y513" s="3"/>
      <c r="Z513" s="3"/>
    </row>
    <row r="514" spans="1:26" ht="13.4" customHeight="1">
      <c r="A514" s="30"/>
      <c r="B514" s="30"/>
      <c r="C514" s="30"/>
      <c r="D514" s="30"/>
      <c r="E514" s="30"/>
      <c r="F514" s="30"/>
      <c r="G514" s="30"/>
      <c r="H514" s="30"/>
      <c r="I514" s="30"/>
      <c r="J514" s="30"/>
      <c r="K514" s="30"/>
      <c r="L514" s="30"/>
      <c r="M514" s="30"/>
      <c r="N514" s="30"/>
      <c r="O514" s="30"/>
      <c r="P514" s="30"/>
      <c r="Q514" s="30"/>
      <c r="R514" s="30"/>
      <c r="S514" s="30"/>
      <c r="T514" s="30"/>
      <c r="U514" s="30"/>
      <c r="V514" s="30"/>
      <c r="W514" s="3"/>
      <c r="X514" s="3"/>
      <c r="Y514" s="3"/>
      <c r="Z514" s="3"/>
    </row>
    <row r="515" spans="1:26" ht="13.4" customHeight="1">
      <c r="A515" s="30"/>
      <c r="B515" s="30"/>
      <c r="C515" s="30"/>
      <c r="D515" s="30"/>
      <c r="E515" s="30"/>
      <c r="F515" s="30"/>
      <c r="G515" s="30"/>
      <c r="H515" s="30"/>
      <c r="I515" s="30"/>
      <c r="J515" s="30"/>
      <c r="K515" s="30"/>
      <c r="L515" s="30"/>
      <c r="M515" s="30"/>
      <c r="N515" s="30"/>
      <c r="O515" s="30"/>
      <c r="P515" s="30"/>
      <c r="Q515" s="30"/>
      <c r="R515" s="30"/>
      <c r="S515" s="30"/>
      <c r="T515" s="30"/>
      <c r="U515" s="30"/>
      <c r="V515" s="30"/>
      <c r="W515" s="3"/>
      <c r="X515" s="3"/>
      <c r="Y515" s="3"/>
      <c r="Z515" s="3"/>
    </row>
    <row r="516" spans="1:26" ht="13.4" customHeight="1">
      <c r="A516" s="30"/>
      <c r="B516" s="30"/>
      <c r="C516" s="30"/>
      <c r="D516" s="30"/>
      <c r="E516" s="30"/>
      <c r="F516" s="30"/>
      <c r="G516" s="30"/>
      <c r="H516" s="30"/>
      <c r="I516" s="30"/>
      <c r="J516" s="30"/>
      <c r="K516" s="30"/>
      <c r="L516" s="30"/>
      <c r="M516" s="30"/>
      <c r="N516" s="30"/>
      <c r="O516" s="30"/>
      <c r="P516" s="30"/>
      <c r="Q516" s="30"/>
      <c r="R516" s="30"/>
      <c r="S516" s="30"/>
      <c r="T516" s="30"/>
      <c r="U516" s="30"/>
      <c r="V516" s="30"/>
      <c r="W516" s="3"/>
      <c r="X516" s="3"/>
      <c r="Y516" s="3"/>
      <c r="Z516" s="3"/>
    </row>
    <row r="517" spans="1:26" ht="13.4" customHeight="1">
      <c r="A517" s="30"/>
      <c r="B517" s="30"/>
      <c r="C517" s="30"/>
      <c r="D517" s="30"/>
      <c r="E517" s="30"/>
      <c r="F517" s="30"/>
      <c r="G517" s="30"/>
      <c r="H517" s="30"/>
      <c r="I517" s="30"/>
      <c r="J517" s="30"/>
      <c r="K517" s="30"/>
      <c r="L517" s="30"/>
      <c r="M517" s="30"/>
      <c r="N517" s="30"/>
      <c r="O517" s="30"/>
      <c r="P517" s="30"/>
      <c r="Q517" s="30"/>
      <c r="R517" s="30"/>
      <c r="S517" s="30"/>
      <c r="T517" s="30"/>
      <c r="U517" s="30"/>
      <c r="V517" s="30"/>
      <c r="W517" s="3"/>
      <c r="X517" s="3"/>
      <c r="Y517" s="3"/>
      <c r="Z517" s="3"/>
    </row>
    <row r="518" spans="1:26" ht="13.4" customHeight="1">
      <c r="A518" s="30"/>
      <c r="B518" s="30"/>
      <c r="C518" s="30"/>
      <c r="D518" s="30"/>
      <c r="E518" s="30"/>
      <c r="F518" s="30"/>
      <c r="G518" s="30"/>
      <c r="H518" s="30"/>
      <c r="I518" s="30"/>
      <c r="J518" s="30"/>
      <c r="K518" s="30"/>
      <c r="L518" s="30"/>
      <c r="M518" s="30"/>
      <c r="N518" s="30"/>
      <c r="O518" s="30"/>
      <c r="P518" s="30"/>
      <c r="Q518" s="30"/>
      <c r="R518" s="30"/>
      <c r="S518" s="30"/>
      <c r="T518" s="30"/>
      <c r="U518" s="30"/>
      <c r="V518" s="30"/>
      <c r="W518" s="3"/>
      <c r="X518" s="3"/>
      <c r="Y518" s="3"/>
      <c r="Z518" s="3"/>
    </row>
    <row r="519" spans="1:26" ht="13.4" customHeight="1">
      <c r="A519" s="30"/>
      <c r="B519" s="30"/>
      <c r="C519" s="30"/>
      <c r="D519" s="30"/>
      <c r="E519" s="30"/>
      <c r="F519" s="30"/>
      <c r="G519" s="30"/>
      <c r="H519" s="30"/>
      <c r="I519" s="30"/>
      <c r="J519" s="30"/>
      <c r="K519" s="30"/>
      <c r="L519" s="30"/>
      <c r="M519" s="30"/>
      <c r="N519" s="30"/>
      <c r="O519" s="30"/>
      <c r="P519" s="30"/>
      <c r="Q519" s="30"/>
      <c r="R519" s="30"/>
      <c r="S519" s="30"/>
      <c r="T519" s="30"/>
      <c r="U519" s="30"/>
      <c r="V519" s="30"/>
      <c r="W519" s="3"/>
      <c r="X519" s="3"/>
      <c r="Y519" s="3"/>
      <c r="Z519" s="3"/>
    </row>
    <row r="520" spans="1:26" ht="13.4" customHeight="1">
      <c r="A520" s="30"/>
      <c r="B520" s="30"/>
      <c r="C520" s="30"/>
      <c r="D520" s="30"/>
      <c r="E520" s="30"/>
      <c r="F520" s="30"/>
      <c r="G520" s="30"/>
      <c r="H520" s="30"/>
      <c r="I520" s="30"/>
      <c r="J520" s="30"/>
      <c r="K520" s="30"/>
      <c r="L520" s="30"/>
      <c r="M520" s="30"/>
      <c r="N520" s="30"/>
      <c r="O520" s="30"/>
      <c r="P520" s="30"/>
      <c r="Q520" s="30"/>
      <c r="R520" s="30"/>
      <c r="S520" s="30"/>
      <c r="T520" s="30"/>
      <c r="U520" s="30"/>
      <c r="V520" s="30"/>
      <c r="W520" s="3"/>
      <c r="X520" s="3"/>
      <c r="Y520" s="3"/>
      <c r="Z520" s="3"/>
    </row>
    <row r="521" spans="1:26" ht="13.4" customHeight="1">
      <c r="A521" s="30"/>
      <c r="B521" s="30"/>
      <c r="C521" s="30"/>
      <c r="D521" s="30"/>
      <c r="E521" s="30"/>
      <c r="F521" s="30"/>
      <c r="G521" s="30"/>
      <c r="H521" s="30"/>
      <c r="I521" s="30"/>
      <c r="J521" s="30"/>
      <c r="K521" s="30"/>
      <c r="L521" s="30"/>
      <c r="M521" s="30"/>
      <c r="N521" s="30"/>
      <c r="O521" s="30"/>
      <c r="P521" s="30"/>
      <c r="Q521" s="30"/>
      <c r="R521" s="30"/>
      <c r="S521" s="30"/>
      <c r="T521" s="30"/>
      <c r="U521" s="30"/>
      <c r="V521" s="30"/>
      <c r="W521" s="3"/>
      <c r="X521" s="3"/>
      <c r="Y521" s="3"/>
      <c r="Z521" s="3"/>
    </row>
    <row r="522" spans="1:26" ht="13.4" customHeight="1">
      <c r="A522" s="30"/>
      <c r="B522" s="30"/>
      <c r="C522" s="30"/>
      <c r="D522" s="30"/>
      <c r="E522" s="30"/>
      <c r="F522" s="30"/>
      <c r="G522" s="30"/>
      <c r="H522" s="30"/>
      <c r="I522" s="30"/>
      <c r="J522" s="30"/>
      <c r="K522" s="30"/>
      <c r="L522" s="30"/>
      <c r="M522" s="30"/>
      <c r="N522" s="30"/>
      <c r="O522" s="30"/>
      <c r="P522" s="30"/>
      <c r="Q522" s="30"/>
      <c r="R522" s="30"/>
      <c r="S522" s="30"/>
      <c r="T522" s="30"/>
      <c r="U522" s="30"/>
      <c r="V522" s="30"/>
      <c r="W522" s="3"/>
      <c r="X522" s="3"/>
      <c r="Y522" s="3"/>
      <c r="Z522" s="3"/>
    </row>
    <row r="523" spans="1:26" ht="13.4" customHeight="1">
      <c r="A523" s="30"/>
      <c r="B523" s="30"/>
      <c r="C523" s="30"/>
      <c r="D523" s="30"/>
      <c r="E523" s="30"/>
      <c r="F523" s="30"/>
      <c r="G523" s="30"/>
      <c r="H523" s="30"/>
      <c r="I523" s="30"/>
      <c r="J523" s="30"/>
      <c r="K523" s="30"/>
      <c r="L523" s="30"/>
      <c r="M523" s="30"/>
      <c r="N523" s="30"/>
      <c r="O523" s="30"/>
      <c r="P523" s="30"/>
      <c r="Q523" s="30"/>
      <c r="R523" s="30"/>
      <c r="S523" s="30"/>
      <c r="T523" s="30"/>
      <c r="U523" s="30"/>
      <c r="V523" s="30"/>
      <c r="W523" s="3"/>
      <c r="X523" s="3"/>
      <c r="Y523" s="3"/>
      <c r="Z523" s="3"/>
    </row>
    <row r="524" spans="1:26" ht="13.4" customHeight="1">
      <c r="A524" s="30"/>
      <c r="B524" s="30"/>
      <c r="C524" s="30"/>
      <c r="D524" s="30"/>
      <c r="E524" s="30"/>
      <c r="F524" s="30"/>
      <c r="G524" s="30"/>
      <c r="H524" s="30"/>
      <c r="I524" s="30"/>
      <c r="J524" s="30"/>
      <c r="K524" s="30"/>
      <c r="L524" s="30"/>
      <c r="M524" s="30"/>
      <c r="N524" s="30"/>
      <c r="O524" s="30"/>
      <c r="P524" s="30"/>
      <c r="Q524" s="30"/>
      <c r="R524" s="30"/>
      <c r="S524" s="30"/>
      <c r="T524" s="30"/>
      <c r="U524" s="30"/>
      <c r="V524" s="30"/>
      <c r="W524" s="3"/>
      <c r="X524" s="3"/>
      <c r="Y524" s="3"/>
      <c r="Z524" s="3"/>
    </row>
    <row r="525" spans="1:26" ht="13.4" customHeight="1">
      <c r="A525" s="30"/>
      <c r="B525" s="30"/>
      <c r="C525" s="30"/>
      <c r="D525" s="30"/>
      <c r="E525" s="30"/>
      <c r="F525" s="30"/>
      <c r="G525" s="30"/>
      <c r="H525" s="30"/>
      <c r="I525" s="30"/>
      <c r="J525" s="30"/>
      <c r="K525" s="30"/>
      <c r="L525" s="30"/>
      <c r="M525" s="30"/>
      <c r="N525" s="30"/>
      <c r="O525" s="30"/>
      <c r="P525" s="30"/>
      <c r="Q525" s="30"/>
      <c r="R525" s="30"/>
      <c r="S525" s="30"/>
      <c r="T525" s="30"/>
      <c r="U525" s="30"/>
      <c r="V525" s="30"/>
      <c r="W525" s="3"/>
      <c r="X525" s="3"/>
      <c r="Y525" s="3"/>
      <c r="Z525" s="3"/>
    </row>
    <row r="526" spans="1:26" ht="13.4" customHeight="1">
      <c r="A526" s="30"/>
      <c r="B526" s="30"/>
      <c r="C526" s="30"/>
      <c r="D526" s="30"/>
      <c r="E526" s="30"/>
      <c r="F526" s="30"/>
      <c r="G526" s="30"/>
      <c r="H526" s="30"/>
      <c r="I526" s="30"/>
      <c r="J526" s="30"/>
      <c r="K526" s="30"/>
      <c r="L526" s="30"/>
      <c r="M526" s="30"/>
      <c r="N526" s="30"/>
      <c r="O526" s="30"/>
      <c r="P526" s="30"/>
      <c r="Q526" s="30"/>
      <c r="R526" s="30"/>
      <c r="S526" s="30"/>
      <c r="T526" s="30"/>
      <c r="U526" s="30"/>
      <c r="V526" s="30"/>
      <c r="W526" s="3"/>
      <c r="X526" s="3"/>
      <c r="Y526" s="3"/>
      <c r="Z526" s="3"/>
    </row>
    <row r="527" spans="1:26" ht="13.4" customHeight="1">
      <c r="A527" s="30"/>
      <c r="B527" s="30"/>
      <c r="C527" s="30"/>
      <c r="D527" s="30"/>
      <c r="E527" s="30"/>
      <c r="F527" s="30"/>
      <c r="G527" s="30"/>
      <c r="H527" s="30"/>
      <c r="I527" s="30"/>
      <c r="J527" s="30"/>
      <c r="K527" s="30"/>
      <c r="L527" s="30"/>
      <c r="M527" s="30"/>
      <c r="N527" s="30"/>
      <c r="O527" s="30"/>
      <c r="P527" s="30"/>
      <c r="Q527" s="30"/>
      <c r="R527" s="30"/>
      <c r="S527" s="30"/>
      <c r="T527" s="30"/>
      <c r="U527" s="30"/>
      <c r="V527" s="30"/>
      <c r="W527" s="3"/>
      <c r="X527" s="3"/>
      <c r="Y527" s="3"/>
      <c r="Z527" s="3"/>
    </row>
    <row r="528" spans="1:26" ht="13.4" customHeight="1">
      <c r="A528" s="30"/>
      <c r="B528" s="30"/>
      <c r="C528" s="30"/>
      <c r="D528" s="30"/>
      <c r="E528" s="30"/>
      <c r="F528" s="30"/>
      <c r="G528" s="30"/>
      <c r="H528" s="30"/>
      <c r="I528" s="30"/>
      <c r="J528" s="30"/>
      <c r="K528" s="30"/>
      <c r="L528" s="30"/>
      <c r="M528" s="30"/>
      <c r="N528" s="30"/>
      <c r="O528" s="30"/>
      <c r="P528" s="30"/>
      <c r="Q528" s="30"/>
      <c r="R528" s="30"/>
      <c r="S528" s="30"/>
      <c r="T528" s="30"/>
      <c r="U528" s="30"/>
      <c r="V528" s="30"/>
      <c r="W528" s="3"/>
      <c r="X528" s="3"/>
      <c r="Y528" s="3"/>
      <c r="Z528" s="3"/>
    </row>
    <row r="529" spans="1:26" ht="13.4" customHeight="1">
      <c r="A529" s="30"/>
      <c r="B529" s="30"/>
      <c r="C529" s="30"/>
      <c r="D529" s="30"/>
      <c r="E529" s="30"/>
      <c r="F529" s="30"/>
      <c r="G529" s="30"/>
      <c r="H529" s="30"/>
      <c r="I529" s="30"/>
      <c r="J529" s="30"/>
      <c r="K529" s="30"/>
      <c r="L529" s="30"/>
      <c r="M529" s="30"/>
      <c r="N529" s="30"/>
      <c r="O529" s="30"/>
      <c r="P529" s="30"/>
      <c r="Q529" s="30"/>
      <c r="R529" s="30"/>
      <c r="S529" s="30"/>
      <c r="T529" s="30"/>
      <c r="U529" s="30"/>
      <c r="V529" s="30"/>
      <c r="W529" s="3"/>
      <c r="X529" s="3"/>
      <c r="Y529" s="3"/>
      <c r="Z529" s="3"/>
    </row>
    <row r="530" spans="1:26" ht="13.4" customHeight="1">
      <c r="A530" s="30"/>
      <c r="B530" s="30"/>
      <c r="C530" s="30"/>
      <c r="D530" s="30"/>
      <c r="E530" s="30"/>
      <c r="F530" s="30"/>
      <c r="G530" s="30"/>
      <c r="H530" s="30"/>
      <c r="I530" s="30"/>
      <c r="J530" s="30"/>
      <c r="K530" s="30"/>
      <c r="L530" s="30"/>
      <c r="M530" s="30"/>
      <c r="N530" s="30"/>
      <c r="O530" s="30"/>
      <c r="P530" s="30"/>
      <c r="Q530" s="30"/>
      <c r="R530" s="30"/>
      <c r="S530" s="30"/>
      <c r="T530" s="30"/>
      <c r="U530" s="30"/>
      <c r="V530" s="30"/>
      <c r="W530" s="3"/>
      <c r="X530" s="3"/>
      <c r="Y530" s="3"/>
      <c r="Z530" s="3"/>
    </row>
    <row r="531" spans="1:26" ht="13.4" customHeight="1">
      <c r="A531" s="30"/>
      <c r="B531" s="30"/>
      <c r="C531" s="30"/>
      <c r="D531" s="30"/>
      <c r="E531" s="30"/>
      <c r="F531" s="30"/>
      <c r="G531" s="30"/>
      <c r="H531" s="30"/>
      <c r="I531" s="30"/>
      <c r="J531" s="30"/>
      <c r="K531" s="30"/>
      <c r="L531" s="30"/>
      <c r="M531" s="30"/>
      <c r="N531" s="30"/>
      <c r="O531" s="30"/>
      <c r="P531" s="30"/>
      <c r="Q531" s="30"/>
      <c r="R531" s="30"/>
      <c r="S531" s="30"/>
      <c r="T531" s="30"/>
      <c r="U531" s="30"/>
      <c r="V531" s="30"/>
      <c r="W531" s="3"/>
      <c r="X531" s="3"/>
      <c r="Y531" s="3"/>
      <c r="Z531" s="3"/>
    </row>
    <row r="532" spans="1:26" ht="13.4" customHeight="1">
      <c r="A532" s="30"/>
      <c r="B532" s="30"/>
      <c r="C532" s="30"/>
      <c r="D532" s="30"/>
      <c r="E532" s="30"/>
      <c r="F532" s="30"/>
      <c r="G532" s="30"/>
      <c r="H532" s="30"/>
      <c r="I532" s="30"/>
      <c r="J532" s="30"/>
      <c r="K532" s="30"/>
      <c r="L532" s="30"/>
      <c r="M532" s="30"/>
      <c r="N532" s="30"/>
      <c r="O532" s="30"/>
      <c r="P532" s="30"/>
      <c r="Q532" s="30"/>
      <c r="R532" s="30"/>
      <c r="S532" s="30"/>
      <c r="T532" s="30"/>
      <c r="U532" s="30"/>
      <c r="V532" s="30"/>
      <c r="W532" s="3"/>
      <c r="X532" s="3"/>
      <c r="Y532" s="3"/>
      <c r="Z532" s="3"/>
    </row>
    <row r="533" spans="1:26" ht="13.4" customHeight="1">
      <c r="A533" s="30"/>
      <c r="B533" s="30"/>
      <c r="C533" s="30"/>
      <c r="D533" s="30"/>
      <c r="E533" s="30"/>
      <c r="F533" s="30"/>
      <c r="G533" s="30"/>
      <c r="H533" s="30"/>
      <c r="I533" s="30"/>
      <c r="J533" s="30"/>
      <c r="K533" s="30"/>
      <c r="L533" s="30"/>
      <c r="M533" s="30"/>
      <c r="N533" s="30"/>
      <c r="O533" s="30"/>
      <c r="P533" s="30"/>
      <c r="Q533" s="30"/>
      <c r="R533" s="30"/>
      <c r="S533" s="30"/>
      <c r="T533" s="30"/>
      <c r="U533" s="30"/>
      <c r="V533" s="30"/>
      <c r="W533" s="3"/>
      <c r="X533" s="3"/>
      <c r="Y533" s="3"/>
      <c r="Z533" s="3"/>
    </row>
    <row r="534" spans="1:26" ht="13.4" customHeight="1">
      <c r="A534" s="30"/>
      <c r="B534" s="30"/>
      <c r="C534" s="30"/>
      <c r="D534" s="30"/>
      <c r="E534" s="30"/>
      <c r="F534" s="30"/>
      <c r="G534" s="30"/>
      <c r="H534" s="30"/>
      <c r="I534" s="30"/>
      <c r="J534" s="30"/>
      <c r="K534" s="30"/>
      <c r="L534" s="30"/>
      <c r="M534" s="30"/>
      <c r="N534" s="30"/>
      <c r="O534" s="30"/>
      <c r="P534" s="30"/>
      <c r="Q534" s="30"/>
      <c r="R534" s="30"/>
      <c r="S534" s="30"/>
      <c r="T534" s="30"/>
      <c r="U534" s="30"/>
      <c r="V534" s="30"/>
      <c r="W534" s="3"/>
      <c r="X534" s="3"/>
      <c r="Y534" s="3"/>
      <c r="Z534" s="3"/>
    </row>
    <row r="535" spans="1:26" ht="13.4" customHeight="1">
      <c r="A535" s="30"/>
      <c r="B535" s="30"/>
      <c r="C535" s="30"/>
      <c r="D535" s="30"/>
      <c r="E535" s="30"/>
      <c r="F535" s="30"/>
      <c r="G535" s="30"/>
      <c r="H535" s="30"/>
      <c r="I535" s="30"/>
      <c r="J535" s="30"/>
      <c r="K535" s="30"/>
      <c r="L535" s="30"/>
      <c r="M535" s="30"/>
      <c r="N535" s="30"/>
      <c r="O535" s="30"/>
      <c r="P535" s="30"/>
      <c r="Q535" s="30"/>
      <c r="R535" s="30"/>
      <c r="S535" s="30"/>
      <c r="T535" s="30"/>
      <c r="U535" s="30"/>
      <c r="V535" s="30"/>
      <c r="W535" s="3"/>
      <c r="X535" s="3"/>
      <c r="Y535" s="3"/>
      <c r="Z535" s="3"/>
    </row>
    <row r="536" spans="1:26" ht="13.4" customHeight="1">
      <c r="A536" s="30"/>
      <c r="B536" s="30"/>
      <c r="C536" s="30"/>
      <c r="D536" s="30"/>
      <c r="E536" s="30"/>
      <c r="F536" s="30"/>
      <c r="G536" s="30"/>
      <c r="H536" s="30"/>
      <c r="I536" s="30"/>
      <c r="J536" s="30"/>
      <c r="K536" s="30"/>
      <c r="L536" s="30"/>
      <c r="M536" s="30"/>
      <c r="N536" s="30"/>
      <c r="O536" s="30"/>
      <c r="P536" s="30"/>
      <c r="Q536" s="30"/>
      <c r="R536" s="30"/>
      <c r="S536" s="30"/>
      <c r="T536" s="30"/>
      <c r="U536" s="30"/>
      <c r="V536" s="30"/>
      <c r="W536" s="3"/>
      <c r="X536" s="3"/>
      <c r="Y536" s="3"/>
      <c r="Z536" s="3"/>
    </row>
    <row r="537" spans="1:26" ht="13.4" customHeight="1">
      <c r="A537" s="30"/>
      <c r="B537" s="30"/>
      <c r="C537" s="30"/>
      <c r="D537" s="30"/>
      <c r="E537" s="30"/>
      <c r="F537" s="30"/>
      <c r="G537" s="30"/>
      <c r="H537" s="30"/>
      <c r="I537" s="30"/>
      <c r="J537" s="30"/>
      <c r="K537" s="30"/>
      <c r="L537" s="30"/>
      <c r="M537" s="30"/>
      <c r="N537" s="30"/>
      <c r="O537" s="30"/>
      <c r="P537" s="30"/>
      <c r="Q537" s="30"/>
      <c r="R537" s="30"/>
      <c r="S537" s="30"/>
      <c r="T537" s="30"/>
      <c r="U537" s="30"/>
      <c r="V537" s="30"/>
      <c r="W537" s="3"/>
      <c r="X537" s="3"/>
      <c r="Y537" s="3"/>
      <c r="Z537" s="3"/>
    </row>
    <row r="538" spans="1:26" ht="13.4" customHeight="1">
      <c r="A538" s="30"/>
      <c r="B538" s="30"/>
      <c r="C538" s="30"/>
      <c r="D538" s="30"/>
      <c r="E538" s="30"/>
      <c r="F538" s="30"/>
      <c r="G538" s="30"/>
      <c r="H538" s="30"/>
      <c r="I538" s="30"/>
      <c r="J538" s="30"/>
      <c r="K538" s="30"/>
      <c r="L538" s="30"/>
      <c r="M538" s="30"/>
      <c r="N538" s="30"/>
      <c r="O538" s="30"/>
      <c r="P538" s="30"/>
      <c r="Q538" s="30"/>
      <c r="R538" s="30"/>
      <c r="S538" s="30"/>
      <c r="T538" s="30"/>
      <c r="U538" s="30"/>
      <c r="V538" s="30"/>
      <c r="W538" s="3"/>
      <c r="X538" s="3"/>
      <c r="Y538" s="3"/>
      <c r="Z538" s="3"/>
    </row>
    <row r="539" spans="1:26" ht="13.4" customHeight="1">
      <c r="A539" s="30"/>
      <c r="B539" s="30"/>
      <c r="C539" s="30"/>
      <c r="D539" s="30"/>
      <c r="E539" s="30"/>
      <c r="F539" s="30"/>
      <c r="G539" s="30"/>
      <c r="H539" s="30"/>
      <c r="I539" s="30"/>
      <c r="J539" s="30"/>
      <c r="K539" s="30"/>
      <c r="L539" s="30"/>
      <c r="M539" s="30"/>
      <c r="N539" s="30"/>
      <c r="O539" s="30"/>
      <c r="P539" s="30"/>
      <c r="Q539" s="30"/>
      <c r="R539" s="30"/>
      <c r="S539" s="30"/>
      <c r="T539" s="30"/>
      <c r="U539" s="30"/>
      <c r="V539" s="30"/>
      <c r="W539" s="3"/>
      <c r="X539" s="3"/>
      <c r="Y539" s="3"/>
      <c r="Z539" s="3"/>
    </row>
    <row r="540" spans="1:26" ht="13.4" customHeight="1">
      <c r="A540" s="30"/>
      <c r="B540" s="30"/>
      <c r="C540" s="30"/>
      <c r="D540" s="30"/>
      <c r="E540" s="30"/>
      <c r="F540" s="30"/>
      <c r="G540" s="30"/>
      <c r="H540" s="30"/>
      <c r="I540" s="30"/>
      <c r="J540" s="30"/>
      <c r="K540" s="30"/>
      <c r="L540" s="30"/>
      <c r="M540" s="30"/>
      <c r="N540" s="30"/>
      <c r="O540" s="30"/>
      <c r="P540" s="30"/>
      <c r="Q540" s="30"/>
      <c r="R540" s="30"/>
      <c r="S540" s="30"/>
      <c r="T540" s="30"/>
      <c r="U540" s="30"/>
      <c r="V540" s="30"/>
      <c r="W540" s="3"/>
      <c r="X540" s="3"/>
      <c r="Y540" s="3"/>
      <c r="Z540" s="3"/>
    </row>
    <row r="541" spans="1:26" ht="13.4" customHeight="1">
      <c r="A541" s="30"/>
      <c r="B541" s="30"/>
      <c r="C541" s="30"/>
      <c r="D541" s="30"/>
      <c r="E541" s="30"/>
      <c r="F541" s="30"/>
      <c r="G541" s="30"/>
      <c r="H541" s="30"/>
      <c r="I541" s="30"/>
      <c r="J541" s="30"/>
      <c r="K541" s="30"/>
      <c r="L541" s="30"/>
      <c r="M541" s="30"/>
      <c r="N541" s="30"/>
      <c r="O541" s="30"/>
      <c r="P541" s="30"/>
      <c r="Q541" s="30"/>
      <c r="R541" s="30"/>
      <c r="S541" s="30"/>
      <c r="T541" s="30"/>
      <c r="U541" s="30"/>
      <c r="V541" s="30"/>
      <c r="W541" s="3"/>
      <c r="X541" s="3"/>
      <c r="Y541" s="3"/>
      <c r="Z541" s="3"/>
    </row>
    <row r="542" spans="1:26" ht="13.4" customHeight="1">
      <c r="A542" s="30"/>
      <c r="B542" s="30"/>
      <c r="C542" s="30"/>
      <c r="D542" s="30"/>
      <c r="E542" s="30"/>
      <c r="F542" s="30"/>
      <c r="G542" s="30"/>
      <c r="H542" s="30"/>
      <c r="I542" s="30"/>
      <c r="J542" s="30"/>
      <c r="K542" s="30"/>
      <c r="L542" s="30"/>
      <c r="M542" s="30"/>
      <c r="N542" s="30"/>
      <c r="O542" s="30"/>
      <c r="P542" s="30"/>
      <c r="Q542" s="30"/>
      <c r="R542" s="30"/>
      <c r="S542" s="30"/>
      <c r="T542" s="30"/>
      <c r="U542" s="30"/>
      <c r="V542" s="30"/>
      <c r="W542" s="3"/>
      <c r="X542" s="3"/>
      <c r="Y542" s="3"/>
      <c r="Z542" s="3"/>
    </row>
    <row r="543" spans="1:26" ht="13.4" customHeight="1">
      <c r="A543" s="30"/>
      <c r="B543" s="30"/>
      <c r="C543" s="30"/>
      <c r="D543" s="30"/>
      <c r="E543" s="30"/>
      <c r="F543" s="30"/>
      <c r="G543" s="30"/>
      <c r="H543" s="30"/>
      <c r="I543" s="30"/>
      <c r="J543" s="30"/>
      <c r="K543" s="30"/>
      <c r="L543" s="30"/>
      <c r="M543" s="30"/>
      <c r="N543" s="30"/>
      <c r="O543" s="30"/>
      <c r="P543" s="30"/>
      <c r="Q543" s="30"/>
      <c r="R543" s="30"/>
      <c r="S543" s="30"/>
      <c r="T543" s="30"/>
      <c r="U543" s="30"/>
      <c r="V543" s="30"/>
      <c r="W543" s="3"/>
      <c r="X543" s="3"/>
      <c r="Y543" s="3"/>
      <c r="Z543" s="3"/>
    </row>
    <row r="544" spans="1:26" ht="13.4" customHeight="1">
      <c r="A544" s="30"/>
      <c r="B544" s="30"/>
      <c r="C544" s="30"/>
      <c r="D544" s="30"/>
      <c r="E544" s="30"/>
      <c r="F544" s="30"/>
      <c r="G544" s="30"/>
      <c r="H544" s="30"/>
      <c r="I544" s="30"/>
      <c r="J544" s="30"/>
      <c r="K544" s="30"/>
      <c r="L544" s="30"/>
      <c r="M544" s="30"/>
      <c r="N544" s="30"/>
      <c r="O544" s="30"/>
      <c r="P544" s="30"/>
      <c r="Q544" s="30"/>
      <c r="R544" s="30"/>
      <c r="S544" s="30"/>
      <c r="T544" s="30"/>
      <c r="U544" s="30"/>
      <c r="V544" s="30"/>
      <c r="W544" s="3"/>
      <c r="X544" s="3"/>
      <c r="Y544" s="3"/>
      <c r="Z544" s="3"/>
    </row>
    <row r="545" spans="1:26" ht="13.4" customHeight="1">
      <c r="A545" s="30"/>
      <c r="B545" s="30"/>
      <c r="C545" s="30"/>
      <c r="D545" s="30"/>
      <c r="E545" s="30"/>
      <c r="F545" s="30"/>
      <c r="G545" s="30"/>
      <c r="H545" s="30"/>
      <c r="I545" s="30"/>
      <c r="J545" s="30"/>
      <c r="K545" s="30"/>
      <c r="L545" s="30"/>
      <c r="M545" s="30"/>
      <c r="N545" s="30"/>
      <c r="O545" s="30"/>
      <c r="P545" s="30"/>
      <c r="Q545" s="30"/>
      <c r="R545" s="30"/>
      <c r="S545" s="30"/>
      <c r="T545" s="30"/>
      <c r="U545" s="30"/>
      <c r="V545" s="30"/>
      <c r="W545" s="3"/>
      <c r="X545" s="3"/>
      <c r="Y545" s="3"/>
      <c r="Z545" s="3"/>
    </row>
    <row r="546" spans="1:26" ht="13.4" customHeight="1">
      <c r="A546" s="30"/>
      <c r="B546" s="30"/>
      <c r="C546" s="30"/>
      <c r="D546" s="30"/>
      <c r="E546" s="30"/>
      <c r="F546" s="30"/>
      <c r="G546" s="30"/>
      <c r="H546" s="30"/>
      <c r="I546" s="30"/>
      <c r="J546" s="30"/>
      <c r="K546" s="30"/>
      <c r="L546" s="30"/>
      <c r="M546" s="30"/>
      <c r="N546" s="30"/>
      <c r="O546" s="30"/>
      <c r="P546" s="30"/>
      <c r="Q546" s="30"/>
      <c r="R546" s="30"/>
      <c r="S546" s="30"/>
      <c r="T546" s="30"/>
      <c r="U546" s="30"/>
      <c r="V546" s="30"/>
      <c r="W546" s="3"/>
      <c r="X546" s="3"/>
      <c r="Y546" s="3"/>
      <c r="Z546" s="3"/>
    </row>
    <row r="547" spans="1:26" ht="13.4" customHeight="1">
      <c r="A547" s="30"/>
      <c r="B547" s="30"/>
      <c r="C547" s="30"/>
      <c r="D547" s="30"/>
      <c r="E547" s="30"/>
      <c r="F547" s="30"/>
      <c r="G547" s="30"/>
      <c r="H547" s="30"/>
      <c r="I547" s="30"/>
      <c r="J547" s="30"/>
      <c r="K547" s="30"/>
      <c r="L547" s="30"/>
      <c r="M547" s="30"/>
      <c r="N547" s="30"/>
      <c r="O547" s="30"/>
      <c r="P547" s="30"/>
      <c r="Q547" s="30"/>
      <c r="R547" s="30"/>
      <c r="S547" s="30"/>
      <c r="T547" s="30"/>
      <c r="U547" s="30"/>
      <c r="V547" s="30"/>
      <c r="W547" s="3"/>
      <c r="X547" s="3"/>
      <c r="Y547" s="3"/>
      <c r="Z547" s="3"/>
    </row>
    <row r="548" spans="1:26" ht="13.4" customHeight="1">
      <c r="A548" s="30"/>
      <c r="B548" s="30"/>
      <c r="C548" s="30"/>
      <c r="D548" s="30"/>
      <c r="E548" s="30"/>
      <c r="F548" s="30"/>
      <c r="G548" s="30"/>
      <c r="H548" s="30"/>
      <c r="I548" s="30"/>
      <c r="J548" s="30"/>
      <c r="K548" s="30"/>
      <c r="L548" s="30"/>
      <c r="M548" s="30"/>
      <c r="N548" s="30"/>
      <c r="O548" s="30"/>
      <c r="P548" s="30"/>
      <c r="Q548" s="30"/>
      <c r="R548" s="30"/>
      <c r="S548" s="30"/>
      <c r="T548" s="30"/>
      <c r="U548" s="30"/>
      <c r="V548" s="30"/>
      <c r="W548" s="3"/>
      <c r="X548" s="3"/>
      <c r="Y548" s="3"/>
      <c r="Z548" s="3"/>
    </row>
    <row r="549" spans="1:26" ht="13.4" customHeight="1">
      <c r="A549" s="30"/>
      <c r="B549" s="30"/>
      <c r="C549" s="30"/>
      <c r="D549" s="30"/>
      <c r="E549" s="30"/>
      <c r="F549" s="30"/>
      <c r="G549" s="30"/>
      <c r="H549" s="30"/>
      <c r="I549" s="30"/>
      <c r="J549" s="30"/>
      <c r="K549" s="30"/>
      <c r="L549" s="30"/>
      <c r="M549" s="30"/>
      <c r="N549" s="30"/>
      <c r="O549" s="30"/>
      <c r="P549" s="30"/>
      <c r="Q549" s="30"/>
      <c r="R549" s="30"/>
      <c r="S549" s="30"/>
      <c r="T549" s="30"/>
      <c r="U549" s="30"/>
      <c r="V549" s="30"/>
      <c r="W549" s="3"/>
      <c r="X549" s="3"/>
      <c r="Y549" s="3"/>
      <c r="Z549" s="3"/>
    </row>
    <row r="550" spans="1:26" ht="13.4" customHeight="1">
      <c r="A550" s="30"/>
      <c r="B550" s="30"/>
      <c r="C550" s="30"/>
      <c r="D550" s="30"/>
      <c r="E550" s="30"/>
      <c r="F550" s="30"/>
      <c r="G550" s="30"/>
      <c r="H550" s="30"/>
      <c r="I550" s="30"/>
      <c r="J550" s="30"/>
      <c r="K550" s="30"/>
      <c r="L550" s="30"/>
      <c r="M550" s="30"/>
      <c r="N550" s="30"/>
      <c r="O550" s="30"/>
      <c r="P550" s="30"/>
      <c r="Q550" s="30"/>
      <c r="R550" s="30"/>
      <c r="S550" s="30"/>
      <c r="T550" s="30"/>
      <c r="U550" s="30"/>
      <c r="V550" s="30"/>
      <c r="W550" s="3"/>
      <c r="X550" s="3"/>
      <c r="Y550" s="3"/>
      <c r="Z550" s="3"/>
    </row>
    <row r="551" spans="1:26" ht="13.4" customHeight="1">
      <c r="A551" s="30"/>
      <c r="B551" s="30"/>
      <c r="C551" s="30"/>
      <c r="D551" s="30"/>
      <c r="E551" s="30"/>
      <c r="F551" s="30"/>
      <c r="G551" s="30"/>
      <c r="H551" s="30"/>
      <c r="I551" s="30"/>
      <c r="J551" s="30"/>
      <c r="K551" s="30"/>
      <c r="L551" s="30"/>
      <c r="M551" s="30"/>
      <c r="N551" s="30"/>
      <c r="O551" s="30"/>
      <c r="P551" s="30"/>
      <c r="Q551" s="30"/>
      <c r="R551" s="30"/>
      <c r="S551" s="30"/>
      <c r="T551" s="30"/>
      <c r="U551" s="30"/>
      <c r="V551" s="30"/>
      <c r="W551" s="3"/>
      <c r="X551" s="3"/>
      <c r="Y551" s="3"/>
      <c r="Z551" s="3"/>
    </row>
    <row r="552" spans="1:26" ht="13.4" customHeight="1">
      <c r="A552" s="30"/>
      <c r="B552" s="30"/>
      <c r="C552" s="30"/>
      <c r="D552" s="30"/>
      <c r="E552" s="30"/>
      <c r="F552" s="30"/>
      <c r="G552" s="30"/>
      <c r="H552" s="30"/>
      <c r="I552" s="30"/>
      <c r="J552" s="30"/>
      <c r="K552" s="30"/>
      <c r="L552" s="30"/>
      <c r="M552" s="30"/>
      <c r="N552" s="30"/>
      <c r="O552" s="30"/>
      <c r="P552" s="30"/>
      <c r="Q552" s="30"/>
      <c r="R552" s="30"/>
      <c r="S552" s="30"/>
      <c r="T552" s="30"/>
      <c r="U552" s="30"/>
      <c r="V552" s="30"/>
      <c r="W552" s="3"/>
      <c r="X552" s="3"/>
      <c r="Y552" s="3"/>
      <c r="Z552" s="3"/>
    </row>
    <row r="553" spans="1:26" ht="13.4" customHeight="1">
      <c r="A553" s="30"/>
      <c r="B553" s="30"/>
      <c r="C553" s="30"/>
      <c r="D553" s="30"/>
      <c r="E553" s="30"/>
      <c r="F553" s="30"/>
      <c r="G553" s="30"/>
      <c r="H553" s="30"/>
      <c r="I553" s="30"/>
      <c r="J553" s="30"/>
      <c r="K553" s="30"/>
      <c r="L553" s="30"/>
      <c r="M553" s="30"/>
      <c r="N553" s="30"/>
      <c r="O553" s="30"/>
      <c r="P553" s="30"/>
      <c r="Q553" s="30"/>
      <c r="R553" s="30"/>
      <c r="S553" s="30"/>
      <c r="T553" s="30"/>
      <c r="U553" s="30"/>
      <c r="V553" s="30"/>
      <c r="W553" s="3"/>
      <c r="X553" s="3"/>
      <c r="Y553" s="3"/>
      <c r="Z553" s="3"/>
    </row>
    <row r="554" spans="1:26" ht="13.4" customHeight="1">
      <c r="A554" s="30"/>
      <c r="B554" s="30"/>
      <c r="C554" s="30"/>
      <c r="D554" s="30"/>
      <c r="E554" s="30"/>
      <c r="F554" s="30"/>
      <c r="G554" s="30"/>
      <c r="H554" s="30"/>
      <c r="I554" s="30"/>
      <c r="J554" s="30"/>
      <c r="K554" s="30"/>
      <c r="L554" s="30"/>
      <c r="M554" s="30"/>
      <c r="N554" s="30"/>
      <c r="O554" s="30"/>
      <c r="P554" s="30"/>
      <c r="Q554" s="30"/>
      <c r="R554" s="30"/>
      <c r="S554" s="30"/>
      <c r="T554" s="30"/>
      <c r="U554" s="30"/>
      <c r="V554" s="30"/>
      <c r="W554" s="3"/>
      <c r="X554" s="3"/>
      <c r="Y554" s="3"/>
      <c r="Z554" s="3"/>
    </row>
    <row r="555" spans="1:26" ht="13.4" customHeight="1">
      <c r="A555" s="30"/>
      <c r="B555" s="30"/>
      <c r="C555" s="30"/>
      <c r="D555" s="30"/>
      <c r="E555" s="30"/>
      <c r="F555" s="30"/>
      <c r="G555" s="30"/>
      <c r="H555" s="30"/>
      <c r="I555" s="30"/>
      <c r="J555" s="30"/>
      <c r="K555" s="30"/>
      <c r="L555" s="30"/>
      <c r="M555" s="30"/>
      <c r="N555" s="30"/>
      <c r="O555" s="30"/>
      <c r="P555" s="30"/>
      <c r="Q555" s="30"/>
      <c r="R555" s="30"/>
      <c r="S555" s="30"/>
      <c r="T555" s="30"/>
      <c r="U555" s="30"/>
      <c r="V555" s="30"/>
      <c r="W555" s="3"/>
      <c r="X555" s="3"/>
      <c r="Y555" s="3"/>
      <c r="Z555" s="3"/>
    </row>
    <row r="556" spans="1:26" ht="13.4" customHeight="1">
      <c r="A556" s="30"/>
      <c r="B556" s="30"/>
      <c r="C556" s="30"/>
      <c r="D556" s="30"/>
      <c r="E556" s="30"/>
      <c r="F556" s="30"/>
      <c r="G556" s="30"/>
      <c r="H556" s="30"/>
      <c r="I556" s="30"/>
      <c r="J556" s="30"/>
      <c r="K556" s="30"/>
      <c r="L556" s="30"/>
      <c r="M556" s="30"/>
      <c r="N556" s="30"/>
      <c r="O556" s="30"/>
      <c r="P556" s="30"/>
      <c r="Q556" s="30"/>
      <c r="R556" s="30"/>
      <c r="S556" s="30"/>
      <c r="T556" s="30"/>
      <c r="U556" s="30"/>
      <c r="V556" s="30"/>
      <c r="W556" s="3"/>
      <c r="X556" s="3"/>
      <c r="Y556" s="3"/>
      <c r="Z556" s="3"/>
    </row>
    <row r="557" spans="1:26" ht="13.4" customHeight="1">
      <c r="A557" s="30"/>
      <c r="B557" s="30"/>
      <c r="C557" s="30"/>
      <c r="D557" s="30"/>
      <c r="E557" s="30"/>
      <c r="F557" s="30"/>
      <c r="G557" s="30"/>
      <c r="H557" s="30"/>
      <c r="I557" s="30"/>
      <c r="J557" s="30"/>
      <c r="K557" s="30"/>
      <c r="L557" s="30"/>
      <c r="M557" s="30"/>
      <c r="N557" s="30"/>
      <c r="O557" s="30"/>
      <c r="P557" s="30"/>
      <c r="Q557" s="30"/>
      <c r="R557" s="30"/>
      <c r="S557" s="30"/>
      <c r="T557" s="30"/>
      <c r="U557" s="30"/>
      <c r="V557" s="30"/>
      <c r="W557" s="3"/>
      <c r="X557" s="3"/>
      <c r="Y557" s="3"/>
      <c r="Z557" s="3"/>
    </row>
    <row r="558" spans="1:26" ht="13.4" customHeight="1">
      <c r="A558" s="30"/>
      <c r="B558" s="30"/>
      <c r="C558" s="30"/>
      <c r="D558" s="30"/>
      <c r="E558" s="30"/>
      <c r="F558" s="30"/>
      <c r="G558" s="30"/>
      <c r="H558" s="30"/>
      <c r="I558" s="30"/>
      <c r="J558" s="30"/>
      <c r="K558" s="30"/>
      <c r="L558" s="30"/>
      <c r="M558" s="30"/>
      <c r="N558" s="30"/>
      <c r="O558" s="30"/>
      <c r="P558" s="30"/>
      <c r="Q558" s="30"/>
      <c r="R558" s="30"/>
      <c r="S558" s="30"/>
      <c r="T558" s="30"/>
      <c r="U558" s="30"/>
      <c r="V558" s="30"/>
      <c r="W558" s="3"/>
      <c r="X558" s="3"/>
      <c r="Y558" s="3"/>
      <c r="Z558" s="3"/>
    </row>
    <row r="559" spans="1:26" ht="13.4" customHeight="1">
      <c r="A559" s="30"/>
      <c r="B559" s="30"/>
      <c r="C559" s="30"/>
      <c r="D559" s="30"/>
      <c r="E559" s="30"/>
      <c r="F559" s="30"/>
      <c r="G559" s="30"/>
      <c r="H559" s="30"/>
      <c r="I559" s="30"/>
      <c r="J559" s="30"/>
      <c r="K559" s="30"/>
      <c r="L559" s="30"/>
      <c r="M559" s="30"/>
      <c r="N559" s="30"/>
      <c r="O559" s="30"/>
      <c r="P559" s="30"/>
      <c r="Q559" s="30"/>
      <c r="R559" s="30"/>
      <c r="S559" s="30"/>
      <c r="T559" s="30"/>
      <c r="U559" s="30"/>
      <c r="V559" s="30"/>
      <c r="W559" s="3"/>
      <c r="X559" s="3"/>
      <c r="Y559" s="3"/>
      <c r="Z559" s="3"/>
    </row>
    <row r="560" spans="1:26" ht="13.4" customHeight="1">
      <c r="A560" s="30"/>
      <c r="B560" s="30"/>
      <c r="C560" s="30"/>
      <c r="D560" s="30"/>
      <c r="E560" s="30"/>
      <c r="F560" s="30"/>
      <c r="G560" s="30"/>
      <c r="H560" s="30"/>
      <c r="I560" s="30"/>
      <c r="J560" s="30"/>
      <c r="K560" s="30"/>
      <c r="L560" s="30"/>
      <c r="M560" s="30"/>
      <c r="N560" s="30"/>
      <c r="O560" s="30"/>
      <c r="P560" s="30"/>
      <c r="Q560" s="30"/>
      <c r="R560" s="30"/>
      <c r="S560" s="30"/>
      <c r="T560" s="30"/>
      <c r="U560" s="30"/>
      <c r="V560" s="30"/>
      <c r="W560" s="3"/>
      <c r="X560" s="3"/>
      <c r="Y560" s="3"/>
      <c r="Z560" s="3"/>
    </row>
    <row r="561" spans="1:26" ht="13.4" customHeight="1">
      <c r="A561" s="30"/>
      <c r="B561" s="30"/>
      <c r="C561" s="30"/>
      <c r="D561" s="30"/>
      <c r="E561" s="30"/>
      <c r="F561" s="30"/>
      <c r="G561" s="30"/>
      <c r="H561" s="30"/>
      <c r="I561" s="30"/>
      <c r="J561" s="30"/>
      <c r="K561" s="30"/>
      <c r="L561" s="30"/>
      <c r="M561" s="30"/>
      <c r="N561" s="30"/>
      <c r="O561" s="30"/>
      <c r="P561" s="30"/>
      <c r="Q561" s="30"/>
      <c r="R561" s="30"/>
      <c r="S561" s="30"/>
      <c r="T561" s="30"/>
      <c r="U561" s="30"/>
      <c r="V561" s="30"/>
      <c r="W561" s="3"/>
      <c r="X561" s="3"/>
      <c r="Y561" s="3"/>
      <c r="Z561" s="3"/>
    </row>
    <row r="562" spans="1:26" ht="13.4" customHeight="1">
      <c r="A562" s="30"/>
      <c r="B562" s="30"/>
      <c r="C562" s="30"/>
      <c r="D562" s="30"/>
      <c r="E562" s="30"/>
      <c r="F562" s="30"/>
      <c r="G562" s="30"/>
      <c r="H562" s="30"/>
      <c r="I562" s="30"/>
      <c r="J562" s="30"/>
      <c r="K562" s="30"/>
      <c r="L562" s="30"/>
      <c r="M562" s="30"/>
      <c r="N562" s="30"/>
      <c r="O562" s="30"/>
      <c r="P562" s="30"/>
      <c r="Q562" s="30"/>
      <c r="R562" s="30"/>
      <c r="S562" s="30"/>
      <c r="T562" s="30"/>
      <c r="U562" s="30"/>
      <c r="V562" s="30"/>
      <c r="W562" s="3"/>
      <c r="X562" s="3"/>
      <c r="Y562" s="3"/>
      <c r="Z562" s="3"/>
    </row>
    <row r="563" spans="1:26" ht="13.4" customHeight="1">
      <c r="A563" s="30"/>
      <c r="B563" s="30"/>
      <c r="C563" s="30"/>
      <c r="D563" s="30"/>
      <c r="E563" s="30"/>
      <c r="F563" s="30"/>
      <c r="G563" s="30"/>
      <c r="H563" s="30"/>
      <c r="I563" s="30"/>
      <c r="J563" s="30"/>
      <c r="K563" s="30"/>
      <c r="L563" s="30"/>
      <c r="M563" s="30"/>
      <c r="N563" s="30"/>
      <c r="O563" s="30"/>
      <c r="P563" s="30"/>
      <c r="Q563" s="30"/>
      <c r="R563" s="30"/>
      <c r="S563" s="30"/>
      <c r="T563" s="30"/>
      <c r="U563" s="30"/>
      <c r="V563" s="30"/>
      <c r="W563" s="3"/>
      <c r="X563" s="3"/>
      <c r="Y563" s="3"/>
      <c r="Z563" s="3"/>
    </row>
    <row r="564" spans="1:26" ht="13.4" customHeight="1">
      <c r="A564" s="30"/>
      <c r="B564" s="30"/>
      <c r="C564" s="30"/>
      <c r="D564" s="30"/>
      <c r="E564" s="30"/>
      <c r="F564" s="30"/>
      <c r="G564" s="30"/>
      <c r="H564" s="30"/>
      <c r="I564" s="30"/>
      <c r="J564" s="30"/>
      <c r="K564" s="30"/>
      <c r="L564" s="30"/>
      <c r="M564" s="30"/>
      <c r="N564" s="30"/>
      <c r="O564" s="30"/>
      <c r="P564" s="30"/>
      <c r="Q564" s="30"/>
      <c r="R564" s="30"/>
      <c r="S564" s="30"/>
      <c r="T564" s="30"/>
      <c r="U564" s="30"/>
      <c r="V564" s="30"/>
      <c r="W564" s="3"/>
      <c r="X564" s="3"/>
      <c r="Y564" s="3"/>
      <c r="Z564" s="3"/>
    </row>
    <row r="565" spans="1:26" ht="13.4" customHeight="1">
      <c r="A565" s="30"/>
      <c r="B565" s="30"/>
      <c r="C565" s="30"/>
      <c r="D565" s="30"/>
      <c r="E565" s="30"/>
      <c r="F565" s="30"/>
      <c r="G565" s="30"/>
      <c r="H565" s="30"/>
      <c r="I565" s="30"/>
      <c r="J565" s="30"/>
      <c r="K565" s="30"/>
      <c r="L565" s="30"/>
      <c r="M565" s="30"/>
      <c r="N565" s="30"/>
      <c r="O565" s="30"/>
      <c r="P565" s="30"/>
      <c r="Q565" s="30"/>
      <c r="R565" s="30"/>
      <c r="S565" s="30"/>
      <c r="T565" s="30"/>
      <c r="U565" s="30"/>
      <c r="V565" s="30"/>
      <c r="W565" s="3"/>
      <c r="X565" s="3"/>
      <c r="Y565" s="3"/>
      <c r="Z565" s="3"/>
    </row>
    <row r="566" spans="1:26" ht="13.4" customHeight="1">
      <c r="A566" s="30"/>
      <c r="B566" s="30"/>
      <c r="C566" s="30"/>
      <c r="D566" s="30"/>
      <c r="E566" s="30"/>
      <c r="F566" s="30"/>
      <c r="G566" s="30"/>
      <c r="H566" s="30"/>
      <c r="I566" s="30"/>
      <c r="J566" s="30"/>
      <c r="K566" s="30"/>
      <c r="L566" s="30"/>
      <c r="M566" s="30"/>
      <c r="N566" s="30"/>
      <c r="O566" s="30"/>
      <c r="P566" s="30"/>
      <c r="Q566" s="30"/>
      <c r="R566" s="30"/>
      <c r="S566" s="30"/>
      <c r="T566" s="30"/>
      <c r="U566" s="30"/>
      <c r="V566" s="30"/>
      <c r="W566" s="3"/>
      <c r="X566" s="3"/>
      <c r="Y566" s="3"/>
      <c r="Z566" s="3"/>
    </row>
    <row r="567" spans="1:26" ht="13.4" customHeight="1">
      <c r="A567" s="30"/>
      <c r="B567" s="30"/>
      <c r="C567" s="30"/>
      <c r="D567" s="30"/>
      <c r="E567" s="30"/>
      <c r="F567" s="30"/>
      <c r="G567" s="30"/>
      <c r="H567" s="30"/>
      <c r="I567" s="30"/>
      <c r="J567" s="30"/>
      <c r="K567" s="30"/>
      <c r="L567" s="30"/>
      <c r="M567" s="30"/>
      <c r="N567" s="30"/>
      <c r="O567" s="30"/>
      <c r="P567" s="30"/>
      <c r="Q567" s="30"/>
      <c r="R567" s="30"/>
      <c r="S567" s="30"/>
      <c r="T567" s="30"/>
      <c r="U567" s="30"/>
      <c r="V567" s="30"/>
      <c r="W567" s="3"/>
      <c r="X567" s="3"/>
      <c r="Y567" s="3"/>
      <c r="Z567" s="3"/>
    </row>
    <row r="568" spans="1:26" ht="13.4" customHeight="1">
      <c r="A568" s="30"/>
      <c r="B568" s="30"/>
      <c r="C568" s="30"/>
      <c r="D568" s="30"/>
      <c r="E568" s="30"/>
      <c r="F568" s="30"/>
      <c r="G568" s="30"/>
      <c r="H568" s="30"/>
      <c r="I568" s="30"/>
      <c r="J568" s="30"/>
      <c r="K568" s="30"/>
      <c r="L568" s="30"/>
      <c r="M568" s="30"/>
      <c r="N568" s="30"/>
      <c r="O568" s="30"/>
      <c r="P568" s="30"/>
      <c r="Q568" s="30"/>
      <c r="R568" s="30"/>
      <c r="S568" s="30"/>
      <c r="T568" s="30"/>
      <c r="U568" s="30"/>
      <c r="V568" s="30"/>
      <c r="W568" s="3"/>
      <c r="X568" s="3"/>
      <c r="Y568" s="3"/>
      <c r="Z568" s="3"/>
    </row>
    <row r="569" spans="1:26" ht="13.4" customHeight="1">
      <c r="A569" s="30"/>
      <c r="B569" s="30"/>
      <c r="C569" s="30"/>
      <c r="D569" s="30"/>
      <c r="E569" s="30"/>
      <c r="F569" s="30"/>
      <c r="G569" s="30"/>
      <c r="H569" s="30"/>
      <c r="I569" s="30"/>
      <c r="J569" s="30"/>
      <c r="K569" s="30"/>
      <c r="L569" s="30"/>
      <c r="M569" s="30"/>
      <c r="N569" s="30"/>
      <c r="O569" s="30"/>
      <c r="P569" s="30"/>
      <c r="Q569" s="30"/>
      <c r="R569" s="30"/>
      <c r="S569" s="30"/>
      <c r="T569" s="30"/>
      <c r="U569" s="30"/>
      <c r="V569" s="30"/>
      <c r="W569" s="3"/>
      <c r="X569" s="3"/>
      <c r="Y569" s="3"/>
      <c r="Z569" s="3"/>
    </row>
    <row r="570" spans="1:26" ht="13.4" customHeight="1">
      <c r="A570" s="30"/>
      <c r="B570" s="30"/>
      <c r="C570" s="30"/>
      <c r="D570" s="30"/>
      <c r="E570" s="30"/>
      <c r="F570" s="30"/>
      <c r="G570" s="30"/>
      <c r="H570" s="30"/>
      <c r="I570" s="30"/>
      <c r="J570" s="30"/>
      <c r="K570" s="30"/>
      <c r="L570" s="30"/>
      <c r="M570" s="30"/>
      <c r="N570" s="30"/>
      <c r="O570" s="30"/>
      <c r="P570" s="30"/>
      <c r="Q570" s="30"/>
      <c r="R570" s="30"/>
      <c r="S570" s="30"/>
      <c r="T570" s="30"/>
      <c r="U570" s="30"/>
      <c r="V570" s="30"/>
      <c r="W570" s="3"/>
      <c r="X570" s="3"/>
      <c r="Y570" s="3"/>
      <c r="Z570" s="3"/>
    </row>
    <row r="571" spans="1:26" ht="13.4" customHeight="1">
      <c r="A571" s="30"/>
      <c r="B571" s="30"/>
      <c r="C571" s="30"/>
      <c r="D571" s="30"/>
      <c r="E571" s="30"/>
      <c r="F571" s="30"/>
      <c r="G571" s="30"/>
      <c r="H571" s="30"/>
      <c r="I571" s="30"/>
      <c r="J571" s="30"/>
      <c r="K571" s="30"/>
      <c r="L571" s="30"/>
      <c r="M571" s="30"/>
      <c r="N571" s="30"/>
      <c r="O571" s="30"/>
      <c r="P571" s="30"/>
      <c r="Q571" s="30"/>
      <c r="R571" s="30"/>
      <c r="S571" s="30"/>
      <c r="T571" s="30"/>
      <c r="U571" s="30"/>
      <c r="V571" s="30"/>
      <c r="W571" s="3"/>
      <c r="X571" s="3"/>
      <c r="Y571" s="3"/>
      <c r="Z571" s="3"/>
    </row>
    <row r="572" spans="1:26" ht="13.4" customHeight="1">
      <c r="A572" s="30"/>
      <c r="B572" s="30"/>
      <c r="C572" s="30"/>
      <c r="D572" s="30"/>
      <c r="E572" s="30"/>
      <c r="F572" s="30"/>
      <c r="G572" s="30"/>
      <c r="H572" s="30"/>
      <c r="I572" s="30"/>
      <c r="J572" s="30"/>
      <c r="K572" s="30"/>
      <c r="L572" s="30"/>
      <c r="M572" s="30"/>
      <c r="N572" s="30"/>
      <c r="O572" s="30"/>
      <c r="P572" s="30"/>
      <c r="Q572" s="30"/>
      <c r="R572" s="30"/>
      <c r="S572" s="30"/>
      <c r="T572" s="30"/>
      <c r="U572" s="30"/>
      <c r="V572" s="30"/>
      <c r="W572" s="3"/>
      <c r="X572" s="3"/>
      <c r="Y572" s="3"/>
      <c r="Z572" s="3"/>
    </row>
    <row r="573" spans="1:26" ht="13.4" customHeight="1">
      <c r="A573" s="30"/>
      <c r="B573" s="30"/>
      <c r="C573" s="30"/>
      <c r="D573" s="30"/>
      <c r="E573" s="30"/>
      <c r="F573" s="30"/>
      <c r="G573" s="30"/>
      <c r="H573" s="30"/>
      <c r="I573" s="30"/>
      <c r="J573" s="30"/>
      <c r="K573" s="30"/>
      <c r="L573" s="30"/>
      <c r="M573" s="30"/>
      <c r="N573" s="30"/>
      <c r="O573" s="30"/>
      <c r="P573" s="30"/>
      <c r="Q573" s="30"/>
      <c r="R573" s="30"/>
      <c r="S573" s="30"/>
      <c r="T573" s="30"/>
      <c r="U573" s="30"/>
      <c r="V573" s="30"/>
      <c r="W573" s="3"/>
      <c r="X573" s="3"/>
      <c r="Y573" s="3"/>
      <c r="Z573" s="3"/>
    </row>
    <row r="574" spans="1:26" ht="13.4" customHeight="1">
      <c r="A574" s="30"/>
      <c r="B574" s="30"/>
      <c r="C574" s="30"/>
      <c r="D574" s="30"/>
      <c r="E574" s="30"/>
      <c r="F574" s="30"/>
      <c r="G574" s="30"/>
      <c r="H574" s="30"/>
      <c r="I574" s="30"/>
      <c r="J574" s="30"/>
      <c r="K574" s="30"/>
      <c r="L574" s="30"/>
      <c r="M574" s="30"/>
      <c r="N574" s="30"/>
      <c r="O574" s="30"/>
      <c r="P574" s="30"/>
      <c r="Q574" s="30"/>
      <c r="R574" s="30"/>
      <c r="S574" s="30"/>
      <c r="T574" s="30"/>
      <c r="U574" s="30"/>
      <c r="V574" s="30"/>
      <c r="W574" s="3"/>
      <c r="X574" s="3"/>
      <c r="Y574" s="3"/>
      <c r="Z574" s="3"/>
    </row>
    <row r="575" spans="1:26" ht="13.4" customHeight="1">
      <c r="A575" s="30"/>
      <c r="B575" s="30"/>
      <c r="C575" s="30"/>
      <c r="D575" s="30"/>
      <c r="E575" s="30"/>
      <c r="F575" s="30"/>
      <c r="G575" s="30"/>
      <c r="H575" s="30"/>
      <c r="I575" s="30"/>
      <c r="J575" s="30"/>
      <c r="K575" s="30"/>
      <c r="L575" s="30"/>
      <c r="M575" s="30"/>
      <c r="N575" s="30"/>
      <c r="O575" s="30"/>
      <c r="P575" s="30"/>
      <c r="Q575" s="30"/>
      <c r="R575" s="30"/>
      <c r="S575" s="30"/>
      <c r="T575" s="30"/>
      <c r="U575" s="30"/>
      <c r="V575" s="30"/>
      <c r="W575" s="3"/>
      <c r="X575" s="3"/>
      <c r="Y575" s="3"/>
      <c r="Z575" s="3"/>
    </row>
    <row r="576" spans="1:26" ht="13.4" customHeight="1">
      <c r="A576" s="30"/>
      <c r="B576" s="30"/>
      <c r="C576" s="30"/>
      <c r="D576" s="30"/>
      <c r="E576" s="30"/>
      <c r="F576" s="30"/>
      <c r="G576" s="30"/>
      <c r="H576" s="30"/>
      <c r="I576" s="30"/>
      <c r="J576" s="30"/>
      <c r="K576" s="30"/>
      <c r="L576" s="30"/>
      <c r="M576" s="30"/>
      <c r="N576" s="30"/>
      <c r="O576" s="30"/>
      <c r="P576" s="30"/>
      <c r="Q576" s="30"/>
      <c r="R576" s="30"/>
      <c r="S576" s="30"/>
      <c r="T576" s="30"/>
      <c r="U576" s="30"/>
      <c r="V576" s="30"/>
      <c r="W576" s="3"/>
      <c r="X576" s="3"/>
      <c r="Y576" s="3"/>
      <c r="Z576" s="3"/>
    </row>
    <row r="577" spans="1:26" ht="13.4" customHeight="1">
      <c r="A577" s="30"/>
      <c r="B577" s="30"/>
      <c r="C577" s="30"/>
      <c r="D577" s="30"/>
      <c r="E577" s="30"/>
      <c r="F577" s="30"/>
      <c r="G577" s="30"/>
      <c r="H577" s="30"/>
      <c r="I577" s="30"/>
      <c r="J577" s="30"/>
      <c r="K577" s="30"/>
      <c r="L577" s="30"/>
      <c r="M577" s="30"/>
      <c r="N577" s="30"/>
      <c r="O577" s="30"/>
      <c r="P577" s="30"/>
      <c r="Q577" s="30"/>
      <c r="R577" s="30"/>
      <c r="S577" s="30"/>
      <c r="T577" s="30"/>
      <c r="U577" s="30"/>
      <c r="V577" s="30"/>
      <c r="W577" s="3"/>
      <c r="X577" s="3"/>
      <c r="Y577" s="3"/>
      <c r="Z577" s="3"/>
    </row>
    <row r="578" spans="1:26" ht="13.4" customHeight="1">
      <c r="A578" s="30"/>
      <c r="B578" s="30"/>
      <c r="C578" s="30"/>
      <c r="D578" s="30"/>
      <c r="E578" s="30"/>
      <c r="F578" s="30"/>
      <c r="G578" s="30"/>
      <c r="H578" s="30"/>
      <c r="I578" s="30"/>
      <c r="J578" s="30"/>
      <c r="K578" s="30"/>
      <c r="L578" s="30"/>
      <c r="M578" s="30"/>
      <c r="N578" s="30"/>
      <c r="O578" s="30"/>
      <c r="P578" s="30"/>
      <c r="Q578" s="30"/>
      <c r="R578" s="30"/>
      <c r="S578" s="30"/>
      <c r="T578" s="30"/>
      <c r="U578" s="30"/>
      <c r="V578" s="30"/>
      <c r="W578" s="3"/>
      <c r="X578" s="3"/>
      <c r="Y578" s="3"/>
      <c r="Z578" s="3"/>
    </row>
    <row r="579" spans="1:26" ht="13.4" customHeight="1">
      <c r="A579" s="30"/>
      <c r="B579" s="30"/>
      <c r="C579" s="30"/>
      <c r="D579" s="30"/>
      <c r="E579" s="30"/>
      <c r="F579" s="30"/>
      <c r="G579" s="30"/>
      <c r="H579" s="30"/>
      <c r="I579" s="30"/>
      <c r="J579" s="30"/>
      <c r="K579" s="30"/>
      <c r="L579" s="30"/>
      <c r="M579" s="30"/>
      <c r="N579" s="30"/>
      <c r="O579" s="30"/>
      <c r="P579" s="30"/>
      <c r="Q579" s="30"/>
      <c r="R579" s="30"/>
      <c r="S579" s="30"/>
      <c r="T579" s="30"/>
      <c r="U579" s="30"/>
      <c r="V579" s="30"/>
      <c r="W579" s="3"/>
      <c r="X579" s="3"/>
      <c r="Y579" s="3"/>
      <c r="Z579" s="3"/>
    </row>
    <row r="580" spans="1:26" ht="13.4" customHeight="1">
      <c r="A580" s="30"/>
      <c r="B580" s="30"/>
      <c r="C580" s="30"/>
      <c r="D580" s="30"/>
      <c r="E580" s="30"/>
      <c r="F580" s="30"/>
      <c r="G580" s="30"/>
      <c r="H580" s="30"/>
      <c r="I580" s="30"/>
      <c r="J580" s="30"/>
      <c r="K580" s="30"/>
      <c r="L580" s="30"/>
      <c r="M580" s="30"/>
      <c r="N580" s="30"/>
      <c r="O580" s="30"/>
      <c r="P580" s="30"/>
      <c r="Q580" s="30"/>
      <c r="R580" s="30"/>
      <c r="S580" s="30"/>
      <c r="T580" s="30"/>
      <c r="U580" s="30"/>
      <c r="V580" s="30"/>
      <c r="W580" s="3"/>
      <c r="X580" s="3"/>
      <c r="Y580" s="3"/>
      <c r="Z580" s="3"/>
    </row>
    <row r="581" spans="1:26" ht="13.4" customHeight="1">
      <c r="A581" s="30"/>
      <c r="B581" s="30"/>
      <c r="C581" s="30"/>
      <c r="D581" s="30"/>
      <c r="E581" s="30"/>
      <c r="F581" s="30"/>
      <c r="G581" s="30"/>
      <c r="H581" s="30"/>
      <c r="I581" s="30"/>
      <c r="J581" s="30"/>
      <c r="K581" s="30"/>
      <c r="L581" s="30"/>
      <c r="M581" s="30"/>
      <c r="N581" s="30"/>
      <c r="O581" s="30"/>
      <c r="P581" s="30"/>
      <c r="Q581" s="30"/>
      <c r="R581" s="30"/>
      <c r="S581" s="30"/>
      <c r="T581" s="30"/>
      <c r="U581" s="30"/>
      <c r="V581" s="30"/>
      <c r="W581" s="3"/>
      <c r="X581" s="3"/>
      <c r="Y581" s="3"/>
      <c r="Z581" s="3"/>
    </row>
    <row r="582" spans="1:26" ht="13.4" customHeight="1">
      <c r="A582" s="30"/>
      <c r="B582" s="30"/>
      <c r="C582" s="30"/>
      <c r="D582" s="30"/>
      <c r="E582" s="30"/>
      <c r="F582" s="30"/>
      <c r="G582" s="30"/>
      <c r="H582" s="30"/>
      <c r="I582" s="30"/>
      <c r="J582" s="30"/>
      <c r="K582" s="30"/>
      <c r="L582" s="30"/>
      <c r="M582" s="30"/>
      <c r="N582" s="30"/>
      <c r="O582" s="30"/>
      <c r="P582" s="30"/>
      <c r="Q582" s="30"/>
      <c r="R582" s="30"/>
      <c r="S582" s="30"/>
      <c r="T582" s="30"/>
      <c r="U582" s="30"/>
      <c r="V582" s="30"/>
      <c r="W582" s="3"/>
      <c r="X582" s="3"/>
      <c r="Y582" s="3"/>
      <c r="Z582" s="3"/>
    </row>
    <row r="583" spans="1:26" ht="13.4" customHeight="1">
      <c r="A583" s="30"/>
      <c r="B583" s="30"/>
      <c r="C583" s="30"/>
      <c r="D583" s="30"/>
      <c r="E583" s="30"/>
      <c r="F583" s="30"/>
      <c r="G583" s="30"/>
      <c r="H583" s="30"/>
      <c r="I583" s="30"/>
      <c r="J583" s="30"/>
      <c r="K583" s="30"/>
      <c r="L583" s="30"/>
      <c r="M583" s="30"/>
      <c r="N583" s="30"/>
      <c r="O583" s="30"/>
      <c r="P583" s="30"/>
      <c r="Q583" s="30"/>
      <c r="R583" s="30"/>
      <c r="S583" s="30"/>
      <c r="T583" s="30"/>
      <c r="U583" s="30"/>
      <c r="V583" s="30"/>
      <c r="W583" s="3"/>
      <c r="X583" s="3"/>
      <c r="Y583" s="3"/>
      <c r="Z583" s="3"/>
    </row>
    <row r="584" spans="1:26" ht="13.4" customHeight="1">
      <c r="A584" s="30"/>
      <c r="B584" s="30"/>
      <c r="C584" s="30"/>
      <c r="D584" s="30"/>
      <c r="E584" s="30"/>
      <c r="F584" s="30"/>
      <c r="G584" s="30"/>
      <c r="H584" s="30"/>
      <c r="I584" s="30"/>
      <c r="J584" s="30"/>
      <c r="K584" s="30"/>
      <c r="L584" s="30"/>
      <c r="M584" s="30"/>
      <c r="N584" s="30"/>
      <c r="O584" s="30"/>
      <c r="P584" s="30"/>
      <c r="Q584" s="30"/>
      <c r="R584" s="30"/>
      <c r="S584" s="30"/>
      <c r="T584" s="30"/>
      <c r="U584" s="30"/>
      <c r="V584" s="30"/>
      <c r="W584" s="3"/>
      <c r="X584" s="3"/>
      <c r="Y584" s="3"/>
      <c r="Z584" s="3"/>
    </row>
    <row r="585" spans="1:26" ht="13.4" customHeight="1">
      <c r="A585" s="30"/>
      <c r="B585" s="30"/>
      <c r="C585" s="30"/>
      <c r="D585" s="30"/>
      <c r="E585" s="30"/>
      <c r="F585" s="30"/>
      <c r="G585" s="30"/>
      <c r="H585" s="30"/>
      <c r="I585" s="30"/>
      <c r="J585" s="30"/>
      <c r="K585" s="30"/>
      <c r="L585" s="30"/>
      <c r="M585" s="30"/>
      <c r="N585" s="30"/>
      <c r="O585" s="30"/>
      <c r="P585" s="30"/>
      <c r="Q585" s="30"/>
      <c r="R585" s="30"/>
      <c r="S585" s="30"/>
      <c r="T585" s="30"/>
      <c r="U585" s="30"/>
      <c r="V585" s="30"/>
      <c r="W585" s="3"/>
      <c r="X585" s="3"/>
      <c r="Y585" s="3"/>
      <c r="Z585" s="3"/>
    </row>
    <row r="586" spans="1:26" ht="13.4" customHeight="1">
      <c r="A586" s="30"/>
      <c r="B586" s="30"/>
      <c r="C586" s="30"/>
      <c r="D586" s="30"/>
      <c r="E586" s="30"/>
      <c r="F586" s="30"/>
      <c r="G586" s="30"/>
      <c r="H586" s="30"/>
      <c r="I586" s="30"/>
      <c r="J586" s="30"/>
      <c r="K586" s="30"/>
      <c r="L586" s="30"/>
      <c r="M586" s="30"/>
      <c r="N586" s="30"/>
      <c r="O586" s="30"/>
      <c r="P586" s="30"/>
      <c r="Q586" s="30"/>
      <c r="R586" s="30"/>
      <c r="S586" s="30"/>
      <c r="T586" s="30"/>
      <c r="U586" s="30"/>
      <c r="V586" s="30"/>
      <c r="W586" s="3"/>
      <c r="X586" s="3"/>
      <c r="Y586" s="3"/>
      <c r="Z586" s="3"/>
    </row>
    <row r="587" spans="1:26" ht="13.4" customHeight="1">
      <c r="A587" s="30"/>
      <c r="B587" s="30"/>
      <c r="C587" s="30"/>
      <c r="D587" s="30"/>
      <c r="E587" s="30"/>
      <c r="F587" s="30"/>
      <c r="G587" s="30"/>
      <c r="H587" s="30"/>
      <c r="I587" s="30"/>
      <c r="J587" s="30"/>
      <c r="K587" s="30"/>
      <c r="L587" s="30"/>
      <c r="M587" s="30"/>
      <c r="N587" s="30"/>
      <c r="O587" s="30"/>
      <c r="P587" s="30"/>
      <c r="Q587" s="30"/>
      <c r="R587" s="30"/>
      <c r="S587" s="30"/>
      <c r="T587" s="30"/>
      <c r="U587" s="30"/>
      <c r="V587" s="30"/>
      <c r="W587" s="3"/>
      <c r="X587" s="3"/>
      <c r="Y587" s="3"/>
      <c r="Z587" s="3"/>
    </row>
    <row r="588" spans="1:26" ht="13.4" customHeight="1">
      <c r="A588" s="30"/>
      <c r="B588" s="30"/>
      <c r="C588" s="30"/>
      <c r="D588" s="30"/>
      <c r="E588" s="30"/>
      <c r="F588" s="30"/>
      <c r="G588" s="30"/>
      <c r="H588" s="30"/>
      <c r="I588" s="30"/>
      <c r="J588" s="30"/>
      <c r="K588" s="30"/>
      <c r="L588" s="30"/>
      <c r="M588" s="30"/>
      <c r="N588" s="30"/>
      <c r="O588" s="30"/>
      <c r="P588" s="30"/>
      <c r="Q588" s="30"/>
      <c r="R588" s="30"/>
      <c r="S588" s="30"/>
      <c r="T588" s="30"/>
      <c r="U588" s="30"/>
      <c r="V588" s="30"/>
      <c r="W588" s="3"/>
      <c r="X588" s="3"/>
      <c r="Y588" s="3"/>
      <c r="Z588" s="3"/>
    </row>
    <row r="589" spans="1:26" ht="13.4" customHeight="1">
      <c r="A589" s="30"/>
      <c r="B589" s="30"/>
      <c r="C589" s="30"/>
      <c r="D589" s="30"/>
      <c r="E589" s="30"/>
      <c r="F589" s="30"/>
      <c r="G589" s="30"/>
      <c r="H589" s="30"/>
      <c r="I589" s="30"/>
      <c r="J589" s="30"/>
      <c r="K589" s="30"/>
      <c r="L589" s="30"/>
      <c r="M589" s="30"/>
      <c r="N589" s="30"/>
      <c r="O589" s="30"/>
      <c r="P589" s="30"/>
      <c r="Q589" s="30"/>
      <c r="R589" s="30"/>
      <c r="S589" s="30"/>
      <c r="T589" s="30"/>
      <c r="U589" s="30"/>
      <c r="V589" s="30"/>
      <c r="W589" s="3"/>
      <c r="X589" s="3"/>
      <c r="Y589" s="3"/>
      <c r="Z589" s="3"/>
    </row>
    <row r="590" spans="1:26" ht="13.4" customHeight="1">
      <c r="A590" s="30"/>
      <c r="B590" s="30"/>
      <c r="C590" s="30"/>
      <c r="D590" s="30"/>
      <c r="E590" s="30"/>
      <c r="F590" s="30"/>
      <c r="G590" s="30"/>
      <c r="H590" s="30"/>
      <c r="I590" s="30"/>
      <c r="J590" s="30"/>
      <c r="K590" s="30"/>
      <c r="L590" s="30"/>
      <c r="M590" s="30"/>
      <c r="N590" s="30"/>
      <c r="O590" s="30"/>
      <c r="P590" s="30"/>
      <c r="Q590" s="30"/>
      <c r="R590" s="30"/>
      <c r="S590" s="30"/>
      <c r="T590" s="30"/>
      <c r="U590" s="30"/>
      <c r="V590" s="30"/>
      <c r="W590" s="3"/>
      <c r="X590" s="3"/>
      <c r="Y590" s="3"/>
      <c r="Z590" s="3"/>
    </row>
    <row r="591" spans="1:26" ht="13.4" customHeight="1">
      <c r="A591" s="30"/>
      <c r="B591" s="30"/>
      <c r="C591" s="30"/>
      <c r="D591" s="30"/>
      <c r="E591" s="30"/>
      <c r="F591" s="30"/>
      <c r="G591" s="30"/>
      <c r="H591" s="30"/>
      <c r="I591" s="30"/>
      <c r="J591" s="30"/>
      <c r="K591" s="30"/>
      <c r="L591" s="30"/>
      <c r="M591" s="30"/>
      <c r="N591" s="30"/>
      <c r="O591" s="30"/>
      <c r="P591" s="30"/>
      <c r="Q591" s="30"/>
      <c r="R591" s="30"/>
      <c r="S591" s="30"/>
      <c r="T591" s="30"/>
      <c r="U591" s="30"/>
      <c r="V591" s="30"/>
      <c r="W591" s="3"/>
      <c r="X591" s="3"/>
      <c r="Y591" s="3"/>
      <c r="Z591" s="3"/>
    </row>
    <row r="592" spans="1:26" ht="13.4" customHeight="1">
      <c r="A592" s="30"/>
      <c r="B592" s="30"/>
      <c r="C592" s="30"/>
      <c r="D592" s="30"/>
      <c r="E592" s="30"/>
      <c r="F592" s="30"/>
      <c r="G592" s="30"/>
      <c r="H592" s="30"/>
      <c r="I592" s="30"/>
      <c r="J592" s="30"/>
      <c r="K592" s="30"/>
      <c r="L592" s="30"/>
      <c r="M592" s="30"/>
      <c r="N592" s="30"/>
      <c r="O592" s="30"/>
      <c r="P592" s="30"/>
      <c r="Q592" s="30"/>
      <c r="R592" s="30"/>
      <c r="S592" s="30"/>
      <c r="T592" s="30"/>
      <c r="U592" s="30"/>
      <c r="V592" s="30"/>
      <c r="W592" s="3"/>
      <c r="X592" s="3"/>
      <c r="Y592" s="3"/>
      <c r="Z592" s="3"/>
    </row>
    <row r="593" spans="1:26" ht="13.4" customHeight="1">
      <c r="A593" s="30"/>
      <c r="B593" s="30"/>
      <c r="C593" s="30"/>
      <c r="D593" s="30"/>
      <c r="E593" s="30"/>
      <c r="F593" s="30"/>
      <c r="G593" s="30"/>
      <c r="H593" s="30"/>
      <c r="I593" s="30"/>
      <c r="J593" s="30"/>
      <c r="K593" s="30"/>
      <c r="L593" s="30"/>
      <c r="M593" s="30"/>
      <c r="N593" s="30"/>
      <c r="O593" s="30"/>
      <c r="P593" s="30"/>
      <c r="Q593" s="30"/>
      <c r="R593" s="30"/>
      <c r="S593" s="30"/>
      <c r="T593" s="30"/>
      <c r="U593" s="30"/>
      <c r="V593" s="30"/>
      <c r="W593" s="3"/>
      <c r="X593" s="3"/>
      <c r="Y593" s="3"/>
      <c r="Z593" s="3"/>
    </row>
    <row r="594" spans="1:26" ht="13.4" customHeight="1">
      <c r="A594" s="30"/>
      <c r="B594" s="30"/>
      <c r="C594" s="30"/>
      <c r="D594" s="30"/>
      <c r="E594" s="30"/>
      <c r="F594" s="30"/>
      <c r="G594" s="30"/>
      <c r="H594" s="30"/>
      <c r="I594" s="30"/>
      <c r="J594" s="30"/>
      <c r="K594" s="30"/>
      <c r="L594" s="30"/>
      <c r="M594" s="30"/>
      <c r="N594" s="30"/>
      <c r="O594" s="30"/>
      <c r="P594" s="30"/>
      <c r="Q594" s="30"/>
      <c r="R594" s="30"/>
      <c r="S594" s="30"/>
      <c r="T594" s="30"/>
      <c r="U594" s="30"/>
      <c r="V594" s="30"/>
      <c r="W594" s="3"/>
      <c r="X594" s="3"/>
      <c r="Y594" s="3"/>
      <c r="Z594" s="3"/>
    </row>
    <row r="595" spans="1:26" ht="13.4" customHeight="1">
      <c r="A595" s="30"/>
      <c r="B595" s="30"/>
      <c r="C595" s="30"/>
      <c r="D595" s="30"/>
      <c r="E595" s="30"/>
      <c r="F595" s="30"/>
      <c r="G595" s="30"/>
      <c r="H595" s="30"/>
      <c r="I595" s="30"/>
      <c r="J595" s="30"/>
      <c r="K595" s="30"/>
      <c r="L595" s="30"/>
      <c r="M595" s="30"/>
      <c r="N595" s="30"/>
      <c r="O595" s="30"/>
      <c r="P595" s="30"/>
      <c r="Q595" s="30"/>
      <c r="R595" s="30"/>
      <c r="S595" s="30"/>
      <c r="T595" s="30"/>
      <c r="U595" s="30"/>
      <c r="V595" s="30"/>
      <c r="W595" s="3"/>
      <c r="X595" s="3"/>
      <c r="Y595" s="3"/>
      <c r="Z595" s="3"/>
    </row>
    <row r="596" spans="1:26" ht="13.4" customHeight="1">
      <c r="A596" s="30"/>
      <c r="B596" s="30"/>
      <c r="C596" s="30"/>
      <c r="D596" s="30"/>
      <c r="E596" s="30"/>
      <c r="F596" s="30"/>
      <c r="G596" s="30"/>
      <c r="H596" s="30"/>
      <c r="I596" s="30"/>
      <c r="J596" s="30"/>
      <c r="K596" s="30"/>
      <c r="L596" s="30"/>
      <c r="M596" s="30"/>
      <c r="N596" s="30"/>
      <c r="O596" s="30"/>
      <c r="P596" s="30"/>
      <c r="Q596" s="30"/>
      <c r="R596" s="30"/>
      <c r="S596" s="30"/>
      <c r="T596" s="30"/>
      <c r="U596" s="30"/>
      <c r="V596" s="30"/>
      <c r="W596" s="3"/>
      <c r="X596" s="3"/>
      <c r="Y596" s="3"/>
      <c r="Z596" s="3"/>
    </row>
    <row r="597" spans="1:26" ht="13.4" customHeight="1">
      <c r="A597" s="30"/>
      <c r="B597" s="30"/>
      <c r="C597" s="30"/>
      <c r="D597" s="30"/>
      <c r="E597" s="30"/>
      <c r="F597" s="30"/>
      <c r="G597" s="30"/>
      <c r="H597" s="30"/>
      <c r="I597" s="30"/>
      <c r="J597" s="30"/>
      <c r="K597" s="30"/>
      <c r="L597" s="30"/>
      <c r="M597" s="30"/>
      <c r="N597" s="30"/>
      <c r="O597" s="30"/>
      <c r="P597" s="30"/>
      <c r="Q597" s="30"/>
      <c r="R597" s="30"/>
      <c r="S597" s="30"/>
      <c r="T597" s="30"/>
      <c r="U597" s="30"/>
      <c r="V597" s="30"/>
      <c r="W597" s="3"/>
      <c r="X597" s="3"/>
      <c r="Y597" s="3"/>
      <c r="Z597" s="3"/>
    </row>
    <row r="598" spans="1:26" ht="13.4" customHeight="1">
      <c r="A598" s="30"/>
      <c r="B598" s="30"/>
      <c r="C598" s="30"/>
      <c r="D598" s="30"/>
      <c r="E598" s="30"/>
      <c r="F598" s="30"/>
      <c r="G598" s="30"/>
      <c r="H598" s="30"/>
      <c r="I598" s="30"/>
      <c r="J598" s="30"/>
      <c r="K598" s="30"/>
      <c r="L598" s="30"/>
      <c r="M598" s="30"/>
      <c r="N598" s="30"/>
      <c r="O598" s="30"/>
      <c r="P598" s="30"/>
      <c r="Q598" s="30"/>
      <c r="R598" s="30"/>
      <c r="S598" s="30"/>
      <c r="T598" s="30"/>
      <c r="U598" s="30"/>
      <c r="V598" s="30"/>
      <c r="W598" s="3"/>
      <c r="X598" s="3"/>
      <c r="Y598" s="3"/>
      <c r="Z598" s="3"/>
    </row>
    <row r="599" spans="1:26" ht="13.4" customHeight="1">
      <c r="A599" s="30"/>
      <c r="B599" s="30"/>
      <c r="C599" s="30"/>
      <c r="D599" s="30"/>
      <c r="E599" s="30"/>
      <c r="F599" s="30"/>
      <c r="G599" s="30"/>
      <c r="H599" s="30"/>
      <c r="I599" s="30"/>
      <c r="J599" s="30"/>
      <c r="K599" s="30"/>
      <c r="L599" s="30"/>
      <c r="M599" s="30"/>
      <c r="N599" s="30"/>
      <c r="O599" s="30"/>
      <c r="P599" s="30"/>
      <c r="Q599" s="30"/>
      <c r="R599" s="30"/>
      <c r="S599" s="30"/>
      <c r="T599" s="30"/>
      <c r="U599" s="30"/>
      <c r="V599" s="30"/>
      <c r="W599" s="3"/>
      <c r="X599" s="3"/>
      <c r="Y599" s="3"/>
      <c r="Z599" s="3"/>
    </row>
    <row r="600" spans="1:26" ht="13.4" customHeight="1">
      <c r="A600" s="30"/>
      <c r="B600" s="30"/>
      <c r="C600" s="30"/>
      <c r="D600" s="30"/>
      <c r="E600" s="30"/>
      <c r="F600" s="30"/>
      <c r="G600" s="30"/>
      <c r="H600" s="30"/>
      <c r="I600" s="30"/>
      <c r="J600" s="30"/>
      <c r="K600" s="30"/>
      <c r="L600" s="30"/>
      <c r="M600" s="30"/>
      <c r="N600" s="30"/>
      <c r="O600" s="30"/>
      <c r="P600" s="30"/>
      <c r="Q600" s="30"/>
      <c r="R600" s="30"/>
      <c r="S600" s="30"/>
      <c r="T600" s="30"/>
      <c r="U600" s="30"/>
      <c r="V600" s="30"/>
      <c r="W600" s="3"/>
      <c r="X600" s="3"/>
      <c r="Y600" s="3"/>
      <c r="Z600" s="3"/>
    </row>
    <row r="601" spans="1:26" ht="13.4" customHeight="1">
      <c r="A601" s="30"/>
      <c r="B601" s="30"/>
      <c r="C601" s="30"/>
      <c r="D601" s="30"/>
      <c r="E601" s="30"/>
      <c r="F601" s="30"/>
      <c r="G601" s="30"/>
      <c r="H601" s="30"/>
      <c r="I601" s="30"/>
      <c r="J601" s="30"/>
      <c r="K601" s="30"/>
      <c r="L601" s="30"/>
      <c r="M601" s="30"/>
      <c r="N601" s="30"/>
      <c r="O601" s="30"/>
      <c r="P601" s="30"/>
      <c r="Q601" s="30"/>
      <c r="R601" s="30"/>
      <c r="S601" s="30"/>
      <c r="T601" s="30"/>
      <c r="U601" s="30"/>
      <c r="V601" s="30"/>
      <c r="W601" s="3"/>
      <c r="X601" s="3"/>
      <c r="Y601" s="3"/>
      <c r="Z601" s="3"/>
    </row>
    <row r="602" spans="1:26" ht="13.4" customHeight="1">
      <c r="A602" s="30"/>
      <c r="B602" s="30"/>
      <c r="C602" s="30"/>
      <c r="D602" s="30"/>
      <c r="E602" s="30"/>
      <c r="F602" s="30"/>
      <c r="G602" s="30"/>
      <c r="H602" s="30"/>
      <c r="I602" s="30"/>
      <c r="J602" s="30"/>
      <c r="K602" s="30"/>
      <c r="L602" s="30"/>
      <c r="M602" s="30"/>
      <c r="N602" s="30"/>
      <c r="O602" s="30"/>
      <c r="P602" s="30"/>
      <c r="Q602" s="30"/>
      <c r="R602" s="30"/>
      <c r="S602" s="30"/>
      <c r="T602" s="30"/>
      <c r="U602" s="30"/>
      <c r="V602" s="30"/>
      <c r="W602" s="3"/>
      <c r="X602" s="3"/>
      <c r="Y602" s="3"/>
      <c r="Z602" s="3"/>
    </row>
    <row r="603" spans="1:26" ht="13.4" customHeight="1">
      <c r="A603" s="30"/>
      <c r="B603" s="30"/>
      <c r="C603" s="30"/>
      <c r="D603" s="30"/>
      <c r="E603" s="30"/>
      <c r="F603" s="30"/>
      <c r="G603" s="30"/>
      <c r="H603" s="30"/>
      <c r="I603" s="30"/>
      <c r="J603" s="30"/>
      <c r="K603" s="30"/>
      <c r="L603" s="30"/>
      <c r="M603" s="30"/>
      <c r="N603" s="30"/>
      <c r="O603" s="30"/>
      <c r="P603" s="30"/>
      <c r="Q603" s="30"/>
      <c r="R603" s="30"/>
      <c r="S603" s="30"/>
      <c r="T603" s="30"/>
      <c r="U603" s="30"/>
      <c r="V603" s="30"/>
      <c r="W603" s="3"/>
      <c r="X603" s="3"/>
      <c r="Y603" s="3"/>
      <c r="Z603" s="3"/>
    </row>
    <row r="604" spans="1:26" ht="13.4" customHeight="1">
      <c r="A604" s="30"/>
      <c r="B604" s="30"/>
      <c r="C604" s="30"/>
      <c r="D604" s="30"/>
      <c r="E604" s="30"/>
      <c r="F604" s="30"/>
      <c r="G604" s="30"/>
      <c r="H604" s="30"/>
      <c r="I604" s="30"/>
      <c r="J604" s="30"/>
      <c r="K604" s="30"/>
      <c r="L604" s="30"/>
      <c r="M604" s="30"/>
      <c r="N604" s="30"/>
      <c r="O604" s="30"/>
      <c r="P604" s="30"/>
      <c r="Q604" s="30"/>
      <c r="R604" s="30"/>
      <c r="S604" s="30"/>
      <c r="T604" s="30"/>
      <c r="U604" s="30"/>
      <c r="V604" s="30"/>
      <c r="W604" s="3"/>
      <c r="X604" s="3"/>
      <c r="Y604" s="3"/>
      <c r="Z604" s="3"/>
    </row>
    <row r="605" spans="1:26" ht="13.4" customHeight="1">
      <c r="A605" s="30"/>
      <c r="B605" s="30"/>
      <c r="C605" s="30"/>
      <c r="D605" s="30"/>
      <c r="E605" s="30"/>
      <c r="F605" s="30"/>
      <c r="G605" s="30"/>
      <c r="H605" s="30"/>
      <c r="I605" s="30"/>
      <c r="J605" s="30"/>
      <c r="K605" s="30"/>
      <c r="L605" s="30"/>
      <c r="M605" s="30"/>
      <c r="N605" s="30"/>
      <c r="O605" s="30"/>
      <c r="P605" s="30"/>
      <c r="Q605" s="30"/>
      <c r="R605" s="30"/>
      <c r="S605" s="30"/>
      <c r="T605" s="30"/>
      <c r="U605" s="30"/>
      <c r="V605" s="30"/>
      <c r="W605" s="3"/>
      <c r="X605" s="3"/>
      <c r="Y605" s="3"/>
      <c r="Z605" s="3"/>
    </row>
    <row r="606" spans="1:26" ht="13.4" customHeight="1">
      <c r="A606" s="30"/>
      <c r="B606" s="30"/>
      <c r="C606" s="30"/>
      <c r="D606" s="30"/>
      <c r="E606" s="30"/>
      <c r="F606" s="30"/>
      <c r="G606" s="30"/>
      <c r="H606" s="30"/>
      <c r="I606" s="30"/>
      <c r="J606" s="30"/>
      <c r="K606" s="30"/>
      <c r="L606" s="30"/>
      <c r="M606" s="30"/>
      <c r="N606" s="30"/>
      <c r="O606" s="30"/>
      <c r="P606" s="30"/>
      <c r="Q606" s="30"/>
      <c r="R606" s="30"/>
      <c r="S606" s="30"/>
      <c r="T606" s="30"/>
      <c r="U606" s="30"/>
      <c r="V606" s="30"/>
      <c r="W606" s="3"/>
      <c r="X606" s="3"/>
      <c r="Y606" s="3"/>
      <c r="Z606" s="3"/>
    </row>
    <row r="607" spans="1:26" ht="13.4" customHeight="1">
      <c r="A607" s="30"/>
      <c r="B607" s="30"/>
      <c r="C607" s="30"/>
      <c r="D607" s="30"/>
      <c r="E607" s="30"/>
      <c r="F607" s="30"/>
      <c r="G607" s="30"/>
      <c r="H607" s="30"/>
      <c r="I607" s="30"/>
      <c r="J607" s="30"/>
      <c r="K607" s="30"/>
      <c r="L607" s="30"/>
      <c r="M607" s="30"/>
      <c r="N607" s="30"/>
      <c r="O607" s="30"/>
      <c r="P607" s="30"/>
      <c r="Q607" s="30"/>
      <c r="R607" s="30"/>
      <c r="S607" s="30"/>
      <c r="T607" s="30"/>
      <c r="U607" s="30"/>
      <c r="V607" s="30"/>
      <c r="W607" s="3"/>
      <c r="X607" s="3"/>
      <c r="Y607" s="3"/>
      <c r="Z607" s="3"/>
    </row>
    <row r="608" spans="1:26" ht="13.4" customHeight="1">
      <c r="A608" s="30"/>
      <c r="B608" s="30"/>
      <c r="C608" s="30"/>
      <c r="D608" s="30"/>
      <c r="E608" s="30"/>
      <c r="F608" s="30"/>
      <c r="G608" s="30"/>
      <c r="H608" s="30"/>
      <c r="I608" s="30"/>
      <c r="J608" s="30"/>
      <c r="K608" s="30"/>
      <c r="L608" s="30"/>
      <c r="M608" s="30"/>
      <c r="N608" s="30"/>
      <c r="O608" s="30"/>
      <c r="P608" s="30"/>
      <c r="Q608" s="30"/>
      <c r="R608" s="30"/>
      <c r="S608" s="30"/>
      <c r="T608" s="30"/>
      <c r="U608" s="30"/>
      <c r="V608" s="30"/>
      <c r="W608" s="3"/>
      <c r="X608" s="3"/>
      <c r="Y608" s="3"/>
      <c r="Z608" s="3"/>
    </row>
    <row r="609" spans="1:26" ht="13.4" customHeight="1">
      <c r="A609" s="30"/>
      <c r="B609" s="30"/>
      <c r="C609" s="30"/>
      <c r="D609" s="30"/>
      <c r="E609" s="30"/>
      <c r="F609" s="30"/>
      <c r="G609" s="30"/>
      <c r="H609" s="30"/>
      <c r="I609" s="30"/>
      <c r="J609" s="30"/>
      <c r="K609" s="30"/>
      <c r="L609" s="30"/>
      <c r="M609" s="30"/>
      <c r="N609" s="30"/>
      <c r="O609" s="30"/>
      <c r="P609" s="30"/>
      <c r="Q609" s="30"/>
      <c r="R609" s="30"/>
      <c r="S609" s="30"/>
      <c r="T609" s="30"/>
      <c r="U609" s="30"/>
      <c r="V609" s="30"/>
      <c r="W609" s="3"/>
      <c r="X609" s="3"/>
      <c r="Y609" s="3"/>
      <c r="Z609" s="3"/>
    </row>
    <row r="610" spans="1:26" ht="13.4" customHeight="1">
      <c r="A610" s="30"/>
      <c r="B610" s="30"/>
      <c r="C610" s="30"/>
      <c r="D610" s="30"/>
      <c r="E610" s="30"/>
      <c r="F610" s="30"/>
      <c r="G610" s="30"/>
      <c r="H610" s="30"/>
      <c r="I610" s="30"/>
      <c r="J610" s="30"/>
      <c r="K610" s="30"/>
      <c r="L610" s="30"/>
      <c r="M610" s="30"/>
      <c r="N610" s="30"/>
      <c r="O610" s="30"/>
      <c r="P610" s="30"/>
      <c r="Q610" s="30"/>
      <c r="R610" s="30"/>
      <c r="S610" s="30"/>
      <c r="T610" s="30"/>
      <c r="U610" s="30"/>
      <c r="V610" s="30"/>
      <c r="W610" s="3"/>
      <c r="X610" s="3"/>
      <c r="Y610" s="3"/>
      <c r="Z610" s="3"/>
    </row>
    <row r="611" spans="1:26" ht="13.4" customHeight="1">
      <c r="A611" s="30"/>
      <c r="B611" s="30"/>
      <c r="C611" s="30"/>
      <c r="D611" s="30"/>
      <c r="E611" s="30"/>
      <c r="F611" s="30"/>
      <c r="G611" s="30"/>
      <c r="H611" s="30"/>
      <c r="I611" s="30"/>
      <c r="J611" s="30"/>
      <c r="K611" s="30"/>
      <c r="L611" s="30"/>
      <c r="M611" s="30"/>
      <c r="N611" s="30"/>
      <c r="O611" s="30"/>
      <c r="P611" s="30"/>
      <c r="Q611" s="30"/>
      <c r="R611" s="30"/>
      <c r="S611" s="30"/>
      <c r="T611" s="30"/>
      <c r="U611" s="30"/>
      <c r="V611" s="30"/>
      <c r="W611" s="3"/>
      <c r="X611" s="3"/>
      <c r="Y611" s="3"/>
      <c r="Z611" s="3"/>
    </row>
    <row r="612" spans="1:26" ht="13.4" customHeight="1">
      <c r="A612" s="30"/>
      <c r="B612" s="30"/>
      <c r="C612" s="30"/>
      <c r="D612" s="30"/>
      <c r="E612" s="30"/>
      <c r="F612" s="30"/>
      <c r="G612" s="30"/>
      <c r="H612" s="30"/>
      <c r="I612" s="30"/>
      <c r="J612" s="30"/>
      <c r="K612" s="30"/>
      <c r="L612" s="30"/>
      <c r="M612" s="30"/>
      <c r="N612" s="30"/>
      <c r="O612" s="30"/>
      <c r="P612" s="30"/>
      <c r="Q612" s="30"/>
      <c r="R612" s="30"/>
      <c r="S612" s="30"/>
      <c r="T612" s="30"/>
      <c r="U612" s="30"/>
      <c r="V612" s="30"/>
      <c r="W612" s="3"/>
      <c r="X612" s="3"/>
      <c r="Y612" s="3"/>
      <c r="Z612" s="3"/>
    </row>
    <row r="613" spans="1:26" ht="13.4" customHeight="1">
      <c r="A613" s="30"/>
      <c r="B613" s="30"/>
      <c r="C613" s="30"/>
      <c r="D613" s="30"/>
      <c r="E613" s="30"/>
      <c r="F613" s="30"/>
      <c r="G613" s="30"/>
      <c r="H613" s="30"/>
      <c r="I613" s="30"/>
      <c r="J613" s="30"/>
      <c r="K613" s="30"/>
      <c r="L613" s="30"/>
      <c r="M613" s="30"/>
      <c r="N613" s="30"/>
      <c r="O613" s="30"/>
      <c r="P613" s="30"/>
      <c r="Q613" s="30"/>
      <c r="R613" s="30"/>
      <c r="S613" s="30"/>
      <c r="T613" s="30"/>
      <c r="U613" s="30"/>
      <c r="V613" s="30"/>
      <c r="W613" s="3"/>
      <c r="X613" s="3"/>
      <c r="Y613" s="3"/>
      <c r="Z613" s="3"/>
    </row>
    <row r="614" spans="1:26" ht="13.4" customHeight="1">
      <c r="A614" s="30"/>
      <c r="B614" s="30"/>
      <c r="C614" s="30"/>
      <c r="D614" s="30"/>
      <c r="E614" s="30"/>
      <c r="F614" s="30"/>
      <c r="G614" s="30"/>
      <c r="H614" s="30"/>
      <c r="I614" s="30"/>
      <c r="J614" s="30"/>
      <c r="K614" s="30"/>
      <c r="L614" s="30"/>
      <c r="M614" s="30"/>
      <c r="N614" s="30"/>
      <c r="O614" s="30"/>
      <c r="P614" s="30"/>
      <c r="Q614" s="30"/>
      <c r="R614" s="30"/>
      <c r="S614" s="30"/>
      <c r="T614" s="30"/>
      <c r="U614" s="30"/>
      <c r="V614" s="30"/>
      <c r="W614" s="3"/>
      <c r="X614" s="3"/>
      <c r="Y614" s="3"/>
      <c r="Z614" s="3"/>
    </row>
    <row r="615" spans="1:26" ht="13.4" customHeight="1">
      <c r="A615" s="30"/>
      <c r="B615" s="30"/>
      <c r="C615" s="30"/>
      <c r="D615" s="30"/>
      <c r="E615" s="30"/>
      <c r="F615" s="30"/>
      <c r="G615" s="30"/>
      <c r="H615" s="30"/>
      <c r="I615" s="30"/>
      <c r="J615" s="30"/>
      <c r="K615" s="30"/>
      <c r="L615" s="30"/>
      <c r="M615" s="30"/>
      <c r="N615" s="30"/>
      <c r="O615" s="30"/>
      <c r="P615" s="30"/>
      <c r="Q615" s="30"/>
      <c r="R615" s="30"/>
      <c r="S615" s="30"/>
      <c r="T615" s="30"/>
      <c r="U615" s="30"/>
      <c r="V615" s="30"/>
      <c r="W615" s="3"/>
      <c r="X615" s="3"/>
      <c r="Y615" s="3"/>
      <c r="Z615" s="3"/>
    </row>
    <row r="616" spans="1:26" ht="13.4" customHeight="1">
      <c r="A616" s="30"/>
      <c r="B616" s="30"/>
      <c r="C616" s="30"/>
      <c r="D616" s="30"/>
      <c r="E616" s="30"/>
      <c r="F616" s="30"/>
      <c r="G616" s="30"/>
      <c r="H616" s="30"/>
      <c r="I616" s="30"/>
      <c r="J616" s="30"/>
      <c r="K616" s="30"/>
      <c r="L616" s="30"/>
      <c r="M616" s="30"/>
      <c r="N616" s="30"/>
      <c r="O616" s="30"/>
      <c r="P616" s="30"/>
      <c r="Q616" s="30"/>
      <c r="R616" s="30"/>
      <c r="S616" s="30"/>
      <c r="T616" s="30"/>
      <c r="U616" s="30"/>
      <c r="V616" s="30"/>
      <c r="W616" s="3"/>
      <c r="X616" s="3"/>
      <c r="Y616" s="3"/>
      <c r="Z616" s="3"/>
    </row>
    <row r="617" spans="1:26" ht="13.4" customHeight="1">
      <c r="A617" s="30"/>
      <c r="B617" s="30"/>
      <c r="C617" s="30"/>
      <c r="D617" s="30"/>
      <c r="E617" s="30"/>
      <c r="F617" s="30"/>
      <c r="G617" s="30"/>
      <c r="H617" s="30"/>
      <c r="I617" s="30"/>
      <c r="J617" s="30"/>
      <c r="K617" s="30"/>
      <c r="L617" s="30"/>
      <c r="M617" s="30"/>
      <c r="N617" s="30"/>
      <c r="O617" s="30"/>
      <c r="P617" s="30"/>
      <c r="Q617" s="30"/>
      <c r="R617" s="30"/>
      <c r="S617" s="30"/>
      <c r="T617" s="30"/>
      <c r="U617" s="30"/>
      <c r="V617" s="30"/>
      <c r="W617" s="3"/>
      <c r="X617" s="3"/>
      <c r="Y617" s="3"/>
      <c r="Z617" s="3"/>
    </row>
    <row r="618" spans="1:26" ht="13.4" customHeight="1">
      <c r="A618" s="30"/>
      <c r="B618" s="30"/>
      <c r="C618" s="30"/>
      <c r="D618" s="30"/>
      <c r="E618" s="30"/>
      <c r="F618" s="30"/>
      <c r="G618" s="30"/>
      <c r="H618" s="30"/>
      <c r="I618" s="30"/>
      <c r="J618" s="30"/>
      <c r="K618" s="30"/>
      <c r="L618" s="30"/>
      <c r="M618" s="30"/>
      <c r="N618" s="30"/>
      <c r="O618" s="30"/>
      <c r="P618" s="30"/>
      <c r="Q618" s="30"/>
      <c r="R618" s="30"/>
      <c r="S618" s="30"/>
      <c r="T618" s="30"/>
      <c r="U618" s="30"/>
      <c r="V618" s="30"/>
      <c r="W618" s="3"/>
      <c r="X618" s="3"/>
      <c r="Y618" s="3"/>
      <c r="Z618" s="3"/>
    </row>
    <row r="619" spans="1:26" ht="13.4" customHeight="1">
      <c r="A619" s="30"/>
      <c r="B619" s="30"/>
      <c r="C619" s="30"/>
      <c r="D619" s="30"/>
      <c r="E619" s="30"/>
      <c r="F619" s="30"/>
      <c r="G619" s="30"/>
      <c r="H619" s="30"/>
      <c r="I619" s="30"/>
      <c r="J619" s="30"/>
      <c r="K619" s="30"/>
      <c r="L619" s="30"/>
      <c r="M619" s="30"/>
      <c r="N619" s="30"/>
      <c r="O619" s="30"/>
      <c r="P619" s="30"/>
      <c r="Q619" s="30"/>
      <c r="R619" s="30"/>
      <c r="S619" s="30"/>
      <c r="T619" s="30"/>
      <c r="U619" s="30"/>
      <c r="V619" s="30"/>
      <c r="W619" s="3"/>
      <c r="X619" s="3"/>
      <c r="Y619" s="3"/>
      <c r="Z619" s="3"/>
    </row>
    <row r="620" spans="1:26" ht="13.4" customHeight="1">
      <c r="A620" s="30"/>
      <c r="B620" s="30"/>
      <c r="C620" s="30"/>
      <c r="D620" s="30"/>
      <c r="E620" s="30"/>
      <c r="F620" s="30"/>
      <c r="G620" s="30"/>
      <c r="H620" s="30"/>
      <c r="I620" s="30"/>
      <c r="J620" s="30"/>
      <c r="K620" s="30"/>
      <c r="L620" s="30"/>
      <c r="M620" s="30"/>
      <c r="N620" s="30"/>
      <c r="O620" s="30"/>
      <c r="P620" s="30"/>
      <c r="Q620" s="30"/>
      <c r="R620" s="30"/>
      <c r="S620" s="30"/>
      <c r="T620" s="30"/>
      <c r="U620" s="30"/>
      <c r="V620" s="30"/>
      <c r="W620" s="3"/>
      <c r="X620" s="3"/>
      <c r="Y620" s="3"/>
      <c r="Z620" s="3"/>
    </row>
    <row r="621" spans="1:26" ht="13.4" customHeight="1">
      <c r="A621" s="30"/>
      <c r="B621" s="30"/>
      <c r="C621" s="30"/>
      <c r="D621" s="30"/>
      <c r="E621" s="30"/>
      <c r="F621" s="30"/>
      <c r="G621" s="30"/>
      <c r="H621" s="30"/>
      <c r="I621" s="30"/>
      <c r="J621" s="30"/>
      <c r="K621" s="30"/>
      <c r="L621" s="30"/>
      <c r="M621" s="30"/>
      <c r="N621" s="30"/>
      <c r="O621" s="30"/>
      <c r="P621" s="30"/>
      <c r="Q621" s="30"/>
      <c r="R621" s="30"/>
      <c r="S621" s="30"/>
      <c r="T621" s="30"/>
      <c r="U621" s="30"/>
      <c r="V621" s="30"/>
      <c r="W621" s="3"/>
      <c r="X621" s="3"/>
      <c r="Y621" s="3"/>
      <c r="Z621" s="3"/>
    </row>
    <row r="622" spans="1:26" ht="13.4" customHeight="1">
      <c r="A622" s="30"/>
      <c r="B622" s="30"/>
      <c r="C622" s="30"/>
      <c r="D622" s="30"/>
      <c r="E622" s="30"/>
      <c r="F622" s="30"/>
      <c r="G622" s="30"/>
      <c r="H622" s="30"/>
      <c r="I622" s="30"/>
      <c r="J622" s="30"/>
      <c r="K622" s="30"/>
      <c r="L622" s="30"/>
      <c r="M622" s="30"/>
      <c r="N622" s="30"/>
      <c r="O622" s="30"/>
      <c r="P622" s="30"/>
      <c r="Q622" s="30"/>
      <c r="R622" s="30"/>
      <c r="S622" s="30"/>
      <c r="T622" s="30"/>
      <c r="U622" s="30"/>
      <c r="V622" s="30"/>
      <c r="W622" s="3"/>
      <c r="X622" s="3"/>
      <c r="Y622" s="3"/>
      <c r="Z622" s="3"/>
    </row>
    <row r="623" spans="1:26" ht="13.4" customHeight="1">
      <c r="A623" s="30"/>
      <c r="B623" s="30"/>
      <c r="C623" s="30"/>
      <c r="D623" s="30"/>
      <c r="E623" s="30"/>
      <c r="F623" s="30"/>
      <c r="G623" s="30"/>
      <c r="H623" s="30"/>
      <c r="I623" s="30"/>
      <c r="J623" s="30"/>
      <c r="K623" s="30"/>
      <c r="L623" s="30"/>
      <c r="M623" s="30"/>
      <c r="N623" s="30"/>
      <c r="O623" s="30"/>
      <c r="P623" s="30"/>
      <c r="Q623" s="30"/>
      <c r="R623" s="30"/>
      <c r="S623" s="30"/>
      <c r="T623" s="30"/>
      <c r="U623" s="30"/>
      <c r="V623" s="30"/>
      <c r="W623" s="3"/>
      <c r="X623" s="3"/>
      <c r="Y623" s="3"/>
      <c r="Z623" s="3"/>
    </row>
    <row r="624" spans="1:26" ht="13.4" customHeight="1">
      <c r="A624" s="30"/>
      <c r="B624" s="30"/>
      <c r="C624" s="30"/>
      <c r="D624" s="30"/>
      <c r="E624" s="30"/>
      <c r="F624" s="30"/>
      <c r="G624" s="30"/>
      <c r="H624" s="30"/>
      <c r="I624" s="30"/>
      <c r="J624" s="30"/>
      <c r="K624" s="30"/>
      <c r="L624" s="30"/>
      <c r="M624" s="30"/>
      <c r="N624" s="30"/>
      <c r="O624" s="30"/>
      <c r="P624" s="30"/>
      <c r="Q624" s="30"/>
      <c r="R624" s="30"/>
      <c r="S624" s="30"/>
      <c r="T624" s="30"/>
      <c r="U624" s="30"/>
      <c r="V624" s="30"/>
      <c r="W624" s="3"/>
      <c r="X624" s="3"/>
      <c r="Y624" s="3"/>
      <c r="Z624" s="3"/>
    </row>
    <row r="625" spans="1:26" ht="13.4" customHeight="1">
      <c r="A625" s="30"/>
      <c r="B625" s="30"/>
      <c r="C625" s="30"/>
      <c r="D625" s="30"/>
      <c r="E625" s="30"/>
      <c r="F625" s="30"/>
      <c r="G625" s="30"/>
      <c r="H625" s="30"/>
      <c r="I625" s="30"/>
      <c r="J625" s="30"/>
      <c r="K625" s="30"/>
      <c r="L625" s="30"/>
      <c r="M625" s="30"/>
      <c r="N625" s="30"/>
      <c r="O625" s="30"/>
      <c r="P625" s="30"/>
      <c r="Q625" s="30"/>
      <c r="R625" s="30"/>
      <c r="S625" s="30"/>
      <c r="T625" s="30"/>
      <c r="U625" s="30"/>
      <c r="V625" s="30"/>
      <c r="W625" s="3"/>
      <c r="X625" s="3"/>
      <c r="Y625" s="3"/>
      <c r="Z625" s="3"/>
    </row>
    <row r="626" spans="1:26" ht="13.4" customHeight="1">
      <c r="A626" s="30"/>
      <c r="B626" s="30"/>
      <c r="C626" s="30"/>
      <c r="D626" s="30"/>
      <c r="E626" s="30"/>
      <c r="F626" s="30"/>
      <c r="G626" s="30"/>
      <c r="H626" s="30"/>
      <c r="I626" s="30"/>
      <c r="J626" s="30"/>
      <c r="K626" s="30"/>
      <c r="L626" s="30"/>
      <c r="M626" s="30"/>
      <c r="N626" s="30"/>
      <c r="O626" s="30"/>
      <c r="P626" s="30"/>
      <c r="Q626" s="30"/>
      <c r="R626" s="30"/>
      <c r="S626" s="30"/>
      <c r="T626" s="30"/>
      <c r="U626" s="30"/>
      <c r="V626" s="30"/>
      <c r="W626" s="3"/>
      <c r="X626" s="3"/>
      <c r="Y626" s="3"/>
      <c r="Z626" s="3"/>
    </row>
    <row r="627" spans="1:26" ht="13.4" customHeight="1">
      <c r="A627" s="30"/>
      <c r="B627" s="30"/>
      <c r="C627" s="30"/>
      <c r="D627" s="30"/>
      <c r="E627" s="30"/>
      <c r="F627" s="30"/>
      <c r="G627" s="30"/>
      <c r="H627" s="30"/>
      <c r="I627" s="30"/>
      <c r="J627" s="30"/>
      <c r="K627" s="30"/>
      <c r="L627" s="30"/>
      <c r="M627" s="30"/>
      <c r="N627" s="30"/>
      <c r="O627" s="30"/>
      <c r="P627" s="30"/>
      <c r="Q627" s="30"/>
      <c r="R627" s="30"/>
      <c r="S627" s="30"/>
      <c r="T627" s="30"/>
      <c r="U627" s="30"/>
      <c r="V627" s="30"/>
      <c r="W627" s="3"/>
      <c r="X627" s="3"/>
      <c r="Y627" s="3"/>
      <c r="Z627" s="3"/>
    </row>
    <row r="628" spans="1:26" ht="13.4" customHeight="1">
      <c r="A628" s="30"/>
      <c r="B628" s="30"/>
      <c r="C628" s="30"/>
      <c r="D628" s="30"/>
      <c r="E628" s="30"/>
      <c r="F628" s="30"/>
      <c r="G628" s="30"/>
      <c r="H628" s="30"/>
      <c r="I628" s="30"/>
      <c r="J628" s="30"/>
      <c r="K628" s="30"/>
      <c r="L628" s="30"/>
      <c r="M628" s="30"/>
      <c r="N628" s="30"/>
      <c r="O628" s="30"/>
      <c r="P628" s="30"/>
      <c r="Q628" s="30"/>
      <c r="R628" s="30"/>
      <c r="S628" s="30"/>
      <c r="T628" s="30"/>
      <c r="U628" s="30"/>
      <c r="V628" s="30"/>
      <c r="W628" s="3"/>
      <c r="X628" s="3"/>
      <c r="Y628" s="3"/>
      <c r="Z628" s="3"/>
    </row>
    <row r="629" spans="1:26" ht="13.4" customHeight="1">
      <c r="A629" s="30"/>
      <c r="B629" s="30"/>
      <c r="C629" s="30"/>
      <c r="D629" s="30"/>
      <c r="E629" s="30"/>
      <c r="F629" s="30"/>
      <c r="G629" s="30"/>
      <c r="H629" s="30"/>
      <c r="I629" s="30"/>
      <c r="J629" s="30"/>
      <c r="K629" s="30"/>
      <c r="L629" s="30"/>
      <c r="M629" s="30"/>
      <c r="N629" s="30"/>
      <c r="O629" s="30"/>
      <c r="P629" s="30"/>
      <c r="Q629" s="30"/>
      <c r="R629" s="30"/>
      <c r="S629" s="30"/>
      <c r="T629" s="30"/>
      <c r="U629" s="30"/>
      <c r="V629" s="30"/>
      <c r="W629" s="3"/>
      <c r="X629" s="3"/>
      <c r="Y629" s="3"/>
      <c r="Z629" s="3"/>
    </row>
    <row r="630" spans="1:26" ht="13.4" customHeight="1">
      <c r="A630" s="30"/>
      <c r="B630" s="30"/>
      <c r="C630" s="30"/>
      <c r="D630" s="30"/>
      <c r="E630" s="30"/>
      <c r="F630" s="30"/>
      <c r="G630" s="30"/>
      <c r="H630" s="30"/>
      <c r="I630" s="30"/>
      <c r="J630" s="30"/>
      <c r="K630" s="30"/>
      <c r="L630" s="30"/>
      <c r="M630" s="30"/>
      <c r="N630" s="30"/>
      <c r="O630" s="30"/>
      <c r="P630" s="30"/>
      <c r="Q630" s="30"/>
      <c r="R630" s="30"/>
      <c r="S630" s="30"/>
      <c r="T630" s="30"/>
      <c r="U630" s="30"/>
      <c r="V630" s="30"/>
      <c r="W630" s="3"/>
      <c r="X630" s="3"/>
      <c r="Y630" s="3"/>
      <c r="Z630" s="3"/>
    </row>
    <row r="631" spans="1:26" ht="13.4" customHeight="1">
      <c r="A631" s="30"/>
      <c r="B631" s="30"/>
      <c r="C631" s="30"/>
      <c r="D631" s="30"/>
      <c r="E631" s="30"/>
      <c r="F631" s="30"/>
      <c r="G631" s="30"/>
      <c r="H631" s="30"/>
      <c r="I631" s="30"/>
      <c r="J631" s="30"/>
      <c r="K631" s="30"/>
      <c r="L631" s="30"/>
      <c r="M631" s="30"/>
      <c r="N631" s="30"/>
      <c r="O631" s="30"/>
      <c r="P631" s="30"/>
      <c r="Q631" s="30"/>
      <c r="R631" s="30"/>
      <c r="S631" s="30"/>
      <c r="T631" s="30"/>
      <c r="U631" s="30"/>
      <c r="V631" s="30"/>
      <c r="W631" s="3"/>
      <c r="X631" s="3"/>
      <c r="Y631" s="3"/>
      <c r="Z631" s="3"/>
    </row>
    <row r="632" spans="1:26" ht="13.4" customHeight="1">
      <c r="A632" s="30"/>
      <c r="B632" s="30"/>
      <c r="C632" s="30"/>
      <c r="D632" s="30"/>
      <c r="E632" s="30"/>
      <c r="F632" s="30"/>
      <c r="G632" s="30"/>
      <c r="H632" s="30"/>
      <c r="I632" s="30"/>
      <c r="J632" s="30"/>
      <c r="K632" s="30"/>
      <c r="L632" s="30"/>
      <c r="M632" s="30"/>
      <c r="N632" s="30"/>
      <c r="O632" s="30"/>
      <c r="P632" s="30"/>
      <c r="Q632" s="30"/>
      <c r="R632" s="30"/>
      <c r="S632" s="30"/>
      <c r="T632" s="30"/>
      <c r="U632" s="30"/>
      <c r="V632" s="30"/>
      <c r="W632" s="3"/>
      <c r="X632" s="3"/>
      <c r="Y632" s="3"/>
      <c r="Z632" s="3"/>
    </row>
    <row r="633" spans="1:26" ht="13.4" customHeight="1">
      <c r="A633" s="30"/>
      <c r="B633" s="30"/>
      <c r="C633" s="30"/>
      <c r="D633" s="30"/>
      <c r="E633" s="30"/>
      <c r="F633" s="30"/>
      <c r="G633" s="30"/>
      <c r="H633" s="30"/>
      <c r="I633" s="30"/>
      <c r="J633" s="30"/>
      <c r="K633" s="30"/>
      <c r="L633" s="30"/>
      <c r="M633" s="30"/>
      <c r="N633" s="30"/>
      <c r="O633" s="30"/>
      <c r="P633" s="30"/>
      <c r="Q633" s="30"/>
      <c r="R633" s="30"/>
      <c r="S633" s="30"/>
      <c r="T633" s="30"/>
      <c r="U633" s="30"/>
      <c r="V633" s="30"/>
      <c r="W633" s="3"/>
      <c r="X633" s="3"/>
      <c r="Y633" s="3"/>
      <c r="Z633" s="3"/>
    </row>
    <row r="634" spans="1:26" ht="13.4" customHeight="1">
      <c r="A634" s="30"/>
      <c r="B634" s="30"/>
      <c r="C634" s="30"/>
      <c r="D634" s="30"/>
      <c r="E634" s="30"/>
      <c r="F634" s="30"/>
      <c r="G634" s="30"/>
      <c r="H634" s="30"/>
      <c r="I634" s="30"/>
      <c r="J634" s="30"/>
      <c r="K634" s="30"/>
      <c r="L634" s="30"/>
      <c r="M634" s="30"/>
      <c r="N634" s="30"/>
      <c r="O634" s="30"/>
      <c r="P634" s="30"/>
      <c r="Q634" s="30"/>
      <c r="R634" s="30"/>
      <c r="S634" s="30"/>
      <c r="T634" s="30"/>
      <c r="U634" s="30"/>
      <c r="V634" s="30"/>
      <c r="W634" s="3"/>
      <c r="X634" s="3"/>
      <c r="Y634" s="3"/>
      <c r="Z634" s="3"/>
    </row>
    <row r="635" spans="1:26" ht="13.4" customHeight="1">
      <c r="A635" s="30"/>
      <c r="B635" s="30"/>
      <c r="C635" s="30"/>
      <c r="D635" s="30"/>
      <c r="E635" s="30"/>
      <c r="F635" s="30"/>
      <c r="G635" s="30"/>
      <c r="H635" s="30"/>
      <c r="I635" s="30"/>
      <c r="J635" s="30"/>
      <c r="K635" s="30"/>
      <c r="L635" s="30"/>
      <c r="M635" s="30"/>
      <c r="N635" s="30"/>
      <c r="O635" s="30"/>
      <c r="P635" s="30"/>
      <c r="Q635" s="30"/>
      <c r="R635" s="30"/>
      <c r="S635" s="30"/>
      <c r="T635" s="30"/>
      <c r="U635" s="30"/>
      <c r="V635" s="30"/>
      <c r="W635" s="3"/>
      <c r="X635" s="3"/>
      <c r="Y635" s="3"/>
      <c r="Z635" s="3"/>
    </row>
    <row r="636" spans="1:26" ht="13.4" customHeight="1">
      <c r="A636" s="30"/>
      <c r="B636" s="30"/>
      <c r="C636" s="30"/>
      <c r="D636" s="30"/>
      <c r="E636" s="30"/>
      <c r="F636" s="30"/>
      <c r="G636" s="30"/>
      <c r="H636" s="30"/>
      <c r="I636" s="30"/>
      <c r="J636" s="30"/>
      <c r="K636" s="30"/>
      <c r="L636" s="30"/>
      <c r="M636" s="30"/>
      <c r="N636" s="30"/>
      <c r="O636" s="30"/>
      <c r="P636" s="30"/>
      <c r="Q636" s="30"/>
      <c r="R636" s="30"/>
      <c r="S636" s="30"/>
      <c r="T636" s="30"/>
      <c r="U636" s="30"/>
      <c r="V636" s="30"/>
      <c r="W636" s="3"/>
      <c r="X636" s="3"/>
      <c r="Y636" s="3"/>
      <c r="Z636" s="3"/>
    </row>
    <row r="637" spans="1:26" ht="13.4" customHeight="1">
      <c r="A637" s="30"/>
      <c r="B637" s="30"/>
      <c r="C637" s="30"/>
      <c r="D637" s="30"/>
      <c r="E637" s="30"/>
      <c r="F637" s="30"/>
      <c r="G637" s="30"/>
      <c r="H637" s="30"/>
      <c r="I637" s="30"/>
      <c r="J637" s="30"/>
      <c r="K637" s="30"/>
      <c r="L637" s="30"/>
      <c r="M637" s="30"/>
      <c r="N637" s="30"/>
      <c r="O637" s="30"/>
      <c r="P637" s="30"/>
      <c r="Q637" s="30"/>
      <c r="R637" s="30"/>
      <c r="S637" s="30"/>
      <c r="T637" s="30"/>
      <c r="U637" s="30"/>
      <c r="V637" s="30"/>
      <c r="W637" s="3"/>
      <c r="X637" s="3"/>
      <c r="Y637" s="3"/>
      <c r="Z637" s="3"/>
    </row>
    <row r="638" spans="1:26" ht="13.4" customHeight="1">
      <c r="A638" s="30"/>
      <c r="B638" s="30"/>
      <c r="C638" s="30"/>
      <c r="D638" s="30"/>
      <c r="E638" s="30"/>
      <c r="F638" s="30"/>
      <c r="G638" s="30"/>
      <c r="H638" s="30"/>
      <c r="I638" s="30"/>
      <c r="J638" s="30"/>
      <c r="K638" s="30"/>
      <c r="L638" s="30"/>
      <c r="M638" s="30"/>
      <c r="N638" s="30"/>
      <c r="O638" s="30"/>
      <c r="P638" s="30"/>
      <c r="Q638" s="30"/>
      <c r="R638" s="30"/>
      <c r="S638" s="30"/>
      <c r="T638" s="30"/>
      <c r="U638" s="30"/>
      <c r="V638" s="30"/>
      <c r="W638" s="3"/>
      <c r="X638" s="3"/>
      <c r="Y638" s="3"/>
      <c r="Z638" s="3"/>
    </row>
    <row r="639" spans="1:26" ht="13.4" customHeight="1">
      <c r="A639" s="30"/>
      <c r="B639" s="30"/>
      <c r="C639" s="30"/>
      <c r="D639" s="30"/>
      <c r="E639" s="30"/>
      <c r="F639" s="30"/>
      <c r="G639" s="30"/>
      <c r="H639" s="30"/>
      <c r="I639" s="30"/>
      <c r="J639" s="30"/>
      <c r="K639" s="30"/>
      <c r="L639" s="30"/>
      <c r="M639" s="30"/>
      <c r="N639" s="30"/>
      <c r="O639" s="30"/>
      <c r="P639" s="30"/>
      <c r="Q639" s="30"/>
      <c r="R639" s="30"/>
      <c r="S639" s="30"/>
      <c r="T639" s="30"/>
      <c r="U639" s="30"/>
      <c r="V639" s="30"/>
      <c r="W639" s="3"/>
      <c r="X639" s="3"/>
      <c r="Y639" s="3"/>
      <c r="Z639" s="3"/>
    </row>
    <row r="640" spans="1:26" ht="13.4" customHeight="1">
      <c r="A640" s="30"/>
      <c r="B640" s="30"/>
      <c r="C640" s="30"/>
      <c r="D640" s="30"/>
      <c r="E640" s="30"/>
      <c r="F640" s="30"/>
      <c r="G640" s="30"/>
      <c r="H640" s="30"/>
      <c r="I640" s="30"/>
      <c r="J640" s="30"/>
      <c r="K640" s="30"/>
      <c r="L640" s="30"/>
      <c r="M640" s="30"/>
      <c r="N640" s="30"/>
      <c r="O640" s="30"/>
      <c r="P640" s="30"/>
      <c r="Q640" s="30"/>
      <c r="R640" s="30"/>
      <c r="S640" s="30"/>
      <c r="T640" s="30"/>
      <c r="U640" s="30"/>
      <c r="V640" s="30"/>
      <c r="W640" s="3"/>
      <c r="X640" s="3"/>
      <c r="Y640" s="3"/>
      <c r="Z640" s="3"/>
    </row>
    <row r="641" spans="1:26" ht="13.4" customHeight="1">
      <c r="A641" s="30"/>
      <c r="B641" s="30"/>
      <c r="C641" s="30"/>
      <c r="D641" s="30"/>
      <c r="E641" s="30"/>
      <c r="F641" s="30"/>
      <c r="G641" s="30"/>
      <c r="H641" s="30"/>
      <c r="I641" s="30"/>
      <c r="J641" s="30"/>
      <c r="K641" s="30"/>
      <c r="L641" s="30"/>
      <c r="M641" s="30"/>
      <c r="N641" s="30"/>
      <c r="O641" s="30"/>
      <c r="P641" s="30"/>
      <c r="Q641" s="30"/>
      <c r="R641" s="30"/>
      <c r="S641" s="30"/>
      <c r="T641" s="30"/>
      <c r="U641" s="30"/>
      <c r="V641" s="30"/>
      <c r="W641" s="3"/>
      <c r="X641" s="3"/>
      <c r="Y641" s="3"/>
      <c r="Z641" s="3"/>
    </row>
    <row r="642" spans="1:26" ht="13.4" customHeight="1">
      <c r="A642" s="30"/>
      <c r="B642" s="30"/>
      <c r="C642" s="30"/>
      <c r="D642" s="30"/>
      <c r="E642" s="30"/>
      <c r="F642" s="30"/>
      <c r="G642" s="30"/>
      <c r="H642" s="30"/>
      <c r="I642" s="30"/>
      <c r="J642" s="30"/>
      <c r="K642" s="30"/>
      <c r="L642" s="30"/>
      <c r="M642" s="30"/>
      <c r="N642" s="30"/>
      <c r="O642" s="30"/>
      <c r="P642" s="30"/>
      <c r="Q642" s="30"/>
      <c r="R642" s="30"/>
      <c r="S642" s="30"/>
      <c r="T642" s="30"/>
      <c r="U642" s="30"/>
      <c r="V642" s="30"/>
      <c r="W642" s="3"/>
      <c r="X642" s="3"/>
      <c r="Y642" s="3"/>
      <c r="Z642" s="3"/>
    </row>
    <row r="643" spans="1:26" ht="13.4" customHeight="1">
      <c r="A643" s="30"/>
      <c r="B643" s="30"/>
      <c r="C643" s="30"/>
      <c r="D643" s="30"/>
      <c r="E643" s="30"/>
      <c r="F643" s="30"/>
      <c r="G643" s="30"/>
      <c r="H643" s="30"/>
      <c r="I643" s="30"/>
      <c r="J643" s="30"/>
      <c r="K643" s="30"/>
      <c r="L643" s="30"/>
      <c r="M643" s="30"/>
      <c r="N643" s="30"/>
      <c r="O643" s="30"/>
      <c r="P643" s="30"/>
      <c r="Q643" s="30"/>
      <c r="R643" s="30"/>
      <c r="S643" s="30"/>
      <c r="T643" s="30"/>
      <c r="U643" s="30"/>
      <c r="V643" s="30"/>
      <c r="W643" s="3"/>
      <c r="X643" s="3"/>
      <c r="Y643" s="3"/>
      <c r="Z643" s="3"/>
    </row>
    <row r="644" spans="1:26" ht="13.4" customHeight="1">
      <c r="A644" s="30"/>
      <c r="B644" s="30"/>
      <c r="C644" s="30"/>
      <c r="D644" s="30"/>
      <c r="E644" s="30"/>
      <c r="F644" s="30"/>
      <c r="G644" s="30"/>
      <c r="H644" s="30"/>
      <c r="I644" s="30"/>
      <c r="J644" s="30"/>
      <c r="K644" s="30"/>
      <c r="L644" s="30"/>
      <c r="M644" s="30"/>
      <c r="N644" s="30"/>
      <c r="O644" s="30"/>
      <c r="P644" s="30"/>
      <c r="Q644" s="30"/>
      <c r="R644" s="30"/>
      <c r="S644" s="30"/>
      <c r="T644" s="30"/>
      <c r="U644" s="30"/>
      <c r="V644" s="30"/>
      <c r="W644" s="3"/>
      <c r="X644" s="3"/>
      <c r="Y644" s="3"/>
      <c r="Z644" s="3"/>
    </row>
    <row r="645" spans="1:26" ht="13.4" customHeight="1">
      <c r="A645" s="30"/>
      <c r="B645" s="30"/>
      <c r="C645" s="30"/>
      <c r="D645" s="30"/>
      <c r="E645" s="30"/>
      <c r="F645" s="30"/>
      <c r="G645" s="30"/>
      <c r="H645" s="30"/>
      <c r="I645" s="30"/>
      <c r="J645" s="30"/>
      <c r="K645" s="30"/>
      <c r="L645" s="30"/>
      <c r="M645" s="30"/>
      <c r="N645" s="30"/>
      <c r="O645" s="30"/>
      <c r="P645" s="30"/>
      <c r="Q645" s="30"/>
      <c r="R645" s="30"/>
      <c r="S645" s="30"/>
      <c r="T645" s="30"/>
      <c r="U645" s="30"/>
      <c r="V645" s="30"/>
      <c r="W645" s="3"/>
      <c r="X645" s="3"/>
      <c r="Y645" s="3"/>
      <c r="Z645" s="3"/>
    </row>
    <row r="646" spans="1:26" ht="13.4" customHeight="1">
      <c r="A646" s="30"/>
      <c r="B646" s="30"/>
      <c r="C646" s="30"/>
      <c r="D646" s="30"/>
      <c r="E646" s="30"/>
      <c r="F646" s="30"/>
      <c r="G646" s="30"/>
      <c r="H646" s="30"/>
      <c r="I646" s="30"/>
      <c r="J646" s="30"/>
      <c r="K646" s="30"/>
      <c r="L646" s="30"/>
      <c r="M646" s="30"/>
      <c r="N646" s="30"/>
      <c r="O646" s="30"/>
      <c r="P646" s="30"/>
      <c r="Q646" s="30"/>
      <c r="R646" s="30"/>
      <c r="S646" s="30"/>
      <c r="T646" s="30"/>
      <c r="U646" s="30"/>
      <c r="V646" s="30"/>
      <c r="W646" s="3"/>
      <c r="X646" s="3"/>
      <c r="Y646" s="3"/>
      <c r="Z646" s="3"/>
    </row>
    <row r="647" spans="1:26" ht="13.4" customHeight="1">
      <c r="A647" s="30"/>
      <c r="B647" s="30"/>
      <c r="C647" s="30"/>
      <c r="D647" s="30"/>
      <c r="E647" s="30"/>
      <c r="F647" s="30"/>
      <c r="G647" s="30"/>
      <c r="H647" s="30"/>
      <c r="I647" s="30"/>
      <c r="J647" s="30"/>
      <c r="K647" s="30"/>
      <c r="L647" s="30"/>
      <c r="M647" s="30"/>
      <c r="N647" s="30"/>
      <c r="O647" s="30"/>
      <c r="P647" s="30"/>
      <c r="Q647" s="30"/>
      <c r="R647" s="30"/>
      <c r="S647" s="30"/>
      <c r="T647" s="30"/>
      <c r="U647" s="30"/>
      <c r="V647" s="30"/>
      <c r="W647" s="3"/>
      <c r="X647" s="3"/>
      <c r="Y647" s="3"/>
      <c r="Z647" s="3"/>
    </row>
    <row r="648" spans="1:26" ht="13.4" customHeight="1">
      <c r="A648" s="30"/>
      <c r="B648" s="30"/>
      <c r="C648" s="30"/>
      <c r="D648" s="30"/>
      <c r="E648" s="30"/>
      <c r="F648" s="30"/>
      <c r="G648" s="30"/>
      <c r="H648" s="30"/>
      <c r="I648" s="30"/>
      <c r="J648" s="30"/>
      <c r="K648" s="30"/>
      <c r="L648" s="30"/>
      <c r="M648" s="30"/>
      <c r="N648" s="30"/>
      <c r="O648" s="30"/>
      <c r="P648" s="30"/>
      <c r="Q648" s="30"/>
      <c r="R648" s="30"/>
      <c r="S648" s="30"/>
      <c r="T648" s="30"/>
      <c r="U648" s="30"/>
      <c r="V648" s="30"/>
      <c r="W648" s="3"/>
      <c r="X648" s="3"/>
      <c r="Y648" s="3"/>
      <c r="Z648" s="3"/>
    </row>
    <row r="649" spans="1:26" ht="13.4" customHeight="1">
      <c r="A649" s="30"/>
      <c r="B649" s="30"/>
      <c r="C649" s="30"/>
      <c r="D649" s="30"/>
      <c r="E649" s="30"/>
      <c r="F649" s="30"/>
      <c r="G649" s="30"/>
      <c r="H649" s="30"/>
      <c r="I649" s="30"/>
      <c r="J649" s="30"/>
      <c r="K649" s="30"/>
      <c r="L649" s="30"/>
      <c r="M649" s="30"/>
      <c r="N649" s="30"/>
      <c r="O649" s="30"/>
      <c r="P649" s="30"/>
      <c r="Q649" s="30"/>
      <c r="R649" s="30"/>
      <c r="S649" s="30"/>
      <c r="T649" s="30"/>
      <c r="U649" s="30"/>
      <c r="V649" s="30"/>
      <c r="W649" s="3"/>
      <c r="X649" s="3"/>
      <c r="Y649" s="3"/>
      <c r="Z649" s="3"/>
    </row>
    <row r="650" spans="1:26" ht="13.4" customHeight="1">
      <c r="A650" s="30"/>
      <c r="B650" s="30"/>
      <c r="C650" s="30"/>
      <c r="D650" s="30"/>
      <c r="E650" s="30"/>
      <c r="F650" s="30"/>
      <c r="G650" s="30"/>
      <c r="H650" s="30"/>
      <c r="I650" s="30"/>
      <c r="J650" s="30"/>
      <c r="K650" s="30"/>
      <c r="L650" s="30"/>
      <c r="M650" s="30"/>
      <c r="N650" s="30"/>
      <c r="O650" s="30"/>
      <c r="P650" s="30"/>
      <c r="Q650" s="30"/>
      <c r="R650" s="30"/>
      <c r="S650" s="30"/>
      <c r="T650" s="30"/>
      <c r="U650" s="30"/>
      <c r="V650" s="30"/>
      <c r="W650" s="3"/>
      <c r="X650" s="3"/>
      <c r="Y650" s="3"/>
      <c r="Z650" s="3"/>
    </row>
    <row r="651" spans="1:26" ht="13.4" customHeight="1">
      <c r="A651" s="30"/>
      <c r="B651" s="30"/>
      <c r="C651" s="30"/>
      <c r="D651" s="30"/>
      <c r="E651" s="30"/>
      <c r="F651" s="30"/>
      <c r="G651" s="30"/>
      <c r="H651" s="30"/>
      <c r="I651" s="30"/>
      <c r="J651" s="30"/>
      <c r="K651" s="30"/>
      <c r="L651" s="30"/>
      <c r="M651" s="30"/>
      <c r="N651" s="30"/>
      <c r="O651" s="30"/>
      <c r="P651" s="30"/>
      <c r="Q651" s="30"/>
      <c r="R651" s="30"/>
      <c r="S651" s="30"/>
      <c r="T651" s="30"/>
      <c r="U651" s="30"/>
      <c r="V651" s="30"/>
      <c r="W651" s="3"/>
      <c r="X651" s="3"/>
      <c r="Y651" s="3"/>
      <c r="Z651" s="3"/>
    </row>
    <row r="652" spans="1:26" ht="13.4" customHeight="1">
      <c r="A652" s="30"/>
      <c r="B652" s="30"/>
      <c r="C652" s="30"/>
      <c r="D652" s="30"/>
      <c r="E652" s="30"/>
      <c r="F652" s="30"/>
      <c r="G652" s="30"/>
      <c r="H652" s="30"/>
      <c r="I652" s="30"/>
      <c r="J652" s="30"/>
      <c r="K652" s="30"/>
      <c r="L652" s="30"/>
      <c r="M652" s="30"/>
      <c r="N652" s="30"/>
      <c r="O652" s="30"/>
      <c r="P652" s="30"/>
      <c r="Q652" s="30"/>
      <c r="R652" s="30"/>
      <c r="S652" s="30"/>
      <c r="T652" s="30"/>
      <c r="U652" s="30"/>
      <c r="V652" s="30"/>
      <c r="W652" s="3"/>
      <c r="X652" s="3"/>
      <c r="Y652" s="3"/>
      <c r="Z652" s="3"/>
    </row>
    <row r="653" spans="1:26" ht="13.4" customHeight="1">
      <c r="A653" s="30"/>
      <c r="B653" s="30"/>
      <c r="C653" s="30"/>
      <c r="D653" s="30"/>
      <c r="E653" s="30"/>
      <c r="F653" s="30"/>
      <c r="G653" s="30"/>
      <c r="H653" s="30"/>
      <c r="I653" s="30"/>
      <c r="J653" s="30"/>
      <c r="K653" s="30"/>
      <c r="L653" s="30"/>
      <c r="M653" s="30"/>
      <c r="N653" s="30"/>
      <c r="O653" s="30"/>
      <c r="P653" s="30"/>
      <c r="Q653" s="30"/>
      <c r="R653" s="30"/>
      <c r="S653" s="30"/>
      <c r="T653" s="30"/>
      <c r="U653" s="30"/>
      <c r="V653" s="30"/>
      <c r="W653" s="3"/>
      <c r="X653" s="3"/>
      <c r="Y653" s="3"/>
      <c r="Z653" s="3"/>
    </row>
    <row r="654" spans="1:26" ht="13.4" customHeight="1">
      <c r="A654" s="30"/>
      <c r="B654" s="30"/>
      <c r="C654" s="30"/>
      <c r="D654" s="30"/>
      <c r="E654" s="30"/>
      <c r="F654" s="30"/>
      <c r="G654" s="30"/>
      <c r="H654" s="30"/>
      <c r="I654" s="30"/>
      <c r="J654" s="30"/>
      <c r="K654" s="30"/>
      <c r="L654" s="30"/>
      <c r="M654" s="30"/>
      <c r="N654" s="30"/>
      <c r="O654" s="30"/>
      <c r="P654" s="30"/>
      <c r="Q654" s="30"/>
      <c r="R654" s="30"/>
      <c r="S654" s="30"/>
      <c r="T654" s="30"/>
      <c r="U654" s="30"/>
      <c r="V654" s="30"/>
      <c r="W654" s="3"/>
      <c r="X654" s="3"/>
      <c r="Y654" s="3"/>
      <c r="Z654" s="3"/>
    </row>
    <row r="655" spans="1:26" ht="13.4" customHeight="1">
      <c r="A655" s="30"/>
      <c r="B655" s="30"/>
      <c r="C655" s="30"/>
      <c r="D655" s="30"/>
      <c r="E655" s="30"/>
      <c r="F655" s="30"/>
      <c r="G655" s="30"/>
      <c r="H655" s="30"/>
      <c r="I655" s="30"/>
      <c r="J655" s="30"/>
      <c r="K655" s="30"/>
      <c r="L655" s="30"/>
      <c r="M655" s="30"/>
      <c r="N655" s="30"/>
      <c r="O655" s="30"/>
      <c r="P655" s="30"/>
      <c r="Q655" s="30"/>
      <c r="R655" s="30"/>
      <c r="S655" s="30"/>
      <c r="T655" s="30"/>
      <c r="U655" s="30"/>
      <c r="V655" s="30"/>
      <c r="W655" s="3"/>
      <c r="X655" s="3"/>
      <c r="Y655" s="3"/>
      <c r="Z655" s="3"/>
    </row>
    <row r="656" spans="1:26" ht="13.4" customHeight="1">
      <c r="A656" s="30"/>
      <c r="B656" s="30"/>
      <c r="C656" s="30"/>
      <c r="D656" s="30"/>
      <c r="E656" s="30"/>
      <c r="F656" s="30"/>
      <c r="G656" s="30"/>
      <c r="H656" s="30"/>
      <c r="I656" s="30"/>
      <c r="J656" s="30"/>
      <c r="K656" s="30"/>
      <c r="L656" s="30"/>
      <c r="M656" s="30"/>
      <c r="N656" s="30"/>
      <c r="O656" s="30"/>
      <c r="P656" s="30"/>
      <c r="Q656" s="30"/>
      <c r="R656" s="30"/>
      <c r="S656" s="30"/>
      <c r="T656" s="30"/>
      <c r="U656" s="30"/>
      <c r="V656" s="30"/>
      <c r="W656" s="3"/>
      <c r="X656" s="3"/>
      <c r="Y656" s="3"/>
      <c r="Z656" s="3"/>
    </row>
    <row r="657" spans="1:26" ht="13.4" customHeight="1">
      <c r="A657" s="30"/>
      <c r="B657" s="30"/>
      <c r="C657" s="30"/>
      <c r="D657" s="30"/>
      <c r="E657" s="30"/>
      <c r="F657" s="30"/>
      <c r="G657" s="30"/>
      <c r="H657" s="30"/>
      <c r="I657" s="30"/>
      <c r="J657" s="30"/>
      <c r="K657" s="30"/>
      <c r="L657" s="30"/>
      <c r="M657" s="30"/>
      <c r="N657" s="30"/>
      <c r="O657" s="30"/>
      <c r="P657" s="30"/>
      <c r="Q657" s="30"/>
      <c r="R657" s="30"/>
      <c r="S657" s="30"/>
      <c r="T657" s="30"/>
      <c r="U657" s="30"/>
      <c r="V657" s="30"/>
      <c r="W657" s="3"/>
      <c r="X657" s="3"/>
      <c r="Y657" s="3"/>
      <c r="Z657" s="3"/>
    </row>
    <row r="658" spans="1:26" ht="13.4" customHeight="1">
      <c r="A658" s="30"/>
      <c r="B658" s="30"/>
      <c r="C658" s="30"/>
      <c r="D658" s="30"/>
      <c r="E658" s="30"/>
      <c r="F658" s="30"/>
      <c r="G658" s="30"/>
      <c r="H658" s="30"/>
      <c r="I658" s="30"/>
      <c r="J658" s="30"/>
      <c r="K658" s="30"/>
      <c r="L658" s="30"/>
      <c r="M658" s="30"/>
      <c r="N658" s="30"/>
      <c r="O658" s="30"/>
      <c r="P658" s="30"/>
      <c r="Q658" s="30"/>
      <c r="R658" s="30"/>
      <c r="S658" s="30"/>
      <c r="T658" s="30"/>
      <c r="U658" s="30"/>
      <c r="V658" s="30"/>
      <c r="W658" s="3"/>
      <c r="X658" s="3"/>
      <c r="Y658" s="3"/>
      <c r="Z658" s="3"/>
    </row>
    <row r="659" spans="1:26" ht="13.4" customHeight="1">
      <c r="A659" s="30"/>
      <c r="B659" s="30"/>
      <c r="C659" s="30"/>
      <c r="D659" s="30"/>
      <c r="E659" s="30"/>
      <c r="F659" s="30"/>
      <c r="G659" s="30"/>
      <c r="H659" s="30"/>
      <c r="I659" s="30"/>
      <c r="J659" s="30"/>
      <c r="K659" s="30"/>
      <c r="L659" s="30"/>
      <c r="M659" s="30"/>
      <c r="N659" s="30"/>
      <c r="O659" s="30"/>
      <c r="P659" s="30"/>
      <c r="Q659" s="30"/>
      <c r="R659" s="30"/>
      <c r="S659" s="30"/>
      <c r="T659" s="30"/>
      <c r="U659" s="30"/>
      <c r="V659" s="30"/>
      <c r="W659" s="3"/>
      <c r="X659" s="3"/>
      <c r="Y659" s="3"/>
      <c r="Z659" s="3"/>
    </row>
    <row r="660" spans="1:26" ht="13.4" customHeight="1">
      <c r="A660" s="30"/>
      <c r="B660" s="30"/>
      <c r="C660" s="30"/>
      <c r="D660" s="30"/>
      <c r="E660" s="30"/>
      <c r="F660" s="30"/>
      <c r="G660" s="30"/>
      <c r="H660" s="30"/>
      <c r="I660" s="30"/>
      <c r="J660" s="30"/>
      <c r="K660" s="30"/>
      <c r="L660" s="30"/>
      <c r="M660" s="30"/>
      <c r="N660" s="30"/>
      <c r="O660" s="30"/>
      <c r="P660" s="30"/>
      <c r="Q660" s="30"/>
      <c r="R660" s="30"/>
      <c r="S660" s="30"/>
      <c r="T660" s="30"/>
      <c r="U660" s="30"/>
      <c r="V660" s="30"/>
      <c r="W660" s="3"/>
      <c r="X660" s="3"/>
      <c r="Y660" s="3"/>
      <c r="Z660" s="3"/>
    </row>
    <row r="661" spans="1:26" ht="13.4" customHeight="1">
      <c r="A661" s="30"/>
      <c r="B661" s="30"/>
      <c r="C661" s="30"/>
      <c r="D661" s="30"/>
      <c r="E661" s="30"/>
      <c r="F661" s="30"/>
      <c r="G661" s="30"/>
      <c r="H661" s="30"/>
      <c r="I661" s="30"/>
      <c r="J661" s="30"/>
      <c r="K661" s="30"/>
      <c r="L661" s="30"/>
      <c r="M661" s="30"/>
      <c r="N661" s="30"/>
      <c r="O661" s="30"/>
      <c r="P661" s="30"/>
      <c r="Q661" s="30"/>
      <c r="R661" s="30"/>
      <c r="S661" s="30"/>
      <c r="T661" s="30"/>
      <c r="U661" s="30"/>
      <c r="V661" s="30"/>
      <c r="W661" s="3"/>
      <c r="X661" s="3"/>
      <c r="Y661" s="3"/>
      <c r="Z661" s="3"/>
    </row>
    <row r="662" spans="1:26" ht="13.4" customHeight="1">
      <c r="A662" s="30"/>
      <c r="B662" s="30"/>
      <c r="C662" s="30"/>
      <c r="D662" s="30"/>
      <c r="E662" s="30"/>
      <c r="F662" s="30"/>
      <c r="G662" s="30"/>
      <c r="H662" s="30"/>
      <c r="I662" s="30"/>
      <c r="J662" s="30"/>
      <c r="K662" s="30"/>
      <c r="L662" s="30"/>
      <c r="M662" s="30"/>
      <c r="N662" s="30"/>
      <c r="O662" s="30"/>
      <c r="P662" s="30"/>
      <c r="Q662" s="30"/>
      <c r="R662" s="30"/>
      <c r="S662" s="30"/>
      <c r="T662" s="30"/>
      <c r="U662" s="30"/>
      <c r="V662" s="30"/>
      <c r="W662" s="3"/>
      <c r="X662" s="3"/>
      <c r="Y662" s="3"/>
      <c r="Z662" s="3"/>
    </row>
    <row r="663" spans="1:26" ht="13.4" customHeight="1">
      <c r="A663" s="30"/>
      <c r="B663" s="30"/>
      <c r="C663" s="30"/>
      <c r="D663" s="30"/>
      <c r="E663" s="30"/>
      <c r="F663" s="30"/>
      <c r="G663" s="30"/>
      <c r="H663" s="30"/>
      <c r="I663" s="30"/>
      <c r="J663" s="30"/>
      <c r="K663" s="30"/>
      <c r="L663" s="30"/>
      <c r="M663" s="30"/>
      <c r="N663" s="30"/>
      <c r="O663" s="30"/>
      <c r="P663" s="30"/>
      <c r="Q663" s="30"/>
      <c r="R663" s="30"/>
      <c r="S663" s="30"/>
      <c r="T663" s="30"/>
      <c r="U663" s="30"/>
      <c r="V663" s="30"/>
      <c r="W663" s="3"/>
      <c r="X663" s="3"/>
      <c r="Y663" s="3"/>
      <c r="Z663" s="3"/>
    </row>
    <row r="664" spans="1:26" ht="13.4" customHeight="1">
      <c r="A664" s="30"/>
      <c r="B664" s="30"/>
      <c r="C664" s="30"/>
      <c r="D664" s="30"/>
      <c r="E664" s="30"/>
      <c r="F664" s="30"/>
      <c r="G664" s="30"/>
      <c r="H664" s="30"/>
      <c r="I664" s="30"/>
      <c r="J664" s="30"/>
      <c r="K664" s="30"/>
      <c r="L664" s="30"/>
      <c r="M664" s="30"/>
      <c r="N664" s="30"/>
      <c r="O664" s="30"/>
      <c r="P664" s="30"/>
      <c r="Q664" s="30"/>
      <c r="R664" s="30"/>
      <c r="S664" s="30"/>
      <c r="T664" s="30"/>
      <c r="U664" s="30"/>
      <c r="V664" s="30"/>
      <c r="W664" s="3"/>
      <c r="X664" s="3"/>
      <c r="Y664" s="3"/>
      <c r="Z664" s="3"/>
    </row>
    <row r="665" spans="1:26" ht="13.4" customHeight="1">
      <c r="A665" s="30"/>
      <c r="B665" s="30"/>
      <c r="C665" s="30"/>
      <c r="D665" s="30"/>
      <c r="E665" s="30"/>
      <c r="F665" s="30"/>
      <c r="G665" s="30"/>
      <c r="H665" s="30"/>
      <c r="I665" s="30"/>
      <c r="J665" s="30"/>
      <c r="K665" s="30"/>
      <c r="L665" s="30"/>
      <c r="M665" s="30"/>
      <c r="N665" s="30"/>
      <c r="O665" s="30"/>
      <c r="P665" s="30"/>
      <c r="Q665" s="30"/>
      <c r="R665" s="30"/>
      <c r="S665" s="30"/>
      <c r="T665" s="30"/>
      <c r="U665" s="30"/>
      <c r="V665" s="30"/>
      <c r="W665" s="3"/>
      <c r="X665" s="3"/>
      <c r="Y665" s="3"/>
      <c r="Z665" s="3"/>
    </row>
    <row r="666" spans="1:26" ht="13.4" customHeight="1">
      <c r="A666" s="30"/>
      <c r="B666" s="30"/>
      <c r="C666" s="30"/>
      <c r="D666" s="30"/>
      <c r="E666" s="30"/>
      <c r="F666" s="30"/>
      <c r="G666" s="30"/>
      <c r="H666" s="30"/>
      <c r="I666" s="30"/>
      <c r="J666" s="30"/>
      <c r="K666" s="30"/>
      <c r="L666" s="30"/>
      <c r="M666" s="30"/>
      <c r="N666" s="30"/>
      <c r="O666" s="30"/>
      <c r="P666" s="30"/>
      <c r="Q666" s="30"/>
      <c r="R666" s="30"/>
      <c r="S666" s="30"/>
      <c r="T666" s="30"/>
      <c r="U666" s="30"/>
      <c r="V666" s="30"/>
      <c r="W666" s="3"/>
      <c r="X666" s="3"/>
      <c r="Y666" s="3"/>
      <c r="Z666" s="3"/>
    </row>
    <row r="667" spans="1:26" ht="13.4" customHeight="1">
      <c r="A667" s="30"/>
      <c r="B667" s="30"/>
      <c r="C667" s="30"/>
      <c r="D667" s="30"/>
      <c r="E667" s="30"/>
      <c r="F667" s="30"/>
      <c r="G667" s="30"/>
      <c r="H667" s="30"/>
      <c r="I667" s="30"/>
      <c r="J667" s="30"/>
      <c r="K667" s="30"/>
      <c r="L667" s="30"/>
      <c r="M667" s="30"/>
      <c r="N667" s="30"/>
      <c r="O667" s="30"/>
      <c r="P667" s="30"/>
      <c r="Q667" s="30"/>
      <c r="R667" s="30"/>
      <c r="S667" s="30"/>
      <c r="T667" s="30"/>
      <c r="U667" s="30"/>
      <c r="V667" s="30"/>
      <c r="W667" s="3"/>
      <c r="X667" s="3"/>
      <c r="Y667" s="3"/>
      <c r="Z667" s="3"/>
    </row>
    <row r="668" spans="1:26" ht="13.4" customHeight="1">
      <c r="A668" s="30"/>
      <c r="B668" s="30"/>
      <c r="C668" s="30"/>
      <c r="D668" s="30"/>
      <c r="E668" s="30"/>
      <c r="F668" s="30"/>
      <c r="G668" s="30"/>
      <c r="H668" s="30"/>
      <c r="I668" s="30"/>
      <c r="J668" s="30"/>
      <c r="K668" s="30"/>
      <c r="L668" s="30"/>
      <c r="M668" s="30"/>
      <c r="N668" s="30"/>
      <c r="O668" s="30"/>
      <c r="P668" s="30"/>
      <c r="Q668" s="30"/>
      <c r="R668" s="30"/>
      <c r="S668" s="30"/>
      <c r="T668" s="30"/>
      <c r="U668" s="30"/>
      <c r="V668" s="30"/>
      <c r="W668" s="3"/>
      <c r="X668" s="3"/>
      <c r="Y668" s="3"/>
      <c r="Z668" s="3"/>
    </row>
    <row r="669" spans="1:26" ht="13.4" customHeight="1">
      <c r="A669" s="30"/>
      <c r="B669" s="30"/>
      <c r="C669" s="30"/>
      <c r="D669" s="30"/>
      <c r="E669" s="30"/>
      <c r="F669" s="30"/>
      <c r="G669" s="30"/>
      <c r="H669" s="30"/>
      <c r="I669" s="30"/>
      <c r="J669" s="30"/>
      <c r="K669" s="30"/>
      <c r="L669" s="30"/>
      <c r="M669" s="30"/>
      <c r="N669" s="30"/>
      <c r="O669" s="30"/>
      <c r="P669" s="30"/>
      <c r="Q669" s="30"/>
      <c r="R669" s="30"/>
      <c r="S669" s="30"/>
      <c r="T669" s="30"/>
      <c r="U669" s="30"/>
      <c r="V669" s="30"/>
      <c r="W669" s="3"/>
      <c r="X669" s="3"/>
      <c r="Y669" s="3"/>
      <c r="Z669" s="3"/>
    </row>
    <row r="670" spans="1:26" ht="13.4" customHeight="1">
      <c r="A670" s="30"/>
      <c r="B670" s="30"/>
      <c r="C670" s="30"/>
      <c r="D670" s="30"/>
      <c r="E670" s="30"/>
      <c r="F670" s="30"/>
      <c r="G670" s="30"/>
      <c r="H670" s="30"/>
      <c r="I670" s="30"/>
      <c r="J670" s="30"/>
      <c r="K670" s="30"/>
      <c r="L670" s="30"/>
      <c r="M670" s="30"/>
      <c r="N670" s="30"/>
      <c r="O670" s="30"/>
      <c r="P670" s="30"/>
      <c r="Q670" s="30"/>
      <c r="R670" s="30"/>
      <c r="S670" s="30"/>
      <c r="T670" s="30"/>
      <c r="U670" s="30"/>
      <c r="V670" s="30"/>
      <c r="W670" s="3"/>
      <c r="X670" s="3"/>
      <c r="Y670" s="3"/>
      <c r="Z670" s="3"/>
    </row>
    <row r="671" spans="1:26" ht="13.4" customHeight="1">
      <c r="A671" s="30"/>
      <c r="B671" s="30"/>
      <c r="C671" s="30"/>
      <c r="D671" s="30"/>
      <c r="E671" s="30"/>
      <c r="F671" s="30"/>
      <c r="G671" s="30"/>
      <c r="H671" s="30"/>
      <c r="I671" s="30"/>
      <c r="J671" s="30"/>
      <c r="K671" s="30"/>
      <c r="L671" s="30"/>
      <c r="M671" s="30"/>
      <c r="N671" s="30"/>
      <c r="O671" s="30"/>
      <c r="P671" s="30"/>
      <c r="Q671" s="30"/>
      <c r="R671" s="30"/>
      <c r="S671" s="30"/>
      <c r="T671" s="30"/>
      <c r="U671" s="30"/>
      <c r="V671" s="30"/>
      <c r="W671" s="3"/>
      <c r="X671" s="3"/>
      <c r="Y671" s="3"/>
      <c r="Z671" s="3"/>
    </row>
    <row r="672" spans="1:26" ht="13.4" customHeight="1">
      <c r="A672" s="30"/>
      <c r="B672" s="30"/>
      <c r="C672" s="30"/>
      <c r="D672" s="30"/>
      <c r="E672" s="30"/>
      <c r="F672" s="30"/>
      <c r="G672" s="30"/>
      <c r="H672" s="30"/>
      <c r="I672" s="30"/>
      <c r="J672" s="30"/>
      <c r="K672" s="30"/>
      <c r="L672" s="30"/>
      <c r="M672" s="30"/>
      <c r="N672" s="30"/>
      <c r="O672" s="30"/>
      <c r="P672" s="30"/>
      <c r="Q672" s="30"/>
      <c r="R672" s="30"/>
      <c r="S672" s="30"/>
      <c r="T672" s="30"/>
      <c r="U672" s="30"/>
      <c r="V672" s="30"/>
      <c r="W672" s="3"/>
      <c r="X672" s="3"/>
      <c r="Y672" s="3"/>
      <c r="Z672" s="3"/>
    </row>
    <row r="673" spans="1:26" ht="13.4" customHeight="1">
      <c r="A673" s="30"/>
      <c r="B673" s="30"/>
      <c r="C673" s="30"/>
      <c r="D673" s="30"/>
      <c r="E673" s="30"/>
      <c r="F673" s="30"/>
      <c r="G673" s="30"/>
      <c r="H673" s="30"/>
      <c r="I673" s="30"/>
      <c r="J673" s="30"/>
      <c r="K673" s="30"/>
      <c r="L673" s="30"/>
      <c r="M673" s="30"/>
      <c r="N673" s="30"/>
      <c r="O673" s="30"/>
      <c r="P673" s="30"/>
      <c r="Q673" s="30"/>
      <c r="R673" s="30"/>
      <c r="S673" s="30"/>
      <c r="T673" s="30"/>
      <c r="U673" s="30"/>
      <c r="V673" s="30"/>
      <c r="W673" s="3"/>
      <c r="X673" s="3"/>
      <c r="Y673" s="3"/>
      <c r="Z673" s="3"/>
    </row>
    <row r="674" spans="1:26" ht="13.4" customHeight="1">
      <c r="A674" s="30"/>
      <c r="B674" s="30"/>
      <c r="C674" s="30"/>
      <c r="D674" s="30"/>
      <c r="E674" s="30"/>
      <c r="F674" s="30"/>
      <c r="G674" s="30"/>
      <c r="H674" s="30"/>
      <c r="I674" s="30"/>
      <c r="J674" s="30"/>
      <c r="K674" s="30"/>
      <c r="L674" s="30"/>
      <c r="M674" s="30"/>
      <c r="N674" s="30"/>
      <c r="O674" s="30"/>
      <c r="P674" s="30"/>
      <c r="Q674" s="30"/>
      <c r="R674" s="30"/>
      <c r="S674" s="30"/>
      <c r="T674" s="30"/>
      <c r="U674" s="30"/>
      <c r="V674" s="30"/>
      <c r="W674" s="3"/>
      <c r="X674" s="3"/>
      <c r="Y674" s="3"/>
      <c r="Z674" s="3"/>
    </row>
    <row r="675" spans="1:26" ht="13.4" customHeight="1">
      <c r="A675" s="30"/>
      <c r="B675" s="30"/>
      <c r="C675" s="30"/>
      <c r="D675" s="30"/>
      <c r="E675" s="30"/>
      <c r="F675" s="30"/>
      <c r="G675" s="30"/>
      <c r="H675" s="30"/>
      <c r="I675" s="30"/>
      <c r="J675" s="30"/>
      <c r="K675" s="30"/>
      <c r="L675" s="30"/>
      <c r="M675" s="30"/>
      <c r="N675" s="30"/>
      <c r="O675" s="30"/>
      <c r="P675" s="30"/>
      <c r="Q675" s="30"/>
      <c r="R675" s="30"/>
      <c r="S675" s="30"/>
      <c r="T675" s="30"/>
      <c r="U675" s="30"/>
      <c r="V675" s="30"/>
      <c r="W675" s="3"/>
      <c r="X675" s="3"/>
      <c r="Y675" s="3"/>
      <c r="Z675" s="3"/>
    </row>
    <row r="676" spans="1:26" ht="13.4" customHeight="1">
      <c r="A676" s="30"/>
      <c r="B676" s="30"/>
      <c r="C676" s="30"/>
      <c r="D676" s="30"/>
      <c r="E676" s="30"/>
      <c r="F676" s="30"/>
      <c r="G676" s="30"/>
      <c r="H676" s="30"/>
      <c r="I676" s="30"/>
      <c r="J676" s="30"/>
      <c r="K676" s="30"/>
      <c r="L676" s="30"/>
      <c r="M676" s="30"/>
      <c r="N676" s="30"/>
      <c r="O676" s="30"/>
      <c r="P676" s="30"/>
      <c r="Q676" s="30"/>
      <c r="R676" s="30"/>
      <c r="S676" s="30"/>
      <c r="T676" s="30"/>
      <c r="U676" s="30"/>
      <c r="V676" s="30"/>
      <c r="W676" s="3"/>
      <c r="X676" s="3"/>
      <c r="Y676" s="3"/>
      <c r="Z676" s="3"/>
    </row>
    <row r="677" spans="1:26" ht="13.4" customHeight="1">
      <c r="A677" s="30"/>
      <c r="B677" s="30"/>
      <c r="C677" s="30"/>
      <c r="D677" s="30"/>
      <c r="E677" s="30"/>
      <c r="F677" s="30"/>
      <c r="G677" s="30"/>
      <c r="H677" s="30"/>
      <c r="I677" s="30"/>
      <c r="J677" s="30"/>
      <c r="K677" s="30"/>
      <c r="L677" s="30"/>
      <c r="M677" s="30"/>
      <c r="N677" s="30"/>
      <c r="O677" s="30"/>
      <c r="P677" s="30"/>
      <c r="Q677" s="30"/>
      <c r="R677" s="30"/>
      <c r="S677" s="30"/>
      <c r="T677" s="30"/>
      <c r="U677" s="30"/>
      <c r="V677" s="30"/>
      <c r="W677" s="3"/>
      <c r="X677" s="3"/>
      <c r="Y677" s="3"/>
      <c r="Z677" s="3"/>
    </row>
    <row r="678" spans="1:26" ht="13.4" customHeight="1">
      <c r="A678" s="30"/>
      <c r="B678" s="30"/>
      <c r="C678" s="30"/>
      <c r="D678" s="30"/>
      <c r="E678" s="30"/>
      <c r="F678" s="30"/>
      <c r="G678" s="30"/>
      <c r="H678" s="30"/>
      <c r="I678" s="30"/>
      <c r="J678" s="30"/>
      <c r="K678" s="30"/>
      <c r="L678" s="30"/>
      <c r="M678" s="30"/>
      <c r="N678" s="30"/>
      <c r="O678" s="30"/>
      <c r="P678" s="30"/>
      <c r="Q678" s="30"/>
      <c r="R678" s="30"/>
      <c r="S678" s="30"/>
      <c r="T678" s="30"/>
      <c r="U678" s="30"/>
      <c r="V678" s="30"/>
      <c r="W678" s="3"/>
      <c r="X678" s="3"/>
      <c r="Y678" s="3"/>
      <c r="Z678" s="3"/>
    </row>
    <row r="679" spans="1:26" ht="13.4" customHeight="1">
      <c r="A679" s="30"/>
      <c r="B679" s="30"/>
      <c r="C679" s="30"/>
      <c r="D679" s="30"/>
      <c r="E679" s="30"/>
      <c r="F679" s="30"/>
      <c r="G679" s="30"/>
      <c r="H679" s="30"/>
      <c r="I679" s="30"/>
      <c r="J679" s="30"/>
      <c r="K679" s="30"/>
      <c r="L679" s="30"/>
      <c r="M679" s="30"/>
      <c r="N679" s="30"/>
      <c r="O679" s="30"/>
      <c r="P679" s="30"/>
      <c r="Q679" s="30"/>
      <c r="R679" s="30"/>
      <c r="S679" s="30"/>
      <c r="T679" s="30"/>
      <c r="U679" s="30"/>
      <c r="V679" s="30"/>
      <c r="W679" s="3"/>
      <c r="X679" s="3"/>
      <c r="Y679" s="3"/>
      <c r="Z679" s="3"/>
    </row>
    <row r="680" spans="1:26" ht="13.4" customHeight="1">
      <c r="A680" s="30"/>
      <c r="B680" s="30"/>
      <c r="C680" s="30"/>
      <c r="D680" s="30"/>
      <c r="E680" s="30"/>
      <c r="F680" s="30"/>
      <c r="G680" s="30"/>
      <c r="H680" s="30"/>
      <c r="I680" s="30"/>
      <c r="J680" s="30"/>
      <c r="K680" s="30"/>
      <c r="L680" s="30"/>
      <c r="M680" s="30"/>
      <c r="N680" s="30"/>
      <c r="O680" s="30"/>
      <c r="P680" s="30"/>
      <c r="Q680" s="30"/>
      <c r="R680" s="30"/>
      <c r="S680" s="30"/>
      <c r="T680" s="30"/>
      <c r="U680" s="30"/>
      <c r="V680" s="30"/>
      <c r="W680" s="3"/>
      <c r="X680" s="3"/>
      <c r="Y680" s="3"/>
      <c r="Z680" s="3"/>
    </row>
    <row r="681" spans="1:26" ht="13.4" customHeight="1">
      <c r="A681" s="30"/>
      <c r="B681" s="30"/>
      <c r="C681" s="30"/>
      <c r="D681" s="30"/>
      <c r="E681" s="30"/>
      <c r="F681" s="30"/>
      <c r="G681" s="30"/>
      <c r="H681" s="30"/>
      <c r="I681" s="30"/>
      <c r="J681" s="30"/>
      <c r="K681" s="30"/>
      <c r="L681" s="30"/>
      <c r="M681" s="30"/>
      <c r="N681" s="30"/>
      <c r="O681" s="30"/>
      <c r="P681" s="30"/>
      <c r="Q681" s="30"/>
      <c r="R681" s="30"/>
      <c r="S681" s="30"/>
      <c r="T681" s="30"/>
      <c r="U681" s="30"/>
      <c r="V681" s="30"/>
      <c r="W681" s="3"/>
      <c r="X681" s="3"/>
      <c r="Y681" s="3"/>
      <c r="Z681" s="3"/>
    </row>
    <row r="682" spans="1:26" ht="13.4" customHeight="1">
      <c r="A682" s="30"/>
      <c r="B682" s="30"/>
      <c r="C682" s="30"/>
      <c r="D682" s="30"/>
      <c r="E682" s="30"/>
      <c r="F682" s="30"/>
      <c r="G682" s="30"/>
      <c r="H682" s="30"/>
      <c r="I682" s="30"/>
      <c r="J682" s="30"/>
      <c r="K682" s="30"/>
      <c r="L682" s="30"/>
      <c r="M682" s="30"/>
      <c r="N682" s="30"/>
      <c r="O682" s="30"/>
      <c r="P682" s="30"/>
      <c r="Q682" s="30"/>
      <c r="R682" s="30"/>
      <c r="S682" s="30"/>
      <c r="T682" s="30"/>
      <c r="U682" s="30"/>
      <c r="V682" s="30"/>
      <c r="W682" s="3"/>
      <c r="X682" s="3"/>
      <c r="Y682" s="3"/>
      <c r="Z682" s="3"/>
    </row>
    <row r="683" spans="1:26" ht="13.4" customHeight="1">
      <c r="A683" s="30"/>
      <c r="B683" s="30"/>
      <c r="C683" s="30"/>
      <c r="D683" s="30"/>
      <c r="E683" s="30"/>
      <c r="F683" s="30"/>
      <c r="G683" s="30"/>
      <c r="H683" s="30"/>
      <c r="I683" s="30"/>
      <c r="J683" s="30"/>
      <c r="K683" s="30"/>
      <c r="L683" s="30"/>
      <c r="M683" s="30"/>
      <c r="N683" s="30"/>
      <c r="O683" s="30"/>
      <c r="P683" s="30"/>
      <c r="Q683" s="30"/>
      <c r="R683" s="30"/>
      <c r="S683" s="30"/>
      <c r="T683" s="30"/>
      <c r="U683" s="30"/>
      <c r="V683" s="30"/>
      <c r="W683" s="3"/>
      <c r="X683" s="3"/>
      <c r="Y683" s="3"/>
      <c r="Z683" s="3"/>
    </row>
    <row r="684" spans="1:26" ht="13.4" customHeight="1">
      <c r="A684" s="30"/>
      <c r="B684" s="30"/>
      <c r="C684" s="30"/>
      <c r="D684" s="30"/>
      <c r="E684" s="30"/>
      <c r="F684" s="30"/>
      <c r="G684" s="30"/>
      <c r="H684" s="30"/>
      <c r="I684" s="30"/>
      <c r="J684" s="30"/>
      <c r="K684" s="30"/>
      <c r="L684" s="30"/>
      <c r="M684" s="30"/>
      <c r="N684" s="30"/>
      <c r="O684" s="30"/>
      <c r="P684" s="30"/>
      <c r="Q684" s="30"/>
      <c r="R684" s="30"/>
      <c r="S684" s="30"/>
      <c r="T684" s="30"/>
      <c r="U684" s="30"/>
      <c r="V684" s="30"/>
      <c r="W684" s="3"/>
      <c r="X684" s="3"/>
      <c r="Y684" s="3"/>
      <c r="Z684" s="3"/>
    </row>
    <row r="685" spans="1:26" ht="13.4" customHeight="1">
      <c r="A685" s="30"/>
      <c r="B685" s="30"/>
      <c r="C685" s="30"/>
      <c r="D685" s="30"/>
      <c r="E685" s="30"/>
      <c r="F685" s="30"/>
      <c r="G685" s="30"/>
      <c r="H685" s="30"/>
      <c r="I685" s="30"/>
      <c r="J685" s="30"/>
      <c r="K685" s="30"/>
      <c r="L685" s="30"/>
      <c r="M685" s="30"/>
      <c r="N685" s="30"/>
      <c r="O685" s="30"/>
      <c r="P685" s="30"/>
      <c r="Q685" s="30"/>
      <c r="R685" s="30"/>
      <c r="S685" s="30"/>
      <c r="T685" s="30"/>
      <c r="U685" s="30"/>
      <c r="V685" s="30"/>
      <c r="W685" s="3"/>
      <c r="X685" s="3"/>
      <c r="Y685" s="3"/>
      <c r="Z685" s="3"/>
    </row>
    <row r="686" spans="1:26" ht="13.4" customHeight="1">
      <c r="A686" s="30"/>
      <c r="B686" s="30"/>
      <c r="C686" s="30"/>
      <c r="D686" s="30"/>
      <c r="E686" s="30"/>
      <c r="F686" s="30"/>
      <c r="G686" s="30"/>
      <c r="H686" s="30"/>
      <c r="I686" s="30"/>
      <c r="J686" s="30"/>
      <c r="K686" s="30"/>
      <c r="L686" s="30"/>
      <c r="M686" s="30"/>
      <c r="N686" s="30"/>
      <c r="O686" s="30"/>
      <c r="P686" s="30"/>
      <c r="Q686" s="30"/>
      <c r="R686" s="30"/>
      <c r="S686" s="30"/>
      <c r="T686" s="30"/>
      <c r="U686" s="30"/>
      <c r="V686" s="30"/>
      <c r="W686" s="3"/>
      <c r="X686" s="3"/>
      <c r="Y686" s="3"/>
      <c r="Z686" s="3"/>
    </row>
    <row r="687" spans="1:26" ht="13.4" customHeight="1">
      <c r="A687" s="30"/>
      <c r="B687" s="30"/>
      <c r="C687" s="30"/>
      <c r="D687" s="30"/>
      <c r="E687" s="30"/>
      <c r="F687" s="30"/>
      <c r="G687" s="30"/>
      <c r="H687" s="30"/>
      <c r="I687" s="30"/>
      <c r="J687" s="30"/>
      <c r="K687" s="30"/>
      <c r="L687" s="30"/>
      <c r="M687" s="30"/>
      <c r="N687" s="30"/>
      <c r="O687" s="30"/>
      <c r="P687" s="30"/>
      <c r="Q687" s="30"/>
      <c r="R687" s="30"/>
      <c r="S687" s="30"/>
      <c r="T687" s="30"/>
      <c r="U687" s="30"/>
      <c r="V687" s="30"/>
      <c r="W687" s="3"/>
      <c r="X687" s="3"/>
      <c r="Y687" s="3"/>
      <c r="Z687" s="3"/>
    </row>
    <row r="688" spans="1:26" ht="13.4" customHeight="1">
      <c r="A688" s="30"/>
      <c r="B688" s="30"/>
      <c r="C688" s="30"/>
      <c r="D688" s="30"/>
      <c r="E688" s="30"/>
      <c r="F688" s="30"/>
      <c r="G688" s="30"/>
      <c r="H688" s="30"/>
      <c r="I688" s="30"/>
      <c r="J688" s="30"/>
      <c r="K688" s="30"/>
      <c r="L688" s="30"/>
      <c r="M688" s="30"/>
      <c r="N688" s="30"/>
      <c r="O688" s="30"/>
      <c r="P688" s="30"/>
      <c r="Q688" s="30"/>
      <c r="R688" s="30"/>
      <c r="S688" s="30"/>
      <c r="T688" s="30"/>
      <c r="U688" s="30"/>
      <c r="V688" s="30"/>
      <c r="W688" s="3"/>
      <c r="X688" s="3"/>
      <c r="Y688" s="3"/>
      <c r="Z688" s="3"/>
    </row>
    <row r="689" spans="1:26" ht="13.4" customHeight="1">
      <c r="A689" s="30"/>
      <c r="B689" s="30"/>
      <c r="C689" s="30"/>
      <c r="D689" s="30"/>
      <c r="E689" s="30"/>
      <c r="F689" s="30"/>
      <c r="G689" s="30"/>
      <c r="H689" s="30"/>
      <c r="I689" s="30"/>
      <c r="J689" s="30"/>
      <c r="K689" s="30"/>
      <c r="L689" s="30"/>
      <c r="M689" s="30"/>
      <c r="N689" s="30"/>
      <c r="O689" s="30"/>
      <c r="P689" s="30"/>
      <c r="Q689" s="30"/>
      <c r="R689" s="30"/>
      <c r="S689" s="30"/>
      <c r="T689" s="30"/>
      <c r="U689" s="30"/>
      <c r="V689" s="30"/>
      <c r="W689" s="3"/>
      <c r="X689" s="3"/>
      <c r="Y689" s="3"/>
      <c r="Z689" s="3"/>
    </row>
    <row r="690" spans="1:26" ht="13.4" customHeight="1">
      <c r="A690" s="30"/>
      <c r="B690" s="30"/>
      <c r="C690" s="30"/>
      <c r="D690" s="30"/>
      <c r="E690" s="30"/>
      <c r="F690" s="30"/>
      <c r="G690" s="30"/>
      <c r="H690" s="30"/>
      <c r="I690" s="30"/>
      <c r="J690" s="30"/>
      <c r="K690" s="30"/>
      <c r="L690" s="30"/>
      <c r="M690" s="30"/>
      <c r="N690" s="30"/>
      <c r="O690" s="30"/>
      <c r="P690" s="30"/>
      <c r="Q690" s="30"/>
      <c r="R690" s="30"/>
      <c r="S690" s="30"/>
      <c r="T690" s="30"/>
      <c r="U690" s="30"/>
      <c r="V690" s="30"/>
      <c r="W690" s="3"/>
      <c r="X690" s="3"/>
      <c r="Y690" s="3"/>
      <c r="Z690" s="3"/>
    </row>
    <row r="691" spans="1:26" ht="13.4" customHeight="1">
      <c r="A691" s="30"/>
      <c r="B691" s="30"/>
      <c r="C691" s="30"/>
      <c r="D691" s="30"/>
      <c r="E691" s="30"/>
      <c r="F691" s="30"/>
      <c r="G691" s="30"/>
      <c r="H691" s="30"/>
      <c r="I691" s="30"/>
      <c r="J691" s="30"/>
      <c r="K691" s="30"/>
      <c r="L691" s="30"/>
      <c r="M691" s="30"/>
      <c r="N691" s="30"/>
      <c r="O691" s="30"/>
      <c r="P691" s="30"/>
      <c r="Q691" s="30"/>
      <c r="R691" s="30"/>
      <c r="S691" s="30"/>
      <c r="T691" s="30"/>
      <c r="U691" s="30"/>
      <c r="V691" s="30"/>
      <c r="W691" s="3"/>
      <c r="X691" s="3"/>
      <c r="Y691" s="3"/>
      <c r="Z691" s="3"/>
    </row>
    <row r="692" spans="1:26" ht="13.4" customHeight="1">
      <c r="A692" s="30"/>
      <c r="B692" s="30"/>
      <c r="C692" s="30"/>
      <c r="D692" s="30"/>
      <c r="E692" s="30"/>
      <c r="F692" s="30"/>
      <c r="G692" s="30"/>
      <c r="H692" s="30"/>
      <c r="I692" s="30"/>
      <c r="J692" s="30"/>
      <c r="K692" s="30"/>
      <c r="L692" s="30"/>
      <c r="M692" s="30"/>
      <c r="N692" s="30"/>
      <c r="O692" s="30"/>
      <c r="P692" s="30"/>
      <c r="Q692" s="30"/>
      <c r="R692" s="30"/>
      <c r="S692" s="30"/>
      <c r="T692" s="30"/>
      <c r="U692" s="30"/>
      <c r="V692" s="30"/>
      <c r="W692" s="3"/>
      <c r="X692" s="3"/>
      <c r="Y692" s="3"/>
      <c r="Z692" s="3"/>
    </row>
    <row r="693" spans="1:26" ht="13.4" customHeight="1">
      <c r="A693" s="30"/>
      <c r="B693" s="30"/>
      <c r="C693" s="30"/>
      <c r="D693" s="30"/>
      <c r="E693" s="30"/>
      <c r="F693" s="30"/>
      <c r="G693" s="30"/>
      <c r="H693" s="30"/>
      <c r="I693" s="30"/>
      <c r="J693" s="30"/>
      <c r="K693" s="30"/>
      <c r="L693" s="30"/>
      <c r="M693" s="30"/>
      <c r="N693" s="30"/>
      <c r="O693" s="30"/>
      <c r="P693" s="30"/>
      <c r="Q693" s="30"/>
      <c r="R693" s="30"/>
      <c r="S693" s="30"/>
      <c r="T693" s="30"/>
      <c r="U693" s="30"/>
      <c r="V693" s="30"/>
      <c r="W693" s="3"/>
      <c r="X693" s="3"/>
      <c r="Y693" s="3"/>
      <c r="Z693" s="3"/>
    </row>
    <row r="694" spans="1:26" ht="13.4" customHeight="1">
      <c r="A694" s="30"/>
      <c r="B694" s="30"/>
      <c r="C694" s="30"/>
      <c r="D694" s="30"/>
      <c r="E694" s="30"/>
      <c r="F694" s="30"/>
      <c r="G694" s="30"/>
      <c r="H694" s="30"/>
      <c r="I694" s="30"/>
      <c r="J694" s="30"/>
      <c r="K694" s="30"/>
      <c r="L694" s="30"/>
      <c r="M694" s="30"/>
      <c r="N694" s="30"/>
      <c r="O694" s="30"/>
      <c r="P694" s="30"/>
      <c r="Q694" s="30"/>
      <c r="R694" s="30"/>
      <c r="S694" s="30"/>
      <c r="T694" s="30"/>
      <c r="U694" s="30"/>
      <c r="V694" s="30"/>
      <c r="W694" s="3"/>
      <c r="X694" s="3"/>
      <c r="Y694" s="3"/>
      <c r="Z694" s="3"/>
    </row>
    <row r="695" spans="1:26" ht="13.4" customHeight="1">
      <c r="A695" s="30"/>
      <c r="B695" s="30"/>
      <c r="C695" s="30"/>
      <c r="D695" s="30"/>
      <c r="E695" s="30"/>
      <c r="F695" s="30"/>
      <c r="G695" s="30"/>
      <c r="H695" s="30"/>
      <c r="I695" s="30"/>
      <c r="J695" s="30"/>
      <c r="K695" s="30"/>
      <c r="L695" s="30"/>
      <c r="M695" s="30"/>
      <c r="N695" s="30"/>
      <c r="O695" s="30"/>
      <c r="P695" s="30"/>
      <c r="Q695" s="30"/>
      <c r="R695" s="30"/>
      <c r="S695" s="30"/>
      <c r="T695" s="30"/>
      <c r="U695" s="30"/>
      <c r="V695" s="30"/>
      <c r="W695" s="3"/>
      <c r="X695" s="3"/>
      <c r="Y695" s="3"/>
      <c r="Z695" s="3"/>
    </row>
    <row r="696" spans="1:26" ht="13.4" customHeight="1">
      <c r="A696" s="30"/>
      <c r="B696" s="30"/>
      <c r="C696" s="30"/>
      <c r="D696" s="30"/>
      <c r="E696" s="30"/>
      <c r="F696" s="30"/>
      <c r="G696" s="30"/>
      <c r="H696" s="30"/>
      <c r="I696" s="30"/>
      <c r="J696" s="30"/>
      <c r="K696" s="30"/>
      <c r="L696" s="30"/>
      <c r="M696" s="30"/>
      <c r="N696" s="30"/>
      <c r="O696" s="30"/>
      <c r="P696" s="30"/>
      <c r="Q696" s="30"/>
      <c r="R696" s="30"/>
      <c r="S696" s="30"/>
      <c r="T696" s="30"/>
      <c r="U696" s="30"/>
      <c r="V696" s="30"/>
      <c r="W696" s="3"/>
      <c r="X696" s="3"/>
      <c r="Y696" s="3"/>
      <c r="Z696" s="3"/>
    </row>
    <row r="697" spans="1:26" ht="13.4" customHeight="1">
      <c r="A697" s="30"/>
      <c r="B697" s="30"/>
      <c r="C697" s="30"/>
      <c r="D697" s="30"/>
      <c r="E697" s="30"/>
      <c r="F697" s="30"/>
      <c r="G697" s="30"/>
      <c r="H697" s="30"/>
      <c r="I697" s="30"/>
      <c r="J697" s="30"/>
      <c r="K697" s="30"/>
      <c r="L697" s="30"/>
      <c r="M697" s="30"/>
      <c r="N697" s="30"/>
      <c r="O697" s="30"/>
      <c r="P697" s="30"/>
      <c r="Q697" s="30"/>
      <c r="R697" s="30"/>
      <c r="S697" s="30"/>
      <c r="T697" s="30"/>
      <c r="U697" s="30"/>
      <c r="V697" s="30"/>
      <c r="W697" s="3"/>
      <c r="X697" s="3"/>
      <c r="Y697" s="3"/>
      <c r="Z697" s="3"/>
    </row>
    <row r="698" spans="1:26" ht="13.4" customHeight="1">
      <c r="A698" s="30"/>
      <c r="B698" s="30"/>
      <c r="C698" s="30"/>
      <c r="D698" s="30"/>
      <c r="E698" s="30"/>
      <c r="F698" s="30"/>
      <c r="G698" s="30"/>
      <c r="H698" s="30"/>
      <c r="I698" s="30"/>
      <c r="J698" s="30"/>
      <c r="K698" s="30"/>
      <c r="L698" s="30"/>
      <c r="M698" s="30"/>
      <c r="N698" s="30"/>
      <c r="O698" s="30"/>
      <c r="P698" s="30"/>
      <c r="Q698" s="30"/>
      <c r="R698" s="30"/>
      <c r="S698" s="30"/>
      <c r="T698" s="30"/>
      <c r="U698" s="30"/>
      <c r="V698" s="30"/>
      <c r="W698" s="3"/>
      <c r="X698" s="3"/>
      <c r="Y698" s="3"/>
      <c r="Z698" s="3"/>
    </row>
    <row r="699" spans="1:26" ht="13.4" customHeight="1">
      <c r="A699" s="30"/>
      <c r="B699" s="30"/>
      <c r="C699" s="30"/>
      <c r="D699" s="30"/>
      <c r="E699" s="30"/>
      <c r="F699" s="30"/>
      <c r="G699" s="30"/>
      <c r="H699" s="30"/>
      <c r="I699" s="30"/>
      <c r="J699" s="30"/>
      <c r="K699" s="30"/>
      <c r="L699" s="30"/>
      <c r="M699" s="30"/>
      <c r="N699" s="30"/>
      <c r="O699" s="30"/>
      <c r="P699" s="30"/>
      <c r="Q699" s="30"/>
      <c r="R699" s="30"/>
      <c r="S699" s="30"/>
      <c r="T699" s="30"/>
      <c r="U699" s="30"/>
      <c r="V699" s="30"/>
      <c r="W699" s="3"/>
      <c r="X699" s="3"/>
      <c r="Y699" s="3"/>
      <c r="Z699" s="3"/>
    </row>
    <row r="700" spans="1:26" ht="13.4" customHeight="1">
      <c r="A700" s="30"/>
      <c r="B700" s="30"/>
      <c r="C700" s="30"/>
      <c r="D700" s="30"/>
      <c r="E700" s="30"/>
      <c r="F700" s="30"/>
      <c r="G700" s="30"/>
      <c r="H700" s="30"/>
      <c r="I700" s="30"/>
      <c r="J700" s="30"/>
      <c r="K700" s="30"/>
      <c r="L700" s="30"/>
      <c r="M700" s="30"/>
      <c r="N700" s="30"/>
      <c r="O700" s="30"/>
      <c r="P700" s="30"/>
      <c r="Q700" s="30"/>
      <c r="R700" s="30"/>
      <c r="S700" s="30"/>
      <c r="T700" s="30"/>
      <c r="U700" s="30"/>
      <c r="V700" s="30"/>
      <c r="W700" s="3"/>
      <c r="X700" s="3"/>
      <c r="Y700" s="3"/>
      <c r="Z700" s="3"/>
    </row>
    <row r="701" spans="1:26" ht="13.4" customHeight="1">
      <c r="A701" s="30"/>
      <c r="B701" s="30"/>
      <c r="C701" s="30"/>
      <c r="D701" s="30"/>
      <c r="E701" s="30"/>
      <c r="F701" s="30"/>
      <c r="G701" s="30"/>
      <c r="H701" s="30"/>
      <c r="I701" s="30"/>
      <c r="J701" s="30"/>
      <c r="K701" s="30"/>
      <c r="L701" s="30"/>
      <c r="M701" s="30"/>
      <c r="N701" s="30"/>
      <c r="O701" s="30"/>
      <c r="P701" s="30"/>
      <c r="Q701" s="30"/>
      <c r="R701" s="30"/>
      <c r="S701" s="30"/>
      <c r="T701" s="30"/>
      <c r="U701" s="30"/>
      <c r="V701" s="30"/>
      <c r="W701" s="3"/>
      <c r="X701" s="3"/>
      <c r="Y701" s="3"/>
      <c r="Z701" s="3"/>
    </row>
    <row r="702" spans="1:26" ht="13.4" customHeight="1">
      <c r="A702" s="30"/>
      <c r="B702" s="30"/>
      <c r="C702" s="30"/>
      <c r="D702" s="30"/>
      <c r="E702" s="30"/>
      <c r="F702" s="30"/>
      <c r="G702" s="30"/>
      <c r="H702" s="30"/>
      <c r="I702" s="30"/>
      <c r="J702" s="30"/>
      <c r="K702" s="30"/>
      <c r="L702" s="30"/>
      <c r="M702" s="30"/>
      <c r="N702" s="30"/>
      <c r="O702" s="30"/>
      <c r="P702" s="30"/>
      <c r="Q702" s="30"/>
      <c r="R702" s="30"/>
      <c r="S702" s="30"/>
      <c r="T702" s="30"/>
      <c r="U702" s="30"/>
      <c r="V702" s="30"/>
      <c r="W702" s="3"/>
      <c r="X702" s="3"/>
      <c r="Y702" s="3"/>
      <c r="Z702" s="3"/>
    </row>
    <row r="703" spans="1:26" ht="13.4" customHeight="1">
      <c r="A703" s="30"/>
      <c r="B703" s="30"/>
      <c r="C703" s="30"/>
      <c r="D703" s="30"/>
      <c r="E703" s="30"/>
      <c r="F703" s="30"/>
      <c r="G703" s="30"/>
      <c r="H703" s="30"/>
      <c r="I703" s="30"/>
      <c r="J703" s="30"/>
      <c r="K703" s="30"/>
      <c r="L703" s="30"/>
      <c r="M703" s="30"/>
      <c r="N703" s="30"/>
      <c r="O703" s="30"/>
      <c r="P703" s="30"/>
      <c r="Q703" s="30"/>
      <c r="R703" s="30"/>
      <c r="S703" s="30"/>
      <c r="T703" s="30"/>
      <c r="U703" s="30"/>
      <c r="V703" s="30"/>
      <c r="W703" s="3"/>
      <c r="X703" s="3"/>
      <c r="Y703" s="3"/>
      <c r="Z703" s="3"/>
    </row>
    <row r="704" spans="1:26" ht="13.4" customHeight="1">
      <c r="A704" s="30"/>
      <c r="B704" s="30"/>
      <c r="C704" s="30"/>
      <c r="D704" s="30"/>
      <c r="E704" s="30"/>
      <c r="F704" s="30"/>
      <c r="G704" s="30"/>
      <c r="H704" s="30"/>
      <c r="I704" s="30"/>
      <c r="J704" s="30"/>
      <c r="K704" s="30"/>
      <c r="L704" s="30"/>
      <c r="M704" s="30"/>
      <c r="N704" s="30"/>
      <c r="O704" s="30"/>
      <c r="P704" s="30"/>
      <c r="Q704" s="30"/>
      <c r="R704" s="30"/>
      <c r="S704" s="30"/>
      <c r="T704" s="30"/>
      <c r="U704" s="30"/>
      <c r="V704" s="30"/>
      <c r="W704" s="3"/>
      <c r="X704" s="3"/>
      <c r="Y704" s="3"/>
      <c r="Z704" s="3"/>
    </row>
    <row r="705" spans="1:26" ht="13.4" customHeight="1">
      <c r="A705" s="30"/>
      <c r="B705" s="30"/>
      <c r="C705" s="30"/>
      <c r="D705" s="30"/>
      <c r="E705" s="30"/>
      <c r="F705" s="30"/>
      <c r="G705" s="30"/>
      <c r="H705" s="30"/>
      <c r="I705" s="30"/>
      <c r="J705" s="30"/>
      <c r="K705" s="30"/>
      <c r="L705" s="30"/>
      <c r="M705" s="30"/>
      <c r="N705" s="30"/>
      <c r="O705" s="30"/>
      <c r="P705" s="30"/>
      <c r="Q705" s="30"/>
      <c r="R705" s="30"/>
      <c r="S705" s="30"/>
      <c r="T705" s="30"/>
      <c r="U705" s="30"/>
      <c r="V705" s="30"/>
      <c r="W705" s="3"/>
      <c r="X705" s="3"/>
      <c r="Y705" s="3"/>
      <c r="Z705" s="3"/>
    </row>
    <row r="706" spans="1:26" ht="13.4" customHeight="1">
      <c r="A706" s="30"/>
      <c r="B706" s="30"/>
      <c r="C706" s="30"/>
      <c r="D706" s="30"/>
      <c r="E706" s="30"/>
      <c r="F706" s="30"/>
      <c r="G706" s="30"/>
      <c r="H706" s="30"/>
      <c r="I706" s="30"/>
      <c r="J706" s="30"/>
      <c r="K706" s="30"/>
      <c r="L706" s="30"/>
      <c r="M706" s="30"/>
      <c r="N706" s="30"/>
      <c r="O706" s="30"/>
      <c r="P706" s="30"/>
      <c r="Q706" s="30"/>
      <c r="R706" s="30"/>
      <c r="S706" s="30"/>
      <c r="T706" s="30"/>
      <c r="U706" s="30"/>
      <c r="V706" s="30"/>
      <c r="W706" s="3"/>
      <c r="X706" s="3"/>
      <c r="Y706" s="3"/>
      <c r="Z706" s="3"/>
    </row>
    <row r="707" spans="1:26" ht="13.4" customHeight="1">
      <c r="A707" s="30"/>
      <c r="B707" s="30"/>
      <c r="C707" s="30"/>
      <c r="D707" s="30"/>
      <c r="E707" s="30"/>
      <c r="F707" s="30"/>
      <c r="G707" s="30"/>
      <c r="H707" s="30"/>
      <c r="I707" s="30"/>
      <c r="J707" s="30"/>
      <c r="K707" s="30"/>
      <c r="L707" s="30"/>
      <c r="M707" s="30"/>
      <c r="N707" s="30"/>
      <c r="O707" s="30"/>
      <c r="P707" s="30"/>
      <c r="Q707" s="30"/>
      <c r="R707" s="30"/>
      <c r="S707" s="30"/>
      <c r="T707" s="30"/>
      <c r="U707" s="30"/>
      <c r="V707" s="30"/>
      <c r="W707" s="3"/>
      <c r="X707" s="3"/>
      <c r="Y707" s="3"/>
      <c r="Z707" s="3"/>
    </row>
    <row r="708" spans="1:26" ht="13.4" customHeight="1">
      <c r="A708" s="30"/>
      <c r="B708" s="30"/>
      <c r="C708" s="30"/>
      <c r="D708" s="30"/>
      <c r="E708" s="30"/>
      <c r="F708" s="30"/>
      <c r="G708" s="30"/>
      <c r="H708" s="30"/>
      <c r="I708" s="30"/>
      <c r="J708" s="30"/>
      <c r="K708" s="30"/>
      <c r="L708" s="30"/>
      <c r="M708" s="30"/>
      <c r="N708" s="30"/>
      <c r="O708" s="30"/>
      <c r="P708" s="30"/>
      <c r="Q708" s="30"/>
      <c r="R708" s="30"/>
      <c r="S708" s="30"/>
      <c r="T708" s="30"/>
      <c r="U708" s="30"/>
      <c r="V708" s="30"/>
      <c r="W708" s="3"/>
      <c r="X708" s="3"/>
      <c r="Y708" s="3"/>
      <c r="Z708" s="3"/>
    </row>
    <row r="709" spans="1:26" ht="13.4" customHeight="1">
      <c r="A709" s="30"/>
      <c r="B709" s="30"/>
      <c r="C709" s="30"/>
      <c r="D709" s="30"/>
      <c r="E709" s="30"/>
      <c r="F709" s="30"/>
      <c r="G709" s="30"/>
      <c r="H709" s="30"/>
      <c r="I709" s="30"/>
      <c r="J709" s="30"/>
      <c r="K709" s="30"/>
      <c r="L709" s="30"/>
      <c r="M709" s="30"/>
      <c r="N709" s="30"/>
      <c r="O709" s="30"/>
      <c r="P709" s="30"/>
      <c r="Q709" s="30"/>
      <c r="R709" s="30"/>
      <c r="S709" s="30"/>
      <c r="T709" s="30"/>
      <c r="U709" s="30"/>
      <c r="V709" s="30"/>
      <c r="W709" s="3"/>
      <c r="X709" s="3"/>
      <c r="Y709" s="3"/>
      <c r="Z709" s="3"/>
    </row>
    <row r="710" spans="1:26" ht="13.4" customHeight="1">
      <c r="A710" s="30"/>
      <c r="B710" s="30"/>
      <c r="C710" s="30"/>
      <c r="D710" s="30"/>
      <c r="E710" s="30"/>
      <c r="F710" s="30"/>
      <c r="G710" s="30"/>
      <c r="H710" s="30"/>
      <c r="I710" s="30"/>
      <c r="J710" s="30"/>
      <c r="K710" s="30"/>
      <c r="L710" s="30"/>
      <c r="M710" s="30"/>
      <c r="N710" s="30"/>
      <c r="O710" s="30"/>
      <c r="P710" s="30"/>
      <c r="Q710" s="30"/>
      <c r="R710" s="30"/>
      <c r="S710" s="30"/>
      <c r="T710" s="30"/>
      <c r="U710" s="30"/>
      <c r="V710" s="30"/>
      <c r="W710" s="3"/>
      <c r="X710" s="3"/>
      <c r="Y710" s="3"/>
      <c r="Z710" s="3"/>
    </row>
    <row r="711" spans="1:26" ht="13.4" customHeight="1">
      <c r="A711" s="30"/>
      <c r="B711" s="30"/>
      <c r="C711" s="30"/>
      <c r="D711" s="30"/>
      <c r="E711" s="30"/>
      <c r="F711" s="30"/>
      <c r="G711" s="30"/>
      <c r="H711" s="30"/>
      <c r="I711" s="30"/>
      <c r="J711" s="30"/>
      <c r="K711" s="30"/>
      <c r="L711" s="30"/>
      <c r="M711" s="30"/>
      <c r="N711" s="30"/>
      <c r="O711" s="30"/>
      <c r="P711" s="30"/>
      <c r="Q711" s="30"/>
      <c r="R711" s="30"/>
      <c r="S711" s="30"/>
      <c r="T711" s="30"/>
      <c r="U711" s="30"/>
      <c r="V711" s="30"/>
      <c r="W711" s="3"/>
      <c r="X711" s="3"/>
      <c r="Y711" s="3"/>
      <c r="Z711" s="3"/>
    </row>
    <row r="712" spans="1:26" ht="13.4" customHeight="1">
      <c r="A712" s="30"/>
      <c r="B712" s="30"/>
      <c r="C712" s="30"/>
      <c r="D712" s="30"/>
      <c r="E712" s="30"/>
      <c r="F712" s="30"/>
      <c r="G712" s="30"/>
      <c r="H712" s="30"/>
      <c r="I712" s="30"/>
      <c r="J712" s="30"/>
      <c r="K712" s="30"/>
      <c r="L712" s="30"/>
      <c r="M712" s="30"/>
      <c r="N712" s="30"/>
      <c r="O712" s="30"/>
      <c r="P712" s="30"/>
      <c r="Q712" s="30"/>
      <c r="R712" s="30"/>
      <c r="S712" s="30"/>
      <c r="T712" s="30"/>
      <c r="U712" s="30"/>
      <c r="V712" s="30"/>
      <c r="W712" s="3"/>
      <c r="X712" s="3"/>
      <c r="Y712" s="3"/>
      <c r="Z712" s="3"/>
    </row>
    <row r="713" spans="1:26" ht="13.4" customHeight="1">
      <c r="A713" s="30"/>
      <c r="B713" s="30"/>
      <c r="C713" s="30"/>
      <c r="D713" s="30"/>
      <c r="E713" s="30"/>
      <c r="F713" s="30"/>
      <c r="G713" s="30"/>
      <c r="H713" s="30"/>
      <c r="I713" s="30"/>
      <c r="J713" s="30"/>
      <c r="K713" s="30"/>
      <c r="L713" s="30"/>
      <c r="M713" s="30"/>
      <c r="N713" s="30"/>
      <c r="O713" s="30"/>
      <c r="P713" s="30"/>
      <c r="Q713" s="30"/>
      <c r="R713" s="30"/>
      <c r="S713" s="30"/>
      <c r="T713" s="30"/>
      <c r="U713" s="30"/>
      <c r="V713" s="30"/>
      <c r="W713" s="3"/>
      <c r="X713" s="3"/>
      <c r="Y713" s="3"/>
      <c r="Z713" s="3"/>
    </row>
    <row r="714" spans="1:26" ht="13.4" customHeight="1">
      <c r="A714" s="30"/>
      <c r="B714" s="30"/>
      <c r="C714" s="30"/>
      <c r="D714" s="30"/>
      <c r="E714" s="30"/>
      <c r="F714" s="30"/>
      <c r="G714" s="30"/>
      <c r="H714" s="30"/>
      <c r="I714" s="30"/>
      <c r="J714" s="30"/>
      <c r="K714" s="30"/>
      <c r="L714" s="30"/>
      <c r="M714" s="30"/>
      <c r="N714" s="30"/>
      <c r="O714" s="30"/>
      <c r="P714" s="30"/>
      <c r="Q714" s="30"/>
      <c r="R714" s="30"/>
      <c r="S714" s="30"/>
      <c r="T714" s="30"/>
      <c r="U714" s="30"/>
      <c r="V714" s="30"/>
      <c r="W714" s="3"/>
      <c r="X714" s="3"/>
      <c r="Y714" s="3"/>
      <c r="Z714" s="3"/>
    </row>
    <row r="715" spans="1:26" ht="13.4" customHeight="1">
      <c r="A715" s="30"/>
      <c r="B715" s="30"/>
      <c r="C715" s="30"/>
      <c r="D715" s="30"/>
      <c r="E715" s="30"/>
      <c r="F715" s="30"/>
      <c r="G715" s="30"/>
      <c r="H715" s="30"/>
      <c r="I715" s="30"/>
      <c r="J715" s="30"/>
      <c r="K715" s="30"/>
      <c r="L715" s="30"/>
      <c r="M715" s="30"/>
      <c r="N715" s="30"/>
      <c r="O715" s="30"/>
      <c r="P715" s="30"/>
      <c r="Q715" s="30"/>
      <c r="R715" s="30"/>
      <c r="S715" s="30"/>
      <c r="T715" s="30"/>
      <c r="U715" s="30"/>
      <c r="V715" s="30"/>
      <c r="W715" s="3"/>
      <c r="X715" s="3"/>
      <c r="Y715" s="3"/>
      <c r="Z715" s="3"/>
    </row>
    <row r="716" spans="1:26" ht="13.4" customHeight="1">
      <c r="A716" s="30"/>
      <c r="B716" s="30"/>
      <c r="C716" s="30"/>
      <c r="D716" s="30"/>
      <c r="E716" s="30"/>
      <c r="F716" s="30"/>
      <c r="G716" s="30"/>
      <c r="H716" s="30"/>
      <c r="I716" s="30"/>
      <c r="J716" s="30"/>
      <c r="K716" s="30"/>
      <c r="L716" s="30"/>
      <c r="M716" s="30"/>
      <c r="N716" s="30"/>
      <c r="O716" s="30"/>
      <c r="P716" s="30"/>
      <c r="Q716" s="30"/>
      <c r="R716" s="30"/>
      <c r="S716" s="30"/>
      <c r="T716" s="30"/>
      <c r="U716" s="30"/>
      <c r="V716" s="30"/>
      <c r="W716" s="3"/>
      <c r="X716" s="3"/>
      <c r="Y716" s="3"/>
      <c r="Z716" s="3"/>
    </row>
    <row r="717" spans="1:26" ht="13.4" customHeight="1">
      <c r="A717" s="30"/>
      <c r="B717" s="30"/>
      <c r="C717" s="30"/>
      <c r="D717" s="30"/>
      <c r="E717" s="30"/>
      <c r="F717" s="30"/>
      <c r="G717" s="30"/>
      <c r="H717" s="30"/>
      <c r="I717" s="30"/>
      <c r="J717" s="30"/>
      <c r="K717" s="30"/>
      <c r="L717" s="30"/>
      <c r="M717" s="30"/>
      <c r="N717" s="30"/>
      <c r="O717" s="30"/>
      <c r="P717" s="30"/>
      <c r="Q717" s="30"/>
      <c r="R717" s="30"/>
      <c r="S717" s="30"/>
      <c r="T717" s="30"/>
      <c r="U717" s="30"/>
      <c r="V717" s="30"/>
      <c r="W717" s="3"/>
      <c r="X717" s="3"/>
      <c r="Y717" s="3"/>
      <c r="Z717" s="3"/>
    </row>
    <row r="718" spans="1:26" ht="13.4" customHeight="1">
      <c r="A718" s="30"/>
      <c r="B718" s="30"/>
      <c r="C718" s="30"/>
      <c r="D718" s="30"/>
      <c r="E718" s="30"/>
      <c r="F718" s="30"/>
      <c r="G718" s="30"/>
      <c r="H718" s="30"/>
      <c r="I718" s="30"/>
      <c r="J718" s="30"/>
      <c r="K718" s="30"/>
      <c r="L718" s="30"/>
      <c r="M718" s="30"/>
      <c r="N718" s="30"/>
      <c r="O718" s="30"/>
      <c r="P718" s="30"/>
      <c r="Q718" s="30"/>
      <c r="R718" s="30"/>
      <c r="S718" s="30"/>
      <c r="T718" s="30"/>
      <c r="U718" s="30"/>
      <c r="V718" s="30"/>
      <c r="W718" s="3"/>
      <c r="X718" s="3"/>
      <c r="Y718" s="3"/>
      <c r="Z718" s="3"/>
    </row>
    <row r="719" spans="1:26" ht="13.4" customHeight="1">
      <c r="A719" s="30"/>
      <c r="B719" s="30"/>
      <c r="C719" s="30"/>
      <c r="D719" s="30"/>
      <c r="E719" s="30"/>
      <c r="F719" s="30"/>
      <c r="G719" s="30"/>
      <c r="H719" s="30"/>
      <c r="I719" s="30"/>
      <c r="J719" s="30"/>
      <c r="K719" s="30"/>
      <c r="L719" s="30"/>
      <c r="M719" s="30"/>
      <c r="N719" s="30"/>
      <c r="O719" s="30"/>
      <c r="P719" s="30"/>
      <c r="Q719" s="30"/>
      <c r="R719" s="30"/>
      <c r="S719" s="30"/>
      <c r="T719" s="30"/>
      <c r="U719" s="30"/>
      <c r="V719" s="30"/>
      <c r="W719" s="3"/>
      <c r="X719" s="3"/>
      <c r="Y719" s="3"/>
      <c r="Z719" s="3"/>
    </row>
    <row r="720" spans="1:26" ht="13.4" customHeight="1">
      <c r="A720" s="30"/>
      <c r="B720" s="30"/>
      <c r="C720" s="30"/>
      <c r="D720" s="30"/>
      <c r="E720" s="30"/>
      <c r="F720" s="30"/>
      <c r="G720" s="30"/>
      <c r="H720" s="30"/>
      <c r="I720" s="30"/>
      <c r="J720" s="30"/>
      <c r="K720" s="30"/>
      <c r="L720" s="30"/>
      <c r="M720" s="30"/>
      <c r="N720" s="30"/>
      <c r="O720" s="30"/>
      <c r="P720" s="30"/>
      <c r="Q720" s="30"/>
      <c r="R720" s="30"/>
      <c r="S720" s="30"/>
      <c r="T720" s="30"/>
      <c r="U720" s="30"/>
      <c r="V720" s="30"/>
      <c r="W720" s="3"/>
      <c r="X720" s="3"/>
      <c r="Y720" s="3"/>
      <c r="Z720" s="3"/>
    </row>
    <row r="721" spans="1:26" ht="13.4" customHeight="1">
      <c r="A721" s="30"/>
      <c r="B721" s="30"/>
      <c r="C721" s="30"/>
      <c r="D721" s="30"/>
      <c r="E721" s="30"/>
      <c r="F721" s="30"/>
      <c r="G721" s="30"/>
      <c r="H721" s="30"/>
      <c r="I721" s="30"/>
      <c r="J721" s="30"/>
      <c r="K721" s="30"/>
      <c r="L721" s="30"/>
      <c r="M721" s="30"/>
      <c r="N721" s="30"/>
      <c r="O721" s="30"/>
      <c r="P721" s="30"/>
      <c r="Q721" s="30"/>
      <c r="R721" s="30"/>
      <c r="S721" s="30"/>
      <c r="T721" s="30"/>
      <c r="U721" s="30"/>
      <c r="V721" s="30"/>
      <c r="W721" s="3"/>
      <c r="X721" s="3"/>
      <c r="Y721" s="3"/>
      <c r="Z721" s="3"/>
    </row>
    <row r="722" spans="1:26" ht="13.4" customHeight="1">
      <c r="A722" s="30"/>
      <c r="B722" s="30"/>
      <c r="C722" s="30"/>
      <c r="D722" s="30"/>
      <c r="E722" s="30"/>
      <c r="F722" s="30"/>
      <c r="G722" s="30"/>
      <c r="H722" s="30"/>
      <c r="I722" s="30"/>
      <c r="J722" s="30"/>
      <c r="K722" s="30"/>
      <c r="L722" s="30"/>
      <c r="M722" s="30"/>
      <c r="N722" s="30"/>
      <c r="O722" s="30"/>
      <c r="P722" s="30"/>
      <c r="Q722" s="30"/>
      <c r="R722" s="30"/>
      <c r="S722" s="30"/>
      <c r="T722" s="30"/>
      <c r="U722" s="30"/>
      <c r="V722" s="30"/>
      <c r="W722" s="3"/>
      <c r="X722" s="3"/>
      <c r="Y722" s="3"/>
      <c r="Z722" s="3"/>
    </row>
    <row r="723" spans="1:26" ht="13.4" customHeight="1">
      <c r="A723" s="30"/>
      <c r="B723" s="30"/>
      <c r="C723" s="30"/>
      <c r="D723" s="30"/>
      <c r="E723" s="30"/>
      <c r="F723" s="30"/>
      <c r="G723" s="30"/>
      <c r="H723" s="30"/>
      <c r="I723" s="30"/>
      <c r="J723" s="30"/>
      <c r="K723" s="30"/>
      <c r="L723" s="30"/>
      <c r="M723" s="30"/>
      <c r="N723" s="30"/>
      <c r="O723" s="30"/>
      <c r="P723" s="30"/>
      <c r="Q723" s="30"/>
      <c r="R723" s="30"/>
      <c r="S723" s="30"/>
      <c r="T723" s="30"/>
      <c r="U723" s="30"/>
      <c r="V723" s="30"/>
      <c r="W723" s="3"/>
      <c r="X723" s="3"/>
      <c r="Y723" s="3"/>
      <c r="Z723" s="3"/>
    </row>
    <row r="724" spans="1:26" ht="13.4" customHeight="1">
      <c r="A724" s="30"/>
      <c r="B724" s="30"/>
      <c r="C724" s="30"/>
      <c r="D724" s="30"/>
      <c r="E724" s="30"/>
      <c r="F724" s="30"/>
      <c r="G724" s="30"/>
      <c r="H724" s="30"/>
      <c r="I724" s="30"/>
      <c r="J724" s="30"/>
      <c r="K724" s="30"/>
      <c r="L724" s="30"/>
      <c r="M724" s="30"/>
      <c r="N724" s="30"/>
      <c r="O724" s="30"/>
      <c r="P724" s="30"/>
      <c r="Q724" s="30"/>
      <c r="R724" s="30"/>
      <c r="S724" s="30"/>
      <c r="T724" s="30"/>
      <c r="U724" s="30"/>
      <c r="V724" s="30"/>
      <c r="W724" s="3"/>
      <c r="X724" s="3"/>
      <c r="Y724" s="3"/>
      <c r="Z724" s="3"/>
    </row>
    <row r="725" spans="1:26" ht="13.4" customHeight="1">
      <c r="A725" s="30"/>
      <c r="B725" s="30"/>
      <c r="C725" s="30"/>
      <c r="D725" s="30"/>
      <c r="E725" s="30"/>
      <c r="F725" s="30"/>
      <c r="G725" s="30"/>
      <c r="H725" s="30"/>
      <c r="I725" s="30"/>
      <c r="J725" s="30"/>
      <c r="K725" s="30"/>
      <c r="L725" s="30"/>
      <c r="M725" s="30"/>
      <c r="N725" s="30"/>
      <c r="O725" s="30"/>
      <c r="P725" s="30"/>
      <c r="Q725" s="30"/>
      <c r="R725" s="30"/>
      <c r="S725" s="30"/>
      <c r="T725" s="30"/>
      <c r="U725" s="30"/>
      <c r="V725" s="30"/>
      <c r="W725" s="3"/>
      <c r="X725" s="3"/>
      <c r="Y725" s="3"/>
      <c r="Z725" s="3"/>
    </row>
    <row r="726" spans="1:26" ht="13.4" customHeight="1">
      <c r="A726" s="30"/>
      <c r="B726" s="30"/>
      <c r="C726" s="30"/>
      <c r="D726" s="30"/>
      <c r="E726" s="30"/>
      <c r="F726" s="30"/>
      <c r="G726" s="30"/>
      <c r="H726" s="30"/>
      <c r="I726" s="30"/>
      <c r="J726" s="30"/>
      <c r="K726" s="30"/>
      <c r="L726" s="30"/>
      <c r="M726" s="30"/>
      <c r="N726" s="30"/>
      <c r="O726" s="30"/>
      <c r="P726" s="30"/>
      <c r="Q726" s="30"/>
      <c r="R726" s="30"/>
      <c r="S726" s="30"/>
      <c r="T726" s="30"/>
      <c r="U726" s="30"/>
      <c r="V726" s="30"/>
      <c r="W726" s="3"/>
      <c r="X726" s="3"/>
      <c r="Y726" s="3"/>
      <c r="Z726" s="3"/>
    </row>
    <row r="727" spans="1:26" ht="13.4" customHeight="1">
      <c r="A727" s="30"/>
      <c r="B727" s="30"/>
      <c r="C727" s="30"/>
      <c r="D727" s="30"/>
      <c r="E727" s="30"/>
      <c r="F727" s="30"/>
      <c r="G727" s="30"/>
      <c r="H727" s="30"/>
      <c r="I727" s="30"/>
      <c r="J727" s="30"/>
      <c r="K727" s="30"/>
      <c r="L727" s="30"/>
      <c r="M727" s="30"/>
      <c r="N727" s="30"/>
      <c r="O727" s="30"/>
      <c r="P727" s="30"/>
      <c r="Q727" s="30"/>
      <c r="R727" s="30"/>
      <c r="S727" s="30"/>
      <c r="T727" s="30"/>
      <c r="U727" s="30"/>
      <c r="V727" s="30"/>
      <c r="W727" s="3"/>
      <c r="X727" s="3"/>
      <c r="Y727" s="3"/>
      <c r="Z727" s="3"/>
    </row>
    <row r="728" spans="1:26" ht="13.4" customHeight="1">
      <c r="A728" s="30"/>
      <c r="B728" s="30"/>
      <c r="C728" s="30"/>
      <c r="D728" s="30"/>
      <c r="E728" s="30"/>
      <c r="F728" s="30"/>
      <c r="G728" s="30"/>
      <c r="H728" s="30"/>
      <c r="I728" s="30"/>
      <c r="J728" s="30"/>
      <c r="K728" s="30"/>
      <c r="L728" s="30"/>
      <c r="M728" s="30"/>
      <c r="N728" s="30"/>
      <c r="O728" s="30"/>
      <c r="P728" s="30"/>
      <c r="Q728" s="30"/>
      <c r="R728" s="30"/>
      <c r="S728" s="30"/>
      <c r="T728" s="30"/>
      <c r="U728" s="30"/>
      <c r="V728" s="30"/>
      <c r="W728" s="3"/>
      <c r="X728" s="3"/>
      <c r="Y728" s="3"/>
      <c r="Z728" s="3"/>
    </row>
    <row r="729" spans="1:26" ht="13.4" customHeight="1">
      <c r="A729" s="30"/>
      <c r="B729" s="30"/>
      <c r="C729" s="30"/>
      <c r="D729" s="30"/>
      <c r="E729" s="30"/>
      <c r="F729" s="30"/>
      <c r="G729" s="30"/>
      <c r="H729" s="30"/>
      <c r="I729" s="30"/>
      <c r="J729" s="30"/>
      <c r="K729" s="30"/>
      <c r="L729" s="30"/>
      <c r="M729" s="30"/>
      <c r="N729" s="30"/>
      <c r="O729" s="30"/>
      <c r="P729" s="30"/>
      <c r="Q729" s="30"/>
      <c r="R729" s="30"/>
      <c r="S729" s="30"/>
      <c r="T729" s="30"/>
      <c r="U729" s="30"/>
      <c r="V729" s="30"/>
      <c r="W729" s="3"/>
      <c r="X729" s="3"/>
      <c r="Y729" s="3"/>
      <c r="Z729" s="3"/>
    </row>
    <row r="730" spans="1:26" ht="13.4" customHeight="1">
      <c r="A730" s="30"/>
      <c r="B730" s="30"/>
      <c r="C730" s="30"/>
      <c r="D730" s="30"/>
      <c r="E730" s="30"/>
      <c r="F730" s="30"/>
      <c r="G730" s="30"/>
      <c r="H730" s="30"/>
      <c r="I730" s="30"/>
      <c r="J730" s="30"/>
      <c r="K730" s="30"/>
      <c r="L730" s="30"/>
      <c r="M730" s="30"/>
      <c r="N730" s="30"/>
      <c r="O730" s="30"/>
      <c r="P730" s="30"/>
      <c r="Q730" s="30"/>
      <c r="R730" s="30"/>
      <c r="S730" s="30"/>
      <c r="T730" s="30"/>
      <c r="U730" s="30"/>
      <c r="V730" s="30"/>
      <c r="W730" s="3"/>
      <c r="X730" s="3"/>
      <c r="Y730" s="3"/>
      <c r="Z730" s="3"/>
    </row>
    <row r="731" spans="1:26" ht="13.4" customHeight="1">
      <c r="A731" s="30"/>
      <c r="B731" s="30"/>
      <c r="C731" s="30"/>
      <c r="D731" s="30"/>
      <c r="E731" s="30"/>
      <c r="F731" s="30"/>
      <c r="G731" s="30"/>
      <c r="H731" s="30"/>
      <c r="I731" s="30"/>
      <c r="J731" s="30"/>
      <c r="K731" s="30"/>
      <c r="L731" s="30"/>
      <c r="M731" s="30"/>
      <c r="N731" s="30"/>
      <c r="O731" s="30"/>
      <c r="P731" s="30"/>
      <c r="Q731" s="30"/>
      <c r="R731" s="30"/>
      <c r="S731" s="30"/>
      <c r="T731" s="30"/>
      <c r="U731" s="30"/>
      <c r="V731" s="30"/>
      <c r="W731" s="3"/>
      <c r="X731" s="3"/>
      <c r="Y731" s="3"/>
      <c r="Z731" s="3"/>
    </row>
    <row r="732" spans="1:26" ht="13.4" customHeight="1">
      <c r="A732" s="30"/>
      <c r="B732" s="30"/>
      <c r="C732" s="30"/>
      <c r="D732" s="30"/>
      <c r="E732" s="30"/>
      <c r="F732" s="30"/>
      <c r="G732" s="30"/>
      <c r="H732" s="30"/>
      <c r="I732" s="30"/>
      <c r="J732" s="30"/>
      <c r="K732" s="30"/>
      <c r="L732" s="30"/>
      <c r="M732" s="30"/>
      <c r="N732" s="30"/>
      <c r="O732" s="30"/>
      <c r="P732" s="30"/>
      <c r="Q732" s="30"/>
      <c r="R732" s="30"/>
      <c r="S732" s="30"/>
      <c r="T732" s="30"/>
      <c r="U732" s="30"/>
      <c r="V732" s="30"/>
      <c r="W732" s="3"/>
      <c r="X732" s="3"/>
      <c r="Y732" s="3"/>
      <c r="Z732" s="3"/>
    </row>
    <row r="733" spans="1:26" ht="13.4" customHeight="1">
      <c r="A733" s="30"/>
      <c r="B733" s="30"/>
      <c r="C733" s="30"/>
      <c r="D733" s="30"/>
      <c r="E733" s="30"/>
      <c r="F733" s="30"/>
      <c r="G733" s="30"/>
      <c r="H733" s="30"/>
      <c r="I733" s="30"/>
      <c r="J733" s="30"/>
      <c r="K733" s="30"/>
      <c r="L733" s="30"/>
      <c r="M733" s="30"/>
      <c r="N733" s="30"/>
      <c r="O733" s="30"/>
      <c r="P733" s="30"/>
      <c r="Q733" s="30"/>
      <c r="R733" s="30"/>
      <c r="S733" s="30"/>
      <c r="T733" s="30"/>
      <c r="U733" s="30"/>
      <c r="V733" s="30"/>
      <c r="W733" s="3"/>
      <c r="X733" s="3"/>
      <c r="Y733" s="3"/>
      <c r="Z733" s="3"/>
    </row>
    <row r="734" spans="1:26" ht="13.4" customHeight="1">
      <c r="A734" s="30"/>
      <c r="B734" s="30"/>
      <c r="C734" s="30"/>
      <c r="D734" s="30"/>
      <c r="E734" s="30"/>
      <c r="F734" s="30"/>
      <c r="G734" s="30"/>
      <c r="H734" s="30"/>
      <c r="I734" s="30"/>
      <c r="J734" s="30"/>
      <c r="K734" s="30"/>
      <c r="L734" s="30"/>
      <c r="M734" s="30"/>
      <c r="N734" s="30"/>
      <c r="O734" s="30"/>
      <c r="P734" s="30"/>
      <c r="Q734" s="30"/>
      <c r="R734" s="30"/>
      <c r="S734" s="30"/>
      <c r="T734" s="30"/>
      <c r="U734" s="30"/>
      <c r="V734" s="30"/>
      <c r="W734" s="3"/>
      <c r="X734" s="3"/>
      <c r="Y734" s="3"/>
      <c r="Z734" s="3"/>
    </row>
    <row r="735" spans="1:26" ht="13.4" customHeight="1">
      <c r="A735" s="30"/>
      <c r="B735" s="30"/>
      <c r="C735" s="30"/>
      <c r="D735" s="30"/>
      <c r="E735" s="30"/>
      <c r="F735" s="30"/>
      <c r="G735" s="30"/>
      <c r="H735" s="30"/>
      <c r="I735" s="30"/>
      <c r="J735" s="30"/>
      <c r="K735" s="30"/>
      <c r="L735" s="30"/>
      <c r="M735" s="30"/>
      <c r="N735" s="30"/>
      <c r="O735" s="30"/>
      <c r="P735" s="30"/>
      <c r="Q735" s="30"/>
      <c r="R735" s="30"/>
      <c r="S735" s="30"/>
      <c r="T735" s="30"/>
      <c r="U735" s="30"/>
      <c r="V735" s="30"/>
      <c r="W735" s="3"/>
      <c r="X735" s="3"/>
      <c r="Y735" s="3"/>
      <c r="Z735" s="3"/>
    </row>
    <row r="736" spans="1:26" ht="13.4" customHeight="1">
      <c r="A736" s="30"/>
      <c r="B736" s="30"/>
      <c r="C736" s="30"/>
      <c r="D736" s="30"/>
      <c r="E736" s="30"/>
      <c r="F736" s="30"/>
      <c r="G736" s="30"/>
      <c r="H736" s="30"/>
      <c r="I736" s="30"/>
      <c r="J736" s="30"/>
      <c r="K736" s="30"/>
      <c r="L736" s="30"/>
      <c r="M736" s="30"/>
      <c r="N736" s="30"/>
      <c r="O736" s="30"/>
      <c r="P736" s="30"/>
      <c r="Q736" s="30"/>
      <c r="R736" s="30"/>
      <c r="S736" s="30"/>
      <c r="T736" s="30"/>
      <c r="U736" s="30"/>
      <c r="V736" s="30"/>
      <c r="W736" s="3"/>
      <c r="X736" s="3"/>
      <c r="Y736" s="3"/>
      <c r="Z736" s="3"/>
    </row>
    <row r="737" spans="1:26" ht="13.4" customHeight="1">
      <c r="A737" s="30"/>
      <c r="B737" s="30"/>
      <c r="C737" s="30"/>
      <c r="D737" s="30"/>
      <c r="E737" s="30"/>
      <c r="F737" s="30"/>
      <c r="G737" s="30"/>
      <c r="H737" s="30"/>
      <c r="I737" s="30"/>
      <c r="J737" s="30"/>
      <c r="K737" s="30"/>
      <c r="L737" s="30"/>
      <c r="M737" s="30"/>
      <c r="N737" s="30"/>
      <c r="O737" s="30"/>
      <c r="P737" s="30"/>
      <c r="Q737" s="30"/>
      <c r="R737" s="30"/>
      <c r="S737" s="30"/>
      <c r="T737" s="30"/>
      <c r="U737" s="30"/>
      <c r="V737" s="30"/>
      <c r="W737" s="3"/>
      <c r="X737" s="3"/>
      <c r="Y737" s="3"/>
      <c r="Z737" s="3"/>
    </row>
    <row r="738" spans="1:26" ht="13.4" customHeight="1">
      <c r="A738" s="30"/>
      <c r="B738" s="30"/>
      <c r="C738" s="30"/>
      <c r="D738" s="30"/>
      <c r="E738" s="30"/>
      <c r="F738" s="30"/>
      <c r="G738" s="30"/>
      <c r="H738" s="30"/>
      <c r="I738" s="30"/>
      <c r="J738" s="30"/>
      <c r="K738" s="30"/>
      <c r="L738" s="30"/>
      <c r="M738" s="30"/>
      <c r="N738" s="30"/>
      <c r="O738" s="30"/>
      <c r="P738" s="30"/>
      <c r="Q738" s="30"/>
      <c r="R738" s="30"/>
      <c r="S738" s="30"/>
      <c r="T738" s="30"/>
      <c r="U738" s="30"/>
      <c r="V738" s="30"/>
      <c r="W738" s="3"/>
      <c r="X738" s="3"/>
      <c r="Y738" s="3"/>
      <c r="Z738" s="3"/>
    </row>
    <row r="739" spans="1:26" ht="13.4" customHeight="1">
      <c r="A739" s="30"/>
      <c r="B739" s="30"/>
      <c r="C739" s="30"/>
      <c r="D739" s="30"/>
      <c r="E739" s="30"/>
      <c r="F739" s="30"/>
      <c r="G739" s="30"/>
      <c r="H739" s="30"/>
      <c r="I739" s="30"/>
      <c r="J739" s="30"/>
      <c r="K739" s="30"/>
      <c r="L739" s="30"/>
      <c r="M739" s="30"/>
      <c r="N739" s="30"/>
      <c r="O739" s="30"/>
      <c r="P739" s="30"/>
      <c r="Q739" s="30"/>
      <c r="R739" s="30"/>
      <c r="S739" s="30"/>
      <c r="T739" s="30"/>
      <c r="U739" s="30"/>
      <c r="V739" s="30"/>
      <c r="W739" s="3"/>
      <c r="X739" s="3"/>
      <c r="Y739" s="3"/>
      <c r="Z739" s="3"/>
    </row>
    <row r="740" spans="1:26" ht="13.4" customHeight="1">
      <c r="A740" s="30"/>
      <c r="B740" s="30"/>
      <c r="C740" s="30"/>
      <c r="D740" s="30"/>
      <c r="E740" s="30"/>
      <c r="F740" s="30"/>
      <c r="G740" s="30"/>
      <c r="H740" s="30"/>
      <c r="I740" s="30"/>
      <c r="J740" s="30"/>
      <c r="K740" s="30"/>
      <c r="L740" s="30"/>
      <c r="M740" s="30"/>
      <c r="N740" s="30"/>
      <c r="O740" s="30"/>
      <c r="P740" s="30"/>
      <c r="Q740" s="30"/>
      <c r="R740" s="30"/>
      <c r="S740" s="30"/>
      <c r="T740" s="30"/>
      <c r="U740" s="30"/>
      <c r="V740" s="30"/>
      <c r="W740" s="3"/>
      <c r="X740" s="3"/>
      <c r="Y740" s="3"/>
      <c r="Z740" s="3"/>
    </row>
    <row r="741" spans="1:26" ht="13.4" customHeight="1">
      <c r="A741" s="30"/>
      <c r="B741" s="30"/>
      <c r="C741" s="30"/>
      <c r="D741" s="30"/>
      <c r="E741" s="30"/>
      <c r="F741" s="30"/>
      <c r="G741" s="30"/>
      <c r="H741" s="30"/>
      <c r="I741" s="30"/>
      <c r="J741" s="30"/>
      <c r="K741" s="30"/>
      <c r="L741" s="30"/>
      <c r="M741" s="30"/>
      <c r="N741" s="30"/>
      <c r="O741" s="30"/>
      <c r="P741" s="30"/>
      <c r="Q741" s="30"/>
      <c r="R741" s="30"/>
      <c r="S741" s="30"/>
      <c r="T741" s="30"/>
      <c r="U741" s="30"/>
      <c r="V741" s="30"/>
      <c r="W741" s="3"/>
      <c r="X741" s="3"/>
      <c r="Y741" s="3"/>
      <c r="Z741" s="3"/>
    </row>
    <row r="742" spans="1:26" ht="13.4" customHeight="1">
      <c r="A742" s="30"/>
      <c r="B742" s="30"/>
      <c r="C742" s="30"/>
      <c r="D742" s="30"/>
      <c r="E742" s="30"/>
      <c r="F742" s="30"/>
      <c r="G742" s="30"/>
      <c r="H742" s="30"/>
      <c r="I742" s="30"/>
      <c r="J742" s="30"/>
      <c r="K742" s="30"/>
      <c r="L742" s="30"/>
      <c r="M742" s="30"/>
      <c r="N742" s="30"/>
      <c r="O742" s="30"/>
      <c r="P742" s="30"/>
      <c r="Q742" s="30"/>
      <c r="R742" s="30"/>
      <c r="S742" s="30"/>
      <c r="T742" s="30"/>
      <c r="U742" s="30"/>
      <c r="V742" s="30"/>
      <c r="W742" s="3"/>
      <c r="X742" s="3"/>
      <c r="Y742" s="3"/>
      <c r="Z742" s="3"/>
    </row>
    <row r="743" spans="1:26" ht="13.4" customHeight="1">
      <c r="A743" s="30"/>
      <c r="B743" s="30"/>
      <c r="C743" s="30"/>
      <c r="D743" s="30"/>
      <c r="E743" s="30"/>
      <c r="F743" s="30"/>
      <c r="G743" s="30"/>
      <c r="H743" s="30"/>
      <c r="I743" s="30"/>
      <c r="J743" s="30"/>
      <c r="K743" s="30"/>
      <c r="L743" s="30"/>
      <c r="M743" s="30"/>
      <c r="N743" s="30"/>
      <c r="O743" s="30"/>
      <c r="P743" s="30"/>
      <c r="Q743" s="30"/>
      <c r="R743" s="30"/>
      <c r="S743" s="30"/>
      <c r="T743" s="30"/>
      <c r="U743" s="30"/>
      <c r="V743" s="30"/>
      <c r="W743" s="3"/>
      <c r="X743" s="3"/>
      <c r="Y743" s="3"/>
      <c r="Z743" s="3"/>
    </row>
    <row r="744" spans="1:26" ht="13.4" customHeight="1">
      <c r="A744" s="30"/>
      <c r="B744" s="30"/>
      <c r="C744" s="30"/>
      <c r="D744" s="30"/>
      <c r="E744" s="30"/>
      <c r="F744" s="30"/>
      <c r="G744" s="30"/>
      <c r="H744" s="30"/>
      <c r="I744" s="30"/>
      <c r="J744" s="30"/>
      <c r="K744" s="30"/>
      <c r="L744" s="30"/>
      <c r="M744" s="30"/>
      <c r="N744" s="30"/>
      <c r="O744" s="30"/>
      <c r="P744" s="30"/>
      <c r="Q744" s="30"/>
      <c r="R744" s="30"/>
      <c r="S744" s="30"/>
      <c r="T744" s="30"/>
      <c r="U744" s="30"/>
      <c r="V744" s="30"/>
      <c r="W744" s="3"/>
      <c r="X744" s="3"/>
      <c r="Y744" s="3"/>
      <c r="Z744" s="3"/>
    </row>
    <row r="745" spans="1:26" ht="13.4" customHeight="1">
      <c r="A745" s="30"/>
      <c r="B745" s="30"/>
      <c r="C745" s="30"/>
      <c r="D745" s="30"/>
      <c r="E745" s="30"/>
      <c r="F745" s="30"/>
      <c r="G745" s="30"/>
      <c r="H745" s="30"/>
      <c r="I745" s="30"/>
      <c r="J745" s="30"/>
      <c r="K745" s="30"/>
      <c r="L745" s="30"/>
      <c r="M745" s="30"/>
      <c r="N745" s="30"/>
      <c r="O745" s="30"/>
      <c r="P745" s="30"/>
      <c r="Q745" s="30"/>
      <c r="R745" s="30"/>
      <c r="S745" s="30"/>
      <c r="T745" s="30"/>
      <c r="U745" s="30"/>
      <c r="V745" s="30"/>
      <c r="W745" s="3"/>
      <c r="X745" s="3"/>
      <c r="Y745" s="3"/>
      <c r="Z745" s="3"/>
    </row>
    <row r="746" spans="1:26" ht="13.4" customHeight="1">
      <c r="A746" s="30"/>
      <c r="B746" s="30"/>
      <c r="C746" s="30"/>
      <c r="D746" s="30"/>
      <c r="E746" s="30"/>
      <c r="F746" s="30"/>
      <c r="G746" s="30"/>
      <c r="H746" s="30"/>
      <c r="I746" s="30"/>
      <c r="J746" s="30"/>
      <c r="K746" s="30"/>
      <c r="L746" s="30"/>
      <c r="M746" s="30"/>
      <c r="N746" s="30"/>
      <c r="O746" s="30"/>
      <c r="P746" s="30"/>
      <c r="Q746" s="30"/>
      <c r="R746" s="30"/>
      <c r="S746" s="30"/>
      <c r="T746" s="30"/>
      <c r="U746" s="30"/>
      <c r="V746" s="30"/>
      <c r="W746" s="3"/>
      <c r="X746" s="3"/>
      <c r="Y746" s="3"/>
      <c r="Z746" s="3"/>
    </row>
    <row r="747" spans="1:26" ht="13.4" customHeight="1">
      <c r="A747" s="30"/>
      <c r="B747" s="30"/>
      <c r="C747" s="30"/>
      <c r="D747" s="30"/>
      <c r="E747" s="30"/>
      <c r="F747" s="30"/>
      <c r="G747" s="30"/>
      <c r="H747" s="30"/>
      <c r="I747" s="30"/>
      <c r="J747" s="30"/>
      <c r="K747" s="30"/>
      <c r="L747" s="30"/>
      <c r="M747" s="30"/>
      <c r="N747" s="30"/>
      <c r="O747" s="30"/>
      <c r="P747" s="30"/>
      <c r="Q747" s="30"/>
      <c r="R747" s="30"/>
      <c r="S747" s="30"/>
      <c r="T747" s="30"/>
      <c r="U747" s="30"/>
      <c r="V747" s="30"/>
      <c r="W747" s="3"/>
      <c r="X747" s="3"/>
      <c r="Y747" s="3"/>
      <c r="Z747" s="3"/>
    </row>
    <row r="748" spans="1:26" ht="13.4" customHeight="1">
      <c r="A748" s="30"/>
      <c r="B748" s="30"/>
      <c r="C748" s="30"/>
      <c r="D748" s="30"/>
      <c r="E748" s="30"/>
      <c r="F748" s="30"/>
      <c r="G748" s="30"/>
      <c r="H748" s="30"/>
      <c r="I748" s="30"/>
      <c r="J748" s="30"/>
      <c r="K748" s="30"/>
      <c r="L748" s="30"/>
      <c r="M748" s="30"/>
      <c r="N748" s="30"/>
      <c r="O748" s="30"/>
      <c r="P748" s="30"/>
      <c r="Q748" s="30"/>
      <c r="R748" s="30"/>
      <c r="S748" s="30"/>
      <c r="T748" s="30"/>
      <c r="U748" s="30"/>
      <c r="V748" s="30"/>
      <c r="W748" s="3"/>
      <c r="X748" s="3"/>
      <c r="Y748" s="3"/>
      <c r="Z748" s="3"/>
    </row>
    <row r="749" spans="1:26" ht="13.4" customHeight="1">
      <c r="A749" s="30"/>
      <c r="B749" s="30"/>
      <c r="C749" s="30"/>
      <c r="D749" s="30"/>
      <c r="E749" s="30"/>
      <c r="F749" s="30"/>
      <c r="G749" s="30"/>
      <c r="H749" s="30"/>
      <c r="I749" s="30"/>
      <c r="J749" s="30"/>
      <c r="K749" s="30"/>
      <c r="L749" s="30"/>
      <c r="M749" s="30"/>
      <c r="N749" s="30"/>
      <c r="O749" s="30"/>
      <c r="P749" s="30"/>
      <c r="Q749" s="30"/>
      <c r="R749" s="30"/>
      <c r="S749" s="30"/>
      <c r="T749" s="30"/>
      <c r="U749" s="30"/>
      <c r="V749" s="30"/>
      <c r="W749" s="3"/>
      <c r="X749" s="3"/>
      <c r="Y749" s="3"/>
      <c r="Z749" s="3"/>
    </row>
    <row r="750" spans="1:26" ht="13.4" customHeight="1">
      <c r="A750" s="30"/>
      <c r="B750" s="30"/>
      <c r="C750" s="30"/>
      <c r="D750" s="30"/>
      <c r="E750" s="30"/>
      <c r="F750" s="30"/>
      <c r="G750" s="30"/>
      <c r="H750" s="30"/>
      <c r="I750" s="30"/>
      <c r="J750" s="30"/>
      <c r="K750" s="30"/>
      <c r="L750" s="30"/>
      <c r="M750" s="30"/>
      <c r="N750" s="30"/>
      <c r="O750" s="30"/>
      <c r="P750" s="30"/>
      <c r="Q750" s="30"/>
      <c r="R750" s="30"/>
      <c r="S750" s="30"/>
      <c r="T750" s="30"/>
      <c r="U750" s="30"/>
      <c r="V750" s="30"/>
      <c r="W750" s="3"/>
      <c r="X750" s="3"/>
      <c r="Y750" s="3"/>
      <c r="Z750" s="3"/>
    </row>
    <row r="751" spans="1:26" ht="13.4" customHeight="1">
      <c r="A751" s="30"/>
      <c r="B751" s="30"/>
      <c r="C751" s="30"/>
      <c r="D751" s="30"/>
      <c r="E751" s="30"/>
      <c r="F751" s="30"/>
      <c r="G751" s="30"/>
      <c r="H751" s="30"/>
      <c r="I751" s="30"/>
      <c r="J751" s="30"/>
      <c r="K751" s="30"/>
      <c r="L751" s="30"/>
      <c r="M751" s="30"/>
      <c r="N751" s="30"/>
      <c r="O751" s="30"/>
      <c r="P751" s="30"/>
      <c r="Q751" s="30"/>
      <c r="R751" s="30"/>
      <c r="S751" s="30"/>
      <c r="T751" s="30"/>
      <c r="U751" s="30"/>
      <c r="V751" s="30"/>
      <c r="W751" s="3"/>
      <c r="X751" s="3"/>
      <c r="Y751" s="3"/>
      <c r="Z751" s="3"/>
    </row>
    <row r="752" spans="1:26" ht="13.4" customHeight="1">
      <c r="A752" s="30"/>
      <c r="B752" s="30"/>
      <c r="C752" s="30"/>
      <c r="D752" s="30"/>
      <c r="E752" s="30"/>
      <c r="F752" s="30"/>
      <c r="G752" s="30"/>
      <c r="H752" s="30"/>
      <c r="I752" s="30"/>
      <c r="J752" s="30"/>
      <c r="K752" s="30"/>
      <c r="L752" s="30"/>
      <c r="M752" s="30"/>
      <c r="N752" s="30"/>
      <c r="O752" s="30"/>
      <c r="P752" s="30"/>
      <c r="Q752" s="30"/>
      <c r="R752" s="30"/>
      <c r="S752" s="30"/>
      <c r="T752" s="30"/>
      <c r="U752" s="30"/>
      <c r="V752" s="30"/>
      <c r="W752" s="3"/>
      <c r="X752" s="3"/>
      <c r="Y752" s="3"/>
      <c r="Z752" s="3"/>
    </row>
    <row r="753" spans="1:26" ht="13.4" customHeight="1">
      <c r="A753" s="30"/>
      <c r="B753" s="30"/>
      <c r="C753" s="30"/>
      <c r="D753" s="30"/>
      <c r="E753" s="30"/>
      <c r="F753" s="30"/>
      <c r="G753" s="30"/>
      <c r="H753" s="30"/>
      <c r="I753" s="30"/>
      <c r="J753" s="30"/>
      <c r="K753" s="30"/>
      <c r="L753" s="30"/>
      <c r="M753" s="30"/>
      <c r="N753" s="30"/>
      <c r="O753" s="30"/>
      <c r="P753" s="30"/>
      <c r="Q753" s="30"/>
      <c r="R753" s="30"/>
      <c r="S753" s="30"/>
      <c r="T753" s="30"/>
      <c r="U753" s="30"/>
      <c r="V753" s="30"/>
      <c r="W753" s="3"/>
      <c r="X753" s="3"/>
      <c r="Y753" s="3"/>
      <c r="Z753" s="3"/>
    </row>
    <row r="754" spans="1:26" ht="13.4" customHeight="1">
      <c r="A754" s="30"/>
      <c r="B754" s="30"/>
      <c r="C754" s="30"/>
      <c r="D754" s="30"/>
      <c r="E754" s="30"/>
      <c r="F754" s="30"/>
      <c r="G754" s="30"/>
      <c r="H754" s="30"/>
      <c r="I754" s="30"/>
      <c r="J754" s="30"/>
      <c r="K754" s="30"/>
      <c r="L754" s="30"/>
      <c r="M754" s="30"/>
      <c r="N754" s="30"/>
      <c r="O754" s="30"/>
      <c r="P754" s="30"/>
      <c r="Q754" s="30"/>
      <c r="R754" s="30"/>
      <c r="S754" s="30"/>
      <c r="T754" s="30"/>
      <c r="U754" s="30"/>
      <c r="V754" s="30"/>
      <c r="W754" s="3"/>
      <c r="X754" s="3"/>
      <c r="Y754" s="3"/>
      <c r="Z754" s="3"/>
    </row>
    <row r="755" spans="1:26" ht="13.4" customHeight="1">
      <c r="A755" s="30"/>
      <c r="B755" s="30"/>
      <c r="C755" s="30"/>
      <c r="D755" s="30"/>
      <c r="E755" s="30"/>
      <c r="F755" s="30"/>
      <c r="G755" s="30"/>
      <c r="H755" s="30"/>
      <c r="I755" s="30"/>
      <c r="J755" s="30"/>
      <c r="K755" s="30"/>
      <c r="L755" s="30"/>
      <c r="M755" s="30"/>
      <c r="N755" s="30"/>
      <c r="O755" s="30"/>
      <c r="P755" s="30"/>
      <c r="Q755" s="30"/>
      <c r="R755" s="30"/>
      <c r="S755" s="30"/>
      <c r="T755" s="30"/>
      <c r="U755" s="30"/>
      <c r="V755" s="30"/>
      <c r="W755" s="3"/>
      <c r="X755" s="3"/>
      <c r="Y755" s="3"/>
      <c r="Z755" s="3"/>
    </row>
    <row r="756" spans="1:26" ht="13.4" customHeight="1">
      <c r="A756" s="30"/>
      <c r="B756" s="30"/>
      <c r="C756" s="30"/>
      <c r="D756" s="30"/>
      <c r="E756" s="30"/>
      <c r="F756" s="30"/>
      <c r="G756" s="30"/>
      <c r="H756" s="30"/>
      <c r="I756" s="30"/>
      <c r="J756" s="30"/>
      <c r="K756" s="30"/>
      <c r="L756" s="30"/>
      <c r="M756" s="30"/>
      <c r="N756" s="30"/>
      <c r="O756" s="30"/>
      <c r="P756" s="30"/>
      <c r="Q756" s="30"/>
      <c r="R756" s="30"/>
      <c r="S756" s="30"/>
      <c r="T756" s="30"/>
      <c r="U756" s="30"/>
      <c r="V756" s="30"/>
      <c r="W756" s="3"/>
      <c r="X756" s="3"/>
      <c r="Y756" s="3"/>
      <c r="Z756" s="3"/>
    </row>
    <row r="757" spans="1:26" ht="13.4" customHeight="1">
      <c r="A757" s="30"/>
      <c r="B757" s="30"/>
      <c r="C757" s="30"/>
      <c r="D757" s="30"/>
      <c r="E757" s="30"/>
      <c r="F757" s="30"/>
      <c r="G757" s="30"/>
      <c r="H757" s="30"/>
      <c r="I757" s="30"/>
      <c r="J757" s="30"/>
      <c r="K757" s="30"/>
      <c r="L757" s="30"/>
      <c r="M757" s="30"/>
      <c r="N757" s="30"/>
      <c r="O757" s="30"/>
      <c r="P757" s="30"/>
      <c r="Q757" s="30"/>
      <c r="R757" s="30"/>
      <c r="S757" s="30"/>
      <c r="T757" s="30"/>
      <c r="U757" s="30"/>
      <c r="V757" s="30"/>
      <c r="W757" s="3"/>
      <c r="X757" s="3"/>
      <c r="Y757" s="3"/>
      <c r="Z757" s="3"/>
    </row>
    <row r="758" spans="1:26" ht="13.4" customHeight="1">
      <c r="A758" s="30"/>
      <c r="B758" s="30"/>
      <c r="C758" s="30"/>
      <c r="D758" s="30"/>
      <c r="E758" s="30"/>
      <c r="F758" s="30"/>
      <c r="G758" s="30"/>
      <c r="H758" s="30"/>
      <c r="I758" s="30"/>
      <c r="J758" s="30"/>
      <c r="K758" s="30"/>
      <c r="L758" s="30"/>
      <c r="M758" s="30"/>
      <c r="N758" s="30"/>
      <c r="O758" s="30"/>
      <c r="P758" s="30"/>
      <c r="Q758" s="30"/>
      <c r="R758" s="30"/>
      <c r="S758" s="30"/>
      <c r="T758" s="30"/>
      <c r="U758" s="30"/>
      <c r="V758" s="30"/>
      <c r="W758" s="3"/>
      <c r="X758" s="3"/>
      <c r="Y758" s="3"/>
      <c r="Z758" s="3"/>
    </row>
    <row r="759" spans="1:26" ht="13.4" customHeight="1">
      <c r="A759" s="30"/>
      <c r="B759" s="30"/>
      <c r="C759" s="30"/>
      <c r="D759" s="30"/>
      <c r="E759" s="30"/>
      <c r="F759" s="30"/>
      <c r="G759" s="30"/>
      <c r="H759" s="30"/>
      <c r="I759" s="30"/>
      <c r="J759" s="30"/>
      <c r="K759" s="30"/>
      <c r="L759" s="30"/>
      <c r="M759" s="30"/>
      <c r="N759" s="30"/>
      <c r="O759" s="30"/>
      <c r="P759" s="30"/>
      <c r="Q759" s="30"/>
      <c r="R759" s="30"/>
      <c r="S759" s="30"/>
      <c r="T759" s="30"/>
      <c r="U759" s="30"/>
      <c r="V759" s="30"/>
      <c r="W759" s="3"/>
      <c r="X759" s="3"/>
      <c r="Y759" s="3"/>
      <c r="Z759" s="3"/>
    </row>
    <row r="760" spans="1:26" ht="13.4" customHeight="1">
      <c r="A760" s="30"/>
      <c r="B760" s="30"/>
      <c r="C760" s="30"/>
      <c r="D760" s="30"/>
      <c r="E760" s="30"/>
      <c r="F760" s="30"/>
      <c r="G760" s="30"/>
      <c r="H760" s="30"/>
      <c r="I760" s="30"/>
      <c r="J760" s="30"/>
      <c r="K760" s="30"/>
      <c r="L760" s="30"/>
      <c r="M760" s="30"/>
      <c r="N760" s="30"/>
      <c r="O760" s="30"/>
      <c r="P760" s="30"/>
      <c r="Q760" s="30"/>
      <c r="R760" s="30"/>
      <c r="S760" s="30"/>
      <c r="T760" s="30"/>
      <c r="U760" s="30"/>
      <c r="V760" s="30"/>
      <c r="W760" s="3"/>
      <c r="X760" s="3"/>
      <c r="Y760" s="3"/>
      <c r="Z760" s="3"/>
    </row>
    <row r="761" spans="1:26" ht="13.4" customHeight="1">
      <c r="A761" s="30"/>
      <c r="B761" s="30"/>
      <c r="C761" s="30"/>
      <c r="D761" s="30"/>
      <c r="E761" s="30"/>
      <c r="F761" s="30"/>
      <c r="G761" s="30"/>
      <c r="H761" s="30"/>
      <c r="I761" s="30"/>
      <c r="J761" s="30"/>
      <c r="K761" s="30"/>
      <c r="L761" s="30"/>
      <c r="M761" s="30"/>
      <c r="N761" s="30"/>
      <c r="O761" s="30"/>
      <c r="P761" s="30"/>
      <c r="Q761" s="30"/>
      <c r="R761" s="30"/>
      <c r="S761" s="30"/>
      <c r="T761" s="30"/>
      <c r="U761" s="30"/>
      <c r="V761" s="30"/>
      <c r="W761" s="3"/>
      <c r="X761" s="3"/>
      <c r="Y761" s="3"/>
      <c r="Z761" s="3"/>
    </row>
    <row r="762" spans="1:26" ht="13.4" customHeight="1">
      <c r="A762" s="30"/>
      <c r="B762" s="30"/>
      <c r="C762" s="30"/>
      <c r="D762" s="30"/>
      <c r="E762" s="30"/>
      <c r="F762" s="30"/>
      <c r="G762" s="30"/>
      <c r="H762" s="30"/>
      <c r="I762" s="30"/>
      <c r="J762" s="30"/>
      <c r="K762" s="30"/>
      <c r="L762" s="30"/>
      <c r="M762" s="30"/>
      <c r="N762" s="30"/>
      <c r="O762" s="30"/>
      <c r="P762" s="30"/>
      <c r="Q762" s="30"/>
      <c r="R762" s="30"/>
      <c r="S762" s="30"/>
      <c r="T762" s="30"/>
      <c r="U762" s="30"/>
      <c r="V762" s="30"/>
      <c r="W762" s="3"/>
      <c r="X762" s="3"/>
      <c r="Y762" s="3"/>
      <c r="Z762" s="3"/>
    </row>
    <row r="763" spans="1:26" ht="13.4" customHeight="1">
      <c r="A763" s="30"/>
      <c r="B763" s="30"/>
      <c r="C763" s="30"/>
      <c r="D763" s="30"/>
      <c r="E763" s="30"/>
      <c r="F763" s="30"/>
      <c r="G763" s="30"/>
      <c r="H763" s="30"/>
      <c r="I763" s="30"/>
      <c r="J763" s="30"/>
      <c r="K763" s="30"/>
      <c r="L763" s="30"/>
      <c r="M763" s="30"/>
      <c r="N763" s="30"/>
      <c r="O763" s="30"/>
      <c r="P763" s="30"/>
      <c r="Q763" s="30"/>
      <c r="R763" s="30"/>
      <c r="S763" s="30"/>
      <c r="T763" s="30"/>
      <c r="U763" s="30"/>
      <c r="V763" s="30"/>
      <c r="W763" s="3"/>
      <c r="X763" s="3"/>
      <c r="Y763" s="3"/>
      <c r="Z763" s="3"/>
    </row>
    <row r="764" spans="1:26" ht="13.4" customHeight="1">
      <c r="A764" s="30"/>
      <c r="B764" s="30"/>
      <c r="C764" s="30"/>
      <c r="D764" s="30"/>
      <c r="E764" s="30"/>
      <c r="F764" s="30"/>
      <c r="G764" s="30"/>
      <c r="H764" s="30"/>
      <c r="I764" s="30"/>
      <c r="J764" s="30"/>
      <c r="K764" s="30"/>
      <c r="L764" s="30"/>
      <c r="M764" s="30"/>
      <c r="N764" s="30"/>
      <c r="O764" s="30"/>
      <c r="P764" s="30"/>
      <c r="Q764" s="30"/>
      <c r="R764" s="30"/>
      <c r="S764" s="30"/>
      <c r="T764" s="30"/>
      <c r="U764" s="30"/>
      <c r="V764" s="30"/>
      <c r="W764" s="3"/>
      <c r="X764" s="3"/>
      <c r="Y764" s="3"/>
      <c r="Z764" s="3"/>
    </row>
    <row r="765" spans="1:26" ht="13.4" customHeight="1">
      <c r="A765" s="30"/>
      <c r="B765" s="30"/>
      <c r="C765" s="30"/>
      <c r="D765" s="30"/>
      <c r="E765" s="30"/>
      <c r="F765" s="30"/>
      <c r="G765" s="30"/>
      <c r="H765" s="30"/>
      <c r="I765" s="30"/>
      <c r="J765" s="30"/>
      <c r="K765" s="30"/>
      <c r="L765" s="30"/>
      <c r="M765" s="30"/>
      <c r="N765" s="30"/>
      <c r="O765" s="30"/>
      <c r="P765" s="30"/>
      <c r="Q765" s="30"/>
      <c r="R765" s="30"/>
      <c r="S765" s="30"/>
      <c r="T765" s="30"/>
      <c r="U765" s="30"/>
      <c r="V765" s="30"/>
      <c r="W765" s="3"/>
      <c r="X765" s="3"/>
      <c r="Y765" s="3"/>
      <c r="Z765" s="3"/>
    </row>
    <row r="766" spans="1:26" ht="13.4" customHeight="1">
      <c r="A766" s="30"/>
      <c r="B766" s="30"/>
      <c r="C766" s="30"/>
      <c r="D766" s="30"/>
      <c r="E766" s="30"/>
      <c r="F766" s="30"/>
      <c r="G766" s="30"/>
      <c r="H766" s="30"/>
      <c r="I766" s="30"/>
      <c r="J766" s="30"/>
      <c r="K766" s="30"/>
      <c r="L766" s="30"/>
      <c r="M766" s="30"/>
      <c r="N766" s="30"/>
      <c r="O766" s="30"/>
      <c r="P766" s="30"/>
      <c r="Q766" s="30"/>
      <c r="R766" s="30"/>
      <c r="S766" s="30"/>
      <c r="T766" s="30"/>
      <c r="U766" s="30"/>
      <c r="V766" s="30"/>
      <c r="W766" s="3"/>
      <c r="X766" s="3"/>
      <c r="Y766" s="3"/>
      <c r="Z766" s="3"/>
    </row>
    <row r="767" spans="1:26" ht="13.4" customHeight="1">
      <c r="A767" s="30"/>
      <c r="B767" s="30"/>
      <c r="C767" s="30"/>
      <c r="D767" s="30"/>
      <c r="E767" s="30"/>
      <c r="F767" s="30"/>
      <c r="G767" s="30"/>
      <c r="H767" s="30"/>
      <c r="I767" s="30"/>
      <c r="J767" s="30"/>
      <c r="K767" s="30"/>
      <c r="L767" s="30"/>
      <c r="M767" s="30"/>
      <c r="N767" s="30"/>
      <c r="O767" s="30"/>
      <c r="P767" s="30"/>
      <c r="Q767" s="30"/>
      <c r="R767" s="30"/>
      <c r="S767" s="30"/>
      <c r="T767" s="30"/>
      <c r="U767" s="30"/>
      <c r="V767" s="30"/>
      <c r="W767" s="3"/>
      <c r="X767" s="3"/>
      <c r="Y767" s="3"/>
      <c r="Z767" s="3"/>
    </row>
    <row r="768" spans="1:26" ht="13.4" customHeight="1">
      <c r="A768" s="30"/>
      <c r="B768" s="30"/>
      <c r="C768" s="30"/>
      <c r="D768" s="30"/>
      <c r="E768" s="30"/>
      <c r="F768" s="30"/>
      <c r="G768" s="30"/>
      <c r="H768" s="30"/>
      <c r="I768" s="30"/>
      <c r="J768" s="30"/>
      <c r="K768" s="30"/>
      <c r="L768" s="30"/>
      <c r="M768" s="30"/>
      <c r="N768" s="30"/>
      <c r="O768" s="30"/>
      <c r="P768" s="30"/>
      <c r="Q768" s="30"/>
      <c r="R768" s="30"/>
      <c r="S768" s="30"/>
      <c r="T768" s="30"/>
      <c r="U768" s="30"/>
      <c r="V768" s="30"/>
      <c r="W768" s="3"/>
      <c r="X768" s="3"/>
      <c r="Y768" s="3"/>
      <c r="Z768" s="3"/>
    </row>
    <row r="769" spans="1:26" ht="13.4" customHeight="1">
      <c r="A769" s="30"/>
      <c r="B769" s="30"/>
      <c r="C769" s="30"/>
      <c r="D769" s="30"/>
      <c r="E769" s="30"/>
      <c r="F769" s="30"/>
      <c r="G769" s="30"/>
      <c r="H769" s="30"/>
      <c r="I769" s="30"/>
      <c r="J769" s="30"/>
      <c r="K769" s="30"/>
      <c r="L769" s="30"/>
      <c r="M769" s="30"/>
      <c r="N769" s="30"/>
      <c r="O769" s="30"/>
      <c r="P769" s="30"/>
      <c r="Q769" s="30"/>
      <c r="R769" s="30"/>
      <c r="S769" s="30"/>
      <c r="T769" s="30"/>
      <c r="U769" s="30"/>
      <c r="V769" s="30"/>
      <c r="W769" s="3"/>
      <c r="X769" s="3"/>
      <c r="Y769" s="3"/>
      <c r="Z769" s="3"/>
    </row>
    <row r="770" spans="1:26" ht="13.4" customHeight="1">
      <c r="A770" s="30"/>
      <c r="B770" s="30"/>
      <c r="C770" s="30"/>
      <c r="D770" s="30"/>
      <c r="E770" s="30"/>
      <c r="F770" s="30"/>
      <c r="G770" s="30"/>
      <c r="H770" s="30"/>
      <c r="I770" s="30"/>
      <c r="J770" s="30"/>
      <c r="K770" s="30"/>
      <c r="L770" s="30"/>
      <c r="M770" s="30"/>
      <c r="N770" s="30"/>
      <c r="O770" s="30"/>
      <c r="P770" s="30"/>
      <c r="Q770" s="30"/>
      <c r="R770" s="30"/>
      <c r="S770" s="30"/>
      <c r="T770" s="30"/>
      <c r="U770" s="30"/>
      <c r="V770" s="30"/>
      <c r="W770" s="3"/>
      <c r="X770" s="3"/>
      <c r="Y770" s="3"/>
      <c r="Z770" s="3"/>
    </row>
    <row r="771" spans="1:26" ht="13.4" customHeight="1">
      <c r="A771" s="30"/>
      <c r="B771" s="30"/>
      <c r="C771" s="30"/>
      <c r="D771" s="30"/>
      <c r="E771" s="30"/>
      <c r="F771" s="30"/>
      <c r="G771" s="30"/>
      <c r="H771" s="30"/>
      <c r="I771" s="30"/>
      <c r="J771" s="30"/>
      <c r="K771" s="30"/>
      <c r="L771" s="30"/>
      <c r="M771" s="30"/>
      <c r="N771" s="30"/>
      <c r="O771" s="30"/>
      <c r="P771" s="30"/>
      <c r="Q771" s="30"/>
      <c r="R771" s="30"/>
      <c r="S771" s="30"/>
      <c r="T771" s="30"/>
      <c r="U771" s="30"/>
      <c r="V771" s="30"/>
      <c r="W771" s="3"/>
      <c r="X771" s="3"/>
      <c r="Y771" s="3"/>
      <c r="Z771" s="3"/>
    </row>
    <row r="772" spans="1:26" ht="13.4" customHeight="1">
      <c r="A772" s="30"/>
      <c r="B772" s="30"/>
      <c r="C772" s="30"/>
      <c r="D772" s="30"/>
      <c r="E772" s="30"/>
      <c r="F772" s="30"/>
      <c r="G772" s="30"/>
      <c r="H772" s="30"/>
      <c r="I772" s="30"/>
      <c r="J772" s="30"/>
      <c r="K772" s="30"/>
      <c r="L772" s="30"/>
      <c r="M772" s="30"/>
      <c r="N772" s="30"/>
      <c r="O772" s="30"/>
      <c r="P772" s="30"/>
      <c r="Q772" s="30"/>
      <c r="R772" s="30"/>
      <c r="S772" s="30"/>
      <c r="T772" s="30"/>
      <c r="U772" s="30"/>
      <c r="V772" s="30"/>
      <c r="W772" s="3"/>
      <c r="X772" s="3"/>
      <c r="Y772" s="3"/>
      <c r="Z772" s="3"/>
    </row>
    <row r="773" spans="1:26" ht="13.4" customHeight="1">
      <c r="A773" s="30"/>
      <c r="B773" s="30"/>
      <c r="C773" s="30"/>
      <c r="D773" s="30"/>
      <c r="E773" s="30"/>
      <c r="F773" s="30"/>
      <c r="G773" s="30"/>
      <c r="H773" s="30"/>
      <c r="I773" s="30"/>
      <c r="J773" s="30"/>
      <c r="K773" s="30"/>
      <c r="L773" s="30"/>
      <c r="M773" s="30"/>
      <c r="N773" s="30"/>
      <c r="O773" s="30"/>
      <c r="P773" s="30"/>
      <c r="Q773" s="30"/>
      <c r="R773" s="30"/>
      <c r="S773" s="30"/>
      <c r="T773" s="30"/>
      <c r="U773" s="30"/>
      <c r="V773" s="30"/>
      <c r="W773" s="3"/>
      <c r="X773" s="3"/>
      <c r="Y773" s="3"/>
      <c r="Z773" s="3"/>
    </row>
    <row r="774" spans="1:26" ht="13.4" customHeight="1">
      <c r="A774" s="30"/>
      <c r="B774" s="30"/>
      <c r="C774" s="30"/>
      <c r="D774" s="30"/>
      <c r="E774" s="30"/>
      <c r="F774" s="30"/>
      <c r="G774" s="30"/>
      <c r="H774" s="30"/>
      <c r="I774" s="30"/>
      <c r="J774" s="30"/>
      <c r="K774" s="30"/>
      <c r="L774" s="30"/>
      <c r="M774" s="30"/>
      <c r="N774" s="30"/>
      <c r="O774" s="30"/>
      <c r="P774" s="30"/>
      <c r="Q774" s="30"/>
      <c r="R774" s="30"/>
      <c r="S774" s="30"/>
      <c r="T774" s="30"/>
      <c r="U774" s="30"/>
      <c r="V774" s="30"/>
      <c r="W774" s="3"/>
      <c r="X774" s="3"/>
      <c r="Y774" s="3"/>
      <c r="Z774" s="3"/>
    </row>
    <row r="775" spans="1:26" ht="13.4" customHeight="1">
      <c r="A775" s="30"/>
      <c r="B775" s="30"/>
      <c r="C775" s="30"/>
      <c r="D775" s="30"/>
      <c r="E775" s="30"/>
      <c r="F775" s="30"/>
      <c r="G775" s="30"/>
      <c r="H775" s="30"/>
      <c r="I775" s="30"/>
      <c r="J775" s="30"/>
      <c r="K775" s="30"/>
      <c r="L775" s="30"/>
      <c r="M775" s="30"/>
      <c r="N775" s="30"/>
      <c r="O775" s="30"/>
      <c r="P775" s="30"/>
      <c r="Q775" s="30"/>
      <c r="R775" s="30"/>
      <c r="S775" s="30"/>
      <c r="T775" s="30"/>
      <c r="U775" s="30"/>
      <c r="V775" s="30"/>
      <c r="W775" s="3"/>
      <c r="X775" s="3"/>
      <c r="Y775" s="3"/>
      <c r="Z775" s="3"/>
    </row>
    <row r="776" spans="1:26" ht="13.4" customHeight="1">
      <c r="A776" s="30"/>
      <c r="B776" s="30"/>
      <c r="C776" s="30"/>
      <c r="D776" s="30"/>
      <c r="E776" s="30"/>
      <c r="F776" s="30"/>
      <c r="G776" s="30"/>
      <c r="H776" s="30"/>
      <c r="I776" s="30"/>
      <c r="J776" s="30"/>
      <c r="K776" s="30"/>
      <c r="L776" s="30"/>
      <c r="M776" s="30"/>
      <c r="N776" s="30"/>
      <c r="O776" s="30"/>
      <c r="P776" s="30"/>
      <c r="Q776" s="30"/>
      <c r="R776" s="30"/>
      <c r="S776" s="30"/>
      <c r="T776" s="30"/>
      <c r="U776" s="30"/>
      <c r="V776" s="30"/>
      <c r="W776" s="3"/>
      <c r="X776" s="3"/>
      <c r="Y776" s="3"/>
      <c r="Z776" s="3"/>
    </row>
    <row r="777" spans="1:26" ht="13.4" customHeight="1">
      <c r="A777" s="30"/>
      <c r="B777" s="30"/>
      <c r="C777" s="30"/>
      <c r="D777" s="30"/>
      <c r="E777" s="30"/>
      <c r="F777" s="30"/>
      <c r="G777" s="30"/>
      <c r="H777" s="30"/>
      <c r="I777" s="30"/>
      <c r="J777" s="30"/>
      <c r="K777" s="30"/>
      <c r="L777" s="30"/>
      <c r="M777" s="30"/>
      <c r="N777" s="30"/>
      <c r="O777" s="30"/>
      <c r="P777" s="30"/>
      <c r="Q777" s="30"/>
      <c r="R777" s="30"/>
      <c r="S777" s="30"/>
      <c r="T777" s="30"/>
      <c r="U777" s="30"/>
      <c r="V777" s="30"/>
      <c r="W777" s="3"/>
      <c r="X777" s="3"/>
      <c r="Y777" s="3"/>
      <c r="Z777" s="3"/>
    </row>
    <row r="778" spans="1:26" ht="13.4" customHeight="1">
      <c r="A778" s="30"/>
      <c r="B778" s="30"/>
      <c r="C778" s="30"/>
      <c r="D778" s="30"/>
      <c r="E778" s="30"/>
      <c r="F778" s="30"/>
      <c r="G778" s="30"/>
      <c r="H778" s="30"/>
      <c r="I778" s="30"/>
      <c r="J778" s="30"/>
      <c r="K778" s="30"/>
      <c r="L778" s="30"/>
      <c r="M778" s="30"/>
      <c r="N778" s="30"/>
      <c r="O778" s="30"/>
      <c r="P778" s="30"/>
      <c r="Q778" s="30"/>
      <c r="R778" s="30"/>
      <c r="S778" s="30"/>
      <c r="T778" s="30"/>
      <c r="U778" s="30"/>
      <c r="V778" s="30"/>
      <c r="W778" s="3"/>
      <c r="X778" s="3"/>
      <c r="Y778" s="3"/>
      <c r="Z778" s="3"/>
    </row>
    <row r="779" spans="1:26" ht="13.4" customHeight="1">
      <c r="A779" s="30"/>
      <c r="B779" s="30"/>
      <c r="C779" s="30"/>
      <c r="D779" s="30"/>
      <c r="E779" s="30"/>
      <c r="F779" s="30"/>
      <c r="G779" s="30"/>
      <c r="H779" s="30"/>
      <c r="I779" s="30"/>
      <c r="J779" s="30"/>
      <c r="K779" s="30"/>
      <c r="L779" s="30"/>
      <c r="M779" s="30"/>
      <c r="N779" s="30"/>
      <c r="O779" s="30"/>
      <c r="P779" s="30"/>
      <c r="Q779" s="30"/>
      <c r="R779" s="30"/>
      <c r="S779" s="30"/>
      <c r="T779" s="30"/>
      <c r="U779" s="30"/>
      <c r="V779" s="30"/>
      <c r="W779" s="3"/>
      <c r="X779" s="3"/>
      <c r="Y779" s="3"/>
      <c r="Z779" s="3"/>
    </row>
    <row r="780" spans="1:26" ht="13.4" customHeight="1">
      <c r="A780" s="30"/>
      <c r="B780" s="30"/>
      <c r="C780" s="30"/>
      <c r="D780" s="30"/>
      <c r="E780" s="30"/>
      <c r="F780" s="30"/>
      <c r="G780" s="30"/>
      <c r="H780" s="30"/>
      <c r="I780" s="30"/>
      <c r="J780" s="30"/>
      <c r="K780" s="30"/>
      <c r="L780" s="30"/>
      <c r="M780" s="30"/>
      <c r="N780" s="30"/>
      <c r="O780" s="30"/>
      <c r="P780" s="30"/>
      <c r="Q780" s="30"/>
      <c r="R780" s="30"/>
      <c r="S780" s="30"/>
      <c r="T780" s="30"/>
      <c r="U780" s="30"/>
      <c r="V780" s="30"/>
      <c r="W780" s="3"/>
      <c r="X780" s="3"/>
      <c r="Y780" s="3"/>
      <c r="Z780" s="3"/>
    </row>
    <row r="781" spans="1:26" ht="13.4" customHeight="1">
      <c r="A781" s="30"/>
      <c r="B781" s="30"/>
      <c r="C781" s="30"/>
      <c r="D781" s="30"/>
      <c r="E781" s="30"/>
      <c r="F781" s="30"/>
      <c r="G781" s="30"/>
      <c r="H781" s="30"/>
      <c r="I781" s="30"/>
      <c r="J781" s="30"/>
      <c r="K781" s="30"/>
      <c r="L781" s="30"/>
      <c r="M781" s="30"/>
      <c r="N781" s="30"/>
      <c r="O781" s="30"/>
      <c r="P781" s="30"/>
      <c r="Q781" s="30"/>
      <c r="R781" s="30"/>
      <c r="S781" s="30"/>
      <c r="T781" s="30"/>
      <c r="U781" s="30"/>
      <c r="V781" s="30"/>
      <c r="W781" s="3"/>
      <c r="X781" s="3"/>
      <c r="Y781" s="3"/>
      <c r="Z781" s="3"/>
    </row>
    <row r="782" spans="1:26" ht="13.4" customHeight="1">
      <c r="A782" s="30"/>
      <c r="B782" s="30"/>
      <c r="C782" s="30"/>
      <c r="D782" s="30"/>
      <c r="E782" s="30"/>
      <c r="F782" s="30"/>
      <c r="G782" s="30"/>
      <c r="H782" s="30"/>
      <c r="I782" s="30"/>
      <c r="J782" s="30"/>
      <c r="K782" s="30"/>
      <c r="L782" s="30"/>
      <c r="M782" s="30"/>
      <c r="N782" s="30"/>
      <c r="O782" s="30"/>
      <c r="P782" s="30"/>
      <c r="Q782" s="30"/>
      <c r="R782" s="30"/>
      <c r="S782" s="30"/>
      <c r="T782" s="30"/>
      <c r="U782" s="30"/>
      <c r="V782" s="30"/>
      <c r="W782" s="3"/>
      <c r="X782" s="3"/>
      <c r="Y782" s="3"/>
      <c r="Z782" s="3"/>
    </row>
    <row r="783" spans="1:26" ht="13.4" customHeight="1">
      <c r="A783" s="30"/>
      <c r="B783" s="30"/>
      <c r="C783" s="30"/>
      <c r="D783" s="30"/>
      <c r="E783" s="30"/>
      <c r="F783" s="30"/>
      <c r="G783" s="30"/>
      <c r="H783" s="30"/>
      <c r="I783" s="30"/>
      <c r="J783" s="30"/>
      <c r="K783" s="30"/>
      <c r="L783" s="30"/>
      <c r="M783" s="30"/>
      <c r="N783" s="30"/>
      <c r="O783" s="30"/>
      <c r="P783" s="30"/>
      <c r="Q783" s="30"/>
      <c r="R783" s="30"/>
      <c r="S783" s="30"/>
      <c r="T783" s="30"/>
      <c r="U783" s="30"/>
      <c r="V783" s="30"/>
      <c r="W783" s="3"/>
      <c r="X783" s="3"/>
      <c r="Y783" s="3"/>
      <c r="Z783" s="3"/>
    </row>
    <row r="784" spans="1:26" ht="13.4" customHeight="1">
      <c r="A784" s="30"/>
      <c r="B784" s="30"/>
      <c r="C784" s="30"/>
      <c r="D784" s="30"/>
      <c r="E784" s="30"/>
      <c r="F784" s="30"/>
      <c r="G784" s="30"/>
      <c r="H784" s="30"/>
      <c r="I784" s="30"/>
      <c r="J784" s="30"/>
      <c r="K784" s="30"/>
      <c r="L784" s="30"/>
      <c r="M784" s="30"/>
      <c r="N784" s="30"/>
      <c r="O784" s="30"/>
      <c r="P784" s="30"/>
      <c r="Q784" s="30"/>
      <c r="R784" s="30"/>
      <c r="S784" s="30"/>
      <c r="T784" s="30"/>
      <c r="U784" s="30"/>
      <c r="V784" s="30"/>
      <c r="W784" s="3"/>
      <c r="X784" s="3"/>
      <c r="Y784" s="3"/>
      <c r="Z784" s="3"/>
    </row>
    <row r="785" spans="1:26" ht="13.4" customHeight="1">
      <c r="A785" s="30"/>
      <c r="B785" s="30"/>
      <c r="C785" s="30"/>
      <c r="D785" s="30"/>
      <c r="E785" s="30"/>
      <c r="F785" s="30"/>
      <c r="G785" s="30"/>
      <c r="H785" s="30"/>
      <c r="I785" s="30"/>
      <c r="J785" s="30"/>
      <c r="K785" s="30"/>
      <c r="L785" s="30"/>
      <c r="M785" s="30"/>
      <c r="N785" s="30"/>
      <c r="O785" s="30"/>
      <c r="P785" s="30"/>
      <c r="Q785" s="30"/>
      <c r="R785" s="30"/>
      <c r="S785" s="30"/>
      <c r="T785" s="30"/>
      <c r="U785" s="30"/>
      <c r="V785" s="30"/>
      <c r="W785" s="3"/>
      <c r="X785" s="3"/>
      <c r="Y785" s="3"/>
      <c r="Z785" s="3"/>
    </row>
    <row r="786" spans="1:26" ht="13.4" customHeight="1">
      <c r="A786" s="30"/>
      <c r="B786" s="30"/>
      <c r="C786" s="30"/>
      <c r="D786" s="30"/>
      <c r="E786" s="30"/>
      <c r="F786" s="30"/>
      <c r="G786" s="30"/>
      <c r="H786" s="30"/>
      <c r="I786" s="30"/>
      <c r="J786" s="30"/>
      <c r="K786" s="30"/>
      <c r="L786" s="30"/>
      <c r="M786" s="30"/>
      <c r="N786" s="30"/>
      <c r="O786" s="30"/>
      <c r="P786" s="30"/>
      <c r="Q786" s="30"/>
      <c r="R786" s="30"/>
      <c r="S786" s="30"/>
      <c r="T786" s="30"/>
      <c r="U786" s="30"/>
      <c r="V786" s="30"/>
      <c r="W786" s="3"/>
      <c r="X786" s="3"/>
      <c r="Y786" s="3"/>
      <c r="Z786" s="3"/>
    </row>
    <row r="787" spans="1:26" ht="13.4" customHeight="1">
      <c r="A787" s="30"/>
      <c r="B787" s="30"/>
      <c r="C787" s="30"/>
      <c r="D787" s="30"/>
      <c r="E787" s="30"/>
      <c r="F787" s="30"/>
      <c r="G787" s="30"/>
      <c r="H787" s="30"/>
      <c r="I787" s="30"/>
      <c r="J787" s="30"/>
      <c r="K787" s="30"/>
      <c r="L787" s="30"/>
      <c r="M787" s="30"/>
      <c r="N787" s="30"/>
      <c r="O787" s="30"/>
      <c r="P787" s="30"/>
      <c r="Q787" s="30"/>
      <c r="R787" s="30"/>
      <c r="S787" s="30"/>
      <c r="T787" s="30"/>
      <c r="U787" s="30"/>
      <c r="V787" s="30"/>
      <c r="W787" s="3"/>
      <c r="X787" s="3"/>
      <c r="Y787" s="3"/>
      <c r="Z787" s="3"/>
    </row>
    <row r="788" spans="1:26" ht="13.4" customHeight="1">
      <c r="A788" s="30"/>
      <c r="B788" s="30"/>
      <c r="C788" s="30"/>
      <c r="D788" s="30"/>
      <c r="E788" s="30"/>
      <c r="F788" s="30"/>
      <c r="G788" s="30"/>
      <c r="H788" s="30"/>
      <c r="I788" s="30"/>
      <c r="J788" s="30"/>
      <c r="K788" s="30"/>
      <c r="L788" s="30"/>
      <c r="M788" s="30"/>
      <c r="N788" s="30"/>
      <c r="O788" s="30"/>
      <c r="P788" s="30"/>
      <c r="Q788" s="30"/>
      <c r="R788" s="30"/>
      <c r="S788" s="30"/>
      <c r="T788" s="30"/>
      <c r="U788" s="30"/>
      <c r="V788" s="30"/>
      <c r="W788" s="3"/>
      <c r="X788" s="3"/>
      <c r="Y788" s="3"/>
      <c r="Z788" s="3"/>
    </row>
    <row r="789" spans="1:26" ht="13.4" customHeight="1">
      <c r="A789" s="30"/>
      <c r="B789" s="30"/>
      <c r="C789" s="30"/>
      <c r="D789" s="30"/>
      <c r="E789" s="30"/>
      <c r="F789" s="30"/>
      <c r="G789" s="30"/>
      <c r="H789" s="30"/>
      <c r="I789" s="30"/>
      <c r="J789" s="30"/>
      <c r="K789" s="30"/>
      <c r="L789" s="30"/>
      <c r="M789" s="30"/>
      <c r="N789" s="30"/>
      <c r="O789" s="30"/>
      <c r="P789" s="30"/>
      <c r="Q789" s="30"/>
      <c r="R789" s="30"/>
      <c r="S789" s="30"/>
      <c r="T789" s="30"/>
      <c r="U789" s="30"/>
      <c r="V789" s="30"/>
      <c r="W789" s="3"/>
      <c r="X789" s="3"/>
      <c r="Y789" s="3"/>
      <c r="Z789" s="3"/>
    </row>
    <row r="790" spans="1:26" ht="13.4" customHeight="1">
      <c r="A790" s="30"/>
      <c r="B790" s="30"/>
      <c r="C790" s="30"/>
      <c r="D790" s="30"/>
      <c r="E790" s="30"/>
      <c r="F790" s="30"/>
      <c r="G790" s="30"/>
      <c r="H790" s="30"/>
      <c r="I790" s="30"/>
      <c r="J790" s="30"/>
      <c r="K790" s="30"/>
      <c r="L790" s="30"/>
      <c r="M790" s="30"/>
      <c r="N790" s="30"/>
      <c r="O790" s="30"/>
      <c r="P790" s="30"/>
      <c r="Q790" s="30"/>
      <c r="R790" s="30"/>
      <c r="S790" s="30"/>
      <c r="T790" s="30"/>
      <c r="U790" s="30"/>
      <c r="V790" s="30"/>
      <c r="W790" s="3"/>
      <c r="X790" s="3"/>
      <c r="Y790" s="3"/>
      <c r="Z790" s="3"/>
    </row>
    <row r="791" spans="1:26" ht="13.4" customHeight="1">
      <c r="A791" s="30"/>
      <c r="B791" s="30"/>
      <c r="C791" s="30"/>
      <c r="D791" s="30"/>
      <c r="E791" s="30"/>
      <c r="F791" s="30"/>
      <c r="G791" s="30"/>
      <c r="H791" s="30"/>
      <c r="I791" s="30"/>
      <c r="J791" s="30"/>
      <c r="K791" s="30"/>
      <c r="L791" s="30"/>
      <c r="M791" s="30"/>
      <c r="N791" s="30"/>
      <c r="O791" s="30"/>
      <c r="P791" s="30"/>
      <c r="Q791" s="30"/>
      <c r="R791" s="30"/>
      <c r="S791" s="30"/>
      <c r="T791" s="30"/>
      <c r="U791" s="30"/>
      <c r="V791" s="30"/>
      <c r="W791" s="3"/>
      <c r="X791" s="3"/>
      <c r="Y791" s="3"/>
      <c r="Z791" s="3"/>
    </row>
    <row r="792" spans="1:26" ht="13.4" customHeight="1">
      <c r="A792" s="30"/>
      <c r="B792" s="30"/>
      <c r="C792" s="30"/>
      <c r="D792" s="30"/>
      <c r="E792" s="30"/>
      <c r="F792" s="30"/>
      <c r="G792" s="30"/>
      <c r="H792" s="30"/>
      <c r="I792" s="30"/>
      <c r="J792" s="30"/>
      <c r="K792" s="30"/>
      <c r="L792" s="30"/>
      <c r="M792" s="30"/>
      <c r="N792" s="30"/>
      <c r="O792" s="30"/>
      <c r="P792" s="30"/>
      <c r="Q792" s="30"/>
      <c r="R792" s="30"/>
      <c r="S792" s="30"/>
      <c r="T792" s="30"/>
      <c r="U792" s="30"/>
      <c r="V792" s="30"/>
      <c r="W792" s="3"/>
      <c r="X792" s="3"/>
      <c r="Y792" s="3"/>
      <c r="Z792" s="3"/>
    </row>
    <row r="793" spans="1:26" ht="13.4" customHeight="1">
      <c r="A793" s="30"/>
      <c r="B793" s="30"/>
      <c r="C793" s="30"/>
      <c r="D793" s="30"/>
      <c r="E793" s="30"/>
      <c r="F793" s="30"/>
      <c r="G793" s="30"/>
      <c r="H793" s="30"/>
      <c r="I793" s="30"/>
      <c r="J793" s="30"/>
      <c r="K793" s="30"/>
      <c r="L793" s="30"/>
      <c r="M793" s="30"/>
      <c r="N793" s="30"/>
      <c r="O793" s="30"/>
      <c r="P793" s="30"/>
      <c r="Q793" s="30"/>
      <c r="R793" s="30"/>
      <c r="S793" s="30"/>
      <c r="T793" s="30"/>
      <c r="U793" s="30"/>
      <c r="V793" s="30"/>
      <c r="W793" s="3"/>
      <c r="X793" s="3"/>
      <c r="Y793" s="3"/>
      <c r="Z793" s="3"/>
    </row>
    <row r="794" spans="1:26" ht="13.4" customHeight="1">
      <c r="A794" s="30"/>
      <c r="B794" s="30"/>
      <c r="C794" s="30"/>
      <c r="D794" s="30"/>
      <c r="E794" s="30"/>
      <c r="F794" s="30"/>
      <c r="G794" s="30"/>
      <c r="H794" s="30"/>
      <c r="I794" s="30"/>
      <c r="J794" s="30"/>
      <c r="K794" s="30"/>
      <c r="L794" s="30"/>
      <c r="M794" s="30"/>
      <c r="N794" s="30"/>
      <c r="O794" s="30"/>
      <c r="P794" s="30"/>
      <c r="Q794" s="30"/>
      <c r="R794" s="30"/>
      <c r="S794" s="30"/>
      <c r="T794" s="30"/>
      <c r="U794" s="30"/>
      <c r="V794" s="30"/>
      <c r="W794" s="3"/>
      <c r="X794" s="3"/>
      <c r="Y794" s="3"/>
      <c r="Z794" s="3"/>
    </row>
    <row r="795" spans="1:26" ht="13.4" customHeight="1">
      <c r="A795" s="30"/>
      <c r="B795" s="30"/>
      <c r="C795" s="30"/>
      <c r="D795" s="30"/>
      <c r="E795" s="30"/>
      <c r="F795" s="30"/>
      <c r="G795" s="30"/>
      <c r="H795" s="30"/>
      <c r="I795" s="30"/>
      <c r="J795" s="30"/>
      <c r="K795" s="30"/>
      <c r="L795" s="30"/>
      <c r="M795" s="30"/>
      <c r="N795" s="30"/>
      <c r="O795" s="30"/>
      <c r="P795" s="30"/>
      <c r="Q795" s="30"/>
      <c r="R795" s="30"/>
      <c r="S795" s="30"/>
      <c r="T795" s="30"/>
      <c r="U795" s="30"/>
      <c r="V795" s="30"/>
      <c r="W795" s="3"/>
      <c r="X795" s="3"/>
      <c r="Y795" s="3"/>
      <c r="Z795" s="3"/>
    </row>
    <row r="796" spans="1:26" ht="13.4" customHeight="1">
      <c r="A796" s="30"/>
      <c r="B796" s="30"/>
      <c r="C796" s="30"/>
      <c r="D796" s="30"/>
      <c r="E796" s="30"/>
      <c r="F796" s="30"/>
      <c r="G796" s="30"/>
      <c r="H796" s="30"/>
      <c r="I796" s="30"/>
      <c r="J796" s="30"/>
      <c r="K796" s="30"/>
      <c r="L796" s="30"/>
      <c r="M796" s="30"/>
      <c r="N796" s="30"/>
      <c r="O796" s="30"/>
      <c r="P796" s="30"/>
      <c r="Q796" s="30"/>
      <c r="R796" s="30"/>
      <c r="S796" s="30"/>
      <c r="T796" s="30"/>
      <c r="U796" s="30"/>
      <c r="V796" s="30"/>
      <c r="W796" s="3"/>
      <c r="X796" s="3"/>
      <c r="Y796" s="3"/>
      <c r="Z796" s="3"/>
    </row>
    <row r="797" spans="1:26" ht="13.4" customHeight="1">
      <c r="A797" s="30"/>
      <c r="B797" s="30"/>
      <c r="C797" s="30"/>
      <c r="D797" s="30"/>
      <c r="E797" s="30"/>
      <c r="F797" s="30"/>
      <c r="G797" s="30"/>
      <c r="H797" s="30"/>
      <c r="I797" s="30"/>
      <c r="J797" s="30"/>
      <c r="K797" s="30"/>
      <c r="L797" s="30"/>
      <c r="M797" s="30"/>
      <c r="N797" s="30"/>
      <c r="O797" s="30"/>
      <c r="P797" s="30"/>
      <c r="Q797" s="30"/>
      <c r="R797" s="30"/>
      <c r="S797" s="30"/>
      <c r="T797" s="30"/>
      <c r="U797" s="30"/>
      <c r="V797" s="30"/>
      <c r="W797" s="3"/>
      <c r="X797" s="3"/>
      <c r="Y797" s="3"/>
      <c r="Z797" s="3"/>
    </row>
    <row r="798" spans="1:26" ht="13.4" customHeight="1">
      <c r="A798" s="30"/>
      <c r="B798" s="30"/>
      <c r="C798" s="30"/>
      <c r="D798" s="30"/>
      <c r="E798" s="30"/>
      <c r="F798" s="30"/>
      <c r="G798" s="30"/>
      <c r="H798" s="30"/>
      <c r="I798" s="30"/>
      <c r="J798" s="30"/>
      <c r="K798" s="30"/>
      <c r="L798" s="30"/>
      <c r="M798" s="30"/>
      <c r="N798" s="30"/>
      <c r="O798" s="30"/>
      <c r="P798" s="30"/>
      <c r="Q798" s="30"/>
      <c r="R798" s="30"/>
      <c r="S798" s="30"/>
      <c r="T798" s="30"/>
      <c r="U798" s="30"/>
      <c r="V798" s="30"/>
      <c r="W798" s="3"/>
      <c r="X798" s="3"/>
      <c r="Y798" s="3"/>
      <c r="Z798" s="3"/>
    </row>
    <row r="799" spans="1:26" ht="13.4" customHeight="1">
      <c r="A799" s="30"/>
      <c r="B799" s="30"/>
      <c r="C799" s="30"/>
      <c r="D799" s="30"/>
      <c r="E799" s="30"/>
      <c r="F799" s="30"/>
      <c r="G799" s="30"/>
      <c r="H799" s="30"/>
      <c r="I799" s="30"/>
      <c r="J799" s="30"/>
      <c r="K799" s="30"/>
      <c r="L799" s="30"/>
      <c r="M799" s="30"/>
      <c r="N799" s="30"/>
      <c r="O799" s="30"/>
      <c r="P799" s="30"/>
      <c r="Q799" s="30"/>
      <c r="R799" s="30"/>
      <c r="S799" s="30"/>
      <c r="T799" s="30"/>
      <c r="U799" s="30"/>
      <c r="V799" s="30"/>
      <c r="W799" s="3"/>
      <c r="X799" s="3"/>
      <c r="Y799" s="3"/>
      <c r="Z799" s="3"/>
    </row>
    <row r="800" spans="1:26" ht="13.4" customHeight="1">
      <c r="A800" s="30"/>
      <c r="B800" s="30"/>
      <c r="C800" s="30"/>
      <c r="D800" s="30"/>
      <c r="E800" s="30"/>
      <c r="F800" s="30"/>
      <c r="G800" s="30"/>
      <c r="H800" s="30"/>
      <c r="I800" s="30"/>
      <c r="J800" s="30"/>
      <c r="K800" s="30"/>
      <c r="L800" s="30"/>
      <c r="M800" s="30"/>
      <c r="N800" s="30"/>
      <c r="O800" s="30"/>
      <c r="P800" s="30"/>
      <c r="Q800" s="30"/>
      <c r="R800" s="30"/>
      <c r="S800" s="30"/>
      <c r="T800" s="30"/>
      <c r="U800" s="30"/>
      <c r="V800" s="30"/>
      <c r="W800" s="3"/>
      <c r="X800" s="3"/>
      <c r="Y800" s="3"/>
      <c r="Z800" s="3"/>
    </row>
    <row r="801" spans="1:26" ht="13.4" customHeight="1">
      <c r="A801" s="30"/>
      <c r="B801" s="30"/>
      <c r="C801" s="30"/>
      <c r="D801" s="30"/>
      <c r="E801" s="30"/>
      <c r="F801" s="30"/>
      <c r="G801" s="30"/>
      <c r="H801" s="30"/>
      <c r="I801" s="30"/>
      <c r="J801" s="30"/>
      <c r="K801" s="30"/>
      <c r="L801" s="30"/>
      <c r="M801" s="30"/>
      <c r="N801" s="30"/>
      <c r="O801" s="30"/>
      <c r="P801" s="30"/>
      <c r="Q801" s="30"/>
      <c r="R801" s="30"/>
      <c r="S801" s="30"/>
      <c r="T801" s="30"/>
      <c r="U801" s="30"/>
      <c r="V801" s="30"/>
      <c r="W801" s="3"/>
      <c r="X801" s="3"/>
      <c r="Y801" s="3"/>
      <c r="Z801" s="3"/>
    </row>
    <row r="802" spans="1:26" ht="13.4" customHeight="1">
      <c r="A802" s="30"/>
      <c r="B802" s="30"/>
      <c r="C802" s="30"/>
      <c r="D802" s="30"/>
      <c r="E802" s="30"/>
      <c r="F802" s="30"/>
      <c r="G802" s="30"/>
      <c r="H802" s="30"/>
      <c r="I802" s="30"/>
      <c r="J802" s="30"/>
      <c r="K802" s="30"/>
      <c r="L802" s="30"/>
      <c r="M802" s="30"/>
      <c r="N802" s="30"/>
      <c r="O802" s="30"/>
      <c r="P802" s="30"/>
      <c r="Q802" s="30"/>
      <c r="R802" s="30"/>
      <c r="S802" s="30"/>
      <c r="T802" s="30"/>
      <c r="U802" s="30"/>
      <c r="V802" s="30"/>
      <c r="W802" s="3"/>
      <c r="X802" s="3"/>
      <c r="Y802" s="3"/>
      <c r="Z802" s="3"/>
    </row>
    <row r="803" spans="1:26" ht="13.4" customHeight="1">
      <c r="A803" s="30"/>
      <c r="B803" s="30"/>
      <c r="C803" s="30"/>
      <c r="D803" s="30"/>
      <c r="E803" s="30"/>
      <c r="F803" s="30"/>
      <c r="G803" s="30"/>
      <c r="H803" s="30"/>
      <c r="I803" s="30"/>
      <c r="J803" s="30"/>
      <c r="K803" s="30"/>
      <c r="L803" s="30"/>
      <c r="M803" s="30"/>
      <c r="N803" s="30"/>
      <c r="O803" s="30"/>
      <c r="P803" s="30"/>
      <c r="Q803" s="30"/>
      <c r="R803" s="30"/>
      <c r="S803" s="30"/>
      <c r="T803" s="30"/>
      <c r="U803" s="30"/>
      <c r="V803" s="30"/>
      <c r="W803" s="3"/>
      <c r="X803" s="3"/>
      <c r="Y803" s="3"/>
      <c r="Z803" s="3"/>
    </row>
    <row r="804" spans="1:26" ht="13.4" customHeight="1">
      <c r="A804" s="30"/>
      <c r="B804" s="30"/>
      <c r="C804" s="30"/>
      <c r="D804" s="30"/>
      <c r="E804" s="30"/>
      <c r="F804" s="30"/>
      <c r="G804" s="30"/>
      <c r="H804" s="30"/>
      <c r="I804" s="30"/>
      <c r="J804" s="30"/>
      <c r="K804" s="30"/>
      <c r="L804" s="30"/>
      <c r="M804" s="30"/>
      <c r="N804" s="30"/>
      <c r="O804" s="30"/>
      <c r="P804" s="30"/>
      <c r="Q804" s="30"/>
      <c r="R804" s="30"/>
      <c r="S804" s="30"/>
      <c r="T804" s="30"/>
      <c r="U804" s="30"/>
      <c r="V804" s="30"/>
      <c r="W804" s="3"/>
      <c r="X804" s="3"/>
      <c r="Y804" s="3"/>
      <c r="Z804" s="3"/>
    </row>
    <row r="805" spans="1:26" ht="13.4" customHeight="1">
      <c r="A805" s="30"/>
      <c r="B805" s="30"/>
      <c r="C805" s="30"/>
      <c r="D805" s="30"/>
      <c r="E805" s="30"/>
      <c r="F805" s="30"/>
      <c r="G805" s="30"/>
      <c r="H805" s="30"/>
      <c r="I805" s="30"/>
      <c r="J805" s="30"/>
      <c r="K805" s="30"/>
      <c r="L805" s="30"/>
      <c r="M805" s="30"/>
      <c r="N805" s="30"/>
      <c r="O805" s="30"/>
      <c r="P805" s="30"/>
      <c r="Q805" s="30"/>
      <c r="R805" s="30"/>
      <c r="S805" s="30"/>
      <c r="T805" s="30"/>
      <c r="U805" s="30"/>
      <c r="V805" s="30"/>
      <c r="W805" s="3"/>
      <c r="X805" s="3"/>
      <c r="Y805" s="3"/>
      <c r="Z805" s="3"/>
    </row>
    <row r="806" spans="1:26" ht="13.4" customHeight="1">
      <c r="A806" s="30"/>
      <c r="B806" s="30"/>
      <c r="C806" s="30"/>
      <c r="D806" s="30"/>
      <c r="E806" s="30"/>
      <c r="F806" s="30"/>
      <c r="G806" s="30"/>
      <c r="H806" s="30"/>
      <c r="I806" s="30"/>
      <c r="J806" s="30"/>
      <c r="K806" s="30"/>
      <c r="L806" s="30"/>
      <c r="M806" s="30"/>
      <c r="N806" s="30"/>
      <c r="O806" s="30"/>
      <c r="P806" s="30"/>
      <c r="Q806" s="30"/>
      <c r="R806" s="30"/>
      <c r="S806" s="30"/>
      <c r="T806" s="30"/>
      <c r="U806" s="30"/>
      <c r="V806" s="30"/>
      <c r="W806" s="3"/>
      <c r="X806" s="3"/>
      <c r="Y806" s="3"/>
      <c r="Z806" s="3"/>
    </row>
    <row r="807" spans="1:26" ht="13.4" customHeight="1">
      <c r="A807" s="30"/>
      <c r="B807" s="30"/>
      <c r="C807" s="30"/>
      <c r="D807" s="30"/>
      <c r="E807" s="30"/>
      <c r="F807" s="30"/>
      <c r="G807" s="30"/>
      <c r="H807" s="30"/>
      <c r="I807" s="30"/>
      <c r="J807" s="30"/>
      <c r="K807" s="30"/>
      <c r="L807" s="30"/>
      <c r="M807" s="30"/>
      <c r="N807" s="30"/>
      <c r="O807" s="30"/>
      <c r="P807" s="30"/>
      <c r="Q807" s="30"/>
      <c r="R807" s="30"/>
      <c r="S807" s="30"/>
      <c r="T807" s="30"/>
      <c r="U807" s="30"/>
      <c r="V807" s="30"/>
      <c r="W807" s="3"/>
      <c r="X807" s="3"/>
      <c r="Y807" s="3"/>
      <c r="Z807" s="3"/>
    </row>
    <row r="808" spans="1:26" ht="13.4" customHeight="1">
      <c r="A808" s="30"/>
      <c r="B808" s="30"/>
      <c r="C808" s="30"/>
      <c r="D808" s="30"/>
      <c r="E808" s="30"/>
      <c r="F808" s="30"/>
      <c r="G808" s="30"/>
      <c r="H808" s="30"/>
      <c r="I808" s="30"/>
      <c r="J808" s="30"/>
      <c r="K808" s="30"/>
      <c r="L808" s="30"/>
      <c r="M808" s="30"/>
      <c r="N808" s="30"/>
      <c r="O808" s="30"/>
      <c r="P808" s="30"/>
      <c r="Q808" s="30"/>
      <c r="R808" s="30"/>
      <c r="S808" s="30"/>
      <c r="T808" s="30"/>
      <c r="U808" s="30"/>
      <c r="V808" s="30"/>
      <c r="W808" s="3"/>
      <c r="X808" s="3"/>
      <c r="Y808" s="3"/>
      <c r="Z808" s="3"/>
    </row>
    <row r="809" spans="1:26" ht="13.4" customHeight="1">
      <c r="A809" s="30"/>
      <c r="B809" s="30"/>
      <c r="C809" s="30"/>
      <c r="D809" s="30"/>
      <c r="E809" s="30"/>
      <c r="F809" s="30"/>
      <c r="G809" s="30"/>
      <c r="H809" s="30"/>
      <c r="I809" s="30"/>
      <c r="J809" s="30"/>
      <c r="K809" s="30"/>
      <c r="L809" s="30"/>
      <c r="M809" s="30"/>
      <c r="N809" s="30"/>
      <c r="O809" s="30"/>
      <c r="P809" s="30"/>
      <c r="Q809" s="30"/>
      <c r="R809" s="30"/>
      <c r="S809" s="30"/>
      <c r="T809" s="30"/>
      <c r="U809" s="30"/>
      <c r="V809" s="30"/>
      <c r="W809" s="3"/>
      <c r="X809" s="3"/>
      <c r="Y809" s="3"/>
      <c r="Z809" s="3"/>
    </row>
    <row r="810" spans="1:26" ht="13.4" customHeight="1">
      <c r="A810" s="30"/>
      <c r="B810" s="30"/>
      <c r="C810" s="30"/>
      <c r="D810" s="30"/>
      <c r="E810" s="30"/>
      <c r="F810" s="30"/>
      <c r="G810" s="30"/>
      <c r="H810" s="30"/>
      <c r="I810" s="30"/>
      <c r="J810" s="30"/>
      <c r="K810" s="30"/>
      <c r="L810" s="30"/>
      <c r="M810" s="30"/>
      <c r="N810" s="30"/>
      <c r="O810" s="30"/>
      <c r="P810" s="30"/>
      <c r="Q810" s="30"/>
      <c r="R810" s="30"/>
      <c r="S810" s="30"/>
      <c r="T810" s="30"/>
      <c r="U810" s="30"/>
      <c r="V810" s="30"/>
      <c r="W810" s="3"/>
      <c r="X810" s="3"/>
      <c r="Y810" s="3"/>
      <c r="Z810" s="3"/>
    </row>
    <row r="811" spans="1:26" ht="13.4" customHeight="1">
      <c r="A811" s="30"/>
      <c r="B811" s="30"/>
      <c r="C811" s="30"/>
      <c r="D811" s="30"/>
      <c r="E811" s="30"/>
      <c r="F811" s="30"/>
      <c r="G811" s="30"/>
      <c r="H811" s="30"/>
      <c r="I811" s="30"/>
      <c r="J811" s="30"/>
      <c r="K811" s="30"/>
      <c r="L811" s="30"/>
      <c r="M811" s="30"/>
      <c r="N811" s="30"/>
      <c r="O811" s="30"/>
      <c r="P811" s="30"/>
      <c r="Q811" s="30"/>
      <c r="R811" s="30"/>
      <c r="S811" s="30"/>
      <c r="T811" s="30"/>
      <c r="U811" s="30"/>
      <c r="V811" s="30"/>
      <c r="W811" s="3"/>
      <c r="X811" s="3"/>
      <c r="Y811" s="3"/>
      <c r="Z811" s="3"/>
    </row>
    <row r="812" spans="1:26" ht="13.4" customHeight="1">
      <c r="A812" s="30"/>
      <c r="B812" s="30"/>
      <c r="C812" s="30"/>
      <c r="D812" s="30"/>
      <c r="E812" s="30"/>
      <c r="F812" s="30"/>
      <c r="G812" s="30"/>
      <c r="H812" s="30"/>
      <c r="I812" s="30"/>
      <c r="J812" s="30"/>
      <c r="K812" s="30"/>
      <c r="L812" s="30"/>
      <c r="M812" s="30"/>
      <c r="N812" s="30"/>
      <c r="O812" s="30"/>
      <c r="P812" s="30"/>
      <c r="Q812" s="30"/>
      <c r="R812" s="30"/>
      <c r="S812" s="30"/>
      <c r="T812" s="30"/>
      <c r="U812" s="30"/>
      <c r="V812" s="30"/>
      <c r="W812" s="3"/>
      <c r="X812" s="3"/>
      <c r="Y812" s="3"/>
      <c r="Z812" s="3"/>
    </row>
    <row r="813" spans="1:26" ht="13.4" customHeight="1">
      <c r="A813" s="30"/>
      <c r="B813" s="30"/>
      <c r="C813" s="30"/>
      <c r="D813" s="30"/>
      <c r="E813" s="30"/>
      <c r="F813" s="30"/>
      <c r="G813" s="30"/>
      <c r="H813" s="30"/>
      <c r="I813" s="30"/>
      <c r="J813" s="30"/>
      <c r="K813" s="30"/>
      <c r="L813" s="30"/>
      <c r="M813" s="30"/>
      <c r="N813" s="30"/>
      <c r="O813" s="30"/>
      <c r="P813" s="30"/>
      <c r="Q813" s="30"/>
      <c r="R813" s="30"/>
      <c r="S813" s="30"/>
      <c r="T813" s="30"/>
      <c r="U813" s="30"/>
      <c r="V813" s="30"/>
      <c r="W813" s="3"/>
      <c r="X813" s="3"/>
      <c r="Y813" s="3"/>
      <c r="Z813" s="3"/>
    </row>
    <row r="814" spans="1:26" ht="13.4" customHeight="1">
      <c r="A814" s="30"/>
      <c r="B814" s="30"/>
      <c r="C814" s="30"/>
      <c r="D814" s="30"/>
      <c r="E814" s="30"/>
      <c r="F814" s="30"/>
      <c r="G814" s="30"/>
      <c r="H814" s="30"/>
      <c r="I814" s="30"/>
      <c r="J814" s="30"/>
      <c r="K814" s="30"/>
      <c r="L814" s="30"/>
      <c r="M814" s="30"/>
      <c r="N814" s="30"/>
      <c r="O814" s="30"/>
      <c r="P814" s="30"/>
      <c r="Q814" s="30"/>
      <c r="R814" s="30"/>
      <c r="S814" s="30"/>
      <c r="T814" s="30"/>
      <c r="U814" s="30"/>
      <c r="V814" s="30"/>
      <c r="W814" s="3"/>
      <c r="X814" s="3"/>
      <c r="Y814" s="3"/>
      <c r="Z814" s="3"/>
    </row>
    <row r="815" spans="1:26" ht="13.4" customHeight="1">
      <c r="A815" s="30"/>
      <c r="B815" s="30"/>
      <c r="C815" s="30"/>
      <c r="D815" s="30"/>
      <c r="E815" s="30"/>
      <c r="F815" s="30"/>
      <c r="G815" s="30"/>
      <c r="H815" s="30"/>
      <c r="I815" s="30"/>
      <c r="J815" s="30"/>
      <c r="K815" s="30"/>
      <c r="L815" s="30"/>
      <c r="M815" s="30"/>
      <c r="N815" s="30"/>
      <c r="O815" s="30"/>
      <c r="P815" s="30"/>
      <c r="Q815" s="30"/>
      <c r="R815" s="30"/>
      <c r="S815" s="30"/>
      <c r="T815" s="30"/>
      <c r="U815" s="30"/>
      <c r="V815" s="30"/>
      <c r="W815" s="3"/>
      <c r="X815" s="3"/>
      <c r="Y815" s="3"/>
      <c r="Z815" s="3"/>
    </row>
    <row r="816" spans="1:26" ht="13.4" customHeight="1">
      <c r="A816" s="30"/>
      <c r="B816" s="30"/>
      <c r="C816" s="30"/>
      <c r="D816" s="30"/>
      <c r="E816" s="30"/>
      <c r="F816" s="30"/>
      <c r="G816" s="30"/>
      <c r="H816" s="30"/>
      <c r="I816" s="30"/>
      <c r="J816" s="30"/>
      <c r="K816" s="30"/>
      <c r="L816" s="30"/>
      <c r="M816" s="30"/>
      <c r="N816" s="30"/>
      <c r="O816" s="30"/>
      <c r="P816" s="30"/>
      <c r="Q816" s="30"/>
      <c r="R816" s="30"/>
      <c r="S816" s="30"/>
      <c r="T816" s="30"/>
      <c r="U816" s="30"/>
      <c r="V816" s="30"/>
      <c r="W816" s="3"/>
      <c r="X816" s="3"/>
      <c r="Y816" s="3"/>
      <c r="Z816" s="3"/>
    </row>
    <row r="817" spans="1:26" ht="13.4" customHeight="1">
      <c r="A817" s="30"/>
      <c r="B817" s="30"/>
      <c r="C817" s="30"/>
      <c r="D817" s="30"/>
      <c r="E817" s="30"/>
      <c r="F817" s="30"/>
      <c r="G817" s="30"/>
      <c r="H817" s="30"/>
      <c r="I817" s="30"/>
      <c r="J817" s="30"/>
      <c r="K817" s="30"/>
      <c r="L817" s="30"/>
      <c r="M817" s="30"/>
      <c r="N817" s="30"/>
      <c r="O817" s="30"/>
      <c r="P817" s="30"/>
      <c r="Q817" s="30"/>
      <c r="R817" s="30"/>
      <c r="S817" s="30"/>
      <c r="T817" s="30"/>
      <c r="U817" s="30"/>
      <c r="V817" s="30"/>
      <c r="W817" s="3"/>
      <c r="X817" s="3"/>
      <c r="Y817" s="3"/>
      <c r="Z817" s="3"/>
    </row>
    <row r="818" spans="1:26" ht="13.4" customHeight="1">
      <c r="A818" s="30"/>
      <c r="B818" s="30"/>
      <c r="C818" s="30"/>
      <c r="D818" s="30"/>
      <c r="E818" s="30"/>
      <c r="F818" s="30"/>
      <c r="G818" s="30"/>
      <c r="H818" s="30"/>
      <c r="I818" s="30"/>
      <c r="J818" s="30"/>
      <c r="K818" s="30"/>
      <c r="L818" s="30"/>
      <c r="M818" s="30"/>
      <c r="N818" s="30"/>
      <c r="O818" s="30"/>
      <c r="P818" s="30"/>
      <c r="Q818" s="30"/>
      <c r="R818" s="30"/>
      <c r="S818" s="30"/>
      <c r="T818" s="30"/>
      <c r="U818" s="30"/>
      <c r="V818" s="30"/>
      <c r="W818" s="3"/>
      <c r="X818" s="3"/>
      <c r="Y818" s="3"/>
      <c r="Z818" s="3"/>
    </row>
    <row r="819" spans="1:26" ht="13.4" customHeight="1">
      <c r="A819" s="30"/>
      <c r="B819" s="30"/>
      <c r="C819" s="30"/>
      <c r="D819" s="30"/>
      <c r="E819" s="30"/>
      <c r="F819" s="30"/>
      <c r="G819" s="30"/>
      <c r="H819" s="30"/>
      <c r="I819" s="30"/>
      <c r="J819" s="30"/>
      <c r="K819" s="30"/>
      <c r="L819" s="30"/>
      <c r="M819" s="30"/>
      <c r="N819" s="30"/>
      <c r="O819" s="30"/>
      <c r="P819" s="30"/>
      <c r="Q819" s="30"/>
      <c r="R819" s="30"/>
      <c r="S819" s="30"/>
      <c r="T819" s="30"/>
      <c r="U819" s="30"/>
      <c r="V819" s="30"/>
      <c r="W819" s="3"/>
      <c r="X819" s="3"/>
      <c r="Y819" s="3"/>
      <c r="Z819" s="3"/>
    </row>
    <row r="820" spans="1:26" ht="13.4" customHeight="1">
      <c r="A820" s="30"/>
      <c r="B820" s="30"/>
      <c r="C820" s="30"/>
      <c r="D820" s="30"/>
      <c r="E820" s="30"/>
      <c r="F820" s="30"/>
      <c r="G820" s="30"/>
      <c r="H820" s="30"/>
      <c r="I820" s="30"/>
      <c r="J820" s="30"/>
      <c r="K820" s="30"/>
      <c r="L820" s="30"/>
      <c r="M820" s="30"/>
      <c r="N820" s="30"/>
      <c r="O820" s="30"/>
      <c r="P820" s="30"/>
      <c r="Q820" s="30"/>
      <c r="R820" s="30"/>
      <c r="S820" s="30"/>
      <c r="T820" s="30"/>
      <c r="U820" s="30"/>
      <c r="V820" s="30"/>
      <c r="W820" s="3"/>
      <c r="X820" s="3"/>
      <c r="Y820" s="3"/>
      <c r="Z820" s="3"/>
    </row>
    <row r="821" spans="1:26" ht="13.4" customHeight="1">
      <c r="A821" s="30"/>
      <c r="B821" s="30"/>
      <c r="C821" s="30"/>
      <c r="D821" s="30"/>
      <c r="E821" s="30"/>
      <c r="F821" s="30"/>
      <c r="G821" s="30"/>
      <c r="H821" s="30"/>
      <c r="I821" s="30"/>
      <c r="J821" s="30"/>
      <c r="K821" s="30"/>
      <c r="L821" s="30"/>
      <c r="M821" s="30"/>
      <c r="N821" s="30"/>
      <c r="O821" s="30"/>
      <c r="P821" s="30"/>
      <c r="Q821" s="30"/>
      <c r="R821" s="30"/>
      <c r="S821" s="30"/>
      <c r="T821" s="30"/>
      <c r="U821" s="30"/>
      <c r="V821" s="30"/>
      <c r="W821" s="3"/>
      <c r="X821" s="3"/>
      <c r="Y821" s="3"/>
      <c r="Z821" s="3"/>
    </row>
    <row r="822" spans="1:26" ht="13.4" customHeight="1">
      <c r="A822" s="30"/>
      <c r="B822" s="30"/>
      <c r="C822" s="30"/>
      <c r="D822" s="30"/>
      <c r="E822" s="30"/>
      <c r="F822" s="30"/>
      <c r="G822" s="30"/>
      <c r="H822" s="30"/>
      <c r="I822" s="30"/>
      <c r="J822" s="30"/>
      <c r="K822" s="30"/>
      <c r="L822" s="30"/>
      <c r="M822" s="30"/>
      <c r="N822" s="30"/>
      <c r="O822" s="30"/>
      <c r="P822" s="30"/>
      <c r="Q822" s="30"/>
      <c r="R822" s="30"/>
      <c r="S822" s="30"/>
      <c r="T822" s="30"/>
      <c r="U822" s="30"/>
      <c r="V822" s="30"/>
      <c r="W822" s="3"/>
      <c r="X822" s="3"/>
      <c r="Y822" s="3"/>
      <c r="Z822" s="3"/>
    </row>
    <row r="823" spans="1:26" ht="13.4" customHeight="1">
      <c r="A823" s="30"/>
      <c r="B823" s="30"/>
      <c r="C823" s="30"/>
      <c r="D823" s="30"/>
      <c r="E823" s="30"/>
      <c r="F823" s="30"/>
      <c r="G823" s="30"/>
      <c r="H823" s="30"/>
      <c r="I823" s="30"/>
      <c r="J823" s="30"/>
      <c r="K823" s="30"/>
      <c r="L823" s="30"/>
      <c r="M823" s="30"/>
      <c r="N823" s="30"/>
      <c r="O823" s="30"/>
      <c r="P823" s="30"/>
      <c r="Q823" s="30"/>
      <c r="R823" s="30"/>
      <c r="S823" s="30"/>
      <c r="T823" s="30"/>
      <c r="U823" s="30"/>
      <c r="V823" s="30"/>
      <c r="W823" s="3"/>
      <c r="X823" s="3"/>
      <c r="Y823" s="3"/>
      <c r="Z823" s="3"/>
    </row>
    <row r="824" spans="1:26" ht="13.4" customHeight="1">
      <c r="A824" s="30"/>
      <c r="B824" s="30"/>
      <c r="C824" s="30"/>
      <c r="D824" s="30"/>
      <c r="E824" s="30"/>
      <c r="F824" s="30"/>
      <c r="G824" s="30"/>
      <c r="H824" s="30"/>
      <c r="I824" s="30"/>
      <c r="J824" s="30"/>
      <c r="K824" s="30"/>
      <c r="L824" s="30"/>
      <c r="M824" s="30"/>
      <c r="N824" s="30"/>
      <c r="O824" s="30"/>
      <c r="P824" s="30"/>
      <c r="Q824" s="30"/>
      <c r="R824" s="30"/>
      <c r="S824" s="30"/>
      <c r="T824" s="30"/>
      <c r="U824" s="30"/>
      <c r="V824" s="30"/>
      <c r="W824" s="3"/>
      <c r="X824" s="3"/>
      <c r="Y824" s="3"/>
      <c r="Z824" s="3"/>
    </row>
    <row r="825" spans="1:26" ht="13.4" customHeight="1">
      <c r="A825" s="30"/>
      <c r="B825" s="30"/>
      <c r="C825" s="30"/>
      <c r="D825" s="30"/>
      <c r="E825" s="30"/>
      <c r="F825" s="30"/>
      <c r="G825" s="30"/>
      <c r="H825" s="30"/>
      <c r="I825" s="30"/>
      <c r="J825" s="30"/>
      <c r="K825" s="30"/>
      <c r="L825" s="30"/>
      <c r="M825" s="30"/>
      <c r="N825" s="30"/>
      <c r="O825" s="30"/>
      <c r="P825" s="30"/>
      <c r="Q825" s="30"/>
      <c r="R825" s="30"/>
      <c r="S825" s="30"/>
      <c r="T825" s="30"/>
      <c r="U825" s="30"/>
      <c r="V825" s="30"/>
      <c r="W825" s="3"/>
      <c r="X825" s="3"/>
      <c r="Y825" s="3"/>
      <c r="Z825" s="3"/>
    </row>
    <row r="826" spans="1:26" ht="13.4" customHeight="1">
      <c r="A826" s="30"/>
      <c r="B826" s="30"/>
      <c r="C826" s="30"/>
      <c r="D826" s="30"/>
      <c r="E826" s="30"/>
      <c r="F826" s="30"/>
      <c r="G826" s="30"/>
      <c r="H826" s="30"/>
      <c r="I826" s="30"/>
      <c r="J826" s="30"/>
      <c r="K826" s="30"/>
      <c r="L826" s="30"/>
      <c r="M826" s="30"/>
      <c r="N826" s="30"/>
      <c r="O826" s="30"/>
      <c r="P826" s="30"/>
      <c r="Q826" s="30"/>
      <c r="R826" s="30"/>
      <c r="S826" s="30"/>
      <c r="T826" s="30"/>
      <c r="U826" s="30"/>
      <c r="V826" s="30"/>
      <c r="W826" s="3"/>
      <c r="X826" s="3"/>
      <c r="Y826" s="3"/>
      <c r="Z826" s="3"/>
    </row>
    <row r="827" spans="1:26" ht="13.4" customHeight="1">
      <c r="A827" s="30"/>
      <c r="B827" s="30"/>
      <c r="C827" s="30"/>
      <c r="D827" s="30"/>
      <c r="E827" s="30"/>
      <c r="F827" s="30"/>
      <c r="G827" s="30"/>
      <c r="H827" s="30"/>
      <c r="I827" s="30"/>
      <c r="J827" s="30"/>
      <c r="K827" s="30"/>
      <c r="L827" s="30"/>
      <c r="M827" s="30"/>
      <c r="N827" s="30"/>
      <c r="O827" s="30"/>
      <c r="P827" s="30"/>
      <c r="Q827" s="30"/>
      <c r="R827" s="30"/>
      <c r="S827" s="30"/>
      <c r="T827" s="30"/>
      <c r="U827" s="30"/>
      <c r="V827" s="30"/>
      <c r="W827" s="3"/>
      <c r="X827" s="3"/>
      <c r="Y827" s="3"/>
      <c r="Z827" s="3"/>
    </row>
    <row r="828" spans="1:26" ht="13.4" customHeight="1">
      <c r="A828" s="30"/>
      <c r="B828" s="30"/>
      <c r="C828" s="30"/>
      <c r="D828" s="30"/>
      <c r="E828" s="30"/>
      <c r="F828" s="30"/>
      <c r="G828" s="30"/>
      <c r="H828" s="30"/>
      <c r="I828" s="30"/>
      <c r="J828" s="30"/>
      <c r="K828" s="30"/>
      <c r="L828" s="30"/>
      <c r="M828" s="30"/>
      <c r="N828" s="30"/>
      <c r="O828" s="30"/>
      <c r="P828" s="30"/>
      <c r="Q828" s="30"/>
      <c r="R828" s="30"/>
      <c r="S828" s="30"/>
      <c r="T828" s="30"/>
      <c r="U828" s="30"/>
      <c r="V828" s="30"/>
      <c r="W828" s="3"/>
      <c r="X828" s="3"/>
      <c r="Y828" s="3"/>
      <c r="Z828" s="3"/>
    </row>
    <row r="829" spans="1:26" ht="13.4" customHeight="1">
      <c r="A829" s="30"/>
      <c r="B829" s="30"/>
      <c r="C829" s="30"/>
      <c r="D829" s="30"/>
      <c r="E829" s="30"/>
      <c r="F829" s="30"/>
      <c r="G829" s="30"/>
      <c r="H829" s="30"/>
      <c r="I829" s="30"/>
      <c r="J829" s="30"/>
      <c r="K829" s="30"/>
      <c r="L829" s="30"/>
      <c r="M829" s="30"/>
      <c r="N829" s="30"/>
      <c r="O829" s="30"/>
      <c r="P829" s="30"/>
      <c r="Q829" s="30"/>
      <c r="R829" s="30"/>
      <c r="S829" s="30"/>
      <c r="T829" s="30"/>
      <c r="U829" s="30"/>
      <c r="V829" s="30"/>
      <c r="W829" s="3"/>
      <c r="X829" s="3"/>
      <c r="Y829" s="3"/>
      <c r="Z829" s="3"/>
    </row>
    <row r="830" spans="1:26" ht="13.4" customHeight="1">
      <c r="A830" s="30"/>
      <c r="B830" s="30"/>
      <c r="C830" s="30"/>
      <c r="D830" s="30"/>
      <c r="E830" s="30"/>
      <c r="F830" s="30"/>
      <c r="G830" s="30"/>
      <c r="H830" s="30"/>
      <c r="I830" s="30"/>
      <c r="J830" s="30"/>
      <c r="K830" s="30"/>
      <c r="L830" s="30"/>
      <c r="M830" s="30"/>
      <c r="N830" s="30"/>
      <c r="O830" s="30"/>
      <c r="P830" s="30"/>
      <c r="Q830" s="30"/>
      <c r="R830" s="30"/>
      <c r="S830" s="30"/>
      <c r="T830" s="30"/>
      <c r="U830" s="30"/>
      <c r="V830" s="30"/>
      <c r="W830" s="3"/>
      <c r="X830" s="3"/>
      <c r="Y830" s="3"/>
      <c r="Z830" s="3"/>
    </row>
    <row r="831" spans="1:26" ht="13.4" customHeight="1">
      <c r="A831" s="30"/>
      <c r="B831" s="30"/>
      <c r="C831" s="30"/>
      <c r="D831" s="30"/>
      <c r="E831" s="30"/>
      <c r="F831" s="30"/>
      <c r="G831" s="30"/>
      <c r="H831" s="30"/>
      <c r="I831" s="30"/>
      <c r="J831" s="30"/>
      <c r="K831" s="30"/>
      <c r="L831" s="30"/>
      <c r="M831" s="30"/>
      <c r="N831" s="30"/>
      <c r="O831" s="30"/>
      <c r="P831" s="30"/>
      <c r="Q831" s="30"/>
      <c r="R831" s="30"/>
      <c r="S831" s="30"/>
      <c r="T831" s="30"/>
      <c r="U831" s="30"/>
      <c r="V831" s="30"/>
      <c r="W831" s="3"/>
      <c r="X831" s="3"/>
      <c r="Y831" s="3"/>
      <c r="Z831" s="3"/>
    </row>
    <row r="832" spans="1:26" ht="13.4" customHeight="1">
      <c r="A832" s="30"/>
      <c r="B832" s="30"/>
      <c r="C832" s="30"/>
      <c r="D832" s="30"/>
      <c r="E832" s="30"/>
      <c r="F832" s="30"/>
      <c r="G832" s="30"/>
      <c r="H832" s="30"/>
      <c r="I832" s="30"/>
      <c r="J832" s="30"/>
      <c r="K832" s="30"/>
      <c r="L832" s="30"/>
      <c r="M832" s="30"/>
      <c r="N832" s="30"/>
      <c r="O832" s="30"/>
      <c r="P832" s="30"/>
      <c r="Q832" s="30"/>
      <c r="R832" s="30"/>
      <c r="S832" s="30"/>
      <c r="T832" s="30"/>
      <c r="U832" s="30"/>
      <c r="V832" s="30"/>
      <c r="W832" s="3"/>
      <c r="X832" s="3"/>
      <c r="Y832" s="3"/>
      <c r="Z832" s="3"/>
    </row>
    <row r="833" spans="1:26" ht="13.4" customHeight="1">
      <c r="A833" s="30"/>
      <c r="B833" s="30"/>
      <c r="C833" s="30"/>
      <c r="D833" s="30"/>
      <c r="E833" s="30"/>
      <c r="F833" s="30"/>
      <c r="G833" s="30"/>
      <c r="H833" s="30"/>
      <c r="I833" s="30"/>
      <c r="J833" s="30"/>
      <c r="K833" s="30"/>
      <c r="L833" s="30"/>
      <c r="M833" s="30"/>
      <c r="N833" s="30"/>
      <c r="O833" s="30"/>
      <c r="P833" s="30"/>
      <c r="Q833" s="30"/>
      <c r="R833" s="30"/>
      <c r="S833" s="30"/>
      <c r="T833" s="30"/>
      <c r="U833" s="30"/>
      <c r="V833" s="30"/>
      <c r="W833" s="3"/>
      <c r="X833" s="3"/>
      <c r="Y833" s="3"/>
      <c r="Z833" s="3"/>
    </row>
    <row r="834" spans="1:26" ht="13.4" customHeight="1">
      <c r="A834" s="30"/>
      <c r="B834" s="30"/>
      <c r="C834" s="30"/>
      <c r="D834" s="30"/>
      <c r="E834" s="30"/>
      <c r="F834" s="30"/>
      <c r="G834" s="30"/>
      <c r="H834" s="30"/>
      <c r="I834" s="30"/>
      <c r="J834" s="30"/>
      <c r="K834" s="30"/>
      <c r="L834" s="30"/>
      <c r="M834" s="30"/>
      <c r="N834" s="30"/>
      <c r="O834" s="30"/>
      <c r="P834" s="30"/>
      <c r="Q834" s="30"/>
      <c r="R834" s="30"/>
      <c r="S834" s="30"/>
      <c r="T834" s="30"/>
      <c r="U834" s="30"/>
      <c r="V834" s="30"/>
      <c r="W834" s="3"/>
      <c r="X834" s="3"/>
      <c r="Y834" s="3"/>
      <c r="Z834" s="3"/>
    </row>
    <row r="835" spans="1:26" ht="13.4" customHeight="1">
      <c r="A835" s="30"/>
      <c r="B835" s="30"/>
      <c r="C835" s="30"/>
      <c r="D835" s="30"/>
      <c r="E835" s="30"/>
      <c r="F835" s="30"/>
      <c r="G835" s="30"/>
      <c r="H835" s="30"/>
      <c r="I835" s="30"/>
      <c r="J835" s="30"/>
      <c r="K835" s="30"/>
      <c r="L835" s="30"/>
      <c r="M835" s="30"/>
      <c r="N835" s="30"/>
      <c r="O835" s="30"/>
      <c r="P835" s="30"/>
      <c r="Q835" s="30"/>
      <c r="R835" s="30"/>
      <c r="S835" s="30"/>
      <c r="T835" s="30"/>
      <c r="U835" s="30"/>
      <c r="V835" s="30"/>
      <c r="W835" s="3"/>
      <c r="X835" s="3"/>
      <c r="Y835" s="3"/>
      <c r="Z835" s="3"/>
    </row>
    <row r="836" spans="1:26" ht="13.4" customHeight="1">
      <c r="A836" s="30"/>
      <c r="B836" s="30"/>
      <c r="C836" s="30"/>
      <c r="D836" s="30"/>
      <c r="E836" s="30"/>
      <c r="F836" s="30"/>
      <c r="G836" s="30"/>
      <c r="H836" s="30"/>
      <c r="I836" s="30"/>
      <c r="J836" s="30"/>
      <c r="K836" s="30"/>
      <c r="L836" s="30"/>
      <c r="M836" s="30"/>
      <c r="N836" s="30"/>
      <c r="O836" s="30"/>
      <c r="P836" s="30"/>
      <c r="Q836" s="30"/>
      <c r="R836" s="30"/>
      <c r="S836" s="30"/>
      <c r="T836" s="30"/>
      <c r="U836" s="30"/>
      <c r="V836" s="30"/>
      <c r="W836" s="3"/>
      <c r="X836" s="3"/>
      <c r="Y836" s="3"/>
      <c r="Z836" s="3"/>
    </row>
    <row r="837" spans="1:26" ht="13.4" customHeight="1">
      <c r="A837" s="30"/>
      <c r="B837" s="30"/>
      <c r="C837" s="30"/>
      <c r="D837" s="30"/>
      <c r="E837" s="30"/>
      <c r="F837" s="30"/>
      <c r="G837" s="30"/>
      <c r="H837" s="30"/>
      <c r="I837" s="30"/>
      <c r="J837" s="30"/>
      <c r="K837" s="30"/>
      <c r="L837" s="30"/>
      <c r="M837" s="30"/>
      <c r="N837" s="30"/>
      <c r="O837" s="30"/>
      <c r="P837" s="30"/>
      <c r="Q837" s="30"/>
      <c r="R837" s="30"/>
      <c r="S837" s="30"/>
      <c r="T837" s="30"/>
      <c r="U837" s="30"/>
      <c r="V837" s="30"/>
      <c r="W837" s="3"/>
      <c r="X837" s="3"/>
      <c r="Y837" s="3"/>
      <c r="Z837" s="3"/>
    </row>
    <row r="838" spans="1:26" ht="13.4" customHeight="1">
      <c r="A838" s="30"/>
      <c r="B838" s="30"/>
      <c r="C838" s="30"/>
      <c r="D838" s="30"/>
      <c r="E838" s="30"/>
      <c r="F838" s="30"/>
      <c r="G838" s="30"/>
      <c r="H838" s="30"/>
      <c r="I838" s="30"/>
      <c r="J838" s="30"/>
      <c r="K838" s="30"/>
      <c r="L838" s="30"/>
      <c r="M838" s="30"/>
      <c r="N838" s="30"/>
      <c r="O838" s="30"/>
      <c r="P838" s="30"/>
      <c r="Q838" s="30"/>
      <c r="R838" s="30"/>
      <c r="S838" s="30"/>
      <c r="T838" s="30"/>
      <c r="U838" s="30"/>
      <c r="V838" s="30"/>
      <c r="W838" s="3"/>
      <c r="X838" s="3"/>
      <c r="Y838" s="3"/>
      <c r="Z838" s="3"/>
    </row>
    <row r="839" spans="1:26" ht="13.4" customHeight="1">
      <c r="A839" s="30"/>
      <c r="B839" s="30"/>
      <c r="C839" s="30"/>
      <c r="D839" s="30"/>
      <c r="E839" s="30"/>
      <c r="F839" s="30"/>
      <c r="G839" s="30"/>
      <c r="H839" s="30"/>
      <c r="I839" s="30"/>
      <c r="J839" s="30"/>
      <c r="K839" s="30"/>
      <c r="L839" s="30"/>
      <c r="M839" s="30"/>
      <c r="N839" s="30"/>
      <c r="O839" s="30"/>
      <c r="P839" s="30"/>
      <c r="Q839" s="30"/>
      <c r="R839" s="30"/>
      <c r="S839" s="30"/>
      <c r="T839" s="30"/>
      <c r="U839" s="30"/>
      <c r="V839" s="30"/>
      <c r="W839" s="3"/>
      <c r="X839" s="3"/>
      <c r="Y839" s="3"/>
      <c r="Z839" s="3"/>
    </row>
    <row r="840" spans="1:26" ht="13.4" customHeight="1">
      <c r="A840" s="30"/>
      <c r="B840" s="30"/>
      <c r="C840" s="30"/>
      <c r="D840" s="30"/>
      <c r="E840" s="30"/>
      <c r="F840" s="30"/>
      <c r="G840" s="30"/>
      <c r="H840" s="30"/>
      <c r="I840" s="30"/>
      <c r="J840" s="30"/>
      <c r="K840" s="30"/>
      <c r="L840" s="30"/>
      <c r="M840" s="30"/>
      <c r="N840" s="30"/>
      <c r="O840" s="30"/>
      <c r="P840" s="30"/>
      <c r="Q840" s="30"/>
      <c r="R840" s="30"/>
      <c r="S840" s="30"/>
      <c r="T840" s="30"/>
      <c r="U840" s="30"/>
      <c r="V840" s="30"/>
      <c r="W840" s="3"/>
      <c r="X840" s="3"/>
      <c r="Y840" s="3"/>
      <c r="Z840" s="3"/>
    </row>
    <row r="841" spans="1:26" ht="13.4" customHeight="1">
      <c r="A841" s="30"/>
      <c r="B841" s="30"/>
      <c r="C841" s="30"/>
      <c r="D841" s="30"/>
      <c r="E841" s="30"/>
      <c r="F841" s="30"/>
      <c r="G841" s="30"/>
      <c r="H841" s="30"/>
      <c r="I841" s="30"/>
      <c r="J841" s="30"/>
      <c r="K841" s="30"/>
      <c r="L841" s="30"/>
      <c r="M841" s="30"/>
      <c r="N841" s="30"/>
      <c r="O841" s="30"/>
      <c r="P841" s="30"/>
      <c r="Q841" s="30"/>
      <c r="R841" s="30"/>
      <c r="S841" s="30"/>
      <c r="T841" s="30"/>
      <c r="U841" s="30"/>
      <c r="V841" s="30"/>
      <c r="W841" s="3"/>
      <c r="X841" s="3"/>
      <c r="Y841" s="3"/>
      <c r="Z841" s="3"/>
    </row>
    <row r="842" spans="1:26" ht="13.4" customHeight="1">
      <c r="A842" s="30"/>
      <c r="B842" s="30"/>
      <c r="C842" s="30"/>
      <c r="D842" s="30"/>
      <c r="E842" s="30"/>
      <c r="F842" s="30"/>
      <c r="G842" s="30"/>
      <c r="H842" s="30"/>
      <c r="I842" s="30"/>
      <c r="J842" s="30"/>
      <c r="K842" s="30"/>
      <c r="L842" s="30"/>
      <c r="M842" s="30"/>
      <c r="N842" s="30"/>
      <c r="O842" s="30"/>
      <c r="P842" s="30"/>
      <c r="Q842" s="30"/>
      <c r="R842" s="30"/>
      <c r="S842" s="30"/>
      <c r="T842" s="30"/>
      <c r="U842" s="30"/>
      <c r="V842" s="30"/>
      <c r="W842" s="3"/>
      <c r="X842" s="3"/>
      <c r="Y842" s="3"/>
      <c r="Z842" s="3"/>
    </row>
    <row r="843" spans="1:26" ht="13.4" customHeight="1">
      <c r="A843" s="30"/>
      <c r="B843" s="30"/>
      <c r="C843" s="30"/>
      <c r="D843" s="30"/>
      <c r="E843" s="30"/>
      <c r="F843" s="30"/>
      <c r="G843" s="30"/>
      <c r="H843" s="30"/>
      <c r="I843" s="30"/>
      <c r="J843" s="30"/>
      <c r="K843" s="30"/>
      <c r="L843" s="30"/>
      <c r="M843" s="30"/>
      <c r="N843" s="30"/>
      <c r="O843" s="30"/>
      <c r="P843" s="30"/>
      <c r="Q843" s="30"/>
      <c r="R843" s="30"/>
      <c r="S843" s="30"/>
      <c r="T843" s="30"/>
      <c r="U843" s="30"/>
      <c r="V843" s="30"/>
      <c r="W843" s="3"/>
      <c r="X843" s="3"/>
      <c r="Y843" s="3"/>
      <c r="Z843" s="3"/>
    </row>
    <row r="844" spans="1:26" ht="13.4" customHeight="1">
      <c r="A844" s="30"/>
      <c r="B844" s="30"/>
      <c r="C844" s="30"/>
      <c r="D844" s="30"/>
      <c r="E844" s="30"/>
      <c r="F844" s="30"/>
      <c r="G844" s="30"/>
      <c r="H844" s="30"/>
      <c r="I844" s="30"/>
      <c r="J844" s="30"/>
      <c r="K844" s="30"/>
      <c r="L844" s="30"/>
      <c r="M844" s="30"/>
      <c r="N844" s="30"/>
      <c r="O844" s="30"/>
      <c r="P844" s="30"/>
      <c r="Q844" s="30"/>
      <c r="R844" s="30"/>
      <c r="S844" s="30"/>
      <c r="T844" s="30"/>
      <c r="U844" s="30"/>
      <c r="V844" s="30"/>
      <c r="W844" s="3"/>
      <c r="X844" s="3"/>
      <c r="Y844" s="3"/>
      <c r="Z844" s="3"/>
    </row>
    <row r="845" spans="1:26" ht="13.4" customHeight="1">
      <c r="A845" s="30"/>
      <c r="B845" s="30"/>
      <c r="C845" s="30"/>
      <c r="D845" s="30"/>
      <c r="E845" s="30"/>
      <c r="F845" s="30"/>
      <c r="G845" s="30"/>
      <c r="H845" s="30"/>
      <c r="I845" s="30"/>
      <c r="J845" s="30"/>
      <c r="K845" s="30"/>
      <c r="L845" s="30"/>
      <c r="M845" s="30"/>
      <c r="N845" s="30"/>
      <c r="O845" s="30"/>
      <c r="P845" s="30"/>
      <c r="Q845" s="30"/>
      <c r="R845" s="30"/>
      <c r="S845" s="30"/>
      <c r="T845" s="30"/>
      <c r="U845" s="30"/>
      <c r="V845" s="30"/>
      <c r="W845" s="3"/>
      <c r="X845" s="3"/>
      <c r="Y845" s="3"/>
      <c r="Z845" s="3"/>
    </row>
    <row r="846" spans="1:26" ht="13.4" customHeight="1">
      <c r="A846" s="30"/>
      <c r="B846" s="30"/>
      <c r="C846" s="30"/>
      <c r="D846" s="30"/>
      <c r="E846" s="30"/>
      <c r="F846" s="30"/>
      <c r="G846" s="30"/>
      <c r="H846" s="30"/>
      <c r="I846" s="30"/>
      <c r="J846" s="30"/>
      <c r="K846" s="30"/>
      <c r="L846" s="30"/>
      <c r="M846" s="30"/>
      <c r="N846" s="30"/>
      <c r="O846" s="30"/>
      <c r="P846" s="30"/>
      <c r="Q846" s="30"/>
      <c r="R846" s="30"/>
      <c r="S846" s="30"/>
      <c r="T846" s="30"/>
      <c r="U846" s="30"/>
      <c r="V846" s="30"/>
      <c r="W846" s="3"/>
      <c r="X846" s="3"/>
      <c r="Y846" s="3"/>
      <c r="Z846" s="3"/>
    </row>
    <row r="847" spans="1:26" ht="13.4" customHeight="1">
      <c r="A847" s="30"/>
      <c r="B847" s="30"/>
      <c r="C847" s="30"/>
      <c r="D847" s="30"/>
      <c r="E847" s="30"/>
      <c r="F847" s="30"/>
      <c r="G847" s="30"/>
      <c r="H847" s="30"/>
      <c r="I847" s="30"/>
      <c r="J847" s="30"/>
      <c r="K847" s="30"/>
      <c r="L847" s="30"/>
      <c r="M847" s="30"/>
      <c r="N847" s="30"/>
      <c r="O847" s="30"/>
      <c r="P847" s="30"/>
      <c r="Q847" s="30"/>
      <c r="R847" s="30"/>
      <c r="S847" s="30"/>
      <c r="T847" s="30"/>
      <c r="U847" s="30"/>
      <c r="V847" s="30"/>
      <c r="W847" s="3"/>
      <c r="X847" s="3"/>
      <c r="Y847" s="3"/>
      <c r="Z847" s="3"/>
    </row>
    <row r="848" spans="1:26" ht="13.4" customHeight="1">
      <c r="A848" s="30"/>
      <c r="B848" s="30"/>
      <c r="C848" s="30"/>
      <c r="D848" s="30"/>
      <c r="E848" s="30"/>
      <c r="F848" s="30"/>
      <c r="G848" s="30"/>
      <c r="H848" s="30"/>
      <c r="I848" s="30"/>
      <c r="J848" s="30"/>
      <c r="K848" s="30"/>
      <c r="L848" s="30"/>
      <c r="M848" s="30"/>
      <c r="N848" s="30"/>
      <c r="O848" s="30"/>
      <c r="P848" s="30"/>
      <c r="Q848" s="30"/>
      <c r="R848" s="30"/>
      <c r="S848" s="30"/>
      <c r="T848" s="30"/>
      <c r="U848" s="30"/>
      <c r="V848" s="30"/>
      <c r="W848" s="3"/>
      <c r="X848" s="3"/>
      <c r="Y848" s="3"/>
      <c r="Z848" s="3"/>
    </row>
    <row r="849" spans="1:26" ht="13.4" customHeight="1">
      <c r="A849" s="30"/>
      <c r="B849" s="30"/>
      <c r="C849" s="30"/>
      <c r="D849" s="30"/>
      <c r="E849" s="30"/>
      <c r="F849" s="30"/>
      <c r="G849" s="30"/>
      <c r="H849" s="30"/>
      <c r="I849" s="30"/>
      <c r="J849" s="30"/>
      <c r="K849" s="30"/>
      <c r="L849" s="30"/>
      <c r="M849" s="30"/>
      <c r="N849" s="30"/>
      <c r="O849" s="30"/>
      <c r="P849" s="30"/>
      <c r="Q849" s="30"/>
      <c r="R849" s="30"/>
      <c r="S849" s="30"/>
      <c r="T849" s="30"/>
      <c r="U849" s="30"/>
      <c r="V849" s="30"/>
      <c r="W849" s="3"/>
      <c r="X849" s="3"/>
      <c r="Y849" s="3"/>
      <c r="Z849" s="3"/>
    </row>
    <row r="850" spans="1:26" ht="13.4" customHeight="1">
      <c r="A850" s="30"/>
      <c r="B850" s="30"/>
      <c r="C850" s="30"/>
      <c r="D850" s="30"/>
      <c r="E850" s="30"/>
      <c r="F850" s="30"/>
      <c r="G850" s="30"/>
      <c r="H850" s="30"/>
      <c r="I850" s="30"/>
      <c r="J850" s="30"/>
      <c r="K850" s="30"/>
      <c r="L850" s="30"/>
      <c r="M850" s="30"/>
      <c r="N850" s="30"/>
      <c r="O850" s="30"/>
      <c r="P850" s="30"/>
      <c r="Q850" s="30"/>
      <c r="R850" s="30"/>
      <c r="S850" s="30"/>
      <c r="T850" s="30"/>
      <c r="U850" s="30"/>
      <c r="V850" s="30"/>
      <c r="W850" s="3"/>
      <c r="X850" s="3"/>
      <c r="Y850" s="3"/>
      <c r="Z850" s="3"/>
    </row>
    <row r="851" spans="1:26" ht="13.4" customHeight="1">
      <c r="A851" s="30"/>
      <c r="B851" s="30"/>
      <c r="C851" s="30"/>
      <c r="D851" s="30"/>
      <c r="E851" s="30"/>
      <c r="F851" s="30"/>
      <c r="G851" s="30"/>
      <c r="H851" s="30"/>
      <c r="I851" s="30"/>
      <c r="J851" s="30"/>
      <c r="K851" s="30"/>
      <c r="L851" s="30"/>
      <c r="M851" s="30"/>
      <c r="N851" s="30"/>
      <c r="O851" s="30"/>
      <c r="P851" s="30"/>
      <c r="Q851" s="30"/>
      <c r="R851" s="30"/>
      <c r="S851" s="30"/>
      <c r="T851" s="30"/>
      <c r="U851" s="30"/>
      <c r="V851" s="30"/>
      <c r="W851" s="3"/>
      <c r="X851" s="3"/>
      <c r="Y851" s="3"/>
      <c r="Z851" s="3"/>
    </row>
    <row r="852" spans="1:26" ht="13.4" customHeight="1">
      <c r="A852" s="30"/>
      <c r="B852" s="30"/>
      <c r="C852" s="30"/>
      <c r="D852" s="30"/>
      <c r="E852" s="30"/>
      <c r="F852" s="30"/>
      <c r="G852" s="30"/>
      <c r="H852" s="30"/>
      <c r="I852" s="30"/>
      <c r="J852" s="30"/>
      <c r="K852" s="30"/>
      <c r="L852" s="30"/>
      <c r="M852" s="30"/>
      <c r="N852" s="30"/>
      <c r="O852" s="30"/>
      <c r="P852" s="30"/>
      <c r="Q852" s="30"/>
      <c r="R852" s="30"/>
      <c r="S852" s="30"/>
      <c r="T852" s="30"/>
      <c r="U852" s="30"/>
      <c r="V852" s="30"/>
      <c r="W852" s="3"/>
      <c r="X852" s="3"/>
      <c r="Y852" s="3"/>
      <c r="Z852" s="3"/>
    </row>
    <row r="853" spans="1:26" ht="13.4" customHeight="1">
      <c r="A853" s="30"/>
      <c r="B853" s="30"/>
      <c r="C853" s="30"/>
      <c r="D853" s="30"/>
      <c r="E853" s="30"/>
      <c r="F853" s="30"/>
      <c r="G853" s="30"/>
      <c r="H853" s="30"/>
      <c r="I853" s="30"/>
      <c r="J853" s="30"/>
      <c r="K853" s="30"/>
      <c r="L853" s="30"/>
      <c r="M853" s="30"/>
      <c r="N853" s="30"/>
      <c r="O853" s="30"/>
      <c r="P853" s="30"/>
      <c r="Q853" s="30"/>
      <c r="R853" s="30"/>
      <c r="S853" s="30"/>
      <c r="T853" s="30"/>
      <c r="U853" s="30"/>
      <c r="V853" s="30"/>
      <c r="W853" s="3"/>
      <c r="X853" s="3"/>
      <c r="Y853" s="3"/>
      <c r="Z853" s="3"/>
    </row>
    <row r="854" spans="1:26" ht="13.4" customHeight="1">
      <c r="A854" s="30"/>
      <c r="B854" s="30"/>
      <c r="C854" s="30"/>
      <c r="D854" s="30"/>
      <c r="E854" s="30"/>
      <c r="F854" s="30"/>
      <c r="G854" s="30"/>
      <c r="H854" s="30"/>
      <c r="I854" s="30"/>
      <c r="J854" s="30"/>
      <c r="K854" s="30"/>
      <c r="L854" s="30"/>
      <c r="M854" s="30"/>
      <c r="N854" s="30"/>
      <c r="O854" s="30"/>
      <c r="P854" s="30"/>
      <c r="Q854" s="30"/>
      <c r="R854" s="30"/>
      <c r="S854" s="30"/>
      <c r="T854" s="30"/>
      <c r="U854" s="30"/>
      <c r="V854" s="30"/>
      <c r="W854" s="3"/>
      <c r="X854" s="3"/>
      <c r="Y854" s="3"/>
      <c r="Z854" s="3"/>
    </row>
    <row r="855" spans="1:26" ht="13.4" customHeight="1">
      <c r="A855" s="30"/>
      <c r="B855" s="30"/>
      <c r="C855" s="30"/>
      <c r="D855" s="30"/>
      <c r="E855" s="30"/>
      <c r="F855" s="30"/>
      <c r="G855" s="30"/>
      <c r="H855" s="30"/>
      <c r="I855" s="30"/>
      <c r="J855" s="30"/>
      <c r="K855" s="30"/>
      <c r="L855" s="30"/>
      <c r="M855" s="30"/>
      <c r="N855" s="30"/>
      <c r="O855" s="30"/>
      <c r="P855" s="30"/>
      <c r="Q855" s="30"/>
      <c r="R855" s="30"/>
      <c r="S855" s="30"/>
      <c r="T855" s="30"/>
      <c r="U855" s="30"/>
      <c r="V855" s="30"/>
      <c r="W855" s="3"/>
      <c r="X855" s="3"/>
      <c r="Y855" s="3"/>
      <c r="Z855" s="3"/>
    </row>
    <row r="856" spans="1:26" ht="13.4" customHeight="1">
      <c r="A856" s="30"/>
      <c r="B856" s="30"/>
      <c r="C856" s="30"/>
      <c r="D856" s="30"/>
      <c r="E856" s="30"/>
      <c r="F856" s="30"/>
      <c r="G856" s="30"/>
      <c r="H856" s="30"/>
      <c r="I856" s="30"/>
      <c r="J856" s="30"/>
      <c r="K856" s="30"/>
      <c r="L856" s="30"/>
      <c r="M856" s="30"/>
      <c r="N856" s="30"/>
      <c r="O856" s="30"/>
      <c r="P856" s="30"/>
      <c r="Q856" s="30"/>
      <c r="R856" s="30"/>
      <c r="S856" s="30"/>
      <c r="T856" s="30"/>
      <c r="U856" s="30"/>
      <c r="V856" s="30"/>
      <c r="W856" s="3"/>
      <c r="X856" s="3"/>
      <c r="Y856" s="3"/>
      <c r="Z856" s="3"/>
    </row>
    <row r="857" spans="1:26" ht="13.4" customHeight="1">
      <c r="A857" s="30"/>
      <c r="B857" s="30"/>
      <c r="C857" s="30"/>
      <c r="D857" s="30"/>
      <c r="E857" s="30"/>
      <c r="F857" s="30"/>
      <c r="G857" s="30"/>
      <c r="H857" s="30"/>
      <c r="I857" s="30"/>
      <c r="J857" s="30"/>
      <c r="K857" s="30"/>
      <c r="L857" s="30"/>
      <c r="M857" s="30"/>
      <c r="N857" s="30"/>
      <c r="O857" s="30"/>
      <c r="P857" s="30"/>
      <c r="Q857" s="30"/>
      <c r="R857" s="30"/>
      <c r="S857" s="30"/>
      <c r="T857" s="30"/>
      <c r="U857" s="30"/>
      <c r="V857" s="30"/>
      <c r="W857" s="3"/>
      <c r="X857" s="3"/>
      <c r="Y857" s="3"/>
      <c r="Z857" s="3"/>
    </row>
    <row r="858" spans="1:26" ht="13.4" customHeight="1">
      <c r="A858" s="30"/>
      <c r="B858" s="30"/>
      <c r="C858" s="30"/>
      <c r="D858" s="30"/>
      <c r="E858" s="30"/>
      <c r="F858" s="30"/>
      <c r="G858" s="30"/>
      <c r="H858" s="30"/>
      <c r="I858" s="30"/>
      <c r="J858" s="30"/>
      <c r="K858" s="30"/>
      <c r="L858" s="30"/>
      <c r="M858" s="30"/>
      <c r="N858" s="30"/>
      <c r="O858" s="30"/>
      <c r="P858" s="30"/>
      <c r="Q858" s="30"/>
      <c r="R858" s="30"/>
      <c r="S858" s="30"/>
      <c r="T858" s="30"/>
      <c r="U858" s="30"/>
      <c r="V858" s="30"/>
      <c r="W858" s="3"/>
      <c r="X858" s="3"/>
      <c r="Y858" s="3"/>
      <c r="Z858" s="3"/>
    </row>
    <row r="859" spans="1:26" ht="13.4" customHeight="1">
      <c r="A859" s="30"/>
      <c r="B859" s="30"/>
      <c r="C859" s="30"/>
      <c r="D859" s="30"/>
      <c r="E859" s="30"/>
      <c r="F859" s="30"/>
      <c r="G859" s="30"/>
      <c r="H859" s="30"/>
      <c r="I859" s="30"/>
      <c r="J859" s="30"/>
      <c r="K859" s="30"/>
      <c r="L859" s="30"/>
      <c r="M859" s="30"/>
      <c r="N859" s="30"/>
      <c r="O859" s="30"/>
      <c r="P859" s="30"/>
      <c r="Q859" s="30"/>
      <c r="R859" s="30"/>
      <c r="S859" s="30"/>
      <c r="T859" s="30"/>
      <c r="U859" s="30"/>
      <c r="V859" s="30"/>
      <c r="W859" s="3"/>
      <c r="X859" s="3"/>
      <c r="Y859" s="3"/>
      <c r="Z859" s="3"/>
    </row>
    <row r="860" spans="1:26" ht="13.4" customHeight="1">
      <c r="A860" s="30"/>
      <c r="B860" s="30"/>
      <c r="C860" s="30"/>
      <c r="D860" s="30"/>
      <c r="E860" s="30"/>
      <c r="F860" s="30"/>
      <c r="G860" s="30"/>
      <c r="H860" s="30"/>
      <c r="I860" s="30"/>
      <c r="J860" s="30"/>
      <c r="K860" s="30"/>
      <c r="L860" s="30"/>
      <c r="M860" s="30"/>
      <c r="N860" s="30"/>
      <c r="O860" s="30"/>
      <c r="P860" s="30"/>
      <c r="Q860" s="30"/>
      <c r="R860" s="30"/>
      <c r="S860" s="30"/>
      <c r="T860" s="30"/>
      <c r="U860" s="30"/>
      <c r="V860" s="30"/>
      <c r="W860" s="3"/>
      <c r="X860" s="3"/>
      <c r="Y860" s="3"/>
      <c r="Z860" s="3"/>
    </row>
    <row r="861" spans="1:26" ht="13.4" customHeight="1">
      <c r="A861" s="30"/>
      <c r="B861" s="30"/>
      <c r="C861" s="30"/>
      <c r="D861" s="30"/>
      <c r="E861" s="30"/>
      <c r="F861" s="30"/>
      <c r="G861" s="30"/>
      <c r="H861" s="30"/>
      <c r="I861" s="30"/>
      <c r="J861" s="30"/>
      <c r="K861" s="30"/>
      <c r="L861" s="30"/>
      <c r="M861" s="30"/>
      <c r="N861" s="30"/>
      <c r="O861" s="30"/>
      <c r="P861" s="30"/>
      <c r="Q861" s="30"/>
      <c r="R861" s="30"/>
      <c r="S861" s="30"/>
      <c r="T861" s="30"/>
      <c r="U861" s="30"/>
      <c r="V861" s="30"/>
      <c r="W861" s="3"/>
      <c r="X861" s="3"/>
      <c r="Y861" s="3"/>
      <c r="Z861" s="3"/>
    </row>
    <row r="862" spans="1:26" ht="13.4" customHeight="1">
      <c r="A862" s="30"/>
      <c r="B862" s="30"/>
      <c r="C862" s="30"/>
      <c r="D862" s="30"/>
      <c r="E862" s="30"/>
      <c r="F862" s="30"/>
      <c r="G862" s="30"/>
      <c r="H862" s="30"/>
      <c r="I862" s="30"/>
      <c r="J862" s="30"/>
      <c r="K862" s="30"/>
      <c r="L862" s="30"/>
      <c r="M862" s="30"/>
      <c r="N862" s="30"/>
      <c r="O862" s="30"/>
      <c r="P862" s="30"/>
      <c r="Q862" s="30"/>
      <c r="R862" s="30"/>
      <c r="S862" s="30"/>
      <c r="T862" s="30"/>
      <c r="U862" s="30"/>
      <c r="V862" s="30"/>
      <c r="W862" s="3"/>
      <c r="X862" s="3"/>
      <c r="Y862" s="3"/>
      <c r="Z862" s="3"/>
    </row>
    <row r="863" spans="1:26" ht="13.4" customHeight="1">
      <c r="A863" s="30"/>
      <c r="B863" s="30"/>
      <c r="C863" s="30"/>
      <c r="D863" s="30"/>
      <c r="E863" s="30"/>
      <c r="F863" s="30"/>
      <c r="G863" s="30"/>
      <c r="H863" s="30"/>
      <c r="I863" s="30"/>
      <c r="J863" s="30"/>
      <c r="K863" s="30"/>
      <c r="L863" s="30"/>
      <c r="M863" s="30"/>
      <c r="N863" s="30"/>
      <c r="O863" s="30"/>
      <c r="P863" s="30"/>
      <c r="Q863" s="30"/>
      <c r="R863" s="30"/>
      <c r="S863" s="30"/>
      <c r="T863" s="30"/>
      <c r="U863" s="30"/>
      <c r="V863" s="30"/>
      <c r="W863" s="3"/>
      <c r="X863" s="3"/>
      <c r="Y863" s="3"/>
      <c r="Z863" s="3"/>
    </row>
    <row r="864" spans="1:26" ht="13.4" customHeight="1">
      <c r="A864" s="30"/>
      <c r="B864" s="30"/>
      <c r="C864" s="30"/>
      <c r="D864" s="30"/>
      <c r="E864" s="30"/>
      <c r="F864" s="30"/>
      <c r="G864" s="30"/>
      <c r="H864" s="30"/>
      <c r="I864" s="30"/>
      <c r="J864" s="30"/>
      <c r="K864" s="30"/>
      <c r="L864" s="30"/>
      <c r="M864" s="30"/>
      <c r="N864" s="30"/>
      <c r="O864" s="30"/>
      <c r="P864" s="30"/>
      <c r="Q864" s="30"/>
      <c r="R864" s="30"/>
      <c r="S864" s="30"/>
      <c r="T864" s="30"/>
      <c r="U864" s="30"/>
      <c r="V864" s="30"/>
      <c r="W864" s="3"/>
      <c r="X864" s="3"/>
      <c r="Y864" s="3"/>
      <c r="Z864" s="3"/>
    </row>
    <row r="865" spans="1:26" ht="13.4" customHeight="1">
      <c r="A865" s="30"/>
      <c r="B865" s="30"/>
      <c r="C865" s="30"/>
      <c r="D865" s="30"/>
      <c r="E865" s="30"/>
      <c r="F865" s="30"/>
      <c r="G865" s="30"/>
      <c r="H865" s="30"/>
      <c r="I865" s="30"/>
      <c r="J865" s="30"/>
      <c r="K865" s="30"/>
      <c r="L865" s="30"/>
      <c r="M865" s="30"/>
      <c r="N865" s="30"/>
      <c r="O865" s="30"/>
      <c r="P865" s="30"/>
      <c r="Q865" s="30"/>
      <c r="R865" s="30"/>
      <c r="S865" s="30"/>
      <c r="T865" s="30"/>
      <c r="U865" s="30"/>
      <c r="V865" s="30"/>
      <c r="W865" s="3"/>
      <c r="X865" s="3"/>
      <c r="Y865" s="3"/>
      <c r="Z865" s="3"/>
    </row>
    <row r="866" spans="1:26" ht="13.4" customHeight="1">
      <c r="A866" s="30"/>
      <c r="B866" s="30"/>
      <c r="C866" s="30"/>
      <c r="D866" s="30"/>
      <c r="E866" s="30"/>
      <c r="F866" s="30"/>
      <c r="G866" s="30"/>
      <c r="H866" s="30"/>
      <c r="I866" s="30"/>
      <c r="J866" s="30"/>
      <c r="K866" s="30"/>
      <c r="L866" s="30"/>
      <c r="M866" s="30"/>
      <c r="N866" s="30"/>
      <c r="O866" s="30"/>
      <c r="P866" s="30"/>
      <c r="Q866" s="30"/>
      <c r="R866" s="30"/>
      <c r="S866" s="30"/>
      <c r="T866" s="30"/>
      <c r="U866" s="30"/>
      <c r="V866" s="30"/>
      <c r="W866" s="3"/>
      <c r="X866" s="3"/>
      <c r="Y866" s="3"/>
      <c r="Z866" s="3"/>
    </row>
    <row r="867" spans="1:26" ht="13.4" customHeight="1">
      <c r="A867" s="30"/>
      <c r="B867" s="30"/>
      <c r="C867" s="30"/>
      <c r="D867" s="30"/>
      <c r="E867" s="30"/>
      <c r="F867" s="30"/>
      <c r="G867" s="30"/>
      <c r="H867" s="30"/>
      <c r="I867" s="30"/>
      <c r="J867" s="30"/>
      <c r="K867" s="30"/>
      <c r="L867" s="30"/>
      <c r="M867" s="30"/>
      <c r="N867" s="30"/>
      <c r="O867" s="30"/>
      <c r="P867" s="30"/>
      <c r="Q867" s="30"/>
      <c r="R867" s="30"/>
      <c r="S867" s="30"/>
      <c r="T867" s="30"/>
      <c r="U867" s="30"/>
      <c r="V867" s="30"/>
      <c r="W867" s="3"/>
      <c r="X867" s="3"/>
      <c r="Y867" s="3"/>
      <c r="Z867" s="3"/>
    </row>
    <row r="868" spans="1:26" ht="13.4" customHeight="1">
      <c r="A868" s="30"/>
      <c r="B868" s="30"/>
      <c r="C868" s="30"/>
      <c r="D868" s="30"/>
      <c r="E868" s="30"/>
      <c r="F868" s="30"/>
      <c r="G868" s="30"/>
      <c r="H868" s="30"/>
      <c r="I868" s="30"/>
      <c r="J868" s="30"/>
      <c r="K868" s="30"/>
      <c r="L868" s="30"/>
      <c r="M868" s="30"/>
      <c r="N868" s="30"/>
      <c r="O868" s="30"/>
      <c r="P868" s="30"/>
      <c r="Q868" s="30"/>
      <c r="R868" s="30"/>
      <c r="S868" s="30"/>
      <c r="T868" s="30"/>
      <c r="U868" s="30"/>
      <c r="V868" s="30"/>
      <c r="W868" s="3"/>
      <c r="X868" s="3"/>
      <c r="Y868" s="3"/>
      <c r="Z868" s="3"/>
    </row>
    <row r="869" spans="1:26" ht="13.4" customHeight="1">
      <c r="A869" s="30"/>
      <c r="B869" s="30"/>
      <c r="C869" s="30"/>
      <c r="D869" s="30"/>
      <c r="E869" s="30"/>
      <c r="F869" s="30"/>
      <c r="G869" s="30"/>
      <c r="H869" s="30"/>
      <c r="I869" s="30"/>
      <c r="J869" s="30"/>
      <c r="K869" s="30"/>
      <c r="L869" s="30"/>
      <c r="M869" s="30"/>
      <c r="N869" s="30"/>
      <c r="O869" s="30"/>
      <c r="P869" s="30"/>
      <c r="Q869" s="30"/>
      <c r="R869" s="30"/>
      <c r="S869" s="30"/>
      <c r="T869" s="30"/>
      <c r="U869" s="30"/>
      <c r="V869" s="30"/>
      <c r="W869" s="3"/>
      <c r="X869" s="3"/>
      <c r="Y869" s="3"/>
      <c r="Z869" s="3"/>
    </row>
    <row r="870" spans="1:26" ht="13.4" customHeight="1">
      <c r="A870" s="30"/>
      <c r="B870" s="30"/>
      <c r="C870" s="30"/>
      <c r="D870" s="30"/>
      <c r="E870" s="30"/>
      <c r="F870" s="30"/>
      <c r="G870" s="30"/>
      <c r="H870" s="30"/>
      <c r="I870" s="30"/>
      <c r="J870" s="30"/>
      <c r="K870" s="30"/>
      <c r="L870" s="30"/>
      <c r="M870" s="30"/>
      <c r="N870" s="30"/>
      <c r="O870" s="30"/>
      <c r="P870" s="30"/>
      <c r="Q870" s="30"/>
      <c r="R870" s="30"/>
      <c r="S870" s="30"/>
      <c r="T870" s="30"/>
      <c r="U870" s="30"/>
      <c r="V870" s="30"/>
      <c r="W870" s="3"/>
      <c r="X870" s="3"/>
      <c r="Y870" s="3"/>
      <c r="Z870" s="3"/>
    </row>
    <row r="871" spans="1:26" ht="13.4" customHeight="1">
      <c r="A871" s="30"/>
      <c r="B871" s="30"/>
      <c r="C871" s="30"/>
      <c r="D871" s="30"/>
      <c r="E871" s="30"/>
      <c r="F871" s="30"/>
      <c r="G871" s="30"/>
      <c r="H871" s="30"/>
      <c r="I871" s="30"/>
      <c r="J871" s="30"/>
      <c r="K871" s="30"/>
      <c r="L871" s="30"/>
      <c r="M871" s="30"/>
      <c r="N871" s="30"/>
      <c r="O871" s="30"/>
      <c r="P871" s="30"/>
      <c r="Q871" s="30"/>
      <c r="R871" s="30"/>
      <c r="S871" s="30"/>
      <c r="T871" s="30"/>
      <c r="U871" s="30"/>
      <c r="V871" s="30"/>
      <c r="W871" s="3"/>
      <c r="X871" s="3"/>
      <c r="Y871" s="3"/>
      <c r="Z871" s="3"/>
    </row>
    <row r="872" spans="1:26" ht="13.4" customHeight="1">
      <c r="A872" s="30"/>
      <c r="B872" s="30"/>
      <c r="C872" s="30"/>
      <c r="D872" s="30"/>
      <c r="E872" s="30"/>
      <c r="F872" s="30"/>
      <c r="G872" s="30"/>
      <c r="H872" s="30"/>
      <c r="I872" s="30"/>
      <c r="J872" s="30"/>
      <c r="K872" s="30"/>
      <c r="L872" s="30"/>
      <c r="M872" s="30"/>
      <c r="N872" s="30"/>
      <c r="O872" s="30"/>
      <c r="P872" s="30"/>
      <c r="Q872" s="30"/>
      <c r="R872" s="30"/>
      <c r="S872" s="30"/>
      <c r="T872" s="30"/>
      <c r="U872" s="30"/>
      <c r="V872" s="30"/>
      <c r="W872" s="3"/>
      <c r="X872" s="3"/>
      <c r="Y872" s="3"/>
      <c r="Z872" s="3"/>
    </row>
    <row r="873" spans="1:26" ht="13.4" customHeight="1">
      <c r="A873" s="30"/>
      <c r="B873" s="30"/>
      <c r="C873" s="30"/>
      <c r="D873" s="30"/>
      <c r="E873" s="30"/>
      <c r="F873" s="30"/>
      <c r="G873" s="30"/>
      <c r="H873" s="30"/>
      <c r="I873" s="30"/>
      <c r="J873" s="30"/>
      <c r="K873" s="30"/>
      <c r="L873" s="30"/>
      <c r="M873" s="30"/>
      <c r="N873" s="30"/>
      <c r="O873" s="30"/>
      <c r="P873" s="30"/>
      <c r="Q873" s="30"/>
      <c r="R873" s="30"/>
      <c r="S873" s="30"/>
      <c r="T873" s="30"/>
      <c r="U873" s="30"/>
      <c r="V873" s="30"/>
      <c r="W873" s="3"/>
      <c r="X873" s="3"/>
      <c r="Y873" s="3"/>
      <c r="Z873" s="3"/>
    </row>
    <row r="874" spans="1:26" ht="13.4" customHeight="1">
      <c r="A874" s="30"/>
      <c r="B874" s="30"/>
      <c r="C874" s="30"/>
      <c r="D874" s="30"/>
      <c r="E874" s="30"/>
      <c r="F874" s="30"/>
      <c r="G874" s="30"/>
      <c r="H874" s="30"/>
      <c r="I874" s="30"/>
      <c r="J874" s="30"/>
      <c r="K874" s="30"/>
      <c r="L874" s="30"/>
      <c r="M874" s="30"/>
      <c r="N874" s="30"/>
      <c r="O874" s="30"/>
      <c r="P874" s="30"/>
      <c r="Q874" s="30"/>
      <c r="R874" s="30"/>
      <c r="S874" s="30"/>
      <c r="T874" s="30"/>
      <c r="U874" s="30"/>
      <c r="V874" s="30"/>
      <c r="W874" s="3"/>
      <c r="X874" s="3"/>
      <c r="Y874" s="3"/>
      <c r="Z874" s="3"/>
    </row>
    <row r="875" spans="1:26" ht="13.4" customHeight="1">
      <c r="A875" s="30"/>
      <c r="B875" s="30"/>
      <c r="C875" s="30"/>
      <c r="D875" s="30"/>
      <c r="E875" s="30"/>
      <c r="F875" s="30"/>
      <c r="G875" s="30"/>
      <c r="H875" s="30"/>
      <c r="I875" s="30"/>
      <c r="J875" s="30"/>
      <c r="K875" s="30"/>
      <c r="L875" s="30"/>
      <c r="M875" s="30"/>
      <c r="N875" s="30"/>
      <c r="O875" s="30"/>
      <c r="P875" s="30"/>
      <c r="Q875" s="30"/>
      <c r="R875" s="30"/>
      <c r="S875" s="30"/>
      <c r="T875" s="30"/>
      <c r="U875" s="30"/>
      <c r="V875" s="30"/>
      <c r="W875" s="3"/>
      <c r="X875" s="3"/>
      <c r="Y875" s="3"/>
      <c r="Z875" s="3"/>
    </row>
    <row r="876" spans="1:26" ht="13.4" customHeight="1">
      <c r="A876" s="30"/>
      <c r="B876" s="30"/>
      <c r="C876" s="30"/>
      <c r="D876" s="30"/>
      <c r="E876" s="30"/>
      <c r="F876" s="30"/>
      <c r="G876" s="30"/>
      <c r="H876" s="30"/>
      <c r="I876" s="30"/>
      <c r="J876" s="30"/>
      <c r="K876" s="30"/>
      <c r="L876" s="30"/>
      <c r="M876" s="30"/>
      <c r="N876" s="30"/>
      <c r="O876" s="30"/>
      <c r="P876" s="30"/>
      <c r="Q876" s="30"/>
      <c r="R876" s="30"/>
      <c r="S876" s="30"/>
      <c r="T876" s="30"/>
      <c r="U876" s="30"/>
      <c r="V876" s="30"/>
      <c r="W876" s="3"/>
      <c r="X876" s="3"/>
      <c r="Y876" s="3"/>
      <c r="Z876" s="3"/>
    </row>
    <row r="877" spans="1:26" ht="13.4" customHeight="1">
      <c r="A877" s="30"/>
      <c r="B877" s="30"/>
      <c r="C877" s="30"/>
      <c r="D877" s="30"/>
      <c r="E877" s="30"/>
      <c r="F877" s="30"/>
      <c r="G877" s="30"/>
      <c r="H877" s="30"/>
      <c r="I877" s="30"/>
      <c r="J877" s="30"/>
      <c r="K877" s="30"/>
      <c r="L877" s="30"/>
      <c r="M877" s="30"/>
      <c r="N877" s="30"/>
      <c r="O877" s="30"/>
      <c r="P877" s="30"/>
      <c r="Q877" s="30"/>
      <c r="R877" s="30"/>
      <c r="S877" s="30"/>
      <c r="T877" s="30"/>
      <c r="U877" s="30"/>
      <c r="V877" s="30"/>
      <c r="W877" s="3"/>
      <c r="X877" s="3"/>
      <c r="Y877" s="3"/>
      <c r="Z877" s="3"/>
    </row>
    <row r="878" spans="1:26" ht="13.4" customHeight="1">
      <c r="A878" s="30"/>
      <c r="B878" s="30"/>
      <c r="C878" s="30"/>
      <c r="D878" s="30"/>
      <c r="E878" s="30"/>
      <c r="F878" s="30"/>
      <c r="G878" s="30"/>
      <c r="H878" s="30"/>
      <c r="I878" s="30"/>
      <c r="J878" s="30"/>
      <c r="K878" s="30"/>
      <c r="L878" s="30"/>
      <c r="M878" s="30"/>
      <c r="N878" s="30"/>
      <c r="O878" s="30"/>
      <c r="P878" s="30"/>
      <c r="Q878" s="30"/>
      <c r="R878" s="30"/>
      <c r="S878" s="30"/>
      <c r="T878" s="30"/>
      <c r="U878" s="30"/>
      <c r="V878" s="30"/>
      <c r="W878" s="3"/>
      <c r="X878" s="3"/>
      <c r="Y878" s="3"/>
      <c r="Z878" s="3"/>
    </row>
    <row r="879" spans="1:26" ht="13.4" customHeight="1">
      <c r="A879" s="30"/>
      <c r="B879" s="30"/>
      <c r="C879" s="30"/>
      <c r="D879" s="30"/>
      <c r="E879" s="30"/>
      <c r="F879" s="30"/>
      <c r="G879" s="30"/>
      <c r="H879" s="30"/>
      <c r="I879" s="30"/>
      <c r="J879" s="30"/>
      <c r="K879" s="30"/>
      <c r="L879" s="30"/>
      <c r="M879" s="30"/>
      <c r="N879" s="30"/>
      <c r="O879" s="30"/>
      <c r="P879" s="30"/>
      <c r="Q879" s="30"/>
      <c r="R879" s="30"/>
      <c r="S879" s="30"/>
      <c r="T879" s="30"/>
      <c r="U879" s="30"/>
      <c r="V879" s="30"/>
      <c r="W879" s="3"/>
      <c r="X879" s="3"/>
      <c r="Y879" s="3"/>
      <c r="Z879" s="3"/>
    </row>
    <row r="880" spans="1:26" ht="13.4" customHeight="1">
      <c r="A880" s="30"/>
      <c r="B880" s="30"/>
      <c r="C880" s="30"/>
      <c r="D880" s="30"/>
      <c r="E880" s="30"/>
      <c r="F880" s="30"/>
      <c r="G880" s="30"/>
      <c r="H880" s="30"/>
      <c r="I880" s="30"/>
      <c r="J880" s="30"/>
      <c r="K880" s="30"/>
      <c r="L880" s="30"/>
      <c r="M880" s="30"/>
      <c r="N880" s="30"/>
      <c r="O880" s="30"/>
      <c r="P880" s="30"/>
      <c r="Q880" s="30"/>
      <c r="R880" s="30"/>
      <c r="S880" s="30"/>
      <c r="T880" s="30"/>
      <c r="U880" s="30"/>
      <c r="V880" s="30"/>
      <c r="W880" s="3"/>
      <c r="X880" s="3"/>
      <c r="Y880" s="3"/>
      <c r="Z880" s="3"/>
    </row>
    <row r="881" spans="1:26" ht="13.4" customHeight="1">
      <c r="A881" s="30"/>
      <c r="B881" s="30"/>
      <c r="C881" s="30"/>
      <c r="D881" s="30"/>
      <c r="E881" s="30"/>
      <c r="F881" s="30"/>
      <c r="G881" s="30"/>
      <c r="H881" s="30"/>
      <c r="I881" s="30"/>
      <c r="J881" s="30"/>
      <c r="K881" s="30"/>
      <c r="L881" s="30"/>
      <c r="M881" s="30"/>
      <c r="N881" s="30"/>
      <c r="O881" s="30"/>
      <c r="P881" s="30"/>
      <c r="Q881" s="30"/>
      <c r="R881" s="30"/>
      <c r="S881" s="30"/>
      <c r="T881" s="30"/>
      <c r="U881" s="30"/>
      <c r="V881" s="30"/>
      <c r="W881" s="3"/>
      <c r="X881" s="3"/>
      <c r="Y881" s="3"/>
      <c r="Z881" s="3"/>
    </row>
    <row r="882" spans="1:26" ht="13.4" customHeight="1">
      <c r="A882" s="30"/>
      <c r="B882" s="30"/>
      <c r="C882" s="30"/>
      <c r="D882" s="30"/>
      <c r="E882" s="30"/>
      <c r="F882" s="30"/>
      <c r="G882" s="30"/>
      <c r="H882" s="30"/>
      <c r="I882" s="30"/>
      <c r="J882" s="30"/>
      <c r="K882" s="30"/>
      <c r="L882" s="30"/>
      <c r="M882" s="30"/>
      <c r="N882" s="30"/>
      <c r="O882" s="30"/>
      <c r="P882" s="30"/>
      <c r="Q882" s="30"/>
      <c r="R882" s="30"/>
      <c r="S882" s="30"/>
      <c r="T882" s="30"/>
      <c r="U882" s="30"/>
      <c r="V882" s="30"/>
      <c r="W882" s="3"/>
      <c r="X882" s="3"/>
      <c r="Y882" s="3"/>
      <c r="Z882" s="3"/>
    </row>
    <row r="883" spans="1:26" ht="13.4" customHeight="1">
      <c r="A883" s="30"/>
      <c r="B883" s="30"/>
      <c r="C883" s="30"/>
      <c r="D883" s="30"/>
      <c r="E883" s="30"/>
      <c r="F883" s="30"/>
      <c r="G883" s="30"/>
      <c r="H883" s="30"/>
      <c r="I883" s="30"/>
      <c r="J883" s="30"/>
      <c r="K883" s="30"/>
      <c r="L883" s="30"/>
      <c r="M883" s="30"/>
      <c r="N883" s="30"/>
      <c r="O883" s="30"/>
      <c r="P883" s="30"/>
      <c r="Q883" s="30"/>
      <c r="R883" s="30"/>
      <c r="S883" s="30"/>
      <c r="T883" s="30"/>
      <c r="U883" s="30"/>
      <c r="V883" s="30"/>
      <c r="W883" s="3"/>
      <c r="X883" s="3"/>
      <c r="Y883" s="3"/>
      <c r="Z883" s="3"/>
    </row>
    <row r="884" spans="1:26" ht="13.4" customHeight="1">
      <c r="A884" s="30"/>
      <c r="B884" s="30"/>
      <c r="C884" s="30"/>
      <c r="D884" s="30"/>
      <c r="E884" s="30"/>
      <c r="F884" s="30"/>
      <c r="G884" s="30"/>
      <c r="H884" s="30"/>
      <c r="I884" s="30"/>
      <c r="J884" s="30"/>
      <c r="K884" s="30"/>
      <c r="L884" s="30"/>
      <c r="M884" s="30"/>
      <c r="N884" s="30"/>
      <c r="O884" s="30"/>
      <c r="P884" s="30"/>
      <c r="Q884" s="30"/>
      <c r="R884" s="30"/>
      <c r="S884" s="30"/>
      <c r="T884" s="30"/>
      <c r="U884" s="30"/>
      <c r="V884" s="30"/>
      <c r="W884" s="3"/>
      <c r="X884" s="3"/>
      <c r="Y884" s="3"/>
      <c r="Z884" s="3"/>
    </row>
    <row r="885" spans="1:26" ht="13.4" customHeight="1">
      <c r="A885" s="30"/>
      <c r="B885" s="30"/>
      <c r="C885" s="30"/>
      <c r="D885" s="30"/>
      <c r="E885" s="30"/>
      <c r="F885" s="30"/>
      <c r="G885" s="30"/>
      <c r="H885" s="30"/>
      <c r="I885" s="30"/>
      <c r="J885" s="30"/>
      <c r="K885" s="30"/>
      <c r="L885" s="30"/>
      <c r="M885" s="30"/>
      <c r="N885" s="30"/>
      <c r="O885" s="30"/>
      <c r="P885" s="30"/>
      <c r="Q885" s="30"/>
      <c r="R885" s="30"/>
      <c r="S885" s="30"/>
      <c r="T885" s="30"/>
      <c r="U885" s="30"/>
      <c r="V885" s="30"/>
      <c r="W885" s="3"/>
      <c r="X885" s="3"/>
      <c r="Y885" s="3"/>
      <c r="Z885" s="3"/>
    </row>
    <row r="886" spans="1:26" ht="13.4" customHeight="1">
      <c r="A886" s="30"/>
      <c r="B886" s="30"/>
      <c r="C886" s="30"/>
      <c r="D886" s="30"/>
      <c r="E886" s="30"/>
      <c r="F886" s="30"/>
      <c r="G886" s="30"/>
      <c r="H886" s="30"/>
      <c r="I886" s="30"/>
      <c r="J886" s="30"/>
      <c r="K886" s="30"/>
      <c r="L886" s="30"/>
      <c r="M886" s="30"/>
      <c r="N886" s="30"/>
      <c r="O886" s="30"/>
      <c r="P886" s="30"/>
      <c r="Q886" s="30"/>
      <c r="R886" s="30"/>
      <c r="S886" s="30"/>
      <c r="T886" s="30"/>
      <c r="U886" s="30"/>
      <c r="V886" s="30"/>
      <c r="W886" s="3"/>
      <c r="X886" s="3"/>
      <c r="Y886" s="3"/>
      <c r="Z886" s="3"/>
    </row>
    <row r="887" spans="1:26" ht="13.4" customHeight="1">
      <c r="A887" s="30"/>
      <c r="B887" s="30"/>
      <c r="C887" s="30"/>
      <c r="D887" s="30"/>
      <c r="E887" s="30"/>
      <c r="F887" s="30"/>
      <c r="G887" s="30"/>
      <c r="H887" s="30"/>
      <c r="I887" s="30"/>
      <c r="J887" s="30"/>
      <c r="K887" s="30"/>
      <c r="L887" s="30"/>
      <c r="M887" s="30"/>
      <c r="N887" s="30"/>
      <c r="O887" s="30"/>
      <c r="P887" s="30"/>
      <c r="Q887" s="30"/>
      <c r="R887" s="30"/>
      <c r="S887" s="30"/>
      <c r="T887" s="30"/>
      <c r="U887" s="30"/>
      <c r="V887" s="30"/>
      <c r="W887" s="3"/>
      <c r="X887" s="3"/>
      <c r="Y887" s="3"/>
      <c r="Z887" s="3"/>
    </row>
    <row r="888" spans="1:26" ht="13.4" customHeight="1">
      <c r="A888" s="30"/>
      <c r="B888" s="30"/>
      <c r="C888" s="30"/>
      <c r="D888" s="30"/>
      <c r="E888" s="30"/>
      <c r="F888" s="30"/>
      <c r="G888" s="30"/>
      <c r="H888" s="30"/>
      <c r="I888" s="30"/>
      <c r="J888" s="30"/>
      <c r="K888" s="30"/>
      <c r="L888" s="30"/>
      <c r="M888" s="30"/>
      <c r="N888" s="30"/>
      <c r="O888" s="30"/>
      <c r="P888" s="30"/>
      <c r="Q888" s="30"/>
      <c r="R888" s="30"/>
      <c r="S888" s="30"/>
      <c r="T888" s="30"/>
      <c r="U888" s="30"/>
      <c r="V888" s="30"/>
      <c r="W888" s="3"/>
      <c r="X888" s="3"/>
      <c r="Y888" s="3"/>
      <c r="Z888" s="3"/>
    </row>
    <row r="889" spans="1:26" ht="13.4" customHeight="1">
      <c r="A889" s="30"/>
      <c r="B889" s="30"/>
      <c r="C889" s="30"/>
      <c r="D889" s="30"/>
      <c r="E889" s="30"/>
      <c r="F889" s="30"/>
      <c r="G889" s="30"/>
      <c r="H889" s="30"/>
      <c r="I889" s="30"/>
      <c r="J889" s="30"/>
      <c r="K889" s="30"/>
      <c r="L889" s="30"/>
      <c r="M889" s="30"/>
      <c r="N889" s="30"/>
      <c r="O889" s="30"/>
      <c r="P889" s="30"/>
      <c r="Q889" s="30"/>
      <c r="R889" s="30"/>
      <c r="S889" s="30"/>
      <c r="T889" s="30"/>
      <c r="U889" s="30"/>
      <c r="V889" s="30"/>
      <c r="W889" s="3"/>
      <c r="X889" s="3"/>
      <c r="Y889" s="3"/>
      <c r="Z889" s="3"/>
    </row>
    <row r="890" spans="1:26" ht="13.4" customHeight="1">
      <c r="A890" s="30"/>
      <c r="B890" s="30"/>
      <c r="C890" s="30"/>
      <c r="D890" s="30"/>
      <c r="E890" s="30"/>
      <c r="F890" s="30"/>
      <c r="G890" s="30"/>
      <c r="H890" s="30"/>
      <c r="I890" s="30"/>
      <c r="J890" s="30"/>
      <c r="K890" s="30"/>
      <c r="L890" s="30"/>
      <c r="M890" s="30"/>
      <c r="N890" s="30"/>
      <c r="O890" s="30"/>
      <c r="P890" s="30"/>
      <c r="Q890" s="30"/>
      <c r="R890" s="30"/>
      <c r="S890" s="30"/>
      <c r="T890" s="30"/>
      <c r="U890" s="30"/>
      <c r="V890" s="30"/>
      <c r="W890" s="3"/>
      <c r="X890" s="3"/>
      <c r="Y890" s="3"/>
      <c r="Z890" s="3"/>
    </row>
    <row r="891" spans="1:26" ht="13.4" customHeight="1">
      <c r="A891" s="30"/>
      <c r="B891" s="30"/>
      <c r="C891" s="30"/>
      <c r="D891" s="30"/>
      <c r="E891" s="30"/>
      <c r="F891" s="30"/>
      <c r="G891" s="30"/>
      <c r="H891" s="30"/>
      <c r="I891" s="30"/>
      <c r="J891" s="30"/>
      <c r="K891" s="30"/>
      <c r="L891" s="30"/>
      <c r="M891" s="30"/>
      <c r="N891" s="30"/>
      <c r="O891" s="30"/>
      <c r="P891" s="30"/>
      <c r="Q891" s="30"/>
      <c r="R891" s="30"/>
      <c r="S891" s="30"/>
      <c r="T891" s="30"/>
      <c r="U891" s="30"/>
      <c r="V891" s="30"/>
      <c r="W891" s="3"/>
      <c r="X891" s="3"/>
      <c r="Y891" s="3"/>
      <c r="Z891" s="3"/>
    </row>
    <row r="892" spans="1:26" ht="13.4" customHeight="1">
      <c r="A892" s="30"/>
      <c r="B892" s="30"/>
      <c r="C892" s="30"/>
      <c r="D892" s="30"/>
      <c r="E892" s="30"/>
      <c r="F892" s="30"/>
      <c r="G892" s="30"/>
      <c r="H892" s="30"/>
      <c r="I892" s="30"/>
      <c r="J892" s="30"/>
      <c r="K892" s="30"/>
      <c r="L892" s="30"/>
      <c r="M892" s="30"/>
      <c r="N892" s="30"/>
      <c r="O892" s="30"/>
      <c r="P892" s="30"/>
      <c r="Q892" s="30"/>
      <c r="R892" s="30"/>
      <c r="S892" s="30"/>
      <c r="T892" s="30"/>
      <c r="U892" s="30"/>
      <c r="V892" s="30"/>
      <c r="W892" s="3"/>
      <c r="X892" s="3"/>
      <c r="Y892" s="3"/>
      <c r="Z892" s="3"/>
    </row>
    <row r="893" spans="1:26" ht="13.4" customHeight="1">
      <c r="A893" s="30"/>
      <c r="B893" s="30"/>
      <c r="C893" s="30"/>
      <c r="D893" s="30"/>
      <c r="E893" s="30"/>
      <c r="F893" s="30"/>
      <c r="G893" s="30"/>
      <c r="H893" s="30"/>
      <c r="I893" s="30"/>
      <c r="J893" s="30"/>
      <c r="K893" s="30"/>
      <c r="L893" s="30"/>
      <c r="M893" s="30"/>
      <c r="N893" s="30"/>
      <c r="O893" s="30"/>
      <c r="P893" s="30"/>
      <c r="Q893" s="30"/>
      <c r="R893" s="30"/>
      <c r="S893" s="30"/>
      <c r="T893" s="30"/>
      <c r="U893" s="30"/>
      <c r="V893" s="30"/>
      <c r="W893" s="3"/>
      <c r="X893" s="3"/>
      <c r="Y893" s="3"/>
      <c r="Z893" s="3"/>
    </row>
    <row r="894" spans="1:26" ht="13.4" customHeight="1">
      <c r="A894" s="30"/>
      <c r="B894" s="30"/>
      <c r="C894" s="30"/>
      <c r="D894" s="30"/>
      <c r="E894" s="30"/>
      <c r="F894" s="30"/>
      <c r="G894" s="30"/>
      <c r="H894" s="30"/>
      <c r="I894" s="30"/>
      <c r="J894" s="30"/>
      <c r="K894" s="30"/>
      <c r="L894" s="30"/>
      <c r="M894" s="30"/>
      <c r="N894" s="30"/>
      <c r="O894" s="30"/>
      <c r="P894" s="30"/>
      <c r="Q894" s="30"/>
      <c r="R894" s="30"/>
      <c r="S894" s="30"/>
      <c r="T894" s="30"/>
      <c r="U894" s="30"/>
      <c r="V894" s="30"/>
      <c r="W894" s="3"/>
      <c r="X894" s="3"/>
      <c r="Y894" s="3"/>
      <c r="Z894" s="3"/>
    </row>
    <row r="895" spans="1:26" ht="13.4" customHeight="1">
      <c r="A895" s="30"/>
      <c r="B895" s="30"/>
      <c r="C895" s="30"/>
      <c r="D895" s="30"/>
      <c r="E895" s="30"/>
      <c r="F895" s="30"/>
      <c r="G895" s="30"/>
      <c r="H895" s="30"/>
      <c r="I895" s="30"/>
      <c r="J895" s="30"/>
      <c r="K895" s="30"/>
      <c r="L895" s="30"/>
      <c r="M895" s="30"/>
      <c r="N895" s="30"/>
      <c r="O895" s="30"/>
      <c r="P895" s="30"/>
      <c r="Q895" s="30"/>
      <c r="R895" s="30"/>
      <c r="S895" s="30"/>
      <c r="T895" s="30"/>
      <c r="U895" s="30"/>
      <c r="V895" s="30"/>
      <c r="W895" s="3"/>
      <c r="X895" s="3"/>
      <c r="Y895" s="3"/>
      <c r="Z895" s="3"/>
    </row>
    <row r="896" spans="1:26" ht="13.4" customHeight="1">
      <c r="A896" s="30"/>
      <c r="B896" s="30"/>
      <c r="C896" s="30"/>
      <c r="D896" s="30"/>
      <c r="E896" s="30"/>
      <c r="F896" s="30"/>
      <c r="G896" s="30"/>
      <c r="H896" s="30"/>
      <c r="I896" s="30"/>
      <c r="J896" s="30"/>
      <c r="K896" s="30"/>
      <c r="L896" s="30"/>
      <c r="M896" s="30"/>
      <c r="N896" s="30"/>
      <c r="O896" s="30"/>
      <c r="P896" s="30"/>
      <c r="Q896" s="30"/>
      <c r="R896" s="30"/>
      <c r="S896" s="30"/>
      <c r="T896" s="30"/>
      <c r="U896" s="30"/>
      <c r="V896" s="30"/>
      <c r="W896" s="3"/>
      <c r="X896" s="3"/>
      <c r="Y896" s="3"/>
      <c r="Z896" s="3"/>
    </row>
    <row r="897" spans="1:26" ht="13.4" customHeight="1">
      <c r="A897" s="30"/>
      <c r="B897" s="30"/>
      <c r="C897" s="30"/>
      <c r="D897" s="30"/>
      <c r="E897" s="30"/>
      <c r="F897" s="30"/>
      <c r="G897" s="30"/>
      <c r="H897" s="30"/>
      <c r="I897" s="30"/>
      <c r="J897" s="30"/>
      <c r="K897" s="30"/>
      <c r="L897" s="30"/>
      <c r="M897" s="30"/>
      <c r="N897" s="30"/>
      <c r="O897" s="30"/>
      <c r="P897" s="30"/>
      <c r="Q897" s="30"/>
      <c r="R897" s="30"/>
      <c r="S897" s="30"/>
      <c r="T897" s="30"/>
      <c r="U897" s="30"/>
      <c r="V897" s="30"/>
      <c r="W897" s="3"/>
      <c r="X897" s="3"/>
      <c r="Y897" s="3"/>
      <c r="Z897" s="3"/>
    </row>
    <row r="898" spans="1:26" ht="13.4" customHeight="1">
      <c r="A898" s="30"/>
      <c r="B898" s="30"/>
      <c r="C898" s="30"/>
      <c r="D898" s="30"/>
      <c r="E898" s="30"/>
      <c r="F898" s="30"/>
      <c r="G898" s="30"/>
      <c r="H898" s="30"/>
      <c r="I898" s="30"/>
      <c r="J898" s="30"/>
      <c r="K898" s="30"/>
      <c r="L898" s="30"/>
      <c r="M898" s="30"/>
      <c r="N898" s="30"/>
      <c r="O898" s="30"/>
      <c r="P898" s="30"/>
      <c r="Q898" s="30"/>
      <c r="R898" s="30"/>
      <c r="S898" s="30"/>
      <c r="T898" s="30"/>
      <c r="U898" s="30"/>
      <c r="V898" s="30"/>
      <c r="W898" s="3"/>
      <c r="X898" s="3"/>
      <c r="Y898" s="3"/>
      <c r="Z898" s="3"/>
    </row>
    <row r="899" spans="1:26" ht="13.4" customHeight="1">
      <c r="A899" s="30"/>
      <c r="B899" s="30"/>
      <c r="C899" s="30"/>
      <c r="D899" s="30"/>
      <c r="E899" s="30"/>
      <c r="F899" s="30"/>
      <c r="G899" s="30"/>
      <c r="H899" s="30"/>
      <c r="I899" s="30"/>
      <c r="J899" s="30"/>
      <c r="K899" s="30"/>
      <c r="L899" s="30"/>
      <c r="M899" s="30"/>
      <c r="N899" s="30"/>
      <c r="O899" s="30"/>
      <c r="P899" s="30"/>
      <c r="Q899" s="30"/>
      <c r="R899" s="30"/>
      <c r="S899" s="30"/>
      <c r="T899" s="30"/>
      <c r="U899" s="30"/>
      <c r="V899" s="30"/>
      <c r="W899" s="3"/>
      <c r="X899" s="3"/>
      <c r="Y899" s="3"/>
      <c r="Z899" s="3"/>
    </row>
    <row r="900" spans="1:26" ht="13.4" customHeight="1">
      <c r="A900" s="30"/>
      <c r="B900" s="30"/>
      <c r="C900" s="30"/>
      <c r="D900" s="30"/>
      <c r="E900" s="30"/>
      <c r="F900" s="30"/>
      <c r="G900" s="30"/>
      <c r="H900" s="30"/>
      <c r="I900" s="30"/>
      <c r="J900" s="30"/>
      <c r="K900" s="30"/>
      <c r="L900" s="30"/>
      <c r="M900" s="30"/>
      <c r="N900" s="30"/>
      <c r="O900" s="30"/>
      <c r="P900" s="30"/>
      <c r="Q900" s="30"/>
      <c r="R900" s="30"/>
      <c r="S900" s="30"/>
      <c r="T900" s="30"/>
      <c r="U900" s="30"/>
      <c r="V900" s="30"/>
      <c r="W900" s="3"/>
      <c r="X900" s="3"/>
      <c r="Y900" s="3"/>
      <c r="Z900" s="3"/>
    </row>
    <row r="901" spans="1:26" ht="13.4" customHeight="1">
      <c r="A901" s="30"/>
      <c r="B901" s="30"/>
      <c r="C901" s="30"/>
      <c r="D901" s="30"/>
      <c r="E901" s="30"/>
      <c r="F901" s="30"/>
      <c r="G901" s="30"/>
      <c r="H901" s="30"/>
      <c r="I901" s="30"/>
      <c r="J901" s="30"/>
      <c r="K901" s="30"/>
      <c r="L901" s="30"/>
      <c r="M901" s="30"/>
      <c r="N901" s="30"/>
      <c r="O901" s="30"/>
      <c r="P901" s="30"/>
      <c r="Q901" s="30"/>
      <c r="R901" s="30"/>
      <c r="S901" s="30"/>
      <c r="T901" s="30"/>
      <c r="U901" s="30"/>
      <c r="V901" s="30"/>
      <c r="W901" s="3"/>
      <c r="X901" s="3"/>
      <c r="Y901" s="3"/>
      <c r="Z901" s="3"/>
    </row>
    <row r="902" spans="1:26" ht="13.4" customHeight="1">
      <c r="A902" s="30"/>
      <c r="B902" s="30"/>
      <c r="C902" s="30"/>
      <c r="D902" s="30"/>
      <c r="E902" s="30"/>
      <c r="F902" s="30"/>
      <c r="G902" s="30"/>
      <c r="H902" s="30"/>
      <c r="I902" s="30"/>
      <c r="J902" s="30"/>
      <c r="K902" s="30"/>
      <c r="L902" s="30"/>
      <c r="M902" s="30"/>
      <c r="N902" s="30"/>
      <c r="O902" s="30"/>
      <c r="P902" s="30"/>
      <c r="Q902" s="30"/>
      <c r="R902" s="30"/>
      <c r="S902" s="30"/>
      <c r="T902" s="30"/>
      <c r="U902" s="30"/>
      <c r="V902" s="30"/>
      <c r="W902" s="3"/>
      <c r="X902" s="3"/>
      <c r="Y902" s="3"/>
      <c r="Z902" s="3"/>
    </row>
    <row r="903" spans="1:26" ht="13.4" customHeight="1">
      <c r="A903" s="30"/>
      <c r="B903" s="30"/>
      <c r="C903" s="30"/>
      <c r="D903" s="30"/>
      <c r="E903" s="30"/>
      <c r="F903" s="30"/>
      <c r="G903" s="30"/>
      <c r="H903" s="30"/>
      <c r="I903" s="30"/>
      <c r="J903" s="30"/>
      <c r="K903" s="30"/>
      <c r="L903" s="30"/>
      <c r="M903" s="30"/>
      <c r="N903" s="30"/>
      <c r="O903" s="30"/>
      <c r="P903" s="30"/>
      <c r="Q903" s="30"/>
      <c r="R903" s="30"/>
      <c r="S903" s="30"/>
      <c r="T903" s="30"/>
      <c r="U903" s="30"/>
      <c r="V903" s="30"/>
      <c r="W903" s="3"/>
      <c r="X903" s="3"/>
      <c r="Y903" s="3"/>
      <c r="Z903" s="3"/>
    </row>
    <row r="904" spans="1:26" ht="13.4" customHeight="1">
      <c r="A904" s="30"/>
      <c r="B904" s="30"/>
      <c r="C904" s="30"/>
      <c r="D904" s="30"/>
      <c r="E904" s="30"/>
      <c r="F904" s="30"/>
      <c r="G904" s="30"/>
      <c r="H904" s="30"/>
      <c r="I904" s="30"/>
      <c r="J904" s="30"/>
      <c r="K904" s="30"/>
      <c r="L904" s="30"/>
      <c r="M904" s="30"/>
      <c r="N904" s="30"/>
      <c r="O904" s="30"/>
      <c r="P904" s="30"/>
      <c r="Q904" s="30"/>
      <c r="R904" s="30"/>
      <c r="S904" s="30"/>
      <c r="T904" s="30"/>
      <c r="U904" s="30"/>
      <c r="V904" s="30"/>
      <c r="W904" s="3"/>
      <c r="X904" s="3"/>
      <c r="Y904" s="3"/>
      <c r="Z904" s="3"/>
    </row>
    <row r="905" spans="1:26" ht="13.4" customHeight="1">
      <c r="A905" s="30"/>
      <c r="B905" s="30"/>
      <c r="C905" s="30"/>
      <c r="D905" s="30"/>
      <c r="E905" s="30"/>
      <c r="F905" s="30"/>
      <c r="G905" s="30"/>
      <c r="H905" s="30"/>
      <c r="I905" s="30"/>
      <c r="J905" s="30"/>
      <c r="K905" s="30"/>
      <c r="L905" s="30"/>
      <c r="M905" s="30"/>
      <c r="N905" s="30"/>
      <c r="O905" s="30"/>
      <c r="P905" s="30"/>
      <c r="Q905" s="30"/>
      <c r="R905" s="30"/>
      <c r="S905" s="30"/>
      <c r="T905" s="30"/>
      <c r="U905" s="30"/>
      <c r="V905" s="30"/>
      <c r="W905" s="3"/>
      <c r="X905" s="3"/>
      <c r="Y905" s="3"/>
      <c r="Z905" s="3"/>
    </row>
    <row r="906" spans="1:26" ht="13.4" customHeight="1">
      <c r="A906" s="30"/>
      <c r="B906" s="30"/>
      <c r="C906" s="30"/>
      <c r="D906" s="30"/>
      <c r="E906" s="30"/>
      <c r="F906" s="30"/>
      <c r="G906" s="30"/>
      <c r="H906" s="30"/>
      <c r="I906" s="30"/>
      <c r="J906" s="30"/>
      <c r="K906" s="30"/>
      <c r="L906" s="30"/>
      <c r="M906" s="30"/>
      <c r="N906" s="30"/>
      <c r="O906" s="30"/>
      <c r="P906" s="30"/>
      <c r="Q906" s="30"/>
      <c r="R906" s="30"/>
      <c r="S906" s="30"/>
      <c r="T906" s="30"/>
      <c r="U906" s="30"/>
      <c r="V906" s="30"/>
      <c r="W906" s="3"/>
      <c r="X906" s="3"/>
      <c r="Y906" s="3"/>
      <c r="Z906" s="3"/>
    </row>
    <row r="907" spans="1:26" ht="13.4" customHeight="1">
      <c r="A907" s="30"/>
      <c r="B907" s="30"/>
      <c r="C907" s="30"/>
      <c r="D907" s="30"/>
      <c r="E907" s="30"/>
      <c r="F907" s="30"/>
      <c r="G907" s="30"/>
      <c r="H907" s="30"/>
      <c r="I907" s="30"/>
      <c r="J907" s="30"/>
      <c r="K907" s="30"/>
      <c r="L907" s="30"/>
      <c r="M907" s="30"/>
      <c r="N907" s="30"/>
      <c r="O907" s="30"/>
      <c r="P907" s="30"/>
      <c r="Q907" s="30"/>
      <c r="R907" s="30"/>
      <c r="S907" s="30"/>
      <c r="T907" s="30"/>
      <c r="U907" s="30"/>
      <c r="V907" s="30"/>
      <c r="W907" s="3"/>
      <c r="X907" s="3"/>
      <c r="Y907" s="3"/>
      <c r="Z907" s="3"/>
    </row>
    <row r="908" spans="1:26" ht="13.4" customHeight="1">
      <c r="A908" s="30"/>
      <c r="B908" s="30"/>
      <c r="C908" s="30"/>
      <c r="D908" s="30"/>
      <c r="E908" s="30"/>
      <c r="F908" s="30"/>
      <c r="G908" s="30"/>
      <c r="H908" s="30"/>
      <c r="I908" s="30"/>
      <c r="J908" s="30"/>
      <c r="K908" s="30"/>
      <c r="L908" s="30"/>
      <c r="M908" s="30"/>
      <c r="N908" s="30"/>
      <c r="O908" s="30"/>
      <c r="P908" s="30"/>
      <c r="Q908" s="30"/>
      <c r="R908" s="30"/>
      <c r="S908" s="30"/>
      <c r="T908" s="30"/>
      <c r="U908" s="30"/>
      <c r="V908" s="30"/>
      <c r="W908" s="3"/>
      <c r="X908" s="3"/>
      <c r="Y908" s="3"/>
      <c r="Z908" s="3"/>
    </row>
    <row r="909" spans="1:26" ht="13.4" customHeight="1">
      <c r="A909" s="30"/>
      <c r="B909" s="30"/>
      <c r="C909" s="30"/>
      <c r="D909" s="30"/>
      <c r="E909" s="30"/>
      <c r="F909" s="30"/>
      <c r="G909" s="30"/>
      <c r="H909" s="30"/>
      <c r="I909" s="30"/>
      <c r="J909" s="30"/>
      <c r="K909" s="30"/>
      <c r="L909" s="30"/>
      <c r="M909" s="30"/>
      <c r="N909" s="30"/>
      <c r="O909" s="30"/>
      <c r="P909" s="30"/>
      <c r="Q909" s="30"/>
      <c r="R909" s="30"/>
      <c r="S909" s="30"/>
      <c r="T909" s="30"/>
      <c r="U909" s="30"/>
      <c r="V909" s="30"/>
      <c r="W909" s="3"/>
      <c r="X909" s="3"/>
      <c r="Y909" s="3"/>
      <c r="Z909" s="3"/>
    </row>
    <row r="910" spans="1:26" ht="13.4" customHeight="1">
      <c r="A910" s="30"/>
      <c r="B910" s="30"/>
      <c r="C910" s="30"/>
      <c r="D910" s="30"/>
      <c r="E910" s="30"/>
      <c r="F910" s="30"/>
      <c r="G910" s="30"/>
      <c r="H910" s="30"/>
      <c r="I910" s="30"/>
      <c r="J910" s="30"/>
      <c r="K910" s="30"/>
      <c r="L910" s="30"/>
      <c r="M910" s="30"/>
      <c r="N910" s="30"/>
      <c r="O910" s="30"/>
      <c r="P910" s="30"/>
      <c r="Q910" s="30"/>
      <c r="R910" s="30"/>
      <c r="S910" s="30"/>
      <c r="T910" s="30"/>
      <c r="U910" s="30"/>
      <c r="V910" s="30"/>
      <c r="W910" s="3"/>
      <c r="X910" s="3"/>
      <c r="Y910" s="3"/>
      <c r="Z910" s="3"/>
    </row>
    <row r="911" spans="1:26" ht="13.4" customHeight="1">
      <c r="A911" s="30"/>
      <c r="B911" s="30"/>
      <c r="C911" s="30"/>
      <c r="D911" s="30"/>
      <c r="E911" s="30"/>
      <c r="F911" s="30"/>
      <c r="G911" s="30"/>
      <c r="H911" s="30"/>
      <c r="I911" s="30"/>
      <c r="J911" s="30"/>
      <c r="K911" s="30"/>
      <c r="L911" s="30"/>
      <c r="M911" s="30"/>
      <c r="N911" s="30"/>
      <c r="O911" s="30"/>
      <c r="P911" s="30"/>
      <c r="Q911" s="30"/>
      <c r="R911" s="30"/>
      <c r="S911" s="30"/>
      <c r="T911" s="30"/>
      <c r="U911" s="30"/>
      <c r="V911" s="30"/>
      <c r="W911" s="3"/>
      <c r="X911" s="3"/>
      <c r="Y911" s="3"/>
      <c r="Z911" s="3"/>
    </row>
    <row r="912" spans="1:26" ht="13.4" customHeight="1">
      <c r="A912" s="30"/>
      <c r="B912" s="30"/>
      <c r="C912" s="30"/>
      <c r="D912" s="30"/>
      <c r="E912" s="30"/>
      <c r="F912" s="30"/>
      <c r="G912" s="30"/>
      <c r="H912" s="30"/>
      <c r="I912" s="30"/>
      <c r="J912" s="30"/>
      <c r="K912" s="30"/>
      <c r="L912" s="30"/>
      <c r="M912" s="30"/>
      <c r="N912" s="30"/>
      <c r="O912" s="30"/>
      <c r="P912" s="30"/>
      <c r="Q912" s="30"/>
      <c r="R912" s="30"/>
      <c r="S912" s="30"/>
      <c r="T912" s="30"/>
      <c r="U912" s="30"/>
      <c r="V912" s="30"/>
      <c r="W912" s="3"/>
      <c r="X912" s="3"/>
      <c r="Y912" s="3"/>
      <c r="Z912" s="3"/>
    </row>
    <row r="913" spans="1:26" ht="13.4" customHeight="1">
      <c r="A913" s="30"/>
      <c r="B913" s="30"/>
      <c r="C913" s="30"/>
      <c r="D913" s="30"/>
      <c r="E913" s="30"/>
      <c r="F913" s="30"/>
      <c r="G913" s="30"/>
      <c r="H913" s="30"/>
      <c r="I913" s="30"/>
      <c r="J913" s="30"/>
      <c r="K913" s="30"/>
      <c r="L913" s="30"/>
      <c r="M913" s="30"/>
      <c r="N913" s="30"/>
      <c r="O913" s="30"/>
      <c r="P913" s="30"/>
      <c r="Q913" s="30"/>
      <c r="R913" s="30"/>
      <c r="S913" s="30"/>
      <c r="T913" s="30"/>
      <c r="U913" s="30"/>
      <c r="V913" s="30"/>
      <c r="W913" s="3"/>
      <c r="X913" s="3"/>
      <c r="Y913" s="3"/>
      <c r="Z913" s="3"/>
    </row>
    <row r="914" spans="1:26" ht="13.4" customHeight="1">
      <c r="A914" s="30"/>
      <c r="B914" s="30"/>
      <c r="C914" s="30"/>
      <c r="D914" s="30"/>
      <c r="E914" s="30"/>
      <c r="F914" s="30"/>
      <c r="G914" s="30"/>
      <c r="H914" s="30"/>
      <c r="I914" s="30"/>
      <c r="J914" s="30"/>
      <c r="K914" s="30"/>
      <c r="L914" s="30"/>
      <c r="M914" s="30"/>
      <c r="N914" s="30"/>
      <c r="O914" s="30"/>
      <c r="P914" s="30"/>
      <c r="Q914" s="30"/>
      <c r="R914" s="30"/>
      <c r="S914" s="30"/>
      <c r="T914" s="30"/>
      <c r="U914" s="30"/>
      <c r="V914" s="30"/>
      <c r="W914" s="3"/>
      <c r="X914" s="3"/>
      <c r="Y914" s="3"/>
      <c r="Z914" s="3"/>
    </row>
    <row r="915" spans="1:26" ht="13.4" customHeight="1">
      <c r="A915" s="30"/>
      <c r="B915" s="30"/>
      <c r="C915" s="30"/>
      <c r="D915" s="30"/>
      <c r="E915" s="30"/>
      <c r="F915" s="30"/>
      <c r="G915" s="30"/>
      <c r="H915" s="30"/>
      <c r="I915" s="30"/>
      <c r="J915" s="30"/>
      <c r="K915" s="30"/>
      <c r="L915" s="30"/>
      <c r="M915" s="30"/>
      <c r="N915" s="30"/>
      <c r="O915" s="30"/>
      <c r="P915" s="30"/>
      <c r="Q915" s="30"/>
      <c r="R915" s="30"/>
      <c r="S915" s="30"/>
      <c r="T915" s="30"/>
      <c r="U915" s="30"/>
      <c r="V915" s="30"/>
      <c r="W915" s="3"/>
      <c r="X915" s="3"/>
      <c r="Y915" s="3"/>
      <c r="Z915" s="3"/>
    </row>
    <row r="916" spans="1:26" ht="13.4" customHeight="1">
      <c r="A916" s="30"/>
      <c r="B916" s="30"/>
      <c r="C916" s="30"/>
      <c r="D916" s="30"/>
      <c r="E916" s="30"/>
      <c r="F916" s="30"/>
      <c r="G916" s="30"/>
      <c r="H916" s="30"/>
      <c r="I916" s="30"/>
      <c r="J916" s="30"/>
      <c r="K916" s="30"/>
      <c r="L916" s="30"/>
      <c r="M916" s="30"/>
      <c r="N916" s="30"/>
      <c r="O916" s="30"/>
      <c r="P916" s="30"/>
      <c r="Q916" s="30"/>
      <c r="R916" s="30"/>
      <c r="S916" s="30"/>
      <c r="T916" s="30"/>
      <c r="U916" s="30"/>
      <c r="V916" s="30"/>
      <c r="W916" s="3"/>
      <c r="X916" s="3"/>
      <c r="Y916" s="3"/>
      <c r="Z916" s="3"/>
    </row>
    <row r="917" spans="1:26" ht="13.4" customHeight="1">
      <c r="A917" s="30"/>
      <c r="B917" s="30"/>
      <c r="C917" s="30"/>
      <c r="D917" s="30"/>
      <c r="E917" s="30"/>
      <c r="F917" s="30"/>
      <c r="G917" s="30"/>
      <c r="H917" s="30"/>
      <c r="I917" s="30"/>
      <c r="J917" s="30"/>
      <c r="K917" s="30"/>
      <c r="L917" s="30"/>
      <c r="M917" s="30"/>
      <c r="N917" s="30"/>
      <c r="O917" s="30"/>
      <c r="P917" s="30"/>
      <c r="Q917" s="30"/>
      <c r="R917" s="30"/>
      <c r="S917" s="30"/>
      <c r="T917" s="30"/>
      <c r="U917" s="30"/>
      <c r="V917" s="30"/>
      <c r="W917" s="3"/>
      <c r="X917" s="3"/>
      <c r="Y917" s="3"/>
      <c r="Z917" s="3"/>
    </row>
    <row r="918" spans="1:26" ht="13.4" customHeight="1">
      <c r="A918" s="30"/>
      <c r="B918" s="30"/>
      <c r="C918" s="30"/>
      <c r="D918" s="30"/>
      <c r="E918" s="30"/>
      <c r="F918" s="30"/>
      <c r="G918" s="30"/>
      <c r="H918" s="30"/>
      <c r="I918" s="30"/>
      <c r="J918" s="30"/>
      <c r="K918" s="30"/>
      <c r="L918" s="30"/>
      <c r="M918" s="30"/>
      <c r="N918" s="30"/>
      <c r="O918" s="30"/>
      <c r="P918" s="30"/>
      <c r="Q918" s="30"/>
      <c r="R918" s="30"/>
      <c r="S918" s="30"/>
      <c r="T918" s="30"/>
      <c r="U918" s="30"/>
      <c r="V918" s="30"/>
      <c r="W918" s="3"/>
      <c r="X918" s="3"/>
      <c r="Y918" s="3"/>
      <c r="Z918" s="3"/>
    </row>
    <row r="919" spans="1:26" ht="13.4" customHeight="1">
      <c r="A919" s="30"/>
      <c r="B919" s="30"/>
      <c r="C919" s="30"/>
      <c r="D919" s="30"/>
      <c r="E919" s="30"/>
      <c r="F919" s="30"/>
      <c r="G919" s="30"/>
      <c r="H919" s="30"/>
      <c r="I919" s="30"/>
      <c r="J919" s="30"/>
      <c r="K919" s="30"/>
      <c r="L919" s="30"/>
      <c r="M919" s="30"/>
      <c r="N919" s="30"/>
      <c r="O919" s="30"/>
      <c r="P919" s="30"/>
      <c r="Q919" s="30"/>
      <c r="R919" s="30"/>
      <c r="S919" s="30"/>
      <c r="T919" s="30"/>
      <c r="U919" s="30"/>
      <c r="V919" s="30"/>
      <c r="W919" s="3"/>
      <c r="X919" s="3"/>
      <c r="Y919" s="3"/>
      <c r="Z919" s="3"/>
    </row>
    <row r="920" spans="1:26" ht="13.4" customHeight="1">
      <c r="A920" s="30"/>
      <c r="B920" s="30"/>
      <c r="C920" s="30"/>
      <c r="D920" s="30"/>
      <c r="E920" s="30"/>
      <c r="F920" s="30"/>
      <c r="G920" s="30"/>
      <c r="H920" s="30"/>
      <c r="I920" s="30"/>
      <c r="J920" s="30"/>
      <c r="K920" s="30"/>
      <c r="L920" s="30"/>
      <c r="M920" s="30"/>
      <c r="N920" s="30"/>
      <c r="O920" s="30"/>
      <c r="P920" s="30"/>
      <c r="Q920" s="30"/>
      <c r="R920" s="30"/>
      <c r="S920" s="30"/>
      <c r="T920" s="30"/>
      <c r="U920" s="30"/>
      <c r="V920" s="30"/>
      <c r="W920" s="3"/>
      <c r="X920" s="3"/>
      <c r="Y920" s="3"/>
      <c r="Z920" s="3"/>
    </row>
    <row r="921" spans="1:26" ht="13.4" customHeight="1">
      <c r="A921" s="30"/>
      <c r="B921" s="30"/>
      <c r="C921" s="30"/>
      <c r="D921" s="30"/>
      <c r="E921" s="30"/>
      <c r="F921" s="30"/>
      <c r="G921" s="30"/>
      <c r="H921" s="30"/>
      <c r="I921" s="30"/>
      <c r="J921" s="30"/>
      <c r="K921" s="30"/>
      <c r="L921" s="30"/>
      <c r="M921" s="30"/>
      <c r="N921" s="30"/>
      <c r="O921" s="30"/>
      <c r="P921" s="30"/>
      <c r="Q921" s="30"/>
      <c r="R921" s="30"/>
      <c r="S921" s="30"/>
      <c r="T921" s="30"/>
      <c r="U921" s="30"/>
      <c r="V921" s="30"/>
      <c r="W921" s="3"/>
      <c r="X921" s="3"/>
      <c r="Y921" s="3"/>
      <c r="Z921" s="3"/>
    </row>
    <row r="922" spans="1:26" ht="13.4" customHeight="1">
      <c r="A922" s="30"/>
      <c r="B922" s="30"/>
      <c r="C922" s="30"/>
      <c r="D922" s="30"/>
      <c r="E922" s="30"/>
      <c r="F922" s="30"/>
      <c r="G922" s="30"/>
      <c r="H922" s="30"/>
      <c r="I922" s="30"/>
      <c r="J922" s="30"/>
      <c r="K922" s="30"/>
      <c r="L922" s="30"/>
      <c r="M922" s="30"/>
      <c r="N922" s="30"/>
      <c r="O922" s="30"/>
      <c r="P922" s="30"/>
      <c r="Q922" s="30"/>
      <c r="R922" s="30"/>
      <c r="S922" s="30"/>
      <c r="T922" s="30"/>
      <c r="U922" s="30"/>
      <c r="V922" s="30"/>
      <c r="W922" s="3"/>
      <c r="X922" s="3"/>
      <c r="Y922" s="3"/>
      <c r="Z922" s="3"/>
    </row>
    <row r="923" spans="1:26" ht="13.4" customHeight="1">
      <c r="A923" s="30"/>
      <c r="B923" s="30"/>
      <c r="C923" s="30"/>
      <c r="D923" s="30"/>
      <c r="E923" s="30"/>
      <c r="F923" s="30"/>
      <c r="G923" s="30"/>
      <c r="H923" s="30"/>
      <c r="I923" s="30"/>
      <c r="J923" s="30"/>
      <c r="K923" s="30"/>
      <c r="L923" s="30"/>
      <c r="M923" s="30"/>
      <c r="N923" s="30"/>
      <c r="O923" s="30"/>
      <c r="P923" s="30"/>
      <c r="Q923" s="30"/>
      <c r="R923" s="30"/>
      <c r="S923" s="30"/>
      <c r="T923" s="30"/>
      <c r="U923" s="30"/>
      <c r="V923" s="30"/>
      <c r="W923" s="3"/>
      <c r="X923" s="3"/>
      <c r="Y923" s="3"/>
      <c r="Z923" s="3"/>
    </row>
    <row r="924" spans="1:26" ht="13.4" customHeight="1">
      <c r="A924" s="30"/>
      <c r="B924" s="30"/>
      <c r="C924" s="30"/>
      <c r="D924" s="30"/>
      <c r="E924" s="30"/>
      <c r="F924" s="30"/>
      <c r="G924" s="30"/>
      <c r="H924" s="30"/>
      <c r="I924" s="30"/>
      <c r="J924" s="30"/>
      <c r="K924" s="30"/>
      <c r="L924" s="30"/>
      <c r="M924" s="30"/>
      <c r="N924" s="30"/>
      <c r="O924" s="30"/>
      <c r="P924" s="30"/>
      <c r="Q924" s="30"/>
      <c r="R924" s="30"/>
      <c r="S924" s="30"/>
      <c r="T924" s="30"/>
      <c r="U924" s="30"/>
      <c r="V924" s="30"/>
      <c r="W924" s="3"/>
      <c r="X924" s="3"/>
      <c r="Y924" s="3"/>
      <c r="Z924" s="3"/>
    </row>
    <row r="925" spans="1:26" ht="13.4" customHeight="1">
      <c r="A925" s="30"/>
      <c r="B925" s="30"/>
      <c r="C925" s="30"/>
      <c r="D925" s="30"/>
      <c r="E925" s="30"/>
      <c r="F925" s="30"/>
      <c r="G925" s="30"/>
      <c r="H925" s="30"/>
      <c r="I925" s="30"/>
      <c r="J925" s="30"/>
      <c r="K925" s="30"/>
      <c r="L925" s="30"/>
      <c r="M925" s="30"/>
      <c r="N925" s="30"/>
      <c r="O925" s="30"/>
      <c r="P925" s="30"/>
      <c r="Q925" s="30"/>
      <c r="R925" s="30"/>
      <c r="S925" s="30"/>
      <c r="T925" s="30"/>
      <c r="U925" s="30"/>
      <c r="V925" s="30"/>
      <c r="W925" s="3"/>
      <c r="X925" s="3"/>
      <c r="Y925" s="3"/>
      <c r="Z925" s="3"/>
    </row>
    <row r="926" spans="1:26" ht="13.4" customHeight="1">
      <c r="A926" s="30"/>
      <c r="B926" s="30"/>
      <c r="C926" s="30"/>
      <c r="D926" s="30"/>
      <c r="E926" s="30"/>
      <c r="F926" s="30"/>
      <c r="G926" s="30"/>
      <c r="H926" s="30"/>
      <c r="I926" s="30"/>
      <c r="J926" s="30"/>
      <c r="K926" s="30"/>
      <c r="L926" s="30"/>
      <c r="M926" s="30"/>
      <c r="N926" s="30"/>
      <c r="O926" s="30"/>
      <c r="P926" s="30"/>
      <c r="Q926" s="30"/>
      <c r="R926" s="30"/>
      <c r="S926" s="30"/>
      <c r="T926" s="30"/>
      <c r="U926" s="30"/>
      <c r="V926" s="30"/>
      <c r="W926" s="3"/>
      <c r="X926" s="3"/>
      <c r="Y926" s="3"/>
      <c r="Z926" s="3"/>
    </row>
    <row r="927" spans="1:26" ht="13.4" customHeight="1">
      <c r="A927" s="30"/>
      <c r="B927" s="30"/>
      <c r="C927" s="30"/>
      <c r="D927" s="30"/>
      <c r="E927" s="30"/>
      <c r="F927" s="30"/>
      <c r="G927" s="30"/>
      <c r="H927" s="30"/>
      <c r="I927" s="30"/>
      <c r="J927" s="30"/>
      <c r="K927" s="30"/>
      <c r="L927" s="30"/>
      <c r="M927" s="30"/>
      <c r="N927" s="30"/>
      <c r="O927" s="30"/>
      <c r="P927" s="30"/>
      <c r="Q927" s="30"/>
      <c r="R927" s="30"/>
      <c r="S927" s="30"/>
      <c r="T927" s="30"/>
      <c r="U927" s="30"/>
      <c r="V927" s="30"/>
      <c r="W927" s="3"/>
      <c r="X927" s="3"/>
      <c r="Y927" s="3"/>
      <c r="Z927" s="3"/>
    </row>
    <row r="928" spans="1:26" ht="13.4" customHeight="1">
      <c r="A928" s="30"/>
      <c r="B928" s="30"/>
      <c r="C928" s="30"/>
      <c r="D928" s="30"/>
      <c r="E928" s="30"/>
      <c r="F928" s="30"/>
      <c r="G928" s="30"/>
      <c r="H928" s="30"/>
      <c r="I928" s="30"/>
      <c r="J928" s="30"/>
      <c r="K928" s="30"/>
      <c r="L928" s="30"/>
      <c r="M928" s="30"/>
      <c r="N928" s="30"/>
      <c r="O928" s="30"/>
      <c r="P928" s="30"/>
      <c r="Q928" s="30"/>
      <c r="R928" s="30"/>
      <c r="S928" s="30"/>
      <c r="T928" s="30"/>
      <c r="U928" s="30"/>
      <c r="V928" s="30"/>
      <c r="W928" s="3"/>
      <c r="X928" s="3"/>
      <c r="Y928" s="3"/>
      <c r="Z928" s="3"/>
    </row>
    <row r="929" spans="1:26" ht="13.4" customHeight="1">
      <c r="A929" s="30"/>
      <c r="B929" s="30"/>
      <c r="C929" s="30"/>
      <c r="D929" s="30"/>
      <c r="E929" s="30"/>
      <c r="F929" s="30"/>
      <c r="G929" s="30"/>
      <c r="H929" s="30"/>
      <c r="I929" s="30"/>
      <c r="J929" s="30"/>
      <c r="K929" s="30"/>
      <c r="L929" s="30"/>
      <c r="M929" s="30"/>
      <c r="N929" s="30"/>
      <c r="O929" s="30"/>
      <c r="P929" s="30"/>
      <c r="Q929" s="30"/>
      <c r="R929" s="30"/>
      <c r="S929" s="30"/>
      <c r="T929" s="30"/>
      <c r="U929" s="30"/>
      <c r="V929" s="30"/>
      <c r="W929" s="3"/>
      <c r="X929" s="3"/>
      <c r="Y929" s="3"/>
      <c r="Z929" s="3"/>
    </row>
    <row r="930" spans="1:26" ht="13.4" customHeight="1">
      <c r="A930" s="30"/>
      <c r="B930" s="30"/>
      <c r="C930" s="30"/>
      <c r="D930" s="30"/>
      <c r="E930" s="30"/>
      <c r="F930" s="30"/>
      <c r="G930" s="30"/>
      <c r="H930" s="30"/>
      <c r="I930" s="30"/>
      <c r="J930" s="30"/>
      <c r="K930" s="30"/>
      <c r="L930" s="30"/>
      <c r="M930" s="30"/>
      <c r="N930" s="30"/>
      <c r="O930" s="30"/>
      <c r="P930" s="30"/>
      <c r="Q930" s="30"/>
      <c r="R930" s="30"/>
      <c r="S930" s="30"/>
      <c r="T930" s="30"/>
      <c r="U930" s="30"/>
      <c r="V930" s="30"/>
      <c r="W930" s="3"/>
      <c r="X930" s="3"/>
      <c r="Y930" s="3"/>
      <c r="Z930" s="3"/>
    </row>
    <row r="931" spans="1:26" ht="13.4" customHeight="1">
      <c r="A931" s="30"/>
      <c r="B931" s="30"/>
      <c r="C931" s="30"/>
      <c r="D931" s="30"/>
      <c r="E931" s="30"/>
      <c r="F931" s="30"/>
      <c r="G931" s="30"/>
      <c r="H931" s="30"/>
      <c r="I931" s="30"/>
      <c r="J931" s="30"/>
      <c r="K931" s="30"/>
      <c r="L931" s="30"/>
      <c r="M931" s="30"/>
      <c r="N931" s="30"/>
      <c r="O931" s="30"/>
      <c r="P931" s="30"/>
      <c r="Q931" s="30"/>
      <c r="R931" s="30"/>
      <c r="S931" s="30"/>
      <c r="T931" s="30"/>
      <c r="U931" s="30"/>
      <c r="V931" s="30"/>
      <c r="W931" s="3"/>
      <c r="X931" s="3"/>
      <c r="Y931" s="3"/>
      <c r="Z931" s="3"/>
    </row>
    <row r="932" spans="1:26" ht="13.4" customHeight="1">
      <c r="A932" s="30"/>
      <c r="B932" s="30"/>
      <c r="C932" s="30"/>
      <c r="D932" s="30"/>
      <c r="E932" s="30"/>
      <c r="F932" s="30"/>
      <c r="G932" s="30"/>
      <c r="H932" s="30"/>
      <c r="I932" s="30"/>
      <c r="J932" s="30"/>
      <c r="K932" s="30"/>
      <c r="L932" s="30"/>
      <c r="M932" s="30"/>
      <c r="N932" s="30"/>
      <c r="O932" s="30"/>
      <c r="P932" s="30"/>
      <c r="Q932" s="30"/>
      <c r="R932" s="30"/>
      <c r="S932" s="30"/>
      <c r="T932" s="30"/>
      <c r="U932" s="30"/>
      <c r="V932" s="30"/>
      <c r="W932" s="3"/>
      <c r="X932" s="3"/>
      <c r="Y932" s="3"/>
      <c r="Z932" s="3"/>
    </row>
    <row r="933" spans="1:26" ht="13.4" customHeight="1">
      <c r="A933" s="30"/>
      <c r="B933" s="30"/>
      <c r="C933" s="30"/>
      <c r="D933" s="30"/>
      <c r="E933" s="30"/>
      <c r="F933" s="30"/>
      <c r="G933" s="30"/>
      <c r="H933" s="30"/>
      <c r="I933" s="30"/>
      <c r="J933" s="30"/>
      <c r="K933" s="30"/>
      <c r="L933" s="30"/>
      <c r="M933" s="30"/>
      <c r="N933" s="30"/>
      <c r="O933" s="30"/>
      <c r="P933" s="30"/>
      <c r="Q933" s="30"/>
      <c r="R933" s="30"/>
      <c r="S933" s="30"/>
      <c r="T933" s="30"/>
      <c r="U933" s="30"/>
      <c r="V933" s="30"/>
      <c r="W933" s="3"/>
      <c r="X933" s="3"/>
      <c r="Y933" s="3"/>
      <c r="Z933" s="3"/>
    </row>
    <row r="934" spans="1:26" ht="13.4" customHeight="1">
      <c r="A934" s="30"/>
      <c r="B934" s="30"/>
      <c r="C934" s="30"/>
      <c r="D934" s="30"/>
      <c r="E934" s="30"/>
      <c r="F934" s="30"/>
      <c r="G934" s="30"/>
      <c r="H934" s="30"/>
      <c r="I934" s="30"/>
      <c r="J934" s="30"/>
      <c r="K934" s="30"/>
      <c r="L934" s="30"/>
      <c r="M934" s="30"/>
      <c r="N934" s="30"/>
      <c r="O934" s="30"/>
      <c r="P934" s="30"/>
      <c r="Q934" s="30"/>
      <c r="R934" s="30"/>
      <c r="S934" s="30"/>
      <c r="T934" s="30"/>
      <c r="U934" s="30"/>
      <c r="V934" s="30"/>
      <c r="W934" s="3"/>
      <c r="X934" s="3"/>
      <c r="Y934" s="3"/>
      <c r="Z934" s="3"/>
    </row>
    <row r="935" spans="1:26" ht="13.4" customHeight="1">
      <c r="A935" s="30"/>
      <c r="B935" s="30"/>
      <c r="C935" s="30"/>
      <c r="D935" s="30"/>
      <c r="E935" s="30"/>
      <c r="F935" s="30"/>
      <c r="G935" s="30"/>
      <c r="H935" s="30"/>
      <c r="I935" s="30"/>
      <c r="J935" s="30"/>
      <c r="K935" s="30"/>
      <c r="L935" s="30"/>
      <c r="M935" s="30"/>
      <c r="N935" s="30"/>
      <c r="O935" s="30"/>
      <c r="P935" s="30"/>
      <c r="Q935" s="30"/>
      <c r="R935" s="30"/>
      <c r="S935" s="30"/>
      <c r="T935" s="30"/>
      <c r="U935" s="30"/>
      <c r="V935" s="30"/>
      <c r="W935" s="3"/>
      <c r="X935" s="3"/>
      <c r="Y935" s="3"/>
      <c r="Z935" s="3"/>
    </row>
    <row r="936" spans="1:26" ht="13.4" customHeight="1">
      <c r="A936" s="30"/>
      <c r="B936" s="30"/>
      <c r="C936" s="30"/>
      <c r="D936" s="30"/>
      <c r="E936" s="30"/>
      <c r="F936" s="30"/>
      <c r="G936" s="30"/>
      <c r="H936" s="30"/>
      <c r="I936" s="30"/>
      <c r="J936" s="30"/>
      <c r="K936" s="30"/>
      <c r="L936" s="30"/>
      <c r="M936" s="30"/>
      <c r="N936" s="30"/>
      <c r="O936" s="30"/>
      <c r="P936" s="30"/>
      <c r="Q936" s="30"/>
      <c r="R936" s="30"/>
      <c r="S936" s="30"/>
      <c r="T936" s="30"/>
      <c r="U936" s="30"/>
      <c r="V936" s="30"/>
      <c r="W936" s="3"/>
      <c r="X936" s="3"/>
      <c r="Y936" s="3"/>
      <c r="Z936" s="3"/>
    </row>
    <row r="937" spans="1:26" ht="13.4" customHeight="1">
      <c r="A937" s="30"/>
      <c r="B937" s="30"/>
      <c r="C937" s="30"/>
      <c r="D937" s="30"/>
      <c r="E937" s="30"/>
      <c r="F937" s="30"/>
      <c r="G937" s="30"/>
      <c r="H937" s="30"/>
      <c r="I937" s="30"/>
      <c r="J937" s="30"/>
      <c r="K937" s="30"/>
      <c r="L937" s="30"/>
      <c r="M937" s="30"/>
      <c r="N937" s="30"/>
      <c r="O937" s="30"/>
      <c r="P937" s="30"/>
      <c r="Q937" s="30"/>
      <c r="R937" s="30"/>
      <c r="S937" s="30"/>
      <c r="T937" s="30"/>
      <c r="U937" s="30"/>
      <c r="V937" s="30"/>
      <c r="W937" s="3"/>
      <c r="X937" s="3"/>
      <c r="Y937" s="3"/>
      <c r="Z937" s="3"/>
    </row>
    <row r="938" spans="1:26" ht="13.4" customHeight="1">
      <c r="A938" s="30"/>
      <c r="B938" s="30"/>
      <c r="C938" s="30"/>
      <c r="D938" s="30"/>
      <c r="E938" s="30"/>
      <c r="F938" s="30"/>
      <c r="G938" s="30"/>
      <c r="H938" s="30"/>
      <c r="I938" s="30"/>
      <c r="J938" s="30"/>
      <c r="K938" s="30"/>
      <c r="L938" s="30"/>
      <c r="M938" s="30"/>
      <c r="N938" s="30"/>
      <c r="O938" s="30"/>
      <c r="P938" s="30"/>
      <c r="Q938" s="30"/>
      <c r="R938" s="30"/>
      <c r="S938" s="30"/>
      <c r="T938" s="30"/>
      <c r="U938" s="30"/>
      <c r="V938" s="30"/>
      <c r="W938" s="3"/>
      <c r="X938" s="3"/>
      <c r="Y938" s="3"/>
      <c r="Z938" s="3"/>
    </row>
    <row r="939" spans="1:26" ht="13.4" customHeight="1">
      <c r="A939" s="30"/>
      <c r="B939" s="30"/>
      <c r="C939" s="30"/>
      <c r="D939" s="30"/>
      <c r="E939" s="30"/>
      <c r="F939" s="30"/>
      <c r="G939" s="30"/>
      <c r="H939" s="30"/>
      <c r="I939" s="30"/>
      <c r="J939" s="30"/>
      <c r="K939" s="30"/>
      <c r="L939" s="30"/>
      <c r="M939" s="30"/>
      <c r="N939" s="30"/>
      <c r="O939" s="30"/>
      <c r="P939" s="30"/>
      <c r="Q939" s="30"/>
      <c r="R939" s="30"/>
      <c r="S939" s="30"/>
      <c r="T939" s="30"/>
      <c r="U939" s="30"/>
      <c r="V939" s="30"/>
      <c r="W939" s="3"/>
      <c r="X939" s="3"/>
      <c r="Y939" s="3"/>
      <c r="Z939" s="3"/>
    </row>
    <row r="940" spans="1:26" ht="13.4" customHeight="1">
      <c r="A940" s="30"/>
      <c r="B940" s="30"/>
      <c r="C940" s="30"/>
      <c r="D940" s="30"/>
      <c r="E940" s="30"/>
      <c r="F940" s="30"/>
      <c r="G940" s="30"/>
      <c r="H940" s="30"/>
      <c r="I940" s="30"/>
      <c r="J940" s="30"/>
      <c r="K940" s="30"/>
      <c r="L940" s="30"/>
      <c r="M940" s="30"/>
      <c r="N940" s="30"/>
      <c r="O940" s="30"/>
      <c r="P940" s="30"/>
      <c r="Q940" s="30"/>
      <c r="R940" s="30"/>
      <c r="S940" s="30"/>
      <c r="T940" s="30"/>
      <c r="U940" s="30"/>
      <c r="V940" s="30"/>
      <c r="W940" s="3"/>
      <c r="X940" s="3"/>
      <c r="Y940" s="3"/>
      <c r="Z940" s="3"/>
    </row>
    <row r="941" spans="1:26" ht="13.4" customHeight="1">
      <c r="A941" s="30"/>
      <c r="B941" s="30"/>
      <c r="C941" s="30"/>
      <c r="D941" s="30"/>
      <c r="E941" s="30"/>
      <c r="F941" s="30"/>
      <c r="G941" s="30"/>
      <c r="H941" s="30"/>
      <c r="I941" s="30"/>
      <c r="J941" s="30"/>
      <c r="K941" s="30"/>
      <c r="L941" s="30"/>
      <c r="M941" s="30"/>
      <c r="N941" s="30"/>
      <c r="O941" s="30"/>
      <c r="P941" s="30"/>
      <c r="Q941" s="30"/>
      <c r="R941" s="30"/>
      <c r="S941" s="30"/>
      <c r="T941" s="30"/>
      <c r="U941" s="30"/>
      <c r="V941" s="30"/>
      <c r="W941" s="3"/>
      <c r="X941" s="3"/>
      <c r="Y941" s="3"/>
      <c r="Z941" s="3"/>
    </row>
    <row r="942" spans="1:26" ht="13.4" customHeight="1">
      <c r="A942" s="30"/>
      <c r="B942" s="30"/>
      <c r="C942" s="30"/>
      <c r="D942" s="30"/>
      <c r="E942" s="30"/>
      <c r="F942" s="30"/>
      <c r="G942" s="30"/>
      <c r="H942" s="30"/>
      <c r="I942" s="30"/>
      <c r="J942" s="30"/>
      <c r="K942" s="30"/>
      <c r="L942" s="30"/>
      <c r="M942" s="30"/>
      <c r="N942" s="30"/>
      <c r="O942" s="30"/>
      <c r="P942" s="30"/>
      <c r="Q942" s="30"/>
      <c r="R942" s="30"/>
      <c r="S942" s="30"/>
      <c r="T942" s="30"/>
      <c r="U942" s="30"/>
      <c r="V942" s="30"/>
      <c r="W942" s="3"/>
      <c r="X942" s="3"/>
      <c r="Y942" s="3"/>
      <c r="Z942" s="3"/>
    </row>
    <row r="943" spans="1:26" ht="13.4" customHeight="1">
      <c r="A943" s="30"/>
      <c r="B943" s="30"/>
      <c r="C943" s="30"/>
      <c r="D943" s="30"/>
      <c r="E943" s="30"/>
      <c r="F943" s="30"/>
      <c r="G943" s="30"/>
      <c r="H943" s="30"/>
      <c r="I943" s="30"/>
      <c r="J943" s="30"/>
      <c r="K943" s="30"/>
      <c r="L943" s="30"/>
      <c r="M943" s="30"/>
      <c r="N943" s="30"/>
      <c r="O943" s="30"/>
      <c r="P943" s="30"/>
      <c r="Q943" s="30"/>
      <c r="R943" s="30"/>
      <c r="S943" s="30"/>
      <c r="T943" s="30"/>
      <c r="U943" s="30"/>
      <c r="V943" s="30"/>
      <c r="W943" s="3"/>
      <c r="X943" s="3"/>
      <c r="Y943" s="3"/>
      <c r="Z943" s="3"/>
    </row>
    <row r="944" spans="1:26" ht="13.4" customHeight="1">
      <c r="A944" s="30"/>
      <c r="B944" s="30"/>
      <c r="C944" s="30"/>
      <c r="D944" s="30"/>
      <c r="E944" s="30"/>
      <c r="F944" s="30"/>
      <c r="G944" s="30"/>
      <c r="H944" s="30"/>
      <c r="I944" s="30"/>
      <c r="J944" s="30"/>
      <c r="K944" s="30"/>
      <c r="L944" s="30"/>
      <c r="M944" s="30"/>
      <c r="N944" s="30"/>
      <c r="O944" s="30"/>
      <c r="P944" s="30"/>
      <c r="Q944" s="30"/>
      <c r="R944" s="30"/>
      <c r="S944" s="30"/>
      <c r="T944" s="30"/>
      <c r="U944" s="30"/>
      <c r="V944" s="30"/>
      <c r="W944" s="3"/>
      <c r="X944" s="3"/>
      <c r="Y944" s="3"/>
      <c r="Z944" s="3"/>
    </row>
    <row r="945" spans="1:26" ht="13.4" customHeight="1">
      <c r="A945" s="30"/>
      <c r="B945" s="30"/>
      <c r="C945" s="30"/>
      <c r="D945" s="30"/>
      <c r="E945" s="30"/>
      <c r="F945" s="30"/>
      <c r="G945" s="30"/>
      <c r="H945" s="30"/>
      <c r="I945" s="30"/>
      <c r="J945" s="30"/>
      <c r="K945" s="30"/>
      <c r="L945" s="30"/>
      <c r="M945" s="30"/>
      <c r="N945" s="30"/>
      <c r="O945" s="30"/>
      <c r="P945" s="30"/>
      <c r="Q945" s="30"/>
      <c r="R945" s="30"/>
      <c r="S945" s="30"/>
      <c r="T945" s="30"/>
      <c r="U945" s="30"/>
      <c r="V945" s="30"/>
      <c r="W945" s="3"/>
      <c r="X945" s="3"/>
      <c r="Y945" s="3"/>
      <c r="Z945" s="3"/>
    </row>
    <row r="946" spans="1:26" ht="13.4" customHeight="1">
      <c r="A946" s="30"/>
      <c r="B946" s="30"/>
      <c r="C946" s="30"/>
      <c r="D946" s="30"/>
      <c r="E946" s="30"/>
      <c r="F946" s="30"/>
      <c r="G946" s="30"/>
      <c r="H946" s="30"/>
      <c r="I946" s="30"/>
      <c r="J946" s="30"/>
      <c r="K946" s="30"/>
      <c r="L946" s="30"/>
      <c r="M946" s="30"/>
      <c r="N946" s="30"/>
      <c r="O946" s="30"/>
      <c r="P946" s="30"/>
      <c r="Q946" s="30"/>
      <c r="R946" s="30"/>
      <c r="S946" s="30"/>
      <c r="T946" s="30"/>
      <c r="U946" s="30"/>
      <c r="V946" s="30"/>
      <c r="W946" s="3"/>
      <c r="X946" s="3"/>
      <c r="Y946" s="3"/>
      <c r="Z946" s="3"/>
    </row>
    <row r="947" spans="1:26" ht="13.4" customHeight="1">
      <c r="A947" s="30"/>
      <c r="B947" s="30"/>
      <c r="C947" s="30"/>
      <c r="D947" s="30"/>
      <c r="E947" s="30"/>
      <c r="F947" s="30"/>
      <c r="G947" s="30"/>
      <c r="H947" s="30"/>
      <c r="I947" s="30"/>
      <c r="J947" s="30"/>
      <c r="K947" s="30"/>
      <c r="L947" s="30"/>
      <c r="M947" s="30"/>
      <c r="N947" s="30"/>
      <c r="O947" s="30"/>
      <c r="P947" s="30"/>
      <c r="Q947" s="30"/>
      <c r="R947" s="30"/>
      <c r="S947" s="30"/>
      <c r="T947" s="30"/>
      <c r="U947" s="30"/>
      <c r="V947" s="30"/>
      <c r="W947" s="3"/>
      <c r="X947" s="3"/>
      <c r="Y947" s="3"/>
      <c r="Z947" s="3"/>
    </row>
    <row r="948" spans="1:26" ht="13.4" customHeight="1">
      <c r="A948" s="30"/>
      <c r="B948" s="30"/>
      <c r="C948" s="30"/>
      <c r="D948" s="30"/>
      <c r="E948" s="30"/>
      <c r="F948" s="30"/>
      <c r="G948" s="30"/>
      <c r="H948" s="30"/>
      <c r="I948" s="30"/>
      <c r="J948" s="30"/>
      <c r="K948" s="30"/>
      <c r="L948" s="30"/>
      <c r="M948" s="30"/>
      <c r="N948" s="30"/>
      <c r="O948" s="30"/>
      <c r="P948" s="30"/>
      <c r="Q948" s="30"/>
      <c r="R948" s="30"/>
      <c r="S948" s="30"/>
      <c r="T948" s="30"/>
      <c r="U948" s="30"/>
      <c r="V948" s="30"/>
      <c r="W948" s="3"/>
      <c r="X948" s="3"/>
      <c r="Y948" s="3"/>
      <c r="Z948" s="3"/>
    </row>
    <row r="949" spans="1:26" ht="13.4" customHeight="1">
      <c r="A949" s="30"/>
      <c r="B949" s="30"/>
      <c r="C949" s="30"/>
      <c r="D949" s="30"/>
      <c r="E949" s="30"/>
      <c r="F949" s="30"/>
      <c r="G949" s="30"/>
      <c r="H949" s="30"/>
      <c r="I949" s="30"/>
      <c r="J949" s="30"/>
      <c r="K949" s="30"/>
      <c r="L949" s="30"/>
      <c r="M949" s="30"/>
      <c r="N949" s="30"/>
      <c r="O949" s="30"/>
      <c r="P949" s="30"/>
      <c r="Q949" s="30"/>
      <c r="R949" s="30"/>
      <c r="S949" s="30"/>
      <c r="T949" s="30"/>
      <c r="U949" s="30"/>
      <c r="V949" s="30"/>
      <c r="W949" s="3"/>
      <c r="X949" s="3"/>
      <c r="Y949" s="3"/>
      <c r="Z949" s="3"/>
    </row>
    <row r="950" spans="1:26" ht="13.4" customHeight="1">
      <c r="A950" s="30"/>
      <c r="B950" s="30"/>
      <c r="C950" s="30"/>
      <c r="D950" s="30"/>
      <c r="E950" s="30"/>
      <c r="F950" s="30"/>
      <c r="G950" s="30"/>
      <c r="H950" s="30"/>
      <c r="I950" s="30"/>
      <c r="J950" s="30"/>
      <c r="K950" s="30"/>
      <c r="L950" s="30"/>
      <c r="M950" s="30"/>
      <c r="N950" s="30"/>
      <c r="O950" s="30"/>
      <c r="P950" s="30"/>
      <c r="Q950" s="30"/>
      <c r="R950" s="30"/>
      <c r="S950" s="30"/>
      <c r="T950" s="30"/>
      <c r="U950" s="30"/>
      <c r="V950" s="30"/>
      <c r="W950" s="3"/>
      <c r="X950" s="3"/>
      <c r="Y950" s="3"/>
      <c r="Z950" s="3"/>
    </row>
    <row r="951" spans="1:26" ht="13.4" customHeight="1">
      <c r="A951" s="30"/>
      <c r="B951" s="30"/>
      <c r="C951" s="30"/>
      <c r="D951" s="30"/>
      <c r="E951" s="30"/>
      <c r="F951" s="30"/>
      <c r="G951" s="30"/>
      <c r="H951" s="30"/>
      <c r="I951" s="30"/>
      <c r="J951" s="30"/>
      <c r="K951" s="30"/>
      <c r="L951" s="30"/>
      <c r="M951" s="30"/>
      <c r="N951" s="30"/>
      <c r="O951" s="30"/>
      <c r="P951" s="30"/>
      <c r="Q951" s="30"/>
      <c r="R951" s="30"/>
      <c r="S951" s="30"/>
      <c r="T951" s="30"/>
      <c r="U951" s="30"/>
      <c r="V951" s="30"/>
      <c r="W951" s="3"/>
      <c r="X951" s="3"/>
      <c r="Y951" s="3"/>
      <c r="Z951" s="3"/>
    </row>
    <row r="952" spans="1:26" ht="13.4" customHeight="1">
      <c r="A952" s="30"/>
      <c r="B952" s="30"/>
      <c r="C952" s="30"/>
      <c r="D952" s="30"/>
      <c r="E952" s="30"/>
      <c r="F952" s="30"/>
      <c r="G952" s="30"/>
      <c r="H952" s="30"/>
      <c r="I952" s="30"/>
      <c r="J952" s="30"/>
      <c r="K952" s="30"/>
      <c r="L952" s="30"/>
      <c r="M952" s="30"/>
      <c r="N952" s="30"/>
      <c r="O952" s="30"/>
      <c r="P952" s="30"/>
      <c r="Q952" s="30"/>
      <c r="R952" s="30"/>
      <c r="S952" s="30"/>
      <c r="T952" s="30"/>
      <c r="U952" s="30"/>
      <c r="V952" s="30"/>
      <c r="W952" s="3"/>
      <c r="X952" s="3"/>
      <c r="Y952" s="3"/>
      <c r="Z952" s="3"/>
    </row>
    <row r="953" spans="1:26" ht="13.4" customHeight="1">
      <c r="A953" s="30"/>
      <c r="B953" s="30"/>
      <c r="C953" s="30"/>
      <c r="D953" s="30"/>
      <c r="E953" s="30"/>
      <c r="F953" s="30"/>
      <c r="G953" s="30"/>
      <c r="H953" s="30"/>
      <c r="I953" s="30"/>
      <c r="J953" s="30"/>
      <c r="K953" s="30"/>
      <c r="L953" s="30"/>
      <c r="M953" s="30"/>
      <c r="N953" s="30"/>
      <c r="O953" s="30"/>
      <c r="P953" s="30"/>
      <c r="Q953" s="30"/>
      <c r="R953" s="30"/>
      <c r="S953" s="30"/>
      <c r="T953" s="30"/>
      <c r="U953" s="30"/>
      <c r="V953" s="30"/>
      <c r="W953" s="3"/>
      <c r="X953" s="3"/>
      <c r="Y953" s="3"/>
      <c r="Z953" s="3"/>
    </row>
    <row r="954" spans="1:26" ht="13.4" customHeight="1">
      <c r="A954" s="30"/>
      <c r="B954" s="30"/>
      <c r="C954" s="30"/>
      <c r="D954" s="30"/>
      <c r="E954" s="30"/>
      <c r="F954" s="30"/>
      <c r="G954" s="30"/>
      <c r="H954" s="30"/>
      <c r="I954" s="30"/>
      <c r="J954" s="30"/>
      <c r="K954" s="30"/>
      <c r="L954" s="30"/>
      <c r="M954" s="30"/>
      <c r="N954" s="30"/>
      <c r="O954" s="30"/>
      <c r="P954" s="30"/>
      <c r="Q954" s="30"/>
      <c r="R954" s="30"/>
      <c r="S954" s="30"/>
      <c r="T954" s="30"/>
      <c r="U954" s="30"/>
      <c r="V954" s="30"/>
      <c r="W954" s="3"/>
      <c r="X954" s="3"/>
      <c r="Y954" s="3"/>
      <c r="Z954" s="3"/>
    </row>
    <row r="955" spans="1:26" ht="13.4" customHeight="1">
      <c r="A955" s="30"/>
      <c r="B955" s="30"/>
      <c r="C955" s="30"/>
      <c r="D955" s="30"/>
      <c r="E955" s="30"/>
      <c r="F955" s="30"/>
      <c r="G955" s="30"/>
      <c r="H955" s="30"/>
      <c r="I955" s="30"/>
      <c r="J955" s="30"/>
      <c r="K955" s="30"/>
      <c r="L955" s="30"/>
      <c r="M955" s="30"/>
      <c r="N955" s="30"/>
      <c r="O955" s="30"/>
      <c r="P955" s="30"/>
      <c r="Q955" s="30"/>
      <c r="R955" s="30"/>
      <c r="S955" s="30"/>
      <c r="T955" s="30"/>
      <c r="U955" s="30"/>
      <c r="V955" s="30"/>
      <c r="W955" s="3"/>
      <c r="X955" s="3"/>
      <c r="Y955" s="3"/>
      <c r="Z955" s="3"/>
    </row>
    <row r="956" spans="1:26" ht="13.4" customHeight="1">
      <c r="A956" s="30"/>
      <c r="B956" s="30"/>
      <c r="C956" s="30"/>
      <c r="D956" s="30"/>
      <c r="E956" s="30"/>
      <c r="F956" s="30"/>
      <c r="G956" s="30"/>
      <c r="H956" s="30"/>
      <c r="I956" s="30"/>
      <c r="J956" s="30"/>
      <c r="K956" s="30"/>
      <c r="L956" s="30"/>
      <c r="M956" s="30"/>
      <c r="N956" s="30"/>
      <c r="O956" s="30"/>
      <c r="P956" s="30"/>
      <c r="Q956" s="30"/>
      <c r="R956" s="30"/>
      <c r="S956" s="30"/>
      <c r="T956" s="30"/>
      <c r="U956" s="30"/>
      <c r="V956" s="30"/>
      <c r="W956" s="3"/>
      <c r="X956" s="3"/>
      <c r="Y956" s="3"/>
      <c r="Z956" s="3"/>
    </row>
    <row r="957" spans="1:26" ht="13.4" customHeight="1">
      <c r="A957" s="30"/>
      <c r="B957" s="30"/>
      <c r="C957" s="30"/>
      <c r="D957" s="30"/>
      <c r="E957" s="30"/>
      <c r="F957" s="30"/>
      <c r="G957" s="30"/>
      <c r="H957" s="30"/>
      <c r="I957" s="30"/>
      <c r="J957" s="30"/>
      <c r="K957" s="30"/>
      <c r="L957" s="30"/>
      <c r="M957" s="30"/>
      <c r="N957" s="30"/>
      <c r="O957" s="30"/>
      <c r="P957" s="30"/>
      <c r="Q957" s="30"/>
      <c r="R957" s="30"/>
      <c r="S957" s="30"/>
      <c r="T957" s="30"/>
      <c r="U957" s="30"/>
      <c r="V957" s="30"/>
      <c r="W957" s="3"/>
      <c r="X957" s="3"/>
      <c r="Y957" s="3"/>
      <c r="Z957" s="3"/>
    </row>
    <row r="958" spans="1:26" ht="13.4" customHeight="1">
      <c r="A958" s="30"/>
      <c r="B958" s="30"/>
      <c r="C958" s="30"/>
      <c r="D958" s="30"/>
      <c r="E958" s="30"/>
      <c r="F958" s="30"/>
      <c r="G958" s="30"/>
      <c r="H958" s="30"/>
      <c r="I958" s="30"/>
      <c r="J958" s="30"/>
      <c r="K958" s="30"/>
      <c r="L958" s="30"/>
      <c r="M958" s="30"/>
      <c r="N958" s="30"/>
      <c r="O958" s="30"/>
      <c r="P958" s="30"/>
      <c r="Q958" s="30"/>
      <c r="R958" s="30"/>
      <c r="S958" s="30"/>
      <c r="T958" s="30"/>
      <c r="U958" s="30"/>
      <c r="V958" s="30"/>
      <c r="W958" s="3"/>
      <c r="X958" s="3"/>
      <c r="Y958" s="3"/>
      <c r="Z958" s="3"/>
    </row>
    <row r="959" spans="1:26" ht="13.4" customHeight="1">
      <c r="A959" s="30"/>
      <c r="B959" s="30"/>
      <c r="C959" s="30"/>
      <c r="D959" s="30"/>
      <c r="E959" s="30"/>
      <c r="F959" s="30"/>
      <c r="G959" s="30"/>
      <c r="H959" s="30"/>
      <c r="I959" s="30"/>
      <c r="J959" s="30"/>
      <c r="K959" s="30"/>
      <c r="L959" s="30"/>
      <c r="M959" s="30"/>
      <c r="N959" s="30"/>
      <c r="O959" s="30"/>
      <c r="P959" s="30"/>
      <c r="Q959" s="30"/>
      <c r="R959" s="30"/>
      <c r="S959" s="30"/>
      <c r="T959" s="30"/>
      <c r="U959" s="30"/>
      <c r="V959" s="30"/>
      <c r="W959" s="3"/>
      <c r="X959" s="3"/>
      <c r="Y959" s="3"/>
      <c r="Z959" s="3"/>
    </row>
    <row r="960" spans="1:26" ht="13.4" customHeight="1">
      <c r="A960" s="30"/>
      <c r="B960" s="30"/>
      <c r="C960" s="30"/>
      <c r="D960" s="30"/>
      <c r="E960" s="30"/>
      <c r="F960" s="30"/>
      <c r="G960" s="30"/>
      <c r="H960" s="30"/>
      <c r="I960" s="30"/>
      <c r="J960" s="30"/>
      <c r="K960" s="30"/>
      <c r="L960" s="30"/>
      <c r="M960" s="30"/>
      <c r="N960" s="30"/>
      <c r="O960" s="30"/>
      <c r="P960" s="30"/>
      <c r="Q960" s="30"/>
      <c r="R960" s="30"/>
      <c r="S960" s="30"/>
      <c r="T960" s="30"/>
      <c r="U960" s="30"/>
      <c r="V960" s="30"/>
      <c r="W960" s="3"/>
      <c r="X960" s="3"/>
      <c r="Y960" s="3"/>
      <c r="Z960" s="3"/>
    </row>
    <row r="961" spans="1:26" ht="13.4" customHeight="1">
      <c r="A961" s="30"/>
      <c r="B961" s="30"/>
      <c r="C961" s="30"/>
      <c r="D961" s="30"/>
      <c r="E961" s="30"/>
      <c r="F961" s="30"/>
      <c r="G961" s="30"/>
      <c r="H961" s="30"/>
      <c r="I961" s="30"/>
      <c r="J961" s="30"/>
      <c r="K961" s="30"/>
      <c r="L961" s="30"/>
      <c r="M961" s="30"/>
      <c r="N961" s="30"/>
      <c r="O961" s="30"/>
      <c r="P961" s="30"/>
      <c r="Q961" s="30"/>
      <c r="R961" s="30"/>
      <c r="S961" s="30"/>
      <c r="T961" s="30"/>
      <c r="U961" s="30"/>
      <c r="V961" s="30"/>
      <c r="W961" s="3"/>
      <c r="X961" s="3"/>
      <c r="Y961" s="3"/>
      <c r="Z961" s="3"/>
    </row>
    <row r="962" spans="1:26" ht="13.4" customHeight="1">
      <c r="A962" s="30"/>
      <c r="B962" s="30"/>
      <c r="C962" s="30"/>
      <c r="D962" s="30"/>
      <c r="E962" s="30"/>
      <c r="F962" s="30"/>
      <c r="G962" s="30"/>
      <c r="H962" s="30"/>
      <c r="I962" s="30"/>
      <c r="J962" s="30"/>
      <c r="K962" s="30"/>
      <c r="L962" s="30"/>
      <c r="M962" s="30"/>
      <c r="N962" s="30"/>
      <c r="O962" s="30"/>
      <c r="P962" s="30"/>
      <c r="Q962" s="30"/>
      <c r="R962" s="30"/>
      <c r="S962" s="30"/>
      <c r="T962" s="30"/>
      <c r="U962" s="30"/>
      <c r="V962" s="30"/>
      <c r="W962" s="3"/>
      <c r="X962" s="3"/>
      <c r="Y962" s="3"/>
      <c r="Z962" s="3"/>
    </row>
    <row r="963" spans="1:26" ht="13.4" customHeight="1">
      <c r="A963" s="30"/>
      <c r="B963" s="30"/>
      <c r="C963" s="30"/>
      <c r="D963" s="30"/>
      <c r="E963" s="30"/>
      <c r="F963" s="30"/>
      <c r="G963" s="30"/>
      <c r="H963" s="30"/>
      <c r="I963" s="30"/>
      <c r="J963" s="30"/>
      <c r="K963" s="30"/>
      <c r="L963" s="30"/>
      <c r="M963" s="30"/>
      <c r="N963" s="30"/>
      <c r="O963" s="30"/>
      <c r="P963" s="30"/>
      <c r="Q963" s="30"/>
      <c r="R963" s="30"/>
      <c r="S963" s="30"/>
      <c r="T963" s="30"/>
      <c r="U963" s="30"/>
      <c r="V963" s="30"/>
      <c r="W963" s="3"/>
      <c r="X963" s="3"/>
      <c r="Y963" s="3"/>
      <c r="Z963" s="3"/>
    </row>
    <row r="964" spans="1:26" ht="13.4" customHeight="1">
      <c r="A964" s="30"/>
      <c r="B964" s="30"/>
      <c r="C964" s="30"/>
      <c r="D964" s="30"/>
      <c r="E964" s="30"/>
      <c r="F964" s="30"/>
      <c r="G964" s="30"/>
      <c r="H964" s="30"/>
      <c r="I964" s="30"/>
      <c r="J964" s="30"/>
      <c r="K964" s="30"/>
      <c r="L964" s="30"/>
      <c r="M964" s="30"/>
      <c r="N964" s="30"/>
      <c r="O964" s="30"/>
      <c r="P964" s="30"/>
      <c r="Q964" s="30"/>
      <c r="R964" s="30"/>
      <c r="S964" s="30"/>
      <c r="T964" s="30"/>
      <c r="U964" s="30"/>
      <c r="V964" s="30"/>
      <c r="W964" s="3"/>
      <c r="X964" s="3"/>
      <c r="Y964" s="3"/>
      <c r="Z964" s="3"/>
    </row>
    <row r="965" spans="1:26" ht="13.4" customHeight="1">
      <c r="A965" s="30"/>
      <c r="B965" s="30"/>
      <c r="C965" s="30"/>
      <c r="D965" s="30"/>
      <c r="E965" s="30"/>
      <c r="F965" s="30"/>
      <c r="G965" s="30"/>
      <c r="H965" s="30"/>
      <c r="I965" s="30"/>
      <c r="J965" s="30"/>
      <c r="K965" s="30"/>
      <c r="L965" s="30"/>
      <c r="M965" s="30"/>
      <c r="N965" s="30"/>
      <c r="O965" s="30"/>
      <c r="P965" s="30"/>
      <c r="Q965" s="30"/>
      <c r="R965" s="30"/>
      <c r="S965" s="30"/>
      <c r="T965" s="30"/>
      <c r="U965" s="30"/>
      <c r="V965" s="30"/>
      <c r="W965" s="3"/>
      <c r="X965" s="3"/>
      <c r="Y965" s="3"/>
      <c r="Z965" s="3"/>
    </row>
    <row r="966" spans="1:26" ht="13.4" customHeight="1">
      <c r="A966" s="30"/>
      <c r="B966" s="30"/>
      <c r="C966" s="30"/>
      <c r="D966" s="30"/>
      <c r="E966" s="30"/>
      <c r="F966" s="30"/>
      <c r="G966" s="30"/>
      <c r="H966" s="30"/>
      <c r="I966" s="30"/>
      <c r="J966" s="30"/>
      <c r="K966" s="30"/>
      <c r="L966" s="30"/>
      <c r="M966" s="30"/>
      <c r="N966" s="30"/>
      <c r="O966" s="30"/>
      <c r="P966" s="30"/>
      <c r="Q966" s="30"/>
      <c r="R966" s="30"/>
      <c r="S966" s="30"/>
      <c r="T966" s="30"/>
      <c r="U966" s="30"/>
      <c r="V966" s="30"/>
      <c r="W966" s="3"/>
      <c r="X966" s="3"/>
      <c r="Y966" s="3"/>
      <c r="Z966" s="3"/>
    </row>
    <row r="967" spans="1:26" ht="13.4" customHeight="1">
      <c r="A967" s="30"/>
      <c r="B967" s="30"/>
      <c r="C967" s="30"/>
      <c r="D967" s="30"/>
      <c r="E967" s="30"/>
      <c r="F967" s="30"/>
      <c r="G967" s="30"/>
      <c r="H967" s="30"/>
      <c r="I967" s="30"/>
      <c r="J967" s="30"/>
      <c r="K967" s="30"/>
      <c r="L967" s="30"/>
      <c r="M967" s="30"/>
      <c r="N967" s="30"/>
      <c r="O967" s="30"/>
      <c r="P967" s="30"/>
      <c r="Q967" s="30"/>
      <c r="R967" s="30"/>
      <c r="S967" s="30"/>
      <c r="T967" s="30"/>
      <c r="U967" s="30"/>
      <c r="V967" s="30"/>
      <c r="W967" s="3"/>
      <c r="X967" s="3"/>
      <c r="Y967" s="3"/>
      <c r="Z967" s="3"/>
    </row>
    <row r="968" spans="1:26" ht="13.4" customHeight="1">
      <c r="A968" s="30"/>
      <c r="B968" s="30"/>
      <c r="C968" s="30"/>
      <c r="D968" s="30"/>
      <c r="E968" s="30"/>
      <c r="F968" s="30"/>
      <c r="G968" s="30"/>
      <c r="H968" s="30"/>
      <c r="I968" s="30"/>
      <c r="J968" s="30"/>
      <c r="K968" s="30"/>
      <c r="L968" s="30"/>
      <c r="M968" s="30"/>
      <c r="N968" s="30"/>
      <c r="O968" s="30"/>
      <c r="P968" s="30"/>
      <c r="Q968" s="30"/>
      <c r="R968" s="30"/>
      <c r="S968" s="30"/>
      <c r="T968" s="30"/>
      <c r="U968" s="30"/>
      <c r="V968" s="30"/>
      <c r="W968" s="3"/>
      <c r="X968" s="3"/>
      <c r="Y968" s="3"/>
      <c r="Z968" s="3"/>
    </row>
    <row r="969" spans="1:26" ht="13.4" customHeight="1">
      <c r="A969" s="30"/>
      <c r="B969" s="30"/>
      <c r="C969" s="30"/>
      <c r="D969" s="30"/>
      <c r="E969" s="30"/>
      <c r="F969" s="30"/>
      <c r="G969" s="30"/>
      <c r="H969" s="30"/>
      <c r="I969" s="30"/>
      <c r="J969" s="30"/>
      <c r="K969" s="30"/>
      <c r="L969" s="30"/>
      <c r="M969" s="30"/>
      <c r="N969" s="30"/>
      <c r="O969" s="30"/>
      <c r="P969" s="30"/>
      <c r="Q969" s="30"/>
      <c r="R969" s="30"/>
      <c r="S969" s="30"/>
      <c r="T969" s="30"/>
      <c r="U969" s="30"/>
      <c r="V969" s="30"/>
      <c r="W969" s="3"/>
      <c r="X969" s="3"/>
      <c r="Y969" s="3"/>
      <c r="Z969" s="3"/>
    </row>
    <row r="970" spans="1:26" ht="13.4" customHeight="1">
      <c r="A970" s="30"/>
      <c r="B970" s="30"/>
      <c r="C970" s="30"/>
      <c r="D970" s="30"/>
      <c r="E970" s="30"/>
      <c r="F970" s="30"/>
      <c r="G970" s="30"/>
      <c r="H970" s="30"/>
      <c r="I970" s="30"/>
      <c r="J970" s="30"/>
      <c r="K970" s="30"/>
      <c r="L970" s="30"/>
      <c r="M970" s="30"/>
      <c r="N970" s="30"/>
      <c r="O970" s="30"/>
      <c r="P970" s="30"/>
      <c r="Q970" s="30"/>
      <c r="R970" s="30"/>
      <c r="S970" s="30"/>
      <c r="T970" s="30"/>
      <c r="U970" s="30"/>
      <c r="V970" s="30"/>
      <c r="W970" s="3"/>
      <c r="X970" s="3"/>
      <c r="Y970" s="3"/>
      <c r="Z970" s="3"/>
    </row>
    <row r="971" spans="1:26" ht="13.4" customHeight="1">
      <c r="A971" s="30"/>
      <c r="B971" s="30"/>
      <c r="C971" s="30"/>
      <c r="D971" s="30"/>
      <c r="E971" s="30"/>
      <c r="F971" s="30"/>
      <c r="G971" s="30"/>
      <c r="H971" s="30"/>
      <c r="I971" s="30"/>
      <c r="J971" s="30"/>
      <c r="K971" s="30"/>
      <c r="L971" s="30"/>
      <c r="M971" s="30"/>
      <c r="N971" s="30"/>
      <c r="O971" s="30"/>
      <c r="P971" s="30"/>
      <c r="Q971" s="30"/>
      <c r="R971" s="30"/>
      <c r="S971" s="30"/>
      <c r="T971" s="30"/>
      <c r="U971" s="30"/>
      <c r="V971" s="30"/>
      <c r="W971" s="3"/>
      <c r="X971" s="3"/>
      <c r="Y971" s="3"/>
      <c r="Z971" s="3"/>
    </row>
    <row r="972" spans="1:26" ht="13.4" customHeight="1">
      <c r="A972" s="30"/>
      <c r="B972" s="30"/>
      <c r="C972" s="30"/>
      <c r="D972" s="30"/>
      <c r="E972" s="30"/>
      <c r="F972" s="30"/>
      <c r="G972" s="30"/>
      <c r="H972" s="30"/>
      <c r="I972" s="30"/>
      <c r="J972" s="30"/>
      <c r="K972" s="30"/>
      <c r="L972" s="30"/>
      <c r="M972" s="30"/>
      <c r="N972" s="30"/>
      <c r="O972" s="30"/>
      <c r="P972" s="30"/>
      <c r="Q972" s="30"/>
      <c r="R972" s="30"/>
      <c r="S972" s="30"/>
      <c r="T972" s="30"/>
      <c r="U972" s="30"/>
      <c r="V972" s="30"/>
      <c r="W972" s="3"/>
      <c r="X972" s="3"/>
      <c r="Y972" s="3"/>
      <c r="Z972" s="3"/>
    </row>
    <row r="973" spans="1:26" ht="13.4" customHeight="1">
      <c r="A973" s="30"/>
      <c r="B973" s="30"/>
      <c r="C973" s="30"/>
      <c r="D973" s="30"/>
      <c r="E973" s="30"/>
      <c r="F973" s="30"/>
      <c r="G973" s="30"/>
      <c r="H973" s="30"/>
      <c r="I973" s="30"/>
      <c r="J973" s="30"/>
      <c r="K973" s="30"/>
      <c r="L973" s="30"/>
      <c r="M973" s="30"/>
      <c r="N973" s="30"/>
      <c r="O973" s="30"/>
      <c r="P973" s="30"/>
      <c r="Q973" s="30"/>
      <c r="R973" s="30"/>
      <c r="S973" s="30"/>
      <c r="T973" s="30"/>
      <c r="U973" s="30"/>
      <c r="V973" s="30"/>
      <c r="W973" s="3"/>
      <c r="X973" s="3"/>
      <c r="Y973" s="3"/>
      <c r="Z973" s="3"/>
    </row>
    <row r="974" spans="1:26" ht="13.4" customHeight="1">
      <c r="A974" s="30"/>
      <c r="B974" s="30"/>
      <c r="C974" s="30"/>
      <c r="D974" s="30"/>
      <c r="E974" s="30"/>
      <c r="F974" s="30"/>
      <c r="G974" s="30"/>
      <c r="H974" s="30"/>
      <c r="I974" s="30"/>
      <c r="J974" s="30"/>
      <c r="K974" s="30"/>
      <c r="L974" s="30"/>
      <c r="M974" s="30"/>
      <c r="N974" s="30"/>
      <c r="O974" s="30"/>
      <c r="P974" s="30"/>
      <c r="Q974" s="30"/>
      <c r="R974" s="30"/>
      <c r="S974" s="30"/>
      <c r="T974" s="30"/>
      <c r="U974" s="30"/>
      <c r="V974" s="30"/>
      <c r="W974" s="3"/>
      <c r="X974" s="3"/>
      <c r="Y974" s="3"/>
      <c r="Z974" s="3"/>
    </row>
    <row r="975" spans="1:26" ht="13.4" customHeight="1">
      <c r="A975" s="30"/>
      <c r="B975" s="30"/>
      <c r="C975" s="30"/>
      <c r="D975" s="30"/>
      <c r="E975" s="30"/>
      <c r="F975" s="30"/>
      <c r="G975" s="30"/>
      <c r="H975" s="30"/>
      <c r="I975" s="30"/>
      <c r="J975" s="30"/>
      <c r="K975" s="30"/>
      <c r="L975" s="30"/>
      <c r="M975" s="30"/>
      <c r="N975" s="30"/>
      <c r="O975" s="30"/>
      <c r="P975" s="30"/>
      <c r="Q975" s="30"/>
      <c r="R975" s="30"/>
      <c r="S975" s="30"/>
      <c r="T975" s="30"/>
      <c r="U975" s="30"/>
      <c r="V975" s="30"/>
      <c r="W975" s="3"/>
      <c r="X975" s="3"/>
      <c r="Y975" s="3"/>
      <c r="Z975" s="3"/>
    </row>
    <row r="976" spans="1:26" ht="13.4" customHeight="1">
      <c r="A976" s="30"/>
      <c r="B976" s="30"/>
      <c r="C976" s="30"/>
      <c r="D976" s="30"/>
      <c r="E976" s="30"/>
      <c r="F976" s="30"/>
      <c r="G976" s="30"/>
      <c r="H976" s="30"/>
      <c r="I976" s="30"/>
      <c r="J976" s="30"/>
      <c r="K976" s="30"/>
      <c r="L976" s="30"/>
      <c r="M976" s="30"/>
      <c r="N976" s="30"/>
      <c r="O976" s="30"/>
      <c r="P976" s="30"/>
      <c r="Q976" s="30"/>
      <c r="R976" s="30"/>
      <c r="S976" s="30"/>
      <c r="T976" s="30"/>
      <c r="U976" s="30"/>
      <c r="V976" s="30"/>
      <c r="W976" s="3"/>
      <c r="X976" s="3"/>
      <c r="Y976" s="3"/>
      <c r="Z976" s="3"/>
    </row>
    <row r="977" spans="1:26" ht="13.4" customHeight="1">
      <c r="A977" s="30"/>
      <c r="B977" s="30"/>
      <c r="C977" s="30"/>
      <c r="D977" s="30"/>
      <c r="E977" s="30"/>
      <c r="F977" s="30"/>
      <c r="G977" s="30"/>
      <c r="H977" s="30"/>
      <c r="I977" s="30"/>
      <c r="J977" s="30"/>
      <c r="K977" s="30"/>
      <c r="L977" s="30"/>
      <c r="M977" s="30"/>
      <c r="N977" s="30"/>
      <c r="O977" s="30"/>
      <c r="P977" s="30"/>
      <c r="Q977" s="30"/>
      <c r="R977" s="30"/>
      <c r="S977" s="30"/>
      <c r="T977" s="30"/>
      <c r="U977" s="30"/>
      <c r="V977" s="30"/>
      <c r="W977" s="3"/>
      <c r="X977" s="3"/>
      <c r="Y977" s="3"/>
      <c r="Z977" s="3"/>
    </row>
    <row r="978" spans="1:26" ht="13.4" customHeight="1">
      <c r="A978" s="30"/>
      <c r="B978" s="30"/>
      <c r="C978" s="30"/>
      <c r="D978" s="30"/>
      <c r="E978" s="30"/>
      <c r="F978" s="30"/>
      <c r="G978" s="30"/>
      <c r="H978" s="30"/>
      <c r="I978" s="30"/>
      <c r="J978" s="30"/>
      <c r="K978" s="30"/>
      <c r="L978" s="30"/>
      <c r="M978" s="30"/>
      <c r="N978" s="30"/>
      <c r="O978" s="30"/>
      <c r="P978" s="30"/>
      <c r="Q978" s="30"/>
      <c r="R978" s="30"/>
      <c r="S978" s="30"/>
      <c r="T978" s="30"/>
      <c r="U978" s="30"/>
      <c r="V978" s="30"/>
      <c r="W978" s="3"/>
      <c r="X978" s="3"/>
      <c r="Y978" s="3"/>
      <c r="Z978" s="3"/>
    </row>
    <row r="979" spans="1:26" ht="13.4" customHeight="1">
      <c r="A979" s="30"/>
      <c r="B979" s="30"/>
      <c r="C979" s="30"/>
      <c r="D979" s="30"/>
      <c r="E979" s="30"/>
      <c r="F979" s="30"/>
      <c r="G979" s="30"/>
      <c r="H979" s="30"/>
      <c r="I979" s="30"/>
      <c r="J979" s="30"/>
      <c r="K979" s="30"/>
      <c r="L979" s="30"/>
      <c r="M979" s="30"/>
      <c r="N979" s="30"/>
      <c r="O979" s="30"/>
      <c r="P979" s="30"/>
      <c r="Q979" s="30"/>
      <c r="R979" s="30"/>
      <c r="S979" s="30"/>
      <c r="T979" s="30"/>
      <c r="U979" s="30"/>
      <c r="V979" s="30"/>
      <c r="W979" s="3"/>
      <c r="X979" s="3"/>
      <c r="Y979" s="3"/>
      <c r="Z979" s="3"/>
    </row>
    <row r="980" spans="1:26" ht="13.4" customHeight="1">
      <c r="A980" s="30"/>
      <c r="B980" s="30"/>
      <c r="C980" s="30"/>
      <c r="D980" s="30"/>
      <c r="E980" s="30"/>
      <c r="F980" s="30"/>
      <c r="G980" s="30"/>
      <c r="H980" s="30"/>
      <c r="I980" s="30"/>
      <c r="J980" s="30"/>
      <c r="K980" s="30"/>
      <c r="L980" s="30"/>
      <c r="M980" s="30"/>
      <c r="N980" s="30"/>
      <c r="O980" s="30"/>
      <c r="P980" s="30"/>
      <c r="Q980" s="30"/>
      <c r="R980" s="30"/>
      <c r="S980" s="30"/>
      <c r="T980" s="30"/>
      <c r="U980" s="30"/>
      <c r="V980" s="30"/>
      <c r="W980" s="3"/>
      <c r="X980" s="3"/>
      <c r="Y980" s="3"/>
      <c r="Z980" s="3"/>
    </row>
    <row r="981" spans="1:26" ht="13.4" customHeight="1">
      <c r="A981" s="30"/>
      <c r="B981" s="30"/>
      <c r="C981" s="30"/>
      <c r="D981" s="30"/>
      <c r="E981" s="30"/>
      <c r="F981" s="30"/>
      <c r="G981" s="30"/>
      <c r="H981" s="30"/>
      <c r="I981" s="30"/>
      <c r="J981" s="30"/>
      <c r="K981" s="30"/>
      <c r="L981" s="30"/>
      <c r="M981" s="30"/>
      <c r="N981" s="30"/>
      <c r="O981" s="30"/>
      <c r="P981" s="30"/>
      <c r="Q981" s="30"/>
      <c r="R981" s="30"/>
      <c r="S981" s="30"/>
      <c r="T981" s="30"/>
      <c r="U981" s="30"/>
      <c r="V981" s="30"/>
      <c r="W981" s="3"/>
      <c r="X981" s="3"/>
      <c r="Y981" s="3"/>
      <c r="Z981" s="3"/>
    </row>
    <row r="982" spans="1:26" ht="13.4" customHeight="1">
      <c r="A982" s="30"/>
      <c r="B982" s="30"/>
      <c r="C982" s="30"/>
      <c r="D982" s="30"/>
      <c r="E982" s="30"/>
      <c r="F982" s="30"/>
      <c r="G982" s="30"/>
      <c r="H982" s="30"/>
      <c r="I982" s="30"/>
      <c r="J982" s="30"/>
      <c r="K982" s="30"/>
      <c r="L982" s="30"/>
      <c r="M982" s="30"/>
      <c r="N982" s="30"/>
      <c r="O982" s="30"/>
      <c r="P982" s="30"/>
      <c r="Q982" s="30"/>
      <c r="R982" s="30"/>
      <c r="S982" s="30"/>
      <c r="T982" s="30"/>
      <c r="U982" s="30"/>
      <c r="V982" s="30"/>
      <c r="W982" s="3"/>
      <c r="X982" s="3"/>
      <c r="Y982" s="3"/>
      <c r="Z982" s="3"/>
    </row>
    <row r="983" spans="1:26" ht="13.4" customHeight="1">
      <c r="A983" s="30"/>
      <c r="B983" s="30"/>
      <c r="C983" s="30"/>
      <c r="D983" s="30"/>
      <c r="E983" s="30"/>
      <c r="F983" s="30"/>
      <c r="G983" s="30"/>
      <c r="H983" s="30"/>
      <c r="I983" s="30"/>
      <c r="J983" s="30"/>
      <c r="K983" s="30"/>
      <c r="L983" s="30"/>
      <c r="M983" s="30"/>
      <c r="N983" s="30"/>
      <c r="O983" s="30"/>
      <c r="P983" s="30"/>
      <c r="Q983" s="30"/>
      <c r="R983" s="30"/>
      <c r="S983" s="30"/>
      <c r="T983" s="30"/>
      <c r="U983" s="30"/>
      <c r="V983" s="30"/>
      <c r="W983" s="3"/>
      <c r="X983" s="3"/>
      <c r="Y983" s="3"/>
      <c r="Z983" s="3"/>
    </row>
    <row r="984" spans="1:26" ht="13.4" customHeight="1">
      <c r="A984" s="30"/>
      <c r="B984" s="30"/>
      <c r="C984" s="30"/>
      <c r="D984" s="30"/>
      <c r="E984" s="30"/>
      <c r="F984" s="30"/>
      <c r="G984" s="30"/>
      <c r="H984" s="30"/>
      <c r="I984" s="30"/>
      <c r="J984" s="30"/>
      <c r="K984" s="30"/>
      <c r="L984" s="30"/>
      <c r="M984" s="30"/>
      <c r="N984" s="30"/>
      <c r="O984" s="30"/>
      <c r="P984" s="30"/>
      <c r="Q984" s="30"/>
      <c r="R984" s="30"/>
      <c r="S984" s="30"/>
      <c r="T984" s="30"/>
      <c r="U984" s="30"/>
      <c r="V984" s="30"/>
      <c r="W984" s="3"/>
      <c r="X984" s="3"/>
      <c r="Y984" s="3"/>
      <c r="Z984" s="3"/>
    </row>
    <row r="985" spans="1:26" ht="13.4" customHeight="1">
      <c r="A985" s="30"/>
      <c r="B985" s="30"/>
      <c r="C985" s="30"/>
      <c r="D985" s="30"/>
      <c r="E985" s="30"/>
      <c r="F985" s="30"/>
      <c r="G985" s="30"/>
      <c r="H985" s="30"/>
      <c r="I985" s="30"/>
      <c r="J985" s="30"/>
      <c r="K985" s="30"/>
      <c r="L985" s="30"/>
      <c r="M985" s="30"/>
      <c r="N985" s="30"/>
      <c r="O985" s="30"/>
      <c r="P985" s="30"/>
      <c r="Q985" s="30"/>
      <c r="R985" s="30"/>
      <c r="S985" s="30"/>
      <c r="T985" s="30"/>
      <c r="U985" s="30"/>
      <c r="V985" s="30"/>
      <c r="W985" s="3"/>
      <c r="X985" s="3"/>
      <c r="Y985" s="3"/>
      <c r="Z985" s="3"/>
    </row>
    <row r="986" spans="1:26" ht="13.4" customHeight="1">
      <c r="A986" s="30"/>
      <c r="B986" s="30"/>
      <c r="C986" s="30"/>
      <c r="D986" s="30"/>
      <c r="E986" s="30"/>
      <c r="F986" s="30"/>
      <c r="G986" s="30"/>
      <c r="H986" s="30"/>
      <c r="I986" s="30"/>
      <c r="J986" s="30"/>
      <c r="K986" s="30"/>
      <c r="L986" s="30"/>
      <c r="M986" s="30"/>
      <c r="N986" s="30"/>
      <c r="O986" s="30"/>
      <c r="P986" s="30"/>
      <c r="Q986" s="30"/>
      <c r="R986" s="30"/>
      <c r="S986" s="30"/>
      <c r="T986" s="30"/>
      <c r="U986" s="30"/>
      <c r="V986" s="30"/>
      <c r="W986" s="3"/>
      <c r="X986" s="3"/>
      <c r="Y986" s="3"/>
      <c r="Z986" s="3"/>
    </row>
    <row r="987" spans="1:26" ht="13.4" customHeight="1">
      <c r="A987" s="30"/>
      <c r="B987" s="30"/>
      <c r="C987" s="30"/>
      <c r="D987" s="30"/>
      <c r="E987" s="30"/>
      <c r="F987" s="30"/>
      <c r="G987" s="30"/>
      <c r="H987" s="30"/>
      <c r="I987" s="30"/>
      <c r="J987" s="30"/>
      <c r="K987" s="30"/>
      <c r="L987" s="30"/>
      <c r="M987" s="30"/>
      <c r="N987" s="30"/>
      <c r="O987" s="30"/>
      <c r="P987" s="30"/>
      <c r="Q987" s="30"/>
      <c r="R987" s="30"/>
      <c r="S987" s="30"/>
      <c r="T987" s="30"/>
      <c r="U987" s="30"/>
      <c r="V987" s="30"/>
      <c r="W987" s="3"/>
      <c r="X987" s="3"/>
      <c r="Y987" s="3"/>
      <c r="Z987" s="3"/>
    </row>
    <row r="988" spans="1:26" ht="13.4" customHeight="1">
      <c r="A988" s="30"/>
      <c r="B988" s="30"/>
      <c r="C988" s="30"/>
      <c r="D988" s="30"/>
      <c r="E988" s="30"/>
      <c r="F988" s="30"/>
      <c r="G988" s="30"/>
      <c r="H988" s="30"/>
      <c r="I988" s="30"/>
      <c r="J988" s="30"/>
      <c r="K988" s="30"/>
      <c r="L988" s="30"/>
      <c r="M988" s="30"/>
      <c r="N988" s="30"/>
      <c r="O988" s="30"/>
      <c r="P988" s="30"/>
      <c r="Q988" s="30"/>
      <c r="R988" s="30"/>
      <c r="S988" s="30"/>
      <c r="T988" s="30"/>
      <c r="U988" s="30"/>
      <c r="V988" s="30"/>
      <c r="W988" s="3"/>
      <c r="X988" s="3"/>
      <c r="Y988" s="3"/>
      <c r="Z988" s="3"/>
    </row>
    <row r="989" spans="1:26" ht="13.4" customHeight="1">
      <c r="A989" s="30"/>
      <c r="B989" s="30"/>
      <c r="C989" s="30"/>
      <c r="D989" s="30"/>
      <c r="E989" s="30"/>
      <c r="F989" s="30"/>
      <c r="G989" s="30"/>
      <c r="H989" s="30"/>
      <c r="I989" s="30"/>
      <c r="J989" s="30"/>
      <c r="K989" s="30"/>
      <c r="L989" s="30"/>
      <c r="M989" s="30"/>
      <c r="N989" s="30"/>
      <c r="O989" s="30"/>
      <c r="P989" s="30"/>
      <c r="Q989" s="30"/>
      <c r="R989" s="30"/>
      <c r="S989" s="30"/>
      <c r="T989" s="30"/>
      <c r="U989" s="30"/>
      <c r="V989" s="30"/>
      <c r="W989" s="3"/>
      <c r="X989" s="3"/>
      <c r="Y989" s="3"/>
      <c r="Z989" s="3"/>
    </row>
    <row r="990" spans="1:26" ht="13.4" customHeight="1">
      <c r="A990" s="30"/>
      <c r="B990" s="30"/>
      <c r="C990" s="30"/>
      <c r="D990" s="30"/>
      <c r="E990" s="30"/>
      <c r="F990" s="30"/>
      <c r="G990" s="30"/>
      <c r="H990" s="30"/>
      <c r="I990" s="30"/>
      <c r="J990" s="30"/>
      <c r="K990" s="30"/>
      <c r="L990" s="30"/>
      <c r="M990" s="30"/>
      <c r="N990" s="30"/>
      <c r="O990" s="30"/>
      <c r="P990" s="30"/>
      <c r="Q990" s="30"/>
      <c r="R990" s="30"/>
      <c r="S990" s="30"/>
      <c r="T990" s="30"/>
      <c r="U990" s="30"/>
      <c r="V990" s="30"/>
      <c r="W990" s="3"/>
      <c r="X990" s="3"/>
      <c r="Y990" s="3"/>
      <c r="Z990" s="3"/>
    </row>
    <row r="991" spans="1:26" ht="13.4" customHeight="1">
      <c r="A991" s="30"/>
      <c r="B991" s="30"/>
      <c r="C991" s="30"/>
      <c r="D991" s="30"/>
      <c r="E991" s="30"/>
      <c r="F991" s="30"/>
      <c r="G991" s="30"/>
      <c r="H991" s="30"/>
      <c r="I991" s="30"/>
      <c r="J991" s="30"/>
      <c r="K991" s="30"/>
      <c r="L991" s="30"/>
      <c r="M991" s="30"/>
      <c r="N991" s="30"/>
      <c r="O991" s="30"/>
      <c r="P991" s="30"/>
      <c r="Q991" s="30"/>
      <c r="R991" s="30"/>
      <c r="S991" s="30"/>
      <c r="T991" s="30"/>
      <c r="U991" s="30"/>
      <c r="V991" s="30"/>
      <c r="W991" s="3"/>
      <c r="X991" s="3"/>
      <c r="Y991" s="3"/>
      <c r="Z991" s="3"/>
    </row>
    <row r="992" spans="1:26" ht="13.4" customHeight="1">
      <c r="A992" s="30"/>
      <c r="B992" s="30"/>
      <c r="C992" s="30"/>
      <c r="D992" s="30"/>
      <c r="E992" s="30"/>
      <c r="F992" s="30"/>
      <c r="G992" s="30"/>
      <c r="H992" s="30"/>
      <c r="I992" s="30"/>
      <c r="J992" s="30"/>
      <c r="K992" s="30"/>
      <c r="L992" s="30"/>
      <c r="M992" s="30"/>
      <c r="N992" s="30"/>
      <c r="O992" s="30"/>
      <c r="P992" s="30"/>
      <c r="Q992" s="30"/>
      <c r="R992" s="30"/>
      <c r="S992" s="30"/>
      <c r="T992" s="30"/>
      <c r="U992" s="30"/>
      <c r="V992" s="30"/>
      <c r="W992" s="3"/>
      <c r="X992" s="3"/>
      <c r="Y992" s="3"/>
      <c r="Z992" s="3"/>
    </row>
    <row r="993" spans="1:26" ht="13.4" customHeight="1">
      <c r="A993" s="30"/>
      <c r="B993" s="30"/>
      <c r="C993" s="30"/>
      <c r="D993" s="30"/>
      <c r="E993" s="30"/>
      <c r="F993" s="30"/>
      <c r="G993" s="30"/>
      <c r="H993" s="30"/>
      <c r="I993" s="30"/>
      <c r="J993" s="30"/>
      <c r="K993" s="30"/>
      <c r="L993" s="30"/>
      <c r="M993" s="30"/>
      <c r="N993" s="30"/>
      <c r="O993" s="30"/>
      <c r="P993" s="30"/>
      <c r="Q993" s="30"/>
      <c r="R993" s="30"/>
      <c r="S993" s="30"/>
      <c r="T993" s="30"/>
      <c r="U993" s="30"/>
      <c r="V993" s="30"/>
      <c r="W993" s="3"/>
      <c r="X993" s="3"/>
      <c r="Y993" s="3"/>
      <c r="Z993" s="3"/>
    </row>
    <row r="994" spans="1:26" ht="13.4" customHeight="1">
      <c r="A994" s="30"/>
      <c r="B994" s="30"/>
      <c r="C994" s="30"/>
      <c r="D994" s="30"/>
      <c r="E994" s="30"/>
      <c r="F994" s="30"/>
      <c r="G994" s="30"/>
      <c r="H994" s="30"/>
      <c r="I994" s="30"/>
      <c r="J994" s="30"/>
      <c r="K994" s="30"/>
      <c r="L994" s="30"/>
      <c r="M994" s="30"/>
      <c r="N994" s="30"/>
      <c r="O994" s="30"/>
      <c r="P994" s="30"/>
      <c r="Q994" s="30"/>
      <c r="R994" s="30"/>
      <c r="S994" s="30"/>
      <c r="T994" s="30"/>
      <c r="U994" s="30"/>
      <c r="V994" s="30"/>
      <c r="W994" s="3"/>
      <c r="X994" s="3"/>
      <c r="Y994" s="3"/>
      <c r="Z994" s="3"/>
    </row>
    <row r="995" spans="1:26" ht="13.4" customHeight="1">
      <c r="A995" s="30"/>
      <c r="B995" s="30"/>
      <c r="C995" s="30"/>
      <c r="D995" s="30"/>
      <c r="E995" s="30"/>
      <c r="F995" s="30"/>
      <c r="G995" s="30"/>
      <c r="H995" s="30"/>
      <c r="I995" s="30"/>
      <c r="J995" s="30"/>
      <c r="K995" s="30"/>
      <c r="L995" s="30"/>
      <c r="M995" s="30"/>
      <c r="N995" s="30"/>
      <c r="O995" s="30"/>
      <c r="P995" s="30"/>
      <c r="Q995" s="30"/>
      <c r="R995" s="30"/>
      <c r="S995" s="30"/>
      <c r="T995" s="30"/>
      <c r="U995" s="30"/>
      <c r="V995" s="30"/>
      <c r="W995" s="3"/>
      <c r="X995" s="3"/>
      <c r="Y995" s="3"/>
      <c r="Z995" s="3"/>
    </row>
    <row r="996" spans="1:26" ht="13.4" customHeight="1">
      <c r="A996" s="30"/>
      <c r="B996" s="30"/>
      <c r="C996" s="30"/>
      <c r="D996" s="30"/>
      <c r="E996" s="30"/>
      <c r="F996" s="30"/>
      <c r="G996" s="30"/>
      <c r="H996" s="30"/>
      <c r="I996" s="30"/>
      <c r="J996" s="30"/>
      <c r="K996" s="30"/>
      <c r="L996" s="30"/>
      <c r="M996" s="30"/>
      <c r="N996" s="30"/>
      <c r="O996" s="30"/>
      <c r="P996" s="30"/>
      <c r="Q996" s="30"/>
      <c r="R996" s="30"/>
      <c r="S996" s="30"/>
      <c r="T996" s="30"/>
      <c r="U996" s="30"/>
      <c r="V996" s="30"/>
      <c r="W996" s="3"/>
      <c r="X996" s="3"/>
      <c r="Y996" s="3"/>
      <c r="Z996" s="3"/>
    </row>
    <row r="997" spans="1:26" ht="13.4" customHeight="1">
      <c r="A997" s="30"/>
      <c r="B997" s="30"/>
      <c r="C997" s="30"/>
      <c r="D997" s="30"/>
      <c r="E997" s="30"/>
      <c r="F997" s="30"/>
      <c r="G997" s="30"/>
      <c r="H997" s="30"/>
      <c r="I997" s="30"/>
      <c r="J997" s="30"/>
      <c r="K997" s="30"/>
      <c r="L997" s="30"/>
      <c r="M997" s="30"/>
      <c r="N997" s="30"/>
      <c r="O997" s="30"/>
      <c r="P997" s="30"/>
      <c r="Q997" s="30"/>
      <c r="R997" s="30"/>
      <c r="S997" s="30"/>
      <c r="T997" s="30"/>
      <c r="U997" s="30"/>
      <c r="V997" s="30"/>
      <c r="W997" s="3"/>
      <c r="X997" s="3"/>
      <c r="Y997" s="3"/>
      <c r="Z997" s="3"/>
    </row>
    <row r="998" spans="1:26" ht="13.4" customHeight="1">
      <c r="A998" s="30"/>
      <c r="B998" s="30"/>
      <c r="C998" s="30"/>
      <c r="D998" s="30"/>
      <c r="E998" s="30"/>
      <c r="F998" s="30"/>
      <c r="G998" s="30"/>
      <c r="H998" s="30"/>
      <c r="I998" s="30"/>
      <c r="J998" s="30"/>
      <c r="K998" s="30"/>
      <c r="L998" s="30"/>
      <c r="M998" s="30"/>
      <c r="N998" s="30"/>
      <c r="O998" s="30"/>
      <c r="P998" s="30"/>
      <c r="Q998" s="30"/>
      <c r="R998" s="30"/>
      <c r="S998" s="30"/>
      <c r="T998" s="30"/>
      <c r="U998" s="30"/>
      <c r="V998" s="30"/>
      <c r="W998" s="3"/>
      <c r="X998" s="3"/>
      <c r="Y998" s="3"/>
      <c r="Z998" s="3"/>
    </row>
    <row r="999" spans="1:26" ht="13.4" customHeight="1">
      <c r="A999" s="30"/>
      <c r="B999" s="30"/>
      <c r="C999" s="30"/>
      <c r="D999" s="30"/>
      <c r="E999" s="30"/>
      <c r="F999" s="30"/>
      <c r="G999" s="30"/>
      <c r="H999" s="30"/>
      <c r="I999" s="30"/>
      <c r="J999" s="30"/>
      <c r="K999" s="30"/>
      <c r="L999" s="30"/>
      <c r="M999" s="30"/>
      <c r="N999" s="30"/>
      <c r="O999" s="30"/>
      <c r="P999" s="30"/>
      <c r="Q999" s="30"/>
      <c r="R999" s="30"/>
      <c r="S999" s="30"/>
      <c r="T999" s="30"/>
      <c r="U999" s="30"/>
      <c r="V999" s="30"/>
      <c r="W999" s="3"/>
      <c r="X999" s="3"/>
      <c r="Y999" s="3"/>
      <c r="Z999" s="3"/>
    </row>
    <row r="1000" spans="1:26" ht="13.4" customHeight="1">
      <c r="A1000" s="30"/>
      <c r="B1000" s="30"/>
      <c r="C1000" s="30"/>
      <c r="D1000" s="30"/>
      <c r="E1000" s="30"/>
      <c r="F1000" s="30"/>
      <c r="G1000" s="30"/>
      <c r="H1000" s="30"/>
      <c r="I1000" s="30"/>
      <c r="J1000" s="30"/>
      <c r="K1000" s="30"/>
      <c r="L1000" s="30"/>
      <c r="M1000" s="30"/>
      <c r="N1000" s="30"/>
      <c r="O1000" s="30"/>
      <c r="P1000" s="30"/>
      <c r="Q1000" s="30"/>
      <c r="R1000" s="30"/>
      <c r="S1000" s="30"/>
      <c r="T1000" s="30"/>
      <c r="U1000" s="30"/>
      <c r="V1000" s="30"/>
      <c r="W1000" s="3"/>
      <c r="X1000" s="3"/>
      <c r="Y1000" s="3"/>
      <c r="Z1000" s="3"/>
    </row>
  </sheetData>
  <mergeCells count="51">
    <mergeCell ref="H39:N39"/>
    <mergeCell ref="O39:Q39"/>
    <mergeCell ref="O45:Q45"/>
    <mergeCell ref="O37:Q37"/>
    <mergeCell ref="O38:Q38"/>
    <mergeCell ref="O40:Q40"/>
    <mergeCell ref="O41:Q41"/>
    <mergeCell ref="O42:Q42"/>
    <mergeCell ref="O43:Q43"/>
    <mergeCell ref="O44:Q44"/>
    <mergeCell ref="U61:V61"/>
    <mergeCell ref="O50:Q50"/>
    <mergeCell ref="O51:Q51"/>
    <mergeCell ref="O46:Q46"/>
    <mergeCell ref="O47:Q47"/>
    <mergeCell ref="O49:Q49"/>
    <mergeCell ref="N52:O52"/>
    <mergeCell ref="H46:N46"/>
    <mergeCell ref="F52:I52"/>
    <mergeCell ref="Q52:R52"/>
    <mergeCell ref="T52:U52"/>
    <mergeCell ref="O32:Q32"/>
    <mergeCell ref="O33:Q33"/>
    <mergeCell ref="O34:Q34"/>
    <mergeCell ref="O35:Q35"/>
    <mergeCell ref="O36:Q36"/>
    <mergeCell ref="C13:E13"/>
    <mergeCell ref="C14:E14"/>
    <mergeCell ref="C15:E15"/>
    <mergeCell ref="G19:V19"/>
    <mergeCell ref="A25:V25"/>
    <mergeCell ref="A8:B8"/>
    <mergeCell ref="B10:E10"/>
    <mergeCell ref="M10:V10"/>
    <mergeCell ref="A12:E12"/>
    <mergeCell ref="G12:V12"/>
    <mergeCell ref="N8:V8"/>
    <mergeCell ref="L9:N9"/>
    <mergeCell ref="P9:V9"/>
    <mergeCell ref="G1:O2"/>
    <mergeCell ref="P1:V3"/>
    <mergeCell ref="G3:O4"/>
    <mergeCell ref="A5:V5"/>
    <mergeCell ref="A7:B7"/>
    <mergeCell ref="T7:V7"/>
    <mergeCell ref="N7:R7"/>
    <mergeCell ref="H26:N26"/>
    <mergeCell ref="O28:Q28"/>
    <mergeCell ref="O29:Q29"/>
    <mergeCell ref="O30:Q30"/>
    <mergeCell ref="O31:Q31"/>
  </mergeCells>
  <printOptions horizontalCentered="1" verticalCentered="1"/>
  <pageMargins left="0.39370078740157483" right="0.39370078740157483" top="0.51181102362204722" bottom="0.55118110236220474" header="0" footer="0"/>
  <pageSetup paperSize="9" scale="94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DD02C-E10D-47D8-88B8-D53314D86161}">
  <dimension ref="A1:H10"/>
  <sheetViews>
    <sheetView tabSelected="1" view="pageBreakPreview" zoomScale="94" zoomScaleNormal="100" zoomScaleSheetLayoutView="94" workbookViewId="0">
      <selection activeCell="J5" sqref="J5:K5"/>
    </sheetView>
  </sheetViews>
  <sheetFormatPr baseColWidth="10" defaultRowHeight="12.7"/>
  <cols>
    <col min="2" max="2" width="43" style="1014" customWidth="1"/>
    <col min="3" max="3" width="8.77734375" customWidth="1"/>
  </cols>
  <sheetData>
    <row r="1" spans="1:8" ht="30.7" customHeight="1">
      <c r="A1" s="1073" t="s">
        <v>6536</v>
      </c>
      <c r="B1" s="1074"/>
      <c r="C1" s="1074"/>
      <c r="D1" s="1074"/>
      <c r="E1" s="1074"/>
      <c r="F1" s="1074"/>
      <c r="G1" s="1074"/>
      <c r="H1" s="1075"/>
    </row>
    <row r="2" spans="1:8" ht="25.35" customHeight="1">
      <c r="A2" s="1015" t="b">
        <v>1</v>
      </c>
      <c r="B2" s="1012" t="s">
        <v>16457</v>
      </c>
      <c r="C2" s="1072"/>
      <c r="D2" s="1072"/>
      <c r="E2" s="1072"/>
      <c r="F2" s="1072"/>
      <c r="G2" s="1072"/>
      <c r="H2" s="1008"/>
    </row>
    <row r="3" spans="1:8" ht="25.35" customHeight="1">
      <c r="A3" s="1015" t="b">
        <v>1</v>
      </c>
      <c r="B3" s="1012" t="s">
        <v>6530</v>
      </c>
      <c r="C3" s="1072"/>
      <c r="D3" s="1072"/>
      <c r="E3" s="1072"/>
      <c r="F3" s="1072"/>
      <c r="G3" s="1072"/>
      <c r="H3" s="1008"/>
    </row>
    <row r="4" spans="1:8" ht="25.35" customHeight="1">
      <c r="A4" s="1016" t="b">
        <v>1</v>
      </c>
      <c r="B4" s="1012" t="s">
        <v>6531</v>
      </c>
      <c r="C4" s="1072"/>
      <c r="D4" s="1072"/>
      <c r="E4" s="1072"/>
      <c r="F4" s="1072"/>
      <c r="G4" s="1072"/>
      <c r="H4" s="1008"/>
    </row>
    <row r="5" spans="1:8" ht="25.35" customHeight="1">
      <c r="A5" s="1016" t="b">
        <v>1</v>
      </c>
      <c r="B5" s="1012" t="s">
        <v>6532</v>
      </c>
      <c r="C5" s="1072"/>
      <c r="D5" s="1072"/>
      <c r="E5" s="1072"/>
      <c r="F5" s="1072"/>
      <c r="G5" s="1072"/>
      <c r="H5" s="1008"/>
    </row>
    <row r="6" spans="1:8" ht="25.35" customHeight="1">
      <c r="A6" s="1016" t="b">
        <v>1</v>
      </c>
      <c r="B6" s="1012" t="s">
        <v>6533</v>
      </c>
      <c r="C6" s="1072"/>
      <c r="D6" s="1072"/>
      <c r="E6" s="1072"/>
      <c r="F6" s="1072"/>
      <c r="G6" s="1072"/>
      <c r="H6" s="1008"/>
    </row>
    <row r="7" spans="1:8" ht="25.35" customHeight="1">
      <c r="A7" s="1016" t="b">
        <v>1</v>
      </c>
      <c r="B7" s="1012" t="s">
        <v>6534</v>
      </c>
      <c r="C7" s="1072"/>
      <c r="D7" s="1072"/>
      <c r="E7" s="1072"/>
      <c r="F7" s="1072"/>
      <c r="G7" s="1072"/>
      <c r="H7" s="1008"/>
    </row>
    <row r="8" spans="1:8" ht="25.35" customHeight="1">
      <c r="A8" s="1016" t="b">
        <v>1</v>
      </c>
      <c r="B8" s="1012" t="s">
        <v>6535</v>
      </c>
      <c r="C8" s="1072"/>
      <c r="D8" s="1072"/>
      <c r="E8" s="1072"/>
      <c r="F8" s="1072"/>
      <c r="G8" s="1072"/>
      <c r="H8" s="1008"/>
    </row>
    <row r="9" spans="1:8" ht="25.35" customHeight="1">
      <c r="A9" s="1016" t="b">
        <v>1</v>
      </c>
      <c r="B9" s="1012" t="s">
        <v>16455</v>
      </c>
      <c r="C9" s="1072"/>
      <c r="D9" s="1072"/>
      <c r="E9" s="1072"/>
      <c r="F9" s="1072"/>
      <c r="G9" s="1072"/>
      <c r="H9" s="1008"/>
    </row>
    <row r="10" spans="1:8" ht="13.25" thickBot="1">
      <c r="A10" s="1011"/>
      <c r="B10" s="1013"/>
      <c r="C10" s="1009"/>
      <c r="D10" s="1009"/>
      <c r="E10" s="1009"/>
      <c r="F10" s="1009"/>
      <c r="G10" s="1009"/>
      <c r="H10" s="1010"/>
    </row>
  </sheetData>
  <mergeCells count="2">
    <mergeCell ref="C2:G9"/>
    <mergeCell ref="A1:H1"/>
  </mergeCells>
  <hyperlinks>
    <hyperlink ref="B2" location="Temp!A1" display="Temparios" xr:uid="{AA2043F9-05AA-4E92-9186-7BA423F9F31D}"/>
    <hyperlink ref="B3" location="Mant!A1" display="Tablas Mantenimiento" xr:uid="{196AE30B-481F-44FA-AA22-2AEE178F91EA}"/>
    <hyperlink ref="B4" location="LParts!A1" display="Recambios Light" xr:uid="{58F4C803-3B6B-473C-B0F4-1C1989734778}"/>
    <hyperlink ref="B5" location="MIParts!A1" display="Recambios Mini" xr:uid="{86A46016-61C7-43E3-8A9F-59F1BAF8332F}"/>
    <hyperlink ref="B6" location="VParts!A1" display="Recambios VS1" xr:uid="{7E02E93E-85DF-4EC6-AC71-9C2C93E8486D}"/>
    <hyperlink ref="B7" location="EParts!A1" display="Recambios Eezon E3" xr:uid="{62D6BEC4-6F5A-4445-B3C8-C485DE89751C}"/>
    <hyperlink ref="B8" location="MoParts!A1" display="Recambios Mouse" xr:uid="{65F098AD-AA8B-4822-9D22-2F7EC1D6AF24}"/>
    <hyperlink ref="B9" location="Precios!A1" display="PRECIOS RECAMBIOS" xr:uid="{B99F9402-58C7-4334-8C8D-FD04CBB93158}"/>
  </hyperlink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76B115-DD2B-4ACA-BE25-398CB333A954}">
  <sheetPr codeName="Hoja3">
    <tabColor rgb="FF00B050"/>
    <pageSetUpPr fitToPage="1"/>
  </sheetPr>
  <dimension ref="A1:S573"/>
  <sheetViews>
    <sheetView topLeftCell="B1" zoomScale="45" zoomScaleNormal="45" workbookViewId="0">
      <selection activeCell="N24" sqref="N24"/>
    </sheetView>
  </sheetViews>
  <sheetFormatPr baseColWidth="10" defaultColWidth="12.33203125" defaultRowHeight="15" customHeight="1"/>
  <cols>
    <col min="1" max="1" width="11.5546875" style="498" hidden="1" customWidth="1"/>
    <col min="2" max="2" width="20.6640625" style="863" customWidth="1"/>
    <col min="3" max="3" width="6.6640625" style="694" customWidth="1"/>
    <col min="4" max="4" width="21.109375" style="694" customWidth="1"/>
    <col min="5" max="5" width="34.6640625" style="498" customWidth="1"/>
    <col min="6" max="6" width="38" style="498" customWidth="1"/>
    <col min="7" max="7" width="49.6640625" style="500" customWidth="1"/>
    <col min="8" max="8" width="34.33203125" style="498" customWidth="1"/>
    <col min="9" max="9" width="20.6640625" style="498" customWidth="1"/>
    <col min="10" max="10" width="20.6640625" style="680" customWidth="1"/>
    <col min="11" max="11" width="20.6640625" style="499" customWidth="1"/>
    <col min="12" max="13" width="20.6640625" style="498" customWidth="1"/>
    <col min="14" max="14" width="23.109375" style="498" customWidth="1"/>
    <col min="15" max="15" width="22.33203125" style="498" customWidth="1"/>
    <col min="16" max="16" width="20.88671875" style="498" customWidth="1"/>
    <col min="17" max="17" width="24.88671875" style="498" customWidth="1"/>
    <col min="18" max="18" width="28.88671875" style="498" customWidth="1"/>
    <col min="19" max="19" width="19" style="498" customWidth="1"/>
    <col min="20" max="32" width="11.5546875" style="498" customWidth="1"/>
    <col min="33" max="16384" width="12.33203125" style="498"/>
  </cols>
  <sheetData>
    <row r="1" spans="1:19" ht="82.95" customHeight="1">
      <c r="A1" s="845" t="s">
        <v>4786</v>
      </c>
      <c r="B1" s="1077" t="s">
        <v>4785</v>
      </c>
      <c r="C1" s="1077"/>
      <c r="D1" s="1077"/>
      <c r="E1" s="1077"/>
      <c r="F1" s="1077"/>
      <c r="G1" s="1077"/>
      <c r="H1" s="1077"/>
      <c r="I1" s="1077"/>
      <c r="J1" s="1077"/>
      <c r="K1" s="1077"/>
      <c r="L1" s="1077"/>
    </row>
    <row r="2" spans="1:19" ht="15.7" customHeight="1">
      <c r="H2" s="501"/>
    </row>
    <row r="3" spans="1:19" ht="15.7" customHeight="1">
      <c r="H3" s="501"/>
    </row>
    <row r="4" spans="1:19" ht="24.8" customHeight="1">
      <c r="B4" s="1078" t="s">
        <v>5719</v>
      </c>
      <c r="C4" s="1078"/>
      <c r="D4" s="1078"/>
      <c r="E4" s="1078"/>
      <c r="F4" s="1078"/>
      <c r="G4" s="1078"/>
      <c r="H4" s="1078"/>
      <c r="I4" s="1078"/>
      <c r="J4" s="1078"/>
      <c r="K4"/>
      <c r="L4"/>
      <c r="M4"/>
      <c r="N4"/>
      <c r="O4"/>
      <c r="P4"/>
      <c r="Q4"/>
      <c r="R4"/>
      <c r="S4"/>
    </row>
    <row r="5" spans="1:19" s="696" customFormat="1" ht="35.15" customHeight="1">
      <c r="B5" s="864" t="s">
        <v>5819</v>
      </c>
      <c r="C5" s="1076" t="s">
        <v>5863</v>
      </c>
      <c r="D5" s="1076"/>
      <c r="E5" s="1076"/>
      <c r="F5" s="697"/>
      <c r="G5" s="697"/>
      <c r="H5" s="697"/>
      <c r="I5" s="697"/>
      <c r="J5" s="697"/>
      <c r="K5" s="698"/>
      <c r="L5" s="698"/>
      <c r="M5" s="698"/>
      <c r="N5" s="698"/>
      <c r="O5" s="698"/>
      <c r="P5" s="698"/>
      <c r="Q5" s="698"/>
      <c r="R5" s="698"/>
      <c r="S5" s="698"/>
    </row>
    <row r="6" spans="1:19" s="696" customFormat="1" ht="35.15" customHeight="1">
      <c r="B6" s="864" t="s">
        <v>5811</v>
      </c>
      <c r="C6" s="1076" t="s">
        <v>5865</v>
      </c>
      <c r="D6" s="1076"/>
      <c r="E6" s="1076"/>
      <c r="F6" s="697"/>
      <c r="G6" s="697"/>
      <c r="H6" s="697"/>
      <c r="I6" s="697"/>
      <c r="J6" s="697"/>
      <c r="K6" s="698"/>
      <c r="L6" s="698"/>
      <c r="M6" s="698"/>
      <c r="N6" s="698"/>
      <c r="O6" s="698"/>
      <c r="P6" s="698"/>
      <c r="Q6" s="698"/>
      <c r="R6" s="698"/>
      <c r="S6" s="698"/>
    </row>
    <row r="7" spans="1:19" s="696" customFormat="1" ht="35.15" customHeight="1">
      <c r="B7" s="864" t="s">
        <v>81</v>
      </c>
      <c r="C7" s="1076" t="s">
        <v>5864</v>
      </c>
      <c r="D7" s="1076"/>
      <c r="E7" s="1076"/>
      <c r="F7" s="697"/>
      <c r="G7" s="697"/>
      <c r="H7" s="697"/>
      <c r="I7" s="697"/>
      <c r="J7" s="697"/>
      <c r="K7" s="698"/>
      <c r="L7" s="698"/>
      <c r="M7" s="698"/>
      <c r="N7" s="698"/>
      <c r="O7" s="698"/>
      <c r="P7" s="698"/>
      <c r="Q7" s="698"/>
      <c r="R7" s="698"/>
      <c r="S7" s="698"/>
    </row>
    <row r="8" spans="1:19" s="696" customFormat="1" ht="35.15" customHeight="1">
      <c r="B8" s="864" t="s">
        <v>5812</v>
      </c>
      <c r="C8" s="1076" t="s">
        <v>5866</v>
      </c>
      <c r="D8" s="1076"/>
      <c r="E8" s="1076"/>
      <c r="F8" s="697"/>
      <c r="G8" s="697"/>
      <c r="H8" s="697"/>
      <c r="I8" s="697"/>
      <c r="J8" s="697"/>
      <c r="K8" s="698"/>
      <c r="L8" s="698"/>
      <c r="M8" s="698"/>
      <c r="N8" s="698"/>
      <c r="O8" s="698"/>
      <c r="P8" s="698"/>
      <c r="Q8" s="698"/>
      <c r="R8" s="698"/>
      <c r="S8" s="698"/>
    </row>
    <row r="9" spans="1:19" s="696" customFormat="1" ht="35.15" customHeight="1">
      <c r="B9" s="864" t="s">
        <v>5889</v>
      </c>
      <c r="C9" s="1076" t="s">
        <v>5891</v>
      </c>
      <c r="D9" s="1076"/>
      <c r="E9" s="1076"/>
      <c r="F9" s="697"/>
      <c r="G9" s="697"/>
      <c r="H9" s="697"/>
      <c r="I9" s="697"/>
      <c r="J9" s="699"/>
      <c r="K9" s="698"/>
      <c r="L9" s="698"/>
      <c r="M9" s="698"/>
      <c r="N9" s="698"/>
      <c r="O9" s="698"/>
      <c r="P9" s="698"/>
      <c r="Q9" s="698"/>
      <c r="R9" s="698"/>
      <c r="S9" s="698"/>
    </row>
    <row r="10" spans="1:19" ht="99.65" customHeight="1">
      <c r="B10" s="865" t="s">
        <v>5252</v>
      </c>
      <c r="C10" s="580" t="s">
        <v>5810</v>
      </c>
      <c r="D10" s="580" t="s">
        <v>5813</v>
      </c>
      <c r="E10" s="581" t="s">
        <v>3924</v>
      </c>
      <c r="F10" s="581" t="s">
        <v>3923</v>
      </c>
      <c r="G10" s="581" t="s">
        <v>1932</v>
      </c>
      <c r="H10" s="581" t="s">
        <v>1931</v>
      </c>
      <c r="I10" s="579" t="s">
        <v>3077</v>
      </c>
      <c r="J10" s="681" t="s">
        <v>5705</v>
      </c>
      <c r="K10"/>
      <c r="L10" s="502"/>
      <c r="M10" s="463"/>
      <c r="N10" s="463"/>
      <c r="O10" s="463"/>
      <c r="P10" s="463"/>
      <c r="Q10" s="463"/>
      <c r="R10" s="463"/>
      <c r="S10" s="463"/>
    </row>
    <row r="11" spans="1:19" ht="15.7" customHeight="1">
      <c r="B11" s="869" t="s">
        <v>1930</v>
      </c>
      <c r="C11" s="908" t="s">
        <v>5811</v>
      </c>
      <c r="D11" s="908"/>
      <c r="E11" s="866" t="s">
        <v>1598</v>
      </c>
      <c r="F11" s="866" t="s">
        <v>1597</v>
      </c>
      <c r="G11" s="867" t="s">
        <v>5706</v>
      </c>
      <c r="H11" s="866" t="s">
        <v>1596</v>
      </c>
      <c r="I11" s="868">
        <v>0</v>
      </c>
      <c r="J11" s="868">
        <f>Tabla16[[#This Row],[Tiempo  (UT)]]*60</f>
        <v>0</v>
      </c>
      <c r="K11" s="507" t="s">
        <v>5251</v>
      </c>
      <c r="L11" s="506" t="s">
        <v>1933</v>
      </c>
      <c r="M11" s="506" t="s">
        <v>1935</v>
      </c>
      <c r="N11" s="506" t="s">
        <v>1936</v>
      </c>
      <c r="O11" s="506" t="s">
        <v>1938</v>
      </c>
      <c r="P11" s="506" t="s">
        <v>1940</v>
      </c>
      <c r="Q11" s="506" t="s">
        <v>1942</v>
      </c>
      <c r="R11" s="506" t="s">
        <v>1946</v>
      </c>
      <c r="S11" s="506" t="s">
        <v>1944</v>
      </c>
    </row>
    <row r="12" spans="1:19" ht="15.7" customHeight="1">
      <c r="B12" s="869" t="s">
        <v>1929</v>
      </c>
      <c r="C12" s="908" t="s">
        <v>81</v>
      </c>
      <c r="D12" s="908"/>
      <c r="E12" s="866" t="s">
        <v>1594</v>
      </c>
      <c r="F12" s="866" t="s">
        <v>1593</v>
      </c>
      <c r="G12" s="867" t="s">
        <v>5707</v>
      </c>
      <c r="H12" s="866" t="s">
        <v>8</v>
      </c>
      <c r="I12" s="868">
        <v>0</v>
      </c>
      <c r="J12" s="868">
        <f>Tabla16[[#This Row],[Tiempo  (UT)]]*60</f>
        <v>0</v>
      </c>
      <c r="K12" s="508" t="s">
        <v>5252</v>
      </c>
      <c r="L12" s="504" t="s">
        <v>1934</v>
      </c>
      <c r="M12" s="505" t="s">
        <v>4788</v>
      </c>
      <c r="N12" s="505" t="s">
        <v>1937</v>
      </c>
      <c r="O12" s="505" t="s">
        <v>1939</v>
      </c>
      <c r="P12" s="505" t="s">
        <v>1941</v>
      </c>
      <c r="Q12" s="505" t="s">
        <v>1943</v>
      </c>
      <c r="R12" s="505" t="s">
        <v>4789</v>
      </c>
      <c r="S12" s="505" t="s">
        <v>1945</v>
      </c>
    </row>
    <row r="13" spans="1:19" ht="15.7" customHeight="1">
      <c r="B13" s="869" t="s">
        <v>1928</v>
      </c>
      <c r="C13" s="908" t="s">
        <v>81</v>
      </c>
      <c r="D13" s="908"/>
      <c r="E13" s="866" t="s">
        <v>1591</v>
      </c>
      <c r="F13" s="866" t="s">
        <v>1590</v>
      </c>
      <c r="G13" s="867" t="s">
        <v>5708</v>
      </c>
      <c r="H13" s="866" t="s">
        <v>9</v>
      </c>
      <c r="I13" s="868">
        <v>0</v>
      </c>
      <c r="J13" s="868">
        <f>Tabla16[[#This Row],[Tiempo  (UT)]]*60</f>
        <v>0</v>
      </c>
      <c r="K13"/>
      <c r="L13"/>
      <c r="M13"/>
      <c r="N13"/>
      <c r="O13"/>
      <c r="P13"/>
      <c r="Q13"/>
      <c r="R13"/>
      <c r="S13"/>
    </row>
    <row r="14" spans="1:19" ht="15.7" customHeight="1">
      <c r="B14" s="869" t="s">
        <v>1927</v>
      </c>
      <c r="C14" s="908" t="s">
        <v>5820</v>
      </c>
      <c r="D14" s="908"/>
      <c r="E14" s="866" t="s">
        <v>5884</v>
      </c>
      <c r="F14" s="866" t="s">
        <v>5883</v>
      </c>
      <c r="G14" s="869" t="s">
        <v>640</v>
      </c>
      <c r="H14" s="866" t="s">
        <v>1586</v>
      </c>
      <c r="I14" s="868">
        <v>0.5</v>
      </c>
      <c r="J14" s="868">
        <f>Tabla16[[#This Row],[Tiempo  (UT)]]*60</f>
        <v>30</v>
      </c>
      <c r="K14"/>
      <c r="L14"/>
      <c r="M14"/>
      <c r="N14"/>
      <c r="O14"/>
      <c r="P14"/>
      <c r="Q14"/>
      <c r="R14"/>
      <c r="S14"/>
    </row>
    <row r="15" spans="1:19" ht="15.7" customHeight="1">
      <c r="B15" s="871" t="s">
        <v>1926</v>
      </c>
      <c r="C15" s="909" t="s">
        <v>5819</v>
      </c>
      <c r="D15" s="909"/>
      <c r="E15" s="870" t="s">
        <v>5808</v>
      </c>
      <c r="F15" s="870" t="s">
        <v>5806</v>
      </c>
      <c r="G15" s="871" t="s">
        <v>5802</v>
      </c>
      <c r="H15" s="870" t="s">
        <v>5803</v>
      </c>
      <c r="I15" s="872">
        <v>1</v>
      </c>
      <c r="J15" s="872">
        <f>Tabla16[[#This Row],[Tiempo  (UT)]]*60</f>
        <v>60</v>
      </c>
      <c r="K15"/>
      <c r="L15"/>
      <c r="M15"/>
      <c r="N15"/>
      <c r="O15"/>
      <c r="P15"/>
      <c r="Q15"/>
      <c r="R15"/>
      <c r="S15"/>
    </row>
    <row r="16" spans="1:19" ht="15.7" customHeight="1">
      <c r="B16" s="871" t="s">
        <v>1925</v>
      </c>
      <c r="C16" s="909" t="s">
        <v>5819</v>
      </c>
      <c r="D16" s="909"/>
      <c r="E16" s="870" t="s">
        <v>5809</v>
      </c>
      <c r="F16" s="870" t="s">
        <v>5807</v>
      </c>
      <c r="G16" s="871" t="s">
        <v>5804</v>
      </c>
      <c r="H16" s="870" t="s">
        <v>5805</v>
      </c>
      <c r="I16" s="872">
        <v>0.7</v>
      </c>
      <c r="J16" s="872">
        <f>Tabla16[[#This Row],[Tiempo  (UT)]]*60</f>
        <v>42</v>
      </c>
      <c r="K16"/>
      <c r="L16"/>
      <c r="M16"/>
      <c r="N16"/>
      <c r="O16"/>
      <c r="P16"/>
      <c r="Q16"/>
      <c r="R16"/>
      <c r="S16"/>
    </row>
    <row r="17" spans="2:19" ht="15.7" customHeight="1">
      <c r="B17" s="869" t="s">
        <v>1921</v>
      </c>
      <c r="C17" s="908" t="s">
        <v>5819</v>
      </c>
      <c r="D17" s="908"/>
      <c r="E17" s="866" t="s">
        <v>1920</v>
      </c>
      <c r="F17" s="866" t="s">
        <v>1919</v>
      </c>
      <c r="G17" s="869" t="s">
        <v>625</v>
      </c>
      <c r="H17" s="866" t="s">
        <v>12</v>
      </c>
      <c r="I17" s="868">
        <v>0.7</v>
      </c>
      <c r="J17" s="868">
        <f>Tabla16[[#This Row],[Tiempo  (UT)]]*60</f>
        <v>42</v>
      </c>
      <c r="K17"/>
      <c r="L17"/>
      <c r="M17"/>
      <c r="N17"/>
      <c r="O17"/>
      <c r="P17"/>
      <c r="Q17"/>
      <c r="R17"/>
      <c r="S17"/>
    </row>
    <row r="18" spans="2:19" ht="15.7" customHeight="1">
      <c r="B18" s="869" t="s">
        <v>1918</v>
      </c>
      <c r="C18" s="908" t="s">
        <v>81</v>
      </c>
      <c r="D18" s="908" t="s">
        <v>5814</v>
      </c>
      <c r="E18" s="866" t="s">
        <v>1917</v>
      </c>
      <c r="F18" s="866" t="s">
        <v>1916</v>
      </c>
      <c r="G18" s="869" t="s">
        <v>3630</v>
      </c>
      <c r="H18" s="866" t="s">
        <v>1915</v>
      </c>
      <c r="I18" s="868">
        <v>0.16666666666666666</v>
      </c>
      <c r="J18" s="868">
        <f>Tabla16[[#This Row],[Tiempo  (UT)]]*60</f>
        <v>10</v>
      </c>
      <c r="K18"/>
      <c r="L18"/>
      <c r="M18"/>
      <c r="N18"/>
      <c r="O18"/>
      <c r="P18"/>
      <c r="Q18"/>
      <c r="R18"/>
      <c r="S18"/>
    </row>
    <row r="19" spans="2:19" ht="15.7" customHeight="1">
      <c r="B19" s="869" t="s">
        <v>1914</v>
      </c>
      <c r="C19" s="908" t="s">
        <v>5812</v>
      </c>
      <c r="D19" s="908" t="s">
        <v>5816</v>
      </c>
      <c r="E19" s="866" t="s">
        <v>1913</v>
      </c>
      <c r="F19" s="866" t="s">
        <v>1912</v>
      </c>
      <c r="G19" s="869" t="s">
        <v>3631</v>
      </c>
      <c r="H19" s="866" t="s">
        <v>1910</v>
      </c>
      <c r="I19" s="868">
        <v>1</v>
      </c>
      <c r="J19" s="868">
        <v>60</v>
      </c>
      <c r="K19"/>
      <c r="L19"/>
      <c r="M19"/>
      <c r="N19"/>
      <c r="O19"/>
      <c r="P19"/>
      <c r="Q19"/>
      <c r="R19"/>
      <c r="S19"/>
    </row>
    <row r="20" spans="2:19" ht="15.7" customHeight="1">
      <c r="B20" s="869" t="s">
        <v>1909</v>
      </c>
      <c r="C20" s="908" t="s">
        <v>5812</v>
      </c>
      <c r="D20" s="908" t="s">
        <v>5775</v>
      </c>
      <c r="E20" s="866" t="s">
        <v>1908</v>
      </c>
      <c r="F20" s="866" t="s">
        <v>1907</v>
      </c>
      <c r="G20" s="869" t="s">
        <v>3632</v>
      </c>
      <c r="H20" s="866" t="s">
        <v>13</v>
      </c>
      <c r="I20" s="868">
        <v>0.28333333333333333</v>
      </c>
      <c r="J20" s="868">
        <f>Tabla16[[#This Row],[Tiempo  (UT)]]*60</f>
        <v>17</v>
      </c>
      <c r="K20"/>
      <c r="L20"/>
      <c r="M20"/>
      <c r="N20"/>
      <c r="O20"/>
      <c r="P20"/>
      <c r="Q20"/>
      <c r="R20"/>
      <c r="S20"/>
    </row>
    <row r="21" spans="2:19" ht="15.7" customHeight="1">
      <c r="B21" s="869" t="s">
        <v>1906</v>
      </c>
      <c r="C21" s="908" t="s">
        <v>5812</v>
      </c>
      <c r="D21" s="908" t="s">
        <v>2873</v>
      </c>
      <c r="E21" s="866" t="s">
        <v>5815</v>
      </c>
      <c r="F21" s="866" t="s">
        <v>1904</v>
      </c>
      <c r="G21" s="869" t="s">
        <v>3633</v>
      </c>
      <c r="H21" s="866" t="s">
        <v>14</v>
      </c>
      <c r="I21" s="868">
        <v>0.9</v>
      </c>
      <c r="J21" s="868">
        <v>50</v>
      </c>
      <c r="K21"/>
      <c r="L21"/>
      <c r="M21"/>
      <c r="N21"/>
      <c r="O21"/>
      <c r="P21"/>
      <c r="Q21"/>
      <c r="R21"/>
      <c r="S21"/>
    </row>
    <row r="22" spans="2:19" ht="15.7" customHeight="1">
      <c r="B22" s="869" t="s">
        <v>1903</v>
      </c>
      <c r="C22" s="908" t="s">
        <v>5812</v>
      </c>
      <c r="D22" s="866" t="s">
        <v>2876</v>
      </c>
      <c r="E22" s="866" t="s">
        <v>5817</v>
      </c>
      <c r="F22" s="866" t="s">
        <v>5818</v>
      </c>
      <c r="G22" s="869" t="s">
        <v>3634</v>
      </c>
      <c r="H22" s="866" t="s">
        <v>15</v>
      </c>
      <c r="I22" s="868">
        <v>0.3</v>
      </c>
      <c r="J22" s="868">
        <f>Tabla16[[#This Row],[Tiempo  (UT)]]*60</f>
        <v>18</v>
      </c>
      <c r="K22"/>
      <c r="L22"/>
      <c r="M22"/>
      <c r="N22"/>
      <c r="O22"/>
      <c r="P22"/>
      <c r="Q22"/>
      <c r="R22"/>
      <c r="S22"/>
    </row>
    <row r="23" spans="2:19" ht="15.7" customHeight="1">
      <c r="B23" s="869" t="s">
        <v>1900</v>
      </c>
      <c r="C23" s="908" t="s">
        <v>5812</v>
      </c>
      <c r="D23" s="866" t="s">
        <v>2881</v>
      </c>
      <c r="E23" s="866" t="s">
        <v>1899</v>
      </c>
      <c r="F23" s="866" t="s">
        <v>1898</v>
      </c>
      <c r="G23" s="869" t="s">
        <v>3635</v>
      </c>
      <c r="H23" s="866" t="s">
        <v>16</v>
      </c>
      <c r="I23" s="868">
        <v>0.6</v>
      </c>
      <c r="J23" s="868">
        <v>40</v>
      </c>
      <c r="K23"/>
      <c r="L23"/>
      <c r="M23"/>
      <c r="N23"/>
      <c r="O23"/>
      <c r="P23"/>
      <c r="Q23"/>
      <c r="R23"/>
      <c r="S23"/>
    </row>
    <row r="24" spans="2:19" ht="15.7" customHeight="1">
      <c r="B24" s="869" t="s">
        <v>1896</v>
      </c>
      <c r="C24" s="908" t="s">
        <v>5812</v>
      </c>
      <c r="D24" s="908" t="s">
        <v>2877</v>
      </c>
      <c r="E24" s="866" t="s">
        <v>1895</v>
      </c>
      <c r="F24" s="866" t="s">
        <v>1894</v>
      </c>
      <c r="G24" s="869" t="s">
        <v>3636</v>
      </c>
      <c r="H24" s="866" t="s">
        <v>17</v>
      </c>
      <c r="I24" s="868">
        <v>0.5</v>
      </c>
      <c r="J24" s="868">
        <v>30</v>
      </c>
      <c r="K24"/>
      <c r="L24"/>
      <c r="M24"/>
      <c r="N24"/>
      <c r="O24"/>
      <c r="P24"/>
      <c r="Q24"/>
      <c r="R24"/>
      <c r="S24"/>
    </row>
    <row r="25" spans="2:19" ht="15.7" customHeight="1">
      <c r="B25" s="869" t="s">
        <v>1892</v>
      </c>
      <c r="C25" s="908" t="s">
        <v>5812</v>
      </c>
      <c r="D25" s="866" t="s">
        <v>2854</v>
      </c>
      <c r="E25" s="866" t="s">
        <v>1891</v>
      </c>
      <c r="F25" s="866" t="s">
        <v>1890</v>
      </c>
      <c r="G25" s="866" t="s">
        <v>5900</v>
      </c>
      <c r="H25" s="866" t="s">
        <v>5901</v>
      </c>
      <c r="I25" s="868">
        <v>0.3</v>
      </c>
      <c r="J25" s="868">
        <f>Tabla16[[#This Row],[Tiempo  (UT)]]*60</f>
        <v>18</v>
      </c>
      <c r="K25"/>
      <c r="L25"/>
      <c r="M25"/>
      <c r="N25"/>
      <c r="O25"/>
      <c r="P25"/>
      <c r="Q25"/>
      <c r="R25"/>
      <c r="S25"/>
    </row>
    <row r="26" spans="2:19" ht="15.7" customHeight="1">
      <c r="B26" s="869" t="s">
        <v>1889</v>
      </c>
      <c r="C26" s="908" t="s">
        <v>5811</v>
      </c>
      <c r="D26" s="908" t="s">
        <v>2770</v>
      </c>
      <c r="E26" s="866" t="s">
        <v>1888</v>
      </c>
      <c r="F26" s="866" t="s">
        <v>5905</v>
      </c>
      <c r="G26" s="866" t="s">
        <v>3825</v>
      </c>
      <c r="H26" s="866" t="s">
        <v>19</v>
      </c>
      <c r="I26" s="868">
        <v>0.4</v>
      </c>
      <c r="J26" s="868">
        <v>25</v>
      </c>
      <c r="K26"/>
      <c r="L26"/>
      <c r="M26"/>
      <c r="N26"/>
      <c r="O26"/>
      <c r="P26"/>
      <c r="Q26"/>
      <c r="R26"/>
      <c r="S26"/>
    </row>
    <row r="27" spans="2:19" s="700" customFormat="1" ht="15.7" customHeight="1">
      <c r="B27" s="869" t="s">
        <v>1883</v>
      </c>
      <c r="C27" s="908" t="s">
        <v>5811</v>
      </c>
      <c r="D27" s="908" t="s">
        <v>2767</v>
      </c>
      <c r="E27" s="866" t="s">
        <v>5903</v>
      </c>
      <c r="F27" s="866" t="s">
        <v>5904</v>
      </c>
      <c r="G27" s="866" t="s">
        <v>5906</v>
      </c>
      <c r="H27" s="866" t="s">
        <v>5907</v>
      </c>
      <c r="I27" s="868">
        <v>0.21666666666666667</v>
      </c>
      <c r="J27" s="868">
        <f>Tabla16[[#This Row],[Tiempo  (UT)]]*60</f>
        <v>13</v>
      </c>
      <c r="K27"/>
      <c r="L27"/>
      <c r="M27"/>
      <c r="N27"/>
      <c r="O27"/>
      <c r="P27"/>
      <c r="Q27"/>
      <c r="R27"/>
      <c r="S27"/>
    </row>
    <row r="28" spans="2:19" ht="15.7" customHeight="1">
      <c r="B28" s="869" t="s">
        <v>1877</v>
      </c>
      <c r="C28" s="908" t="s">
        <v>5811</v>
      </c>
      <c r="D28" s="908" t="s">
        <v>2757</v>
      </c>
      <c r="E28" s="866" t="s">
        <v>1876</v>
      </c>
      <c r="F28" s="866" t="s">
        <v>1875</v>
      </c>
      <c r="G28" s="869" t="s">
        <v>3642</v>
      </c>
      <c r="H28" s="866" t="s">
        <v>23</v>
      </c>
      <c r="I28" s="868">
        <v>0.4</v>
      </c>
      <c r="J28" s="868">
        <v>25</v>
      </c>
      <c r="K28"/>
      <c r="L28"/>
      <c r="M28"/>
      <c r="N28"/>
      <c r="O28"/>
      <c r="P28"/>
      <c r="Q28"/>
      <c r="R28"/>
      <c r="S28"/>
    </row>
    <row r="29" spans="2:19" ht="15.7" customHeight="1">
      <c r="B29" s="869" t="s">
        <v>1873</v>
      </c>
      <c r="C29" s="908" t="s">
        <v>5819</v>
      </c>
      <c r="D29" s="908">
        <v>8489</v>
      </c>
      <c r="E29" s="866" t="s">
        <v>5908</v>
      </c>
      <c r="F29" s="866" t="s">
        <v>5909</v>
      </c>
      <c r="G29" s="866" t="s">
        <v>5910</v>
      </c>
      <c r="H29" s="866" t="s">
        <v>5902</v>
      </c>
      <c r="I29" s="868">
        <v>0.5</v>
      </c>
      <c r="J29" s="868">
        <f>Tabla16[[#This Row],[Tiempo  (UT)]]*60</f>
        <v>30</v>
      </c>
      <c r="K29"/>
      <c r="L29"/>
      <c r="M29"/>
      <c r="N29"/>
      <c r="O29"/>
      <c r="P29"/>
      <c r="Q29"/>
      <c r="R29"/>
      <c r="S29"/>
    </row>
    <row r="30" spans="2:19" ht="15.7" customHeight="1">
      <c r="B30" s="869" t="s">
        <v>1870</v>
      </c>
      <c r="C30" s="908" t="s">
        <v>5819</v>
      </c>
      <c r="D30" s="910" t="s">
        <v>5777</v>
      </c>
      <c r="E30" s="873" t="s">
        <v>5895</v>
      </c>
      <c r="F30" s="873" t="s">
        <v>5894</v>
      </c>
      <c r="G30" s="874" t="s">
        <v>5892</v>
      </c>
      <c r="H30" s="873" t="s">
        <v>5893</v>
      </c>
      <c r="I30" s="875">
        <v>3.2</v>
      </c>
      <c r="J30" s="875">
        <f>Tabla16[[#This Row],[Tiempo  (UT)]]*60</f>
        <v>192</v>
      </c>
      <c r="K30"/>
      <c r="L30"/>
      <c r="M30"/>
      <c r="N30"/>
      <c r="O30"/>
      <c r="P30"/>
      <c r="Q30"/>
      <c r="R30"/>
      <c r="S30"/>
    </row>
    <row r="31" spans="2:19" ht="15.7" customHeight="1">
      <c r="B31" s="869" t="s">
        <v>1867</v>
      </c>
      <c r="C31" s="908" t="s">
        <v>5819</v>
      </c>
      <c r="D31" s="908"/>
      <c r="E31" s="866"/>
      <c r="F31" s="866"/>
      <c r="G31" s="869"/>
      <c r="H31" s="866"/>
      <c r="I31" s="868">
        <v>0.5</v>
      </c>
      <c r="J31" s="868">
        <f>Tabla16[[#This Row],[Tiempo  (UT)]]*60</f>
        <v>30</v>
      </c>
      <c r="K31"/>
      <c r="L31"/>
      <c r="M31"/>
      <c r="N31"/>
      <c r="O31"/>
      <c r="P31"/>
      <c r="Q31"/>
      <c r="R31"/>
      <c r="S31"/>
    </row>
    <row r="32" spans="2:19" ht="15.7" customHeight="1">
      <c r="B32" s="869" t="s">
        <v>1864</v>
      </c>
      <c r="C32" s="908" t="s">
        <v>81</v>
      </c>
      <c r="D32" s="908" t="s">
        <v>2218</v>
      </c>
      <c r="E32" s="866" t="s">
        <v>1863</v>
      </c>
      <c r="F32" s="866" t="s">
        <v>1862</v>
      </c>
      <c r="G32" s="869" t="s">
        <v>3646</v>
      </c>
      <c r="H32" s="866" t="s">
        <v>27</v>
      </c>
      <c r="I32" s="868">
        <v>0.5</v>
      </c>
      <c r="J32" s="868">
        <f>Tabla16[[#This Row],[Tiempo  (UT)]]*60</f>
        <v>30</v>
      </c>
      <c r="K32"/>
      <c r="L32"/>
      <c r="M32"/>
      <c r="N32"/>
      <c r="O32"/>
      <c r="P32"/>
      <c r="Q32"/>
      <c r="R32"/>
      <c r="S32"/>
    </row>
    <row r="33" spans="2:19" ht="15.7" customHeight="1">
      <c r="B33" s="869" t="s">
        <v>1861</v>
      </c>
      <c r="C33" s="908" t="s">
        <v>81</v>
      </c>
      <c r="D33" s="911" t="s">
        <v>2215</v>
      </c>
      <c r="E33" s="866" t="s">
        <v>5821</v>
      </c>
      <c r="F33" s="866" t="s">
        <v>5822</v>
      </c>
      <c r="G33" s="869" t="s">
        <v>3647</v>
      </c>
      <c r="H33" s="866" t="s">
        <v>1858</v>
      </c>
      <c r="I33" s="868">
        <v>0.33</v>
      </c>
      <c r="J33" s="868">
        <v>20</v>
      </c>
      <c r="K33"/>
      <c r="L33"/>
      <c r="M33"/>
      <c r="N33"/>
      <c r="O33"/>
      <c r="P33"/>
      <c r="Q33"/>
      <c r="R33"/>
      <c r="S33"/>
    </row>
    <row r="34" spans="2:19" ht="15.7" customHeight="1">
      <c r="B34" s="869" t="s">
        <v>1857</v>
      </c>
      <c r="C34" s="908" t="s">
        <v>81</v>
      </c>
      <c r="D34" s="908" t="s">
        <v>2230</v>
      </c>
      <c r="E34" s="866" t="s">
        <v>1856</v>
      </c>
      <c r="F34" s="866" t="s">
        <v>1855</v>
      </c>
      <c r="G34" s="869" t="s">
        <v>3648</v>
      </c>
      <c r="H34" s="866" t="s">
        <v>1854</v>
      </c>
      <c r="I34" s="868">
        <v>0.2</v>
      </c>
      <c r="J34" s="868">
        <f>Tabla16[[#This Row],[Tiempo  (UT)]]*60</f>
        <v>12</v>
      </c>
      <c r="K34"/>
      <c r="L34"/>
      <c r="M34"/>
      <c r="N34"/>
      <c r="O34"/>
      <c r="P34"/>
      <c r="Q34"/>
      <c r="R34"/>
      <c r="S34"/>
    </row>
    <row r="35" spans="2:19" ht="15.7" customHeight="1">
      <c r="B35" s="869" t="s">
        <v>1853</v>
      </c>
      <c r="C35" s="908" t="s">
        <v>81</v>
      </c>
      <c r="D35" s="908" t="s">
        <v>2227</v>
      </c>
      <c r="E35" s="866" t="s">
        <v>1852</v>
      </c>
      <c r="F35" s="866" t="s">
        <v>1851</v>
      </c>
      <c r="G35" s="869" t="s">
        <v>3649</v>
      </c>
      <c r="H35" s="866" t="s">
        <v>1850</v>
      </c>
      <c r="I35" s="868">
        <v>0.2</v>
      </c>
      <c r="J35" s="868">
        <f>Tabla16[[#This Row],[Tiempo  (UT)]]*60</f>
        <v>12</v>
      </c>
      <c r="K35"/>
      <c r="L35"/>
      <c r="M35"/>
      <c r="N35"/>
      <c r="O35"/>
      <c r="P35"/>
      <c r="Q35"/>
      <c r="R35"/>
      <c r="S35"/>
    </row>
    <row r="36" spans="2:19" ht="15.7" customHeight="1">
      <c r="B36" s="869" t="s">
        <v>1849</v>
      </c>
      <c r="C36" s="908" t="s">
        <v>81</v>
      </c>
      <c r="D36" s="908" t="s">
        <v>2316</v>
      </c>
      <c r="E36" s="866" t="s">
        <v>1848</v>
      </c>
      <c r="F36" s="866" t="s">
        <v>1847</v>
      </c>
      <c r="G36" s="869" t="s">
        <v>3618</v>
      </c>
      <c r="H36" s="866" t="s">
        <v>1846</v>
      </c>
      <c r="I36" s="868">
        <v>0.25</v>
      </c>
      <c r="J36" s="868">
        <v>15</v>
      </c>
      <c r="K36"/>
      <c r="L36"/>
      <c r="M36"/>
      <c r="N36"/>
      <c r="O36"/>
      <c r="P36"/>
      <c r="Q36"/>
      <c r="R36"/>
      <c r="S36"/>
    </row>
    <row r="37" spans="2:19" ht="15.7" customHeight="1">
      <c r="B37" s="869" t="s">
        <v>1845</v>
      </c>
      <c r="C37" s="908" t="s">
        <v>81</v>
      </c>
      <c r="D37" s="908" t="s">
        <v>2313</v>
      </c>
      <c r="E37" s="866" t="s">
        <v>1844</v>
      </c>
      <c r="F37" s="866" t="s">
        <v>1843</v>
      </c>
      <c r="G37" s="869" t="s">
        <v>3619</v>
      </c>
      <c r="H37" s="866" t="s">
        <v>28</v>
      </c>
      <c r="I37" s="868">
        <v>0.25</v>
      </c>
      <c r="J37" s="868">
        <f>Tabla16[[#This Row],[Tiempo  (UT)]]*60</f>
        <v>15</v>
      </c>
      <c r="K37"/>
      <c r="L37"/>
      <c r="M37"/>
      <c r="N37"/>
      <c r="O37"/>
      <c r="P37"/>
      <c r="Q37"/>
      <c r="R37"/>
      <c r="S37"/>
    </row>
    <row r="38" spans="2:19" ht="15.7" customHeight="1">
      <c r="B38" s="869" t="s">
        <v>1842</v>
      </c>
      <c r="C38" s="908" t="s">
        <v>5812</v>
      </c>
      <c r="D38" s="908" t="s">
        <v>2536</v>
      </c>
      <c r="E38" s="866" t="s">
        <v>1841</v>
      </c>
      <c r="F38" s="866" t="s">
        <v>1840</v>
      </c>
      <c r="G38" s="869" t="s">
        <v>5779</v>
      </c>
      <c r="H38" s="866" t="s">
        <v>5837</v>
      </c>
      <c r="I38" s="868">
        <v>0.33</v>
      </c>
      <c r="J38" s="868">
        <v>19</v>
      </c>
      <c r="K38"/>
      <c r="L38"/>
      <c r="M38"/>
      <c r="N38"/>
      <c r="O38"/>
      <c r="P38"/>
      <c r="Q38"/>
      <c r="R38"/>
      <c r="S38"/>
    </row>
    <row r="39" spans="2:19" s="696" customFormat="1" ht="15.7" customHeight="1">
      <c r="B39" s="876" t="s">
        <v>1838</v>
      </c>
      <c r="C39" s="912" t="s">
        <v>5812</v>
      </c>
      <c r="D39" s="912" t="s">
        <v>2622</v>
      </c>
      <c r="E39" s="877" t="s">
        <v>5831</v>
      </c>
      <c r="F39" s="877" t="s">
        <v>5830</v>
      </c>
      <c r="G39" s="876" t="s">
        <v>5833</v>
      </c>
      <c r="H39" s="877" t="s">
        <v>5832</v>
      </c>
      <c r="I39" s="878">
        <v>0.25</v>
      </c>
      <c r="J39" s="878">
        <v>15</v>
      </c>
      <c r="K39" s="695"/>
      <c r="L39" s="695"/>
      <c r="M39" s="695"/>
      <c r="N39" s="695"/>
      <c r="O39" s="695"/>
      <c r="P39" s="695"/>
      <c r="Q39" s="695"/>
      <c r="R39" s="695"/>
      <c r="S39" s="695"/>
    </row>
    <row r="40" spans="2:19" ht="15.7" customHeight="1">
      <c r="B40" s="869" t="s">
        <v>1834</v>
      </c>
      <c r="C40" s="908" t="s">
        <v>5812</v>
      </c>
      <c r="D40" s="908" t="s">
        <v>2554</v>
      </c>
      <c r="E40" s="866" t="s">
        <v>1833</v>
      </c>
      <c r="F40" s="866" t="s">
        <v>1832</v>
      </c>
      <c r="G40" s="869" t="s">
        <v>3650</v>
      </c>
      <c r="H40" s="866" t="s">
        <v>31</v>
      </c>
      <c r="I40" s="868">
        <v>0.2</v>
      </c>
      <c r="J40" s="868">
        <f>Tabla16[[#This Row],[Tiempo  (UT)]]*60</f>
        <v>12</v>
      </c>
      <c r="K40"/>
      <c r="L40"/>
      <c r="M40"/>
      <c r="N40"/>
      <c r="O40"/>
      <c r="P40"/>
      <c r="Q40"/>
      <c r="R40"/>
      <c r="S40"/>
    </row>
    <row r="41" spans="2:19" ht="15.7" customHeight="1">
      <c r="B41" s="869" t="s">
        <v>1831</v>
      </c>
      <c r="C41" s="908" t="s">
        <v>5812</v>
      </c>
      <c r="D41" s="908" t="s">
        <v>2549</v>
      </c>
      <c r="E41" s="866" t="s">
        <v>1830</v>
      </c>
      <c r="F41" s="866" t="s">
        <v>1829</v>
      </c>
      <c r="G41" s="869" t="s">
        <v>3651</v>
      </c>
      <c r="H41" s="866" t="s">
        <v>32</v>
      </c>
      <c r="I41" s="868">
        <v>0.2</v>
      </c>
      <c r="J41" s="868">
        <f>Tabla16[[#This Row],[Tiempo  (UT)]]*60</f>
        <v>12</v>
      </c>
      <c r="K41"/>
      <c r="L41"/>
      <c r="M41"/>
      <c r="N41"/>
      <c r="O41"/>
      <c r="P41"/>
      <c r="Q41"/>
      <c r="R41"/>
      <c r="S41"/>
    </row>
    <row r="42" spans="2:19" ht="15.7" customHeight="1">
      <c r="B42" s="869" t="s">
        <v>1828</v>
      </c>
      <c r="C42" s="908" t="s">
        <v>5812</v>
      </c>
      <c r="D42" s="908" t="s">
        <v>2552</v>
      </c>
      <c r="E42" s="866" t="s">
        <v>1827</v>
      </c>
      <c r="F42" s="866" t="s">
        <v>1826</v>
      </c>
      <c r="G42" s="869" t="s">
        <v>3652</v>
      </c>
      <c r="H42" s="866" t="s">
        <v>33</v>
      </c>
      <c r="I42" s="868">
        <v>0.15</v>
      </c>
      <c r="J42" s="868">
        <v>10</v>
      </c>
      <c r="K42"/>
      <c r="L42"/>
      <c r="M42"/>
      <c r="N42"/>
      <c r="O42"/>
      <c r="P42"/>
      <c r="Q42"/>
      <c r="R42"/>
      <c r="S42"/>
    </row>
    <row r="43" spans="2:19" ht="15.7" customHeight="1">
      <c r="B43" s="869" t="s">
        <v>1824</v>
      </c>
      <c r="C43" s="908" t="s">
        <v>5812</v>
      </c>
      <c r="D43" s="908" t="s">
        <v>2557</v>
      </c>
      <c r="E43" s="866" t="s">
        <v>1823</v>
      </c>
      <c r="F43" s="866" t="s">
        <v>1822</v>
      </c>
      <c r="G43" s="869" t="s">
        <v>3653</v>
      </c>
      <c r="H43" s="866" t="s">
        <v>34</v>
      </c>
      <c r="I43" s="868">
        <v>0.2</v>
      </c>
      <c r="J43" s="868">
        <f>Tabla16[[#This Row],[Tiempo  (UT)]]*60</f>
        <v>12</v>
      </c>
      <c r="K43"/>
      <c r="L43"/>
      <c r="M43"/>
      <c r="N43"/>
      <c r="O43"/>
      <c r="P43"/>
      <c r="Q43"/>
      <c r="R43"/>
      <c r="S43"/>
    </row>
    <row r="44" spans="2:19" ht="15.7" customHeight="1">
      <c r="B44" s="869" t="s">
        <v>1820</v>
      </c>
      <c r="C44" s="908" t="s">
        <v>5812</v>
      </c>
      <c r="D44" s="908" t="s">
        <v>2594</v>
      </c>
      <c r="E44" s="866" t="s">
        <v>5823</v>
      </c>
      <c r="F44" s="866" t="s">
        <v>5824</v>
      </c>
      <c r="G44" s="869" t="s">
        <v>3654</v>
      </c>
      <c r="H44" s="866" t="s">
        <v>35</v>
      </c>
      <c r="I44" s="868">
        <v>0.23333333333333334</v>
      </c>
      <c r="J44" s="868">
        <f>Tabla16[[#This Row],[Tiempo  (UT)]]*60</f>
        <v>14</v>
      </c>
      <c r="K44"/>
      <c r="L44"/>
      <c r="M44"/>
      <c r="N44"/>
      <c r="O44"/>
      <c r="P44"/>
      <c r="Q44"/>
      <c r="R44"/>
      <c r="S44"/>
    </row>
    <row r="45" spans="2:19" ht="15.7" customHeight="1">
      <c r="B45" s="869" t="s">
        <v>1816</v>
      </c>
      <c r="C45" s="908" t="s">
        <v>5812</v>
      </c>
      <c r="D45" s="908" t="s">
        <v>2625</v>
      </c>
      <c r="E45" s="866" t="s">
        <v>5828</v>
      </c>
      <c r="F45" s="866" t="s">
        <v>5829</v>
      </c>
      <c r="G45" s="869" t="s">
        <v>3655</v>
      </c>
      <c r="H45" s="866" t="s">
        <v>36</v>
      </c>
      <c r="I45" s="868">
        <v>0.25</v>
      </c>
      <c r="J45" s="868">
        <v>15</v>
      </c>
      <c r="K45"/>
      <c r="L45"/>
      <c r="M45"/>
      <c r="N45"/>
      <c r="O45"/>
      <c r="P45"/>
      <c r="Q45"/>
      <c r="R45"/>
      <c r="S45"/>
    </row>
    <row r="46" spans="2:19" ht="15.7" customHeight="1">
      <c r="B46" s="869" t="s">
        <v>1812</v>
      </c>
      <c r="C46" s="908" t="s">
        <v>81</v>
      </c>
      <c r="D46" s="908" t="s">
        <v>2287</v>
      </c>
      <c r="E46" s="866" t="s">
        <v>5825</v>
      </c>
      <c r="F46" s="866" t="s">
        <v>5826</v>
      </c>
      <c r="G46" s="869" t="s">
        <v>3656</v>
      </c>
      <c r="H46" s="866" t="s">
        <v>37</v>
      </c>
      <c r="I46" s="868">
        <v>0.1</v>
      </c>
      <c r="J46" s="868">
        <v>5</v>
      </c>
      <c r="K46"/>
      <c r="L46"/>
      <c r="M46"/>
      <c r="N46"/>
      <c r="O46"/>
      <c r="P46"/>
      <c r="Q46"/>
      <c r="R46"/>
      <c r="S46"/>
    </row>
    <row r="47" spans="2:19" ht="15.7" customHeight="1">
      <c r="B47" s="869" t="s">
        <v>1809</v>
      </c>
      <c r="C47" s="908" t="s">
        <v>81</v>
      </c>
      <c r="D47" s="908" t="s">
        <v>2294</v>
      </c>
      <c r="E47" s="866" t="s">
        <v>1808</v>
      </c>
      <c r="F47" s="866" t="s">
        <v>1807</v>
      </c>
      <c r="G47" s="869" t="s">
        <v>3657</v>
      </c>
      <c r="H47" s="866" t="s">
        <v>38</v>
      </c>
      <c r="I47" s="868">
        <v>0.1</v>
      </c>
      <c r="J47" s="868">
        <v>5</v>
      </c>
      <c r="K47"/>
      <c r="L47"/>
      <c r="M47"/>
      <c r="N47"/>
      <c r="O47"/>
      <c r="P47"/>
      <c r="Q47"/>
      <c r="R47"/>
      <c r="S47"/>
    </row>
    <row r="48" spans="2:19" ht="15.7" customHeight="1">
      <c r="B48" s="869" t="s">
        <v>1806</v>
      </c>
      <c r="C48" s="908" t="s">
        <v>81</v>
      </c>
      <c r="D48" s="908" t="s">
        <v>2290</v>
      </c>
      <c r="E48" s="866" t="s">
        <v>1805</v>
      </c>
      <c r="F48" s="866" t="s">
        <v>1804</v>
      </c>
      <c r="G48" s="869" t="s">
        <v>3658</v>
      </c>
      <c r="H48" s="866" t="s">
        <v>1802</v>
      </c>
      <c r="I48" s="868">
        <v>0.25</v>
      </c>
      <c r="J48" s="868">
        <f>Tabla16[[#This Row],[Tiempo  (UT)]]*60</f>
        <v>15</v>
      </c>
      <c r="K48"/>
      <c r="L48"/>
      <c r="M48"/>
      <c r="N48"/>
      <c r="O48"/>
      <c r="P48"/>
      <c r="Q48"/>
      <c r="R48"/>
      <c r="S48"/>
    </row>
    <row r="49" spans="2:19" ht="15.7" customHeight="1">
      <c r="B49" s="869" t="s">
        <v>1801</v>
      </c>
      <c r="C49" s="908" t="s">
        <v>81</v>
      </c>
      <c r="D49" s="908" t="s">
        <v>2284</v>
      </c>
      <c r="E49" s="866" t="s">
        <v>1800</v>
      </c>
      <c r="F49" s="866" t="s">
        <v>1799</v>
      </c>
      <c r="G49" s="869" t="s">
        <v>3659</v>
      </c>
      <c r="H49" s="866" t="s">
        <v>39</v>
      </c>
      <c r="I49" s="868">
        <v>0.25</v>
      </c>
      <c r="J49" s="868">
        <f>Tabla16[[#This Row],[Tiempo  (UT)]]*60</f>
        <v>15</v>
      </c>
      <c r="K49"/>
      <c r="L49"/>
      <c r="M49"/>
      <c r="N49"/>
      <c r="O49"/>
      <c r="P49"/>
      <c r="Q49"/>
      <c r="R49"/>
      <c r="S49"/>
    </row>
    <row r="50" spans="2:19" ht="15.7" customHeight="1">
      <c r="B50" s="869" t="s">
        <v>1797</v>
      </c>
      <c r="C50" s="908" t="s">
        <v>5819</v>
      </c>
      <c r="D50" s="908" t="s">
        <v>2349</v>
      </c>
      <c r="E50" s="866" t="s">
        <v>1796</v>
      </c>
      <c r="F50" s="866" t="s">
        <v>1795</v>
      </c>
      <c r="G50" s="869" t="s">
        <v>3660</v>
      </c>
      <c r="H50" s="866" t="s">
        <v>40</v>
      </c>
      <c r="I50" s="868">
        <v>0.05</v>
      </c>
      <c r="J50" s="868">
        <f>Tabla16[[#This Row],[Tiempo  (UT)]]*60</f>
        <v>3</v>
      </c>
      <c r="K50"/>
      <c r="L50"/>
      <c r="M50"/>
      <c r="N50"/>
      <c r="O50"/>
      <c r="P50"/>
      <c r="Q50"/>
      <c r="R50"/>
      <c r="S50"/>
    </row>
    <row r="51" spans="2:19" ht="15.7" customHeight="1">
      <c r="B51" s="869" t="s">
        <v>1794</v>
      </c>
      <c r="C51" s="908" t="s">
        <v>81</v>
      </c>
      <c r="D51" s="908" t="s">
        <v>2346</v>
      </c>
      <c r="E51" s="866" t="s">
        <v>1793</v>
      </c>
      <c r="F51" s="866" t="s">
        <v>5827</v>
      </c>
      <c r="G51" s="869" t="s">
        <v>3661</v>
      </c>
      <c r="H51" s="866" t="s">
        <v>41</v>
      </c>
      <c r="I51" s="868">
        <v>0.1</v>
      </c>
      <c r="J51" s="868">
        <f>Tabla16[[#This Row],[Tiempo  (UT)]]*60</f>
        <v>6</v>
      </c>
      <c r="K51"/>
      <c r="L51"/>
      <c r="M51"/>
      <c r="N51"/>
      <c r="O51"/>
      <c r="P51"/>
      <c r="Q51"/>
      <c r="R51"/>
      <c r="S51"/>
    </row>
    <row r="52" spans="2:19" ht="15.7" customHeight="1">
      <c r="B52" s="869" t="s">
        <v>1791</v>
      </c>
      <c r="C52" s="908" t="s">
        <v>81</v>
      </c>
      <c r="D52" s="908" t="s">
        <v>2382</v>
      </c>
      <c r="E52" s="866" t="s">
        <v>1790</v>
      </c>
      <c r="F52" s="866" t="s">
        <v>1789</v>
      </c>
      <c r="G52" s="869" t="s">
        <v>3615</v>
      </c>
      <c r="H52" s="866" t="s">
        <v>1788</v>
      </c>
      <c r="I52" s="868">
        <v>0.5</v>
      </c>
      <c r="J52" s="868">
        <v>30</v>
      </c>
      <c r="K52"/>
      <c r="L52"/>
      <c r="M52"/>
      <c r="N52"/>
      <c r="O52"/>
      <c r="P52"/>
      <c r="Q52"/>
      <c r="R52"/>
      <c r="S52"/>
    </row>
    <row r="53" spans="2:19" ht="15.7" customHeight="1">
      <c r="B53" s="869" t="s">
        <v>1787</v>
      </c>
      <c r="C53" s="908" t="s">
        <v>81</v>
      </c>
      <c r="D53" s="908" t="s">
        <v>2376</v>
      </c>
      <c r="E53" s="866" t="s">
        <v>5834</v>
      </c>
      <c r="F53" s="866" t="s">
        <v>2375</v>
      </c>
      <c r="G53" s="866" t="s">
        <v>5835</v>
      </c>
      <c r="H53" s="866" t="s">
        <v>5836</v>
      </c>
      <c r="I53" s="868">
        <v>0.6</v>
      </c>
      <c r="J53" s="868">
        <v>40</v>
      </c>
      <c r="K53"/>
      <c r="L53"/>
      <c r="M53"/>
      <c r="N53"/>
      <c r="O53"/>
      <c r="P53"/>
      <c r="Q53"/>
      <c r="R53"/>
      <c r="S53"/>
    </row>
    <row r="54" spans="2:19" ht="15.7" customHeight="1">
      <c r="B54" s="869" t="s">
        <v>1784</v>
      </c>
      <c r="C54" s="908" t="s">
        <v>81</v>
      </c>
      <c r="D54" s="908" t="s">
        <v>2566</v>
      </c>
      <c r="E54" s="866" t="s">
        <v>1783</v>
      </c>
      <c r="F54" s="866" t="s">
        <v>1782</v>
      </c>
      <c r="G54" s="869" t="s">
        <v>3614</v>
      </c>
      <c r="H54" s="866" t="s">
        <v>50</v>
      </c>
      <c r="I54" s="868">
        <v>0.47</v>
      </c>
      <c r="J54" s="868">
        <f>Tabla16[[#This Row],[Tiempo  (UT)]]*60</f>
        <v>28.2</v>
      </c>
      <c r="K54"/>
      <c r="L54"/>
      <c r="M54"/>
      <c r="N54"/>
      <c r="O54"/>
      <c r="P54"/>
      <c r="Q54"/>
      <c r="R54"/>
      <c r="S54"/>
    </row>
    <row r="55" spans="2:19" ht="15.7" customHeight="1">
      <c r="B55" s="869" t="s">
        <v>1779</v>
      </c>
      <c r="C55" s="908" t="s">
        <v>81</v>
      </c>
      <c r="D55" s="908" t="s">
        <v>2324</v>
      </c>
      <c r="E55" s="866" t="s">
        <v>1778</v>
      </c>
      <c r="F55" s="866" t="s">
        <v>1777</v>
      </c>
      <c r="G55" s="869" t="s">
        <v>3662</v>
      </c>
      <c r="H55" s="866" t="s">
        <v>43</v>
      </c>
      <c r="I55" s="868">
        <v>0.2</v>
      </c>
      <c r="J55" s="868">
        <f>Tabla16[[#This Row],[Tiempo  (UT)]]*60</f>
        <v>12</v>
      </c>
      <c r="K55"/>
      <c r="L55"/>
      <c r="M55"/>
      <c r="N55"/>
      <c r="O55"/>
      <c r="P55"/>
      <c r="Q55"/>
      <c r="R55"/>
      <c r="S55"/>
    </row>
    <row r="56" spans="2:19" ht="15.7" customHeight="1">
      <c r="B56" s="869" t="s">
        <v>1776</v>
      </c>
      <c r="C56" s="908" t="s">
        <v>81</v>
      </c>
      <c r="D56" s="908" t="s">
        <v>2322</v>
      </c>
      <c r="E56" s="866" t="s">
        <v>1775</v>
      </c>
      <c r="F56" s="866" t="s">
        <v>1774</v>
      </c>
      <c r="G56" s="869" t="s">
        <v>3663</v>
      </c>
      <c r="H56" s="866" t="s">
        <v>1772</v>
      </c>
      <c r="I56" s="868">
        <v>0.4</v>
      </c>
      <c r="J56" s="868">
        <v>25</v>
      </c>
      <c r="K56"/>
      <c r="L56"/>
      <c r="M56"/>
      <c r="N56"/>
      <c r="O56"/>
      <c r="P56"/>
      <c r="Q56"/>
      <c r="R56"/>
      <c r="S56"/>
    </row>
    <row r="57" spans="2:19" ht="15.7" customHeight="1">
      <c r="B57" s="869" t="s">
        <v>1771</v>
      </c>
      <c r="C57" s="908" t="s">
        <v>5812</v>
      </c>
      <c r="D57" s="908" t="s">
        <v>4087</v>
      </c>
      <c r="E57" s="866" t="s">
        <v>1770</v>
      </c>
      <c r="F57" s="866" t="s">
        <v>1769</v>
      </c>
      <c r="G57" s="869" t="s">
        <v>3664</v>
      </c>
      <c r="H57" s="866" t="s">
        <v>1768</v>
      </c>
      <c r="I57" s="868">
        <v>0.5</v>
      </c>
      <c r="J57" s="868">
        <v>30</v>
      </c>
      <c r="K57"/>
      <c r="L57"/>
      <c r="M57"/>
      <c r="N57"/>
      <c r="O57"/>
      <c r="P57"/>
      <c r="Q57"/>
      <c r="R57"/>
      <c r="S57"/>
    </row>
    <row r="58" spans="2:19" ht="15.7" customHeight="1">
      <c r="B58" s="869" t="s">
        <v>1767</v>
      </c>
      <c r="C58" s="908" t="s">
        <v>5812</v>
      </c>
      <c r="D58" s="908" t="s">
        <v>2543</v>
      </c>
      <c r="E58" s="866" t="s">
        <v>1766</v>
      </c>
      <c r="F58" s="866" t="s">
        <v>1765</v>
      </c>
      <c r="G58" s="869" t="s">
        <v>3665</v>
      </c>
      <c r="H58" s="866" t="s">
        <v>44</v>
      </c>
      <c r="I58" s="866">
        <v>0.3</v>
      </c>
      <c r="J58" s="868">
        <v>20</v>
      </c>
      <c r="K58"/>
      <c r="L58"/>
      <c r="M58"/>
      <c r="N58"/>
      <c r="O58"/>
      <c r="P58"/>
      <c r="Q58"/>
      <c r="R58"/>
      <c r="S58"/>
    </row>
    <row r="59" spans="2:19" ht="15.7" customHeight="1">
      <c r="B59" s="869" t="s">
        <v>1763</v>
      </c>
      <c r="C59" s="908" t="s">
        <v>5812</v>
      </c>
      <c r="D59" s="908" t="s">
        <v>2540</v>
      </c>
      <c r="E59" s="866" t="s">
        <v>1762</v>
      </c>
      <c r="F59" s="866" t="s">
        <v>1761</v>
      </c>
      <c r="G59" s="869" t="s">
        <v>3666</v>
      </c>
      <c r="H59" s="866" t="s">
        <v>45</v>
      </c>
      <c r="I59" s="868">
        <v>0.3</v>
      </c>
      <c r="J59" s="868">
        <v>20</v>
      </c>
      <c r="K59"/>
      <c r="L59"/>
      <c r="M59"/>
      <c r="N59"/>
      <c r="O59"/>
      <c r="P59"/>
      <c r="Q59"/>
      <c r="R59"/>
      <c r="S59"/>
    </row>
    <row r="60" spans="2:19" ht="15.7" customHeight="1">
      <c r="B60" s="869" t="s">
        <v>1759</v>
      </c>
      <c r="C60" s="908" t="s">
        <v>5812</v>
      </c>
      <c r="D60" s="908" t="s">
        <v>5838</v>
      </c>
      <c r="E60" s="866" t="s">
        <v>1758</v>
      </c>
      <c r="F60" s="866" t="s">
        <v>1757</v>
      </c>
      <c r="G60" s="869" t="s">
        <v>3667</v>
      </c>
      <c r="H60" s="866" t="s">
        <v>46</v>
      </c>
      <c r="I60" s="868">
        <v>0.36666666666666664</v>
      </c>
      <c r="J60" s="868">
        <f>Tabla16[[#This Row],[Tiempo  (UT)]]*60</f>
        <v>22</v>
      </c>
      <c r="K60"/>
      <c r="L60"/>
      <c r="M60"/>
      <c r="N60"/>
      <c r="O60"/>
      <c r="P60"/>
      <c r="Q60"/>
      <c r="R60"/>
      <c r="S60"/>
    </row>
    <row r="61" spans="2:19" ht="15.7" customHeight="1">
      <c r="B61" s="869" t="s">
        <v>1755</v>
      </c>
      <c r="C61" s="908" t="s">
        <v>5812</v>
      </c>
      <c r="D61" s="908">
        <v>2021043</v>
      </c>
      <c r="E61" s="866" t="s">
        <v>5839</v>
      </c>
      <c r="F61" s="866" t="s">
        <v>5840</v>
      </c>
      <c r="G61" s="866" t="s">
        <v>5841</v>
      </c>
      <c r="H61" s="866" t="s">
        <v>5842</v>
      </c>
      <c r="I61" s="868">
        <v>0.5</v>
      </c>
      <c r="J61" s="868">
        <v>30</v>
      </c>
      <c r="K61"/>
      <c r="L61"/>
      <c r="M61"/>
      <c r="N61"/>
      <c r="O61"/>
      <c r="P61"/>
      <c r="Q61"/>
      <c r="R61"/>
      <c r="S61"/>
    </row>
    <row r="62" spans="2:19" ht="15.7" customHeight="1">
      <c r="B62" s="869" t="s">
        <v>1751</v>
      </c>
      <c r="C62" s="908" t="s">
        <v>5812</v>
      </c>
      <c r="D62" s="908" t="s">
        <v>2619</v>
      </c>
      <c r="E62" s="866" t="s">
        <v>1750</v>
      </c>
      <c r="F62" s="866" t="s">
        <v>1749</v>
      </c>
      <c r="G62" s="869" t="s">
        <v>3613</v>
      </c>
      <c r="H62" s="866" t="s">
        <v>48</v>
      </c>
      <c r="I62" s="868">
        <v>0.5</v>
      </c>
      <c r="J62" s="868">
        <v>30</v>
      </c>
      <c r="K62"/>
      <c r="L62"/>
      <c r="M62"/>
      <c r="N62"/>
      <c r="O62"/>
      <c r="P62"/>
      <c r="Q62"/>
      <c r="R62"/>
      <c r="S62"/>
    </row>
    <row r="63" spans="2:19" ht="15.7" customHeight="1">
      <c r="B63" s="869" t="s">
        <v>1748</v>
      </c>
      <c r="C63" s="908" t="s">
        <v>5811</v>
      </c>
      <c r="D63" s="908" t="s">
        <v>4085</v>
      </c>
      <c r="E63" s="866" t="s">
        <v>1747</v>
      </c>
      <c r="F63" s="866" t="s">
        <v>5781</v>
      </c>
      <c r="G63" s="869" t="s">
        <v>3669</v>
      </c>
      <c r="H63" s="866" t="s">
        <v>49</v>
      </c>
      <c r="I63" s="868">
        <v>0.43333333333333335</v>
      </c>
      <c r="J63" s="868">
        <f>Tabla16[[#This Row],[Tiempo  (UT)]]*60</f>
        <v>26</v>
      </c>
      <c r="K63"/>
      <c r="L63"/>
      <c r="M63"/>
      <c r="N63"/>
      <c r="O63"/>
      <c r="P63"/>
      <c r="Q63"/>
      <c r="R63"/>
      <c r="S63"/>
    </row>
    <row r="64" spans="2:19" s="696" customFormat="1" ht="15.7" customHeight="1">
      <c r="B64" s="876" t="s">
        <v>1744</v>
      </c>
      <c r="C64" s="912" t="s">
        <v>81</v>
      </c>
      <c r="D64" s="912" t="s">
        <v>2256</v>
      </c>
      <c r="E64" s="877" t="s">
        <v>5845</v>
      </c>
      <c r="F64" s="877" t="s">
        <v>5846</v>
      </c>
      <c r="G64" s="876" t="s">
        <v>5847</v>
      </c>
      <c r="H64" s="877" t="s">
        <v>59</v>
      </c>
      <c r="I64" s="878">
        <v>0.25</v>
      </c>
      <c r="J64" s="878">
        <v>15</v>
      </c>
      <c r="K64" s="695"/>
      <c r="L64" s="695"/>
      <c r="M64" s="695"/>
      <c r="N64" s="695"/>
      <c r="O64" s="695"/>
      <c r="P64" s="695"/>
      <c r="Q64" s="695"/>
      <c r="R64" s="695"/>
      <c r="S64" s="695"/>
    </row>
    <row r="65" spans="2:19" ht="15.7" customHeight="1">
      <c r="B65" s="869" t="s">
        <v>1740</v>
      </c>
      <c r="C65" s="908" t="s">
        <v>5812</v>
      </c>
      <c r="D65" s="908" t="s">
        <v>2563</v>
      </c>
      <c r="E65" s="866" t="s">
        <v>1739</v>
      </c>
      <c r="F65" s="866" t="s">
        <v>1738</v>
      </c>
      <c r="G65" s="869" t="s">
        <v>3671</v>
      </c>
      <c r="H65" s="866" t="s">
        <v>51</v>
      </c>
      <c r="I65" s="868">
        <v>0.33333333333333331</v>
      </c>
      <c r="J65" s="868">
        <f>Tabla16[[#This Row],[Tiempo  (UT)]]*60</f>
        <v>20</v>
      </c>
      <c r="K65"/>
      <c r="L65"/>
      <c r="M65"/>
      <c r="N65"/>
      <c r="O65"/>
      <c r="P65"/>
      <c r="Q65"/>
      <c r="R65"/>
      <c r="S65"/>
    </row>
    <row r="66" spans="2:19" ht="15.7" customHeight="1">
      <c r="B66" s="869" t="s">
        <v>1736</v>
      </c>
      <c r="C66" s="908" t="s">
        <v>5812</v>
      </c>
      <c r="D66" s="908" t="s">
        <v>2568</v>
      </c>
      <c r="E66" s="866" t="s">
        <v>1735</v>
      </c>
      <c r="F66" s="866" t="s">
        <v>1734</v>
      </c>
      <c r="G66" s="869" t="s">
        <v>3672</v>
      </c>
      <c r="H66" s="866" t="s">
        <v>52</v>
      </c>
      <c r="I66" s="868">
        <v>0.33333333333333331</v>
      </c>
      <c r="J66" s="868">
        <f>Tabla16[[#This Row],[Tiempo  (UT)]]*60</f>
        <v>20</v>
      </c>
      <c r="K66"/>
      <c r="L66"/>
      <c r="M66"/>
      <c r="N66"/>
      <c r="O66"/>
      <c r="P66"/>
      <c r="Q66"/>
      <c r="R66"/>
      <c r="S66"/>
    </row>
    <row r="67" spans="2:19" ht="15.7" customHeight="1">
      <c r="B67" s="869" t="s">
        <v>1732</v>
      </c>
      <c r="C67" s="908" t="s">
        <v>5811</v>
      </c>
      <c r="D67" s="908" t="s">
        <v>2647</v>
      </c>
      <c r="E67" s="866" t="s">
        <v>1731</v>
      </c>
      <c r="F67" s="866" t="s">
        <v>1730</v>
      </c>
      <c r="G67" s="869" t="s">
        <v>3673</v>
      </c>
      <c r="H67" s="866" t="s">
        <v>53</v>
      </c>
      <c r="I67" s="868">
        <v>0.67</v>
      </c>
      <c r="J67" s="868">
        <v>40</v>
      </c>
      <c r="K67"/>
      <c r="L67"/>
      <c r="M67"/>
      <c r="N67"/>
      <c r="O67"/>
      <c r="P67"/>
      <c r="Q67"/>
      <c r="R67"/>
      <c r="S67"/>
    </row>
    <row r="68" spans="2:19" ht="15.7" customHeight="1">
      <c r="B68" s="869" t="s">
        <v>1728</v>
      </c>
      <c r="C68" s="908" t="s">
        <v>5811</v>
      </c>
      <c r="D68" s="908" t="s">
        <v>2774</v>
      </c>
      <c r="E68" s="866" t="s">
        <v>1727</v>
      </c>
      <c r="F68" s="866" t="s">
        <v>1726</v>
      </c>
      <c r="G68" s="869" t="s">
        <v>3674</v>
      </c>
      <c r="H68" s="866" t="s">
        <v>54</v>
      </c>
      <c r="I68" s="868">
        <v>0.41666666666666669</v>
      </c>
      <c r="J68" s="868">
        <f>Tabla16[[#This Row],[Tiempo  (UT)]]*60</f>
        <v>25</v>
      </c>
      <c r="K68"/>
      <c r="L68"/>
      <c r="M68"/>
      <c r="N68"/>
      <c r="O68"/>
      <c r="P68"/>
      <c r="Q68"/>
      <c r="R68"/>
      <c r="S68"/>
    </row>
    <row r="69" spans="2:19" ht="15.7" customHeight="1">
      <c r="B69" s="869" t="s">
        <v>1725</v>
      </c>
      <c r="C69" s="908" t="s">
        <v>5811</v>
      </c>
      <c r="D69" s="908" t="s">
        <v>2772</v>
      </c>
      <c r="E69" s="866" t="s">
        <v>1724</v>
      </c>
      <c r="F69" s="866" t="s">
        <v>1723</v>
      </c>
      <c r="G69" s="869" t="s">
        <v>3675</v>
      </c>
      <c r="H69" s="866" t="s">
        <v>55</v>
      </c>
      <c r="I69" s="868">
        <v>0.41666666666666669</v>
      </c>
      <c r="J69" s="868">
        <f>Tabla16[[#This Row],[Tiempo  (UT)]]*60</f>
        <v>25</v>
      </c>
      <c r="K69"/>
      <c r="L69"/>
      <c r="M69"/>
      <c r="N69"/>
      <c r="O69"/>
      <c r="P69"/>
      <c r="Q69"/>
      <c r="R69"/>
      <c r="S69"/>
    </row>
    <row r="70" spans="2:19" ht="15.7" customHeight="1">
      <c r="B70" s="869" t="s">
        <v>1722</v>
      </c>
      <c r="C70" s="908" t="s">
        <v>81</v>
      </c>
      <c r="D70" s="908" t="s">
        <v>2262</v>
      </c>
      <c r="E70" s="866" t="s">
        <v>1721</v>
      </c>
      <c r="F70" s="866" t="s">
        <v>1720</v>
      </c>
      <c r="G70" s="869" t="s">
        <v>1719</v>
      </c>
      <c r="H70" s="866" t="s">
        <v>56</v>
      </c>
      <c r="I70" s="868">
        <v>0.13333333333333333</v>
      </c>
      <c r="J70" s="868">
        <f>Tabla16[[#This Row],[Tiempo  (UT)]]*60</f>
        <v>8</v>
      </c>
      <c r="K70"/>
      <c r="L70"/>
      <c r="M70"/>
      <c r="N70"/>
      <c r="O70"/>
      <c r="P70"/>
      <c r="Q70"/>
      <c r="R70"/>
      <c r="S70"/>
    </row>
    <row r="71" spans="2:19" ht="15.7" customHeight="1">
      <c r="B71" s="869" t="s">
        <v>1718</v>
      </c>
      <c r="C71" s="908" t="s">
        <v>81</v>
      </c>
      <c r="D71" s="908" t="s">
        <v>2268</v>
      </c>
      <c r="E71" s="866" t="s">
        <v>1717</v>
      </c>
      <c r="F71" s="866" t="s">
        <v>1716</v>
      </c>
      <c r="G71" s="869" t="s">
        <v>3620</v>
      </c>
      <c r="H71" s="866" t="s">
        <v>57</v>
      </c>
      <c r="I71" s="868">
        <v>0.53333333333333333</v>
      </c>
      <c r="J71" s="868">
        <f>Tabla16[[#This Row],[Tiempo  (UT)]]*60</f>
        <v>32</v>
      </c>
      <c r="K71"/>
      <c r="L71"/>
      <c r="M71"/>
      <c r="N71"/>
      <c r="O71"/>
      <c r="P71"/>
      <c r="Q71"/>
      <c r="R71"/>
      <c r="S71"/>
    </row>
    <row r="72" spans="2:19" ht="15.7" customHeight="1">
      <c r="B72" s="869" t="s">
        <v>1715</v>
      </c>
      <c r="C72" s="908" t="s">
        <v>5812</v>
      </c>
      <c r="D72" s="908" t="s">
        <v>5844</v>
      </c>
      <c r="E72" s="866" t="s">
        <v>5843</v>
      </c>
      <c r="F72" s="866" t="s">
        <v>1185</v>
      </c>
      <c r="G72" s="869" t="s">
        <v>566</v>
      </c>
      <c r="H72" s="866" t="s">
        <v>58</v>
      </c>
      <c r="I72" s="868">
        <v>0.53333333333333333</v>
      </c>
      <c r="J72" s="868">
        <f>Tabla16[[#This Row],[Tiempo  (UT)]]*60</f>
        <v>32</v>
      </c>
      <c r="K72"/>
      <c r="L72"/>
      <c r="M72"/>
      <c r="N72"/>
      <c r="O72"/>
      <c r="P72"/>
      <c r="Q72"/>
      <c r="R72"/>
      <c r="S72"/>
    </row>
    <row r="73" spans="2:19" ht="15.7" customHeight="1">
      <c r="B73" s="869" t="s">
        <v>1712</v>
      </c>
      <c r="C73" s="913" t="s">
        <v>5889</v>
      </c>
      <c r="D73" s="912" t="s">
        <v>5776</v>
      </c>
      <c r="E73" s="877" t="s">
        <v>5890</v>
      </c>
      <c r="F73" s="877" t="s">
        <v>5888</v>
      </c>
      <c r="G73" s="877" t="s">
        <v>5887</v>
      </c>
      <c r="H73" s="877" t="s">
        <v>5886</v>
      </c>
      <c r="I73" s="878">
        <v>5</v>
      </c>
      <c r="J73" s="878">
        <v>300</v>
      </c>
      <c r="K73"/>
      <c r="L73"/>
      <c r="M73"/>
      <c r="N73"/>
      <c r="O73"/>
      <c r="P73"/>
      <c r="Q73"/>
      <c r="R73"/>
      <c r="S73"/>
    </row>
    <row r="74" spans="2:19" ht="15.7" customHeight="1">
      <c r="B74" s="869" t="s">
        <v>1709</v>
      </c>
      <c r="C74" s="908" t="s">
        <v>5812</v>
      </c>
      <c r="D74" s="908" t="s">
        <v>2609</v>
      </c>
      <c r="E74" s="866" t="s">
        <v>1708</v>
      </c>
      <c r="F74" s="866" t="s">
        <v>1707</v>
      </c>
      <c r="G74" s="869" t="s">
        <v>3676</v>
      </c>
      <c r="H74" s="866" t="s">
        <v>60</v>
      </c>
      <c r="I74" s="868">
        <v>0.5</v>
      </c>
      <c r="J74" s="868">
        <v>30</v>
      </c>
      <c r="K74"/>
      <c r="L74"/>
      <c r="M74"/>
      <c r="N74"/>
      <c r="O74"/>
      <c r="P74"/>
      <c r="Q74"/>
      <c r="R74"/>
      <c r="S74"/>
    </row>
    <row r="75" spans="2:19" ht="15.7" customHeight="1">
      <c r="B75" s="869" t="s">
        <v>1705</v>
      </c>
      <c r="C75" s="908" t="s">
        <v>5812</v>
      </c>
      <c r="D75" s="908" t="s">
        <v>2606</v>
      </c>
      <c r="E75" s="866" t="s">
        <v>1704</v>
      </c>
      <c r="F75" s="866" t="s">
        <v>1703</v>
      </c>
      <c r="G75" s="869" t="s">
        <v>3677</v>
      </c>
      <c r="H75" s="866" t="s">
        <v>61</v>
      </c>
      <c r="I75" s="868">
        <v>0.5</v>
      </c>
      <c r="J75" s="868">
        <v>30</v>
      </c>
      <c r="K75"/>
      <c r="L75"/>
      <c r="M75"/>
      <c r="N75"/>
      <c r="O75"/>
      <c r="P75"/>
      <c r="Q75"/>
      <c r="R75"/>
      <c r="S75"/>
    </row>
    <row r="76" spans="2:19" ht="15.7" customHeight="1">
      <c r="B76" s="869" t="s">
        <v>1701</v>
      </c>
      <c r="C76" s="908" t="s">
        <v>5812</v>
      </c>
      <c r="D76" s="908" t="s">
        <v>2611</v>
      </c>
      <c r="E76" s="866" t="s">
        <v>1700</v>
      </c>
      <c r="F76" s="866" t="s">
        <v>1699</v>
      </c>
      <c r="G76" s="869" t="s">
        <v>3678</v>
      </c>
      <c r="H76" s="866" t="s">
        <v>1698</v>
      </c>
      <c r="I76" s="868">
        <v>0.5</v>
      </c>
      <c r="J76" s="868">
        <v>30</v>
      </c>
      <c r="K76"/>
      <c r="L76"/>
      <c r="M76"/>
      <c r="N76"/>
      <c r="O76"/>
      <c r="P76"/>
      <c r="Q76"/>
      <c r="R76"/>
      <c r="S76"/>
    </row>
    <row r="77" spans="2:19" ht="15.7" customHeight="1">
      <c r="B77" s="869" t="s">
        <v>1697</v>
      </c>
      <c r="C77" s="908" t="s">
        <v>81</v>
      </c>
      <c r="D77" s="908" t="s">
        <v>2687</v>
      </c>
      <c r="E77" s="866" t="s">
        <v>1696</v>
      </c>
      <c r="F77" s="866" t="s">
        <v>1695</v>
      </c>
      <c r="G77" s="869" t="s">
        <v>3679</v>
      </c>
      <c r="H77" s="866" t="s">
        <v>62</v>
      </c>
      <c r="I77" s="868">
        <v>0.41666666666666669</v>
      </c>
      <c r="J77" s="868">
        <f>Tabla16[[#This Row],[Tiempo  (UT)]]*60</f>
        <v>25</v>
      </c>
      <c r="K77"/>
      <c r="L77"/>
      <c r="M77"/>
      <c r="N77"/>
      <c r="O77"/>
      <c r="P77"/>
      <c r="Q77"/>
      <c r="R77"/>
      <c r="S77"/>
    </row>
    <row r="78" spans="2:19" ht="15.7" customHeight="1">
      <c r="B78" s="869" t="s">
        <v>1694</v>
      </c>
      <c r="C78" s="908" t="s">
        <v>5811</v>
      </c>
      <c r="D78" s="908" t="s">
        <v>2682</v>
      </c>
      <c r="E78" s="866" t="s">
        <v>1693</v>
      </c>
      <c r="F78" s="866" t="s">
        <v>1692</v>
      </c>
      <c r="G78" s="869" t="s">
        <v>3680</v>
      </c>
      <c r="H78" s="866" t="s">
        <v>5850</v>
      </c>
      <c r="I78" s="868">
        <v>0.36666666666666664</v>
      </c>
      <c r="J78" s="868">
        <f>Tabla16[[#This Row],[Tiempo  (UT)]]*60</f>
        <v>22</v>
      </c>
      <c r="K78"/>
      <c r="L78"/>
      <c r="M78"/>
      <c r="N78"/>
      <c r="O78"/>
      <c r="P78"/>
      <c r="Q78"/>
      <c r="R78"/>
      <c r="S78"/>
    </row>
    <row r="79" spans="2:19" ht="15.7" customHeight="1">
      <c r="B79" s="869" t="s">
        <v>1690</v>
      </c>
      <c r="C79" s="908" t="s">
        <v>5811</v>
      </c>
      <c r="D79" s="908" t="s">
        <v>2679</v>
      </c>
      <c r="E79" s="866" t="s">
        <v>5848</v>
      </c>
      <c r="F79" s="866" t="s">
        <v>5849</v>
      </c>
      <c r="G79" s="869" t="s">
        <v>3681</v>
      </c>
      <c r="H79" s="866" t="s">
        <v>64</v>
      </c>
      <c r="I79" s="868">
        <v>0.3</v>
      </c>
      <c r="J79" s="868">
        <f>Tabla16[[#This Row],[Tiempo  (UT)]]*60</f>
        <v>18</v>
      </c>
      <c r="K79"/>
      <c r="L79"/>
      <c r="M79"/>
      <c r="N79"/>
      <c r="O79"/>
      <c r="P79"/>
      <c r="Q79"/>
      <c r="R79"/>
      <c r="S79"/>
    </row>
    <row r="80" spans="2:19" ht="15.7" customHeight="1">
      <c r="B80" s="869" t="s">
        <v>1686</v>
      </c>
      <c r="C80" s="908" t="s">
        <v>5811</v>
      </c>
      <c r="D80" s="908" t="s">
        <v>2677</v>
      </c>
      <c r="E80" s="866" t="s">
        <v>1685</v>
      </c>
      <c r="F80" s="866" t="s">
        <v>1684</v>
      </c>
      <c r="G80" s="869" t="s">
        <v>3682</v>
      </c>
      <c r="H80" s="866" t="s">
        <v>65</v>
      </c>
      <c r="I80" s="868">
        <v>0.3</v>
      </c>
      <c r="J80" s="868">
        <f>Tabla16[[#This Row],[Tiempo  (UT)]]*60</f>
        <v>18</v>
      </c>
      <c r="K80"/>
      <c r="L80"/>
      <c r="M80"/>
      <c r="N80"/>
      <c r="O80"/>
      <c r="P80"/>
      <c r="Q80"/>
      <c r="R80"/>
      <c r="S80"/>
    </row>
    <row r="81" spans="2:19" ht="15.7" customHeight="1">
      <c r="B81" s="869" t="s">
        <v>1683</v>
      </c>
      <c r="C81" s="908" t="s">
        <v>5811</v>
      </c>
      <c r="D81" s="908" t="s">
        <v>2669</v>
      </c>
      <c r="E81" s="866" t="s">
        <v>1682</v>
      </c>
      <c r="F81" s="866" t="s">
        <v>1681</v>
      </c>
      <c r="G81" s="869" t="s">
        <v>3683</v>
      </c>
      <c r="H81" s="866" t="s">
        <v>66</v>
      </c>
      <c r="I81" s="868">
        <v>0.5</v>
      </c>
      <c r="J81" s="868">
        <v>30</v>
      </c>
      <c r="K81"/>
      <c r="L81"/>
      <c r="M81"/>
      <c r="N81"/>
      <c r="O81"/>
      <c r="P81"/>
      <c r="Q81"/>
      <c r="R81"/>
      <c r="S81"/>
    </row>
    <row r="82" spans="2:19" ht="15.7" customHeight="1">
      <c r="B82" s="869" t="s">
        <v>1679</v>
      </c>
      <c r="C82" s="908" t="s">
        <v>5811</v>
      </c>
      <c r="D82" s="908" t="s">
        <v>4002</v>
      </c>
      <c r="E82" s="866" t="s">
        <v>5851</v>
      </c>
      <c r="F82" s="866" t="s">
        <v>5780</v>
      </c>
      <c r="G82" s="869" t="s">
        <v>3684</v>
      </c>
      <c r="H82" s="866" t="s">
        <v>67</v>
      </c>
      <c r="I82" s="868">
        <v>0.5</v>
      </c>
      <c r="J82" s="868">
        <v>24</v>
      </c>
      <c r="K82"/>
      <c r="L82"/>
      <c r="M82"/>
      <c r="N82"/>
      <c r="O82"/>
      <c r="P82"/>
      <c r="Q82"/>
      <c r="R82"/>
      <c r="S82"/>
    </row>
    <row r="83" spans="2:19" ht="15.7" customHeight="1">
      <c r="B83" s="869" t="s">
        <v>1675</v>
      </c>
      <c r="C83" s="908" t="s">
        <v>5819</v>
      </c>
      <c r="D83" s="908" t="s">
        <v>2706</v>
      </c>
      <c r="E83" s="866" t="s">
        <v>5873</v>
      </c>
      <c r="F83" s="866" t="s">
        <v>4011</v>
      </c>
      <c r="G83" s="866" t="s">
        <v>3803</v>
      </c>
      <c r="H83" s="866" t="s">
        <v>5874</v>
      </c>
      <c r="I83" s="868">
        <v>0.5</v>
      </c>
      <c r="J83" s="868">
        <v>30</v>
      </c>
      <c r="K83"/>
      <c r="L83"/>
      <c r="M83"/>
      <c r="N83"/>
      <c r="O83"/>
      <c r="P83"/>
      <c r="Q83"/>
      <c r="R83"/>
      <c r="S83"/>
    </row>
    <row r="84" spans="2:19" ht="15.7" customHeight="1">
      <c r="B84" s="869" t="s">
        <v>1672</v>
      </c>
      <c r="C84" s="913" t="s">
        <v>5889</v>
      </c>
      <c r="D84" s="911"/>
      <c r="E84" s="914"/>
      <c r="F84" s="914"/>
      <c r="G84" s="915"/>
      <c r="H84" s="914"/>
      <c r="I84" s="914"/>
      <c r="J84" s="916"/>
      <c r="K84"/>
      <c r="L84"/>
      <c r="M84"/>
      <c r="N84"/>
      <c r="O84"/>
      <c r="P84"/>
      <c r="Q84"/>
      <c r="R84"/>
      <c r="S84"/>
    </row>
    <row r="85" spans="2:19" ht="15.7" customHeight="1">
      <c r="B85" s="869" t="s">
        <v>1672</v>
      </c>
      <c r="C85" s="908" t="s">
        <v>81</v>
      </c>
      <c r="D85" s="908" t="s">
        <v>2645</v>
      </c>
      <c r="E85" s="879" t="s">
        <v>3910</v>
      </c>
      <c r="F85" s="880" t="s">
        <v>3909</v>
      </c>
      <c r="G85" s="881" t="s">
        <v>3907</v>
      </c>
      <c r="H85" s="879" t="s">
        <v>3908</v>
      </c>
      <c r="I85" s="868">
        <v>0.25</v>
      </c>
      <c r="J85" s="868">
        <f>Tabla16[[#This Row],[Tiempo  (UT)]]*60</f>
        <v>15</v>
      </c>
      <c r="K85"/>
      <c r="L85"/>
      <c r="M85"/>
      <c r="N85"/>
      <c r="O85"/>
      <c r="P85"/>
      <c r="Q85"/>
      <c r="R85"/>
      <c r="S85"/>
    </row>
    <row r="86" spans="2:19" ht="15.7" customHeight="1">
      <c r="B86" s="869" t="s">
        <v>1669</v>
      </c>
      <c r="C86" s="908" t="s">
        <v>5811</v>
      </c>
      <c r="D86" s="908" t="s">
        <v>2736</v>
      </c>
      <c r="E86" s="866" t="s">
        <v>1668</v>
      </c>
      <c r="F86" s="866" t="s">
        <v>1667</v>
      </c>
      <c r="G86" s="869" t="s">
        <v>3602</v>
      </c>
      <c r="H86" s="866" t="s">
        <v>70</v>
      </c>
      <c r="I86" s="868">
        <v>0.5</v>
      </c>
      <c r="J86" s="868">
        <v>30</v>
      </c>
      <c r="K86"/>
      <c r="L86"/>
      <c r="M86"/>
      <c r="N86"/>
      <c r="O86"/>
      <c r="P86"/>
      <c r="Q86"/>
      <c r="R86"/>
      <c r="S86"/>
    </row>
    <row r="87" spans="2:19" ht="15.7" customHeight="1">
      <c r="B87" s="869" t="s">
        <v>1666</v>
      </c>
      <c r="C87" s="908" t="s">
        <v>5811</v>
      </c>
      <c r="D87" s="908" t="s">
        <v>2731</v>
      </c>
      <c r="E87" s="866" t="s">
        <v>1665</v>
      </c>
      <c r="F87" s="866" t="s">
        <v>1664</v>
      </c>
      <c r="G87" s="869" t="s">
        <v>3603</v>
      </c>
      <c r="H87" s="866" t="s">
        <v>71</v>
      </c>
      <c r="I87" s="868">
        <v>0.5</v>
      </c>
      <c r="J87" s="868">
        <v>30</v>
      </c>
      <c r="K87"/>
      <c r="L87"/>
      <c r="M87"/>
      <c r="N87"/>
      <c r="O87"/>
      <c r="P87"/>
      <c r="Q87"/>
      <c r="R87"/>
      <c r="S87"/>
    </row>
    <row r="88" spans="2:19" ht="15.7" customHeight="1">
      <c r="B88" s="869" t="s">
        <v>1663</v>
      </c>
      <c r="C88" s="908" t="s">
        <v>5819</v>
      </c>
      <c r="D88" s="908" t="s">
        <v>2712</v>
      </c>
      <c r="E88" s="866" t="s">
        <v>1662</v>
      </c>
      <c r="F88" s="866" t="s">
        <v>1661</v>
      </c>
      <c r="G88" s="869" t="s">
        <v>3612</v>
      </c>
      <c r="H88" s="866" t="s">
        <v>1660</v>
      </c>
      <c r="I88" s="868">
        <v>0.5</v>
      </c>
      <c r="J88" s="868">
        <v>30</v>
      </c>
      <c r="K88"/>
      <c r="L88"/>
      <c r="M88"/>
      <c r="N88"/>
      <c r="O88"/>
      <c r="P88"/>
      <c r="Q88"/>
      <c r="R88"/>
      <c r="S88"/>
    </row>
    <row r="89" spans="2:19" ht="15.7" customHeight="1">
      <c r="B89" s="869" t="s">
        <v>1659</v>
      </c>
      <c r="C89" s="908" t="s">
        <v>5819</v>
      </c>
      <c r="D89" s="908" t="s">
        <v>3021</v>
      </c>
      <c r="E89" s="866" t="s">
        <v>5853</v>
      </c>
      <c r="F89" s="866" t="s">
        <v>5854</v>
      </c>
      <c r="G89" s="869" t="s">
        <v>5852</v>
      </c>
      <c r="H89" s="866" t="s">
        <v>1656</v>
      </c>
      <c r="I89" s="868">
        <v>0.7</v>
      </c>
      <c r="J89" s="868">
        <v>40</v>
      </c>
      <c r="K89"/>
      <c r="L89"/>
      <c r="M89"/>
      <c r="N89"/>
      <c r="O89"/>
      <c r="P89"/>
      <c r="Q89"/>
      <c r="R89"/>
      <c r="S89"/>
    </row>
    <row r="90" spans="2:19" ht="15.7" customHeight="1">
      <c r="B90" s="869" t="s">
        <v>1655</v>
      </c>
      <c r="C90" s="908" t="s">
        <v>5819</v>
      </c>
      <c r="D90" s="908" t="s">
        <v>3063</v>
      </c>
      <c r="E90" s="866" t="s">
        <v>1654</v>
      </c>
      <c r="F90" s="866" t="s">
        <v>1653</v>
      </c>
      <c r="G90" s="869" t="s">
        <v>3685</v>
      </c>
      <c r="H90" s="866" t="s">
        <v>1651</v>
      </c>
      <c r="I90" s="868">
        <v>1.5</v>
      </c>
      <c r="J90" s="868">
        <f>Tabla16[[#This Row],[Tiempo  (UT)]]*60</f>
        <v>90</v>
      </c>
      <c r="K90"/>
      <c r="L90"/>
      <c r="M90"/>
      <c r="N90"/>
      <c r="O90"/>
      <c r="P90"/>
      <c r="Q90"/>
      <c r="R90"/>
      <c r="S90"/>
    </row>
    <row r="91" spans="2:19" ht="15.7" customHeight="1">
      <c r="B91" s="869" t="s">
        <v>1650</v>
      </c>
      <c r="C91" s="908" t="s">
        <v>5819</v>
      </c>
      <c r="D91" s="908" t="s">
        <v>2715</v>
      </c>
      <c r="E91" s="866" t="s">
        <v>5858</v>
      </c>
      <c r="F91" s="866" t="s">
        <v>5857</v>
      </c>
      <c r="G91" s="869" t="s">
        <v>3605</v>
      </c>
      <c r="H91" s="866" t="s">
        <v>72</v>
      </c>
      <c r="I91" s="868">
        <v>0.5</v>
      </c>
      <c r="J91" s="868">
        <v>30</v>
      </c>
      <c r="K91"/>
      <c r="L91"/>
      <c r="M91"/>
      <c r="N91"/>
      <c r="O91"/>
      <c r="P91"/>
      <c r="Q91"/>
      <c r="R91"/>
      <c r="S91"/>
    </row>
    <row r="92" spans="2:19" ht="15.7" customHeight="1">
      <c r="B92" s="869" t="s">
        <v>1646</v>
      </c>
      <c r="C92" s="908" t="s">
        <v>5819</v>
      </c>
      <c r="D92" s="908" t="s">
        <v>2719</v>
      </c>
      <c r="E92" s="866" t="s">
        <v>5859</v>
      </c>
      <c r="F92" s="866" t="s">
        <v>5856</v>
      </c>
      <c r="G92" s="869" t="s">
        <v>3604</v>
      </c>
      <c r="H92" s="866" t="s">
        <v>5855</v>
      </c>
      <c r="I92" s="868">
        <v>0.5</v>
      </c>
      <c r="J92" s="868">
        <v>30</v>
      </c>
      <c r="K92"/>
      <c r="L92"/>
      <c r="M92"/>
      <c r="N92"/>
      <c r="O92"/>
      <c r="P92"/>
      <c r="Q92"/>
      <c r="R92"/>
      <c r="S92"/>
    </row>
    <row r="93" spans="2:19" ht="15.7" customHeight="1">
      <c r="B93" s="869" t="s">
        <v>1642</v>
      </c>
      <c r="C93" s="908" t="s">
        <v>5811</v>
      </c>
      <c r="D93" s="908" t="s">
        <v>2710</v>
      </c>
      <c r="E93" s="866" t="s">
        <v>5860</v>
      </c>
      <c r="F93" s="866" t="s">
        <v>5861</v>
      </c>
      <c r="G93" s="869" t="s">
        <v>3686</v>
      </c>
      <c r="H93" s="866" t="s">
        <v>1638</v>
      </c>
      <c r="I93" s="868">
        <v>1</v>
      </c>
      <c r="J93" s="868">
        <v>60</v>
      </c>
      <c r="K93"/>
      <c r="L93"/>
      <c r="M93"/>
      <c r="N93"/>
      <c r="O93"/>
      <c r="P93"/>
      <c r="Q93"/>
      <c r="R93"/>
      <c r="S93"/>
    </row>
    <row r="94" spans="2:19" ht="15.7" customHeight="1">
      <c r="B94" s="869" t="s">
        <v>1637</v>
      </c>
      <c r="C94" s="908" t="s">
        <v>5819</v>
      </c>
      <c r="D94" s="908" t="s">
        <v>3020</v>
      </c>
      <c r="E94" s="866" t="s">
        <v>5862</v>
      </c>
      <c r="F94" s="866" t="s">
        <v>1635</v>
      </c>
      <c r="G94" s="869" t="s">
        <v>3623</v>
      </c>
      <c r="H94" s="866" t="s">
        <v>74</v>
      </c>
      <c r="I94" s="868">
        <v>1.55</v>
      </c>
      <c r="J94" s="868">
        <f>Tabla16[[#This Row],[Tiempo  (UT)]]*60</f>
        <v>93</v>
      </c>
      <c r="K94"/>
      <c r="L94"/>
      <c r="M94"/>
      <c r="N94"/>
      <c r="O94"/>
      <c r="P94"/>
      <c r="Q94"/>
      <c r="R94"/>
      <c r="S94"/>
    </row>
    <row r="95" spans="2:19" ht="15.7" customHeight="1">
      <c r="B95" s="869" t="s">
        <v>1633</v>
      </c>
      <c r="C95" s="908" t="s">
        <v>5819</v>
      </c>
      <c r="D95" s="908" t="s">
        <v>2636</v>
      </c>
      <c r="E95" s="866" t="s">
        <v>1632</v>
      </c>
      <c r="F95" s="866" t="s">
        <v>1631</v>
      </c>
      <c r="G95" s="869" t="s">
        <v>3609</v>
      </c>
      <c r="H95" s="866" t="s">
        <v>75</v>
      </c>
      <c r="I95" s="868">
        <v>1.17</v>
      </c>
      <c r="J95" s="868">
        <f>Tabla16[[#This Row],[Tiempo  (UT)]]*60</f>
        <v>70.199999999999989</v>
      </c>
      <c r="K95"/>
      <c r="L95"/>
      <c r="M95"/>
      <c r="N95"/>
      <c r="O95"/>
      <c r="P95"/>
      <c r="Q95"/>
      <c r="R95"/>
      <c r="S95"/>
    </row>
    <row r="96" spans="2:19" ht="15.7" customHeight="1">
      <c r="B96" s="869" t="s">
        <v>1629</v>
      </c>
      <c r="C96" s="866" t="s">
        <v>5811</v>
      </c>
      <c r="D96" s="910" t="s">
        <v>3952</v>
      </c>
      <c r="E96" s="873" t="s">
        <v>5899</v>
      </c>
      <c r="F96" s="873" t="s">
        <v>5898</v>
      </c>
      <c r="G96" s="874" t="s">
        <v>5896</v>
      </c>
      <c r="H96" s="873" t="s">
        <v>5897</v>
      </c>
      <c r="I96" s="875">
        <v>2</v>
      </c>
      <c r="J96" s="875">
        <f>Tabla16[[#This Row],[Tiempo  (UT)]]*60</f>
        <v>120</v>
      </c>
      <c r="K96"/>
      <c r="L96"/>
      <c r="M96"/>
      <c r="N96"/>
      <c r="O96"/>
      <c r="P96"/>
      <c r="Q96"/>
      <c r="R96"/>
      <c r="S96"/>
    </row>
    <row r="97" spans="2:19" ht="15.7" customHeight="1">
      <c r="B97" s="869" t="s">
        <v>1625</v>
      </c>
      <c r="C97" s="908" t="s">
        <v>5811</v>
      </c>
      <c r="D97" s="908" t="s">
        <v>2845</v>
      </c>
      <c r="E97" s="866" t="s">
        <v>1624</v>
      </c>
      <c r="F97" s="866" t="s">
        <v>1623</v>
      </c>
      <c r="G97" s="869" t="s">
        <v>3687</v>
      </c>
      <c r="H97" s="866" t="s">
        <v>5867</v>
      </c>
      <c r="I97" s="868">
        <v>0.52</v>
      </c>
      <c r="J97" s="868">
        <f>Tabla16[[#This Row],[Tiempo  (UT)]]*60</f>
        <v>31.200000000000003</v>
      </c>
      <c r="K97"/>
      <c r="L97"/>
      <c r="M97"/>
      <c r="N97"/>
      <c r="O97"/>
      <c r="P97"/>
      <c r="Q97"/>
      <c r="R97"/>
      <c r="S97"/>
    </row>
    <row r="98" spans="2:19" ht="15.7" customHeight="1">
      <c r="B98" s="869" t="s">
        <v>1617</v>
      </c>
      <c r="C98" s="908" t="s">
        <v>5811</v>
      </c>
      <c r="D98" s="908" t="s">
        <v>2840</v>
      </c>
      <c r="E98" s="866" t="s">
        <v>1616</v>
      </c>
      <c r="F98" s="866" t="s">
        <v>1615</v>
      </c>
      <c r="G98" s="869" t="s">
        <v>3689</v>
      </c>
      <c r="H98" s="866" t="s">
        <v>5868</v>
      </c>
      <c r="I98" s="868">
        <v>0.52</v>
      </c>
      <c r="J98" s="868">
        <f>Tabla16[[#This Row],[Tiempo  (UT)]]*60</f>
        <v>31.200000000000003</v>
      </c>
      <c r="K98"/>
      <c r="L98"/>
      <c r="M98"/>
      <c r="N98"/>
      <c r="O98"/>
      <c r="P98"/>
      <c r="Q98"/>
      <c r="R98"/>
      <c r="S98"/>
    </row>
    <row r="99" spans="2:19" ht="15.7" customHeight="1">
      <c r="B99" s="869" t="s">
        <v>1614</v>
      </c>
      <c r="C99" s="908" t="s">
        <v>5819</v>
      </c>
      <c r="D99" s="908" t="s">
        <v>3957</v>
      </c>
      <c r="E99" s="866" t="s">
        <v>5872</v>
      </c>
      <c r="F99" s="866" t="s">
        <v>5869</v>
      </c>
      <c r="G99" s="869" t="s">
        <v>5870</v>
      </c>
      <c r="H99" s="866" t="s">
        <v>5871</v>
      </c>
      <c r="I99" s="868">
        <v>0.7</v>
      </c>
      <c r="J99" s="868">
        <f>Tabla16[[#This Row],[Tiempo  (UT)]]*60</f>
        <v>42</v>
      </c>
      <c r="K99"/>
      <c r="L99"/>
      <c r="M99"/>
      <c r="N99"/>
      <c r="O99"/>
      <c r="P99"/>
      <c r="Q99"/>
      <c r="R99"/>
      <c r="S99"/>
    </row>
    <row r="100" spans="2:19" ht="15.7" customHeight="1">
      <c r="B100" s="869" t="s">
        <v>1611</v>
      </c>
      <c r="C100" s="908" t="s">
        <v>81</v>
      </c>
      <c r="D100" s="908" t="s">
        <v>2333</v>
      </c>
      <c r="E100" s="866" t="s">
        <v>1610</v>
      </c>
      <c r="F100" s="866" t="s">
        <v>5876</v>
      </c>
      <c r="G100" s="869" t="s">
        <v>3617</v>
      </c>
      <c r="H100" s="866" t="s">
        <v>5878</v>
      </c>
      <c r="I100" s="868">
        <v>0.25</v>
      </c>
      <c r="J100" s="868">
        <f>Tabla16[[#This Row],[Tiempo  (UT)]]*60</f>
        <v>15</v>
      </c>
      <c r="K100"/>
      <c r="L100"/>
      <c r="M100"/>
      <c r="N100"/>
      <c r="O100"/>
      <c r="P100"/>
      <c r="Q100"/>
      <c r="R100"/>
      <c r="S100"/>
    </row>
    <row r="101" spans="2:19" ht="15.7" customHeight="1">
      <c r="B101" s="869" t="s">
        <v>1607</v>
      </c>
      <c r="C101" s="908" t="s">
        <v>81</v>
      </c>
      <c r="D101" s="908" t="s">
        <v>2330</v>
      </c>
      <c r="E101" s="866" t="s">
        <v>5875</v>
      </c>
      <c r="F101" s="866" t="s">
        <v>5877</v>
      </c>
      <c r="G101" s="869" t="s">
        <v>3616</v>
      </c>
      <c r="H101" s="866" t="s">
        <v>5879</v>
      </c>
      <c r="I101" s="868">
        <v>0.1</v>
      </c>
      <c r="J101" s="868">
        <f>Tabla16[[#This Row],[Tiempo  (UT)]]*60</f>
        <v>6</v>
      </c>
      <c r="K101"/>
      <c r="L101"/>
      <c r="M101"/>
      <c r="N101"/>
      <c r="O101"/>
      <c r="P101"/>
      <c r="Q101"/>
      <c r="R101"/>
      <c r="S101"/>
    </row>
    <row r="102" spans="2:19" ht="15.7" customHeight="1">
      <c r="B102" s="869" t="s">
        <v>1606</v>
      </c>
      <c r="C102" s="908" t="s">
        <v>81</v>
      </c>
      <c r="D102" s="908" t="s">
        <v>2199</v>
      </c>
      <c r="E102" s="879" t="s">
        <v>3919</v>
      </c>
      <c r="F102" s="866" t="s">
        <v>5880</v>
      </c>
      <c r="G102" s="867" t="s">
        <v>3917</v>
      </c>
      <c r="H102" s="879" t="s">
        <v>3918</v>
      </c>
      <c r="I102" s="868">
        <v>0.42</v>
      </c>
      <c r="J102" s="868">
        <f>Tabla16[[#This Row],[Tiempo  (UT)]]*60</f>
        <v>25.2</v>
      </c>
      <c r="K102"/>
      <c r="L102"/>
      <c r="M102"/>
      <c r="N102"/>
      <c r="O102"/>
      <c r="P102"/>
      <c r="Q102"/>
      <c r="R102"/>
      <c r="S102"/>
    </row>
    <row r="103" spans="2:19" ht="15.7" customHeight="1">
      <c r="B103" s="869" t="s">
        <v>1604</v>
      </c>
      <c r="C103" s="908" t="s">
        <v>5819</v>
      </c>
      <c r="D103" s="908" t="s">
        <v>2649</v>
      </c>
      <c r="E103" s="866" t="s">
        <v>1603</v>
      </c>
      <c r="F103" s="866" t="s">
        <v>5882</v>
      </c>
      <c r="G103" s="866" t="s">
        <v>5881</v>
      </c>
      <c r="H103" s="866" t="s">
        <v>1600</v>
      </c>
      <c r="I103" s="868">
        <v>2.5</v>
      </c>
      <c r="J103" s="868">
        <f>Tabla16[[#This Row],[Tiempo  (UT)]]*60</f>
        <v>150</v>
      </c>
      <c r="K103"/>
      <c r="L103"/>
      <c r="M103"/>
      <c r="N103"/>
      <c r="O103"/>
      <c r="P103"/>
      <c r="Q103"/>
      <c r="R103"/>
      <c r="S103"/>
    </row>
    <row r="104" spans="2:19" ht="15.7" customHeight="1">
      <c r="B104" s="869" t="s">
        <v>3599</v>
      </c>
      <c r="C104" s="908" t="s">
        <v>5819</v>
      </c>
      <c r="D104" s="908" t="s">
        <v>2836</v>
      </c>
      <c r="E104" s="879" t="s">
        <v>3913</v>
      </c>
      <c r="F104" s="879" t="s">
        <v>3912</v>
      </c>
      <c r="G104" s="869" t="s">
        <v>3598</v>
      </c>
      <c r="H104" s="879" t="s">
        <v>3911</v>
      </c>
      <c r="I104" s="868">
        <v>0.5</v>
      </c>
      <c r="J104" s="868">
        <f>Tabla16[[#This Row],[Tiempo  (UT)]]*60</f>
        <v>30</v>
      </c>
      <c r="K104"/>
      <c r="L104"/>
      <c r="M104"/>
      <c r="N104"/>
      <c r="O104"/>
      <c r="P104"/>
      <c r="Q104"/>
      <c r="R104"/>
      <c r="S104"/>
    </row>
    <row r="105" spans="2:19" ht="15.7" customHeight="1">
      <c r="B105" s="869" t="s">
        <v>3600</v>
      </c>
      <c r="C105" s="908" t="s">
        <v>81</v>
      </c>
      <c r="D105" s="908" t="s">
        <v>2783</v>
      </c>
      <c r="E105" s="879" t="s">
        <v>3915</v>
      </c>
      <c r="F105" s="879" t="s">
        <v>3914</v>
      </c>
      <c r="G105" s="869" t="s">
        <v>3601</v>
      </c>
      <c r="H105" s="879" t="s">
        <v>3916</v>
      </c>
      <c r="I105" s="868">
        <v>1</v>
      </c>
      <c r="J105" s="868">
        <f>Tabla16[[#This Row],[Tiempo  (UT)]]*60</f>
        <v>60</v>
      </c>
      <c r="K105"/>
      <c r="L105"/>
      <c r="M105"/>
      <c r="N105"/>
      <c r="O105"/>
      <c r="P105"/>
      <c r="Q105"/>
      <c r="R105"/>
      <c r="S105"/>
    </row>
    <row r="106" spans="2:19" ht="15.7" customHeight="1">
      <c r="B106" s="869" t="s">
        <v>3606</v>
      </c>
      <c r="C106" s="908" t="s">
        <v>5811</v>
      </c>
      <c r="D106" s="908" t="s">
        <v>2598</v>
      </c>
      <c r="E106" s="866" t="s">
        <v>1632</v>
      </c>
      <c r="F106" s="866" t="s">
        <v>1631</v>
      </c>
      <c r="G106" s="869" t="s">
        <v>3690</v>
      </c>
      <c r="H106" s="866" t="s">
        <v>75</v>
      </c>
      <c r="I106" s="868">
        <v>0.15</v>
      </c>
      <c r="J106" s="868">
        <f>Tabla16[[#This Row],[Tiempo  (UT)]]*60</f>
        <v>9</v>
      </c>
      <c r="K106"/>
      <c r="L106"/>
      <c r="M106"/>
      <c r="N106"/>
      <c r="O106"/>
      <c r="P106"/>
      <c r="Q106"/>
      <c r="R106"/>
      <c r="S106"/>
    </row>
    <row r="107" spans="2:19" ht="15.7" customHeight="1">
      <c r="B107" s="869" t="s">
        <v>3607</v>
      </c>
      <c r="C107" s="908" t="s">
        <v>5811</v>
      </c>
      <c r="D107" s="908" t="s">
        <v>2352</v>
      </c>
      <c r="E107" s="866" t="s">
        <v>1628</v>
      </c>
      <c r="F107" s="866" t="s">
        <v>1627</v>
      </c>
      <c r="G107" s="869" t="s">
        <v>3691</v>
      </c>
      <c r="H107" s="866" t="s">
        <v>76</v>
      </c>
      <c r="I107" s="868">
        <v>0.5</v>
      </c>
      <c r="J107" s="868">
        <f>Tabla16[[#This Row],[Tiempo  (UT)]]*60</f>
        <v>30</v>
      </c>
      <c r="K107"/>
      <c r="L107"/>
      <c r="M107"/>
      <c r="N107"/>
      <c r="O107"/>
      <c r="P107"/>
      <c r="Q107"/>
      <c r="R107"/>
      <c r="S107"/>
    </row>
    <row r="108" spans="2:19" ht="15.7" customHeight="1">
      <c r="B108" s="869" t="s">
        <v>3610</v>
      </c>
      <c r="C108" s="908" t="s">
        <v>5819</v>
      </c>
      <c r="D108" s="908" t="s">
        <v>2709</v>
      </c>
      <c r="E108" s="879" t="s">
        <v>3920</v>
      </c>
      <c r="F108" s="879" t="s">
        <v>3921</v>
      </c>
      <c r="G108" s="869" t="s">
        <v>3611</v>
      </c>
      <c r="H108" s="866" t="s">
        <v>5885</v>
      </c>
      <c r="I108" s="868">
        <v>0.67</v>
      </c>
      <c r="J108" s="868">
        <f>Tabla16[[#This Row],[Tiempo  (UT)]]*60</f>
        <v>40.200000000000003</v>
      </c>
      <c r="K108"/>
      <c r="L108"/>
      <c r="M108"/>
      <c r="N108"/>
      <c r="O108"/>
      <c r="P108"/>
      <c r="Q108"/>
      <c r="R108"/>
      <c r="S108"/>
    </row>
    <row r="109" spans="2:19" ht="15.7" customHeight="1">
      <c r="B109" s="883" t="s">
        <v>1599</v>
      </c>
      <c r="C109" s="917"/>
      <c r="D109" s="917"/>
      <c r="E109" s="882" t="s">
        <v>1598</v>
      </c>
      <c r="F109" s="882" t="s">
        <v>1597</v>
      </c>
      <c r="G109" s="883" t="s">
        <v>654</v>
      </c>
      <c r="H109" s="882" t="s">
        <v>1596</v>
      </c>
      <c r="I109" s="884">
        <v>0</v>
      </c>
      <c r="J109" s="884">
        <f>Tabla16[[#This Row],[Tiempo  (UT)]]*60</f>
        <v>0</v>
      </c>
      <c r="K109"/>
      <c r="L109"/>
      <c r="M109"/>
      <c r="N109"/>
      <c r="O109"/>
      <c r="P109"/>
      <c r="Q109"/>
      <c r="R109"/>
      <c r="S109"/>
    </row>
    <row r="110" spans="2:19" ht="15.7" customHeight="1">
      <c r="B110" s="883" t="s">
        <v>1595</v>
      </c>
      <c r="C110" s="917"/>
      <c r="D110" s="917"/>
      <c r="E110" s="882" t="s">
        <v>1594</v>
      </c>
      <c r="F110" s="882" t="s">
        <v>1593</v>
      </c>
      <c r="G110" s="883" t="s">
        <v>649</v>
      </c>
      <c r="H110" s="882" t="s">
        <v>8</v>
      </c>
      <c r="I110" s="884">
        <v>0</v>
      </c>
      <c r="J110" s="884">
        <f>Tabla16[[#This Row],[Tiempo  (UT)]]*60</f>
        <v>0</v>
      </c>
      <c r="K110"/>
      <c r="L110"/>
      <c r="M110"/>
      <c r="N110"/>
      <c r="O110"/>
      <c r="P110"/>
      <c r="Q110"/>
      <c r="R110"/>
      <c r="S110"/>
    </row>
    <row r="111" spans="2:19" ht="15.7" customHeight="1">
      <c r="B111" s="883" t="s">
        <v>1592</v>
      </c>
      <c r="C111" s="917"/>
      <c r="D111" s="917"/>
      <c r="E111" s="882"/>
      <c r="F111" s="882"/>
      <c r="G111" s="918" t="s">
        <v>6047</v>
      </c>
      <c r="H111" s="882"/>
      <c r="I111" s="919">
        <v>0.67</v>
      </c>
      <c r="J111" s="884">
        <f>Tabla16[[#This Row],[Tiempo  (UT)]]*60</f>
        <v>40.200000000000003</v>
      </c>
      <c r="K111"/>
      <c r="L111"/>
      <c r="M111"/>
      <c r="N111"/>
      <c r="O111"/>
      <c r="P111"/>
      <c r="Q111"/>
      <c r="R111"/>
      <c r="S111"/>
    </row>
    <row r="112" spans="2:19" ht="15.7" customHeight="1">
      <c r="B112" s="883" t="s">
        <v>1589</v>
      </c>
      <c r="C112" s="917"/>
      <c r="D112" s="917"/>
      <c r="E112" s="882"/>
      <c r="F112" s="882"/>
      <c r="G112" s="918" t="s">
        <v>3745</v>
      </c>
      <c r="H112" s="882"/>
      <c r="I112" s="919">
        <v>0.1</v>
      </c>
      <c r="J112" s="884">
        <f>Tabla16[[#This Row],[Tiempo  (UT)]]*60</f>
        <v>6</v>
      </c>
      <c r="K112"/>
      <c r="L112"/>
      <c r="M112"/>
      <c r="N112"/>
      <c r="O112"/>
      <c r="P112"/>
      <c r="Q112"/>
      <c r="R112"/>
      <c r="S112"/>
    </row>
    <row r="113" spans="2:19" ht="15.7" customHeight="1">
      <c r="B113" s="886" t="s">
        <v>1585</v>
      </c>
      <c r="C113" s="920"/>
      <c r="D113" s="920"/>
      <c r="E113" s="885" t="s">
        <v>1584</v>
      </c>
      <c r="F113" s="885" t="s">
        <v>1583</v>
      </c>
      <c r="G113" s="886" t="s">
        <v>1582</v>
      </c>
      <c r="H113" s="885" t="s">
        <v>10</v>
      </c>
      <c r="I113" s="887">
        <v>1</v>
      </c>
      <c r="J113" s="887">
        <f>Tabla16[[#This Row],[Tiempo  (UT)]]*60</f>
        <v>60</v>
      </c>
      <c r="K113"/>
      <c r="L113"/>
      <c r="M113"/>
      <c r="N113"/>
      <c r="O113"/>
      <c r="P113"/>
      <c r="Q113"/>
      <c r="R113"/>
      <c r="S113"/>
    </row>
    <row r="114" spans="2:19" ht="15.7" customHeight="1">
      <c r="B114" s="886" t="s">
        <v>1581</v>
      </c>
      <c r="C114" s="920"/>
      <c r="D114" s="920"/>
      <c r="E114" s="885" t="s">
        <v>1580</v>
      </c>
      <c r="F114" s="885" t="s">
        <v>1579</v>
      </c>
      <c r="G114" s="886" t="s">
        <v>1578</v>
      </c>
      <c r="H114" s="885" t="s">
        <v>1577</v>
      </c>
      <c r="I114" s="887">
        <v>0.5</v>
      </c>
      <c r="J114" s="887">
        <f>Tabla16[[#This Row],[Tiempo  (UT)]]*60</f>
        <v>30</v>
      </c>
      <c r="K114"/>
      <c r="L114"/>
      <c r="M114"/>
      <c r="N114"/>
      <c r="O114"/>
      <c r="P114"/>
      <c r="Q114"/>
      <c r="R114"/>
      <c r="S114"/>
    </row>
    <row r="115" spans="2:19" ht="15.7" customHeight="1">
      <c r="B115" s="889" t="s">
        <v>1576</v>
      </c>
      <c r="C115" s="921"/>
      <c r="D115" s="921"/>
      <c r="E115" s="888" t="s">
        <v>656</v>
      </c>
      <c r="F115" s="888" t="s">
        <v>655</v>
      </c>
      <c r="G115" s="889" t="s">
        <v>654</v>
      </c>
      <c r="H115" s="888" t="s">
        <v>653</v>
      </c>
      <c r="I115" s="890">
        <v>0</v>
      </c>
      <c r="J115" s="890">
        <f>Tabla16[[#This Row],[Tiempo  (UT)]]*60</f>
        <v>0</v>
      </c>
      <c r="K115"/>
      <c r="L115"/>
      <c r="M115"/>
      <c r="N115"/>
      <c r="O115"/>
      <c r="P115"/>
      <c r="Q115"/>
      <c r="R115"/>
      <c r="S115"/>
    </row>
    <row r="116" spans="2:19" ht="15.7" customHeight="1">
      <c r="B116" s="889" t="s">
        <v>1575</v>
      </c>
      <c r="C116" s="921"/>
      <c r="D116" s="921"/>
      <c r="E116" s="888" t="s">
        <v>651</v>
      </c>
      <c r="F116" s="888" t="s">
        <v>650</v>
      </c>
      <c r="G116" s="889" t="s">
        <v>649</v>
      </c>
      <c r="H116" s="888" t="s">
        <v>648</v>
      </c>
      <c r="I116" s="890">
        <v>0</v>
      </c>
      <c r="J116" s="890">
        <f>Tabla16[[#This Row],[Tiempo  (UT)]]*60</f>
        <v>0</v>
      </c>
      <c r="K116"/>
      <c r="L116"/>
      <c r="M116"/>
      <c r="N116"/>
      <c r="O116"/>
      <c r="P116"/>
      <c r="Q116"/>
      <c r="R116"/>
      <c r="S116"/>
    </row>
    <row r="117" spans="2:19" ht="15.7" customHeight="1">
      <c r="B117" s="889" t="s">
        <v>1574</v>
      </c>
      <c r="C117" s="921"/>
      <c r="D117" s="921"/>
      <c r="E117" s="888" t="s">
        <v>646</v>
      </c>
      <c r="F117" s="888" t="s">
        <v>644</v>
      </c>
      <c r="G117" s="889" t="s">
        <v>645</v>
      </c>
      <c r="H117" s="888" t="s">
        <v>644</v>
      </c>
      <c r="I117" s="890">
        <v>0</v>
      </c>
      <c r="J117" s="890">
        <f>Tabla16[[#This Row],[Tiempo  (UT)]]*60</f>
        <v>0</v>
      </c>
      <c r="K117"/>
      <c r="L117"/>
      <c r="M117"/>
      <c r="N117"/>
      <c r="O117"/>
      <c r="P117"/>
      <c r="Q117"/>
      <c r="R117"/>
      <c r="S117"/>
    </row>
    <row r="118" spans="2:19" ht="15.7" customHeight="1">
      <c r="B118" s="889" t="s">
        <v>1573</v>
      </c>
      <c r="C118" s="921"/>
      <c r="D118" s="921"/>
      <c r="E118" s="888" t="s">
        <v>642</v>
      </c>
      <c r="F118" s="888" t="s">
        <v>641</v>
      </c>
      <c r="G118" s="889" t="s">
        <v>640</v>
      </c>
      <c r="H118" s="888" t="s">
        <v>1214</v>
      </c>
      <c r="I118" s="890">
        <v>0.7</v>
      </c>
      <c r="J118" s="890">
        <f>Tabla16[[#This Row],[Tiempo  (UT)]]*60</f>
        <v>42</v>
      </c>
      <c r="K118"/>
      <c r="L118"/>
      <c r="M118"/>
      <c r="N118"/>
      <c r="O118"/>
      <c r="P118"/>
      <c r="Q118"/>
      <c r="R118"/>
      <c r="S118"/>
    </row>
    <row r="119" spans="2:19" ht="15.7" customHeight="1">
      <c r="B119" s="889" t="s">
        <v>1572</v>
      </c>
      <c r="C119" s="921"/>
      <c r="D119" s="921"/>
      <c r="E119" s="888" t="s">
        <v>637</v>
      </c>
      <c r="F119" s="888" t="s">
        <v>636</v>
      </c>
      <c r="G119" s="889" t="s">
        <v>1571</v>
      </c>
      <c r="H119" s="888" t="s">
        <v>79</v>
      </c>
      <c r="I119" s="890">
        <v>0.5</v>
      </c>
      <c r="J119" s="890">
        <f>Tabla16[[#This Row],[Tiempo  (UT)]]*60</f>
        <v>30</v>
      </c>
      <c r="K119"/>
      <c r="L119"/>
      <c r="M119"/>
      <c r="N119"/>
      <c r="O119"/>
      <c r="P119"/>
      <c r="Q119"/>
      <c r="R119"/>
      <c r="S119"/>
    </row>
    <row r="120" spans="2:19" ht="15.7" customHeight="1">
      <c r="B120" s="889" t="s">
        <v>1570</v>
      </c>
      <c r="C120" s="921"/>
      <c r="D120" s="921"/>
      <c r="E120" s="888" t="s">
        <v>1569</v>
      </c>
      <c r="F120" s="888" t="s">
        <v>1568</v>
      </c>
      <c r="G120" s="889" t="s">
        <v>1567</v>
      </c>
      <c r="H120" s="888" t="s">
        <v>1566</v>
      </c>
      <c r="I120" s="890">
        <v>1</v>
      </c>
      <c r="J120" s="890">
        <f>Tabla16[[#This Row],[Tiempo  (UT)]]*60</f>
        <v>60</v>
      </c>
      <c r="K120"/>
      <c r="L120"/>
      <c r="M120"/>
      <c r="N120"/>
      <c r="O120"/>
      <c r="P120"/>
      <c r="Q120"/>
      <c r="R120"/>
      <c r="S120"/>
    </row>
    <row r="121" spans="2:19" ht="15.7" customHeight="1">
      <c r="B121" s="889" t="s">
        <v>1565</v>
      </c>
      <c r="C121" s="921"/>
      <c r="D121" s="921"/>
      <c r="E121" s="888" t="s">
        <v>627</v>
      </c>
      <c r="F121" s="888" t="s">
        <v>626</v>
      </c>
      <c r="G121" s="889" t="s">
        <v>625</v>
      </c>
      <c r="H121" s="888" t="s">
        <v>624</v>
      </c>
      <c r="I121" s="890">
        <v>0.7</v>
      </c>
      <c r="J121" s="890">
        <f>Tabla16[[#This Row],[Tiempo  (UT)]]*60</f>
        <v>42</v>
      </c>
      <c r="K121"/>
      <c r="L121"/>
      <c r="M121"/>
      <c r="N121"/>
      <c r="O121"/>
      <c r="P121"/>
      <c r="Q121"/>
      <c r="R121"/>
      <c r="S121"/>
    </row>
    <row r="122" spans="2:19" ht="15.7" customHeight="1">
      <c r="B122" s="889" t="s">
        <v>1564</v>
      </c>
      <c r="C122" s="921"/>
      <c r="D122" s="921"/>
      <c r="E122" s="888" t="s">
        <v>1563</v>
      </c>
      <c r="F122" s="888" t="s">
        <v>1562</v>
      </c>
      <c r="G122" s="889" t="s">
        <v>3694</v>
      </c>
      <c r="H122" s="888" t="s">
        <v>1561</v>
      </c>
      <c r="I122" s="890">
        <v>0.2</v>
      </c>
      <c r="J122" s="890">
        <f>Tabla16[[#This Row],[Tiempo  (UT)]]*60</f>
        <v>12</v>
      </c>
      <c r="K122"/>
      <c r="L122"/>
      <c r="M122"/>
      <c r="N122"/>
      <c r="O122"/>
      <c r="P122"/>
      <c r="Q122"/>
      <c r="R122"/>
      <c r="S122"/>
    </row>
    <row r="123" spans="2:19" ht="15.7" customHeight="1">
      <c r="B123" s="889" t="s">
        <v>1560</v>
      </c>
      <c r="C123" s="921"/>
      <c r="D123" s="921"/>
      <c r="E123" s="888" t="s">
        <v>1559</v>
      </c>
      <c r="F123" s="888" t="s">
        <v>1558</v>
      </c>
      <c r="G123" s="889" t="s">
        <v>3695</v>
      </c>
      <c r="H123" s="888" t="s">
        <v>1557</v>
      </c>
      <c r="I123" s="890">
        <v>0.4</v>
      </c>
      <c r="J123" s="890">
        <f>Tabla16[[#This Row],[Tiempo  (UT)]]*60</f>
        <v>24</v>
      </c>
      <c r="K123"/>
      <c r="L123"/>
      <c r="M123"/>
      <c r="N123"/>
      <c r="O123"/>
      <c r="P123"/>
      <c r="Q123"/>
      <c r="R123"/>
      <c r="S123"/>
    </row>
    <row r="124" spans="2:19" ht="15.7" customHeight="1">
      <c r="B124" s="889" t="s">
        <v>1556</v>
      </c>
      <c r="C124" s="921"/>
      <c r="D124" s="921"/>
      <c r="E124" s="888" t="s">
        <v>1555</v>
      </c>
      <c r="F124" s="888" t="s">
        <v>1554</v>
      </c>
      <c r="G124" s="889" t="s">
        <v>3696</v>
      </c>
      <c r="H124" s="888" t="s">
        <v>1553</v>
      </c>
      <c r="I124" s="890">
        <v>0.1</v>
      </c>
      <c r="J124" s="890">
        <f>Tabla16[[#This Row],[Tiempo  (UT)]]*60</f>
        <v>6</v>
      </c>
      <c r="K124"/>
      <c r="L124"/>
      <c r="M124"/>
      <c r="N124"/>
      <c r="O124"/>
      <c r="P124"/>
      <c r="Q124"/>
      <c r="R124"/>
      <c r="S124"/>
    </row>
    <row r="125" spans="2:19" ht="15.7" customHeight="1">
      <c r="B125" s="889" t="s">
        <v>1552</v>
      </c>
      <c r="C125" s="921"/>
      <c r="D125" s="921"/>
      <c r="E125" s="888" t="s">
        <v>1551</v>
      </c>
      <c r="F125" s="888" t="s">
        <v>1550</v>
      </c>
      <c r="G125" s="889" t="s">
        <v>3697</v>
      </c>
      <c r="H125" s="888" t="s">
        <v>1549</v>
      </c>
      <c r="I125" s="890">
        <v>1.3</v>
      </c>
      <c r="J125" s="890">
        <f>Tabla16[[#This Row],[Tiempo  (UT)]]*60</f>
        <v>78</v>
      </c>
      <c r="K125"/>
      <c r="L125"/>
      <c r="M125"/>
      <c r="N125"/>
      <c r="O125"/>
      <c r="P125"/>
      <c r="Q125"/>
      <c r="R125"/>
      <c r="S125"/>
    </row>
    <row r="126" spans="2:19" ht="15.7" customHeight="1">
      <c r="B126" s="889" t="s">
        <v>1548</v>
      </c>
      <c r="C126" s="921"/>
      <c r="D126" s="921"/>
      <c r="E126" s="888" t="s">
        <v>1547</v>
      </c>
      <c r="F126" s="888" t="s">
        <v>1546</v>
      </c>
      <c r="G126" s="889" t="s">
        <v>3698</v>
      </c>
      <c r="H126" s="888" t="s">
        <v>1545</v>
      </c>
      <c r="I126" s="890">
        <v>0.8</v>
      </c>
      <c r="J126" s="890">
        <f>Tabla16[[#This Row],[Tiempo  (UT)]]*60</f>
        <v>48</v>
      </c>
      <c r="K126"/>
      <c r="L126"/>
      <c r="M126"/>
      <c r="N126"/>
      <c r="O126"/>
      <c r="P126"/>
      <c r="Q126"/>
      <c r="R126"/>
      <c r="S126"/>
    </row>
    <row r="127" spans="2:19" ht="15.7" customHeight="1">
      <c r="B127" s="889" t="s">
        <v>1544</v>
      </c>
      <c r="C127" s="921"/>
      <c r="D127" s="921"/>
      <c r="E127" s="888" t="s">
        <v>1543</v>
      </c>
      <c r="F127" s="888" t="s">
        <v>1542</v>
      </c>
      <c r="G127" s="889" t="s">
        <v>3699</v>
      </c>
      <c r="H127" s="888" t="s">
        <v>1541</v>
      </c>
      <c r="I127" s="890">
        <v>1.5</v>
      </c>
      <c r="J127" s="890">
        <f>Tabla16[[#This Row],[Tiempo  (UT)]]*60</f>
        <v>90</v>
      </c>
      <c r="K127"/>
      <c r="L127"/>
      <c r="M127"/>
      <c r="N127"/>
      <c r="O127"/>
      <c r="P127"/>
      <c r="Q127"/>
      <c r="R127"/>
      <c r="S127"/>
    </row>
    <row r="128" spans="2:19" ht="15.7" customHeight="1">
      <c r="B128" s="889" t="s">
        <v>1540</v>
      </c>
      <c r="C128" s="921"/>
      <c r="D128" s="921"/>
      <c r="E128" s="888" t="s">
        <v>1539</v>
      </c>
      <c r="F128" s="888" t="s">
        <v>1538</v>
      </c>
      <c r="G128" s="889" t="s">
        <v>3700</v>
      </c>
      <c r="H128" s="888" t="s">
        <v>1537</v>
      </c>
      <c r="I128" s="890">
        <v>1.5</v>
      </c>
      <c r="J128" s="890">
        <f>Tabla16[[#This Row],[Tiempo  (UT)]]*60</f>
        <v>90</v>
      </c>
      <c r="K128"/>
      <c r="L128"/>
      <c r="M128"/>
      <c r="N128"/>
      <c r="O128"/>
      <c r="P128"/>
      <c r="Q128"/>
      <c r="R128"/>
      <c r="S128"/>
    </row>
    <row r="129" spans="2:19" ht="15.7" customHeight="1">
      <c r="B129" s="889" t="s">
        <v>1536</v>
      </c>
      <c r="C129" s="921"/>
      <c r="D129" s="921"/>
      <c r="E129" s="888" t="s">
        <v>1535</v>
      </c>
      <c r="F129" s="888" t="s">
        <v>1534</v>
      </c>
      <c r="G129" s="889" t="s">
        <v>3701</v>
      </c>
      <c r="H129" s="888" t="s">
        <v>1533</v>
      </c>
      <c r="I129" s="890">
        <v>1</v>
      </c>
      <c r="J129" s="890">
        <f>Tabla16[[#This Row],[Tiempo  (UT)]]*60</f>
        <v>60</v>
      </c>
      <c r="K129"/>
      <c r="L129"/>
      <c r="M129"/>
      <c r="N129"/>
      <c r="O129"/>
      <c r="P129"/>
      <c r="Q129"/>
      <c r="R129"/>
      <c r="S129"/>
    </row>
    <row r="130" spans="2:19" ht="15.7" customHeight="1">
      <c r="B130" s="889" t="s">
        <v>1532</v>
      </c>
      <c r="C130" s="921"/>
      <c r="D130" s="921"/>
      <c r="E130" s="888" t="s">
        <v>1531</v>
      </c>
      <c r="F130" s="888" t="s">
        <v>1530</v>
      </c>
      <c r="G130" s="889" t="s">
        <v>3702</v>
      </c>
      <c r="H130" s="888" t="s">
        <v>1529</v>
      </c>
      <c r="I130" s="890">
        <v>1</v>
      </c>
      <c r="J130" s="890">
        <f>Tabla16[[#This Row],[Tiempo  (UT)]]*60</f>
        <v>60</v>
      </c>
      <c r="K130"/>
      <c r="L130"/>
      <c r="M130"/>
      <c r="N130"/>
      <c r="O130"/>
      <c r="P130"/>
      <c r="Q130"/>
      <c r="R130"/>
      <c r="S130"/>
    </row>
    <row r="131" spans="2:19" ht="15.7" customHeight="1">
      <c r="B131" s="889" t="s">
        <v>1528</v>
      </c>
      <c r="C131" s="921"/>
      <c r="D131" s="921"/>
      <c r="E131" s="888" t="s">
        <v>1527</v>
      </c>
      <c r="F131" s="888" t="s">
        <v>1526</v>
      </c>
      <c r="G131" s="889" t="s">
        <v>3703</v>
      </c>
      <c r="H131" s="888" t="s">
        <v>1525</v>
      </c>
      <c r="I131" s="890">
        <v>0.8</v>
      </c>
      <c r="J131" s="890">
        <f>Tabla16[[#This Row],[Tiempo  (UT)]]*60</f>
        <v>48</v>
      </c>
      <c r="K131"/>
      <c r="L131"/>
      <c r="M131"/>
      <c r="N131"/>
      <c r="O131"/>
      <c r="P131"/>
      <c r="Q131"/>
      <c r="R131"/>
      <c r="S131"/>
    </row>
    <row r="132" spans="2:19" ht="15.7" customHeight="1">
      <c r="B132" s="889" t="s">
        <v>1524</v>
      </c>
      <c r="C132" s="921"/>
      <c r="D132" s="921"/>
      <c r="E132" s="888" t="s">
        <v>1523</v>
      </c>
      <c r="F132" s="888" t="s">
        <v>1522</v>
      </c>
      <c r="G132" s="889" t="s">
        <v>3704</v>
      </c>
      <c r="H132" s="888" t="s">
        <v>1521</v>
      </c>
      <c r="I132" s="890">
        <v>0.8</v>
      </c>
      <c r="J132" s="890">
        <f>Tabla16[[#This Row],[Tiempo  (UT)]]*60</f>
        <v>48</v>
      </c>
      <c r="K132"/>
      <c r="L132"/>
      <c r="M132"/>
      <c r="N132"/>
      <c r="O132"/>
      <c r="P132"/>
      <c r="Q132"/>
      <c r="R132"/>
      <c r="S132"/>
    </row>
    <row r="133" spans="2:19" ht="15.7" customHeight="1">
      <c r="B133" s="889" t="s">
        <v>1520</v>
      </c>
      <c r="C133" s="921"/>
      <c r="D133" s="921"/>
      <c r="E133" s="888" t="s">
        <v>1519</v>
      </c>
      <c r="F133" s="888" t="s">
        <v>1518</v>
      </c>
      <c r="G133" s="889" t="s">
        <v>3705</v>
      </c>
      <c r="H133" s="888" t="s">
        <v>1517</v>
      </c>
      <c r="I133" s="890">
        <v>0.5</v>
      </c>
      <c r="J133" s="890">
        <f>Tabla16[[#This Row],[Tiempo  (UT)]]*60</f>
        <v>30</v>
      </c>
      <c r="K133"/>
      <c r="L133"/>
      <c r="M133"/>
      <c r="N133"/>
      <c r="O133"/>
      <c r="P133"/>
      <c r="Q133"/>
      <c r="R133"/>
      <c r="S133"/>
    </row>
    <row r="134" spans="2:19" ht="15.7" customHeight="1">
      <c r="B134" s="889" t="s">
        <v>1516</v>
      </c>
      <c r="C134" s="921"/>
      <c r="D134" s="921"/>
      <c r="E134" s="888" t="s">
        <v>1515</v>
      </c>
      <c r="F134" s="888" t="s">
        <v>1514</v>
      </c>
      <c r="G134" s="889" t="s">
        <v>3706</v>
      </c>
      <c r="H134" s="888" t="s">
        <v>1513</v>
      </c>
      <c r="I134" s="890">
        <v>0.8</v>
      </c>
      <c r="J134" s="890">
        <f>Tabla16[[#This Row],[Tiempo  (UT)]]*60</f>
        <v>48</v>
      </c>
      <c r="K134"/>
      <c r="L134"/>
      <c r="M134"/>
      <c r="N134"/>
      <c r="O134"/>
      <c r="P134"/>
      <c r="Q134"/>
      <c r="R134"/>
      <c r="S134"/>
    </row>
    <row r="135" spans="2:19" ht="15.7" customHeight="1">
      <c r="B135" s="889" t="s">
        <v>1512</v>
      </c>
      <c r="C135" s="921"/>
      <c r="D135" s="921"/>
      <c r="E135" s="888" t="s">
        <v>1511</v>
      </c>
      <c r="F135" s="888" t="s">
        <v>1510</v>
      </c>
      <c r="G135" s="889" t="s">
        <v>3707</v>
      </c>
      <c r="H135" s="888" t="s">
        <v>1509</v>
      </c>
      <c r="I135" s="890">
        <v>1</v>
      </c>
      <c r="J135" s="890">
        <f>Tabla16[[#This Row],[Tiempo  (UT)]]*60</f>
        <v>60</v>
      </c>
      <c r="K135"/>
      <c r="L135"/>
      <c r="M135"/>
      <c r="N135"/>
      <c r="O135"/>
      <c r="P135"/>
      <c r="Q135"/>
      <c r="R135"/>
      <c r="S135"/>
    </row>
    <row r="136" spans="2:19" ht="15.7" customHeight="1">
      <c r="B136" s="889" t="s">
        <v>1508</v>
      </c>
      <c r="C136" s="921"/>
      <c r="D136" s="921"/>
      <c r="E136" s="888" t="s">
        <v>1507</v>
      </c>
      <c r="F136" s="888" t="s">
        <v>1506</v>
      </c>
      <c r="G136" s="889" t="s">
        <v>3708</v>
      </c>
      <c r="H136" s="888" t="s">
        <v>1505</v>
      </c>
      <c r="I136" s="890">
        <v>0.8</v>
      </c>
      <c r="J136" s="890">
        <f>Tabla16[[#This Row],[Tiempo  (UT)]]*60</f>
        <v>48</v>
      </c>
      <c r="K136"/>
      <c r="L136"/>
      <c r="M136"/>
      <c r="N136"/>
      <c r="O136"/>
      <c r="P136"/>
      <c r="Q136"/>
      <c r="R136"/>
      <c r="S136"/>
    </row>
    <row r="137" spans="2:19" ht="15.7" customHeight="1">
      <c r="B137" s="889" t="s">
        <v>1504</v>
      </c>
      <c r="C137" s="921"/>
      <c r="D137" s="921"/>
      <c r="E137" s="888" t="s">
        <v>1503</v>
      </c>
      <c r="F137" s="888" t="s">
        <v>1502</v>
      </c>
      <c r="G137" s="889" t="s">
        <v>3709</v>
      </c>
      <c r="H137" s="888" t="s">
        <v>1501</v>
      </c>
      <c r="I137" s="890">
        <v>0.5</v>
      </c>
      <c r="J137" s="890">
        <f>Tabla16[[#This Row],[Tiempo  (UT)]]*60</f>
        <v>30</v>
      </c>
      <c r="K137"/>
      <c r="L137"/>
      <c r="M137"/>
      <c r="N137"/>
      <c r="O137"/>
      <c r="P137"/>
      <c r="Q137"/>
      <c r="R137"/>
      <c r="S137"/>
    </row>
    <row r="138" spans="2:19" ht="15.7" customHeight="1">
      <c r="B138" s="889" t="s">
        <v>1500</v>
      </c>
      <c r="C138" s="921"/>
      <c r="D138" s="921"/>
      <c r="E138" s="888" t="s">
        <v>1499</v>
      </c>
      <c r="F138" s="888" t="s">
        <v>1498</v>
      </c>
      <c r="G138" s="889" t="s">
        <v>3710</v>
      </c>
      <c r="H138" s="888" t="s">
        <v>1497</v>
      </c>
      <c r="I138" s="890">
        <v>1.5</v>
      </c>
      <c r="J138" s="890">
        <f>Tabla16[[#This Row],[Tiempo  (UT)]]*60</f>
        <v>90</v>
      </c>
      <c r="K138"/>
      <c r="L138"/>
      <c r="M138"/>
      <c r="N138"/>
      <c r="O138"/>
      <c r="P138"/>
      <c r="Q138"/>
      <c r="R138"/>
      <c r="S138"/>
    </row>
    <row r="139" spans="2:19" ht="15.7" customHeight="1">
      <c r="B139" s="889" t="s">
        <v>1496</v>
      </c>
      <c r="C139" s="921"/>
      <c r="D139" s="921"/>
      <c r="E139" s="888" t="s">
        <v>1495</v>
      </c>
      <c r="F139" s="888" t="s">
        <v>1494</v>
      </c>
      <c r="G139" s="889" t="s">
        <v>3711</v>
      </c>
      <c r="H139" s="888" t="s">
        <v>1493</v>
      </c>
      <c r="I139" s="890">
        <v>0.8</v>
      </c>
      <c r="J139" s="890">
        <f>Tabla16[[#This Row],[Tiempo  (UT)]]*60</f>
        <v>48</v>
      </c>
      <c r="K139"/>
      <c r="L139"/>
      <c r="M139"/>
      <c r="N139"/>
      <c r="O139"/>
      <c r="P139"/>
      <c r="Q139"/>
      <c r="R139"/>
      <c r="S139"/>
    </row>
    <row r="140" spans="2:19" ht="15.7" customHeight="1">
      <c r="B140" s="889" t="s">
        <v>1492</v>
      </c>
      <c r="C140" s="921"/>
      <c r="D140" s="921"/>
      <c r="E140" s="888" t="s">
        <v>1491</v>
      </c>
      <c r="F140" s="888" t="s">
        <v>1490</v>
      </c>
      <c r="G140" s="889" t="s">
        <v>3712</v>
      </c>
      <c r="H140" s="888" t="s">
        <v>1489</v>
      </c>
      <c r="I140" s="890">
        <v>0.8</v>
      </c>
      <c r="J140" s="890">
        <f>Tabla16[[#This Row],[Tiempo  (UT)]]*60</f>
        <v>48</v>
      </c>
      <c r="K140"/>
      <c r="L140"/>
      <c r="M140"/>
      <c r="N140"/>
      <c r="O140"/>
      <c r="P140"/>
      <c r="Q140"/>
      <c r="R140"/>
      <c r="S140"/>
    </row>
    <row r="141" spans="2:19" ht="15.7" customHeight="1">
      <c r="B141" s="889" t="s">
        <v>1488</v>
      </c>
      <c r="C141" s="921"/>
      <c r="D141" s="921"/>
      <c r="E141" s="888" t="s">
        <v>1233</v>
      </c>
      <c r="F141" s="888" t="s">
        <v>1232</v>
      </c>
      <c r="G141" s="889" t="s">
        <v>3713</v>
      </c>
      <c r="H141" s="888" t="s">
        <v>1231</v>
      </c>
      <c r="I141" s="890">
        <v>0.8</v>
      </c>
      <c r="J141" s="890">
        <f>Tabla16[[#This Row],[Tiempo  (UT)]]*60</f>
        <v>48</v>
      </c>
      <c r="K141"/>
      <c r="L141"/>
      <c r="M141"/>
      <c r="N141"/>
      <c r="O141"/>
      <c r="P141"/>
      <c r="Q141"/>
      <c r="R141"/>
      <c r="S141"/>
    </row>
    <row r="142" spans="2:19" ht="15.7" customHeight="1">
      <c r="B142" s="889" t="s">
        <v>1487</v>
      </c>
      <c r="C142" s="921"/>
      <c r="D142" s="921"/>
      <c r="E142" s="888" t="s">
        <v>1486</v>
      </c>
      <c r="F142" s="888" t="s">
        <v>1485</v>
      </c>
      <c r="G142" s="889" t="s">
        <v>3714</v>
      </c>
      <c r="H142" s="888" t="s">
        <v>1484</v>
      </c>
      <c r="I142" s="890">
        <v>0.3</v>
      </c>
      <c r="J142" s="890">
        <f>Tabla16[[#This Row],[Tiempo  (UT)]]*60</f>
        <v>18</v>
      </c>
      <c r="K142"/>
      <c r="L142"/>
      <c r="M142"/>
      <c r="N142"/>
      <c r="O142"/>
      <c r="P142"/>
      <c r="Q142"/>
      <c r="R142"/>
      <c r="S142"/>
    </row>
    <row r="143" spans="2:19" ht="15.7" customHeight="1">
      <c r="B143" s="889" t="s">
        <v>1483</v>
      </c>
      <c r="C143" s="921"/>
      <c r="D143" s="921"/>
      <c r="E143" s="888" t="s">
        <v>1482</v>
      </c>
      <c r="F143" s="888" t="s">
        <v>1481</v>
      </c>
      <c r="G143" s="889" t="s">
        <v>3715</v>
      </c>
      <c r="H143" s="888" t="s">
        <v>1480</v>
      </c>
      <c r="I143" s="890">
        <v>0.8</v>
      </c>
      <c r="J143" s="890">
        <f>Tabla16[[#This Row],[Tiempo  (UT)]]*60</f>
        <v>48</v>
      </c>
      <c r="K143"/>
      <c r="L143"/>
      <c r="M143"/>
      <c r="N143"/>
      <c r="O143"/>
      <c r="P143"/>
      <c r="Q143"/>
      <c r="R143"/>
      <c r="S143"/>
    </row>
    <row r="144" spans="2:19" ht="15.7" customHeight="1">
      <c r="B144" s="889" t="s">
        <v>1479</v>
      </c>
      <c r="C144" s="921"/>
      <c r="D144" s="921"/>
      <c r="E144" s="888" t="s">
        <v>1478</v>
      </c>
      <c r="F144" s="888" t="s">
        <v>1477</v>
      </c>
      <c r="G144" s="889" t="s">
        <v>3716</v>
      </c>
      <c r="H144" s="888" t="s">
        <v>1476</v>
      </c>
      <c r="I144" s="890">
        <v>0.3</v>
      </c>
      <c r="J144" s="890">
        <f>Tabla16[[#This Row],[Tiempo  (UT)]]*60</f>
        <v>18</v>
      </c>
      <c r="K144"/>
      <c r="L144"/>
      <c r="M144"/>
      <c r="N144"/>
      <c r="O144"/>
      <c r="P144"/>
      <c r="Q144"/>
      <c r="R144"/>
      <c r="S144"/>
    </row>
    <row r="145" spans="2:19" ht="15.7" customHeight="1">
      <c r="B145" s="889" t="s">
        <v>1475</v>
      </c>
      <c r="C145" s="921"/>
      <c r="D145" s="921"/>
      <c r="E145" s="888" t="s">
        <v>1474</v>
      </c>
      <c r="F145" s="888" t="s">
        <v>1473</v>
      </c>
      <c r="G145" s="889" t="s">
        <v>3717</v>
      </c>
      <c r="H145" s="888" t="s">
        <v>1472</v>
      </c>
      <c r="I145" s="890">
        <v>0.5</v>
      </c>
      <c r="J145" s="890">
        <f>Tabla16[[#This Row],[Tiempo  (UT)]]*60</f>
        <v>30</v>
      </c>
      <c r="K145"/>
      <c r="L145"/>
      <c r="M145"/>
      <c r="N145"/>
      <c r="O145"/>
      <c r="P145"/>
      <c r="Q145"/>
      <c r="R145"/>
      <c r="S145"/>
    </row>
    <row r="146" spans="2:19" ht="15.7" customHeight="1">
      <c r="B146" s="889" t="s">
        <v>1471</v>
      </c>
      <c r="C146" s="921"/>
      <c r="D146" s="921"/>
      <c r="E146" s="888" t="s">
        <v>1470</v>
      </c>
      <c r="F146" s="888" t="s">
        <v>1469</v>
      </c>
      <c r="G146" s="889" t="s">
        <v>3718</v>
      </c>
      <c r="H146" s="888" t="s">
        <v>1468</v>
      </c>
      <c r="I146" s="890">
        <v>0.7</v>
      </c>
      <c r="J146" s="890">
        <f>Tabla16[[#This Row],[Tiempo  (UT)]]*60</f>
        <v>42</v>
      </c>
      <c r="K146"/>
      <c r="L146"/>
      <c r="M146"/>
      <c r="N146"/>
      <c r="O146"/>
      <c r="P146"/>
      <c r="Q146"/>
      <c r="R146"/>
      <c r="S146"/>
    </row>
    <row r="147" spans="2:19" ht="15.7" customHeight="1">
      <c r="B147" s="889" t="s">
        <v>1467</v>
      </c>
      <c r="C147" s="921"/>
      <c r="D147" s="921"/>
      <c r="E147" s="888" t="s">
        <v>1465</v>
      </c>
      <c r="F147" s="888" t="s">
        <v>1464</v>
      </c>
      <c r="G147" s="889" t="s">
        <v>3719</v>
      </c>
      <c r="H147" s="888" t="s">
        <v>1463</v>
      </c>
      <c r="I147" s="890">
        <v>0.3</v>
      </c>
      <c r="J147" s="890">
        <f>Tabla16[[#This Row],[Tiempo  (UT)]]*60</f>
        <v>18</v>
      </c>
      <c r="K147"/>
      <c r="L147"/>
      <c r="M147"/>
      <c r="N147"/>
      <c r="O147"/>
      <c r="P147"/>
      <c r="Q147"/>
      <c r="R147"/>
      <c r="S147"/>
    </row>
    <row r="148" spans="2:19" ht="15.7" customHeight="1">
      <c r="B148" s="889" t="s">
        <v>1466</v>
      </c>
      <c r="C148" s="921"/>
      <c r="D148" s="921"/>
      <c r="E148" s="888" t="s">
        <v>1465</v>
      </c>
      <c r="F148" s="888" t="s">
        <v>1464</v>
      </c>
      <c r="G148" s="889" t="s">
        <v>3720</v>
      </c>
      <c r="H148" s="888" t="s">
        <v>1463</v>
      </c>
      <c r="I148" s="890">
        <v>1.2</v>
      </c>
      <c r="J148" s="890">
        <f>Tabla16[[#This Row],[Tiempo  (UT)]]*60</f>
        <v>72</v>
      </c>
      <c r="K148"/>
      <c r="L148"/>
      <c r="M148"/>
      <c r="N148"/>
      <c r="O148"/>
      <c r="P148"/>
      <c r="Q148"/>
      <c r="R148"/>
      <c r="S148"/>
    </row>
    <row r="149" spans="2:19" ht="15.7" customHeight="1">
      <c r="B149" s="889" t="s">
        <v>1462</v>
      </c>
      <c r="C149" s="921"/>
      <c r="D149" s="921"/>
      <c r="E149" s="888" t="s">
        <v>1461</v>
      </c>
      <c r="F149" s="888" t="s">
        <v>1460</v>
      </c>
      <c r="G149" s="889" t="s">
        <v>3721</v>
      </c>
      <c r="H149" s="888" t="s">
        <v>1459</v>
      </c>
      <c r="I149" s="890">
        <v>0.3</v>
      </c>
      <c r="J149" s="890">
        <f>Tabla16[[#This Row],[Tiempo  (UT)]]*60</f>
        <v>18</v>
      </c>
      <c r="K149"/>
      <c r="L149"/>
      <c r="M149"/>
      <c r="N149"/>
      <c r="O149"/>
      <c r="P149"/>
      <c r="Q149"/>
      <c r="R149"/>
      <c r="S149"/>
    </row>
    <row r="150" spans="2:19" ht="15.7" customHeight="1">
      <c r="B150" s="889" t="s">
        <v>1458</v>
      </c>
      <c r="C150" s="921"/>
      <c r="D150" s="921"/>
      <c r="E150" s="888" t="s">
        <v>622</v>
      </c>
      <c r="F150" s="888" t="s">
        <v>1457</v>
      </c>
      <c r="G150" s="889" t="s">
        <v>3722</v>
      </c>
      <c r="H150" s="888" t="s">
        <v>619</v>
      </c>
      <c r="I150" s="890">
        <v>4</v>
      </c>
      <c r="J150" s="890">
        <f>Tabla16[[#This Row],[Tiempo  (UT)]]*60</f>
        <v>240</v>
      </c>
      <c r="K150"/>
      <c r="L150"/>
      <c r="M150"/>
      <c r="N150"/>
      <c r="O150"/>
      <c r="P150"/>
      <c r="Q150"/>
      <c r="R150"/>
      <c r="S150"/>
    </row>
    <row r="151" spans="2:19" ht="15.7" customHeight="1">
      <c r="B151" s="889" t="s">
        <v>1456</v>
      </c>
      <c r="C151" s="921"/>
      <c r="D151" s="921"/>
      <c r="E151" s="888" t="s">
        <v>1455</v>
      </c>
      <c r="F151" s="888" t="s">
        <v>1454</v>
      </c>
      <c r="G151" s="889" t="s">
        <v>3723</v>
      </c>
      <c r="H151" s="888" t="s">
        <v>1453</v>
      </c>
      <c r="I151" s="890">
        <v>24</v>
      </c>
      <c r="J151" s="890">
        <f>Tabla16[[#This Row],[Tiempo  (UT)]]*60</f>
        <v>1440</v>
      </c>
      <c r="K151"/>
      <c r="L151"/>
      <c r="M151"/>
      <c r="N151"/>
      <c r="O151"/>
      <c r="P151"/>
      <c r="Q151"/>
      <c r="R151"/>
      <c r="S151"/>
    </row>
    <row r="152" spans="2:19" ht="15.7" customHeight="1">
      <c r="B152" s="889" t="s">
        <v>1452</v>
      </c>
      <c r="C152" s="921"/>
      <c r="D152" s="921"/>
      <c r="E152" s="888" t="s">
        <v>1451</v>
      </c>
      <c r="F152" s="888" t="s">
        <v>1450</v>
      </c>
      <c r="G152" s="889" t="s">
        <v>3647</v>
      </c>
      <c r="H152" s="888" t="s">
        <v>1449</v>
      </c>
      <c r="I152" s="890">
        <v>0.7</v>
      </c>
      <c r="J152" s="890">
        <f>Tabla16[[#This Row],[Tiempo  (UT)]]*60</f>
        <v>42</v>
      </c>
      <c r="K152"/>
      <c r="L152"/>
      <c r="M152"/>
      <c r="N152"/>
      <c r="O152"/>
      <c r="P152"/>
      <c r="Q152"/>
      <c r="R152"/>
      <c r="S152"/>
    </row>
    <row r="153" spans="2:19" ht="15.7" customHeight="1">
      <c r="B153" s="889" t="s">
        <v>1448</v>
      </c>
      <c r="C153" s="921"/>
      <c r="D153" s="921"/>
      <c r="E153" s="888" t="s">
        <v>1447</v>
      </c>
      <c r="F153" s="888" t="s">
        <v>1446</v>
      </c>
      <c r="G153" s="889" t="s">
        <v>3724</v>
      </c>
      <c r="H153" s="888" t="s">
        <v>1445</v>
      </c>
      <c r="I153" s="890">
        <v>0.3</v>
      </c>
      <c r="J153" s="890">
        <f>Tabla16[[#This Row],[Tiempo  (UT)]]*60</f>
        <v>18</v>
      </c>
      <c r="K153"/>
      <c r="L153"/>
      <c r="M153"/>
      <c r="N153"/>
      <c r="O153"/>
      <c r="P153"/>
      <c r="Q153"/>
      <c r="R153"/>
      <c r="S153"/>
    </row>
    <row r="154" spans="2:19" ht="15.7" customHeight="1">
      <c r="B154" s="889" t="s">
        <v>1444</v>
      </c>
      <c r="C154" s="921"/>
      <c r="D154" s="921"/>
      <c r="E154" s="888" t="s">
        <v>1443</v>
      </c>
      <c r="F154" s="888" t="s">
        <v>1442</v>
      </c>
      <c r="G154" s="889" t="s">
        <v>1442</v>
      </c>
      <c r="H154" s="888" t="s">
        <v>1441</v>
      </c>
      <c r="I154" s="890">
        <v>0.2</v>
      </c>
      <c r="J154" s="890">
        <f>Tabla16[[#This Row],[Tiempo  (UT)]]*60</f>
        <v>12</v>
      </c>
      <c r="K154"/>
      <c r="L154"/>
      <c r="M154"/>
      <c r="N154"/>
      <c r="O154"/>
      <c r="P154"/>
      <c r="Q154"/>
      <c r="R154"/>
      <c r="S154"/>
    </row>
    <row r="155" spans="2:19" ht="15.7" customHeight="1">
      <c r="B155" s="889" t="s">
        <v>1440</v>
      </c>
      <c r="C155" s="921"/>
      <c r="D155" s="921"/>
      <c r="E155" s="888" t="s">
        <v>1439</v>
      </c>
      <c r="F155" s="888" t="s">
        <v>1438</v>
      </c>
      <c r="G155" s="889" t="s">
        <v>3725</v>
      </c>
      <c r="H155" s="888" t="s">
        <v>1437</v>
      </c>
      <c r="I155" s="890">
        <v>0.7</v>
      </c>
      <c r="J155" s="890">
        <f>Tabla16[[#This Row],[Tiempo  (UT)]]*60</f>
        <v>42</v>
      </c>
      <c r="K155"/>
      <c r="L155"/>
      <c r="M155"/>
      <c r="N155"/>
      <c r="O155"/>
      <c r="P155"/>
      <c r="Q155"/>
      <c r="R155"/>
      <c r="S155"/>
    </row>
    <row r="156" spans="2:19" ht="15.7" customHeight="1">
      <c r="B156" s="889" t="s">
        <v>1436</v>
      </c>
      <c r="C156" s="921"/>
      <c r="D156" s="921"/>
      <c r="E156" s="888" t="s">
        <v>1435</v>
      </c>
      <c r="F156" s="888" t="s">
        <v>1434</v>
      </c>
      <c r="G156" s="889" t="s">
        <v>3726</v>
      </c>
      <c r="H156" s="888" t="s">
        <v>1433</v>
      </c>
      <c r="I156" s="890">
        <v>0.2</v>
      </c>
      <c r="J156" s="890">
        <f>Tabla16[[#This Row],[Tiempo  (UT)]]*60</f>
        <v>12</v>
      </c>
      <c r="K156"/>
      <c r="L156"/>
      <c r="M156"/>
      <c r="N156"/>
      <c r="O156"/>
      <c r="P156"/>
      <c r="Q156"/>
      <c r="R156"/>
      <c r="S156"/>
    </row>
    <row r="157" spans="2:19" ht="15.7" customHeight="1">
      <c r="B157" s="889" t="s">
        <v>1432</v>
      </c>
      <c r="C157" s="921"/>
      <c r="D157" s="921"/>
      <c r="E157" s="888" t="s">
        <v>1431</v>
      </c>
      <c r="F157" s="888" t="s">
        <v>1430</v>
      </c>
      <c r="G157" s="889" t="s">
        <v>3727</v>
      </c>
      <c r="H157" s="888" t="s">
        <v>1429</v>
      </c>
      <c r="I157" s="890">
        <v>0.4</v>
      </c>
      <c r="J157" s="890">
        <f>Tabla16[[#This Row],[Tiempo  (UT)]]*60</f>
        <v>24</v>
      </c>
      <c r="K157"/>
      <c r="L157"/>
      <c r="M157"/>
      <c r="N157"/>
      <c r="O157"/>
      <c r="P157"/>
      <c r="Q157"/>
      <c r="R157"/>
      <c r="S157"/>
    </row>
    <row r="158" spans="2:19" ht="15.7" customHeight="1">
      <c r="B158" s="889" t="s">
        <v>1428</v>
      </c>
      <c r="C158" s="921"/>
      <c r="D158" s="921"/>
      <c r="E158" s="888" t="s">
        <v>1427</v>
      </c>
      <c r="F158" s="888" t="s">
        <v>1426</v>
      </c>
      <c r="G158" s="889" t="s">
        <v>3728</v>
      </c>
      <c r="H158" s="888" t="s">
        <v>1425</v>
      </c>
      <c r="I158" s="890">
        <v>0.3</v>
      </c>
      <c r="J158" s="890">
        <f>Tabla16[[#This Row],[Tiempo  (UT)]]*60</f>
        <v>18</v>
      </c>
      <c r="K158"/>
      <c r="L158"/>
      <c r="M158"/>
      <c r="N158"/>
      <c r="O158"/>
      <c r="P158"/>
      <c r="Q158"/>
      <c r="R158"/>
      <c r="S158"/>
    </row>
    <row r="159" spans="2:19" ht="15.7" customHeight="1">
      <c r="B159" s="889" t="s">
        <v>1424</v>
      </c>
      <c r="C159" s="921"/>
      <c r="D159" s="921"/>
      <c r="E159" s="888" t="s">
        <v>1423</v>
      </c>
      <c r="F159" s="888" t="s">
        <v>1422</v>
      </c>
      <c r="G159" s="889" t="s">
        <v>3729</v>
      </c>
      <c r="H159" s="888" t="s">
        <v>1421</v>
      </c>
      <c r="I159" s="890">
        <v>0.5</v>
      </c>
      <c r="J159" s="890">
        <f>Tabla16[[#This Row],[Tiempo  (UT)]]*60</f>
        <v>30</v>
      </c>
      <c r="K159"/>
      <c r="L159"/>
      <c r="M159"/>
      <c r="N159"/>
      <c r="O159"/>
      <c r="P159"/>
      <c r="Q159"/>
      <c r="R159"/>
      <c r="S159"/>
    </row>
    <row r="160" spans="2:19" ht="15.7" customHeight="1">
      <c r="B160" s="889" t="s">
        <v>1420</v>
      </c>
      <c r="C160" s="921"/>
      <c r="D160" s="921"/>
      <c r="E160" s="888" t="s">
        <v>1419</v>
      </c>
      <c r="F160" s="888" t="s">
        <v>1418</v>
      </c>
      <c r="G160" s="889" t="s">
        <v>3730</v>
      </c>
      <c r="H160" s="888" t="s">
        <v>1417</v>
      </c>
      <c r="I160" s="890">
        <v>0.1</v>
      </c>
      <c r="J160" s="890">
        <f>Tabla16[[#This Row],[Tiempo  (UT)]]*60</f>
        <v>6</v>
      </c>
      <c r="K160"/>
      <c r="L160"/>
      <c r="M160"/>
      <c r="N160"/>
      <c r="O160"/>
      <c r="P160"/>
      <c r="Q160"/>
      <c r="R160"/>
      <c r="S160"/>
    </row>
    <row r="161" spans="2:19" ht="15.7" customHeight="1">
      <c r="B161" s="889" t="s">
        <v>1416</v>
      </c>
      <c r="C161" s="921"/>
      <c r="D161" s="921"/>
      <c r="E161" s="888" t="s">
        <v>1415</v>
      </c>
      <c r="F161" s="888" t="s">
        <v>1414</v>
      </c>
      <c r="G161" s="889" t="s">
        <v>3731</v>
      </c>
      <c r="H161" s="888" t="s">
        <v>1413</v>
      </c>
      <c r="I161" s="890">
        <v>0.1</v>
      </c>
      <c r="J161" s="890">
        <f>Tabla16[[#This Row],[Tiempo  (UT)]]*60</f>
        <v>6</v>
      </c>
      <c r="K161"/>
      <c r="L161"/>
      <c r="M161"/>
      <c r="N161"/>
      <c r="O161"/>
      <c r="P161"/>
      <c r="Q161"/>
      <c r="R161"/>
      <c r="S161"/>
    </row>
    <row r="162" spans="2:19" ht="15.7" customHeight="1">
      <c r="B162" s="889" t="s">
        <v>1412</v>
      </c>
      <c r="C162" s="921"/>
      <c r="D162" s="921"/>
      <c r="E162" s="888" t="s">
        <v>1411</v>
      </c>
      <c r="F162" s="888" t="s">
        <v>1410</v>
      </c>
      <c r="G162" s="889" t="s">
        <v>3732</v>
      </c>
      <c r="H162" s="888" t="s">
        <v>1410</v>
      </c>
      <c r="I162" s="890">
        <v>0.1</v>
      </c>
      <c r="J162" s="890">
        <f>Tabla16[[#This Row],[Tiempo  (UT)]]*60</f>
        <v>6</v>
      </c>
      <c r="K162"/>
      <c r="L162"/>
      <c r="M162"/>
      <c r="N162"/>
      <c r="O162"/>
      <c r="P162"/>
      <c r="Q162"/>
      <c r="R162"/>
      <c r="S162"/>
    </row>
    <row r="163" spans="2:19" ht="15.7" customHeight="1">
      <c r="B163" s="889" t="s">
        <v>1409</v>
      </c>
      <c r="C163" s="921"/>
      <c r="D163" s="921"/>
      <c r="E163" s="888" t="s">
        <v>1408</v>
      </c>
      <c r="F163" s="888" t="s">
        <v>1407</v>
      </c>
      <c r="G163" s="889" t="s">
        <v>3733</v>
      </c>
      <c r="H163" s="888" t="s">
        <v>1406</v>
      </c>
      <c r="I163" s="890">
        <v>0.1</v>
      </c>
      <c r="J163" s="890">
        <f>Tabla16[[#This Row],[Tiempo  (UT)]]*60</f>
        <v>6</v>
      </c>
      <c r="K163"/>
      <c r="L163"/>
      <c r="M163"/>
      <c r="N163"/>
      <c r="O163"/>
      <c r="P163"/>
      <c r="Q163"/>
      <c r="R163"/>
      <c r="S163"/>
    </row>
    <row r="164" spans="2:19" ht="15.7" customHeight="1">
      <c r="B164" s="889" t="s">
        <v>1405</v>
      </c>
      <c r="C164" s="921"/>
      <c r="D164" s="921"/>
      <c r="E164" s="888" t="s">
        <v>1404</v>
      </c>
      <c r="F164" s="888" t="s">
        <v>1403</v>
      </c>
      <c r="G164" s="889" t="s">
        <v>3734</v>
      </c>
      <c r="H164" s="888" t="s">
        <v>1402</v>
      </c>
      <c r="I164" s="890">
        <v>0.1</v>
      </c>
      <c r="J164" s="890">
        <f>Tabla16[[#This Row],[Tiempo  (UT)]]*60</f>
        <v>6</v>
      </c>
      <c r="K164"/>
      <c r="L164"/>
      <c r="M164"/>
      <c r="N164"/>
      <c r="O164"/>
      <c r="P164"/>
      <c r="Q164"/>
      <c r="R164"/>
      <c r="S164"/>
    </row>
    <row r="165" spans="2:19" ht="15.7" customHeight="1">
      <c r="B165" s="889" t="s">
        <v>1401</v>
      </c>
      <c r="C165" s="921"/>
      <c r="D165" s="921"/>
      <c r="E165" s="888" t="s">
        <v>1400</v>
      </c>
      <c r="F165" s="888" t="s">
        <v>1399</v>
      </c>
      <c r="G165" s="889" t="s">
        <v>3735</v>
      </c>
      <c r="H165" s="888" t="s">
        <v>1398</v>
      </c>
      <c r="I165" s="890">
        <v>1.5</v>
      </c>
      <c r="J165" s="890">
        <f>Tabla16[[#This Row],[Tiempo  (UT)]]*60</f>
        <v>90</v>
      </c>
      <c r="K165"/>
      <c r="L165"/>
      <c r="M165"/>
      <c r="N165"/>
      <c r="O165"/>
      <c r="P165"/>
      <c r="Q165"/>
      <c r="R165"/>
      <c r="S165"/>
    </row>
    <row r="166" spans="2:19" ht="15.7" customHeight="1">
      <c r="B166" s="889" t="s">
        <v>1397</v>
      </c>
      <c r="C166" s="921"/>
      <c r="D166" s="921"/>
      <c r="E166" s="888" t="s">
        <v>1396</v>
      </c>
      <c r="F166" s="888" t="s">
        <v>1395</v>
      </c>
      <c r="G166" s="889" t="s">
        <v>3736</v>
      </c>
      <c r="H166" s="888" t="s">
        <v>1394</v>
      </c>
      <c r="I166" s="890">
        <v>0.4</v>
      </c>
      <c r="J166" s="890">
        <f>Tabla16[[#This Row],[Tiempo  (UT)]]*60</f>
        <v>24</v>
      </c>
      <c r="K166"/>
      <c r="L166"/>
      <c r="M166"/>
      <c r="N166"/>
      <c r="O166"/>
      <c r="P166"/>
      <c r="Q166"/>
      <c r="R166"/>
      <c r="S166"/>
    </row>
    <row r="167" spans="2:19" ht="15.7" customHeight="1">
      <c r="B167" s="889" t="s">
        <v>1393</v>
      </c>
      <c r="C167" s="921"/>
      <c r="D167" s="921"/>
      <c r="E167" s="888" t="s">
        <v>1392</v>
      </c>
      <c r="F167" s="888" t="s">
        <v>1391</v>
      </c>
      <c r="G167" s="889" t="s">
        <v>3737</v>
      </c>
      <c r="H167" s="888" t="s">
        <v>1390</v>
      </c>
      <c r="I167" s="890">
        <v>0.2</v>
      </c>
      <c r="J167" s="890">
        <f>Tabla16[[#This Row],[Tiempo  (UT)]]*60</f>
        <v>12</v>
      </c>
      <c r="K167"/>
      <c r="L167"/>
      <c r="M167"/>
      <c r="N167"/>
      <c r="O167"/>
      <c r="P167"/>
      <c r="Q167"/>
      <c r="R167"/>
      <c r="S167"/>
    </row>
    <row r="168" spans="2:19" ht="15.7" customHeight="1">
      <c r="B168" s="889" t="s">
        <v>1389</v>
      </c>
      <c r="C168" s="921"/>
      <c r="D168" s="921"/>
      <c r="E168" s="888" t="s">
        <v>1388</v>
      </c>
      <c r="F168" s="888" t="s">
        <v>1387</v>
      </c>
      <c r="G168" s="889" t="s">
        <v>3738</v>
      </c>
      <c r="H168" s="888" t="s">
        <v>1386</v>
      </c>
      <c r="I168" s="890">
        <v>0.5</v>
      </c>
      <c r="J168" s="890">
        <f>Tabla16[[#This Row],[Tiempo  (UT)]]*60</f>
        <v>30</v>
      </c>
      <c r="K168"/>
      <c r="L168"/>
      <c r="M168"/>
      <c r="N168"/>
      <c r="O168"/>
      <c r="P168"/>
      <c r="Q168"/>
      <c r="R168"/>
      <c r="S168"/>
    </row>
    <row r="169" spans="2:19" ht="15.7" customHeight="1">
      <c r="B169" s="889" t="s">
        <v>1385</v>
      </c>
      <c r="C169" s="921"/>
      <c r="D169" s="921"/>
      <c r="E169" s="888" t="s">
        <v>1384</v>
      </c>
      <c r="F169" s="888" t="s">
        <v>1383</v>
      </c>
      <c r="G169" s="889" t="s">
        <v>3739</v>
      </c>
      <c r="H169" s="888" t="s">
        <v>1382</v>
      </c>
      <c r="I169" s="890">
        <v>0.1</v>
      </c>
      <c r="J169" s="890">
        <f>Tabla16[[#This Row],[Tiempo  (UT)]]*60</f>
        <v>6</v>
      </c>
      <c r="K169"/>
      <c r="L169"/>
      <c r="M169"/>
      <c r="N169"/>
      <c r="O169"/>
      <c r="P169"/>
      <c r="Q169"/>
      <c r="R169"/>
      <c r="S169"/>
    </row>
    <row r="170" spans="2:19" ht="15.7" customHeight="1">
      <c r="B170" s="889" t="s">
        <v>1381</v>
      </c>
      <c r="C170" s="921"/>
      <c r="D170" s="921"/>
      <c r="E170" s="888" t="s">
        <v>1380</v>
      </c>
      <c r="F170" s="888" t="s">
        <v>1379</v>
      </c>
      <c r="G170" s="889" t="s">
        <v>3740</v>
      </c>
      <c r="H170" s="888" t="s">
        <v>1378</v>
      </c>
      <c r="I170" s="890">
        <v>0.7</v>
      </c>
      <c r="J170" s="890">
        <f>Tabla16[[#This Row],[Tiempo  (UT)]]*60</f>
        <v>42</v>
      </c>
      <c r="K170"/>
      <c r="L170"/>
      <c r="M170"/>
      <c r="N170"/>
      <c r="O170"/>
      <c r="P170"/>
      <c r="Q170"/>
      <c r="R170"/>
      <c r="S170"/>
    </row>
    <row r="171" spans="2:19" ht="15.7" customHeight="1">
      <c r="B171" s="889" t="s">
        <v>1377</v>
      </c>
      <c r="C171" s="921"/>
      <c r="D171" s="921"/>
      <c r="E171" s="888" t="s">
        <v>1376</v>
      </c>
      <c r="F171" s="888" t="s">
        <v>1375</v>
      </c>
      <c r="G171" s="889" t="s">
        <v>3741</v>
      </c>
      <c r="H171" s="888" t="s">
        <v>1374</v>
      </c>
      <c r="I171" s="890">
        <v>0.2</v>
      </c>
      <c r="J171" s="890">
        <f>Tabla16[[#This Row],[Tiempo  (UT)]]*60</f>
        <v>12</v>
      </c>
      <c r="K171"/>
      <c r="L171"/>
      <c r="M171"/>
      <c r="N171"/>
      <c r="O171"/>
      <c r="P171"/>
      <c r="Q171"/>
      <c r="R171"/>
      <c r="S171"/>
    </row>
    <row r="172" spans="2:19" ht="15.7" customHeight="1">
      <c r="B172" s="889" t="s">
        <v>1373</v>
      </c>
      <c r="C172" s="921"/>
      <c r="D172" s="921"/>
      <c r="E172" s="888" t="s">
        <v>1372</v>
      </c>
      <c r="F172" s="888" t="s">
        <v>1371</v>
      </c>
      <c r="G172" s="889" t="s">
        <v>3742</v>
      </c>
      <c r="H172" s="888" t="s">
        <v>1370</v>
      </c>
      <c r="I172" s="890">
        <v>0.3</v>
      </c>
      <c r="J172" s="890">
        <f>Tabla16[[#This Row],[Tiempo  (UT)]]*60</f>
        <v>18</v>
      </c>
      <c r="K172"/>
      <c r="L172"/>
      <c r="M172"/>
      <c r="N172"/>
      <c r="O172"/>
      <c r="P172"/>
      <c r="Q172"/>
      <c r="R172"/>
      <c r="S172"/>
    </row>
    <row r="173" spans="2:19" ht="15.7" customHeight="1">
      <c r="B173" s="889" t="s">
        <v>1369</v>
      </c>
      <c r="C173" s="921"/>
      <c r="D173" s="921"/>
      <c r="E173" s="888" t="s">
        <v>1368</v>
      </c>
      <c r="F173" s="888" t="s">
        <v>1367</v>
      </c>
      <c r="G173" s="889" t="s">
        <v>3743</v>
      </c>
      <c r="H173" s="888" t="s">
        <v>1366</v>
      </c>
      <c r="I173" s="890">
        <v>0.3</v>
      </c>
      <c r="J173" s="890">
        <f>Tabla16[[#This Row],[Tiempo  (UT)]]*60</f>
        <v>18</v>
      </c>
      <c r="K173"/>
      <c r="L173"/>
      <c r="M173"/>
      <c r="N173"/>
      <c r="O173"/>
      <c r="P173"/>
      <c r="Q173"/>
      <c r="R173"/>
      <c r="S173"/>
    </row>
    <row r="174" spans="2:19" ht="15.7" customHeight="1">
      <c r="B174" s="889" t="s">
        <v>1365</v>
      </c>
      <c r="C174" s="921"/>
      <c r="D174" s="921"/>
      <c r="E174" s="888" t="s">
        <v>1364</v>
      </c>
      <c r="F174" s="888" t="s">
        <v>1363</v>
      </c>
      <c r="G174" s="889" t="s">
        <v>3744</v>
      </c>
      <c r="H174" s="888" t="s">
        <v>1362</v>
      </c>
      <c r="I174" s="890">
        <v>0.2</v>
      </c>
      <c r="J174" s="890">
        <f>Tabla16[[#This Row],[Tiempo  (UT)]]*60</f>
        <v>12</v>
      </c>
      <c r="K174"/>
      <c r="L174"/>
      <c r="M174"/>
      <c r="N174"/>
      <c r="O174"/>
      <c r="P174"/>
      <c r="Q174"/>
      <c r="R174"/>
      <c r="S174"/>
    </row>
    <row r="175" spans="2:19" ht="15.7" customHeight="1">
      <c r="B175" s="889" t="s">
        <v>1361</v>
      </c>
      <c r="C175" s="921"/>
      <c r="D175" s="921"/>
      <c r="E175" s="888" t="s">
        <v>1360</v>
      </c>
      <c r="F175" s="888" t="s">
        <v>1359</v>
      </c>
      <c r="G175" s="889" t="s">
        <v>3745</v>
      </c>
      <c r="H175" s="888" t="s">
        <v>1358</v>
      </c>
      <c r="I175" s="890">
        <v>0.3</v>
      </c>
      <c r="J175" s="890">
        <f>Tabla16[[#This Row],[Tiempo  (UT)]]*60</f>
        <v>18</v>
      </c>
      <c r="K175"/>
      <c r="L175"/>
      <c r="M175"/>
      <c r="N175"/>
      <c r="O175"/>
      <c r="P175"/>
      <c r="Q175"/>
      <c r="R175"/>
      <c r="S175"/>
    </row>
    <row r="176" spans="2:19" ht="15.7" customHeight="1">
      <c r="B176" s="889" t="s">
        <v>1357</v>
      </c>
      <c r="C176" s="921"/>
      <c r="D176" s="921"/>
      <c r="E176" s="888" t="s">
        <v>1356</v>
      </c>
      <c r="F176" s="888" t="s">
        <v>1355</v>
      </c>
      <c r="G176" s="889" t="s">
        <v>3746</v>
      </c>
      <c r="H176" s="888" t="s">
        <v>1354</v>
      </c>
      <c r="I176" s="890">
        <v>0.3</v>
      </c>
      <c r="J176" s="890">
        <f>Tabla16[[#This Row],[Tiempo  (UT)]]*60</f>
        <v>18</v>
      </c>
      <c r="K176"/>
      <c r="L176"/>
      <c r="M176"/>
      <c r="N176"/>
      <c r="O176"/>
      <c r="P176"/>
      <c r="Q176"/>
      <c r="R176"/>
      <c r="S176"/>
    </row>
    <row r="177" spans="2:19" ht="15.7" customHeight="1">
      <c r="B177" s="889" t="s">
        <v>1353</v>
      </c>
      <c r="C177" s="921"/>
      <c r="D177" s="921"/>
      <c r="E177" s="888" t="s">
        <v>1352</v>
      </c>
      <c r="F177" s="888" t="s">
        <v>1351</v>
      </c>
      <c r="G177" s="889" t="s">
        <v>3747</v>
      </c>
      <c r="H177" s="888" t="s">
        <v>1350</v>
      </c>
      <c r="I177" s="890">
        <v>0.1</v>
      </c>
      <c r="J177" s="890">
        <f>Tabla16[[#This Row],[Tiempo  (UT)]]*60</f>
        <v>6</v>
      </c>
      <c r="K177"/>
      <c r="L177"/>
      <c r="M177"/>
      <c r="N177"/>
      <c r="O177"/>
      <c r="P177"/>
      <c r="Q177"/>
      <c r="R177"/>
      <c r="S177"/>
    </row>
    <row r="178" spans="2:19" ht="15.7" customHeight="1">
      <c r="B178" s="889" t="s">
        <v>1349</v>
      </c>
      <c r="C178" s="921"/>
      <c r="D178" s="921"/>
      <c r="E178" s="888" t="s">
        <v>1348</v>
      </c>
      <c r="F178" s="888" t="s">
        <v>1347</v>
      </c>
      <c r="G178" s="889" t="s">
        <v>3748</v>
      </c>
      <c r="H178" s="888" t="s">
        <v>1346</v>
      </c>
      <c r="I178" s="890">
        <v>0.1</v>
      </c>
      <c r="J178" s="890">
        <f>Tabla16[[#This Row],[Tiempo  (UT)]]*60</f>
        <v>6</v>
      </c>
      <c r="K178"/>
      <c r="L178"/>
      <c r="M178"/>
      <c r="N178"/>
      <c r="O178"/>
      <c r="P178"/>
      <c r="Q178"/>
      <c r="R178"/>
      <c r="S178"/>
    </row>
    <row r="179" spans="2:19" ht="15.7" customHeight="1">
      <c r="B179" s="889" t="s">
        <v>1345</v>
      </c>
      <c r="C179" s="921"/>
      <c r="D179" s="921"/>
      <c r="E179" s="888" t="s">
        <v>1344</v>
      </c>
      <c r="F179" s="888" t="s">
        <v>1343</v>
      </c>
      <c r="G179" s="889" t="s">
        <v>3749</v>
      </c>
      <c r="H179" s="888" t="s">
        <v>1342</v>
      </c>
      <c r="I179" s="890">
        <v>0.3</v>
      </c>
      <c r="J179" s="890">
        <f>Tabla16[[#This Row],[Tiempo  (UT)]]*60</f>
        <v>18</v>
      </c>
      <c r="K179"/>
      <c r="L179"/>
      <c r="M179"/>
      <c r="N179"/>
      <c r="O179"/>
      <c r="P179"/>
      <c r="Q179"/>
      <c r="R179"/>
      <c r="S179"/>
    </row>
    <row r="180" spans="2:19" ht="15.7" customHeight="1">
      <c r="B180" s="889" t="s">
        <v>1341</v>
      </c>
      <c r="C180" s="921"/>
      <c r="D180" s="921"/>
      <c r="E180" s="888" t="s">
        <v>1340</v>
      </c>
      <c r="F180" s="888" t="s">
        <v>1339</v>
      </c>
      <c r="G180" s="889" t="s">
        <v>3750</v>
      </c>
      <c r="H180" s="888" t="s">
        <v>1338</v>
      </c>
      <c r="I180" s="890">
        <v>0.4</v>
      </c>
      <c r="J180" s="890">
        <f>Tabla16[[#This Row],[Tiempo  (UT)]]*60</f>
        <v>24</v>
      </c>
      <c r="K180"/>
      <c r="L180"/>
      <c r="M180"/>
      <c r="N180"/>
      <c r="O180"/>
      <c r="P180"/>
      <c r="Q180"/>
      <c r="R180"/>
      <c r="S180"/>
    </row>
    <row r="181" spans="2:19" ht="15.7" customHeight="1">
      <c r="B181" s="889" t="s">
        <v>1337</v>
      </c>
      <c r="C181" s="921"/>
      <c r="D181" s="921"/>
      <c r="E181" s="888" t="s">
        <v>1336</v>
      </c>
      <c r="F181" s="888" t="s">
        <v>1335</v>
      </c>
      <c r="G181" s="889" t="s">
        <v>3751</v>
      </c>
      <c r="H181" s="888" t="s">
        <v>1334</v>
      </c>
      <c r="I181" s="890">
        <v>0.3</v>
      </c>
      <c r="J181" s="890">
        <f>Tabla16[[#This Row],[Tiempo  (UT)]]*60</f>
        <v>18</v>
      </c>
      <c r="K181"/>
      <c r="L181"/>
      <c r="M181"/>
      <c r="N181"/>
      <c r="O181"/>
      <c r="P181"/>
      <c r="Q181"/>
      <c r="R181"/>
      <c r="S181"/>
    </row>
    <row r="182" spans="2:19" ht="15.7" customHeight="1">
      <c r="B182" s="889" t="s">
        <v>1333</v>
      </c>
      <c r="C182" s="921"/>
      <c r="D182" s="921"/>
      <c r="E182" s="888" t="s">
        <v>1332</v>
      </c>
      <c r="F182" s="888" t="s">
        <v>1331</v>
      </c>
      <c r="G182" s="889" t="s">
        <v>3752</v>
      </c>
      <c r="H182" s="888" t="s">
        <v>1330</v>
      </c>
      <c r="I182" s="890">
        <v>0.3</v>
      </c>
      <c r="J182" s="890">
        <f>Tabla16[[#This Row],[Tiempo  (UT)]]*60</f>
        <v>18</v>
      </c>
      <c r="K182"/>
      <c r="L182"/>
      <c r="M182"/>
      <c r="N182"/>
      <c r="O182"/>
      <c r="P182"/>
      <c r="Q182"/>
      <c r="R182"/>
      <c r="S182"/>
    </row>
    <row r="183" spans="2:19" ht="15.7" customHeight="1">
      <c r="B183" s="889" t="s">
        <v>1329</v>
      </c>
      <c r="C183" s="921"/>
      <c r="D183" s="921"/>
      <c r="E183" s="888" t="s">
        <v>1328</v>
      </c>
      <c r="F183" s="888" t="s">
        <v>1327</v>
      </c>
      <c r="G183" s="889" t="s">
        <v>3753</v>
      </c>
      <c r="H183" s="888" t="s">
        <v>1326</v>
      </c>
      <c r="I183" s="890">
        <v>0.5</v>
      </c>
      <c r="J183" s="890">
        <f>Tabla16[[#This Row],[Tiempo  (UT)]]*60</f>
        <v>30</v>
      </c>
      <c r="K183"/>
      <c r="L183"/>
      <c r="M183"/>
      <c r="N183"/>
      <c r="O183"/>
      <c r="P183"/>
      <c r="Q183"/>
      <c r="R183"/>
      <c r="S183"/>
    </row>
    <row r="184" spans="2:19" ht="15.7" customHeight="1">
      <c r="B184" s="889" t="s">
        <v>1325</v>
      </c>
      <c r="C184" s="921"/>
      <c r="D184" s="921"/>
      <c r="E184" s="888" t="s">
        <v>1324</v>
      </c>
      <c r="F184" s="888" t="s">
        <v>1323</v>
      </c>
      <c r="G184" s="889" t="s">
        <v>3754</v>
      </c>
      <c r="H184" s="888" t="s">
        <v>1322</v>
      </c>
      <c r="I184" s="890">
        <v>0.8</v>
      </c>
      <c r="J184" s="890">
        <f>Tabla16[[#This Row],[Tiempo  (UT)]]*60</f>
        <v>48</v>
      </c>
      <c r="K184"/>
      <c r="L184"/>
      <c r="M184"/>
      <c r="N184"/>
      <c r="O184"/>
      <c r="P184"/>
      <c r="Q184"/>
      <c r="R184"/>
      <c r="S184"/>
    </row>
    <row r="185" spans="2:19" ht="15.7" customHeight="1">
      <c r="B185" s="889" t="s">
        <v>1321</v>
      </c>
      <c r="C185" s="921"/>
      <c r="D185" s="921"/>
      <c r="E185" s="888" t="s">
        <v>1320</v>
      </c>
      <c r="F185" s="888" t="s">
        <v>1319</v>
      </c>
      <c r="G185" s="889" t="s">
        <v>3755</v>
      </c>
      <c r="H185" s="888" t="s">
        <v>1318</v>
      </c>
      <c r="I185" s="890">
        <v>0.8</v>
      </c>
      <c r="J185" s="890">
        <f>Tabla16[[#This Row],[Tiempo  (UT)]]*60</f>
        <v>48</v>
      </c>
      <c r="K185"/>
      <c r="L185"/>
      <c r="M185"/>
      <c r="N185"/>
      <c r="O185"/>
      <c r="P185"/>
      <c r="Q185"/>
      <c r="R185"/>
      <c r="S185"/>
    </row>
    <row r="186" spans="2:19" ht="15.7" customHeight="1">
      <c r="B186" s="889" t="s">
        <v>1317</v>
      </c>
      <c r="C186" s="921"/>
      <c r="D186" s="921"/>
      <c r="E186" s="888" t="s">
        <v>1316</v>
      </c>
      <c r="F186" s="888" t="s">
        <v>1315</v>
      </c>
      <c r="G186" s="889" t="s">
        <v>3756</v>
      </c>
      <c r="H186" s="888" t="s">
        <v>1314</v>
      </c>
      <c r="I186" s="890">
        <v>0.4</v>
      </c>
      <c r="J186" s="890">
        <f>Tabla16[[#This Row],[Tiempo  (UT)]]*60</f>
        <v>24</v>
      </c>
      <c r="K186"/>
      <c r="L186"/>
      <c r="M186"/>
      <c r="N186"/>
      <c r="O186"/>
      <c r="P186"/>
      <c r="Q186"/>
      <c r="R186"/>
      <c r="S186"/>
    </row>
    <row r="187" spans="2:19" ht="15.7" customHeight="1">
      <c r="B187" s="889" t="s">
        <v>1313</v>
      </c>
      <c r="C187" s="921"/>
      <c r="D187" s="921"/>
      <c r="E187" s="888" t="s">
        <v>1312</v>
      </c>
      <c r="F187" s="888" t="s">
        <v>1311</v>
      </c>
      <c r="G187" s="889" t="s">
        <v>3757</v>
      </c>
      <c r="H187" s="888" t="s">
        <v>1310</v>
      </c>
      <c r="I187" s="890">
        <v>0.8</v>
      </c>
      <c r="J187" s="890">
        <f>Tabla16[[#This Row],[Tiempo  (UT)]]*60</f>
        <v>48</v>
      </c>
      <c r="K187"/>
      <c r="L187"/>
      <c r="M187"/>
      <c r="N187"/>
      <c r="O187"/>
      <c r="P187"/>
      <c r="Q187"/>
      <c r="R187"/>
      <c r="S187"/>
    </row>
    <row r="188" spans="2:19" ht="15.7" customHeight="1">
      <c r="B188" s="889" t="s">
        <v>1309</v>
      </c>
      <c r="C188" s="921"/>
      <c r="D188" s="921"/>
      <c r="E188" s="888" t="s">
        <v>1308</v>
      </c>
      <c r="F188" s="888" t="s">
        <v>1307</v>
      </c>
      <c r="G188" s="889" t="s">
        <v>3758</v>
      </c>
      <c r="H188" s="888" t="s">
        <v>1306</v>
      </c>
      <c r="I188" s="890">
        <v>1.5</v>
      </c>
      <c r="J188" s="890">
        <f>Tabla16[[#This Row],[Tiempo  (UT)]]*60</f>
        <v>90</v>
      </c>
      <c r="K188"/>
      <c r="L188"/>
      <c r="M188"/>
      <c r="N188"/>
      <c r="O188"/>
      <c r="P188"/>
      <c r="Q188"/>
      <c r="R188"/>
      <c r="S188"/>
    </row>
    <row r="189" spans="2:19" ht="15.7" customHeight="1">
      <c r="B189" s="889" t="s">
        <v>1305</v>
      </c>
      <c r="C189" s="921"/>
      <c r="D189" s="921"/>
      <c r="E189" s="888" t="s">
        <v>1304</v>
      </c>
      <c r="F189" s="888" t="s">
        <v>1303</v>
      </c>
      <c r="G189" s="889" t="s">
        <v>3759</v>
      </c>
      <c r="H189" s="888" t="s">
        <v>1302</v>
      </c>
      <c r="I189" s="890">
        <v>1.5</v>
      </c>
      <c r="J189" s="890">
        <f>Tabla16[[#This Row],[Tiempo  (UT)]]*60</f>
        <v>90</v>
      </c>
      <c r="K189"/>
      <c r="L189"/>
      <c r="M189"/>
      <c r="N189"/>
      <c r="O189"/>
      <c r="P189"/>
      <c r="Q189"/>
      <c r="R189"/>
      <c r="S189"/>
    </row>
    <row r="190" spans="2:19" ht="15.7" customHeight="1">
      <c r="B190" s="889" t="s">
        <v>1301</v>
      </c>
      <c r="C190" s="921"/>
      <c r="D190" s="921"/>
      <c r="E190" s="888" t="s">
        <v>1300</v>
      </c>
      <c r="F190" s="888" t="s">
        <v>1299</v>
      </c>
      <c r="G190" s="889" t="s">
        <v>1299</v>
      </c>
      <c r="H190" s="888" t="s">
        <v>1297</v>
      </c>
      <c r="I190" s="890">
        <v>3</v>
      </c>
      <c r="J190" s="890">
        <f>Tabla16[[#This Row],[Tiempo  (UT)]]*60</f>
        <v>180</v>
      </c>
      <c r="K190"/>
      <c r="L190"/>
      <c r="M190"/>
      <c r="N190"/>
      <c r="O190"/>
      <c r="P190"/>
      <c r="Q190"/>
      <c r="R190"/>
      <c r="S190"/>
    </row>
    <row r="191" spans="2:19" ht="15.7" customHeight="1">
      <c r="B191" s="889" t="s">
        <v>1296</v>
      </c>
      <c r="C191" s="921"/>
      <c r="D191" s="921"/>
      <c r="E191" s="888" t="s">
        <v>1295</v>
      </c>
      <c r="F191" s="888" t="s">
        <v>1294</v>
      </c>
      <c r="G191" s="889" t="s">
        <v>3760</v>
      </c>
      <c r="H191" s="888" t="s">
        <v>1293</v>
      </c>
      <c r="I191" s="890">
        <v>3</v>
      </c>
      <c r="J191" s="890">
        <f>Tabla16[[#This Row],[Tiempo  (UT)]]*60</f>
        <v>180</v>
      </c>
      <c r="K191"/>
      <c r="L191"/>
      <c r="M191"/>
      <c r="N191"/>
      <c r="O191"/>
      <c r="P191"/>
      <c r="Q191"/>
      <c r="R191"/>
      <c r="S191"/>
    </row>
    <row r="192" spans="2:19" ht="15.7" customHeight="1">
      <c r="B192" s="889" t="s">
        <v>1292</v>
      </c>
      <c r="C192" s="921"/>
      <c r="D192" s="921"/>
      <c r="E192" s="888" t="s">
        <v>1291</v>
      </c>
      <c r="F192" s="888" t="s">
        <v>1290</v>
      </c>
      <c r="G192" s="889" t="s">
        <v>3761</v>
      </c>
      <c r="H192" s="888" t="s">
        <v>1289</v>
      </c>
      <c r="I192" s="890">
        <v>0.7</v>
      </c>
      <c r="J192" s="890">
        <f>Tabla16[[#This Row],[Tiempo  (UT)]]*60</f>
        <v>42</v>
      </c>
      <c r="K192"/>
      <c r="L192"/>
      <c r="M192"/>
      <c r="N192"/>
      <c r="O192"/>
      <c r="P192"/>
      <c r="Q192"/>
      <c r="R192"/>
      <c r="S192"/>
    </row>
    <row r="193" spans="2:19" ht="15.7" customHeight="1">
      <c r="B193" s="889" t="s">
        <v>1288</v>
      </c>
      <c r="C193" s="921"/>
      <c r="D193" s="921"/>
      <c r="E193" s="888" t="s">
        <v>1287</v>
      </c>
      <c r="F193" s="888" t="s">
        <v>1286</v>
      </c>
      <c r="G193" s="889" t="s">
        <v>3762</v>
      </c>
      <c r="H193" s="888" t="s">
        <v>1285</v>
      </c>
      <c r="I193" s="890">
        <v>0.2</v>
      </c>
      <c r="J193" s="890">
        <f>Tabla16[[#This Row],[Tiempo  (UT)]]*60</f>
        <v>12</v>
      </c>
      <c r="K193"/>
      <c r="L193"/>
      <c r="M193"/>
      <c r="N193"/>
      <c r="O193"/>
      <c r="P193"/>
      <c r="Q193"/>
      <c r="R193"/>
      <c r="S193"/>
    </row>
    <row r="194" spans="2:19" ht="15.7" customHeight="1">
      <c r="B194" s="889" t="s">
        <v>1284</v>
      </c>
      <c r="C194" s="921"/>
      <c r="D194" s="921"/>
      <c r="E194" s="888" t="s">
        <v>1283</v>
      </c>
      <c r="F194" s="888" t="s">
        <v>1283</v>
      </c>
      <c r="G194" s="889" t="s">
        <v>1283</v>
      </c>
      <c r="H194" s="888" t="s">
        <v>1283</v>
      </c>
      <c r="I194" s="890">
        <v>0.5</v>
      </c>
      <c r="J194" s="890">
        <f>Tabla16[[#This Row],[Tiempo  (UT)]]*60</f>
        <v>30</v>
      </c>
      <c r="K194"/>
      <c r="L194"/>
      <c r="M194"/>
      <c r="N194"/>
      <c r="O194"/>
      <c r="P194"/>
      <c r="Q194"/>
      <c r="R194"/>
      <c r="S194"/>
    </row>
    <row r="195" spans="2:19" ht="15.7" customHeight="1">
      <c r="B195" s="889" t="s">
        <v>1282</v>
      </c>
      <c r="C195" s="921"/>
      <c r="D195" s="921"/>
      <c r="E195" s="888" t="s">
        <v>1281</v>
      </c>
      <c r="F195" s="888" t="s">
        <v>1280</v>
      </c>
      <c r="G195" s="889" t="s">
        <v>3763</v>
      </c>
      <c r="H195" s="888" t="s">
        <v>1279</v>
      </c>
      <c r="I195" s="890">
        <v>4</v>
      </c>
      <c r="J195" s="890">
        <f>Tabla16[[#This Row],[Tiempo  (UT)]]*60</f>
        <v>240</v>
      </c>
      <c r="K195"/>
      <c r="L195"/>
      <c r="M195"/>
      <c r="N195"/>
      <c r="O195"/>
      <c r="P195"/>
      <c r="Q195"/>
      <c r="R195"/>
      <c r="S195"/>
    </row>
    <row r="196" spans="2:19" ht="15.7" customHeight="1">
      <c r="B196" s="889" t="s">
        <v>1278</v>
      </c>
      <c r="C196" s="921"/>
      <c r="D196" s="921"/>
      <c r="E196" s="888" t="s">
        <v>1277</v>
      </c>
      <c r="F196" s="888" t="s">
        <v>1276</v>
      </c>
      <c r="G196" s="889" t="s">
        <v>3764</v>
      </c>
      <c r="H196" s="888" t="s">
        <v>1275</v>
      </c>
      <c r="I196" s="890">
        <v>0.5</v>
      </c>
      <c r="J196" s="890">
        <f>Tabla16[[#This Row],[Tiempo  (UT)]]*60</f>
        <v>30</v>
      </c>
      <c r="K196"/>
      <c r="L196"/>
      <c r="M196"/>
      <c r="N196"/>
      <c r="O196"/>
      <c r="P196"/>
      <c r="Q196"/>
      <c r="R196"/>
      <c r="S196"/>
    </row>
    <row r="197" spans="2:19" ht="15.7" customHeight="1">
      <c r="B197" s="889" t="s">
        <v>1274</v>
      </c>
      <c r="C197" s="921"/>
      <c r="D197" s="921"/>
      <c r="E197" s="888" t="s">
        <v>1273</v>
      </c>
      <c r="F197" s="888" t="s">
        <v>1272</v>
      </c>
      <c r="G197" s="889" t="s">
        <v>3765</v>
      </c>
      <c r="H197" s="888" t="s">
        <v>1271</v>
      </c>
      <c r="I197" s="890">
        <v>0.5</v>
      </c>
      <c r="J197" s="890">
        <f>Tabla16[[#This Row],[Tiempo  (UT)]]*60</f>
        <v>30</v>
      </c>
      <c r="K197"/>
      <c r="L197"/>
      <c r="M197"/>
      <c r="N197"/>
      <c r="O197"/>
      <c r="P197"/>
      <c r="Q197"/>
      <c r="R197"/>
      <c r="S197"/>
    </row>
    <row r="198" spans="2:19" ht="15.7" customHeight="1">
      <c r="B198" s="889" t="s">
        <v>1270</v>
      </c>
      <c r="C198" s="921"/>
      <c r="D198" s="921"/>
      <c r="E198" s="888" t="s">
        <v>1269</v>
      </c>
      <c r="F198" s="888" t="s">
        <v>1268</v>
      </c>
      <c r="G198" s="889" t="s">
        <v>3766</v>
      </c>
      <c r="H198" s="888" t="s">
        <v>1267</v>
      </c>
      <c r="I198" s="890">
        <v>0.5</v>
      </c>
      <c r="J198" s="890">
        <f>Tabla16[[#This Row],[Tiempo  (UT)]]*60</f>
        <v>30</v>
      </c>
      <c r="K198"/>
      <c r="L198"/>
      <c r="M198"/>
      <c r="N198"/>
      <c r="O198"/>
      <c r="P198"/>
      <c r="Q198"/>
      <c r="R198"/>
      <c r="S198"/>
    </row>
    <row r="199" spans="2:19" ht="15.7" customHeight="1">
      <c r="B199" s="889" t="s">
        <v>1266</v>
      </c>
      <c r="C199" s="921"/>
      <c r="D199" s="921"/>
      <c r="E199" s="888" t="s">
        <v>1265</v>
      </c>
      <c r="F199" s="888" t="s">
        <v>1264</v>
      </c>
      <c r="G199" s="889" t="s">
        <v>3767</v>
      </c>
      <c r="H199" s="888" t="s">
        <v>1263</v>
      </c>
      <c r="I199" s="890">
        <v>0.5</v>
      </c>
      <c r="J199" s="890">
        <f>Tabla16[[#This Row],[Tiempo  (UT)]]*60</f>
        <v>30</v>
      </c>
      <c r="K199"/>
      <c r="L199"/>
      <c r="M199"/>
      <c r="N199"/>
      <c r="O199"/>
      <c r="P199"/>
      <c r="Q199"/>
      <c r="R199"/>
      <c r="S199"/>
    </row>
    <row r="200" spans="2:19" ht="15.7" customHeight="1">
      <c r="B200" s="889" t="s">
        <v>1262</v>
      </c>
      <c r="C200" s="921"/>
      <c r="D200" s="921"/>
      <c r="E200" s="888" t="s">
        <v>1261</v>
      </c>
      <c r="F200" s="888" t="s">
        <v>1260</v>
      </c>
      <c r="G200" s="889" t="s">
        <v>3768</v>
      </c>
      <c r="H200" s="888" t="s">
        <v>1259</v>
      </c>
      <c r="I200" s="890">
        <v>0.5</v>
      </c>
      <c r="J200" s="890">
        <f>Tabla16[[#This Row],[Tiempo  (UT)]]*60</f>
        <v>30</v>
      </c>
      <c r="K200"/>
      <c r="L200"/>
      <c r="M200"/>
      <c r="N200"/>
      <c r="O200"/>
      <c r="P200"/>
      <c r="Q200"/>
      <c r="R200"/>
      <c r="S200"/>
    </row>
    <row r="201" spans="2:19" ht="15.7" customHeight="1">
      <c r="B201" s="889" t="s">
        <v>1258</v>
      </c>
      <c r="C201" s="921"/>
      <c r="D201" s="921"/>
      <c r="E201" s="888" t="s">
        <v>1257</v>
      </c>
      <c r="F201" s="888" t="s">
        <v>1256</v>
      </c>
      <c r="G201" s="889" t="s">
        <v>3769</v>
      </c>
      <c r="H201" s="888" t="s">
        <v>1255</v>
      </c>
      <c r="I201" s="890">
        <v>0.5</v>
      </c>
      <c r="J201" s="890">
        <f>Tabla16[[#This Row],[Tiempo  (UT)]]*60</f>
        <v>30</v>
      </c>
      <c r="K201"/>
      <c r="L201"/>
      <c r="M201"/>
      <c r="N201"/>
      <c r="O201"/>
      <c r="P201"/>
      <c r="Q201"/>
      <c r="R201"/>
      <c r="S201"/>
    </row>
    <row r="202" spans="2:19" ht="15.7" customHeight="1">
      <c r="B202" s="889" t="s">
        <v>1254</v>
      </c>
      <c r="C202" s="921"/>
      <c r="D202" s="921"/>
      <c r="E202" s="888" t="s">
        <v>1253</v>
      </c>
      <c r="F202" s="888" t="s">
        <v>1252</v>
      </c>
      <c r="G202" s="889" t="s">
        <v>3770</v>
      </c>
      <c r="H202" s="888" t="s">
        <v>1251</v>
      </c>
      <c r="I202" s="890">
        <v>0.3</v>
      </c>
      <c r="J202" s="890">
        <f>Tabla16[[#This Row],[Tiempo  (UT)]]*60</f>
        <v>18</v>
      </c>
      <c r="K202"/>
      <c r="L202"/>
      <c r="M202"/>
      <c r="N202"/>
      <c r="O202"/>
      <c r="P202"/>
      <c r="Q202"/>
      <c r="R202"/>
      <c r="S202"/>
    </row>
    <row r="203" spans="2:19" ht="15.7" customHeight="1">
      <c r="B203" s="889" t="s">
        <v>1250</v>
      </c>
      <c r="C203" s="921"/>
      <c r="D203" s="921"/>
      <c r="E203" s="888" t="s">
        <v>1249</v>
      </c>
      <c r="F203" s="888" t="s">
        <v>1248</v>
      </c>
      <c r="G203" s="889" t="s">
        <v>3771</v>
      </c>
      <c r="H203" s="888" t="s">
        <v>1247</v>
      </c>
      <c r="I203" s="890">
        <v>0.2</v>
      </c>
      <c r="J203" s="890">
        <f>Tabla16[[#This Row],[Tiempo  (UT)]]*60</f>
        <v>12</v>
      </c>
      <c r="K203"/>
      <c r="L203"/>
      <c r="M203"/>
      <c r="N203"/>
      <c r="O203"/>
      <c r="P203"/>
      <c r="Q203"/>
      <c r="R203"/>
      <c r="S203"/>
    </row>
    <row r="204" spans="2:19" ht="15.7" customHeight="1">
      <c r="B204" s="889" t="s">
        <v>1246</v>
      </c>
      <c r="C204" s="921"/>
      <c r="D204" s="921"/>
      <c r="E204" s="888" t="s">
        <v>1245</v>
      </c>
      <c r="F204" s="888" t="s">
        <v>1244</v>
      </c>
      <c r="G204" s="889" t="s">
        <v>3772</v>
      </c>
      <c r="H204" s="888" t="s">
        <v>1243</v>
      </c>
      <c r="I204" s="890">
        <v>0.7</v>
      </c>
      <c r="J204" s="890">
        <f>Tabla16[[#This Row],[Tiempo  (UT)]]*60</f>
        <v>42</v>
      </c>
      <c r="K204"/>
      <c r="L204"/>
      <c r="M204"/>
      <c r="N204"/>
      <c r="O204"/>
      <c r="P204"/>
      <c r="Q204"/>
      <c r="R204"/>
      <c r="S204"/>
    </row>
    <row r="205" spans="2:19" ht="15.7" customHeight="1">
      <c r="B205" s="889" t="s">
        <v>1242</v>
      </c>
      <c r="C205" s="921"/>
      <c r="D205" s="921"/>
      <c r="E205" s="888" t="s">
        <v>1241</v>
      </c>
      <c r="F205" s="888" t="s">
        <v>1240</v>
      </c>
      <c r="G205" s="889" t="s">
        <v>3773</v>
      </c>
      <c r="H205" s="888" t="s">
        <v>1239</v>
      </c>
      <c r="I205" s="890">
        <v>2</v>
      </c>
      <c r="J205" s="890">
        <f>Tabla16[[#This Row],[Tiempo  (UT)]]*60</f>
        <v>120</v>
      </c>
      <c r="K205"/>
      <c r="L205"/>
      <c r="M205"/>
      <c r="N205"/>
      <c r="O205"/>
      <c r="P205"/>
      <c r="Q205"/>
      <c r="R205"/>
      <c r="S205"/>
    </row>
    <row r="206" spans="2:19" ht="15.7" customHeight="1">
      <c r="B206" s="889" t="s">
        <v>1238</v>
      </c>
      <c r="C206" s="921"/>
      <c r="D206" s="921"/>
      <c r="E206" s="888" t="s">
        <v>1237</v>
      </c>
      <c r="F206" s="888" t="s">
        <v>1236</v>
      </c>
      <c r="G206" s="889" t="s">
        <v>3774</v>
      </c>
      <c r="H206" s="888" t="s">
        <v>1235</v>
      </c>
      <c r="I206" s="890">
        <v>0.2</v>
      </c>
      <c r="J206" s="890">
        <f>Tabla16[[#This Row],[Tiempo  (UT)]]*60</f>
        <v>12</v>
      </c>
      <c r="K206"/>
      <c r="L206"/>
      <c r="M206"/>
      <c r="N206"/>
      <c r="O206"/>
      <c r="P206"/>
      <c r="Q206"/>
      <c r="R206"/>
      <c r="S206"/>
    </row>
    <row r="207" spans="2:19" ht="15.7" customHeight="1">
      <c r="B207" s="889" t="s">
        <v>1234</v>
      </c>
      <c r="C207" s="921"/>
      <c r="D207" s="921"/>
      <c r="E207" s="888" t="s">
        <v>1233</v>
      </c>
      <c r="F207" s="888" t="s">
        <v>1232</v>
      </c>
      <c r="G207" s="889" t="s">
        <v>3713</v>
      </c>
      <c r="H207" s="888" t="s">
        <v>1231</v>
      </c>
      <c r="I207" s="890">
        <v>0.2</v>
      </c>
      <c r="J207" s="890">
        <f>Tabla16[[#This Row],[Tiempo  (UT)]]*60</f>
        <v>12</v>
      </c>
      <c r="K207"/>
      <c r="L207"/>
      <c r="M207"/>
      <c r="N207"/>
      <c r="O207"/>
      <c r="P207"/>
      <c r="Q207"/>
      <c r="R207"/>
      <c r="S207"/>
    </row>
    <row r="208" spans="2:19" ht="15.7" customHeight="1">
      <c r="B208" s="889" t="s">
        <v>1230</v>
      </c>
      <c r="C208" s="921"/>
      <c r="D208" s="921"/>
      <c r="E208" s="888" t="s">
        <v>1229</v>
      </c>
      <c r="F208" s="888" t="s">
        <v>1228</v>
      </c>
      <c r="G208" s="889" t="s">
        <v>3775</v>
      </c>
      <c r="H208" s="888" t="s">
        <v>1227</v>
      </c>
      <c r="I208" s="890">
        <v>0.2</v>
      </c>
      <c r="J208" s="890">
        <f>Tabla16[[#This Row],[Tiempo  (UT)]]*60</f>
        <v>12</v>
      </c>
      <c r="K208"/>
      <c r="L208"/>
      <c r="M208"/>
      <c r="N208"/>
      <c r="O208"/>
      <c r="P208"/>
      <c r="Q208"/>
      <c r="R208"/>
      <c r="S208"/>
    </row>
    <row r="209" spans="2:19" ht="15.7" customHeight="1">
      <c r="B209" s="889" t="s">
        <v>1226</v>
      </c>
      <c r="C209" s="921"/>
      <c r="D209" s="921"/>
      <c r="E209" s="888" t="s">
        <v>1225</v>
      </c>
      <c r="F209" s="888" t="s">
        <v>1224</v>
      </c>
      <c r="G209" s="889" t="s">
        <v>3776</v>
      </c>
      <c r="H209" s="888" t="s">
        <v>1223</v>
      </c>
      <c r="I209" s="890">
        <v>0.3</v>
      </c>
      <c r="J209" s="890">
        <f>Tabla16[[#This Row],[Tiempo  (UT)]]*60</f>
        <v>18</v>
      </c>
      <c r="K209"/>
      <c r="L209"/>
      <c r="M209"/>
      <c r="N209"/>
      <c r="O209"/>
      <c r="P209"/>
      <c r="Q209"/>
      <c r="R209"/>
      <c r="S209"/>
    </row>
    <row r="210" spans="2:19" ht="15.7" customHeight="1">
      <c r="B210" s="889" t="s">
        <v>1222</v>
      </c>
      <c r="C210" s="921"/>
      <c r="D210" s="921"/>
      <c r="E210" s="888" t="s">
        <v>1221</v>
      </c>
      <c r="F210" s="888" t="s">
        <v>1220</v>
      </c>
      <c r="G210" s="889" t="s">
        <v>3777</v>
      </c>
      <c r="H210" s="888" t="s">
        <v>1219</v>
      </c>
      <c r="I210" s="890">
        <v>0.3</v>
      </c>
      <c r="J210" s="890">
        <f>Tabla16[[#This Row],[Tiempo  (UT)]]*60</f>
        <v>18</v>
      </c>
      <c r="K210"/>
      <c r="L210"/>
      <c r="M210"/>
      <c r="N210"/>
      <c r="O210"/>
      <c r="P210"/>
      <c r="Q210"/>
      <c r="R210"/>
      <c r="S210"/>
    </row>
    <row r="211" spans="2:19" ht="15.7" customHeight="1">
      <c r="B211" s="892" t="s">
        <v>1218</v>
      </c>
      <c r="C211" s="922"/>
      <c r="D211" s="922"/>
      <c r="E211" s="891" t="s">
        <v>656</v>
      </c>
      <c r="F211" s="891" t="s">
        <v>655</v>
      </c>
      <c r="G211" s="892" t="s">
        <v>654</v>
      </c>
      <c r="H211" s="891" t="s">
        <v>653</v>
      </c>
      <c r="I211" s="893">
        <v>0</v>
      </c>
      <c r="J211" s="893">
        <f>Tabla16[[#This Row],[Tiempo  (UT)]]*60</f>
        <v>0</v>
      </c>
      <c r="K211"/>
      <c r="L211"/>
      <c r="M211"/>
      <c r="N211"/>
      <c r="O211"/>
      <c r="P211"/>
      <c r="Q211"/>
      <c r="R211"/>
      <c r="S211"/>
    </row>
    <row r="212" spans="2:19" ht="15.7" customHeight="1">
      <c r="B212" s="892" t="s">
        <v>1217</v>
      </c>
      <c r="C212" s="922"/>
      <c r="D212" s="922"/>
      <c r="E212" s="891" t="s">
        <v>651</v>
      </c>
      <c r="F212" s="891" t="s">
        <v>650</v>
      </c>
      <c r="G212" s="892" t="s">
        <v>649</v>
      </c>
      <c r="H212" s="891" t="s">
        <v>648</v>
      </c>
      <c r="I212" s="893">
        <v>0</v>
      </c>
      <c r="J212" s="893">
        <f>Tabla16[[#This Row],[Tiempo  (UT)]]*60</f>
        <v>0</v>
      </c>
      <c r="K212"/>
      <c r="L212"/>
      <c r="M212"/>
      <c r="N212"/>
      <c r="O212"/>
      <c r="P212"/>
      <c r="Q212"/>
      <c r="R212"/>
      <c r="S212"/>
    </row>
    <row r="213" spans="2:19" ht="15.7" customHeight="1">
      <c r="B213" s="892" t="s">
        <v>1216</v>
      </c>
      <c r="C213" s="922"/>
      <c r="D213" s="922"/>
      <c r="E213" s="891" t="s">
        <v>646</v>
      </c>
      <c r="F213" s="891" t="s">
        <v>644</v>
      </c>
      <c r="G213" s="892" t="s">
        <v>645</v>
      </c>
      <c r="H213" s="891" t="s">
        <v>644</v>
      </c>
      <c r="I213" s="893">
        <v>0</v>
      </c>
      <c r="J213" s="893">
        <f>Tabla16[[#This Row],[Tiempo  (UT)]]*60</f>
        <v>0</v>
      </c>
      <c r="K213"/>
      <c r="L213"/>
      <c r="M213"/>
      <c r="N213"/>
      <c r="O213"/>
      <c r="P213"/>
      <c r="Q213"/>
      <c r="R213"/>
      <c r="S213"/>
    </row>
    <row r="214" spans="2:19" ht="15.7" customHeight="1">
      <c r="B214" s="892" t="s">
        <v>1215</v>
      </c>
      <c r="C214" s="922"/>
      <c r="D214" s="922"/>
      <c r="E214" s="891" t="s">
        <v>642</v>
      </c>
      <c r="F214" s="891" t="s">
        <v>641</v>
      </c>
      <c r="G214" s="892" t="s">
        <v>640</v>
      </c>
      <c r="H214" s="891" t="s">
        <v>1214</v>
      </c>
      <c r="I214" s="893">
        <v>0.5</v>
      </c>
      <c r="J214" s="893">
        <f>Tabla16[[#This Row],[Tiempo  (UT)]]*60</f>
        <v>30</v>
      </c>
      <c r="K214"/>
      <c r="L214"/>
      <c r="M214"/>
      <c r="N214"/>
      <c r="O214"/>
      <c r="P214"/>
      <c r="Q214"/>
      <c r="R214"/>
      <c r="S214"/>
    </row>
    <row r="215" spans="2:19" ht="15.7" customHeight="1">
      <c r="B215" s="892" t="s">
        <v>1213</v>
      </c>
      <c r="C215" s="922"/>
      <c r="D215" s="922"/>
      <c r="E215" s="891" t="s">
        <v>1212</v>
      </c>
      <c r="F215" s="891" t="s">
        <v>1211</v>
      </c>
      <c r="G215" s="892" t="s">
        <v>1210</v>
      </c>
      <c r="H215" s="891" t="s">
        <v>1209</v>
      </c>
      <c r="I215" s="893">
        <v>0.5</v>
      </c>
      <c r="J215" s="893">
        <f>Tabla16[[#This Row],[Tiempo  (UT)]]*60</f>
        <v>30</v>
      </c>
      <c r="K215"/>
      <c r="L215"/>
      <c r="M215"/>
      <c r="N215"/>
      <c r="O215"/>
      <c r="P215"/>
      <c r="Q215"/>
      <c r="R215"/>
      <c r="S215"/>
    </row>
    <row r="216" spans="2:19" ht="15.7" customHeight="1">
      <c r="B216" s="892" t="s">
        <v>1208</v>
      </c>
      <c r="C216" s="922"/>
      <c r="D216" s="922"/>
      <c r="E216" s="891" t="s">
        <v>1207</v>
      </c>
      <c r="F216" s="891" t="s">
        <v>1206</v>
      </c>
      <c r="G216" s="892" t="s">
        <v>1205</v>
      </c>
      <c r="H216" s="891" t="s">
        <v>1204</v>
      </c>
      <c r="I216" s="893">
        <v>0.2</v>
      </c>
      <c r="J216" s="893">
        <f>Tabla16[[#This Row],[Tiempo  (UT)]]*60</f>
        <v>12</v>
      </c>
      <c r="K216"/>
      <c r="L216"/>
      <c r="M216"/>
      <c r="N216"/>
      <c r="O216"/>
      <c r="P216"/>
      <c r="Q216"/>
      <c r="R216"/>
      <c r="S216"/>
    </row>
    <row r="217" spans="2:19" ht="15.7" customHeight="1">
      <c r="B217" s="892" t="s">
        <v>1203</v>
      </c>
      <c r="C217" s="922"/>
      <c r="D217" s="922"/>
      <c r="E217" s="891" t="s">
        <v>627</v>
      </c>
      <c r="F217" s="891" t="s">
        <v>626</v>
      </c>
      <c r="G217" s="892" t="s">
        <v>625</v>
      </c>
      <c r="H217" s="891" t="s">
        <v>624</v>
      </c>
      <c r="I217" s="893">
        <v>0.3</v>
      </c>
      <c r="J217" s="893">
        <f>Tabla16[[#This Row],[Tiempo  (UT)]]*60</f>
        <v>18</v>
      </c>
      <c r="K217"/>
      <c r="L217"/>
      <c r="M217"/>
      <c r="N217"/>
      <c r="O217"/>
      <c r="P217"/>
      <c r="Q217"/>
      <c r="R217"/>
      <c r="S217"/>
    </row>
    <row r="218" spans="2:19" ht="15.7" customHeight="1">
      <c r="B218" s="892" t="s">
        <v>1202</v>
      </c>
      <c r="C218" s="922"/>
      <c r="D218" s="922"/>
      <c r="E218" s="891" t="s">
        <v>1201</v>
      </c>
      <c r="F218" s="891" t="s">
        <v>1200</v>
      </c>
      <c r="G218" s="892" t="s">
        <v>3778</v>
      </c>
      <c r="H218" s="891" t="s">
        <v>1199</v>
      </c>
      <c r="I218" s="893">
        <v>0.3</v>
      </c>
      <c r="J218" s="893">
        <f>Tabla16[[#This Row],[Tiempo  (UT)]]*60</f>
        <v>18</v>
      </c>
      <c r="K218"/>
      <c r="L218"/>
      <c r="M218"/>
      <c r="N218"/>
      <c r="O218"/>
      <c r="P218"/>
      <c r="Q218"/>
      <c r="R218"/>
      <c r="S218"/>
    </row>
    <row r="219" spans="2:19" ht="15.7" customHeight="1">
      <c r="B219" s="892" t="s">
        <v>1198</v>
      </c>
      <c r="C219" s="922"/>
      <c r="D219" s="922"/>
      <c r="E219" s="891" t="s">
        <v>1197</v>
      </c>
      <c r="F219" s="891" t="s">
        <v>1196</v>
      </c>
      <c r="G219" s="892" t="s">
        <v>3779</v>
      </c>
      <c r="H219" s="891" t="s">
        <v>1195</v>
      </c>
      <c r="I219" s="893">
        <v>0.3</v>
      </c>
      <c r="J219" s="893">
        <f>Tabla16[[#This Row],[Tiempo  (UT)]]*60</f>
        <v>18</v>
      </c>
      <c r="K219"/>
      <c r="L219"/>
      <c r="M219"/>
      <c r="N219"/>
      <c r="O219"/>
      <c r="P219"/>
      <c r="Q219"/>
      <c r="R219"/>
      <c r="S219"/>
    </row>
    <row r="220" spans="2:19" ht="15.7" customHeight="1">
      <c r="B220" s="892" t="s">
        <v>1194</v>
      </c>
      <c r="C220" s="922"/>
      <c r="D220" s="922"/>
      <c r="E220" s="891" t="s">
        <v>1193</v>
      </c>
      <c r="F220" s="891" t="s">
        <v>1192</v>
      </c>
      <c r="G220" s="892" t="s">
        <v>3780</v>
      </c>
      <c r="H220" s="891" t="s">
        <v>1191</v>
      </c>
      <c r="I220" s="893">
        <v>0.1</v>
      </c>
      <c r="J220" s="893">
        <f>Tabla16[[#This Row],[Tiempo  (UT)]]*60</f>
        <v>6</v>
      </c>
      <c r="K220"/>
      <c r="L220"/>
      <c r="M220"/>
      <c r="N220"/>
      <c r="O220"/>
      <c r="P220"/>
      <c r="Q220"/>
      <c r="R220"/>
      <c r="S220"/>
    </row>
    <row r="221" spans="2:19" ht="15.7" customHeight="1">
      <c r="B221" s="892" t="s">
        <v>1190</v>
      </c>
      <c r="C221" s="922"/>
      <c r="D221" s="922"/>
      <c r="E221" s="891" t="s">
        <v>1189</v>
      </c>
      <c r="F221" s="891" t="s">
        <v>1188</v>
      </c>
      <c r="G221" s="892" t="s">
        <v>3781</v>
      </c>
      <c r="H221" s="891" t="s">
        <v>1187</v>
      </c>
      <c r="I221" s="893">
        <v>0.1</v>
      </c>
      <c r="J221" s="893">
        <f>Tabla16[[#This Row],[Tiempo  (UT)]]*60</f>
        <v>6</v>
      </c>
      <c r="K221"/>
      <c r="L221"/>
      <c r="M221"/>
      <c r="N221"/>
      <c r="O221"/>
      <c r="P221"/>
      <c r="Q221"/>
      <c r="R221"/>
      <c r="S221"/>
    </row>
    <row r="222" spans="2:19" ht="15.7" customHeight="1">
      <c r="B222" s="892" t="s">
        <v>1186</v>
      </c>
      <c r="C222" s="922"/>
      <c r="D222" s="922"/>
      <c r="E222" s="891" t="s">
        <v>567</v>
      </c>
      <c r="F222" s="891" t="s">
        <v>566</v>
      </c>
      <c r="G222" s="892" t="s">
        <v>566</v>
      </c>
      <c r="H222" s="891" t="s">
        <v>1184</v>
      </c>
      <c r="I222" s="893">
        <v>0.3</v>
      </c>
      <c r="J222" s="893">
        <f>Tabla16[[#This Row],[Tiempo  (UT)]]*60</f>
        <v>18</v>
      </c>
      <c r="K222"/>
      <c r="L222"/>
      <c r="M222"/>
      <c r="N222"/>
      <c r="O222"/>
      <c r="P222"/>
      <c r="Q222"/>
      <c r="R222"/>
      <c r="S222"/>
    </row>
    <row r="223" spans="2:19" ht="15.7" customHeight="1">
      <c r="B223" s="892" t="s">
        <v>1183</v>
      </c>
      <c r="C223" s="922"/>
      <c r="D223" s="922"/>
      <c r="E223" s="891" t="s">
        <v>719</v>
      </c>
      <c r="F223" s="891" t="s">
        <v>718</v>
      </c>
      <c r="G223" s="892" t="s">
        <v>3782</v>
      </c>
      <c r="H223" s="891" t="s">
        <v>717</v>
      </c>
      <c r="I223" s="893">
        <v>0.2</v>
      </c>
      <c r="J223" s="893">
        <f>Tabla16[[#This Row],[Tiempo  (UT)]]*60</f>
        <v>12</v>
      </c>
      <c r="K223"/>
      <c r="L223"/>
      <c r="M223"/>
      <c r="N223"/>
      <c r="O223"/>
      <c r="P223"/>
      <c r="Q223"/>
      <c r="R223"/>
      <c r="S223"/>
    </row>
    <row r="224" spans="2:19" ht="15.7" customHeight="1">
      <c r="B224" s="892" t="s">
        <v>1182</v>
      </c>
      <c r="C224" s="922"/>
      <c r="D224" s="922"/>
      <c r="E224" s="891" t="s">
        <v>1181</v>
      </c>
      <c r="F224" s="891" t="s">
        <v>1180</v>
      </c>
      <c r="G224" s="892" t="s">
        <v>3783</v>
      </c>
      <c r="H224" s="891" t="s">
        <v>1179</v>
      </c>
      <c r="I224" s="893">
        <v>0.3</v>
      </c>
      <c r="J224" s="893">
        <f>Tabla16[[#This Row],[Tiempo  (UT)]]*60</f>
        <v>18</v>
      </c>
      <c r="K224"/>
      <c r="L224"/>
      <c r="M224"/>
      <c r="N224"/>
      <c r="O224"/>
      <c r="P224"/>
      <c r="Q224"/>
      <c r="R224"/>
      <c r="S224"/>
    </row>
    <row r="225" spans="2:19" ht="15.7" customHeight="1">
      <c r="B225" s="892" t="s">
        <v>1178</v>
      </c>
      <c r="C225" s="922"/>
      <c r="D225" s="922"/>
      <c r="E225" s="891" t="s">
        <v>1177</v>
      </c>
      <c r="F225" s="891" t="s">
        <v>1176</v>
      </c>
      <c r="G225" s="892" t="s">
        <v>3784</v>
      </c>
      <c r="H225" s="891" t="s">
        <v>1175</v>
      </c>
      <c r="I225" s="893">
        <v>0.3</v>
      </c>
      <c r="J225" s="893">
        <f>Tabla16[[#This Row],[Tiempo  (UT)]]*60</f>
        <v>18</v>
      </c>
      <c r="K225"/>
      <c r="L225"/>
      <c r="M225"/>
      <c r="N225"/>
      <c r="O225"/>
      <c r="P225"/>
      <c r="Q225"/>
      <c r="R225"/>
      <c r="S225"/>
    </row>
    <row r="226" spans="2:19" ht="15.7" customHeight="1">
      <c r="B226" s="892" t="s">
        <v>1174</v>
      </c>
      <c r="C226" s="922"/>
      <c r="D226" s="922"/>
      <c r="E226" s="891" t="s">
        <v>1173</v>
      </c>
      <c r="F226" s="891" t="s">
        <v>1172</v>
      </c>
      <c r="G226" s="892" t="s">
        <v>3679</v>
      </c>
      <c r="H226" s="891" t="s">
        <v>1170</v>
      </c>
      <c r="I226" s="893">
        <v>0.1</v>
      </c>
      <c r="J226" s="893">
        <f>Tabla16[[#This Row],[Tiempo  (UT)]]*60</f>
        <v>6</v>
      </c>
      <c r="K226"/>
      <c r="L226"/>
      <c r="M226"/>
      <c r="N226"/>
      <c r="O226"/>
      <c r="P226"/>
      <c r="Q226"/>
      <c r="R226"/>
      <c r="S226"/>
    </row>
    <row r="227" spans="2:19" ht="15.7" customHeight="1">
      <c r="B227" s="892" t="s">
        <v>1169</v>
      </c>
      <c r="C227" s="922"/>
      <c r="D227" s="922"/>
      <c r="E227" s="891" t="s">
        <v>1168</v>
      </c>
      <c r="F227" s="891" t="s">
        <v>1167</v>
      </c>
      <c r="G227" s="892" t="s">
        <v>3785</v>
      </c>
      <c r="H227" s="891" t="s">
        <v>1166</v>
      </c>
      <c r="I227" s="893">
        <v>0.05</v>
      </c>
      <c r="J227" s="893">
        <f>Tabla16[[#This Row],[Tiempo  (UT)]]*60</f>
        <v>3</v>
      </c>
      <c r="K227"/>
      <c r="L227"/>
      <c r="M227"/>
      <c r="N227"/>
      <c r="O227"/>
      <c r="P227"/>
      <c r="Q227"/>
      <c r="R227"/>
      <c r="S227"/>
    </row>
    <row r="228" spans="2:19" ht="15.7" customHeight="1">
      <c r="B228" s="892" t="s">
        <v>1165</v>
      </c>
      <c r="C228" s="922"/>
      <c r="D228" s="922"/>
      <c r="E228" s="891" t="s">
        <v>1164</v>
      </c>
      <c r="F228" s="891" t="s">
        <v>1163</v>
      </c>
      <c r="G228" s="892" t="s">
        <v>3657</v>
      </c>
      <c r="H228" s="891" t="s">
        <v>1162</v>
      </c>
      <c r="I228" s="893">
        <v>0.05</v>
      </c>
      <c r="J228" s="893">
        <f>Tabla16[[#This Row],[Tiempo  (UT)]]*60</f>
        <v>3</v>
      </c>
      <c r="K228"/>
      <c r="L228"/>
      <c r="M228"/>
      <c r="N228"/>
      <c r="O228"/>
      <c r="P228"/>
      <c r="Q228"/>
      <c r="R228"/>
      <c r="S228"/>
    </row>
    <row r="229" spans="2:19" ht="15.7" customHeight="1">
      <c r="B229" s="892" t="s">
        <v>1161</v>
      </c>
      <c r="C229" s="922"/>
      <c r="D229" s="922"/>
      <c r="E229" s="891" t="s">
        <v>1160</v>
      </c>
      <c r="F229" s="891" t="s">
        <v>1159</v>
      </c>
      <c r="G229" s="892" t="s">
        <v>3656</v>
      </c>
      <c r="H229" s="891" t="s">
        <v>1158</v>
      </c>
      <c r="I229" s="893">
        <v>0.05</v>
      </c>
      <c r="J229" s="893">
        <f>Tabla16[[#This Row],[Tiempo  (UT)]]*60</f>
        <v>3</v>
      </c>
      <c r="K229"/>
      <c r="L229"/>
      <c r="M229"/>
      <c r="N229"/>
      <c r="O229"/>
      <c r="P229"/>
      <c r="Q229"/>
      <c r="R229"/>
      <c r="S229"/>
    </row>
    <row r="230" spans="2:19" ht="15.7" customHeight="1">
      <c r="B230" s="892" t="s">
        <v>1157</v>
      </c>
      <c r="C230" s="922"/>
      <c r="D230" s="922"/>
      <c r="E230" s="891" t="s">
        <v>1156</v>
      </c>
      <c r="F230" s="891" t="s">
        <v>1155</v>
      </c>
      <c r="G230" s="892" t="s">
        <v>3786</v>
      </c>
      <c r="H230" s="891" t="s">
        <v>1154</v>
      </c>
      <c r="I230" s="893">
        <v>0.3</v>
      </c>
      <c r="J230" s="893">
        <f>Tabla16[[#This Row],[Tiempo  (UT)]]*60</f>
        <v>18</v>
      </c>
      <c r="K230"/>
      <c r="L230"/>
      <c r="M230"/>
      <c r="N230"/>
      <c r="O230"/>
      <c r="P230"/>
      <c r="Q230"/>
      <c r="R230"/>
      <c r="S230"/>
    </row>
    <row r="231" spans="2:19" ht="15.7" customHeight="1">
      <c r="B231" s="892" t="s">
        <v>1153</v>
      </c>
      <c r="C231" s="922"/>
      <c r="D231" s="922"/>
      <c r="E231" s="891" t="s">
        <v>1152</v>
      </c>
      <c r="F231" s="891" t="s">
        <v>1151</v>
      </c>
      <c r="G231" s="892" t="s">
        <v>3787</v>
      </c>
      <c r="H231" s="891" t="s">
        <v>1150</v>
      </c>
      <c r="I231" s="893">
        <v>0.2</v>
      </c>
      <c r="J231" s="893">
        <f>Tabla16[[#This Row],[Tiempo  (UT)]]*60</f>
        <v>12</v>
      </c>
      <c r="K231"/>
      <c r="L231"/>
      <c r="M231"/>
      <c r="N231"/>
      <c r="O231"/>
      <c r="P231"/>
      <c r="Q231"/>
      <c r="R231"/>
      <c r="S231"/>
    </row>
    <row r="232" spans="2:19" ht="15.7" customHeight="1">
      <c r="B232" s="892" t="s">
        <v>1149</v>
      </c>
      <c r="C232" s="922"/>
      <c r="D232" s="922"/>
      <c r="E232" s="891" t="s">
        <v>1148</v>
      </c>
      <c r="F232" s="891" t="s">
        <v>1147</v>
      </c>
      <c r="G232" s="892" t="s">
        <v>3788</v>
      </c>
      <c r="H232" s="891" t="s">
        <v>1147</v>
      </c>
      <c r="I232" s="893">
        <v>0.3</v>
      </c>
      <c r="J232" s="893">
        <f>Tabla16[[#This Row],[Tiempo  (UT)]]*60</f>
        <v>18</v>
      </c>
      <c r="K232"/>
      <c r="L232"/>
      <c r="M232"/>
      <c r="N232"/>
      <c r="O232"/>
      <c r="P232"/>
      <c r="Q232"/>
      <c r="R232"/>
      <c r="S232"/>
    </row>
    <row r="233" spans="2:19" ht="15.7" customHeight="1">
      <c r="B233" s="892" t="s">
        <v>1146</v>
      </c>
      <c r="C233" s="922"/>
      <c r="D233" s="922"/>
      <c r="E233" s="891" t="s">
        <v>1145</v>
      </c>
      <c r="F233" s="891" t="s">
        <v>1144</v>
      </c>
      <c r="G233" s="892" t="s">
        <v>3789</v>
      </c>
      <c r="H233" s="891" t="s">
        <v>1143</v>
      </c>
      <c r="I233" s="893">
        <v>0.5</v>
      </c>
      <c r="J233" s="893">
        <f>Tabla16[[#This Row],[Tiempo  (UT)]]*60</f>
        <v>30</v>
      </c>
      <c r="K233"/>
      <c r="L233"/>
      <c r="M233"/>
      <c r="N233"/>
      <c r="O233"/>
      <c r="P233"/>
      <c r="Q233"/>
      <c r="R233"/>
      <c r="S233"/>
    </row>
    <row r="234" spans="2:19" ht="15.7" customHeight="1">
      <c r="B234" s="892" t="s">
        <v>1142</v>
      </c>
      <c r="C234" s="922"/>
      <c r="D234" s="922"/>
      <c r="E234" s="891" t="s">
        <v>1141</v>
      </c>
      <c r="F234" s="891" t="s">
        <v>1140</v>
      </c>
      <c r="G234" s="892" t="s">
        <v>3790</v>
      </c>
      <c r="H234" s="891" t="s">
        <v>1139</v>
      </c>
      <c r="I234" s="893">
        <v>0.5</v>
      </c>
      <c r="J234" s="893">
        <f>Tabla16[[#This Row],[Tiempo  (UT)]]*60</f>
        <v>30</v>
      </c>
      <c r="K234"/>
      <c r="L234"/>
      <c r="M234"/>
      <c r="N234"/>
      <c r="O234"/>
      <c r="P234"/>
      <c r="Q234"/>
      <c r="R234"/>
      <c r="S234"/>
    </row>
    <row r="235" spans="2:19" ht="15.7" customHeight="1">
      <c r="B235" s="892" t="s">
        <v>1138</v>
      </c>
      <c r="C235" s="922"/>
      <c r="D235" s="922"/>
      <c r="E235" s="891" t="s">
        <v>1137</v>
      </c>
      <c r="F235" s="891" t="s">
        <v>1136</v>
      </c>
      <c r="G235" s="892" t="s">
        <v>3791</v>
      </c>
      <c r="H235" s="891" t="s">
        <v>1135</v>
      </c>
      <c r="I235" s="893">
        <v>0.5</v>
      </c>
      <c r="J235" s="893">
        <f>Tabla16[[#This Row],[Tiempo  (UT)]]*60</f>
        <v>30</v>
      </c>
      <c r="K235"/>
      <c r="L235"/>
      <c r="M235"/>
      <c r="N235"/>
      <c r="O235"/>
      <c r="P235"/>
      <c r="Q235"/>
      <c r="R235"/>
      <c r="S235"/>
    </row>
    <row r="236" spans="2:19" ht="15.7" customHeight="1">
      <c r="B236" s="892" t="s">
        <v>1134</v>
      </c>
      <c r="C236" s="922"/>
      <c r="D236" s="922"/>
      <c r="E236" s="891" t="s">
        <v>1133</v>
      </c>
      <c r="F236" s="891" t="s">
        <v>1132</v>
      </c>
      <c r="G236" s="892" t="s">
        <v>3792</v>
      </c>
      <c r="H236" s="891" t="s">
        <v>1131</v>
      </c>
      <c r="I236" s="893">
        <v>0.5</v>
      </c>
      <c r="J236" s="893">
        <f>Tabla16[[#This Row],[Tiempo  (UT)]]*60</f>
        <v>30</v>
      </c>
      <c r="K236"/>
      <c r="L236"/>
      <c r="M236"/>
      <c r="N236"/>
      <c r="O236"/>
      <c r="P236"/>
      <c r="Q236"/>
      <c r="R236"/>
      <c r="S236"/>
    </row>
    <row r="237" spans="2:19" ht="15.7" customHeight="1">
      <c r="B237" s="892" t="s">
        <v>1130</v>
      </c>
      <c r="C237" s="922"/>
      <c r="D237" s="922"/>
      <c r="E237" s="891" t="s">
        <v>1129</v>
      </c>
      <c r="F237" s="891" t="s">
        <v>1128</v>
      </c>
      <c r="G237" s="892" t="s">
        <v>3793</v>
      </c>
      <c r="H237" s="891" t="s">
        <v>1127</v>
      </c>
      <c r="I237" s="893">
        <v>0.3</v>
      </c>
      <c r="J237" s="893">
        <f>Tabla16[[#This Row],[Tiempo  (UT)]]*60</f>
        <v>18</v>
      </c>
      <c r="K237"/>
      <c r="L237"/>
      <c r="M237"/>
      <c r="N237"/>
      <c r="O237"/>
      <c r="P237"/>
      <c r="Q237"/>
      <c r="R237"/>
      <c r="S237"/>
    </row>
    <row r="238" spans="2:19" ht="15.7" customHeight="1">
      <c r="B238" s="892" t="s">
        <v>1126</v>
      </c>
      <c r="C238" s="922"/>
      <c r="D238" s="922"/>
      <c r="E238" s="891" t="s">
        <v>1125</v>
      </c>
      <c r="F238" s="891" t="s">
        <v>1124</v>
      </c>
      <c r="G238" s="892" t="s">
        <v>3794</v>
      </c>
      <c r="H238" s="891" t="s">
        <v>1123</v>
      </c>
      <c r="I238" s="893">
        <v>0.5</v>
      </c>
      <c r="J238" s="893">
        <f>Tabla16[[#This Row],[Tiempo  (UT)]]*60</f>
        <v>30</v>
      </c>
      <c r="K238"/>
      <c r="L238"/>
      <c r="M238"/>
      <c r="N238"/>
      <c r="O238"/>
      <c r="P238"/>
      <c r="Q238"/>
      <c r="R238"/>
      <c r="S238"/>
    </row>
    <row r="239" spans="2:19" ht="15.7" customHeight="1">
      <c r="B239" s="892" t="s">
        <v>1122</v>
      </c>
      <c r="C239" s="922"/>
      <c r="D239" s="922"/>
      <c r="E239" s="891" t="s">
        <v>1121</v>
      </c>
      <c r="F239" s="891" t="s">
        <v>1120</v>
      </c>
      <c r="G239" s="892" t="s">
        <v>3795</v>
      </c>
      <c r="H239" s="891" t="s">
        <v>1118</v>
      </c>
      <c r="I239" s="893">
        <v>0.15</v>
      </c>
      <c r="J239" s="893">
        <f>Tabla16[[#This Row],[Tiempo  (UT)]]*60</f>
        <v>9</v>
      </c>
      <c r="K239"/>
      <c r="L239"/>
      <c r="M239"/>
      <c r="N239"/>
      <c r="O239"/>
      <c r="P239"/>
      <c r="Q239"/>
      <c r="R239"/>
      <c r="S239"/>
    </row>
    <row r="240" spans="2:19" ht="15.7" customHeight="1">
      <c r="B240" s="892" t="s">
        <v>1117</v>
      </c>
      <c r="C240" s="922"/>
      <c r="D240" s="922"/>
      <c r="E240" s="891" t="s">
        <v>1116</v>
      </c>
      <c r="F240" s="891" t="s">
        <v>1115</v>
      </c>
      <c r="G240" s="892" t="s">
        <v>3796</v>
      </c>
      <c r="H240" s="891" t="s">
        <v>1114</v>
      </c>
      <c r="I240" s="893">
        <v>0.15</v>
      </c>
      <c r="J240" s="893">
        <f>Tabla16[[#This Row],[Tiempo  (UT)]]*60</f>
        <v>9</v>
      </c>
      <c r="K240"/>
      <c r="L240"/>
      <c r="M240"/>
      <c r="N240"/>
      <c r="O240"/>
      <c r="P240"/>
      <c r="Q240"/>
      <c r="R240"/>
      <c r="S240"/>
    </row>
    <row r="241" spans="2:19" ht="15.7" customHeight="1">
      <c r="B241" s="892" t="s">
        <v>1113</v>
      </c>
      <c r="C241" s="922"/>
      <c r="D241" s="922"/>
      <c r="E241" s="891" t="s">
        <v>786</v>
      </c>
      <c r="F241" s="891" t="s">
        <v>785</v>
      </c>
      <c r="G241" s="892" t="s">
        <v>3797</v>
      </c>
      <c r="H241" s="891" t="s">
        <v>784</v>
      </c>
      <c r="I241" s="893">
        <v>0.2</v>
      </c>
      <c r="J241" s="893">
        <f>Tabla16[[#This Row],[Tiempo  (UT)]]*60</f>
        <v>12</v>
      </c>
      <c r="K241"/>
      <c r="L241"/>
      <c r="M241"/>
      <c r="N241"/>
      <c r="O241"/>
      <c r="P241"/>
      <c r="Q241"/>
      <c r="R241"/>
      <c r="S241"/>
    </row>
    <row r="242" spans="2:19" ht="15.7" customHeight="1">
      <c r="B242" s="892" t="s">
        <v>1112</v>
      </c>
      <c r="C242" s="922"/>
      <c r="D242" s="922"/>
      <c r="E242" s="891" t="s">
        <v>1111</v>
      </c>
      <c r="F242" s="891" t="s">
        <v>1110</v>
      </c>
      <c r="G242" s="892" t="s">
        <v>3798</v>
      </c>
      <c r="H242" s="891" t="s">
        <v>1109</v>
      </c>
      <c r="I242" s="893">
        <v>0.15</v>
      </c>
      <c r="J242" s="893">
        <f>Tabla16[[#This Row],[Tiempo  (UT)]]*60</f>
        <v>9</v>
      </c>
      <c r="K242"/>
      <c r="L242"/>
      <c r="M242"/>
      <c r="N242"/>
      <c r="O242"/>
      <c r="P242"/>
      <c r="Q242"/>
      <c r="R242"/>
      <c r="S242"/>
    </row>
    <row r="243" spans="2:19" ht="15.7" customHeight="1">
      <c r="B243" s="892" t="s">
        <v>1108</v>
      </c>
      <c r="C243" s="922"/>
      <c r="D243" s="922"/>
      <c r="E243" s="891" t="s">
        <v>1107</v>
      </c>
      <c r="F243" s="891" t="s">
        <v>1106</v>
      </c>
      <c r="G243" s="892" t="s">
        <v>3799</v>
      </c>
      <c r="H243" s="891" t="s">
        <v>1105</v>
      </c>
      <c r="I243" s="893">
        <v>0.3</v>
      </c>
      <c r="J243" s="893">
        <f>Tabla16[[#This Row],[Tiempo  (UT)]]*60</f>
        <v>18</v>
      </c>
      <c r="K243"/>
      <c r="L243"/>
      <c r="M243"/>
      <c r="N243"/>
      <c r="O243"/>
      <c r="P243"/>
      <c r="Q243"/>
      <c r="R243"/>
      <c r="S243"/>
    </row>
    <row r="244" spans="2:19" ht="15.7" customHeight="1">
      <c r="B244" s="892" t="s">
        <v>1104</v>
      </c>
      <c r="C244" s="922"/>
      <c r="D244" s="922"/>
      <c r="E244" s="891" t="s">
        <v>1103</v>
      </c>
      <c r="F244" s="891" t="s">
        <v>1102</v>
      </c>
      <c r="G244" s="892" t="s">
        <v>3675</v>
      </c>
      <c r="H244" s="891" t="s">
        <v>1100</v>
      </c>
      <c r="I244" s="893">
        <v>0.6</v>
      </c>
      <c r="J244" s="893">
        <f>Tabla16[[#This Row],[Tiempo  (UT)]]*60</f>
        <v>36</v>
      </c>
      <c r="K244"/>
      <c r="L244"/>
      <c r="M244"/>
      <c r="N244"/>
      <c r="O244"/>
      <c r="P244"/>
      <c r="Q244"/>
      <c r="R244"/>
      <c r="S244"/>
    </row>
    <row r="245" spans="2:19" ht="15.7" customHeight="1">
      <c r="B245" s="892" t="s">
        <v>1099</v>
      </c>
      <c r="C245" s="922"/>
      <c r="D245" s="922"/>
      <c r="E245" s="891" t="s">
        <v>1098</v>
      </c>
      <c r="F245" s="891" t="s">
        <v>1097</v>
      </c>
      <c r="G245" s="892" t="s">
        <v>3674</v>
      </c>
      <c r="H245" s="891" t="s">
        <v>1095</v>
      </c>
      <c r="I245" s="893">
        <v>0.6</v>
      </c>
      <c r="J245" s="893">
        <f>Tabla16[[#This Row],[Tiempo  (UT)]]*60</f>
        <v>36</v>
      </c>
      <c r="K245"/>
      <c r="L245"/>
      <c r="M245"/>
      <c r="N245"/>
      <c r="O245"/>
      <c r="P245"/>
      <c r="Q245"/>
      <c r="R245"/>
      <c r="S245"/>
    </row>
    <row r="246" spans="2:19" ht="15.7" customHeight="1">
      <c r="B246" s="892" t="s">
        <v>1094</v>
      </c>
      <c r="C246" s="922"/>
      <c r="D246" s="922"/>
      <c r="E246" s="891" t="s">
        <v>1093</v>
      </c>
      <c r="F246" s="891" t="s">
        <v>1092</v>
      </c>
      <c r="G246" s="892" t="s">
        <v>3800</v>
      </c>
      <c r="H246" s="891" t="s">
        <v>1091</v>
      </c>
      <c r="I246" s="893">
        <v>0.05</v>
      </c>
      <c r="J246" s="893">
        <f>Tabla16[[#This Row],[Tiempo  (UT)]]*60</f>
        <v>3</v>
      </c>
      <c r="K246"/>
      <c r="L246"/>
      <c r="M246"/>
      <c r="N246"/>
      <c r="O246"/>
      <c r="P246"/>
      <c r="Q246"/>
      <c r="R246"/>
      <c r="S246"/>
    </row>
    <row r="247" spans="2:19" ht="15.7" customHeight="1">
      <c r="B247" s="892" t="s">
        <v>1090</v>
      </c>
      <c r="C247" s="922"/>
      <c r="D247" s="922"/>
      <c r="E247" s="891" t="s">
        <v>1089</v>
      </c>
      <c r="F247" s="891" t="s">
        <v>1088</v>
      </c>
      <c r="G247" s="892" t="s">
        <v>3801</v>
      </c>
      <c r="H247" s="891" t="s">
        <v>1087</v>
      </c>
      <c r="I247" s="893">
        <v>0.1</v>
      </c>
      <c r="J247" s="893">
        <f>Tabla16[[#This Row],[Tiempo  (UT)]]*60</f>
        <v>6</v>
      </c>
      <c r="K247"/>
      <c r="L247"/>
      <c r="M247"/>
      <c r="N247"/>
      <c r="O247"/>
      <c r="P247"/>
      <c r="Q247"/>
      <c r="R247"/>
      <c r="S247"/>
    </row>
    <row r="248" spans="2:19" ht="15.7" customHeight="1">
      <c r="B248" s="892" t="s">
        <v>1086</v>
      </c>
      <c r="C248" s="922"/>
      <c r="D248" s="922"/>
      <c r="E248" s="891" t="s">
        <v>1085</v>
      </c>
      <c r="F248" s="891" t="s">
        <v>1084</v>
      </c>
      <c r="G248" s="892" t="s">
        <v>3802</v>
      </c>
      <c r="H248" s="891" t="s">
        <v>1083</v>
      </c>
      <c r="I248" s="893">
        <v>0.3</v>
      </c>
      <c r="J248" s="893">
        <f>Tabla16[[#This Row],[Tiempo  (UT)]]*60</f>
        <v>18</v>
      </c>
      <c r="K248"/>
      <c r="L248"/>
      <c r="M248"/>
      <c r="N248"/>
      <c r="O248"/>
      <c r="P248"/>
      <c r="Q248"/>
      <c r="R248"/>
      <c r="S248"/>
    </row>
    <row r="249" spans="2:19" ht="15.7" customHeight="1">
      <c r="B249" s="892" t="s">
        <v>1082</v>
      </c>
      <c r="C249" s="922"/>
      <c r="D249" s="922"/>
      <c r="E249" s="891" t="s">
        <v>1081</v>
      </c>
      <c r="F249" s="891" t="s">
        <v>1080</v>
      </c>
      <c r="G249" s="892" t="s">
        <v>3803</v>
      </c>
      <c r="H249" s="891" t="s">
        <v>1079</v>
      </c>
      <c r="I249" s="893">
        <v>0.5</v>
      </c>
      <c r="J249" s="893">
        <f>Tabla16[[#This Row],[Tiempo  (UT)]]*60</f>
        <v>30</v>
      </c>
      <c r="K249"/>
      <c r="L249"/>
      <c r="M249"/>
      <c r="N249"/>
      <c r="O249"/>
      <c r="P249"/>
      <c r="Q249"/>
      <c r="R249"/>
      <c r="S249"/>
    </row>
    <row r="250" spans="2:19" ht="15.7" customHeight="1">
      <c r="B250" s="892" t="s">
        <v>1078</v>
      </c>
      <c r="C250" s="922"/>
      <c r="D250" s="922"/>
      <c r="E250" s="891" t="s">
        <v>1077</v>
      </c>
      <c r="F250" s="891" t="s">
        <v>1076</v>
      </c>
      <c r="G250" s="892" t="s">
        <v>3804</v>
      </c>
      <c r="H250" s="891" t="s">
        <v>1074</v>
      </c>
      <c r="I250" s="893">
        <v>0.6</v>
      </c>
      <c r="J250" s="893">
        <f>Tabla16[[#This Row],[Tiempo  (UT)]]*60</f>
        <v>36</v>
      </c>
      <c r="K250"/>
      <c r="L250"/>
      <c r="M250"/>
      <c r="N250"/>
      <c r="O250"/>
      <c r="P250"/>
      <c r="Q250"/>
      <c r="R250"/>
      <c r="S250"/>
    </row>
    <row r="251" spans="2:19" ht="15.7" customHeight="1">
      <c r="B251" s="892" t="s">
        <v>1073</v>
      </c>
      <c r="C251" s="922"/>
      <c r="D251" s="922"/>
      <c r="E251" s="891" t="s">
        <v>1072</v>
      </c>
      <c r="F251" s="891" t="s">
        <v>1071</v>
      </c>
      <c r="G251" s="892" t="s">
        <v>3805</v>
      </c>
      <c r="H251" s="891" t="s">
        <v>1070</v>
      </c>
      <c r="I251" s="893">
        <v>0.1</v>
      </c>
      <c r="J251" s="893">
        <f>Tabla16[[#This Row],[Tiempo  (UT)]]*60</f>
        <v>6</v>
      </c>
      <c r="K251"/>
      <c r="L251"/>
      <c r="M251"/>
      <c r="N251"/>
      <c r="O251"/>
      <c r="P251"/>
      <c r="Q251"/>
      <c r="R251"/>
      <c r="S251"/>
    </row>
    <row r="252" spans="2:19" ht="15.7" customHeight="1">
      <c r="B252" s="892" t="s">
        <v>1069</v>
      </c>
      <c r="C252" s="922"/>
      <c r="D252" s="922"/>
      <c r="E252" s="891" t="s">
        <v>1068</v>
      </c>
      <c r="F252" s="891" t="s">
        <v>1067</v>
      </c>
      <c r="G252" s="892" t="s">
        <v>3806</v>
      </c>
      <c r="H252" s="891" t="s">
        <v>1066</v>
      </c>
      <c r="I252" s="893">
        <v>0.1</v>
      </c>
      <c r="J252" s="893">
        <f>Tabla16[[#This Row],[Tiempo  (UT)]]*60</f>
        <v>6</v>
      </c>
      <c r="K252"/>
      <c r="L252"/>
      <c r="M252"/>
      <c r="N252"/>
      <c r="O252"/>
      <c r="P252"/>
      <c r="Q252"/>
      <c r="R252"/>
      <c r="S252"/>
    </row>
    <row r="253" spans="2:19" ht="15.7" customHeight="1">
      <c r="B253" s="892" t="s">
        <v>1065</v>
      </c>
      <c r="C253" s="922"/>
      <c r="D253" s="922"/>
      <c r="E253" s="891" t="s">
        <v>1064</v>
      </c>
      <c r="F253" s="891" t="s">
        <v>1063</v>
      </c>
      <c r="G253" s="892" t="s">
        <v>3807</v>
      </c>
      <c r="H253" s="891" t="s">
        <v>1062</v>
      </c>
      <c r="I253" s="893">
        <v>0.4</v>
      </c>
      <c r="J253" s="893">
        <f>Tabla16[[#This Row],[Tiempo  (UT)]]*60</f>
        <v>24</v>
      </c>
      <c r="K253"/>
      <c r="L253"/>
      <c r="M253"/>
      <c r="N253"/>
      <c r="O253"/>
      <c r="P253"/>
      <c r="Q253"/>
      <c r="R253"/>
      <c r="S253"/>
    </row>
    <row r="254" spans="2:19" ht="15.7" customHeight="1">
      <c r="B254" s="892" t="s">
        <v>1061</v>
      </c>
      <c r="C254" s="922"/>
      <c r="D254" s="922"/>
      <c r="E254" s="891" t="s">
        <v>1060</v>
      </c>
      <c r="F254" s="891" t="s">
        <v>1059</v>
      </c>
      <c r="G254" s="892" t="s">
        <v>3808</v>
      </c>
      <c r="H254" s="891" t="s">
        <v>1058</v>
      </c>
      <c r="I254" s="893">
        <v>0.4</v>
      </c>
      <c r="J254" s="893">
        <f>Tabla16[[#This Row],[Tiempo  (UT)]]*60</f>
        <v>24</v>
      </c>
      <c r="K254"/>
      <c r="L254"/>
      <c r="M254"/>
      <c r="N254"/>
      <c r="O254"/>
      <c r="P254"/>
      <c r="Q254"/>
      <c r="R254"/>
      <c r="S254"/>
    </row>
    <row r="255" spans="2:19" ht="15.7" customHeight="1">
      <c r="B255" s="892" t="s">
        <v>1057</v>
      </c>
      <c r="C255" s="922"/>
      <c r="D255" s="922"/>
      <c r="E255" s="891" t="s">
        <v>1056</v>
      </c>
      <c r="F255" s="891" t="s">
        <v>1055</v>
      </c>
      <c r="G255" s="892" t="s">
        <v>3809</v>
      </c>
      <c r="H255" s="891" t="s">
        <v>1054</v>
      </c>
      <c r="I255" s="893">
        <v>0.2</v>
      </c>
      <c r="J255" s="893">
        <f>Tabla16[[#This Row],[Tiempo  (UT)]]*60</f>
        <v>12</v>
      </c>
      <c r="K255"/>
      <c r="L255"/>
      <c r="M255"/>
      <c r="N255"/>
      <c r="O255"/>
      <c r="P255"/>
      <c r="Q255"/>
      <c r="R255"/>
      <c r="S255"/>
    </row>
    <row r="256" spans="2:19" ht="15.7" customHeight="1">
      <c r="B256" s="892" t="s">
        <v>1053</v>
      </c>
      <c r="C256" s="922"/>
      <c r="D256" s="922"/>
      <c r="E256" s="891" t="s">
        <v>1052</v>
      </c>
      <c r="F256" s="891" t="s">
        <v>1051</v>
      </c>
      <c r="G256" s="892" t="s">
        <v>3810</v>
      </c>
      <c r="H256" s="891" t="s">
        <v>1050</v>
      </c>
      <c r="I256" s="893">
        <v>0.2</v>
      </c>
      <c r="J256" s="893">
        <f>Tabla16[[#This Row],[Tiempo  (UT)]]*60</f>
        <v>12</v>
      </c>
      <c r="K256"/>
      <c r="L256"/>
      <c r="M256"/>
      <c r="N256"/>
      <c r="O256"/>
      <c r="P256"/>
      <c r="Q256"/>
      <c r="R256"/>
      <c r="S256"/>
    </row>
    <row r="257" spans="2:19" ht="15.7" customHeight="1">
      <c r="B257" s="892" t="s">
        <v>1049</v>
      </c>
      <c r="C257" s="922"/>
      <c r="D257" s="922"/>
      <c r="E257" s="891" t="s">
        <v>1048</v>
      </c>
      <c r="F257" s="891" t="s">
        <v>1047</v>
      </c>
      <c r="G257" s="892" t="s">
        <v>3811</v>
      </c>
      <c r="H257" s="891" t="s">
        <v>1046</v>
      </c>
      <c r="I257" s="893">
        <v>0.3</v>
      </c>
      <c r="J257" s="893">
        <f>Tabla16[[#This Row],[Tiempo  (UT)]]*60</f>
        <v>18</v>
      </c>
      <c r="K257"/>
      <c r="L257"/>
      <c r="M257"/>
      <c r="N257"/>
      <c r="O257"/>
      <c r="P257"/>
      <c r="Q257"/>
      <c r="R257"/>
      <c r="S257"/>
    </row>
    <row r="258" spans="2:19" ht="15.7" customHeight="1">
      <c r="B258" s="892" t="s">
        <v>1045</v>
      </c>
      <c r="C258" s="922"/>
      <c r="D258" s="922"/>
      <c r="E258" s="891" t="s">
        <v>1044</v>
      </c>
      <c r="F258" s="891" t="s">
        <v>1043</v>
      </c>
      <c r="G258" s="892" t="s">
        <v>3812</v>
      </c>
      <c r="H258" s="891" t="s">
        <v>1042</v>
      </c>
      <c r="I258" s="893">
        <v>0.3</v>
      </c>
      <c r="J258" s="893">
        <f>Tabla16[[#This Row],[Tiempo  (UT)]]*60</f>
        <v>18</v>
      </c>
      <c r="K258"/>
      <c r="L258"/>
      <c r="M258"/>
      <c r="N258"/>
      <c r="O258"/>
      <c r="P258"/>
      <c r="Q258"/>
      <c r="R258"/>
      <c r="S258"/>
    </row>
    <row r="259" spans="2:19" ht="15.7" customHeight="1">
      <c r="B259" s="892" t="s">
        <v>1041</v>
      </c>
      <c r="C259" s="922"/>
      <c r="D259" s="922"/>
      <c r="E259" s="891" t="s">
        <v>1040</v>
      </c>
      <c r="F259" s="891" t="s">
        <v>1039</v>
      </c>
      <c r="G259" s="892" t="s">
        <v>3813</v>
      </c>
      <c r="H259" s="891" t="s">
        <v>1038</v>
      </c>
      <c r="I259" s="893">
        <v>0.2</v>
      </c>
      <c r="J259" s="893">
        <f>Tabla16[[#This Row],[Tiempo  (UT)]]*60</f>
        <v>12</v>
      </c>
      <c r="K259"/>
      <c r="L259"/>
      <c r="M259"/>
      <c r="N259"/>
      <c r="O259"/>
      <c r="P259"/>
      <c r="Q259"/>
      <c r="R259"/>
      <c r="S259"/>
    </row>
    <row r="260" spans="2:19" ht="15.7" customHeight="1">
      <c r="B260" s="892" t="s">
        <v>1037</v>
      </c>
      <c r="C260" s="922"/>
      <c r="D260" s="922"/>
      <c r="E260" s="891" t="s">
        <v>1036</v>
      </c>
      <c r="F260" s="891" t="s">
        <v>1035</v>
      </c>
      <c r="G260" s="892" t="s">
        <v>3814</v>
      </c>
      <c r="H260" s="891" t="s">
        <v>1034</v>
      </c>
      <c r="I260" s="893">
        <v>0.1</v>
      </c>
      <c r="J260" s="893">
        <f>Tabla16[[#This Row],[Tiempo  (UT)]]*60</f>
        <v>6</v>
      </c>
      <c r="K260"/>
      <c r="L260"/>
      <c r="M260"/>
      <c r="N260"/>
      <c r="O260"/>
      <c r="P260"/>
      <c r="Q260"/>
      <c r="R260"/>
      <c r="S260"/>
    </row>
    <row r="261" spans="2:19" ht="15.7" customHeight="1">
      <c r="B261" s="892" t="s">
        <v>1033</v>
      </c>
      <c r="C261" s="922"/>
      <c r="D261" s="922"/>
      <c r="E261" s="891" t="s">
        <v>1032</v>
      </c>
      <c r="F261" s="891" t="s">
        <v>1031</v>
      </c>
      <c r="G261" s="892" t="s">
        <v>3815</v>
      </c>
      <c r="H261" s="891" t="s">
        <v>1030</v>
      </c>
      <c r="I261" s="893">
        <v>0.1</v>
      </c>
      <c r="J261" s="893">
        <f>Tabla16[[#This Row],[Tiempo  (UT)]]*60</f>
        <v>6</v>
      </c>
      <c r="K261"/>
      <c r="L261"/>
      <c r="M261"/>
      <c r="N261"/>
      <c r="O261"/>
      <c r="P261"/>
      <c r="Q261"/>
      <c r="R261"/>
      <c r="S261"/>
    </row>
    <row r="262" spans="2:19" ht="15.7" customHeight="1">
      <c r="B262" s="892" t="s">
        <v>1029</v>
      </c>
      <c r="C262" s="922"/>
      <c r="D262" s="922"/>
      <c r="E262" s="891" t="s">
        <v>1028</v>
      </c>
      <c r="F262" s="891" t="s">
        <v>1027</v>
      </c>
      <c r="G262" s="892" t="s">
        <v>3816</v>
      </c>
      <c r="H262" s="891" t="s">
        <v>1026</v>
      </c>
      <c r="I262" s="893">
        <v>0.05</v>
      </c>
      <c r="J262" s="893">
        <f>Tabla16[[#This Row],[Tiempo  (UT)]]*60</f>
        <v>3</v>
      </c>
      <c r="K262"/>
      <c r="L262"/>
      <c r="M262"/>
      <c r="N262"/>
      <c r="O262"/>
      <c r="P262"/>
      <c r="Q262"/>
      <c r="R262"/>
      <c r="S262"/>
    </row>
    <row r="263" spans="2:19" ht="15.7" customHeight="1">
      <c r="B263" s="892" t="s">
        <v>1025</v>
      </c>
      <c r="C263" s="922"/>
      <c r="D263" s="922"/>
      <c r="E263" s="891" t="s">
        <v>1024</v>
      </c>
      <c r="F263" s="891" t="s">
        <v>1023</v>
      </c>
      <c r="G263" s="892" t="s">
        <v>3817</v>
      </c>
      <c r="H263" s="891" t="s">
        <v>1022</v>
      </c>
      <c r="I263" s="893">
        <v>0.05</v>
      </c>
      <c r="J263" s="893">
        <f>Tabla16[[#This Row],[Tiempo  (UT)]]*60</f>
        <v>3</v>
      </c>
      <c r="K263"/>
      <c r="L263"/>
      <c r="M263"/>
      <c r="N263"/>
      <c r="O263"/>
      <c r="P263"/>
      <c r="Q263"/>
      <c r="R263"/>
      <c r="S263"/>
    </row>
    <row r="264" spans="2:19" ht="15.7" customHeight="1">
      <c r="B264" s="892" t="s">
        <v>1021</v>
      </c>
      <c r="C264" s="922"/>
      <c r="D264" s="922"/>
      <c r="E264" s="891" t="s">
        <v>1020</v>
      </c>
      <c r="F264" s="891" t="s">
        <v>1019</v>
      </c>
      <c r="G264" s="892" t="s">
        <v>3818</v>
      </c>
      <c r="H264" s="891" t="s">
        <v>1018</v>
      </c>
      <c r="I264" s="893">
        <v>0.4</v>
      </c>
      <c r="J264" s="893">
        <f>Tabla16[[#This Row],[Tiempo  (UT)]]*60</f>
        <v>24</v>
      </c>
      <c r="K264"/>
      <c r="L264"/>
      <c r="M264"/>
      <c r="N264"/>
      <c r="O264"/>
      <c r="P264"/>
      <c r="Q264"/>
      <c r="R264"/>
      <c r="S264"/>
    </row>
    <row r="265" spans="2:19" ht="15.7" customHeight="1">
      <c r="B265" s="892" t="s">
        <v>1017</v>
      </c>
      <c r="C265" s="922"/>
      <c r="D265" s="922"/>
      <c r="E265" s="891" t="s">
        <v>1016</v>
      </c>
      <c r="F265" s="891" t="s">
        <v>1015</v>
      </c>
      <c r="G265" s="892" t="s">
        <v>3819</v>
      </c>
      <c r="H265" s="891" t="s">
        <v>1014</v>
      </c>
      <c r="I265" s="893">
        <v>0.1</v>
      </c>
      <c r="J265" s="893">
        <f>Tabla16[[#This Row],[Tiempo  (UT)]]*60</f>
        <v>6</v>
      </c>
      <c r="K265"/>
      <c r="L265"/>
      <c r="M265"/>
      <c r="N265"/>
      <c r="O265"/>
      <c r="P265"/>
      <c r="Q265"/>
      <c r="R265"/>
      <c r="S265"/>
    </row>
    <row r="266" spans="2:19" ht="15.7" customHeight="1">
      <c r="B266" s="892" t="s">
        <v>1013</v>
      </c>
      <c r="C266" s="922"/>
      <c r="D266" s="922"/>
      <c r="E266" s="891" t="s">
        <v>1012</v>
      </c>
      <c r="F266" s="891" t="s">
        <v>1011</v>
      </c>
      <c r="G266" s="892" t="s">
        <v>3820</v>
      </c>
      <c r="H266" s="891" t="s">
        <v>1010</v>
      </c>
      <c r="I266" s="893">
        <v>0.2</v>
      </c>
      <c r="J266" s="893">
        <f>Tabla16[[#This Row],[Tiempo  (UT)]]*60</f>
        <v>12</v>
      </c>
      <c r="K266"/>
      <c r="L266"/>
      <c r="M266"/>
      <c r="N266"/>
      <c r="O266"/>
      <c r="P266"/>
      <c r="Q266"/>
      <c r="R266"/>
      <c r="S266"/>
    </row>
    <row r="267" spans="2:19" ht="15.7" customHeight="1">
      <c r="B267" s="892" t="s">
        <v>1009</v>
      </c>
      <c r="C267" s="922"/>
      <c r="D267" s="922"/>
      <c r="E267" s="891" t="s">
        <v>1008</v>
      </c>
      <c r="F267" s="891" t="s">
        <v>1007</v>
      </c>
      <c r="G267" s="892" t="s">
        <v>3821</v>
      </c>
      <c r="H267" s="891" t="s">
        <v>1006</v>
      </c>
      <c r="I267" s="893">
        <v>0.2</v>
      </c>
      <c r="J267" s="893">
        <f>Tabla16[[#This Row],[Tiempo  (UT)]]*60</f>
        <v>12</v>
      </c>
      <c r="K267"/>
      <c r="L267"/>
      <c r="M267"/>
      <c r="N267"/>
      <c r="O267"/>
      <c r="P267"/>
      <c r="Q267"/>
      <c r="R267"/>
      <c r="S267"/>
    </row>
    <row r="268" spans="2:19" ht="15.7" customHeight="1">
      <c r="B268" s="892" t="s">
        <v>1005</v>
      </c>
      <c r="C268" s="922"/>
      <c r="D268" s="922"/>
      <c r="E268" s="891" t="s">
        <v>1004</v>
      </c>
      <c r="F268" s="891" t="s">
        <v>1003</v>
      </c>
      <c r="G268" s="892" t="s">
        <v>3822</v>
      </c>
      <c r="H268" s="891" t="s">
        <v>1002</v>
      </c>
      <c r="I268" s="893">
        <v>0.05</v>
      </c>
      <c r="J268" s="893">
        <f>Tabla16[[#This Row],[Tiempo  (UT)]]*60</f>
        <v>3</v>
      </c>
      <c r="K268"/>
      <c r="L268"/>
      <c r="M268"/>
      <c r="N268"/>
      <c r="O268"/>
      <c r="P268"/>
      <c r="Q268"/>
      <c r="R268"/>
      <c r="S268"/>
    </row>
    <row r="269" spans="2:19" ht="15.7" customHeight="1">
      <c r="B269" s="892" t="s">
        <v>1001</v>
      </c>
      <c r="C269" s="922"/>
      <c r="D269" s="922"/>
      <c r="E269" s="891" t="s">
        <v>1000</v>
      </c>
      <c r="F269" s="891" t="s">
        <v>999</v>
      </c>
      <c r="G269" s="892" t="s">
        <v>3823</v>
      </c>
      <c r="H269" s="891" t="s">
        <v>998</v>
      </c>
      <c r="I269" s="893">
        <v>0.05</v>
      </c>
      <c r="J269" s="893">
        <f>Tabla16[[#This Row],[Tiempo  (UT)]]*60</f>
        <v>3</v>
      </c>
      <c r="K269"/>
      <c r="L269"/>
      <c r="M269"/>
      <c r="N269"/>
      <c r="O269"/>
      <c r="P269"/>
      <c r="Q269"/>
      <c r="R269"/>
      <c r="S269"/>
    </row>
    <row r="270" spans="2:19" ht="15.7" customHeight="1">
      <c r="B270" s="892" t="s">
        <v>997</v>
      </c>
      <c r="C270" s="922"/>
      <c r="D270" s="922"/>
      <c r="E270" s="891" t="s">
        <v>996</v>
      </c>
      <c r="F270" s="891" t="s">
        <v>995</v>
      </c>
      <c r="G270" s="892" t="s">
        <v>3824</v>
      </c>
      <c r="H270" s="891" t="s">
        <v>994</v>
      </c>
      <c r="I270" s="893">
        <v>0.4</v>
      </c>
      <c r="J270" s="893">
        <f>Tabla16[[#This Row],[Tiempo  (UT)]]*60</f>
        <v>24</v>
      </c>
      <c r="K270"/>
      <c r="L270"/>
      <c r="M270"/>
      <c r="N270"/>
      <c r="O270"/>
      <c r="P270"/>
      <c r="Q270"/>
      <c r="R270"/>
      <c r="S270"/>
    </row>
    <row r="271" spans="2:19" ht="15.7" customHeight="1">
      <c r="B271" s="892" t="s">
        <v>993</v>
      </c>
      <c r="C271" s="922"/>
      <c r="D271" s="922"/>
      <c r="E271" s="891" t="s">
        <v>992</v>
      </c>
      <c r="F271" s="891" t="s">
        <v>991</v>
      </c>
      <c r="G271" s="892" t="s">
        <v>3825</v>
      </c>
      <c r="H271" s="891" t="s">
        <v>989</v>
      </c>
      <c r="I271" s="893">
        <v>0.4</v>
      </c>
      <c r="J271" s="893">
        <f>Tabla16[[#This Row],[Tiempo  (UT)]]*60</f>
        <v>24</v>
      </c>
      <c r="K271"/>
      <c r="L271"/>
      <c r="M271"/>
      <c r="N271"/>
      <c r="O271"/>
      <c r="P271"/>
      <c r="Q271"/>
      <c r="R271"/>
      <c r="S271"/>
    </row>
    <row r="272" spans="2:19" ht="15.7" customHeight="1">
      <c r="B272" s="892" t="s">
        <v>988</v>
      </c>
      <c r="C272" s="922"/>
      <c r="D272" s="922"/>
      <c r="E272" s="891" t="s">
        <v>987</v>
      </c>
      <c r="F272" s="891" t="s">
        <v>986</v>
      </c>
      <c r="G272" s="892" t="s">
        <v>3826</v>
      </c>
      <c r="H272" s="891" t="s">
        <v>985</v>
      </c>
      <c r="I272" s="893">
        <v>0.2</v>
      </c>
      <c r="J272" s="893">
        <f>Tabla16[[#This Row],[Tiempo  (UT)]]*60</f>
        <v>12</v>
      </c>
      <c r="K272"/>
      <c r="L272"/>
      <c r="M272"/>
      <c r="N272"/>
      <c r="O272"/>
      <c r="P272"/>
      <c r="Q272"/>
      <c r="R272"/>
      <c r="S272"/>
    </row>
    <row r="273" spans="2:19" ht="15.7" customHeight="1">
      <c r="B273" s="892" t="s">
        <v>984</v>
      </c>
      <c r="C273" s="922"/>
      <c r="D273" s="922"/>
      <c r="E273" s="891" t="s">
        <v>983</v>
      </c>
      <c r="F273" s="891" t="s">
        <v>982</v>
      </c>
      <c r="G273" s="892" t="s">
        <v>3827</v>
      </c>
      <c r="H273" s="891" t="s">
        <v>981</v>
      </c>
      <c r="I273" s="893">
        <v>0.1</v>
      </c>
      <c r="J273" s="893">
        <f>Tabla16[[#This Row],[Tiempo  (UT)]]*60</f>
        <v>6</v>
      </c>
      <c r="K273"/>
      <c r="L273"/>
      <c r="M273"/>
      <c r="N273"/>
      <c r="O273"/>
      <c r="P273"/>
      <c r="Q273"/>
      <c r="R273"/>
      <c r="S273"/>
    </row>
    <row r="274" spans="2:19" ht="15.7" customHeight="1">
      <c r="B274" s="892" t="s">
        <v>980</v>
      </c>
      <c r="C274" s="922"/>
      <c r="D274" s="922"/>
      <c r="E274" s="891" t="s">
        <v>979</v>
      </c>
      <c r="F274" s="891" t="s">
        <v>978</v>
      </c>
      <c r="G274" s="892" t="s">
        <v>3828</v>
      </c>
      <c r="H274" s="891" t="s">
        <v>977</v>
      </c>
      <c r="I274" s="893">
        <v>0.5</v>
      </c>
      <c r="J274" s="893">
        <f>Tabla16[[#This Row],[Tiempo  (UT)]]*60</f>
        <v>30</v>
      </c>
      <c r="K274"/>
      <c r="L274"/>
      <c r="M274"/>
      <c r="N274"/>
      <c r="O274"/>
      <c r="P274"/>
      <c r="Q274"/>
      <c r="R274"/>
      <c r="S274"/>
    </row>
    <row r="275" spans="2:19" ht="15.7" customHeight="1">
      <c r="B275" s="892" t="s">
        <v>976</v>
      </c>
      <c r="C275" s="922"/>
      <c r="D275" s="922"/>
      <c r="E275" s="891" t="s">
        <v>975</v>
      </c>
      <c r="F275" s="891" t="s">
        <v>974</v>
      </c>
      <c r="G275" s="892" t="s">
        <v>3829</v>
      </c>
      <c r="H275" s="891" t="s">
        <v>973</v>
      </c>
      <c r="I275" s="893">
        <v>0.1</v>
      </c>
      <c r="J275" s="893">
        <f>Tabla16[[#This Row],[Tiempo  (UT)]]*60</f>
        <v>6</v>
      </c>
      <c r="K275"/>
      <c r="L275"/>
      <c r="M275"/>
      <c r="N275"/>
      <c r="O275"/>
      <c r="P275"/>
      <c r="Q275"/>
      <c r="R275"/>
      <c r="S275"/>
    </row>
    <row r="276" spans="2:19" ht="15.7" customHeight="1">
      <c r="B276" s="892" t="s">
        <v>972</v>
      </c>
      <c r="C276" s="922"/>
      <c r="D276" s="922"/>
      <c r="E276" s="891" t="s">
        <v>971</v>
      </c>
      <c r="F276" s="891" t="s">
        <v>970</v>
      </c>
      <c r="G276" s="892" t="s">
        <v>3830</v>
      </c>
      <c r="H276" s="891" t="s">
        <v>969</v>
      </c>
      <c r="I276" s="893">
        <v>0.2</v>
      </c>
      <c r="J276" s="893">
        <f>Tabla16[[#This Row],[Tiempo  (UT)]]*60</f>
        <v>12</v>
      </c>
      <c r="K276"/>
      <c r="L276"/>
      <c r="M276"/>
      <c r="N276"/>
      <c r="O276"/>
      <c r="P276"/>
      <c r="Q276"/>
      <c r="R276"/>
      <c r="S276"/>
    </row>
    <row r="277" spans="2:19" ht="15.7" customHeight="1">
      <c r="B277" s="892" t="s">
        <v>968</v>
      </c>
      <c r="C277" s="922"/>
      <c r="D277" s="922"/>
      <c r="E277" s="891" t="s">
        <v>967</v>
      </c>
      <c r="F277" s="891" t="s">
        <v>966</v>
      </c>
      <c r="G277" s="892" t="s">
        <v>3831</v>
      </c>
      <c r="H277" s="891" t="s">
        <v>965</v>
      </c>
      <c r="I277" s="893">
        <v>0.2</v>
      </c>
      <c r="J277" s="893">
        <f>Tabla16[[#This Row],[Tiempo  (UT)]]*60</f>
        <v>12</v>
      </c>
      <c r="K277"/>
      <c r="L277"/>
      <c r="M277"/>
      <c r="N277"/>
      <c r="O277"/>
      <c r="P277"/>
      <c r="Q277"/>
      <c r="R277"/>
      <c r="S277"/>
    </row>
    <row r="278" spans="2:19" ht="15.7" customHeight="1">
      <c r="B278" s="892" t="s">
        <v>964</v>
      </c>
      <c r="C278" s="922"/>
      <c r="D278" s="922"/>
      <c r="E278" s="891" t="s">
        <v>963</v>
      </c>
      <c r="F278" s="891" t="s">
        <v>962</v>
      </c>
      <c r="G278" s="892" t="s">
        <v>3832</v>
      </c>
      <c r="H278" s="891" t="s">
        <v>961</v>
      </c>
      <c r="I278" s="893">
        <v>0.2</v>
      </c>
      <c r="J278" s="893">
        <f>Tabla16[[#This Row],[Tiempo  (UT)]]*60</f>
        <v>12</v>
      </c>
      <c r="K278"/>
      <c r="L278"/>
      <c r="M278"/>
      <c r="N278"/>
      <c r="O278"/>
      <c r="P278"/>
      <c r="Q278"/>
      <c r="R278"/>
      <c r="S278"/>
    </row>
    <row r="279" spans="2:19" ht="15.7" customHeight="1">
      <c r="B279" s="892" t="s">
        <v>960</v>
      </c>
      <c r="C279" s="922"/>
      <c r="D279" s="922"/>
      <c r="E279" s="891" t="s">
        <v>959</v>
      </c>
      <c r="F279" s="891" t="s">
        <v>958</v>
      </c>
      <c r="G279" s="892" t="s">
        <v>3833</v>
      </c>
      <c r="H279" s="891" t="s">
        <v>957</v>
      </c>
      <c r="I279" s="893">
        <v>0.1</v>
      </c>
      <c r="J279" s="893">
        <f>Tabla16[[#This Row],[Tiempo  (UT)]]*60</f>
        <v>6</v>
      </c>
      <c r="K279"/>
      <c r="L279"/>
      <c r="M279"/>
      <c r="N279"/>
      <c r="O279"/>
      <c r="P279"/>
      <c r="Q279"/>
      <c r="R279"/>
      <c r="S279"/>
    </row>
    <row r="280" spans="2:19" ht="15.7" customHeight="1">
      <c r="B280" s="892" t="s">
        <v>956</v>
      </c>
      <c r="C280" s="922"/>
      <c r="D280" s="922"/>
      <c r="E280" s="891" t="s">
        <v>955</v>
      </c>
      <c r="F280" s="891" t="s">
        <v>954</v>
      </c>
      <c r="G280" s="892" t="s">
        <v>3834</v>
      </c>
      <c r="H280" s="891" t="s">
        <v>953</v>
      </c>
      <c r="I280" s="893">
        <v>0.2</v>
      </c>
      <c r="J280" s="893">
        <f>Tabla16[[#This Row],[Tiempo  (UT)]]*60</f>
        <v>12</v>
      </c>
      <c r="K280"/>
      <c r="L280"/>
      <c r="M280"/>
      <c r="N280"/>
      <c r="O280"/>
      <c r="P280"/>
      <c r="Q280"/>
      <c r="R280"/>
      <c r="S280"/>
    </row>
    <row r="281" spans="2:19" ht="15.7" customHeight="1">
      <c r="B281" s="892" t="s">
        <v>952</v>
      </c>
      <c r="C281" s="922"/>
      <c r="D281" s="922"/>
      <c r="E281" s="891" t="s">
        <v>951</v>
      </c>
      <c r="F281" s="891" t="s">
        <v>950</v>
      </c>
      <c r="G281" s="892" t="s">
        <v>3835</v>
      </c>
      <c r="H281" s="891" t="s">
        <v>949</v>
      </c>
      <c r="I281" s="893">
        <v>0.2</v>
      </c>
      <c r="J281" s="893">
        <f>Tabla16[[#This Row],[Tiempo  (UT)]]*60</f>
        <v>12</v>
      </c>
      <c r="K281"/>
      <c r="L281"/>
      <c r="M281"/>
      <c r="N281"/>
      <c r="O281"/>
      <c r="P281"/>
      <c r="Q281"/>
      <c r="R281"/>
      <c r="S281"/>
    </row>
    <row r="282" spans="2:19" ht="15.7" customHeight="1">
      <c r="B282" s="892" t="s">
        <v>948</v>
      </c>
      <c r="C282" s="922"/>
      <c r="D282" s="922"/>
      <c r="E282" s="891" t="s">
        <v>947</v>
      </c>
      <c r="F282" s="891" t="s">
        <v>946</v>
      </c>
      <c r="G282" s="892" t="s">
        <v>5250</v>
      </c>
      <c r="H282" s="891" t="s">
        <v>945</v>
      </c>
      <c r="I282" s="893">
        <v>0.3</v>
      </c>
      <c r="J282" s="893">
        <f>Tabla16[[#This Row],[Tiempo  (UT)]]*60</f>
        <v>18</v>
      </c>
      <c r="K282"/>
      <c r="L282"/>
      <c r="M282"/>
      <c r="N282"/>
      <c r="O282"/>
      <c r="P282"/>
      <c r="Q282"/>
      <c r="R282"/>
      <c r="S282"/>
    </row>
    <row r="283" spans="2:19" ht="15.7" customHeight="1">
      <c r="B283" s="892" t="s">
        <v>944</v>
      </c>
      <c r="C283" s="922"/>
      <c r="D283" s="922"/>
      <c r="E283" s="891" t="s">
        <v>943</v>
      </c>
      <c r="F283" s="891" t="s">
        <v>942</v>
      </c>
      <c r="G283" s="892" t="s">
        <v>3837</v>
      </c>
      <c r="H283" s="891" t="s">
        <v>941</v>
      </c>
      <c r="I283" s="893">
        <v>0.6</v>
      </c>
      <c r="J283" s="893">
        <f>Tabla16[[#This Row],[Tiempo  (UT)]]*60</f>
        <v>36</v>
      </c>
      <c r="K283"/>
      <c r="L283"/>
      <c r="M283"/>
      <c r="N283"/>
      <c r="O283"/>
      <c r="P283"/>
      <c r="Q283"/>
      <c r="R283"/>
      <c r="S283"/>
    </row>
    <row r="284" spans="2:19" ht="15.7" customHeight="1">
      <c r="B284" s="892" t="s">
        <v>940</v>
      </c>
      <c r="C284" s="922"/>
      <c r="D284" s="922"/>
      <c r="E284" s="891" t="s">
        <v>939</v>
      </c>
      <c r="F284" s="891" t="s">
        <v>938</v>
      </c>
      <c r="G284" s="892" t="s">
        <v>3838</v>
      </c>
      <c r="H284" s="891" t="s">
        <v>937</v>
      </c>
      <c r="I284" s="893">
        <v>0.1</v>
      </c>
      <c r="J284" s="893">
        <f>Tabla16[[#This Row],[Tiempo  (UT)]]*60</f>
        <v>6</v>
      </c>
      <c r="K284"/>
      <c r="L284"/>
      <c r="M284"/>
      <c r="N284"/>
      <c r="O284"/>
      <c r="P284"/>
      <c r="Q284"/>
      <c r="R284"/>
      <c r="S284"/>
    </row>
    <row r="285" spans="2:19" ht="15.7" customHeight="1">
      <c r="B285" s="892" t="s">
        <v>936</v>
      </c>
      <c r="C285" s="922"/>
      <c r="D285" s="922"/>
      <c r="E285" s="891" t="s">
        <v>935</v>
      </c>
      <c r="F285" s="891" t="s">
        <v>934</v>
      </c>
      <c r="G285" s="892" t="s">
        <v>3839</v>
      </c>
      <c r="H285" s="891" t="s">
        <v>933</v>
      </c>
      <c r="I285" s="893">
        <v>0.3</v>
      </c>
      <c r="J285" s="893">
        <f>Tabla16[[#This Row],[Tiempo  (UT)]]*60</f>
        <v>18</v>
      </c>
      <c r="K285"/>
      <c r="L285"/>
      <c r="M285"/>
      <c r="N285"/>
      <c r="O285"/>
      <c r="P285"/>
      <c r="Q285"/>
      <c r="R285"/>
      <c r="S285"/>
    </row>
    <row r="286" spans="2:19" ht="15.7" customHeight="1">
      <c r="B286" s="892" t="s">
        <v>932</v>
      </c>
      <c r="C286" s="922"/>
      <c r="D286" s="922"/>
      <c r="E286" s="891" t="s">
        <v>931</v>
      </c>
      <c r="F286" s="891" t="s">
        <v>930</v>
      </c>
      <c r="G286" s="892" t="s">
        <v>3840</v>
      </c>
      <c r="H286" s="891" t="s">
        <v>929</v>
      </c>
      <c r="I286" s="893">
        <v>0.1</v>
      </c>
      <c r="J286" s="893">
        <f>Tabla16[[#This Row],[Tiempo  (UT)]]*60</f>
        <v>6</v>
      </c>
      <c r="K286"/>
      <c r="L286"/>
      <c r="M286"/>
      <c r="N286"/>
      <c r="O286"/>
      <c r="P286"/>
      <c r="Q286"/>
      <c r="R286"/>
      <c r="S286"/>
    </row>
    <row r="287" spans="2:19" ht="15.7" customHeight="1">
      <c r="B287" s="892" t="s">
        <v>928</v>
      </c>
      <c r="C287" s="922"/>
      <c r="D287" s="922"/>
      <c r="E287" s="891" t="s">
        <v>927</v>
      </c>
      <c r="F287" s="891" t="s">
        <v>926</v>
      </c>
      <c r="G287" s="892" t="s">
        <v>3841</v>
      </c>
      <c r="H287" s="891" t="s">
        <v>925</v>
      </c>
      <c r="I287" s="893">
        <v>0.3</v>
      </c>
      <c r="J287" s="893">
        <f>Tabla16[[#This Row],[Tiempo  (UT)]]*60</f>
        <v>18</v>
      </c>
      <c r="K287"/>
      <c r="L287"/>
      <c r="M287"/>
      <c r="N287"/>
      <c r="O287"/>
      <c r="P287"/>
      <c r="Q287"/>
      <c r="R287"/>
      <c r="S287"/>
    </row>
    <row r="288" spans="2:19" ht="15.7" customHeight="1">
      <c r="B288" s="892" t="s">
        <v>924</v>
      </c>
      <c r="C288" s="922"/>
      <c r="D288" s="922"/>
      <c r="E288" s="891" t="s">
        <v>923</v>
      </c>
      <c r="F288" s="891" t="s">
        <v>922</v>
      </c>
      <c r="G288" s="892" t="s">
        <v>3842</v>
      </c>
      <c r="H288" s="891" t="s">
        <v>921</v>
      </c>
      <c r="I288" s="893">
        <v>0.5</v>
      </c>
      <c r="J288" s="893">
        <f>Tabla16[[#This Row],[Tiempo  (UT)]]*60</f>
        <v>30</v>
      </c>
      <c r="K288"/>
      <c r="L288"/>
      <c r="M288"/>
      <c r="N288"/>
      <c r="O288"/>
      <c r="P288"/>
      <c r="Q288"/>
      <c r="R288"/>
      <c r="S288"/>
    </row>
    <row r="289" spans="2:19" ht="15.7" customHeight="1">
      <c r="B289" s="892" t="s">
        <v>920</v>
      </c>
      <c r="C289" s="922"/>
      <c r="D289" s="922"/>
      <c r="E289" s="891" t="s">
        <v>919</v>
      </c>
      <c r="F289" s="891" t="s">
        <v>918</v>
      </c>
      <c r="G289" s="892" t="s">
        <v>3843</v>
      </c>
      <c r="H289" s="891" t="s">
        <v>917</v>
      </c>
      <c r="I289" s="893">
        <v>0.4</v>
      </c>
      <c r="J289" s="893">
        <f>Tabla16[[#This Row],[Tiempo  (UT)]]*60</f>
        <v>24</v>
      </c>
      <c r="K289"/>
      <c r="L289"/>
      <c r="M289"/>
      <c r="N289"/>
      <c r="O289"/>
      <c r="P289"/>
      <c r="Q289"/>
      <c r="R289"/>
      <c r="S289"/>
    </row>
    <row r="290" spans="2:19" ht="15.7" customHeight="1">
      <c r="B290" s="892" t="s">
        <v>916</v>
      </c>
      <c r="C290" s="922"/>
      <c r="D290" s="922"/>
      <c r="E290" s="891" t="s">
        <v>915</v>
      </c>
      <c r="F290" s="891" t="s">
        <v>914</v>
      </c>
      <c r="G290" s="892" t="s">
        <v>3844</v>
      </c>
      <c r="H290" s="891" t="s">
        <v>913</v>
      </c>
      <c r="I290" s="893">
        <v>0.4</v>
      </c>
      <c r="J290" s="893">
        <f>Tabla16[[#This Row],[Tiempo  (UT)]]*60</f>
        <v>24</v>
      </c>
      <c r="K290"/>
      <c r="L290"/>
      <c r="M290"/>
      <c r="N290"/>
      <c r="O290"/>
      <c r="P290"/>
      <c r="Q290"/>
      <c r="R290"/>
      <c r="S290"/>
    </row>
    <row r="291" spans="2:19" ht="15.7" customHeight="1">
      <c r="B291" s="892" t="s">
        <v>912</v>
      </c>
      <c r="C291" s="922"/>
      <c r="D291" s="922"/>
      <c r="E291" s="891" t="s">
        <v>911</v>
      </c>
      <c r="F291" s="891" t="s">
        <v>910</v>
      </c>
      <c r="G291" s="892" t="s">
        <v>3845</v>
      </c>
      <c r="H291" s="891" t="s">
        <v>909</v>
      </c>
      <c r="I291" s="893">
        <v>0.05</v>
      </c>
      <c r="J291" s="893">
        <f>Tabla16[[#This Row],[Tiempo  (UT)]]*60</f>
        <v>3</v>
      </c>
      <c r="K291"/>
      <c r="L291"/>
      <c r="M291"/>
      <c r="N291"/>
      <c r="O291"/>
      <c r="P291"/>
      <c r="Q291"/>
      <c r="R291"/>
      <c r="S291"/>
    </row>
    <row r="292" spans="2:19" ht="15.7" customHeight="1">
      <c r="B292" s="892" t="s">
        <v>908</v>
      </c>
      <c r="C292" s="922"/>
      <c r="D292" s="922"/>
      <c r="E292" s="891" t="s">
        <v>907</v>
      </c>
      <c r="F292" s="891" t="s">
        <v>906</v>
      </c>
      <c r="G292" s="892" t="s">
        <v>3846</v>
      </c>
      <c r="H292" s="891" t="s">
        <v>905</v>
      </c>
      <c r="I292" s="893">
        <v>0.05</v>
      </c>
      <c r="J292" s="893">
        <f>Tabla16[[#This Row],[Tiempo  (UT)]]*60</f>
        <v>3</v>
      </c>
      <c r="K292"/>
      <c r="L292"/>
      <c r="M292"/>
      <c r="N292"/>
      <c r="O292"/>
      <c r="P292"/>
      <c r="Q292"/>
      <c r="R292"/>
      <c r="S292"/>
    </row>
    <row r="293" spans="2:19" ht="15.7" customHeight="1">
      <c r="B293" s="892" t="s">
        <v>904</v>
      </c>
      <c r="C293" s="922"/>
      <c r="D293" s="922"/>
      <c r="E293" s="891" t="s">
        <v>903</v>
      </c>
      <c r="F293" s="891" t="s">
        <v>902</v>
      </c>
      <c r="G293" s="892" t="s">
        <v>902</v>
      </c>
      <c r="H293" s="891" t="s">
        <v>900</v>
      </c>
      <c r="I293" s="893">
        <v>0.1</v>
      </c>
      <c r="J293" s="893">
        <f>Tabla16[[#This Row],[Tiempo  (UT)]]*60</f>
        <v>6</v>
      </c>
      <c r="K293"/>
      <c r="L293"/>
      <c r="M293"/>
      <c r="N293"/>
      <c r="O293"/>
      <c r="P293"/>
      <c r="Q293"/>
      <c r="R293"/>
      <c r="S293"/>
    </row>
    <row r="294" spans="2:19" ht="15.7" customHeight="1">
      <c r="B294" s="892" t="s">
        <v>899</v>
      </c>
      <c r="C294" s="922"/>
      <c r="D294" s="922"/>
      <c r="E294" s="891" t="s">
        <v>898</v>
      </c>
      <c r="F294" s="891" t="s">
        <v>897</v>
      </c>
      <c r="G294" s="892" t="s">
        <v>3847</v>
      </c>
      <c r="H294" s="891" t="s">
        <v>896</v>
      </c>
      <c r="I294" s="893">
        <v>0.3</v>
      </c>
      <c r="J294" s="893">
        <f>Tabla16[[#This Row],[Tiempo  (UT)]]*60</f>
        <v>18</v>
      </c>
      <c r="K294"/>
      <c r="L294"/>
      <c r="M294"/>
      <c r="N294"/>
      <c r="O294"/>
      <c r="P294"/>
      <c r="Q294"/>
      <c r="R294"/>
      <c r="S294"/>
    </row>
    <row r="295" spans="2:19" ht="15.7" customHeight="1">
      <c r="B295" s="892" t="s">
        <v>895</v>
      </c>
      <c r="C295" s="922"/>
      <c r="D295" s="922"/>
      <c r="E295" s="891" t="s">
        <v>894</v>
      </c>
      <c r="F295" s="891" t="s">
        <v>893</v>
      </c>
      <c r="G295" s="892" t="s">
        <v>3848</v>
      </c>
      <c r="H295" s="891" t="s">
        <v>892</v>
      </c>
      <c r="I295" s="893">
        <v>0.5</v>
      </c>
      <c r="J295" s="893">
        <f>Tabla16[[#This Row],[Tiempo  (UT)]]*60</f>
        <v>30</v>
      </c>
      <c r="K295"/>
      <c r="L295"/>
      <c r="M295"/>
      <c r="N295"/>
      <c r="O295"/>
      <c r="P295"/>
      <c r="Q295"/>
      <c r="R295"/>
      <c r="S295"/>
    </row>
    <row r="296" spans="2:19" ht="15.7" customHeight="1">
      <c r="B296" s="892" t="s">
        <v>891</v>
      </c>
      <c r="C296" s="922"/>
      <c r="D296" s="922"/>
      <c r="E296" s="891" t="s">
        <v>890</v>
      </c>
      <c r="F296" s="891" t="s">
        <v>889</v>
      </c>
      <c r="G296" s="892" t="s">
        <v>3849</v>
      </c>
      <c r="H296" s="891" t="s">
        <v>888</v>
      </c>
      <c r="I296" s="893">
        <v>0.5</v>
      </c>
      <c r="J296" s="893">
        <f>Tabla16[[#This Row],[Tiempo  (UT)]]*60</f>
        <v>30</v>
      </c>
      <c r="K296"/>
      <c r="L296"/>
      <c r="M296"/>
      <c r="N296"/>
      <c r="O296"/>
      <c r="P296"/>
      <c r="Q296"/>
      <c r="R296"/>
      <c r="S296"/>
    </row>
    <row r="297" spans="2:19" ht="15.7" customHeight="1">
      <c r="B297" s="892" t="s">
        <v>887</v>
      </c>
      <c r="C297" s="922"/>
      <c r="D297" s="922"/>
      <c r="E297" s="891" t="s">
        <v>886</v>
      </c>
      <c r="F297" s="891" t="s">
        <v>885</v>
      </c>
      <c r="G297" s="892" t="s">
        <v>3850</v>
      </c>
      <c r="H297" s="891" t="s">
        <v>884</v>
      </c>
      <c r="I297" s="893">
        <v>0.3</v>
      </c>
      <c r="J297" s="893">
        <f>Tabla16[[#This Row],[Tiempo  (UT)]]*60</f>
        <v>18</v>
      </c>
      <c r="K297"/>
      <c r="L297"/>
      <c r="M297"/>
      <c r="N297"/>
      <c r="O297"/>
      <c r="P297"/>
      <c r="Q297"/>
      <c r="R297"/>
      <c r="S297"/>
    </row>
    <row r="298" spans="2:19" ht="15.7" customHeight="1">
      <c r="B298" s="892" t="s">
        <v>883</v>
      </c>
      <c r="C298" s="922"/>
      <c r="D298" s="922"/>
      <c r="E298" s="891" t="s">
        <v>882</v>
      </c>
      <c r="F298" s="891" t="s">
        <v>881</v>
      </c>
      <c r="G298" s="892" t="s">
        <v>3851</v>
      </c>
      <c r="H298" s="891" t="s">
        <v>880</v>
      </c>
      <c r="I298" s="893">
        <v>0.2</v>
      </c>
      <c r="J298" s="893">
        <f>Tabla16[[#This Row],[Tiempo  (UT)]]*60</f>
        <v>12</v>
      </c>
      <c r="K298"/>
      <c r="L298"/>
      <c r="M298"/>
      <c r="N298"/>
      <c r="O298"/>
      <c r="P298"/>
      <c r="Q298"/>
      <c r="R298"/>
      <c r="S298"/>
    </row>
    <row r="299" spans="2:19" ht="15.7" customHeight="1">
      <c r="B299" s="892" t="s">
        <v>879</v>
      </c>
      <c r="C299" s="922"/>
      <c r="D299" s="922"/>
      <c r="E299" s="891" t="s">
        <v>878</v>
      </c>
      <c r="F299" s="891" t="s">
        <v>877</v>
      </c>
      <c r="G299" s="892" t="s">
        <v>3852</v>
      </c>
      <c r="H299" s="891" t="s">
        <v>876</v>
      </c>
      <c r="I299" s="893">
        <v>0.4</v>
      </c>
      <c r="J299" s="893">
        <f>Tabla16[[#This Row],[Tiempo  (UT)]]*60</f>
        <v>24</v>
      </c>
      <c r="K299"/>
      <c r="L299"/>
      <c r="M299"/>
      <c r="N299"/>
      <c r="O299"/>
      <c r="P299"/>
      <c r="Q299"/>
      <c r="R299"/>
      <c r="S299"/>
    </row>
    <row r="300" spans="2:19" ht="15.7" customHeight="1">
      <c r="B300" s="892" t="s">
        <v>875</v>
      </c>
      <c r="C300" s="922"/>
      <c r="D300" s="922"/>
      <c r="E300" s="891" t="s">
        <v>874</v>
      </c>
      <c r="F300" s="891" t="s">
        <v>873</v>
      </c>
      <c r="G300" s="892" t="s">
        <v>3853</v>
      </c>
      <c r="H300" s="891" t="s">
        <v>872</v>
      </c>
      <c r="I300" s="893">
        <v>0.4</v>
      </c>
      <c r="J300" s="893">
        <f>Tabla16[[#This Row],[Tiempo  (UT)]]*60</f>
        <v>24</v>
      </c>
      <c r="K300"/>
      <c r="L300"/>
      <c r="M300"/>
      <c r="N300"/>
      <c r="O300"/>
      <c r="P300"/>
      <c r="Q300"/>
      <c r="R300"/>
      <c r="S300"/>
    </row>
    <row r="301" spans="2:19" ht="15.7" customHeight="1">
      <c r="B301" s="892" t="s">
        <v>871</v>
      </c>
      <c r="C301" s="922"/>
      <c r="D301" s="922"/>
      <c r="E301" s="891" t="s">
        <v>870</v>
      </c>
      <c r="F301" s="891" t="s">
        <v>869</v>
      </c>
      <c r="G301" s="892" t="s">
        <v>3854</v>
      </c>
      <c r="H301" s="891" t="s">
        <v>868</v>
      </c>
      <c r="I301" s="893">
        <v>0.3</v>
      </c>
      <c r="J301" s="893">
        <f>Tabla16[[#This Row],[Tiempo  (UT)]]*60</f>
        <v>18</v>
      </c>
      <c r="K301"/>
      <c r="L301"/>
      <c r="M301"/>
      <c r="N301"/>
      <c r="O301"/>
      <c r="P301"/>
      <c r="Q301"/>
      <c r="R301"/>
      <c r="S301"/>
    </row>
    <row r="302" spans="2:19" ht="15.7" customHeight="1">
      <c r="B302" s="892" t="s">
        <v>867</v>
      </c>
      <c r="C302" s="922"/>
      <c r="D302" s="922"/>
      <c r="E302" s="891" t="s">
        <v>866</v>
      </c>
      <c r="F302" s="891" t="s">
        <v>865</v>
      </c>
      <c r="G302" s="892" t="s">
        <v>3855</v>
      </c>
      <c r="H302" s="891" t="s">
        <v>864</v>
      </c>
      <c r="I302" s="893">
        <v>0.3</v>
      </c>
      <c r="J302" s="893">
        <f>Tabla16[[#This Row],[Tiempo  (UT)]]*60</f>
        <v>18</v>
      </c>
      <c r="K302"/>
      <c r="L302"/>
      <c r="M302"/>
      <c r="N302"/>
      <c r="O302"/>
      <c r="P302"/>
      <c r="Q302"/>
      <c r="R302"/>
      <c r="S302"/>
    </row>
    <row r="303" spans="2:19" ht="15.7" customHeight="1">
      <c r="B303" s="892" t="s">
        <v>863</v>
      </c>
      <c r="C303" s="922"/>
      <c r="D303" s="922"/>
      <c r="E303" s="891" t="s">
        <v>862</v>
      </c>
      <c r="F303" s="891" t="s">
        <v>861</v>
      </c>
      <c r="G303" s="892" t="s">
        <v>3856</v>
      </c>
      <c r="H303" s="891" t="s">
        <v>860</v>
      </c>
      <c r="I303" s="893">
        <v>0.3</v>
      </c>
      <c r="J303" s="893">
        <f>Tabla16[[#This Row],[Tiempo  (UT)]]*60</f>
        <v>18</v>
      </c>
      <c r="K303"/>
      <c r="L303"/>
      <c r="M303"/>
      <c r="N303"/>
      <c r="O303"/>
      <c r="P303"/>
      <c r="Q303"/>
      <c r="R303"/>
      <c r="S303"/>
    </row>
    <row r="304" spans="2:19" ht="15.7" customHeight="1">
      <c r="B304" s="892" t="s">
        <v>859</v>
      </c>
      <c r="C304" s="922"/>
      <c r="D304" s="922"/>
      <c r="E304" s="891" t="s">
        <v>858</v>
      </c>
      <c r="F304" s="891" t="s">
        <v>857</v>
      </c>
      <c r="G304" s="892" t="s">
        <v>3857</v>
      </c>
      <c r="H304" s="891" t="s">
        <v>856</v>
      </c>
      <c r="I304" s="893">
        <v>0.3</v>
      </c>
      <c r="J304" s="893">
        <f>Tabla16[[#This Row],[Tiempo  (UT)]]*60</f>
        <v>18</v>
      </c>
      <c r="K304"/>
      <c r="L304"/>
      <c r="M304"/>
      <c r="N304"/>
      <c r="O304"/>
      <c r="P304"/>
      <c r="Q304"/>
      <c r="R304"/>
      <c r="S304"/>
    </row>
    <row r="305" spans="2:19" ht="15.7" customHeight="1">
      <c r="B305" s="892" t="s">
        <v>855</v>
      </c>
      <c r="C305" s="922"/>
      <c r="D305" s="922"/>
      <c r="E305" s="891" t="s">
        <v>854</v>
      </c>
      <c r="F305" s="891" t="s">
        <v>853</v>
      </c>
      <c r="G305" s="892" t="s">
        <v>3858</v>
      </c>
      <c r="H305" s="891" t="s">
        <v>852</v>
      </c>
      <c r="I305" s="893">
        <v>0.1</v>
      </c>
      <c r="J305" s="893">
        <f>Tabla16[[#This Row],[Tiempo  (UT)]]*60</f>
        <v>6</v>
      </c>
      <c r="K305"/>
      <c r="L305"/>
      <c r="M305"/>
      <c r="N305"/>
      <c r="O305"/>
      <c r="P305"/>
      <c r="Q305"/>
      <c r="R305"/>
      <c r="S305"/>
    </row>
    <row r="306" spans="2:19" ht="15.7" customHeight="1">
      <c r="B306" s="892" t="s">
        <v>851</v>
      </c>
      <c r="C306" s="922"/>
      <c r="D306" s="922"/>
      <c r="E306" s="891" t="s">
        <v>850</v>
      </c>
      <c r="F306" s="891" t="s">
        <v>849</v>
      </c>
      <c r="G306" s="892" t="s">
        <v>3859</v>
      </c>
      <c r="H306" s="891" t="s">
        <v>848</v>
      </c>
      <c r="I306" s="893">
        <v>0.2</v>
      </c>
      <c r="J306" s="893">
        <f>Tabla16[[#This Row],[Tiempo  (UT)]]*60</f>
        <v>12</v>
      </c>
      <c r="K306"/>
      <c r="L306"/>
      <c r="M306"/>
      <c r="N306"/>
      <c r="O306"/>
      <c r="P306"/>
      <c r="Q306"/>
      <c r="R306"/>
      <c r="S306"/>
    </row>
    <row r="307" spans="2:19" ht="15.7" customHeight="1">
      <c r="B307" s="892" t="s">
        <v>847</v>
      </c>
      <c r="C307" s="922"/>
      <c r="D307" s="922"/>
      <c r="E307" s="891" t="s">
        <v>846</v>
      </c>
      <c r="F307" s="891" t="s">
        <v>845</v>
      </c>
      <c r="G307" s="892" t="s">
        <v>3860</v>
      </c>
      <c r="H307" s="891" t="s">
        <v>844</v>
      </c>
      <c r="I307" s="893">
        <v>0.2</v>
      </c>
      <c r="J307" s="893">
        <f>Tabla16[[#This Row],[Tiempo  (UT)]]*60</f>
        <v>12</v>
      </c>
      <c r="K307"/>
      <c r="L307"/>
      <c r="M307"/>
      <c r="N307"/>
      <c r="O307"/>
      <c r="P307"/>
      <c r="Q307"/>
      <c r="R307"/>
      <c r="S307"/>
    </row>
    <row r="308" spans="2:19" ht="15.7" customHeight="1">
      <c r="B308" s="892" t="s">
        <v>843</v>
      </c>
      <c r="C308" s="922"/>
      <c r="D308" s="922"/>
      <c r="E308" s="891" t="s">
        <v>842</v>
      </c>
      <c r="F308" s="891" t="s">
        <v>841</v>
      </c>
      <c r="G308" s="892" t="s">
        <v>3861</v>
      </c>
      <c r="H308" s="891" t="s">
        <v>840</v>
      </c>
      <c r="I308" s="893">
        <v>0.3</v>
      </c>
      <c r="J308" s="893">
        <f>Tabla16[[#This Row],[Tiempo  (UT)]]*60</f>
        <v>18</v>
      </c>
      <c r="K308"/>
      <c r="L308"/>
      <c r="M308"/>
      <c r="N308"/>
      <c r="O308"/>
      <c r="P308"/>
      <c r="Q308"/>
      <c r="R308"/>
      <c r="S308"/>
    </row>
    <row r="309" spans="2:19" ht="15.7" customHeight="1">
      <c r="B309" s="892" t="s">
        <v>839</v>
      </c>
      <c r="C309" s="922"/>
      <c r="D309" s="922"/>
      <c r="E309" s="891" t="s">
        <v>838</v>
      </c>
      <c r="F309" s="891" t="s">
        <v>837</v>
      </c>
      <c r="G309" s="892" t="s">
        <v>3862</v>
      </c>
      <c r="H309" s="891" t="s">
        <v>836</v>
      </c>
      <c r="I309" s="893">
        <v>0.3</v>
      </c>
      <c r="J309" s="893">
        <f>Tabla16[[#This Row],[Tiempo  (UT)]]*60</f>
        <v>18</v>
      </c>
      <c r="K309"/>
      <c r="L309"/>
      <c r="M309"/>
      <c r="N309"/>
      <c r="O309"/>
      <c r="P309"/>
      <c r="Q309"/>
      <c r="R309"/>
      <c r="S309"/>
    </row>
    <row r="310" spans="2:19" ht="15.7" customHeight="1">
      <c r="B310" s="892" t="s">
        <v>835</v>
      </c>
      <c r="C310" s="922"/>
      <c r="D310" s="922"/>
      <c r="E310" s="891" t="s">
        <v>834</v>
      </c>
      <c r="F310" s="891" t="s">
        <v>833</v>
      </c>
      <c r="G310" s="892" t="s">
        <v>3863</v>
      </c>
      <c r="H310" s="891" t="s">
        <v>832</v>
      </c>
      <c r="I310" s="893">
        <v>0.05</v>
      </c>
      <c r="J310" s="893">
        <f>Tabla16[[#This Row],[Tiempo  (UT)]]*60</f>
        <v>3</v>
      </c>
      <c r="K310"/>
      <c r="L310"/>
      <c r="M310"/>
      <c r="N310"/>
      <c r="O310"/>
      <c r="P310"/>
      <c r="Q310"/>
      <c r="R310"/>
      <c r="S310"/>
    </row>
    <row r="311" spans="2:19" ht="15.7" customHeight="1">
      <c r="B311" s="892" t="s">
        <v>831</v>
      </c>
      <c r="C311" s="922"/>
      <c r="D311" s="922"/>
      <c r="E311" s="891" t="s">
        <v>830</v>
      </c>
      <c r="F311" s="891" t="s">
        <v>829</v>
      </c>
      <c r="G311" s="892" t="s">
        <v>3864</v>
      </c>
      <c r="H311" s="891" t="s">
        <v>828</v>
      </c>
      <c r="I311" s="893">
        <v>0.05</v>
      </c>
      <c r="J311" s="893">
        <f>Tabla16[[#This Row],[Tiempo  (UT)]]*60</f>
        <v>3</v>
      </c>
      <c r="K311"/>
      <c r="L311"/>
      <c r="M311"/>
      <c r="N311"/>
      <c r="O311"/>
      <c r="P311"/>
      <c r="Q311"/>
      <c r="R311"/>
      <c r="S311"/>
    </row>
    <row r="312" spans="2:19" ht="15.7" customHeight="1">
      <c r="B312" s="892" t="s">
        <v>827</v>
      </c>
      <c r="C312" s="922"/>
      <c r="D312" s="922"/>
      <c r="E312" s="891" t="s">
        <v>826</v>
      </c>
      <c r="F312" s="891" t="s">
        <v>825</v>
      </c>
      <c r="G312" s="892" t="s">
        <v>3865</v>
      </c>
      <c r="H312" s="891" t="s">
        <v>824</v>
      </c>
      <c r="I312" s="893">
        <v>0.1</v>
      </c>
      <c r="J312" s="893">
        <f>Tabla16[[#This Row],[Tiempo  (UT)]]*60</f>
        <v>6</v>
      </c>
      <c r="K312"/>
      <c r="L312"/>
      <c r="M312"/>
      <c r="N312"/>
      <c r="O312"/>
      <c r="P312"/>
      <c r="Q312"/>
      <c r="R312"/>
      <c r="S312"/>
    </row>
    <row r="313" spans="2:19" ht="15.7" customHeight="1">
      <c r="B313" s="892" t="s">
        <v>823</v>
      </c>
      <c r="C313" s="922"/>
      <c r="D313" s="922"/>
      <c r="E313" s="891" t="s">
        <v>822</v>
      </c>
      <c r="F313" s="891" t="s">
        <v>821</v>
      </c>
      <c r="G313" s="892" t="s">
        <v>3866</v>
      </c>
      <c r="H313" s="891" t="s">
        <v>820</v>
      </c>
      <c r="I313" s="893">
        <v>0.2</v>
      </c>
      <c r="J313" s="893">
        <f>Tabla16[[#This Row],[Tiempo  (UT)]]*60</f>
        <v>12</v>
      </c>
      <c r="K313"/>
      <c r="L313"/>
      <c r="M313"/>
      <c r="N313"/>
      <c r="O313"/>
      <c r="P313"/>
      <c r="Q313"/>
      <c r="R313"/>
      <c r="S313"/>
    </row>
    <row r="314" spans="2:19" ht="15.7" customHeight="1">
      <c r="B314" s="892" t="s">
        <v>819</v>
      </c>
      <c r="C314" s="922"/>
      <c r="D314" s="922"/>
      <c r="E314" s="891" t="s">
        <v>818</v>
      </c>
      <c r="F314" s="891" t="s">
        <v>817</v>
      </c>
      <c r="G314" s="892" t="s">
        <v>3867</v>
      </c>
      <c r="H314" s="891" t="s">
        <v>816</v>
      </c>
      <c r="I314" s="893">
        <v>0.2</v>
      </c>
      <c r="J314" s="893">
        <f>Tabla16[[#This Row],[Tiempo  (UT)]]*60</f>
        <v>12</v>
      </c>
      <c r="K314"/>
      <c r="L314"/>
      <c r="M314"/>
      <c r="N314"/>
      <c r="O314"/>
      <c r="P314"/>
      <c r="Q314"/>
      <c r="R314"/>
      <c r="S314"/>
    </row>
    <row r="315" spans="2:19" ht="15.7" customHeight="1">
      <c r="B315" s="892" t="s">
        <v>815</v>
      </c>
      <c r="C315" s="922"/>
      <c r="D315" s="922"/>
      <c r="E315" s="891" t="s">
        <v>814</v>
      </c>
      <c r="F315" s="891" t="s">
        <v>813</v>
      </c>
      <c r="G315" s="892" t="s">
        <v>3868</v>
      </c>
      <c r="H315" s="891" t="s">
        <v>812</v>
      </c>
      <c r="I315" s="893">
        <v>0.3</v>
      </c>
      <c r="J315" s="893">
        <f>Tabla16[[#This Row],[Tiempo  (UT)]]*60</f>
        <v>18</v>
      </c>
      <c r="K315"/>
      <c r="L315"/>
      <c r="M315"/>
      <c r="N315"/>
      <c r="O315"/>
      <c r="P315"/>
      <c r="Q315"/>
      <c r="R315"/>
      <c r="S315"/>
    </row>
    <row r="316" spans="2:19" ht="15.7" customHeight="1">
      <c r="B316" s="892" t="s">
        <v>811</v>
      </c>
      <c r="C316" s="922"/>
      <c r="D316" s="922"/>
      <c r="E316" s="891" t="s">
        <v>810</v>
      </c>
      <c r="F316" s="891" t="s">
        <v>809</v>
      </c>
      <c r="G316" s="892" t="s">
        <v>3869</v>
      </c>
      <c r="H316" s="891" t="s">
        <v>808</v>
      </c>
      <c r="I316" s="893">
        <v>0.3</v>
      </c>
      <c r="J316" s="893">
        <f>Tabla16[[#This Row],[Tiempo  (UT)]]*60</f>
        <v>18</v>
      </c>
      <c r="K316"/>
      <c r="L316"/>
      <c r="M316"/>
      <c r="N316"/>
      <c r="O316"/>
      <c r="P316"/>
      <c r="Q316"/>
      <c r="R316"/>
      <c r="S316"/>
    </row>
    <row r="317" spans="2:19" ht="15.7" customHeight="1">
      <c r="B317" s="892" t="s">
        <v>807</v>
      </c>
      <c r="C317" s="922"/>
      <c r="D317" s="922"/>
      <c r="E317" s="891" t="s">
        <v>806</v>
      </c>
      <c r="F317" s="891" t="s">
        <v>805</v>
      </c>
      <c r="G317" s="892" t="s">
        <v>3870</v>
      </c>
      <c r="H317" s="891" t="s">
        <v>804</v>
      </c>
      <c r="I317" s="893">
        <v>0.3</v>
      </c>
      <c r="J317" s="893">
        <f>Tabla16[[#This Row],[Tiempo  (UT)]]*60</f>
        <v>18</v>
      </c>
      <c r="K317"/>
      <c r="L317"/>
      <c r="M317"/>
      <c r="N317"/>
      <c r="O317"/>
      <c r="P317"/>
      <c r="Q317"/>
      <c r="R317"/>
      <c r="S317"/>
    </row>
    <row r="318" spans="2:19" ht="15.7" customHeight="1">
      <c r="B318" s="892" t="s">
        <v>803</v>
      </c>
      <c r="C318" s="922"/>
      <c r="D318" s="922"/>
      <c r="E318" s="891" t="s">
        <v>802</v>
      </c>
      <c r="F318" s="891" t="s">
        <v>801</v>
      </c>
      <c r="G318" s="892" t="s">
        <v>3871</v>
      </c>
      <c r="H318" s="891" t="s">
        <v>800</v>
      </c>
      <c r="I318" s="893">
        <v>0.3</v>
      </c>
      <c r="J318" s="893">
        <f>Tabla16[[#This Row],[Tiempo  (UT)]]*60</f>
        <v>18</v>
      </c>
      <c r="K318"/>
      <c r="L318"/>
      <c r="M318"/>
      <c r="N318"/>
      <c r="O318"/>
      <c r="P318"/>
      <c r="Q318"/>
      <c r="R318"/>
      <c r="S318"/>
    </row>
    <row r="319" spans="2:19" ht="15.7" customHeight="1">
      <c r="B319" s="892" t="s">
        <v>799</v>
      </c>
      <c r="C319" s="922"/>
      <c r="D319" s="922"/>
      <c r="E319" s="891" t="s">
        <v>798</v>
      </c>
      <c r="F319" s="891" t="s">
        <v>797</v>
      </c>
      <c r="G319" s="892" t="s">
        <v>3872</v>
      </c>
      <c r="H319" s="891" t="s">
        <v>796</v>
      </c>
      <c r="I319" s="893">
        <v>0.5</v>
      </c>
      <c r="J319" s="893">
        <f>Tabla16[[#This Row],[Tiempo  (UT)]]*60</f>
        <v>30</v>
      </c>
      <c r="K319"/>
      <c r="L319"/>
      <c r="M319"/>
      <c r="N319"/>
      <c r="O319"/>
      <c r="P319"/>
      <c r="Q319"/>
      <c r="R319"/>
      <c r="S319"/>
    </row>
    <row r="320" spans="2:19" ht="15.7" customHeight="1">
      <c r="B320" s="892" t="s">
        <v>795</v>
      </c>
      <c r="C320" s="922"/>
      <c r="D320" s="922"/>
      <c r="E320" s="891" t="s">
        <v>794</v>
      </c>
      <c r="F320" s="891" t="s">
        <v>793</v>
      </c>
      <c r="G320" s="892" t="s">
        <v>3873</v>
      </c>
      <c r="H320" s="891" t="s">
        <v>792</v>
      </c>
      <c r="I320" s="893">
        <v>0.3</v>
      </c>
      <c r="J320" s="893">
        <f>Tabla16[[#This Row],[Tiempo  (UT)]]*60</f>
        <v>18</v>
      </c>
      <c r="K320"/>
      <c r="L320"/>
      <c r="M320"/>
      <c r="N320"/>
      <c r="O320"/>
      <c r="P320"/>
      <c r="Q320"/>
      <c r="R320"/>
      <c r="S320"/>
    </row>
    <row r="321" spans="2:19" ht="15.7" customHeight="1">
      <c r="B321" s="892" t="s">
        <v>791</v>
      </c>
      <c r="C321" s="922"/>
      <c r="D321" s="922"/>
      <c r="E321" s="891" t="s">
        <v>790</v>
      </c>
      <c r="F321" s="891" t="s">
        <v>789</v>
      </c>
      <c r="G321" s="892" t="s">
        <v>3874</v>
      </c>
      <c r="H321" s="891" t="s">
        <v>788</v>
      </c>
      <c r="I321" s="893">
        <v>0.3</v>
      </c>
      <c r="J321" s="893">
        <f>Tabla16[[#This Row],[Tiempo  (UT)]]*60</f>
        <v>18</v>
      </c>
      <c r="K321"/>
      <c r="L321"/>
      <c r="M321"/>
      <c r="N321"/>
      <c r="O321"/>
      <c r="P321"/>
      <c r="Q321"/>
      <c r="R321"/>
      <c r="S321"/>
    </row>
    <row r="322" spans="2:19" ht="15.7" customHeight="1">
      <c r="B322" s="892" t="s">
        <v>787</v>
      </c>
      <c r="C322" s="922"/>
      <c r="D322" s="922"/>
      <c r="E322" s="891" t="s">
        <v>786</v>
      </c>
      <c r="F322" s="891" t="s">
        <v>785</v>
      </c>
      <c r="G322" s="892" t="s">
        <v>3797</v>
      </c>
      <c r="H322" s="891" t="s">
        <v>784</v>
      </c>
      <c r="I322" s="893">
        <v>0.2</v>
      </c>
      <c r="J322" s="893">
        <f>Tabla16[[#This Row],[Tiempo  (UT)]]*60</f>
        <v>12</v>
      </c>
      <c r="K322"/>
      <c r="L322"/>
      <c r="M322"/>
      <c r="N322"/>
      <c r="O322"/>
      <c r="P322"/>
      <c r="Q322"/>
      <c r="R322"/>
      <c r="S322"/>
    </row>
    <row r="323" spans="2:19" ht="15.7" customHeight="1">
      <c r="B323" s="892" t="s">
        <v>783</v>
      </c>
      <c r="C323" s="922"/>
      <c r="D323" s="922"/>
      <c r="E323" s="891" t="s">
        <v>782</v>
      </c>
      <c r="F323" s="891" t="s">
        <v>781</v>
      </c>
      <c r="G323" s="892" t="s">
        <v>3875</v>
      </c>
      <c r="H323" s="891" t="s">
        <v>780</v>
      </c>
      <c r="I323" s="893">
        <v>0.1</v>
      </c>
      <c r="J323" s="893">
        <f>Tabla16[[#This Row],[Tiempo  (UT)]]*60</f>
        <v>6</v>
      </c>
      <c r="K323"/>
      <c r="L323"/>
      <c r="M323"/>
      <c r="N323"/>
      <c r="O323"/>
      <c r="P323"/>
      <c r="Q323"/>
      <c r="R323"/>
      <c r="S323"/>
    </row>
    <row r="324" spans="2:19" ht="15.7" customHeight="1">
      <c r="B324" s="892" t="s">
        <v>779</v>
      </c>
      <c r="C324" s="922"/>
      <c r="D324" s="922"/>
      <c r="E324" s="891" t="s">
        <v>778</v>
      </c>
      <c r="F324" s="891" t="s">
        <v>777</v>
      </c>
      <c r="G324" s="892" t="s">
        <v>3876</v>
      </c>
      <c r="H324" s="891" t="s">
        <v>776</v>
      </c>
      <c r="I324" s="893">
        <v>1</v>
      </c>
      <c r="J324" s="893">
        <f>Tabla16[[#This Row],[Tiempo  (UT)]]*60</f>
        <v>60</v>
      </c>
      <c r="K324"/>
      <c r="L324"/>
      <c r="M324"/>
      <c r="N324"/>
      <c r="O324"/>
      <c r="P324"/>
      <c r="Q324"/>
      <c r="R324"/>
      <c r="S324"/>
    </row>
    <row r="325" spans="2:19" ht="15.7" customHeight="1">
      <c r="B325" s="892" t="s">
        <v>775</v>
      </c>
      <c r="C325" s="922"/>
      <c r="D325" s="922"/>
      <c r="E325" s="891" t="s">
        <v>774</v>
      </c>
      <c r="F325" s="891" t="s">
        <v>773</v>
      </c>
      <c r="G325" s="892" t="s">
        <v>3877</v>
      </c>
      <c r="H325" s="891" t="s">
        <v>772</v>
      </c>
      <c r="I325" s="893">
        <v>0.3</v>
      </c>
      <c r="J325" s="893">
        <f>Tabla16[[#This Row],[Tiempo  (UT)]]*60</f>
        <v>18</v>
      </c>
      <c r="K325"/>
      <c r="L325"/>
      <c r="M325"/>
      <c r="N325"/>
      <c r="O325"/>
      <c r="P325"/>
      <c r="Q325"/>
      <c r="R325"/>
      <c r="S325"/>
    </row>
    <row r="326" spans="2:19" ht="15.7" customHeight="1">
      <c r="B326" s="892" t="s">
        <v>771</v>
      </c>
      <c r="C326" s="922"/>
      <c r="D326" s="922"/>
      <c r="E326" s="891" t="s">
        <v>770</v>
      </c>
      <c r="F326" s="891" t="s">
        <v>769</v>
      </c>
      <c r="G326" s="892" t="s">
        <v>3878</v>
      </c>
      <c r="H326" s="891" t="s">
        <v>768</v>
      </c>
      <c r="I326" s="893">
        <v>0.3</v>
      </c>
      <c r="J326" s="893">
        <f>Tabla16[[#This Row],[Tiempo  (UT)]]*60</f>
        <v>18</v>
      </c>
      <c r="K326"/>
      <c r="L326"/>
      <c r="M326"/>
      <c r="N326"/>
      <c r="O326"/>
      <c r="P326"/>
      <c r="Q326"/>
      <c r="R326"/>
      <c r="S326"/>
    </row>
    <row r="327" spans="2:19" ht="15.7" customHeight="1">
      <c r="B327" s="892" t="s">
        <v>767</v>
      </c>
      <c r="C327" s="922"/>
      <c r="D327" s="922"/>
      <c r="E327" s="891" t="s">
        <v>766</v>
      </c>
      <c r="F327" s="891" t="s">
        <v>765</v>
      </c>
      <c r="G327" s="892" t="s">
        <v>3879</v>
      </c>
      <c r="H327" s="891" t="s">
        <v>764</v>
      </c>
      <c r="I327" s="893">
        <v>0.2</v>
      </c>
      <c r="J327" s="893">
        <f>Tabla16[[#This Row],[Tiempo  (UT)]]*60</f>
        <v>12</v>
      </c>
      <c r="K327"/>
      <c r="L327"/>
      <c r="M327"/>
      <c r="N327"/>
      <c r="O327"/>
      <c r="P327"/>
      <c r="Q327"/>
      <c r="R327"/>
      <c r="S327"/>
    </row>
    <row r="328" spans="2:19" ht="15.7" customHeight="1">
      <c r="B328" s="892" t="s">
        <v>763</v>
      </c>
      <c r="C328" s="922"/>
      <c r="D328" s="922"/>
      <c r="E328" s="891" t="s">
        <v>762</v>
      </c>
      <c r="F328" s="891" t="s">
        <v>761</v>
      </c>
      <c r="G328" s="892" t="s">
        <v>3880</v>
      </c>
      <c r="H328" s="891" t="s">
        <v>760</v>
      </c>
      <c r="I328" s="893">
        <v>0.1</v>
      </c>
      <c r="J328" s="893">
        <f>Tabla16[[#This Row],[Tiempo  (UT)]]*60</f>
        <v>6</v>
      </c>
      <c r="K328"/>
      <c r="L328"/>
      <c r="M328"/>
      <c r="N328"/>
      <c r="O328"/>
      <c r="P328"/>
      <c r="Q328"/>
      <c r="R328"/>
      <c r="S328"/>
    </row>
    <row r="329" spans="2:19" ht="15.7" customHeight="1">
      <c r="B329" s="892" t="s">
        <v>759</v>
      </c>
      <c r="C329" s="922"/>
      <c r="D329" s="922"/>
      <c r="E329" s="891" t="s">
        <v>758</v>
      </c>
      <c r="F329" s="891" t="s">
        <v>757</v>
      </c>
      <c r="G329" s="892" t="s">
        <v>3881</v>
      </c>
      <c r="H329" s="891" t="s">
        <v>756</v>
      </c>
      <c r="I329" s="893">
        <v>0.05</v>
      </c>
      <c r="J329" s="893">
        <f>Tabla16[[#This Row],[Tiempo  (UT)]]*60</f>
        <v>3</v>
      </c>
      <c r="K329"/>
      <c r="L329"/>
      <c r="M329"/>
      <c r="N329"/>
      <c r="O329"/>
      <c r="P329"/>
      <c r="Q329"/>
      <c r="R329"/>
      <c r="S329"/>
    </row>
    <row r="330" spans="2:19" ht="15.7" customHeight="1">
      <c r="B330" s="892" t="s">
        <v>755</v>
      </c>
      <c r="C330" s="922"/>
      <c r="D330" s="922"/>
      <c r="E330" s="891" t="s">
        <v>754</v>
      </c>
      <c r="F330" s="891" t="s">
        <v>753</v>
      </c>
      <c r="G330" s="892" t="s">
        <v>3882</v>
      </c>
      <c r="H330" s="891" t="s">
        <v>752</v>
      </c>
      <c r="I330" s="893">
        <v>0.2</v>
      </c>
      <c r="J330" s="893">
        <f>Tabla16[[#This Row],[Tiempo  (UT)]]*60</f>
        <v>12</v>
      </c>
      <c r="K330"/>
      <c r="L330"/>
      <c r="M330"/>
      <c r="N330"/>
      <c r="O330"/>
      <c r="P330"/>
      <c r="Q330"/>
      <c r="R330"/>
      <c r="S330"/>
    </row>
    <row r="331" spans="2:19" ht="15.7" customHeight="1">
      <c r="B331" s="892" t="s">
        <v>751</v>
      </c>
      <c r="C331" s="922"/>
      <c r="D331" s="922"/>
      <c r="E331" s="891" t="s">
        <v>750</v>
      </c>
      <c r="F331" s="891" t="s">
        <v>749</v>
      </c>
      <c r="G331" s="892" t="s">
        <v>3883</v>
      </c>
      <c r="H331" s="891" t="s">
        <v>748</v>
      </c>
      <c r="I331" s="893">
        <v>0.3</v>
      </c>
      <c r="J331" s="893">
        <f>Tabla16[[#This Row],[Tiempo  (UT)]]*60</f>
        <v>18</v>
      </c>
      <c r="K331"/>
      <c r="L331"/>
      <c r="M331"/>
      <c r="N331"/>
      <c r="O331"/>
      <c r="P331"/>
      <c r="Q331"/>
      <c r="R331"/>
      <c r="S331"/>
    </row>
    <row r="332" spans="2:19" ht="15.7" customHeight="1">
      <c r="B332" s="892" t="s">
        <v>747</v>
      </c>
      <c r="C332" s="922"/>
      <c r="D332" s="922"/>
      <c r="E332" s="891" t="s">
        <v>746</v>
      </c>
      <c r="F332" s="891" t="s">
        <v>745</v>
      </c>
      <c r="G332" s="892" t="s">
        <v>3884</v>
      </c>
      <c r="H332" s="891" t="s">
        <v>744</v>
      </c>
      <c r="I332" s="893">
        <v>0.1</v>
      </c>
      <c r="J332" s="893">
        <f>Tabla16[[#This Row],[Tiempo  (UT)]]*60</f>
        <v>6</v>
      </c>
      <c r="K332"/>
      <c r="L332"/>
      <c r="M332"/>
      <c r="N332"/>
      <c r="O332"/>
      <c r="P332"/>
      <c r="Q332"/>
      <c r="R332"/>
      <c r="S332"/>
    </row>
    <row r="333" spans="2:19" ht="15.7" customHeight="1">
      <c r="B333" s="892" t="s">
        <v>743</v>
      </c>
      <c r="C333" s="922"/>
      <c r="D333" s="922"/>
      <c r="E333" s="891" t="s">
        <v>742</v>
      </c>
      <c r="F333" s="891" t="s">
        <v>741</v>
      </c>
      <c r="G333" s="892" t="s">
        <v>3885</v>
      </c>
      <c r="H333" s="891" t="s">
        <v>740</v>
      </c>
      <c r="I333" s="893">
        <v>0.1</v>
      </c>
      <c r="J333" s="893">
        <f>Tabla16[[#This Row],[Tiempo  (UT)]]*60</f>
        <v>6</v>
      </c>
      <c r="K333"/>
      <c r="L333"/>
      <c r="M333"/>
      <c r="N333"/>
      <c r="O333"/>
      <c r="P333"/>
      <c r="Q333"/>
      <c r="R333"/>
      <c r="S333"/>
    </row>
    <row r="334" spans="2:19" ht="15.7" customHeight="1">
      <c r="B334" s="892" t="s">
        <v>739</v>
      </c>
      <c r="C334" s="922"/>
      <c r="D334" s="922"/>
      <c r="E334" s="891" t="s">
        <v>738</v>
      </c>
      <c r="F334" s="891" t="s">
        <v>737</v>
      </c>
      <c r="G334" s="892" t="s">
        <v>3886</v>
      </c>
      <c r="H334" s="891" t="s">
        <v>736</v>
      </c>
      <c r="I334" s="893">
        <v>0.2</v>
      </c>
      <c r="J334" s="893">
        <f>Tabla16[[#This Row],[Tiempo  (UT)]]*60</f>
        <v>12</v>
      </c>
      <c r="K334"/>
      <c r="L334"/>
      <c r="M334"/>
      <c r="N334"/>
      <c r="O334"/>
      <c r="P334"/>
      <c r="Q334"/>
      <c r="R334"/>
      <c r="S334"/>
    </row>
    <row r="335" spans="2:19" ht="15.7" customHeight="1">
      <c r="B335" s="892" t="s">
        <v>735</v>
      </c>
      <c r="C335" s="922"/>
      <c r="D335" s="922"/>
      <c r="E335" s="891" t="s">
        <v>734</v>
      </c>
      <c r="F335" s="891" t="s">
        <v>733</v>
      </c>
      <c r="G335" s="892" t="s">
        <v>3887</v>
      </c>
      <c r="H335" s="891" t="s">
        <v>733</v>
      </c>
      <c r="I335" s="893">
        <v>0.4</v>
      </c>
      <c r="J335" s="893">
        <f>Tabla16[[#This Row],[Tiempo  (UT)]]*60</f>
        <v>24</v>
      </c>
      <c r="K335"/>
      <c r="L335"/>
      <c r="M335"/>
      <c r="N335"/>
      <c r="O335"/>
      <c r="P335"/>
      <c r="Q335"/>
      <c r="R335"/>
      <c r="S335"/>
    </row>
    <row r="336" spans="2:19" ht="15.7" customHeight="1">
      <c r="B336" s="892" t="s">
        <v>732</v>
      </c>
      <c r="C336" s="922"/>
      <c r="D336" s="922"/>
      <c r="E336" s="891" t="s">
        <v>731</v>
      </c>
      <c r="F336" s="891" t="s">
        <v>730</v>
      </c>
      <c r="G336" s="892" t="s">
        <v>3888</v>
      </c>
      <c r="H336" s="891" t="s">
        <v>729</v>
      </c>
      <c r="I336" s="893">
        <v>0.5</v>
      </c>
      <c r="J336" s="893">
        <f>Tabla16[[#This Row],[Tiempo  (UT)]]*60</f>
        <v>30</v>
      </c>
      <c r="K336"/>
      <c r="L336"/>
      <c r="M336"/>
      <c r="N336"/>
      <c r="O336"/>
      <c r="P336"/>
      <c r="Q336"/>
      <c r="R336"/>
      <c r="S336"/>
    </row>
    <row r="337" spans="2:19" ht="15.7" customHeight="1">
      <c r="B337" s="892" t="s">
        <v>728</v>
      </c>
      <c r="C337" s="922"/>
      <c r="D337" s="922"/>
      <c r="E337" s="891" t="s">
        <v>727</v>
      </c>
      <c r="F337" s="891" t="s">
        <v>726</v>
      </c>
      <c r="G337" s="892" t="s">
        <v>3889</v>
      </c>
      <c r="H337" s="891" t="s">
        <v>725</v>
      </c>
      <c r="I337" s="893">
        <v>1</v>
      </c>
      <c r="J337" s="893">
        <f>Tabla16[[#This Row],[Tiempo  (UT)]]*60</f>
        <v>60</v>
      </c>
      <c r="K337"/>
      <c r="L337"/>
      <c r="M337"/>
      <c r="N337"/>
      <c r="O337"/>
      <c r="P337"/>
      <c r="Q337"/>
      <c r="R337"/>
      <c r="S337"/>
    </row>
    <row r="338" spans="2:19" ht="15.7" customHeight="1">
      <c r="B338" s="892" t="s">
        <v>724</v>
      </c>
      <c r="C338" s="922"/>
      <c r="D338" s="922"/>
      <c r="E338" s="891" t="s">
        <v>723</v>
      </c>
      <c r="F338" s="891" t="s">
        <v>722</v>
      </c>
      <c r="G338" s="892" t="s">
        <v>3890</v>
      </c>
      <c r="H338" s="891" t="s">
        <v>721</v>
      </c>
      <c r="I338" s="893">
        <v>1</v>
      </c>
      <c r="J338" s="893">
        <f>Tabla16[[#This Row],[Tiempo  (UT)]]*60</f>
        <v>60</v>
      </c>
      <c r="K338"/>
      <c r="L338"/>
      <c r="M338"/>
      <c r="N338"/>
      <c r="O338"/>
      <c r="P338"/>
      <c r="Q338"/>
      <c r="R338"/>
      <c r="S338"/>
    </row>
    <row r="339" spans="2:19" ht="15.7" customHeight="1">
      <c r="B339" s="892" t="s">
        <v>720</v>
      </c>
      <c r="C339" s="922"/>
      <c r="D339" s="922"/>
      <c r="E339" s="891" t="s">
        <v>719</v>
      </c>
      <c r="F339" s="891" t="s">
        <v>718</v>
      </c>
      <c r="G339" s="892" t="s">
        <v>3782</v>
      </c>
      <c r="H339" s="891" t="s">
        <v>717</v>
      </c>
      <c r="I339" s="893">
        <v>0.3</v>
      </c>
      <c r="J339" s="893">
        <f>Tabla16[[#This Row],[Tiempo  (UT)]]*60</f>
        <v>18</v>
      </c>
      <c r="K339"/>
      <c r="L339"/>
      <c r="M339"/>
      <c r="N339"/>
      <c r="O339"/>
      <c r="P339"/>
      <c r="Q339"/>
      <c r="R339"/>
      <c r="S339"/>
    </row>
    <row r="340" spans="2:19" ht="15.7" customHeight="1">
      <c r="B340" s="892" t="s">
        <v>716</v>
      </c>
      <c r="C340" s="922"/>
      <c r="D340" s="922"/>
      <c r="E340" s="891" t="s">
        <v>715</v>
      </c>
      <c r="F340" s="891" t="s">
        <v>714</v>
      </c>
      <c r="G340" s="892" t="s">
        <v>3891</v>
      </c>
      <c r="H340" s="891" t="s">
        <v>713</v>
      </c>
      <c r="I340" s="893">
        <v>0.4</v>
      </c>
      <c r="J340" s="893">
        <f>Tabla16[[#This Row],[Tiempo  (UT)]]*60</f>
        <v>24</v>
      </c>
      <c r="K340"/>
      <c r="L340"/>
      <c r="M340"/>
      <c r="N340"/>
      <c r="O340"/>
      <c r="P340"/>
      <c r="Q340"/>
      <c r="R340"/>
      <c r="S340"/>
    </row>
    <row r="341" spans="2:19" ht="15.7" customHeight="1">
      <c r="B341" s="892" t="s">
        <v>712</v>
      </c>
      <c r="C341" s="922"/>
      <c r="D341" s="922"/>
      <c r="E341" s="891" t="s">
        <v>711</v>
      </c>
      <c r="F341" s="891" t="s">
        <v>710</v>
      </c>
      <c r="G341" s="892" t="s">
        <v>3892</v>
      </c>
      <c r="H341" s="891" t="s">
        <v>709</v>
      </c>
      <c r="I341" s="893">
        <v>1.5</v>
      </c>
      <c r="J341" s="893">
        <f>Tabla16[[#This Row],[Tiempo  (UT)]]*60</f>
        <v>90</v>
      </c>
      <c r="K341"/>
      <c r="L341"/>
      <c r="M341"/>
      <c r="N341"/>
      <c r="O341"/>
      <c r="P341"/>
      <c r="Q341"/>
      <c r="R341"/>
      <c r="S341"/>
    </row>
    <row r="342" spans="2:19" ht="15.7" customHeight="1">
      <c r="B342" s="892" t="s">
        <v>708</v>
      </c>
      <c r="C342" s="922"/>
      <c r="D342" s="922"/>
      <c r="E342" s="891" t="s">
        <v>707</v>
      </c>
      <c r="F342" s="891" t="s">
        <v>706</v>
      </c>
      <c r="G342" s="892" t="s">
        <v>3893</v>
      </c>
      <c r="H342" s="891" t="s">
        <v>705</v>
      </c>
      <c r="I342" s="893">
        <v>1.5</v>
      </c>
      <c r="J342" s="893">
        <f>Tabla16[[#This Row],[Tiempo  (UT)]]*60</f>
        <v>90</v>
      </c>
      <c r="K342"/>
      <c r="L342"/>
      <c r="M342"/>
      <c r="N342"/>
      <c r="O342"/>
      <c r="P342"/>
      <c r="Q342"/>
      <c r="R342"/>
      <c r="S342"/>
    </row>
    <row r="343" spans="2:19" ht="15.7" customHeight="1">
      <c r="B343" s="892" t="s">
        <v>704</v>
      </c>
      <c r="C343" s="922"/>
      <c r="D343" s="922"/>
      <c r="E343" s="891" t="s">
        <v>703</v>
      </c>
      <c r="F343" s="891" t="s">
        <v>702</v>
      </c>
      <c r="G343" s="892" t="s">
        <v>3894</v>
      </c>
      <c r="H343" s="891" t="s">
        <v>701</v>
      </c>
      <c r="I343" s="893">
        <v>0.2</v>
      </c>
      <c r="J343" s="893">
        <f>Tabla16[[#This Row],[Tiempo  (UT)]]*60</f>
        <v>12</v>
      </c>
      <c r="K343"/>
      <c r="L343"/>
      <c r="M343"/>
      <c r="N343"/>
      <c r="O343"/>
      <c r="P343"/>
      <c r="Q343"/>
      <c r="R343"/>
      <c r="S343"/>
    </row>
    <row r="344" spans="2:19" ht="15.7" customHeight="1">
      <c r="B344" s="892" t="s">
        <v>700</v>
      </c>
      <c r="C344" s="922"/>
      <c r="D344" s="922"/>
      <c r="E344" s="891" t="s">
        <v>699</v>
      </c>
      <c r="F344" s="891" t="s">
        <v>698</v>
      </c>
      <c r="G344" s="892" t="s">
        <v>3895</v>
      </c>
      <c r="H344" s="891" t="s">
        <v>697</v>
      </c>
      <c r="I344" s="893">
        <v>0.2</v>
      </c>
      <c r="J344" s="893">
        <f>Tabla16[[#This Row],[Tiempo  (UT)]]*60</f>
        <v>12</v>
      </c>
      <c r="K344"/>
      <c r="L344"/>
      <c r="M344"/>
      <c r="N344"/>
      <c r="O344"/>
      <c r="P344"/>
      <c r="Q344"/>
      <c r="R344"/>
      <c r="S344"/>
    </row>
    <row r="345" spans="2:19" ht="15.7" customHeight="1">
      <c r="B345" s="892" t="s">
        <v>696</v>
      </c>
      <c r="C345" s="922"/>
      <c r="D345" s="922"/>
      <c r="E345" s="891" t="s">
        <v>695</v>
      </c>
      <c r="F345" s="891" t="s">
        <v>694</v>
      </c>
      <c r="G345" s="892" t="s">
        <v>3896</v>
      </c>
      <c r="H345" s="891" t="s">
        <v>693</v>
      </c>
      <c r="I345" s="893">
        <v>0.2</v>
      </c>
      <c r="J345" s="893">
        <f>Tabla16[[#This Row],[Tiempo  (UT)]]*60</f>
        <v>12</v>
      </c>
      <c r="K345"/>
      <c r="L345"/>
      <c r="M345"/>
      <c r="N345"/>
      <c r="O345"/>
      <c r="P345"/>
      <c r="Q345"/>
      <c r="R345"/>
      <c r="S345"/>
    </row>
    <row r="346" spans="2:19" ht="15.7" customHeight="1">
      <c r="B346" s="892" t="s">
        <v>692</v>
      </c>
      <c r="C346" s="922"/>
      <c r="D346" s="922"/>
      <c r="E346" s="891" t="s">
        <v>691</v>
      </c>
      <c r="F346" s="891" t="s">
        <v>690</v>
      </c>
      <c r="G346" s="892" t="s">
        <v>3897</v>
      </c>
      <c r="H346" s="891" t="s">
        <v>689</v>
      </c>
      <c r="I346" s="893">
        <v>0.2</v>
      </c>
      <c r="J346" s="893">
        <f>Tabla16[[#This Row],[Tiempo  (UT)]]*60</f>
        <v>12</v>
      </c>
      <c r="K346"/>
      <c r="L346"/>
      <c r="M346"/>
      <c r="N346"/>
      <c r="O346"/>
      <c r="P346"/>
      <c r="Q346"/>
      <c r="R346"/>
      <c r="S346"/>
    </row>
    <row r="347" spans="2:19" ht="15.7" customHeight="1">
      <c r="B347" s="892" t="s">
        <v>688</v>
      </c>
      <c r="C347" s="922"/>
      <c r="D347" s="922"/>
      <c r="E347" s="891" t="s">
        <v>687</v>
      </c>
      <c r="F347" s="891" t="s">
        <v>686</v>
      </c>
      <c r="G347" s="892" t="s">
        <v>3898</v>
      </c>
      <c r="H347" s="891" t="s">
        <v>685</v>
      </c>
      <c r="I347" s="893">
        <v>0.2</v>
      </c>
      <c r="J347" s="893">
        <f>Tabla16[[#This Row],[Tiempo  (UT)]]*60</f>
        <v>12</v>
      </c>
      <c r="K347"/>
      <c r="L347"/>
      <c r="M347"/>
      <c r="N347"/>
      <c r="O347"/>
      <c r="P347"/>
      <c r="Q347"/>
      <c r="R347"/>
      <c r="S347"/>
    </row>
    <row r="348" spans="2:19" ht="15.7" customHeight="1">
      <c r="B348" s="892" t="s">
        <v>684</v>
      </c>
      <c r="C348" s="922"/>
      <c r="D348" s="922"/>
      <c r="E348" s="891" t="s">
        <v>683</v>
      </c>
      <c r="F348" s="891" t="s">
        <v>682</v>
      </c>
      <c r="G348" s="892" t="s">
        <v>3899</v>
      </c>
      <c r="H348" s="891" t="s">
        <v>681</v>
      </c>
      <c r="I348" s="893">
        <v>1</v>
      </c>
      <c r="J348" s="893">
        <f>Tabla16[[#This Row],[Tiempo  (UT)]]*60</f>
        <v>60</v>
      </c>
      <c r="K348"/>
      <c r="L348"/>
      <c r="M348"/>
      <c r="N348"/>
      <c r="O348"/>
      <c r="P348"/>
      <c r="Q348"/>
      <c r="R348"/>
      <c r="S348"/>
    </row>
    <row r="349" spans="2:19" ht="15.7" customHeight="1">
      <c r="B349" s="892" t="s">
        <v>680</v>
      </c>
      <c r="C349" s="922"/>
      <c r="D349" s="922"/>
      <c r="E349" s="891" t="s">
        <v>679</v>
      </c>
      <c r="F349" s="891" t="s">
        <v>678</v>
      </c>
      <c r="G349" s="892" t="s">
        <v>3900</v>
      </c>
      <c r="H349" s="891" t="s">
        <v>677</v>
      </c>
      <c r="I349" s="893">
        <v>0.3</v>
      </c>
      <c r="J349" s="893">
        <f>Tabla16[[#This Row],[Tiempo  (UT)]]*60</f>
        <v>18</v>
      </c>
      <c r="K349"/>
      <c r="L349"/>
      <c r="M349"/>
      <c r="N349"/>
      <c r="O349"/>
      <c r="P349"/>
      <c r="Q349"/>
      <c r="R349"/>
      <c r="S349"/>
    </row>
    <row r="350" spans="2:19" ht="15.7" customHeight="1">
      <c r="B350" s="892" t="s">
        <v>676</v>
      </c>
      <c r="C350" s="922"/>
      <c r="D350" s="922"/>
      <c r="E350" s="891" t="s">
        <v>674</v>
      </c>
      <c r="F350" s="891" t="s">
        <v>675</v>
      </c>
      <c r="G350" s="892" t="s">
        <v>3901</v>
      </c>
      <c r="H350" s="891" t="s">
        <v>674</v>
      </c>
      <c r="I350" s="893">
        <v>0.3</v>
      </c>
      <c r="J350" s="893">
        <f>Tabla16[[#This Row],[Tiempo  (UT)]]*60</f>
        <v>18</v>
      </c>
      <c r="K350"/>
      <c r="L350"/>
      <c r="M350"/>
      <c r="N350"/>
      <c r="O350"/>
      <c r="P350"/>
      <c r="Q350"/>
      <c r="R350"/>
      <c r="S350"/>
    </row>
    <row r="351" spans="2:19" ht="15.7" customHeight="1">
      <c r="B351" s="892" t="s">
        <v>673</v>
      </c>
      <c r="C351" s="922"/>
      <c r="D351" s="922"/>
      <c r="E351" s="891" t="s">
        <v>672</v>
      </c>
      <c r="F351" s="891" t="s">
        <v>671</v>
      </c>
      <c r="G351" s="892" t="s">
        <v>3902</v>
      </c>
      <c r="H351" s="891" t="s">
        <v>670</v>
      </c>
      <c r="I351" s="893">
        <v>0.3</v>
      </c>
      <c r="J351" s="893">
        <f>Tabla16[[#This Row],[Tiempo  (UT)]]*60</f>
        <v>18</v>
      </c>
      <c r="K351"/>
      <c r="L351"/>
      <c r="M351"/>
      <c r="N351"/>
      <c r="O351"/>
      <c r="P351"/>
      <c r="Q351"/>
      <c r="R351"/>
      <c r="S351"/>
    </row>
    <row r="352" spans="2:19" ht="15.7" customHeight="1">
      <c r="B352" s="892" t="s">
        <v>669</v>
      </c>
      <c r="C352" s="922"/>
      <c r="D352" s="922"/>
      <c r="E352" s="891" t="s">
        <v>668</v>
      </c>
      <c r="F352" s="891" t="s">
        <v>667</v>
      </c>
      <c r="G352" s="892" t="s">
        <v>3903</v>
      </c>
      <c r="H352" s="891" t="s">
        <v>666</v>
      </c>
      <c r="I352" s="893">
        <v>1</v>
      </c>
      <c r="J352" s="893">
        <f>Tabla16[[#This Row],[Tiempo  (UT)]]*60</f>
        <v>60</v>
      </c>
      <c r="K352"/>
      <c r="L352"/>
      <c r="M352"/>
      <c r="N352"/>
      <c r="O352"/>
      <c r="P352"/>
      <c r="Q352"/>
      <c r="R352"/>
      <c r="S352"/>
    </row>
    <row r="353" spans="2:19" ht="15.7" customHeight="1">
      <c r="B353" s="892" t="s">
        <v>665</v>
      </c>
      <c r="C353" s="922"/>
      <c r="D353" s="922"/>
      <c r="E353" s="891" t="s">
        <v>664</v>
      </c>
      <c r="F353" s="891" t="s">
        <v>663</v>
      </c>
      <c r="G353" s="892" t="s">
        <v>3904</v>
      </c>
      <c r="H353" s="891" t="s">
        <v>662</v>
      </c>
      <c r="I353" s="893">
        <v>0.2</v>
      </c>
      <c r="J353" s="893">
        <f>Tabla16[[#This Row],[Tiempo  (UT)]]*60</f>
        <v>12</v>
      </c>
      <c r="K353"/>
      <c r="L353"/>
      <c r="M353"/>
      <c r="N353"/>
      <c r="O353"/>
      <c r="P353"/>
      <c r="Q353"/>
      <c r="R353"/>
      <c r="S353"/>
    </row>
    <row r="354" spans="2:19" ht="15.7" customHeight="1">
      <c r="B354" s="892" t="s">
        <v>661</v>
      </c>
      <c r="C354" s="922"/>
      <c r="D354" s="922"/>
      <c r="E354" s="891" t="s">
        <v>660</v>
      </c>
      <c r="F354" s="891" t="s">
        <v>659</v>
      </c>
      <c r="G354" s="892" t="s">
        <v>3905</v>
      </c>
      <c r="H354" s="891" t="s">
        <v>658</v>
      </c>
      <c r="I354" s="893">
        <v>0.2</v>
      </c>
      <c r="J354" s="893">
        <f>Tabla16[[#This Row],[Tiempo  (UT)]]*60</f>
        <v>12</v>
      </c>
      <c r="K354"/>
      <c r="L354"/>
      <c r="M354"/>
      <c r="N354"/>
      <c r="O354"/>
      <c r="P354"/>
      <c r="Q354"/>
      <c r="R354"/>
      <c r="S354"/>
    </row>
    <row r="355" spans="2:19" ht="15.7" hidden="1" customHeight="1">
      <c r="B355" s="503" t="s">
        <v>657</v>
      </c>
      <c r="C355" s="923"/>
      <c r="D355" s="923"/>
      <c r="E355" s="463" t="s">
        <v>656</v>
      </c>
      <c r="F355" s="463" t="s">
        <v>655</v>
      </c>
      <c r="G355" s="503" t="s">
        <v>654</v>
      </c>
      <c r="H355" s="463" t="s">
        <v>653</v>
      </c>
      <c r="I355" s="682">
        <v>0</v>
      </c>
      <c r="J355" s="682">
        <f>Tabla16[[#This Row],[Tiempo  (UT)]]*60</f>
        <v>0</v>
      </c>
      <c r="K355"/>
      <c r="L355"/>
      <c r="M355"/>
      <c r="N355"/>
      <c r="O355"/>
      <c r="P355"/>
      <c r="Q355"/>
      <c r="R355"/>
      <c r="S355"/>
    </row>
    <row r="356" spans="2:19" ht="15.7" hidden="1" customHeight="1">
      <c r="B356" s="503" t="s">
        <v>652</v>
      </c>
      <c r="C356" s="923"/>
      <c r="D356" s="923"/>
      <c r="E356" s="463" t="s">
        <v>651</v>
      </c>
      <c r="F356" s="463" t="s">
        <v>650</v>
      </c>
      <c r="G356" s="503" t="s">
        <v>649</v>
      </c>
      <c r="H356" s="463" t="s">
        <v>648</v>
      </c>
      <c r="I356" s="682">
        <v>0</v>
      </c>
      <c r="J356" s="682">
        <f>Tabla16[[#This Row],[Tiempo  (UT)]]*60</f>
        <v>0</v>
      </c>
      <c r="K356"/>
      <c r="L356"/>
      <c r="M356"/>
      <c r="N356"/>
      <c r="O356"/>
      <c r="P356"/>
      <c r="Q356"/>
      <c r="R356"/>
      <c r="S356"/>
    </row>
    <row r="357" spans="2:19" ht="15.7" hidden="1" customHeight="1">
      <c r="B357" s="503" t="s">
        <v>647</v>
      </c>
      <c r="C357" s="923"/>
      <c r="D357" s="923"/>
      <c r="E357" s="463" t="s">
        <v>646</v>
      </c>
      <c r="F357" s="463" t="s">
        <v>644</v>
      </c>
      <c r="G357" s="503" t="s">
        <v>645</v>
      </c>
      <c r="H357" s="463" t="s">
        <v>644</v>
      </c>
      <c r="I357" s="682">
        <v>0</v>
      </c>
      <c r="J357" s="682">
        <f>Tabla16[[#This Row],[Tiempo  (UT)]]*60</f>
        <v>0</v>
      </c>
      <c r="K357"/>
      <c r="L357"/>
      <c r="M357"/>
      <c r="N357"/>
      <c r="O357"/>
      <c r="P357"/>
      <c r="Q357"/>
      <c r="R357"/>
      <c r="S357"/>
    </row>
    <row r="358" spans="2:19" ht="15.7" hidden="1" customHeight="1">
      <c r="B358" s="503" t="s">
        <v>643</v>
      </c>
      <c r="C358" s="923"/>
      <c r="D358" s="923"/>
      <c r="E358" s="463" t="s">
        <v>642</v>
      </c>
      <c r="F358" s="463" t="s">
        <v>641</v>
      </c>
      <c r="G358" s="503" t="s">
        <v>640</v>
      </c>
      <c r="H358" s="463" t="s">
        <v>639</v>
      </c>
      <c r="I358" s="682">
        <v>0.3</v>
      </c>
      <c r="J358" s="682">
        <f>Tabla16[[#This Row],[Tiempo  (UT)]]*60</f>
        <v>18</v>
      </c>
      <c r="K358"/>
      <c r="L358"/>
      <c r="M358"/>
      <c r="N358"/>
      <c r="O358"/>
      <c r="P358"/>
      <c r="Q358"/>
      <c r="R358"/>
      <c r="S358"/>
    </row>
    <row r="359" spans="2:19" ht="15.7" hidden="1" customHeight="1">
      <c r="B359" s="503" t="s">
        <v>638</v>
      </c>
      <c r="C359" s="923"/>
      <c r="D359" s="923"/>
      <c r="E359" s="463" t="s">
        <v>637</v>
      </c>
      <c r="F359" s="463" t="s">
        <v>636</v>
      </c>
      <c r="G359" s="503" t="s">
        <v>635</v>
      </c>
      <c r="H359" s="463" t="s">
        <v>634</v>
      </c>
      <c r="I359" s="682">
        <v>0.3</v>
      </c>
      <c r="J359" s="682">
        <f>Tabla16[[#This Row],[Tiempo  (UT)]]*60</f>
        <v>18</v>
      </c>
      <c r="K359"/>
      <c r="L359"/>
      <c r="M359"/>
      <c r="N359"/>
      <c r="O359"/>
      <c r="P359"/>
      <c r="Q359"/>
      <c r="R359"/>
      <c r="S359"/>
    </row>
    <row r="360" spans="2:19" ht="15.7" hidden="1" customHeight="1">
      <c r="B360" s="503" t="s">
        <v>633</v>
      </c>
      <c r="C360" s="923"/>
      <c r="D360" s="923"/>
      <c r="E360" s="463" t="s">
        <v>632</v>
      </c>
      <c r="F360" s="463" t="s">
        <v>631</v>
      </c>
      <c r="G360" s="503" t="s">
        <v>630</v>
      </c>
      <c r="H360" s="463" t="s">
        <v>629</v>
      </c>
      <c r="I360" s="682">
        <v>0</v>
      </c>
      <c r="J360" s="682">
        <f>Tabla16[[#This Row],[Tiempo  (UT)]]*60</f>
        <v>0</v>
      </c>
      <c r="K360"/>
      <c r="L360"/>
      <c r="M360"/>
      <c r="N360"/>
      <c r="O360"/>
      <c r="P360"/>
      <c r="Q360"/>
      <c r="R360"/>
      <c r="S360"/>
    </row>
    <row r="361" spans="2:19" ht="15.7" hidden="1" customHeight="1">
      <c r="B361" s="503" t="s">
        <v>628</v>
      </c>
      <c r="C361" s="923"/>
      <c r="D361" s="923"/>
      <c r="E361" s="463" t="s">
        <v>627</v>
      </c>
      <c r="F361" s="463" t="s">
        <v>626</v>
      </c>
      <c r="G361" s="503" t="s">
        <v>625</v>
      </c>
      <c r="H361" s="463" t="s">
        <v>624</v>
      </c>
      <c r="I361" s="682">
        <v>0.3</v>
      </c>
      <c r="J361" s="682">
        <f>Tabla16[[#This Row],[Tiempo  (UT)]]*60</f>
        <v>18</v>
      </c>
      <c r="K361"/>
      <c r="L361"/>
      <c r="M361"/>
      <c r="N361"/>
      <c r="O361"/>
      <c r="P361"/>
      <c r="Q361"/>
      <c r="R361"/>
      <c r="S361"/>
    </row>
    <row r="362" spans="2:19" ht="15.7" hidden="1" customHeight="1">
      <c r="B362" s="503" t="s">
        <v>623</v>
      </c>
      <c r="C362" s="923"/>
      <c r="D362" s="923"/>
      <c r="E362" s="463" t="s">
        <v>622</v>
      </c>
      <c r="F362" s="463" t="s">
        <v>621</v>
      </c>
      <c r="G362" s="503" t="s">
        <v>620</v>
      </c>
      <c r="H362" s="463" t="s">
        <v>619</v>
      </c>
      <c r="I362" s="682">
        <v>0.3</v>
      </c>
      <c r="J362" s="682">
        <f>Tabla16[[#This Row],[Tiempo  (UT)]]*60</f>
        <v>18</v>
      </c>
      <c r="K362"/>
      <c r="L362"/>
      <c r="M362"/>
      <c r="N362"/>
      <c r="O362"/>
      <c r="P362"/>
      <c r="Q362"/>
      <c r="R362"/>
      <c r="S362"/>
    </row>
    <row r="363" spans="2:19" ht="15.7" hidden="1" customHeight="1">
      <c r="B363" s="503" t="s">
        <v>618</v>
      </c>
      <c r="C363" s="923"/>
      <c r="D363" s="923"/>
      <c r="E363" s="463" t="s">
        <v>617</v>
      </c>
      <c r="F363" s="463" t="s">
        <v>616</v>
      </c>
      <c r="G363" s="503" t="s">
        <v>615</v>
      </c>
      <c r="H363" s="463" t="s">
        <v>614</v>
      </c>
      <c r="I363" s="682">
        <v>1.5</v>
      </c>
      <c r="J363" s="682">
        <f>Tabla16[[#This Row],[Tiempo  (UT)]]*60</f>
        <v>90</v>
      </c>
      <c r="K363"/>
      <c r="L363"/>
      <c r="M363"/>
      <c r="N363"/>
      <c r="O363"/>
      <c r="P363"/>
      <c r="Q363"/>
      <c r="R363"/>
      <c r="S363"/>
    </row>
    <row r="364" spans="2:19" ht="15.7" hidden="1" customHeight="1">
      <c r="B364" s="503" t="s">
        <v>613</v>
      </c>
      <c r="C364" s="923"/>
      <c r="D364" s="923"/>
      <c r="E364" s="463" t="s">
        <v>612</v>
      </c>
      <c r="F364" s="463" t="s">
        <v>611</v>
      </c>
      <c r="G364" s="503" t="s">
        <v>610</v>
      </c>
      <c r="H364" s="463" t="s">
        <v>609</v>
      </c>
      <c r="I364" s="682">
        <v>0.8</v>
      </c>
      <c r="J364" s="682">
        <f>Tabla16[[#This Row],[Tiempo  (UT)]]*60</f>
        <v>48</v>
      </c>
      <c r="K364"/>
      <c r="L364"/>
      <c r="M364"/>
      <c r="N364"/>
      <c r="O364"/>
      <c r="P364"/>
      <c r="Q364"/>
      <c r="R364"/>
      <c r="S364"/>
    </row>
    <row r="365" spans="2:19" ht="15.7" hidden="1" customHeight="1">
      <c r="B365" s="503" t="s">
        <v>608</v>
      </c>
      <c r="C365" s="923"/>
      <c r="D365" s="923"/>
      <c r="E365" s="463" t="s">
        <v>607</v>
      </c>
      <c r="F365" s="463" t="s">
        <v>606</v>
      </c>
      <c r="G365" s="503" t="s">
        <v>605</v>
      </c>
      <c r="H365" s="463" t="s">
        <v>604</v>
      </c>
      <c r="I365" s="682">
        <v>0.2</v>
      </c>
      <c r="J365" s="682">
        <f>Tabla16[[#This Row],[Tiempo  (UT)]]*60</f>
        <v>12</v>
      </c>
      <c r="K365"/>
      <c r="L365"/>
      <c r="M365"/>
      <c r="N365"/>
      <c r="O365"/>
      <c r="P365"/>
      <c r="Q365"/>
      <c r="R365"/>
      <c r="S365"/>
    </row>
    <row r="366" spans="2:19" ht="15.7" hidden="1" customHeight="1">
      <c r="B366" s="503" t="s">
        <v>603</v>
      </c>
      <c r="C366" s="923"/>
      <c r="D366" s="923"/>
      <c r="E366" s="463" t="s">
        <v>602</v>
      </c>
      <c r="F366" s="463" t="s">
        <v>601</v>
      </c>
      <c r="G366" s="503" t="s">
        <v>600</v>
      </c>
      <c r="H366" s="463" t="s">
        <v>599</v>
      </c>
      <c r="I366" s="682">
        <v>0.15</v>
      </c>
      <c r="J366" s="682">
        <f>Tabla16[[#This Row],[Tiempo  (UT)]]*60</f>
        <v>9</v>
      </c>
      <c r="K366"/>
      <c r="L366"/>
      <c r="M366"/>
      <c r="N366"/>
      <c r="O366"/>
      <c r="P366"/>
      <c r="Q366"/>
      <c r="R366"/>
      <c r="S366"/>
    </row>
    <row r="367" spans="2:19" ht="15.7" hidden="1" customHeight="1">
      <c r="B367" s="503" t="s">
        <v>598</v>
      </c>
      <c r="C367" s="923"/>
      <c r="D367" s="923"/>
      <c r="E367" s="463" t="s">
        <v>597</v>
      </c>
      <c r="F367" s="463" t="s">
        <v>596</v>
      </c>
      <c r="G367" s="503" t="s">
        <v>595</v>
      </c>
      <c r="H367" s="463" t="s">
        <v>594</v>
      </c>
      <c r="I367" s="682">
        <v>0.3</v>
      </c>
      <c r="J367" s="682">
        <f>Tabla16[[#This Row],[Tiempo  (UT)]]*60</f>
        <v>18</v>
      </c>
      <c r="K367"/>
      <c r="L367"/>
      <c r="M367"/>
      <c r="N367"/>
      <c r="O367"/>
      <c r="P367"/>
      <c r="Q367"/>
      <c r="R367"/>
      <c r="S367"/>
    </row>
    <row r="368" spans="2:19" ht="15.7" hidden="1" customHeight="1">
      <c r="B368" s="503" t="s">
        <v>593</v>
      </c>
      <c r="C368" s="923"/>
      <c r="D368" s="923"/>
      <c r="E368" s="463" t="s">
        <v>592</v>
      </c>
      <c r="F368" s="463" t="s">
        <v>591</v>
      </c>
      <c r="G368" s="503" t="s">
        <v>590</v>
      </c>
      <c r="H368" s="463" t="s">
        <v>589</v>
      </c>
      <c r="I368" s="682">
        <v>0.3</v>
      </c>
      <c r="J368" s="682">
        <f>Tabla16[[#This Row],[Tiempo  (UT)]]*60</f>
        <v>18</v>
      </c>
      <c r="K368"/>
      <c r="L368"/>
      <c r="M368"/>
      <c r="N368"/>
      <c r="O368"/>
      <c r="P368"/>
      <c r="Q368"/>
      <c r="R368"/>
      <c r="S368"/>
    </row>
    <row r="369" spans="2:19" ht="15.7" hidden="1" customHeight="1">
      <c r="B369" s="503" t="s">
        <v>588</v>
      </c>
      <c r="C369" s="923"/>
      <c r="D369" s="923"/>
      <c r="E369" s="463" t="s">
        <v>587</v>
      </c>
      <c r="F369" s="463" t="s">
        <v>586</v>
      </c>
      <c r="G369" s="503" t="s">
        <v>585</v>
      </c>
      <c r="H369" s="463" t="s">
        <v>584</v>
      </c>
      <c r="I369" s="682">
        <v>0.6</v>
      </c>
      <c r="J369" s="682">
        <f>Tabla16[[#This Row],[Tiempo  (UT)]]*60</f>
        <v>36</v>
      </c>
      <c r="K369"/>
      <c r="L369"/>
      <c r="M369"/>
      <c r="N369"/>
      <c r="O369"/>
      <c r="P369"/>
      <c r="Q369"/>
      <c r="R369"/>
      <c r="S369"/>
    </row>
    <row r="370" spans="2:19" ht="15.7" hidden="1" customHeight="1">
      <c r="B370" s="503" t="s">
        <v>583</v>
      </c>
      <c r="C370" s="923"/>
      <c r="D370" s="923"/>
      <c r="E370" s="463" t="s">
        <v>582</v>
      </c>
      <c r="F370" s="463" t="s">
        <v>581</v>
      </c>
      <c r="G370" s="503" t="s">
        <v>580</v>
      </c>
      <c r="H370" s="463" t="s">
        <v>579</v>
      </c>
      <c r="I370" s="682">
        <v>0.5</v>
      </c>
      <c r="J370" s="682">
        <f>Tabla16[[#This Row],[Tiempo  (UT)]]*60</f>
        <v>30</v>
      </c>
      <c r="K370"/>
      <c r="L370"/>
      <c r="M370"/>
      <c r="N370"/>
      <c r="O370"/>
      <c r="P370"/>
      <c r="Q370"/>
      <c r="R370"/>
      <c r="S370"/>
    </row>
    <row r="371" spans="2:19" ht="15.7" hidden="1" customHeight="1">
      <c r="B371" s="503" t="s">
        <v>578</v>
      </c>
      <c r="C371" s="923"/>
      <c r="D371" s="923"/>
      <c r="E371" s="463" t="s">
        <v>577</v>
      </c>
      <c r="F371" s="463" t="s">
        <v>576</v>
      </c>
      <c r="G371" s="503" t="s">
        <v>575</v>
      </c>
      <c r="H371" s="463" t="s">
        <v>574</v>
      </c>
      <c r="I371" s="682">
        <v>0.1</v>
      </c>
      <c r="J371" s="682">
        <f>Tabla16[[#This Row],[Tiempo  (UT)]]*60</f>
        <v>6</v>
      </c>
      <c r="K371"/>
      <c r="L371"/>
      <c r="M371"/>
      <c r="N371"/>
      <c r="O371"/>
      <c r="P371"/>
      <c r="Q371"/>
      <c r="R371"/>
      <c r="S371"/>
    </row>
    <row r="372" spans="2:19" ht="15.7" hidden="1" customHeight="1">
      <c r="B372" s="503" t="s">
        <v>573</v>
      </c>
      <c r="C372" s="923"/>
      <c r="D372" s="923"/>
      <c r="E372" s="463" t="s">
        <v>572</v>
      </c>
      <c r="F372" s="463" t="s">
        <v>571</v>
      </c>
      <c r="G372" s="503" t="s">
        <v>570</v>
      </c>
      <c r="H372" s="463" t="s">
        <v>569</v>
      </c>
      <c r="I372" s="682">
        <v>0.1</v>
      </c>
      <c r="J372" s="682">
        <f>Tabla16[[#This Row],[Tiempo  (UT)]]*60</f>
        <v>6</v>
      </c>
      <c r="K372"/>
      <c r="L372"/>
      <c r="M372"/>
      <c r="N372"/>
      <c r="O372"/>
      <c r="P372"/>
      <c r="Q372"/>
      <c r="R372"/>
      <c r="S372"/>
    </row>
    <row r="373" spans="2:19" ht="15.7" hidden="1" customHeight="1">
      <c r="B373" s="503" t="s">
        <v>568</v>
      </c>
      <c r="C373" s="923"/>
      <c r="D373" s="923"/>
      <c r="E373" s="463" t="s">
        <v>567</v>
      </c>
      <c r="F373" s="463" t="s">
        <v>566</v>
      </c>
      <c r="G373" s="503" t="s">
        <v>565</v>
      </c>
      <c r="H373" s="463" t="s">
        <v>564</v>
      </c>
      <c r="I373" s="682">
        <v>0.15</v>
      </c>
      <c r="J373" s="682">
        <f>Tabla16[[#This Row],[Tiempo  (UT)]]*60</f>
        <v>9</v>
      </c>
      <c r="K373"/>
      <c r="L373"/>
      <c r="M373"/>
      <c r="N373"/>
      <c r="O373"/>
      <c r="P373"/>
      <c r="Q373"/>
      <c r="R373"/>
      <c r="S373"/>
    </row>
    <row r="374" spans="2:19" ht="15.7" hidden="1" customHeight="1">
      <c r="B374" s="503" t="s">
        <v>563</v>
      </c>
      <c r="C374" s="923"/>
      <c r="D374" s="923"/>
      <c r="E374" s="463" t="s">
        <v>562</v>
      </c>
      <c r="F374" s="463" t="s">
        <v>561</v>
      </c>
      <c r="G374" s="503" t="s">
        <v>560</v>
      </c>
      <c r="H374" s="463" t="s">
        <v>559</v>
      </c>
      <c r="I374" s="682">
        <v>0.4</v>
      </c>
      <c r="J374" s="682">
        <f>Tabla16[[#This Row],[Tiempo  (UT)]]*60</f>
        <v>24</v>
      </c>
      <c r="K374"/>
      <c r="L374"/>
      <c r="M374"/>
      <c r="N374"/>
      <c r="O374"/>
      <c r="P374"/>
      <c r="Q374"/>
      <c r="R374"/>
      <c r="S374"/>
    </row>
    <row r="375" spans="2:19" ht="15.7" hidden="1" customHeight="1">
      <c r="B375" s="503" t="s">
        <v>558</v>
      </c>
      <c r="C375" s="923"/>
      <c r="D375" s="923"/>
      <c r="E375" s="463" t="s">
        <v>557</v>
      </c>
      <c r="F375" s="463" t="s">
        <v>556</v>
      </c>
      <c r="G375" s="503" t="s">
        <v>555</v>
      </c>
      <c r="H375" s="463" t="s">
        <v>554</v>
      </c>
      <c r="I375" s="682">
        <v>0.5</v>
      </c>
      <c r="J375" s="682">
        <f>Tabla16[[#This Row],[Tiempo  (UT)]]*60</f>
        <v>30</v>
      </c>
      <c r="K375"/>
      <c r="L375"/>
      <c r="M375"/>
      <c r="N375"/>
      <c r="O375"/>
      <c r="P375"/>
      <c r="Q375"/>
      <c r="R375"/>
      <c r="S375"/>
    </row>
    <row r="376" spans="2:19" ht="15.7" hidden="1" customHeight="1">
      <c r="B376" s="503" t="s">
        <v>553</v>
      </c>
      <c r="C376" s="923"/>
      <c r="D376" s="923"/>
      <c r="E376" s="463" t="s">
        <v>552</v>
      </c>
      <c r="F376" s="463" t="s">
        <v>551</v>
      </c>
      <c r="G376" s="503" t="s">
        <v>550</v>
      </c>
      <c r="H376" s="463" t="s">
        <v>549</v>
      </c>
      <c r="I376" s="682">
        <v>1</v>
      </c>
      <c r="J376" s="682">
        <f>Tabla16[[#This Row],[Tiempo  (UT)]]*60</f>
        <v>60</v>
      </c>
      <c r="K376"/>
      <c r="L376"/>
      <c r="M376"/>
      <c r="N376"/>
      <c r="O376"/>
      <c r="P376"/>
      <c r="Q376"/>
      <c r="R376"/>
      <c r="S376"/>
    </row>
    <row r="377" spans="2:19" ht="15.7" hidden="1" customHeight="1">
      <c r="B377" s="503" t="s">
        <v>548</v>
      </c>
      <c r="C377" s="923"/>
      <c r="D377" s="923"/>
      <c r="E377" s="463" t="s">
        <v>547</v>
      </c>
      <c r="F377" s="463" t="s">
        <v>546</v>
      </c>
      <c r="G377" s="503" t="s">
        <v>545</v>
      </c>
      <c r="H377" s="463" t="s">
        <v>544</v>
      </c>
      <c r="I377" s="682">
        <v>1.2</v>
      </c>
      <c r="J377" s="682">
        <f>Tabla16[[#This Row],[Tiempo  (UT)]]*60</f>
        <v>72</v>
      </c>
      <c r="K377"/>
      <c r="L377"/>
      <c r="M377"/>
      <c r="N377"/>
      <c r="O377"/>
      <c r="P377"/>
      <c r="Q377"/>
      <c r="R377"/>
      <c r="S377"/>
    </row>
    <row r="378" spans="2:19" ht="15.7" hidden="1" customHeight="1">
      <c r="B378" s="503" t="s">
        <v>543</v>
      </c>
      <c r="C378" s="923"/>
      <c r="D378" s="923"/>
      <c r="E378" s="463" t="s">
        <v>542</v>
      </c>
      <c r="F378" s="463" t="s">
        <v>541</v>
      </c>
      <c r="G378" s="503" t="s">
        <v>540</v>
      </c>
      <c r="H378" s="463" t="s">
        <v>539</v>
      </c>
      <c r="I378" s="682">
        <v>0.1</v>
      </c>
      <c r="J378" s="682">
        <f>Tabla16[[#This Row],[Tiempo  (UT)]]*60</f>
        <v>6</v>
      </c>
      <c r="K378"/>
      <c r="L378"/>
      <c r="M378"/>
      <c r="N378"/>
      <c r="O378"/>
      <c r="P378"/>
      <c r="Q378"/>
      <c r="R378"/>
      <c r="S378"/>
    </row>
    <row r="379" spans="2:19" ht="15.7" hidden="1" customHeight="1">
      <c r="B379" s="503" t="s">
        <v>538</v>
      </c>
      <c r="C379" s="923"/>
      <c r="D379" s="923"/>
      <c r="E379" s="463" t="s">
        <v>537</v>
      </c>
      <c r="F379" s="463" t="s">
        <v>536</v>
      </c>
      <c r="G379" s="503" t="s">
        <v>535</v>
      </c>
      <c r="H379" s="463" t="s">
        <v>534</v>
      </c>
      <c r="I379" s="682">
        <v>0.3</v>
      </c>
      <c r="J379" s="682">
        <f>Tabla16[[#This Row],[Tiempo  (UT)]]*60</f>
        <v>18</v>
      </c>
      <c r="K379"/>
      <c r="L379"/>
      <c r="M379"/>
      <c r="N379"/>
      <c r="O379"/>
      <c r="P379"/>
      <c r="Q379"/>
      <c r="R379"/>
      <c r="S379"/>
    </row>
    <row r="380" spans="2:19" ht="15.7" hidden="1" customHeight="1">
      <c r="B380" s="503" t="s">
        <v>533</v>
      </c>
      <c r="C380" s="923"/>
      <c r="D380" s="923"/>
      <c r="E380" s="463" t="s">
        <v>532</v>
      </c>
      <c r="F380" s="463" t="s">
        <v>531</v>
      </c>
      <c r="G380" s="503" t="s">
        <v>530</v>
      </c>
      <c r="H380" s="463" t="s">
        <v>529</v>
      </c>
      <c r="I380" s="682">
        <v>0.3</v>
      </c>
      <c r="J380" s="682">
        <f>Tabla16[[#This Row],[Tiempo  (UT)]]*60</f>
        <v>18</v>
      </c>
      <c r="K380"/>
      <c r="L380"/>
      <c r="M380"/>
      <c r="N380"/>
      <c r="O380"/>
      <c r="P380"/>
      <c r="Q380"/>
      <c r="R380"/>
      <c r="S380"/>
    </row>
    <row r="381" spans="2:19" ht="15.7" hidden="1" customHeight="1">
      <c r="B381" s="503" t="s">
        <v>528</v>
      </c>
      <c r="C381" s="923"/>
      <c r="D381" s="923"/>
      <c r="E381" s="463" t="s">
        <v>527</v>
      </c>
      <c r="F381" s="463" t="s">
        <v>526</v>
      </c>
      <c r="G381" s="503" t="s">
        <v>525</v>
      </c>
      <c r="H381" s="463" t="s">
        <v>524</v>
      </c>
      <c r="I381" s="682">
        <v>0.15</v>
      </c>
      <c r="J381" s="682">
        <f>Tabla16[[#This Row],[Tiempo  (UT)]]*60</f>
        <v>9</v>
      </c>
      <c r="K381"/>
      <c r="L381"/>
      <c r="M381"/>
      <c r="N381"/>
      <c r="O381"/>
      <c r="P381"/>
      <c r="Q381"/>
      <c r="R381"/>
      <c r="S381"/>
    </row>
    <row r="382" spans="2:19" ht="15.7" hidden="1" customHeight="1">
      <c r="B382" s="503" t="s">
        <v>523</v>
      </c>
      <c r="C382" s="923"/>
      <c r="D382" s="923"/>
      <c r="E382" s="463" t="s">
        <v>522</v>
      </c>
      <c r="F382" s="463" t="s">
        <v>521</v>
      </c>
      <c r="G382" s="503" t="s">
        <v>520</v>
      </c>
      <c r="H382" s="463" t="s">
        <v>519</v>
      </c>
      <c r="I382" s="682">
        <v>0.5</v>
      </c>
      <c r="J382" s="682">
        <f>Tabla16[[#This Row],[Tiempo  (UT)]]*60</f>
        <v>30</v>
      </c>
      <c r="K382"/>
      <c r="L382"/>
      <c r="M382"/>
      <c r="N382"/>
      <c r="O382"/>
      <c r="P382"/>
      <c r="Q382"/>
      <c r="R382"/>
      <c r="S382"/>
    </row>
    <row r="383" spans="2:19" ht="15.7" hidden="1" customHeight="1">
      <c r="B383" s="503" t="s">
        <v>518</v>
      </c>
      <c r="C383" s="923"/>
      <c r="D383" s="923"/>
      <c r="E383" s="463" t="s">
        <v>517</v>
      </c>
      <c r="F383" s="463" t="s">
        <v>516</v>
      </c>
      <c r="G383" s="503" t="s">
        <v>515</v>
      </c>
      <c r="H383" s="463" t="s">
        <v>514</v>
      </c>
      <c r="I383" s="682">
        <v>0.1</v>
      </c>
      <c r="J383" s="682">
        <f>Tabla16[[#This Row],[Tiempo  (UT)]]*60</f>
        <v>6</v>
      </c>
      <c r="K383"/>
      <c r="L383"/>
      <c r="M383"/>
      <c r="N383"/>
      <c r="O383"/>
      <c r="P383"/>
      <c r="Q383"/>
      <c r="R383"/>
      <c r="S383"/>
    </row>
    <row r="384" spans="2:19" ht="15.7" hidden="1" customHeight="1">
      <c r="B384" s="503" t="s">
        <v>513</v>
      </c>
      <c r="C384" s="923"/>
      <c r="D384" s="923"/>
      <c r="E384" s="463" t="s">
        <v>512</v>
      </c>
      <c r="F384" s="463" t="s">
        <v>511</v>
      </c>
      <c r="G384" s="503" t="s">
        <v>510</v>
      </c>
      <c r="H384" s="463" t="s">
        <v>509</v>
      </c>
      <c r="I384" s="682">
        <v>0.1</v>
      </c>
      <c r="J384" s="682">
        <f>Tabla16[[#This Row],[Tiempo  (UT)]]*60</f>
        <v>6</v>
      </c>
      <c r="K384"/>
      <c r="L384"/>
      <c r="M384"/>
      <c r="N384"/>
      <c r="O384"/>
      <c r="P384"/>
      <c r="Q384"/>
      <c r="R384"/>
      <c r="S384"/>
    </row>
    <row r="385" spans="2:19" ht="15.7" hidden="1" customHeight="1">
      <c r="B385" s="503" t="s">
        <v>508</v>
      </c>
      <c r="C385" s="923"/>
      <c r="D385" s="923"/>
      <c r="E385" s="463" t="s">
        <v>507</v>
      </c>
      <c r="F385" s="463" t="s">
        <v>506</v>
      </c>
      <c r="G385" s="503" t="s">
        <v>505</v>
      </c>
      <c r="H385" s="463" t="s">
        <v>504</v>
      </c>
      <c r="I385" s="682">
        <v>4</v>
      </c>
      <c r="J385" s="682">
        <f>Tabla16[[#This Row],[Tiempo  (UT)]]*60</f>
        <v>240</v>
      </c>
      <c r="K385"/>
      <c r="L385"/>
      <c r="M385"/>
      <c r="N385"/>
      <c r="O385"/>
      <c r="P385"/>
      <c r="Q385"/>
      <c r="R385"/>
      <c r="S385"/>
    </row>
    <row r="386" spans="2:19" ht="15.7" hidden="1" customHeight="1">
      <c r="B386" s="503" t="s">
        <v>503</v>
      </c>
      <c r="C386" s="923"/>
      <c r="D386" s="923"/>
      <c r="E386" s="463" t="s">
        <v>502</v>
      </c>
      <c r="F386" s="463" t="s">
        <v>501</v>
      </c>
      <c r="G386" s="503" t="s">
        <v>500</v>
      </c>
      <c r="H386" s="463" t="s">
        <v>499</v>
      </c>
      <c r="I386" s="682">
        <v>0.5</v>
      </c>
      <c r="J386" s="682">
        <f>Tabla16[[#This Row],[Tiempo  (UT)]]*60</f>
        <v>30</v>
      </c>
      <c r="K386"/>
      <c r="L386"/>
      <c r="M386"/>
      <c r="N386"/>
      <c r="O386"/>
      <c r="P386"/>
      <c r="Q386"/>
      <c r="R386"/>
      <c r="S386"/>
    </row>
    <row r="387" spans="2:19" ht="15.7" hidden="1" customHeight="1">
      <c r="B387" s="503" t="s">
        <v>498</v>
      </c>
      <c r="C387" s="923"/>
      <c r="D387" s="923"/>
      <c r="E387" s="463" t="s">
        <v>497</v>
      </c>
      <c r="F387" s="463" t="s">
        <v>496</v>
      </c>
      <c r="G387" s="503" t="s">
        <v>495</v>
      </c>
      <c r="H387" s="463" t="s">
        <v>494</v>
      </c>
      <c r="I387" s="682">
        <v>0.2</v>
      </c>
      <c r="J387" s="682">
        <f>Tabla16[[#This Row],[Tiempo  (UT)]]*60</f>
        <v>12</v>
      </c>
      <c r="K387"/>
      <c r="L387"/>
      <c r="M387"/>
      <c r="N387"/>
      <c r="O387"/>
      <c r="P387"/>
      <c r="Q387"/>
      <c r="R387"/>
      <c r="S387"/>
    </row>
    <row r="388" spans="2:19" ht="15.7" hidden="1" customHeight="1">
      <c r="B388" s="503" t="s">
        <v>493</v>
      </c>
      <c r="C388" s="923"/>
      <c r="D388" s="923"/>
      <c r="E388" s="463" t="s">
        <v>492</v>
      </c>
      <c r="F388" s="463" t="s">
        <v>491</v>
      </c>
      <c r="G388" s="503" t="s">
        <v>490</v>
      </c>
      <c r="H388" s="463" t="s">
        <v>489</v>
      </c>
      <c r="I388" s="682">
        <v>0.4</v>
      </c>
      <c r="J388" s="682">
        <f>Tabla16[[#This Row],[Tiempo  (UT)]]*60</f>
        <v>24</v>
      </c>
      <c r="K388"/>
      <c r="L388"/>
      <c r="M388"/>
      <c r="N388"/>
      <c r="O388"/>
      <c r="P388"/>
      <c r="Q388"/>
      <c r="R388"/>
      <c r="S388"/>
    </row>
    <row r="389" spans="2:19" ht="15.7" hidden="1" customHeight="1">
      <c r="B389" s="503" t="s">
        <v>488</v>
      </c>
      <c r="C389" s="923"/>
      <c r="D389" s="923"/>
      <c r="E389" s="463" t="s">
        <v>487</v>
      </c>
      <c r="F389" s="463" t="s">
        <v>486</v>
      </c>
      <c r="G389" s="503" t="s">
        <v>485</v>
      </c>
      <c r="H389" s="463" t="s">
        <v>484</v>
      </c>
      <c r="I389" s="682">
        <v>0.05</v>
      </c>
      <c r="J389" s="682">
        <f>Tabla16[[#This Row],[Tiempo  (UT)]]*60</f>
        <v>3</v>
      </c>
      <c r="K389"/>
      <c r="L389"/>
      <c r="M389"/>
      <c r="N389"/>
      <c r="O389"/>
      <c r="P389"/>
      <c r="Q389"/>
      <c r="R389"/>
      <c r="S389"/>
    </row>
    <row r="390" spans="2:19" ht="15.7" hidden="1" customHeight="1">
      <c r="B390" s="503" t="s">
        <v>483</v>
      </c>
      <c r="C390" s="923"/>
      <c r="D390" s="923"/>
      <c r="E390" s="463" t="s">
        <v>482</v>
      </c>
      <c r="F390" s="463" t="s">
        <v>481</v>
      </c>
      <c r="G390" s="503" t="s">
        <v>480</v>
      </c>
      <c r="H390" s="463" t="s">
        <v>479</v>
      </c>
      <c r="I390" s="682">
        <v>1</v>
      </c>
      <c r="J390" s="682">
        <f>Tabla16[[#This Row],[Tiempo  (UT)]]*60</f>
        <v>60</v>
      </c>
      <c r="K390"/>
      <c r="L390"/>
      <c r="M390"/>
      <c r="N390"/>
      <c r="O390"/>
      <c r="P390"/>
      <c r="Q390"/>
      <c r="R390"/>
      <c r="S390"/>
    </row>
    <row r="391" spans="2:19" ht="15.7" hidden="1" customHeight="1">
      <c r="B391" s="503" t="s">
        <v>478</v>
      </c>
      <c r="C391" s="923"/>
      <c r="D391" s="923"/>
      <c r="E391" s="463" t="s">
        <v>477</v>
      </c>
      <c r="F391" s="463" t="s">
        <v>476</v>
      </c>
      <c r="G391" s="503" t="s">
        <v>475</v>
      </c>
      <c r="H391" s="463" t="s">
        <v>474</v>
      </c>
      <c r="I391" s="682">
        <v>0.6</v>
      </c>
      <c r="J391" s="682">
        <f>Tabla16[[#This Row],[Tiempo  (UT)]]*60</f>
        <v>36</v>
      </c>
      <c r="K391"/>
      <c r="L391"/>
      <c r="M391"/>
      <c r="N391"/>
      <c r="O391"/>
      <c r="P391"/>
      <c r="Q391"/>
      <c r="R391"/>
      <c r="S391"/>
    </row>
    <row r="392" spans="2:19" ht="15.7" hidden="1" customHeight="1">
      <c r="B392" s="503" t="s">
        <v>473</v>
      </c>
      <c r="C392" s="923"/>
      <c r="D392" s="923"/>
      <c r="E392" s="463" t="s">
        <v>472</v>
      </c>
      <c r="F392" s="463" t="s">
        <v>471</v>
      </c>
      <c r="G392" s="503" t="s">
        <v>471</v>
      </c>
      <c r="H392" s="463" t="s">
        <v>470</v>
      </c>
      <c r="I392" s="682">
        <v>0.8</v>
      </c>
      <c r="J392" s="682">
        <f>Tabla16[[#This Row],[Tiempo  (UT)]]*60</f>
        <v>48</v>
      </c>
      <c r="K392"/>
      <c r="L392"/>
      <c r="M392"/>
      <c r="N392"/>
      <c r="O392"/>
      <c r="P392"/>
      <c r="Q392"/>
      <c r="R392"/>
      <c r="S392"/>
    </row>
    <row r="393" spans="2:19" ht="15.7" hidden="1" customHeight="1">
      <c r="B393" s="503" t="s">
        <v>469</v>
      </c>
      <c r="C393" s="923"/>
      <c r="D393" s="923"/>
      <c r="E393" s="463" t="s">
        <v>468</v>
      </c>
      <c r="F393" s="463" t="s">
        <v>467</v>
      </c>
      <c r="G393" s="503" t="s">
        <v>466</v>
      </c>
      <c r="H393" s="463" t="s">
        <v>465</v>
      </c>
      <c r="I393" s="682">
        <v>0.1</v>
      </c>
      <c r="J393" s="682">
        <f>Tabla16[[#This Row],[Tiempo  (UT)]]*60</f>
        <v>6</v>
      </c>
      <c r="K393"/>
      <c r="L393"/>
      <c r="M393"/>
      <c r="N393"/>
      <c r="O393"/>
      <c r="P393"/>
      <c r="Q393"/>
      <c r="R393"/>
      <c r="S393"/>
    </row>
    <row r="394" spans="2:19" ht="15.7" hidden="1" customHeight="1">
      <c r="B394" s="503" t="s">
        <v>464</v>
      </c>
      <c r="C394" s="923"/>
      <c r="D394" s="923"/>
      <c r="E394" s="463" t="s">
        <v>463</v>
      </c>
      <c r="F394" s="463" t="s">
        <v>462</v>
      </c>
      <c r="G394" s="503" t="s">
        <v>461</v>
      </c>
      <c r="H394" s="463" t="s">
        <v>460</v>
      </c>
      <c r="I394" s="682">
        <v>0.05</v>
      </c>
      <c r="J394" s="682">
        <f>Tabla16[[#This Row],[Tiempo  (UT)]]*60</f>
        <v>3</v>
      </c>
      <c r="K394"/>
      <c r="L394"/>
      <c r="M394"/>
      <c r="N394"/>
      <c r="O394"/>
      <c r="P394"/>
      <c r="Q394"/>
      <c r="R394"/>
      <c r="S394"/>
    </row>
    <row r="395" spans="2:19" ht="15.7" hidden="1" customHeight="1">
      <c r="B395" s="503" t="s">
        <v>459</v>
      </c>
      <c r="C395" s="923"/>
      <c r="D395" s="923"/>
      <c r="E395" s="463" t="s">
        <v>458</v>
      </c>
      <c r="F395" s="463" t="s">
        <v>457</v>
      </c>
      <c r="G395" s="503" t="s">
        <v>456</v>
      </c>
      <c r="H395" s="463" t="s">
        <v>455</v>
      </c>
      <c r="I395" s="682">
        <v>0.05</v>
      </c>
      <c r="J395" s="682">
        <f>Tabla16[[#This Row],[Tiempo  (UT)]]*60</f>
        <v>3</v>
      </c>
      <c r="K395"/>
      <c r="L395"/>
      <c r="M395"/>
      <c r="N395"/>
      <c r="O395"/>
      <c r="P395"/>
      <c r="Q395"/>
      <c r="R395"/>
      <c r="S395"/>
    </row>
    <row r="396" spans="2:19" ht="15.7" hidden="1" customHeight="1">
      <c r="B396" s="503" t="s">
        <v>454</v>
      </c>
      <c r="C396" s="923"/>
      <c r="D396" s="923"/>
      <c r="E396" s="463" t="s">
        <v>453</v>
      </c>
      <c r="F396" s="463" t="s">
        <v>452</v>
      </c>
      <c r="G396" s="503" t="s">
        <v>451</v>
      </c>
      <c r="H396" s="463" t="s">
        <v>450</v>
      </c>
      <c r="I396" s="682">
        <v>0.25</v>
      </c>
      <c r="J396" s="682">
        <f>Tabla16[[#This Row],[Tiempo  (UT)]]*60</f>
        <v>15</v>
      </c>
      <c r="K396"/>
      <c r="L396"/>
      <c r="M396"/>
      <c r="N396"/>
      <c r="O396"/>
      <c r="P396"/>
      <c r="Q396"/>
      <c r="R396"/>
      <c r="S396"/>
    </row>
    <row r="397" spans="2:19" ht="15.7" hidden="1" customHeight="1">
      <c r="B397" s="503" t="s">
        <v>449</v>
      </c>
      <c r="C397" s="923"/>
      <c r="D397" s="923"/>
      <c r="E397" s="463" t="s">
        <v>448</v>
      </c>
      <c r="F397" s="463" t="s">
        <v>447</v>
      </c>
      <c r="G397" s="503" t="s">
        <v>446</v>
      </c>
      <c r="H397" s="463" t="s">
        <v>445</v>
      </c>
      <c r="I397" s="682">
        <v>0.25</v>
      </c>
      <c r="J397" s="682">
        <f>Tabla16[[#This Row],[Tiempo  (UT)]]*60</f>
        <v>15</v>
      </c>
      <c r="K397"/>
      <c r="L397"/>
      <c r="M397"/>
      <c r="N397"/>
      <c r="O397"/>
      <c r="P397"/>
      <c r="Q397"/>
      <c r="R397"/>
      <c r="S397"/>
    </row>
    <row r="398" spans="2:19" ht="15.7" hidden="1" customHeight="1">
      <c r="B398" s="503" t="s">
        <v>444</v>
      </c>
      <c r="C398" s="923"/>
      <c r="D398" s="923"/>
      <c r="E398" s="463" t="s">
        <v>443</v>
      </c>
      <c r="F398" s="463" t="s">
        <v>442</v>
      </c>
      <c r="G398" s="503" t="s">
        <v>442</v>
      </c>
      <c r="H398" s="463" t="s">
        <v>441</v>
      </c>
      <c r="I398" s="682">
        <v>0.25</v>
      </c>
      <c r="J398" s="682">
        <f>Tabla16[[#This Row],[Tiempo  (UT)]]*60</f>
        <v>15</v>
      </c>
      <c r="K398"/>
      <c r="L398"/>
      <c r="M398"/>
      <c r="N398"/>
      <c r="O398"/>
      <c r="P398"/>
      <c r="Q398"/>
      <c r="R398"/>
      <c r="S398"/>
    </row>
    <row r="399" spans="2:19" ht="15.7" hidden="1" customHeight="1">
      <c r="B399" s="503" t="s">
        <v>440</v>
      </c>
      <c r="C399" s="923"/>
      <c r="D399" s="923"/>
      <c r="E399" s="463" t="s">
        <v>439</v>
      </c>
      <c r="F399" s="463" t="s">
        <v>438</v>
      </c>
      <c r="G399" s="503" t="s">
        <v>438</v>
      </c>
      <c r="H399" s="463" t="s">
        <v>437</v>
      </c>
      <c r="I399" s="682">
        <v>0.25</v>
      </c>
      <c r="J399" s="682">
        <f>Tabla16[[#This Row],[Tiempo  (UT)]]*60</f>
        <v>15</v>
      </c>
      <c r="K399"/>
      <c r="L399"/>
      <c r="M399"/>
      <c r="N399"/>
      <c r="O399"/>
      <c r="P399"/>
      <c r="Q399"/>
      <c r="R399"/>
      <c r="S399"/>
    </row>
    <row r="400" spans="2:19" ht="15.7" hidden="1" customHeight="1">
      <c r="B400" s="503" t="s">
        <v>436</v>
      </c>
      <c r="C400" s="923"/>
      <c r="D400" s="923"/>
      <c r="E400" s="463" t="s">
        <v>435</v>
      </c>
      <c r="F400" s="463" t="s">
        <v>434</v>
      </c>
      <c r="G400" s="503" t="s">
        <v>433</v>
      </c>
      <c r="H400" s="463" t="s">
        <v>432</v>
      </c>
      <c r="I400" s="682">
        <v>0.33333333333333331</v>
      </c>
      <c r="J400" s="682">
        <f>Tabla16[[#This Row],[Tiempo  (UT)]]*60</f>
        <v>20</v>
      </c>
      <c r="K400"/>
      <c r="L400"/>
      <c r="M400"/>
      <c r="N400"/>
      <c r="O400"/>
      <c r="P400"/>
      <c r="Q400"/>
      <c r="R400"/>
      <c r="S400"/>
    </row>
    <row r="401" spans="2:19" ht="15.7" hidden="1" customHeight="1">
      <c r="B401" s="503" t="s">
        <v>431</v>
      </c>
      <c r="C401" s="923"/>
      <c r="D401" s="923"/>
      <c r="E401" s="463" t="s">
        <v>430</v>
      </c>
      <c r="F401" s="463" t="s">
        <v>429</v>
      </c>
      <c r="G401" s="503" t="s">
        <v>428</v>
      </c>
      <c r="H401" s="463" t="s">
        <v>427</v>
      </c>
      <c r="I401" s="682">
        <v>0.5</v>
      </c>
      <c r="J401" s="682">
        <f>Tabla16[[#This Row],[Tiempo  (UT)]]*60</f>
        <v>30</v>
      </c>
      <c r="K401"/>
      <c r="L401"/>
      <c r="M401"/>
      <c r="N401"/>
      <c r="O401"/>
      <c r="P401"/>
      <c r="Q401"/>
      <c r="R401"/>
      <c r="S401"/>
    </row>
    <row r="402" spans="2:19" ht="15.7" hidden="1" customHeight="1">
      <c r="B402" s="503" t="s">
        <v>426</v>
      </c>
      <c r="C402" s="923"/>
      <c r="D402" s="923"/>
      <c r="E402" s="463" t="s">
        <v>425</v>
      </c>
      <c r="F402" s="463" t="s">
        <v>424</v>
      </c>
      <c r="G402" s="503" t="s">
        <v>423</v>
      </c>
      <c r="H402" s="463" t="s">
        <v>422</v>
      </c>
      <c r="I402" s="682">
        <v>0.25</v>
      </c>
      <c r="J402" s="682">
        <f>Tabla16[[#This Row],[Tiempo  (UT)]]*60</f>
        <v>15</v>
      </c>
      <c r="K402"/>
      <c r="L402"/>
      <c r="M402"/>
      <c r="N402"/>
      <c r="O402"/>
      <c r="P402"/>
      <c r="Q402"/>
      <c r="R402"/>
      <c r="S402"/>
    </row>
    <row r="403" spans="2:19" ht="15.7" hidden="1" customHeight="1">
      <c r="B403" s="503" t="s">
        <v>421</v>
      </c>
      <c r="C403" s="923"/>
      <c r="D403" s="923"/>
      <c r="E403" s="463" t="s">
        <v>420</v>
      </c>
      <c r="F403" s="463" t="s">
        <v>419</v>
      </c>
      <c r="G403" s="503" t="s">
        <v>418</v>
      </c>
      <c r="H403" s="463" t="s">
        <v>417</v>
      </c>
      <c r="I403" s="682">
        <v>0.33333333333333331</v>
      </c>
      <c r="J403" s="682">
        <f>Tabla16[[#This Row],[Tiempo  (UT)]]*60</f>
        <v>20</v>
      </c>
      <c r="K403"/>
      <c r="L403"/>
      <c r="M403"/>
      <c r="N403"/>
      <c r="O403"/>
      <c r="P403"/>
      <c r="Q403"/>
      <c r="R403"/>
      <c r="S403"/>
    </row>
    <row r="404" spans="2:19" ht="15.7" hidden="1" customHeight="1">
      <c r="B404" s="503" t="s">
        <v>416</v>
      </c>
      <c r="C404" s="923"/>
      <c r="D404" s="923"/>
      <c r="E404" s="463" t="s">
        <v>415</v>
      </c>
      <c r="F404" s="463" t="s">
        <v>414</v>
      </c>
      <c r="G404" s="503" t="s">
        <v>414</v>
      </c>
      <c r="H404" s="463" t="s">
        <v>413</v>
      </c>
      <c r="I404" s="682">
        <v>0.5</v>
      </c>
      <c r="J404" s="682">
        <f>Tabla16[[#This Row],[Tiempo  (UT)]]*60</f>
        <v>30</v>
      </c>
      <c r="K404"/>
      <c r="L404"/>
      <c r="M404"/>
      <c r="N404"/>
      <c r="O404"/>
      <c r="P404"/>
      <c r="Q404"/>
      <c r="R404"/>
      <c r="S404"/>
    </row>
    <row r="405" spans="2:19" ht="15.7" hidden="1" customHeight="1">
      <c r="B405" s="503" t="s">
        <v>412</v>
      </c>
      <c r="C405" s="923"/>
      <c r="D405" s="923"/>
      <c r="E405" s="463" t="s">
        <v>411</v>
      </c>
      <c r="F405" s="463" t="s">
        <v>410</v>
      </c>
      <c r="G405" s="503" t="s">
        <v>409</v>
      </c>
      <c r="H405" s="463" t="s">
        <v>408</v>
      </c>
      <c r="I405" s="682">
        <v>8.3333333333333329E-2</v>
      </c>
      <c r="J405" s="682">
        <f>Tabla16[[#This Row],[Tiempo  (UT)]]*60</f>
        <v>5</v>
      </c>
      <c r="K405"/>
      <c r="L405"/>
      <c r="M405"/>
      <c r="N405"/>
      <c r="O405"/>
      <c r="P405"/>
      <c r="Q405"/>
      <c r="R405"/>
      <c r="S405"/>
    </row>
    <row r="406" spans="2:19" ht="15.55" hidden="1" customHeight="1">
      <c r="B406" s="503" t="s">
        <v>407</v>
      </c>
      <c r="C406" s="923"/>
      <c r="D406" s="923"/>
      <c r="E406" s="463" t="s">
        <v>406</v>
      </c>
      <c r="F406" s="463" t="s">
        <v>405</v>
      </c>
      <c r="G406" s="503" t="s">
        <v>404</v>
      </c>
      <c r="H406" s="463" t="s">
        <v>403</v>
      </c>
      <c r="I406" s="682">
        <v>0.16666666666666666</v>
      </c>
      <c r="J406" s="682">
        <f>Tabla16[[#This Row],[Tiempo  (UT)]]*60</f>
        <v>10</v>
      </c>
      <c r="K406"/>
      <c r="L406"/>
      <c r="M406"/>
      <c r="N406"/>
      <c r="O406"/>
      <c r="P406"/>
      <c r="Q406"/>
      <c r="R406"/>
      <c r="S406"/>
    </row>
    <row r="407" spans="2:19" ht="15.55" hidden="1" customHeight="1">
      <c r="B407" s="503" t="s">
        <v>402</v>
      </c>
      <c r="C407" s="923"/>
      <c r="D407" s="923"/>
      <c r="E407" s="463" t="s">
        <v>401</v>
      </c>
      <c r="F407" s="463" t="s">
        <v>400</v>
      </c>
      <c r="G407" s="503" t="s">
        <v>399</v>
      </c>
      <c r="H407" s="463" t="s">
        <v>399</v>
      </c>
      <c r="I407" s="682">
        <v>0.16666666666666666</v>
      </c>
      <c r="J407" s="682">
        <f>Tabla16[[#This Row],[Tiempo  (UT)]]*60</f>
        <v>10</v>
      </c>
      <c r="K407"/>
      <c r="L407"/>
      <c r="M407"/>
      <c r="N407"/>
      <c r="O407"/>
      <c r="P407"/>
      <c r="Q407"/>
      <c r="R407"/>
      <c r="S407"/>
    </row>
    <row r="408" spans="2:19" ht="15.55" hidden="1" customHeight="1">
      <c r="B408" s="503" t="s">
        <v>398</v>
      </c>
      <c r="C408" s="923"/>
      <c r="D408" s="923"/>
      <c r="E408" s="463" t="s">
        <v>397</v>
      </c>
      <c r="F408" s="463" t="s">
        <v>396</v>
      </c>
      <c r="G408" s="503" t="s">
        <v>395</v>
      </c>
      <c r="H408" s="463" t="s">
        <v>394</v>
      </c>
      <c r="I408" s="682">
        <v>0.41666666666666669</v>
      </c>
      <c r="J408" s="682">
        <f>Tabla16[[#This Row],[Tiempo  (UT)]]*60</f>
        <v>25</v>
      </c>
      <c r="K408"/>
      <c r="L408"/>
      <c r="M408"/>
      <c r="N408"/>
      <c r="O408"/>
      <c r="P408"/>
      <c r="Q408"/>
      <c r="R408"/>
      <c r="S408"/>
    </row>
    <row r="409" spans="2:19" ht="15.55" hidden="1" customHeight="1">
      <c r="B409" s="503" t="s">
        <v>393</v>
      </c>
      <c r="C409" s="923"/>
      <c r="D409" s="923"/>
      <c r="E409" s="463" t="s">
        <v>392</v>
      </c>
      <c r="F409" s="463" t="s">
        <v>391</v>
      </c>
      <c r="G409" s="503" t="s">
        <v>390</v>
      </c>
      <c r="H409" s="463" t="s">
        <v>389</v>
      </c>
      <c r="I409" s="682">
        <v>0.25</v>
      </c>
      <c r="J409" s="682">
        <f>Tabla16[[#This Row],[Tiempo  (UT)]]*60</f>
        <v>15</v>
      </c>
      <c r="K409"/>
      <c r="L409"/>
      <c r="M409"/>
      <c r="N409"/>
      <c r="O409"/>
      <c r="P409"/>
      <c r="Q409"/>
      <c r="R409"/>
      <c r="S409"/>
    </row>
    <row r="410" spans="2:19" ht="15.55" hidden="1" customHeight="1">
      <c r="B410" s="503" t="s">
        <v>388</v>
      </c>
      <c r="C410" s="923"/>
      <c r="D410" s="923"/>
      <c r="E410" s="463" t="s">
        <v>387</v>
      </c>
      <c r="F410" s="463" t="s">
        <v>386</v>
      </c>
      <c r="G410" s="503" t="s">
        <v>385</v>
      </c>
      <c r="H410" s="463" t="s">
        <v>384</v>
      </c>
      <c r="I410" s="682">
        <v>0.33333333333333331</v>
      </c>
      <c r="J410" s="682">
        <f>Tabla16[[#This Row],[Tiempo  (UT)]]*60</f>
        <v>20</v>
      </c>
      <c r="K410"/>
      <c r="L410"/>
      <c r="M410"/>
      <c r="N410"/>
      <c r="O410"/>
      <c r="P410"/>
      <c r="Q410"/>
      <c r="R410"/>
      <c r="S410"/>
    </row>
    <row r="411" spans="2:19" ht="15.55" hidden="1" customHeight="1">
      <c r="B411" s="503" t="s">
        <v>383</v>
      </c>
      <c r="C411" s="923"/>
      <c r="D411" s="923"/>
      <c r="E411" s="463" t="s">
        <v>382</v>
      </c>
      <c r="F411" s="463" t="s">
        <v>381</v>
      </c>
      <c r="G411" s="503" t="s">
        <v>380</v>
      </c>
      <c r="H411" s="463" t="s">
        <v>379</v>
      </c>
      <c r="I411" s="682">
        <v>1.5</v>
      </c>
      <c r="J411" s="682">
        <f>Tabla16[[#This Row],[Tiempo  (UT)]]*60</f>
        <v>90</v>
      </c>
      <c r="K411"/>
      <c r="L411"/>
      <c r="M411"/>
      <c r="N411"/>
      <c r="O411"/>
      <c r="P411"/>
      <c r="Q411"/>
      <c r="R411"/>
      <c r="S411"/>
    </row>
    <row r="412" spans="2:19" ht="15.55" hidden="1" customHeight="1">
      <c r="B412" s="503" t="s">
        <v>378</v>
      </c>
      <c r="C412" s="923"/>
      <c r="D412" s="923"/>
      <c r="E412" s="463" t="s">
        <v>377</v>
      </c>
      <c r="F412" s="463" t="s">
        <v>376</v>
      </c>
      <c r="G412" s="503" t="s">
        <v>375</v>
      </c>
      <c r="H412" s="463" t="s">
        <v>374</v>
      </c>
      <c r="I412" s="682">
        <v>0.5</v>
      </c>
      <c r="J412" s="682">
        <f>Tabla16[[#This Row],[Tiempo  (UT)]]*60</f>
        <v>30</v>
      </c>
      <c r="K412"/>
      <c r="L412"/>
      <c r="M412"/>
      <c r="N412"/>
      <c r="O412"/>
      <c r="P412"/>
      <c r="Q412"/>
      <c r="R412"/>
      <c r="S412"/>
    </row>
    <row r="413" spans="2:19" ht="15.55" hidden="1" customHeight="1">
      <c r="B413" s="503" t="s">
        <v>373</v>
      </c>
      <c r="C413" s="923"/>
      <c r="D413" s="923"/>
      <c r="E413" s="463" t="s">
        <v>372</v>
      </c>
      <c r="F413" s="463" t="s">
        <v>371</v>
      </c>
      <c r="G413" s="503" t="s">
        <v>370</v>
      </c>
      <c r="H413" s="463" t="s">
        <v>369</v>
      </c>
      <c r="I413" s="682">
        <v>1.5</v>
      </c>
      <c r="J413" s="682">
        <f>Tabla16[[#This Row],[Tiempo  (UT)]]*60</f>
        <v>90</v>
      </c>
      <c r="K413"/>
      <c r="L413"/>
      <c r="M413"/>
      <c r="N413"/>
      <c r="O413"/>
      <c r="P413"/>
      <c r="Q413"/>
      <c r="R413"/>
      <c r="S413"/>
    </row>
    <row r="414" spans="2:19" ht="15.55" hidden="1" customHeight="1">
      <c r="B414" s="503" t="s">
        <v>368</v>
      </c>
      <c r="C414" s="923"/>
      <c r="D414" s="923"/>
      <c r="E414" s="463" t="s">
        <v>367</v>
      </c>
      <c r="F414" s="463" t="s">
        <v>366</v>
      </c>
      <c r="G414" s="503" t="s">
        <v>365</v>
      </c>
      <c r="H414" s="463" t="s">
        <v>364</v>
      </c>
      <c r="I414" s="682">
        <v>0.25</v>
      </c>
      <c r="J414" s="682">
        <f>Tabla16[[#This Row],[Tiempo  (UT)]]*60</f>
        <v>15</v>
      </c>
      <c r="K414"/>
      <c r="L414"/>
      <c r="M414"/>
      <c r="N414"/>
      <c r="O414"/>
      <c r="P414"/>
      <c r="Q414"/>
      <c r="R414"/>
      <c r="S414"/>
    </row>
    <row r="415" spans="2:19" ht="15.55" hidden="1" customHeight="1">
      <c r="B415" s="503" t="s">
        <v>363</v>
      </c>
      <c r="C415" s="923"/>
      <c r="D415" s="923"/>
      <c r="E415" s="463" t="s">
        <v>362</v>
      </c>
      <c r="F415" s="463" t="s">
        <v>361</v>
      </c>
      <c r="G415" s="503" t="s">
        <v>360</v>
      </c>
      <c r="H415" s="463" t="s">
        <v>359</v>
      </c>
      <c r="I415" s="682">
        <v>1.5</v>
      </c>
      <c r="J415" s="682">
        <f>Tabla16[[#This Row],[Tiempo  (UT)]]*60</f>
        <v>90</v>
      </c>
      <c r="K415"/>
      <c r="L415"/>
      <c r="M415"/>
      <c r="N415"/>
      <c r="O415"/>
      <c r="P415"/>
      <c r="Q415"/>
      <c r="R415"/>
      <c r="S415"/>
    </row>
    <row r="416" spans="2:19" ht="15.55" hidden="1" customHeight="1">
      <c r="B416" s="503" t="s">
        <v>358</v>
      </c>
      <c r="C416" s="923"/>
      <c r="D416" s="923"/>
      <c r="E416" s="463" t="s">
        <v>357</v>
      </c>
      <c r="F416" s="463" t="s">
        <v>356</v>
      </c>
      <c r="G416" s="503" t="s">
        <v>355</v>
      </c>
      <c r="H416" s="463" t="s">
        <v>354</v>
      </c>
      <c r="I416" s="682">
        <v>4</v>
      </c>
      <c r="J416" s="682">
        <f>Tabla16[[#This Row],[Tiempo  (UT)]]*60</f>
        <v>240</v>
      </c>
      <c r="K416"/>
      <c r="L416"/>
      <c r="M416"/>
      <c r="N416"/>
      <c r="O416"/>
      <c r="P416"/>
      <c r="Q416"/>
      <c r="R416"/>
      <c r="S416"/>
    </row>
    <row r="417" spans="2:19" ht="15.55" hidden="1" customHeight="1">
      <c r="B417" s="503" t="s">
        <v>353</v>
      </c>
      <c r="C417" s="923"/>
      <c r="D417" s="923"/>
      <c r="E417" s="463" t="s">
        <v>352</v>
      </c>
      <c r="F417" s="463" t="s">
        <v>351</v>
      </c>
      <c r="G417" s="503" t="s">
        <v>350</v>
      </c>
      <c r="H417" s="463" t="s">
        <v>349</v>
      </c>
      <c r="I417" s="682">
        <v>0.33333333333333331</v>
      </c>
      <c r="J417" s="682">
        <f>Tabla16[[#This Row],[Tiempo  (UT)]]*60</f>
        <v>20</v>
      </c>
      <c r="K417"/>
      <c r="L417"/>
      <c r="M417"/>
      <c r="N417"/>
      <c r="O417"/>
      <c r="P417"/>
      <c r="Q417"/>
      <c r="R417"/>
      <c r="S417"/>
    </row>
    <row r="418" spans="2:19" ht="15.55" hidden="1" customHeight="1">
      <c r="B418" s="503" t="s">
        <v>348</v>
      </c>
      <c r="C418" s="923"/>
      <c r="D418" s="923"/>
      <c r="E418" s="463" t="s">
        <v>347</v>
      </c>
      <c r="F418" s="463" t="s">
        <v>346</v>
      </c>
      <c r="G418" s="503" t="s">
        <v>345</v>
      </c>
      <c r="H418" s="463" t="s">
        <v>344</v>
      </c>
      <c r="I418" s="682">
        <v>0.5</v>
      </c>
      <c r="J418" s="682">
        <f>Tabla16[[#This Row],[Tiempo  (UT)]]*60</f>
        <v>30</v>
      </c>
      <c r="K418"/>
      <c r="L418"/>
      <c r="M418"/>
      <c r="N418"/>
      <c r="O418"/>
      <c r="P418"/>
      <c r="Q418"/>
      <c r="R418"/>
      <c r="S418"/>
    </row>
    <row r="419" spans="2:19" ht="15.55" hidden="1" customHeight="1">
      <c r="B419" s="503" t="s">
        <v>343</v>
      </c>
      <c r="C419" s="923"/>
      <c r="D419" s="923"/>
      <c r="E419" s="463" t="s">
        <v>342</v>
      </c>
      <c r="F419" s="463" t="s">
        <v>341</v>
      </c>
      <c r="G419" s="503" t="s">
        <v>340</v>
      </c>
      <c r="H419" s="463" t="s">
        <v>339</v>
      </c>
      <c r="I419" s="682">
        <v>0.16666666666666666</v>
      </c>
      <c r="J419" s="682">
        <f>Tabla16[[#This Row],[Tiempo  (UT)]]*60</f>
        <v>10</v>
      </c>
      <c r="K419"/>
      <c r="L419"/>
      <c r="M419"/>
      <c r="N419"/>
      <c r="O419"/>
      <c r="P419"/>
      <c r="Q419"/>
      <c r="R419"/>
      <c r="S419"/>
    </row>
    <row r="420" spans="2:19" ht="15.55" hidden="1" customHeight="1">
      <c r="B420" s="503" t="s">
        <v>338</v>
      </c>
      <c r="C420" s="923"/>
      <c r="D420" s="923"/>
      <c r="E420" s="463" t="s">
        <v>337</v>
      </c>
      <c r="F420" s="463" t="s">
        <v>336</v>
      </c>
      <c r="G420" s="503" t="s">
        <v>335</v>
      </c>
      <c r="H420" s="463" t="s">
        <v>334</v>
      </c>
      <c r="I420" s="682">
        <v>0.58333333333333337</v>
      </c>
      <c r="J420" s="682">
        <f>Tabla16[[#This Row],[Tiempo  (UT)]]*60</f>
        <v>35</v>
      </c>
      <c r="K420"/>
      <c r="L420"/>
      <c r="M420"/>
      <c r="N420"/>
      <c r="O420"/>
      <c r="P420"/>
      <c r="Q420"/>
      <c r="R420"/>
      <c r="S420"/>
    </row>
    <row r="421" spans="2:19" ht="15.55" hidden="1" customHeight="1">
      <c r="B421" s="503" t="s">
        <v>333</v>
      </c>
      <c r="C421" s="923"/>
      <c r="D421" s="923"/>
      <c r="E421" s="463" t="s">
        <v>332</v>
      </c>
      <c r="F421" s="463" t="s">
        <v>331</v>
      </c>
      <c r="G421" s="503" t="s">
        <v>330</v>
      </c>
      <c r="H421" s="463" t="s">
        <v>329</v>
      </c>
      <c r="I421" s="682">
        <v>0.33333333333333331</v>
      </c>
      <c r="J421" s="682">
        <f>Tabla16[[#This Row],[Tiempo  (UT)]]*60</f>
        <v>20</v>
      </c>
      <c r="K421"/>
      <c r="L421"/>
      <c r="M421"/>
      <c r="N421"/>
      <c r="O421"/>
      <c r="P421"/>
      <c r="Q421"/>
      <c r="R421"/>
      <c r="S421"/>
    </row>
    <row r="422" spans="2:19" ht="15.55" hidden="1" customHeight="1">
      <c r="B422" s="503" t="s">
        <v>328</v>
      </c>
      <c r="C422" s="923"/>
      <c r="D422" s="923"/>
      <c r="E422" s="463" t="s">
        <v>327</v>
      </c>
      <c r="F422" s="463" t="s">
        <v>326</v>
      </c>
      <c r="G422" s="503" t="s">
        <v>325</v>
      </c>
      <c r="H422" s="463" t="s">
        <v>324</v>
      </c>
      <c r="I422" s="682">
        <v>0.33333333333333331</v>
      </c>
      <c r="J422" s="682">
        <f>Tabla16[[#This Row],[Tiempo  (UT)]]*60</f>
        <v>20</v>
      </c>
      <c r="K422"/>
      <c r="L422"/>
      <c r="M422"/>
      <c r="N422"/>
      <c r="O422"/>
      <c r="P422"/>
      <c r="Q422"/>
      <c r="R422"/>
      <c r="S422"/>
    </row>
    <row r="423" spans="2:19" ht="15.55" hidden="1" customHeight="1">
      <c r="B423" s="503" t="s">
        <v>323</v>
      </c>
      <c r="C423" s="923"/>
      <c r="D423" s="923"/>
      <c r="E423" s="463" t="s">
        <v>322</v>
      </c>
      <c r="F423" s="463" t="s">
        <v>321</v>
      </c>
      <c r="G423" s="503" t="s">
        <v>320</v>
      </c>
      <c r="H423" s="463" t="s">
        <v>319</v>
      </c>
      <c r="I423" s="682">
        <v>0.25</v>
      </c>
      <c r="J423" s="682">
        <f>Tabla16[[#This Row],[Tiempo  (UT)]]*60</f>
        <v>15</v>
      </c>
      <c r="K423"/>
      <c r="L423"/>
      <c r="M423"/>
      <c r="N423"/>
      <c r="O423"/>
      <c r="P423"/>
      <c r="Q423"/>
      <c r="R423"/>
      <c r="S423"/>
    </row>
    <row r="424" spans="2:19" ht="15.55" hidden="1" customHeight="1">
      <c r="B424" s="503" t="s">
        <v>318</v>
      </c>
      <c r="C424" s="923"/>
      <c r="D424" s="923"/>
      <c r="E424" s="463" t="s">
        <v>317</v>
      </c>
      <c r="F424" s="463" t="s">
        <v>316</v>
      </c>
      <c r="G424" s="503" t="s">
        <v>315</v>
      </c>
      <c r="H424" s="463" t="s">
        <v>314</v>
      </c>
      <c r="I424" s="682">
        <v>0.33333333333333331</v>
      </c>
      <c r="J424" s="682">
        <f>Tabla16[[#This Row],[Tiempo  (UT)]]*60</f>
        <v>20</v>
      </c>
      <c r="K424"/>
      <c r="L424"/>
      <c r="M424"/>
      <c r="N424"/>
      <c r="O424"/>
      <c r="P424"/>
      <c r="Q424"/>
      <c r="R424"/>
      <c r="S424"/>
    </row>
    <row r="425" spans="2:19" ht="15.55" hidden="1" customHeight="1">
      <c r="B425" s="503" t="s">
        <v>313</v>
      </c>
      <c r="C425" s="923"/>
      <c r="D425" s="923"/>
      <c r="E425" s="463" t="s">
        <v>312</v>
      </c>
      <c r="F425" s="463" t="s">
        <v>311</v>
      </c>
      <c r="G425" s="503" t="s">
        <v>310</v>
      </c>
      <c r="H425" s="463" t="s">
        <v>309</v>
      </c>
      <c r="I425" s="682">
        <v>0.33333333333333331</v>
      </c>
      <c r="J425" s="682">
        <f>Tabla16[[#This Row],[Tiempo  (UT)]]*60</f>
        <v>20</v>
      </c>
      <c r="K425"/>
      <c r="L425"/>
      <c r="M425"/>
      <c r="N425"/>
      <c r="O425"/>
      <c r="P425"/>
      <c r="Q425"/>
      <c r="R425"/>
      <c r="S425"/>
    </row>
    <row r="426" spans="2:19" ht="15.55" hidden="1" customHeight="1">
      <c r="B426" s="503" t="s">
        <v>308</v>
      </c>
      <c r="C426" s="923"/>
      <c r="D426" s="923"/>
      <c r="E426" s="463" t="s">
        <v>307</v>
      </c>
      <c r="F426" s="463" t="s">
        <v>306</v>
      </c>
      <c r="G426" s="503" t="s">
        <v>305</v>
      </c>
      <c r="H426" s="463" t="s">
        <v>304</v>
      </c>
      <c r="I426" s="682">
        <v>0.33333333333333331</v>
      </c>
      <c r="J426" s="682">
        <f>Tabla16[[#This Row],[Tiempo  (UT)]]*60</f>
        <v>20</v>
      </c>
      <c r="K426"/>
      <c r="L426"/>
      <c r="M426"/>
      <c r="N426"/>
      <c r="O426"/>
      <c r="P426"/>
      <c r="Q426"/>
      <c r="R426"/>
      <c r="S426"/>
    </row>
    <row r="427" spans="2:19" ht="15.55" hidden="1" customHeight="1">
      <c r="B427" s="503" t="s">
        <v>303</v>
      </c>
      <c r="C427" s="923"/>
      <c r="D427" s="923"/>
      <c r="E427" s="463" t="s">
        <v>302</v>
      </c>
      <c r="F427" s="463" t="s">
        <v>301</v>
      </c>
      <c r="G427" s="503" t="s">
        <v>300</v>
      </c>
      <c r="H427" s="463" t="s">
        <v>299</v>
      </c>
      <c r="I427" s="682">
        <v>0.25</v>
      </c>
      <c r="J427" s="682">
        <f>Tabla16[[#This Row],[Tiempo  (UT)]]*60</f>
        <v>15</v>
      </c>
      <c r="K427"/>
      <c r="L427"/>
      <c r="M427"/>
      <c r="N427"/>
      <c r="O427"/>
      <c r="P427"/>
      <c r="Q427"/>
      <c r="R427"/>
      <c r="S427"/>
    </row>
    <row r="428" spans="2:19" ht="15.55" hidden="1" customHeight="1">
      <c r="B428" s="503" t="s">
        <v>298</v>
      </c>
      <c r="C428" s="923"/>
      <c r="D428" s="923"/>
      <c r="E428" s="463" t="s">
        <v>297</v>
      </c>
      <c r="F428" s="463" t="s">
        <v>296</v>
      </c>
      <c r="G428" s="503" t="s">
        <v>295</v>
      </c>
      <c r="H428" s="463" t="s">
        <v>294</v>
      </c>
      <c r="I428" s="682">
        <v>0.41666666666666669</v>
      </c>
      <c r="J428" s="682">
        <f>Tabla16[[#This Row],[Tiempo  (UT)]]*60</f>
        <v>25</v>
      </c>
      <c r="K428"/>
      <c r="L428"/>
      <c r="M428"/>
      <c r="N428"/>
      <c r="O428"/>
      <c r="P428"/>
      <c r="Q428"/>
      <c r="R428"/>
      <c r="S428"/>
    </row>
    <row r="429" spans="2:19" ht="15.55" hidden="1" customHeight="1">
      <c r="B429" s="503" t="s">
        <v>293</v>
      </c>
      <c r="C429" s="923"/>
      <c r="D429" s="923"/>
      <c r="E429" s="463" t="s">
        <v>292</v>
      </c>
      <c r="F429" s="463" t="s">
        <v>291</v>
      </c>
      <c r="G429" s="503" t="s">
        <v>290</v>
      </c>
      <c r="H429" s="463" t="s">
        <v>289</v>
      </c>
      <c r="I429" s="682">
        <v>0.5</v>
      </c>
      <c r="J429" s="682">
        <f>Tabla16[[#This Row],[Tiempo  (UT)]]*60</f>
        <v>30</v>
      </c>
      <c r="K429"/>
      <c r="L429"/>
      <c r="M429"/>
      <c r="N429"/>
      <c r="O429"/>
      <c r="P429"/>
      <c r="Q429"/>
      <c r="R429"/>
      <c r="S429"/>
    </row>
    <row r="430" spans="2:19" ht="15.55" hidden="1" customHeight="1">
      <c r="B430" s="503" t="s">
        <v>288</v>
      </c>
      <c r="C430" s="923"/>
      <c r="D430" s="923"/>
      <c r="E430" s="463" t="s">
        <v>287</v>
      </c>
      <c r="F430" s="463" t="s">
        <v>286</v>
      </c>
      <c r="G430" s="503" t="s">
        <v>285</v>
      </c>
      <c r="H430" s="463" t="s">
        <v>284</v>
      </c>
      <c r="I430" s="682">
        <v>0.5</v>
      </c>
      <c r="J430" s="682">
        <f>Tabla16[[#This Row],[Tiempo  (UT)]]*60</f>
        <v>30</v>
      </c>
      <c r="K430"/>
      <c r="L430"/>
      <c r="M430"/>
      <c r="N430"/>
      <c r="O430"/>
      <c r="P430"/>
      <c r="Q430"/>
      <c r="R430"/>
      <c r="S430"/>
    </row>
    <row r="431" spans="2:19" ht="15.55" hidden="1" customHeight="1">
      <c r="B431" s="503" t="s">
        <v>283</v>
      </c>
      <c r="C431" s="923"/>
      <c r="D431" s="923"/>
      <c r="E431" s="463" t="s">
        <v>282</v>
      </c>
      <c r="F431" s="463" t="s">
        <v>281</v>
      </c>
      <c r="G431" s="503" t="s">
        <v>280</v>
      </c>
      <c r="H431" s="463" t="s">
        <v>279</v>
      </c>
      <c r="I431" s="682">
        <v>0.16666666666666666</v>
      </c>
      <c r="J431" s="682">
        <f>Tabla16[[#This Row],[Tiempo  (UT)]]*60</f>
        <v>10</v>
      </c>
      <c r="K431"/>
      <c r="L431"/>
      <c r="M431"/>
      <c r="N431"/>
      <c r="O431"/>
      <c r="P431"/>
      <c r="Q431"/>
      <c r="R431"/>
      <c r="S431"/>
    </row>
    <row r="432" spans="2:19" ht="15.7" hidden="1" customHeight="1">
      <c r="B432" s="503" t="s">
        <v>278</v>
      </c>
      <c r="C432" s="923"/>
      <c r="D432" s="923"/>
      <c r="E432" s="463" t="s">
        <v>277</v>
      </c>
      <c r="F432" s="463" t="s">
        <v>276</v>
      </c>
      <c r="G432" s="503" t="s">
        <v>275</v>
      </c>
      <c r="H432" s="463" t="s">
        <v>274</v>
      </c>
      <c r="I432" s="682">
        <v>0.5</v>
      </c>
      <c r="J432" s="682">
        <f>Tabla16[[#This Row],[Tiempo  (UT)]]*60</f>
        <v>30</v>
      </c>
      <c r="K432"/>
      <c r="L432"/>
      <c r="M432"/>
      <c r="N432"/>
      <c r="O432"/>
      <c r="P432"/>
      <c r="Q432"/>
      <c r="R432"/>
      <c r="S432"/>
    </row>
    <row r="433" spans="2:19" ht="15.55" hidden="1" customHeight="1">
      <c r="B433" s="503" t="s">
        <v>273</v>
      </c>
      <c r="C433" s="923"/>
      <c r="D433" s="923"/>
      <c r="E433" s="463" t="s">
        <v>272</v>
      </c>
      <c r="F433" s="463" t="s">
        <v>271</v>
      </c>
      <c r="G433" s="503" t="s">
        <v>270</v>
      </c>
      <c r="H433" s="463" t="s">
        <v>269</v>
      </c>
      <c r="I433" s="682">
        <v>0.5</v>
      </c>
      <c r="J433" s="682">
        <f>Tabla16[[#This Row],[Tiempo  (UT)]]*60</f>
        <v>30</v>
      </c>
      <c r="K433"/>
      <c r="L433"/>
      <c r="M433"/>
      <c r="N433"/>
      <c r="O433"/>
      <c r="P433"/>
      <c r="Q433"/>
      <c r="R433"/>
      <c r="S433"/>
    </row>
    <row r="434" spans="2:19" ht="15.55" hidden="1" customHeight="1">
      <c r="B434" s="503" t="s">
        <v>268</v>
      </c>
      <c r="C434" s="923"/>
      <c r="D434" s="923"/>
      <c r="E434" s="463" t="s">
        <v>267</v>
      </c>
      <c r="F434" s="463" t="s">
        <v>266</v>
      </c>
      <c r="G434" s="503" t="s">
        <v>265</v>
      </c>
      <c r="H434" s="463" t="s">
        <v>264</v>
      </c>
      <c r="I434" s="682">
        <v>0.16666666666666666</v>
      </c>
      <c r="J434" s="682">
        <f>Tabla16[[#This Row],[Tiempo  (UT)]]*60</f>
        <v>10</v>
      </c>
      <c r="K434"/>
      <c r="L434"/>
      <c r="M434"/>
      <c r="N434"/>
      <c r="O434"/>
      <c r="P434"/>
      <c r="Q434"/>
      <c r="R434"/>
      <c r="S434"/>
    </row>
    <row r="435" spans="2:19" ht="15.55" hidden="1" customHeight="1">
      <c r="B435" s="503" t="s">
        <v>263</v>
      </c>
      <c r="C435" s="923"/>
      <c r="D435" s="923"/>
      <c r="E435" s="463" t="s">
        <v>262</v>
      </c>
      <c r="F435" s="463" t="s">
        <v>261</v>
      </c>
      <c r="G435" s="503" t="s">
        <v>260</v>
      </c>
      <c r="H435" s="463" t="s">
        <v>259</v>
      </c>
      <c r="I435" s="682">
        <v>0.16666666666666666</v>
      </c>
      <c r="J435" s="682">
        <f>Tabla16[[#This Row],[Tiempo  (UT)]]*60</f>
        <v>10</v>
      </c>
      <c r="K435"/>
      <c r="L435"/>
      <c r="M435"/>
      <c r="N435"/>
      <c r="O435"/>
      <c r="P435"/>
      <c r="Q435"/>
      <c r="R435"/>
      <c r="S435"/>
    </row>
    <row r="436" spans="2:19" ht="15.55" hidden="1" customHeight="1">
      <c r="B436" s="503" t="s">
        <v>258</v>
      </c>
      <c r="C436" s="923"/>
      <c r="D436" s="923"/>
      <c r="E436" s="463" t="s">
        <v>257</v>
      </c>
      <c r="F436" s="463" t="s">
        <v>256</v>
      </c>
      <c r="G436" s="503" t="s">
        <v>255</v>
      </c>
      <c r="H436" s="463" t="s">
        <v>254</v>
      </c>
      <c r="I436" s="682">
        <v>0.33333333333333331</v>
      </c>
      <c r="J436" s="682">
        <f>Tabla16[[#This Row],[Tiempo  (UT)]]*60</f>
        <v>20</v>
      </c>
      <c r="K436"/>
      <c r="L436"/>
      <c r="M436"/>
      <c r="N436"/>
      <c r="O436"/>
      <c r="P436"/>
      <c r="Q436"/>
      <c r="R436"/>
      <c r="S436"/>
    </row>
    <row r="437" spans="2:19" ht="15.55" hidden="1" customHeight="1">
      <c r="B437" s="503" t="s">
        <v>253</v>
      </c>
      <c r="C437" s="923"/>
      <c r="D437" s="923"/>
      <c r="E437" s="463" t="s">
        <v>252</v>
      </c>
      <c r="F437" s="463" t="s">
        <v>251</v>
      </c>
      <c r="G437" s="503" t="s">
        <v>250</v>
      </c>
      <c r="H437" s="463" t="s">
        <v>249</v>
      </c>
      <c r="I437" s="682">
        <v>0.16666666666666666</v>
      </c>
      <c r="J437" s="682">
        <f>Tabla16[[#This Row],[Tiempo  (UT)]]*60</f>
        <v>10</v>
      </c>
      <c r="K437"/>
      <c r="L437"/>
      <c r="M437"/>
      <c r="N437"/>
      <c r="O437"/>
      <c r="P437"/>
      <c r="Q437"/>
      <c r="R437"/>
      <c r="S437"/>
    </row>
    <row r="438" spans="2:19" ht="15.55" hidden="1" customHeight="1">
      <c r="B438" s="503" t="s">
        <v>248</v>
      </c>
      <c r="C438" s="923"/>
      <c r="D438" s="923"/>
      <c r="E438" s="463" t="s">
        <v>247</v>
      </c>
      <c r="F438" s="463" t="s">
        <v>246</v>
      </c>
      <c r="G438" s="503" t="s">
        <v>245</v>
      </c>
      <c r="H438" s="463" t="s">
        <v>244</v>
      </c>
      <c r="I438" s="682">
        <v>0.33333333333333331</v>
      </c>
      <c r="J438" s="682">
        <f>Tabla16[[#This Row],[Tiempo  (UT)]]*60</f>
        <v>20</v>
      </c>
      <c r="K438"/>
      <c r="L438"/>
      <c r="M438"/>
      <c r="N438"/>
      <c r="O438"/>
      <c r="P438"/>
      <c r="Q438"/>
      <c r="R438"/>
      <c r="S438"/>
    </row>
    <row r="439" spans="2:19" ht="15.55" hidden="1" customHeight="1">
      <c r="B439" s="503" t="s">
        <v>243</v>
      </c>
      <c r="C439" s="923"/>
      <c r="D439" s="923"/>
      <c r="E439" s="463" t="s">
        <v>242</v>
      </c>
      <c r="F439" s="463" t="s">
        <v>241</v>
      </c>
      <c r="G439" s="503" t="s">
        <v>240</v>
      </c>
      <c r="H439" s="463" t="s">
        <v>239</v>
      </c>
      <c r="I439" s="682">
        <v>0.25</v>
      </c>
      <c r="J439" s="682">
        <f>Tabla16[[#This Row],[Tiempo  (UT)]]*60</f>
        <v>15</v>
      </c>
      <c r="K439"/>
      <c r="L439"/>
      <c r="M439"/>
      <c r="N439"/>
      <c r="O439"/>
      <c r="P439"/>
      <c r="Q439"/>
      <c r="R439"/>
      <c r="S439"/>
    </row>
    <row r="440" spans="2:19" ht="15.55" hidden="1" customHeight="1">
      <c r="B440" s="503" t="s">
        <v>238</v>
      </c>
      <c r="C440" s="923"/>
      <c r="D440" s="923"/>
      <c r="E440" s="463" t="s">
        <v>237</v>
      </c>
      <c r="F440" s="463" t="s">
        <v>236</v>
      </c>
      <c r="G440" s="503" t="s">
        <v>235</v>
      </c>
      <c r="H440" s="463" t="s">
        <v>234</v>
      </c>
      <c r="I440" s="682">
        <v>0.5</v>
      </c>
      <c r="J440" s="682">
        <f>Tabla16[[#This Row],[Tiempo  (UT)]]*60</f>
        <v>30</v>
      </c>
      <c r="K440"/>
      <c r="L440"/>
      <c r="M440"/>
      <c r="N440"/>
      <c r="O440"/>
      <c r="P440"/>
      <c r="Q440"/>
      <c r="R440"/>
      <c r="S440"/>
    </row>
    <row r="441" spans="2:19" ht="15.55" hidden="1" customHeight="1">
      <c r="B441" s="503" t="s">
        <v>233</v>
      </c>
      <c r="C441" s="923"/>
      <c r="D441" s="923"/>
      <c r="E441" s="463" t="s">
        <v>232</v>
      </c>
      <c r="F441" s="463" t="s">
        <v>231</v>
      </c>
      <c r="G441" s="503" t="s">
        <v>230</v>
      </c>
      <c r="H441" s="463" t="s">
        <v>229</v>
      </c>
      <c r="I441" s="682">
        <v>0.33333333333333331</v>
      </c>
      <c r="J441" s="682">
        <f>Tabla16[[#This Row],[Tiempo  (UT)]]*60</f>
        <v>20</v>
      </c>
      <c r="K441"/>
      <c r="L441"/>
      <c r="M441"/>
      <c r="N441"/>
      <c r="O441"/>
      <c r="P441"/>
      <c r="Q441"/>
      <c r="R441"/>
      <c r="S441"/>
    </row>
    <row r="442" spans="2:19" ht="15.55" hidden="1" customHeight="1">
      <c r="B442" s="503" t="s">
        <v>228</v>
      </c>
      <c r="C442" s="923"/>
      <c r="D442" s="923"/>
      <c r="E442" s="463" t="s">
        <v>227</v>
      </c>
      <c r="F442" s="463" t="s">
        <v>226</v>
      </c>
      <c r="G442" s="503" t="s">
        <v>225</v>
      </c>
      <c r="H442" s="463" t="s">
        <v>224</v>
      </c>
      <c r="I442" s="682">
        <v>0.16666666666666666</v>
      </c>
      <c r="J442" s="682">
        <f>Tabla16[[#This Row],[Tiempo  (UT)]]*60</f>
        <v>10</v>
      </c>
      <c r="K442"/>
      <c r="L442"/>
      <c r="M442"/>
      <c r="N442"/>
      <c r="O442"/>
      <c r="P442"/>
      <c r="Q442"/>
      <c r="R442"/>
      <c r="S442"/>
    </row>
    <row r="443" spans="2:19" ht="15.55" hidden="1" customHeight="1">
      <c r="B443" s="503" t="s">
        <v>223</v>
      </c>
      <c r="C443" s="923"/>
      <c r="D443" s="923"/>
      <c r="E443" s="463" t="s">
        <v>222</v>
      </c>
      <c r="F443" s="463" t="s">
        <v>221</v>
      </c>
      <c r="G443" s="503" t="s">
        <v>221</v>
      </c>
      <c r="H443" s="463" t="s">
        <v>220</v>
      </c>
      <c r="I443" s="682">
        <v>0.5</v>
      </c>
      <c r="J443" s="682">
        <f>Tabla16[[#This Row],[Tiempo  (UT)]]*60</f>
        <v>30</v>
      </c>
      <c r="K443"/>
      <c r="L443"/>
      <c r="M443"/>
      <c r="N443"/>
      <c r="O443"/>
      <c r="P443"/>
      <c r="Q443"/>
      <c r="R443"/>
      <c r="S443"/>
    </row>
    <row r="444" spans="2:19" ht="15.7" customHeight="1">
      <c r="B444" s="503" t="s">
        <v>219</v>
      </c>
      <c r="C444" s="923"/>
      <c r="D444" s="923"/>
      <c r="E444" s="463" t="s">
        <v>218</v>
      </c>
      <c r="F444" s="463" t="s">
        <v>217</v>
      </c>
      <c r="G444" s="503" t="s">
        <v>216</v>
      </c>
      <c r="H444" s="463" t="s">
        <v>215</v>
      </c>
      <c r="I444" s="682">
        <v>1</v>
      </c>
      <c r="J444" s="682">
        <f>Tabla16[[#This Row],[Tiempo  (UT)]]*60</f>
        <v>60</v>
      </c>
      <c r="K444"/>
      <c r="L444"/>
      <c r="M444"/>
      <c r="N444"/>
      <c r="O444"/>
      <c r="P444"/>
      <c r="Q444"/>
      <c r="R444"/>
      <c r="S444"/>
    </row>
    <row r="445" spans="2:19" ht="15" customHeight="1">
      <c r="B445" s="894" t="s">
        <v>6337</v>
      </c>
      <c r="C445" s="924"/>
      <c r="D445" s="924"/>
      <c r="E445" s="895"/>
      <c r="F445" s="925" t="s">
        <v>5995</v>
      </c>
      <c r="G445" s="896"/>
      <c r="H445" s="895"/>
      <c r="I445" s="926">
        <v>0.3</v>
      </c>
      <c r="J445" s="927">
        <v>18</v>
      </c>
    </row>
    <row r="446" spans="2:19" ht="15.7" customHeight="1">
      <c r="B446" s="894" t="s">
        <v>6338</v>
      </c>
      <c r="C446" s="928"/>
      <c r="D446" s="928"/>
      <c r="E446" s="897"/>
      <c r="F446" s="925" t="s">
        <v>5996</v>
      </c>
      <c r="G446" s="898"/>
      <c r="H446" s="897"/>
      <c r="I446" s="926">
        <v>0.35</v>
      </c>
      <c r="J446" s="927">
        <v>21</v>
      </c>
      <c r="K446"/>
      <c r="L446"/>
      <c r="M446"/>
      <c r="N446"/>
      <c r="O446"/>
      <c r="P446"/>
      <c r="Q446"/>
      <c r="R446"/>
      <c r="S446"/>
    </row>
    <row r="447" spans="2:19" ht="15.7" customHeight="1">
      <c r="B447" s="894" t="s">
        <v>6339</v>
      </c>
      <c r="C447" s="928"/>
      <c r="D447" s="928"/>
      <c r="E447" s="897"/>
      <c r="F447" s="925" t="s">
        <v>5997</v>
      </c>
      <c r="G447" s="898"/>
      <c r="H447" s="897"/>
      <c r="I447" s="926">
        <v>0.3</v>
      </c>
      <c r="J447" s="927">
        <v>18</v>
      </c>
      <c r="K447"/>
      <c r="L447"/>
      <c r="M447"/>
      <c r="N447"/>
      <c r="O447"/>
      <c r="P447"/>
      <c r="Q447"/>
      <c r="R447"/>
      <c r="S447"/>
    </row>
    <row r="448" spans="2:19" ht="15.7" customHeight="1">
      <c r="B448" s="894" t="s">
        <v>6340</v>
      </c>
      <c r="C448" s="928"/>
      <c r="D448" s="928"/>
      <c r="E448" s="897"/>
      <c r="F448" s="925" t="s">
        <v>6330</v>
      </c>
      <c r="G448" s="898"/>
      <c r="H448" s="897"/>
      <c r="I448" s="926">
        <v>0.3</v>
      </c>
      <c r="J448" s="927">
        <v>18</v>
      </c>
      <c r="K448"/>
      <c r="L448"/>
      <c r="M448"/>
      <c r="N448"/>
      <c r="O448"/>
      <c r="P448"/>
      <c r="Q448"/>
      <c r="R448"/>
      <c r="S448"/>
    </row>
    <row r="449" spans="2:19" ht="15.7" customHeight="1">
      <c r="B449" s="894" t="s">
        <v>6341</v>
      </c>
      <c r="C449" s="928"/>
      <c r="D449" s="928"/>
      <c r="E449" s="897"/>
      <c r="F449" s="925" t="s">
        <v>6331</v>
      </c>
      <c r="G449" s="898"/>
      <c r="H449" s="897"/>
      <c r="I449" s="926">
        <v>0.3</v>
      </c>
      <c r="J449" s="927">
        <v>18</v>
      </c>
      <c r="K449"/>
      <c r="L449"/>
      <c r="M449"/>
      <c r="N449"/>
      <c r="O449"/>
      <c r="P449"/>
      <c r="Q449"/>
      <c r="R449"/>
      <c r="S449"/>
    </row>
    <row r="450" spans="2:19" ht="15.7" customHeight="1">
      <c r="B450" s="894" t="s">
        <v>6342</v>
      </c>
      <c r="C450" s="928"/>
      <c r="D450" s="928"/>
      <c r="E450" s="897"/>
      <c r="F450" s="925" t="s">
        <v>5998</v>
      </c>
      <c r="G450" s="898"/>
      <c r="H450" s="897"/>
      <c r="I450" s="926">
        <v>0.5</v>
      </c>
      <c r="J450" s="927">
        <v>30</v>
      </c>
      <c r="K450"/>
      <c r="L450"/>
      <c r="M450"/>
      <c r="N450"/>
      <c r="O450"/>
      <c r="P450"/>
      <c r="Q450"/>
      <c r="R450"/>
      <c r="S450"/>
    </row>
    <row r="451" spans="2:19" ht="15.7" customHeight="1">
      <c r="B451" s="894" t="s">
        <v>6343</v>
      </c>
      <c r="C451" s="928"/>
      <c r="D451" s="928"/>
      <c r="E451" s="897"/>
      <c r="F451" s="925" t="s">
        <v>5999</v>
      </c>
      <c r="G451" s="898"/>
      <c r="H451" s="897"/>
      <c r="I451" s="926">
        <v>0.15</v>
      </c>
      <c r="J451" s="927">
        <v>9</v>
      </c>
      <c r="K451"/>
      <c r="L451"/>
      <c r="M451"/>
      <c r="N451"/>
      <c r="O451"/>
      <c r="P451"/>
      <c r="Q451"/>
      <c r="R451"/>
      <c r="S451"/>
    </row>
    <row r="452" spans="2:19" ht="15.7" customHeight="1">
      <c r="B452" s="894" t="s">
        <v>6344</v>
      </c>
      <c r="C452" s="928"/>
      <c r="D452" s="928"/>
      <c r="E452" s="897"/>
      <c r="F452" s="925" t="s">
        <v>6000</v>
      </c>
      <c r="G452" s="898"/>
      <c r="H452" s="897"/>
      <c r="I452" s="926">
        <v>0.7</v>
      </c>
      <c r="J452" s="927">
        <v>42</v>
      </c>
      <c r="K452"/>
      <c r="L452"/>
      <c r="M452"/>
      <c r="N452"/>
      <c r="O452"/>
      <c r="P452"/>
      <c r="Q452"/>
      <c r="R452"/>
      <c r="S452"/>
    </row>
    <row r="453" spans="2:19" ht="15.7" customHeight="1">
      <c r="B453" s="894" t="s">
        <v>6345</v>
      </c>
      <c r="C453" s="928"/>
      <c r="D453" s="928"/>
      <c r="E453" s="897"/>
      <c r="F453" s="925" t="s">
        <v>6001</v>
      </c>
      <c r="G453" s="898"/>
      <c r="H453" s="897"/>
      <c r="I453" s="926">
        <v>0.7</v>
      </c>
      <c r="J453" s="927">
        <v>42</v>
      </c>
      <c r="K453"/>
      <c r="L453"/>
      <c r="M453"/>
      <c r="N453"/>
      <c r="O453"/>
      <c r="P453"/>
      <c r="Q453"/>
      <c r="R453"/>
      <c r="S453"/>
    </row>
    <row r="454" spans="2:19" ht="15.7" customHeight="1">
      <c r="B454" s="894" t="s">
        <v>6346</v>
      </c>
      <c r="C454" s="928"/>
      <c r="D454" s="928"/>
      <c r="E454" s="897"/>
      <c r="F454" s="925" t="s">
        <v>6002</v>
      </c>
      <c r="G454" s="898"/>
      <c r="H454" s="897"/>
      <c r="I454" s="926">
        <v>0.35</v>
      </c>
      <c r="J454" s="927">
        <v>21</v>
      </c>
      <c r="K454"/>
      <c r="L454"/>
      <c r="M454"/>
      <c r="N454"/>
      <c r="O454"/>
      <c r="P454"/>
      <c r="Q454"/>
      <c r="R454"/>
      <c r="S454"/>
    </row>
    <row r="455" spans="2:19" ht="15.7" customHeight="1">
      <c r="B455" s="894" t="s">
        <v>6347</v>
      </c>
      <c r="C455" s="928"/>
      <c r="D455" s="928"/>
      <c r="E455" s="897"/>
      <c r="F455" s="925" t="s">
        <v>6003</v>
      </c>
      <c r="G455" s="898"/>
      <c r="H455" s="897"/>
      <c r="I455" s="926">
        <v>0.4</v>
      </c>
      <c r="J455" s="927">
        <v>24</v>
      </c>
      <c r="K455"/>
      <c r="L455"/>
      <c r="M455"/>
      <c r="N455"/>
      <c r="O455"/>
      <c r="P455"/>
      <c r="Q455"/>
      <c r="R455"/>
      <c r="S455"/>
    </row>
    <row r="456" spans="2:19" ht="15.7" customHeight="1">
      <c r="B456" s="894" t="s">
        <v>6348</v>
      </c>
      <c r="C456" s="928"/>
      <c r="D456" s="928"/>
      <c r="E456" s="897"/>
      <c r="F456" s="925" t="s">
        <v>6004</v>
      </c>
      <c r="G456" s="898"/>
      <c r="H456" s="897"/>
      <c r="I456" s="926">
        <v>0.4</v>
      </c>
      <c r="J456" s="927">
        <v>24</v>
      </c>
      <c r="K456"/>
      <c r="L456"/>
      <c r="M456"/>
      <c r="N456"/>
      <c r="O456"/>
      <c r="P456"/>
      <c r="Q456"/>
      <c r="R456"/>
      <c r="S456"/>
    </row>
    <row r="457" spans="2:19" ht="15.7" customHeight="1">
      <c r="B457" s="894" t="s">
        <v>6349</v>
      </c>
      <c r="C457" s="928"/>
      <c r="D457" s="928"/>
      <c r="E457" s="897"/>
      <c r="F457" s="925" t="s">
        <v>6005</v>
      </c>
      <c r="G457" s="898"/>
      <c r="H457" s="897"/>
      <c r="I457" s="926">
        <v>0.35</v>
      </c>
      <c r="J457" s="927">
        <v>21</v>
      </c>
      <c r="K457"/>
      <c r="L457"/>
      <c r="M457"/>
      <c r="N457"/>
      <c r="O457"/>
      <c r="P457"/>
      <c r="Q457"/>
      <c r="R457"/>
      <c r="S457"/>
    </row>
    <row r="458" spans="2:19" ht="15.7" customHeight="1">
      <c r="B458" s="894" t="s">
        <v>6350</v>
      </c>
      <c r="C458" s="928"/>
      <c r="D458" s="928"/>
      <c r="E458" s="897"/>
      <c r="F458" s="925" t="s">
        <v>6006</v>
      </c>
      <c r="G458" s="898"/>
      <c r="H458" s="897"/>
      <c r="I458" s="926">
        <v>0.5</v>
      </c>
      <c r="J458" s="927">
        <v>30</v>
      </c>
      <c r="K458"/>
      <c r="L458"/>
      <c r="M458"/>
      <c r="N458"/>
      <c r="O458"/>
      <c r="P458"/>
      <c r="Q458"/>
      <c r="R458"/>
      <c r="S458"/>
    </row>
    <row r="459" spans="2:19" ht="15.7" customHeight="1">
      <c r="B459" s="894" t="s">
        <v>6351</v>
      </c>
      <c r="C459" s="928"/>
      <c r="D459" s="928"/>
      <c r="E459" s="897"/>
      <c r="F459" s="925" t="s">
        <v>6007</v>
      </c>
      <c r="G459" s="898"/>
      <c r="H459" s="897"/>
      <c r="I459" s="926">
        <v>0.35</v>
      </c>
      <c r="J459" s="927">
        <v>21</v>
      </c>
      <c r="K459"/>
      <c r="L459"/>
      <c r="M459"/>
      <c r="N459"/>
      <c r="O459"/>
      <c r="P459"/>
      <c r="Q459"/>
      <c r="R459"/>
      <c r="S459"/>
    </row>
    <row r="460" spans="2:19" ht="15.7" customHeight="1">
      <c r="B460" s="894" t="s">
        <v>6352</v>
      </c>
      <c r="C460" s="928"/>
      <c r="D460" s="928"/>
      <c r="E460" s="897"/>
      <c r="F460" s="925" t="s">
        <v>6008</v>
      </c>
      <c r="G460" s="898"/>
      <c r="H460" s="897"/>
      <c r="I460" s="926">
        <v>0.3</v>
      </c>
      <c r="J460" s="927">
        <v>18</v>
      </c>
      <c r="K460"/>
      <c r="L460"/>
      <c r="M460"/>
      <c r="N460"/>
      <c r="O460"/>
      <c r="P460"/>
      <c r="Q460"/>
      <c r="R460"/>
      <c r="S460"/>
    </row>
    <row r="461" spans="2:19" ht="15.7" customHeight="1">
      <c r="B461" s="894" t="s">
        <v>6353</v>
      </c>
      <c r="C461" s="928"/>
      <c r="D461" s="928"/>
      <c r="E461" s="897"/>
      <c r="F461" s="925" t="s">
        <v>6009</v>
      </c>
      <c r="G461" s="898"/>
      <c r="H461" s="897"/>
      <c r="I461" s="926">
        <v>0.35</v>
      </c>
      <c r="J461" s="927">
        <v>21</v>
      </c>
      <c r="K461"/>
      <c r="L461"/>
      <c r="M461"/>
      <c r="N461"/>
      <c r="O461"/>
      <c r="P461"/>
      <c r="Q461"/>
      <c r="R461"/>
      <c r="S461"/>
    </row>
    <row r="462" spans="2:19" ht="15.7" customHeight="1">
      <c r="B462" s="894" t="s">
        <v>6354</v>
      </c>
      <c r="C462" s="928"/>
      <c r="D462" s="928"/>
      <c r="E462" s="897"/>
      <c r="F462" s="925" t="s">
        <v>6010</v>
      </c>
      <c r="G462" s="898"/>
      <c r="H462" s="897"/>
      <c r="I462" s="926">
        <v>1</v>
      </c>
      <c r="J462" s="927">
        <v>60</v>
      </c>
      <c r="K462"/>
      <c r="L462"/>
      <c r="M462"/>
      <c r="N462"/>
      <c r="O462"/>
      <c r="P462"/>
      <c r="Q462"/>
      <c r="R462"/>
      <c r="S462"/>
    </row>
    <row r="463" spans="2:19" ht="15.7" customHeight="1">
      <c r="B463" s="894" t="s">
        <v>6355</v>
      </c>
      <c r="C463" s="928"/>
      <c r="D463" s="928"/>
      <c r="E463" s="897"/>
      <c r="F463" s="925" t="s">
        <v>6011</v>
      </c>
      <c r="G463" s="898"/>
      <c r="H463" s="897"/>
      <c r="I463" s="926">
        <v>0.75</v>
      </c>
      <c r="J463" s="927">
        <v>45</v>
      </c>
      <c r="K463"/>
      <c r="L463"/>
      <c r="M463"/>
      <c r="N463"/>
      <c r="O463"/>
      <c r="P463"/>
      <c r="Q463"/>
      <c r="R463"/>
      <c r="S463"/>
    </row>
    <row r="464" spans="2:19" ht="15.7" customHeight="1">
      <c r="B464" s="894" t="s">
        <v>6356</v>
      </c>
      <c r="C464" s="928"/>
      <c r="D464" s="928"/>
      <c r="E464" s="897"/>
      <c r="F464" s="925" t="s">
        <v>6012</v>
      </c>
      <c r="G464" s="898"/>
      <c r="H464" s="897"/>
      <c r="I464" s="926">
        <v>0.75</v>
      </c>
      <c r="J464" s="927">
        <v>45</v>
      </c>
      <c r="K464"/>
      <c r="L464"/>
      <c r="M464"/>
      <c r="N464"/>
      <c r="O464"/>
      <c r="P464"/>
      <c r="Q464"/>
      <c r="R464"/>
      <c r="S464"/>
    </row>
    <row r="465" spans="2:19" ht="15.7" customHeight="1">
      <c r="B465" s="894" t="s">
        <v>6357</v>
      </c>
      <c r="C465" s="928"/>
      <c r="D465" s="928"/>
      <c r="E465" s="897"/>
      <c r="F465" s="925" t="s">
        <v>6013</v>
      </c>
      <c r="G465" s="898"/>
      <c r="H465" s="897"/>
      <c r="I465" s="926">
        <v>0.25</v>
      </c>
      <c r="J465" s="927">
        <v>15</v>
      </c>
      <c r="K465"/>
      <c r="L465"/>
      <c r="M465"/>
      <c r="N465"/>
      <c r="O465"/>
      <c r="P465"/>
      <c r="Q465"/>
      <c r="R465"/>
      <c r="S465"/>
    </row>
    <row r="466" spans="2:19" ht="15.7" customHeight="1">
      <c r="B466" s="894" t="s">
        <v>6358</v>
      </c>
      <c r="C466" s="928"/>
      <c r="D466" s="928"/>
      <c r="E466" s="897"/>
      <c r="F466" s="925" t="s">
        <v>6014</v>
      </c>
      <c r="G466" s="898"/>
      <c r="H466" s="897"/>
      <c r="I466" s="926">
        <v>0.5</v>
      </c>
      <c r="J466" s="927">
        <v>30</v>
      </c>
      <c r="K466"/>
      <c r="L466"/>
      <c r="M466"/>
      <c r="N466"/>
      <c r="O466"/>
      <c r="P466"/>
      <c r="Q466"/>
      <c r="R466"/>
      <c r="S466"/>
    </row>
    <row r="467" spans="2:19" ht="15.7" customHeight="1">
      <c r="B467" s="894" t="s">
        <v>6359</v>
      </c>
      <c r="C467" s="928"/>
      <c r="D467" s="928"/>
      <c r="E467" s="897"/>
      <c r="F467" s="925" t="s">
        <v>6332</v>
      </c>
      <c r="G467" s="898"/>
      <c r="H467" s="897"/>
      <c r="I467" s="926">
        <v>1.3</v>
      </c>
      <c r="J467" s="927">
        <v>80</v>
      </c>
      <c r="K467"/>
      <c r="L467"/>
      <c r="M467"/>
      <c r="N467"/>
      <c r="O467"/>
      <c r="P467"/>
      <c r="Q467"/>
      <c r="R467"/>
      <c r="S467"/>
    </row>
    <row r="468" spans="2:19" ht="15.7" customHeight="1">
      <c r="B468" s="894" t="s">
        <v>6360</v>
      </c>
      <c r="C468" s="928"/>
      <c r="D468" s="928"/>
      <c r="E468" s="897"/>
      <c r="F468" s="925" t="s">
        <v>6015</v>
      </c>
      <c r="G468" s="898"/>
      <c r="H468" s="897"/>
      <c r="I468" s="926">
        <v>0.1</v>
      </c>
      <c r="J468" s="927">
        <v>6</v>
      </c>
      <c r="K468"/>
      <c r="L468"/>
      <c r="M468"/>
      <c r="N468"/>
      <c r="O468"/>
      <c r="P468"/>
      <c r="Q468"/>
      <c r="R468"/>
      <c r="S468"/>
    </row>
    <row r="469" spans="2:19" ht="15.7" customHeight="1">
      <c r="B469" s="894" t="s">
        <v>6361</v>
      </c>
      <c r="C469" s="928"/>
      <c r="D469" s="928"/>
      <c r="E469" s="897"/>
      <c r="F469" s="925" t="s">
        <v>6016</v>
      </c>
      <c r="G469" s="898"/>
      <c r="H469" s="897"/>
      <c r="I469" s="926">
        <v>0.75</v>
      </c>
      <c r="J469" s="927">
        <v>45</v>
      </c>
      <c r="K469"/>
      <c r="L469"/>
      <c r="M469"/>
      <c r="N469"/>
      <c r="O469"/>
      <c r="P469"/>
      <c r="Q469"/>
      <c r="R469"/>
      <c r="S469"/>
    </row>
    <row r="470" spans="2:19" ht="15.7" customHeight="1">
      <c r="B470" s="894" t="s">
        <v>6362</v>
      </c>
      <c r="C470" s="928"/>
      <c r="D470" s="928"/>
      <c r="E470" s="897"/>
      <c r="F470" s="925" t="s">
        <v>6017</v>
      </c>
      <c r="G470" s="898"/>
      <c r="H470" s="897"/>
      <c r="I470" s="926">
        <v>0.6</v>
      </c>
      <c r="J470" s="927">
        <v>36</v>
      </c>
      <c r="K470"/>
      <c r="L470"/>
      <c r="M470"/>
      <c r="N470"/>
      <c r="O470"/>
      <c r="P470"/>
      <c r="Q470"/>
      <c r="R470"/>
      <c r="S470"/>
    </row>
    <row r="471" spans="2:19" ht="15.7" customHeight="1">
      <c r="B471" s="894" t="s">
        <v>6363</v>
      </c>
      <c r="C471" s="928"/>
      <c r="D471" s="928"/>
      <c r="E471" s="897"/>
      <c r="F471" s="925" t="s">
        <v>6018</v>
      </c>
      <c r="G471" s="898"/>
      <c r="H471" s="897"/>
      <c r="I471" s="926">
        <v>1.1499999999999999</v>
      </c>
      <c r="J471" s="927">
        <v>70</v>
      </c>
      <c r="K471"/>
      <c r="L471"/>
      <c r="M471"/>
      <c r="N471"/>
      <c r="O471"/>
      <c r="P471"/>
      <c r="Q471"/>
      <c r="R471"/>
      <c r="S471"/>
    </row>
    <row r="472" spans="2:19" ht="15.7" customHeight="1">
      <c r="B472" s="894" t="s">
        <v>6364</v>
      </c>
      <c r="C472" s="928"/>
      <c r="D472" s="928"/>
      <c r="E472" s="897"/>
      <c r="F472" s="925" t="s">
        <v>6019</v>
      </c>
      <c r="G472" s="898"/>
      <c r="H472" s="897"/>
      <c r="I472" s="926">
        <v>0.25</v>
      </c>
      <c r="J472" s="927">
        <v>15</v>
      </c>
      <c r="K472"/>
      <c r="L472"/>
      <c r="M472"/>
      <c r="N472"/>
      <c r="O472"/>
      <c r="P472"/>
      <c r="Q472"/>
      <c r="R472"/>
      <c r="S472"/>
    </row>
    <row r="473" spans="2:19" ht="15.7" customHeight="1">
      <c r="B473" s="894" t="s">
        <v>6365</v>
      </c>
      <c r="C473" s="928"/>
      <c r="D473" s="928"/>
      <c r="E473" s="897"/>
      <c r="F473" s="925" t="s">
        <v>6020</v>
      </c>
      <c r="G473" s="898"/>
      <c r="H473" s="897"/>
      <c r="I473" s="926">
        <v>0.1</v>
      </c>
      <c r="J473" s="927">
        <v>6</v>
      </c>
      <c r="K473"/>
      <c r="L473"/>
      <c r="M473"/>
      <c r="N473"/>
      <c r="O473"/>
      <c r="P473"/>
      <c r="Q473"/>
      <c r="R473"/>
      <c r="S473"/>
    </row>
    <row r="474" spans="2:19" ht="15.7" customHeight="1">
      <c r="B474" s="894" t="s">
        <v>6366</v>
      </c>
      <c r="C474" s="928"/>
      <c r="D474" s="928"/>
      <c r="E474" s="897"/>
      <c r="F474" s="925" t="s">
        <v>6021</v>
      </c>
      <c r="G474" s="898"/>
      <c r="H474" s="897"/>
      <c r="I474" s="926">
        <v>0.2</v>
      </c>
      <c r="J474" s="927">
        <v>12</v>
      </c>
      <c r="K474"/>
      <c r="L474"/>
      <c r="M474"/>
      <c r="N474"/>
      <c r="O474"/>
      <c r="P474"/>
      <c r="Q474"/>
      <c r="R474"/>
      <c r="S474"/>
    </row>
    <row r="475" spans="2:19" ht="15.7" customHeight="1">
      <c r="B475" s="894" t="s">
        <v>6367</v>
      </c>
      <c r="C475" s="928"/>
      <c r="D475" s="928"/>
      <c r="E475" s="897"/>
      <c r="F475" s="925" t="s">
        <v>6022</v>
      </c>
      <c r="G475" s="898"/>
      <c r="H475" s="897"/>
      <c r="I475" s="926">
        <v>0.1</v>
      </c>
      <c r="J475" s="927">
        <v>6</v>
      </c>
      <c r="K475"/>
      <c r="L475"/>
      <c r="M475"/>
      <c r="N475"/>
      <c r="O475"/>
      <c r="P475"/>
      <c r="Q475"/>
      <c r="R475"/>
      <c r="S475"/>
    </row>
    <row r="476" spans="2:19" ht="15.7" customHeight="1">
      <c r="B476" s="894" t="s">
        <v>6368</v>
      </c>
      <c r="C476" s="928"/>
      <c r="D476" s="928"/>
      <c r="E476" s="897"/>
      <c r="F476" s="925" t="s">
        <v>6023</v>
      </c>
      <c r="G476" s="898"/>
      <c r="H476" s="897"/>
      <c r="I476" s="926">
        <v>0.15</v>
      </c>
      <c r="J476" s="927">
        <v>9</v>
      </c>
      <c r="K476"/>
      <c r="L476"/>
      <c r="M476"/>
      <c r="N476"/>
      <c r="O476"/>
      <c r="P476"/>
      <c r="Q476"/>
      <c r="R476"/>
      <c r="S476"/>
    </row>
    <row r="477" spans="2:19" ht="15.7" customHeight="1">
      <c r="B477" s="894" t="s">
        <v>6369</v>
      </c>
      <c r="C477" s="928"/>
      <c r="D477" s="928"/>
      <c r="E477" s="897"/>
      <c r="F477" s="925" t="s">
        <v>6024</v>
      </c>
      <c r="G477" s="898"/>
      <c r="H477" s="897"/>
      <c r="I477" s="926">
        <v>0.25</v>
      </c>
      <c r="J477" s="927">
        <v>15</v>
      </c>
      <c r="K477"/>
      <c r="L477"/>
      <c r="M477"/>
      <c r="N477"/>
      <c r="O477"/>
      <c r="P477"/>
      <c r="Q477"/>
      <c r="R477"/>
      <c r="S477"/>
    </row>
    <row r="478" spans="2:19" ht="15.7" customHeight="1">
      <c r="B478" s="894" t="s">
        <v>6370</v>
      </c>
      <c r="C478" s="928"/>
      <c r="D478" s="928"/>
      <c r="E478" s="897"/>
      <c r="F478" s="925" t="s">
        <v>6025</v>
      </c>
      <c r="G478" s="898"/>
      <c r="H478" s="897"/>
      <c r="I478" s="926">
        <v>0.25</v>
      </c>
      <c r="J478" s="927">
        <v>15</v>
      </c>
      <c r="K478"/>
      <c r="L478"/>
      <c r="M478"/>
      <c r="N478"/>
      <c r="O478"/>
      <c r="P478"/>
      <c r="Q478"/>
      <c r="R478"/>
      <c r="S478"/>
    </row>
    <row r="479" spans="2:19" ht="15.7" customHeight="1">
      <c r="B479" s="894" t="s">
        <v>6371</v>
      </c>
      <c r="C479" s="928"/>
      <c r="D479" s="928"/>
      <c r="E479" s="897"/>
      <c r="F479" s="925" t="s">
        <v>6333</v>
      </c>
      <c r="G479" s="898"/>
      <c r="H479" s="897"/>
      <c r="I479" s="926">
        <v>0.5</v>
      </c>
      <c r="J479" s="927">
        <v>30</v>
      </c>
      <c r="K479"/>
      <c r="L479"/>
      <c r="M479"/>
      <c r="N479"/>
      <c r="O479"/>
      <c r="P479"/>
      <c r="Q479"/>
      <c r="R479"/>
      <c r="S479"/>
    </row>
    <row r="480" spans="2:19" ht="15.7" customHeight="1">
      <c r="B480" s="894" t="s">
        <v>6372</v>
      </c>
      <c r="C480" s="928"/>
      <c r="D480" s="928"/>
      <c r="E480" s="897"/>
      <c r="F480" s="925" t="s">
        <v>6026</v>
      </c>
      <c r="G480" s="898"/>
      <c r="H480" s="897"/>
      <c r="I480" s="926">
        <v>0.2</v>
      </c>
      <c r="J480" s="927">
        <v>12</v>
      </c>
      <c r="K480"/>
      <c r="L480"/>
      <c r="M480"/>
      <c r="N480"/>
      <c r="O480"/>
      <c r="P480"/>
      <c r="Q480"/>
      <c r="R480"/>
      <c r="S480"/>
    </row>
    <row r="481" spans="2:19" ht="15.7" customHeight="1">
      <c r="B481" s="894" t="s">
        <v>6373</v>
      </c>
      <c r="C481" s="928"/>
      <c r="D481" s="928"/>
      <c r="E481" s="897"/>
      <c r="F481" s="925" t="s">
        <v>6027</v>
      </c>
      <c r="G481" s="898"/>
      <c r="H481" s="897"/>
      <c r="I481" s="926">
        <v>0.4</v>
      </c>
      <c r="J481" s="927">
        <v>24</v>
      </c>
      <c r="K481"/>
      <c r="L481"/>
      <c r="M481"/>
      <c r="N481"/>
      <c r="O481"/>
      <c r="P481"/>
      <c r="Q481"/>
      <c r="R481"/>
      <c r="S481"/>
    </row>
    <row r="482" spans="2:19" ht="15.7" customHeight="1">
      <c r="B482" s="894" t="s">
        <v>6374</v>
      </c>
      <c r="C482" s="928"/>
      <c r="D482" s="928"/>
      <c r="E482" s="897"/>
      <c r="F482" s="925" t="s">
        <v>6334</v>
      </c>
      <c r="G482" s="898"/>
      <c r="H482" s="897"/>
      <c r="I482" s="926">
        <v>0.4</v>
      </c>
      <c r="J482" s="927">
        <v>24</v>
      </c>
      <c r="K482"/>
      <c r="L482"/>
      <c r="M482"/>
      <c r="N482"/>
      <c r="O482"/>
      <c r="P482"/>
      <c r="Q482"/>
      <c r="R482"/>
      <c r="S482"/>
    </row>
    <row r="483" spans="2:19" ht="15.7" customHeight="1">
      <c r="B483" s="894" t="s">
        <v>6375</v>
      </c>
      <c r="C483" s="928"/>
      <c r="D483" s="928"/>
      <c r="E483" s="897"/>
      <c r="F483" s="925" t="s">
        <v>6028</v>
      </c>
      <c r="G483" s="898"/>
      <c r="H483" s="897"/>
      <c r="I483" s="926">
        <v>0.35</v>
      </c>
      <c r="J483" s="927">
        <v>21</v>
      </c>
      <c r="K483"/>
      <c r="L483"/>
      <c r="M483"/>
      <c r="N483"/>
      <c r="O483"/>
      <c r="P483"/>
      <c r="Q483"/>
      <c r="R483"/>
      <c r="S483"/>
    </row>
    <row r="484" spans="2:19" ht="15.7" customHeight="1">
      <c r="B484" s="894" t="s">
        <v>6376</v>
      </c>
      <c r="C484" s="928"/>
      <c r="D484" s="928"/>
      <c r="E484" s="897"/>
      <c r="F484" s="925" t="s">
        <v>6029</v>
      </c>
      <c r="G484" s="898"/>
      <c r="H484" s="897"/>
      <c r="I484" s="926">
        <v>0.25</v>
      </c>
      <c r="J484" s="927">
        <v>15</v>
      </c>
      <c r="K484"/>
      <c r="L484"/>
      <c r="M484"/>
      <c r="N484"/>
      <c r="O484"/>
      <c r="P484"/>
      <c r="Q484"/>
      <c r="R484"/>
      <c r="S484"/>
    </row>
    <row r="485" spans="2:19" ht="15.7" customHeight="1">
      <c r="B485" s="894" t="s">
        <v>6377</v>
      </c>
      <c r="C485" s="928"/>
      <c r="D485" s="928"/>
      <c r="E485" s="897"/>
      <c r="F485" s="925" t="s">
        <v>6030</v>
      </c>
      <c r="G485" s="898"/>
      <c r="H485" s="897"/>
      <c r="I485" s="926">
        <v>0.45</v>
      </c>
      <c r="J485" s="927">
        <v>27</v>
      </c>
      <c r="K485"/>
      <c r="L485"/>
      <c r="M485"/>
      <c r="N485"/>
      <c r="O485"/>
      <c r="P485"/>
      <c r="Q485"/>
      <c r="R485"/>
      <c r="S485"/>
    </row>
    <row r="486" spans="2:19" ht="15.7" customHeight="1">
      <c r="B486" s="894" t="s">
        <v>6378</v>
      </c>
      <c r="C486" s="928"/>
      <c r="D486" s="928"/>
      <c r="E486" s="897"/>
      <c r="F486" s="925" t="s">
        <v>6031</v>
      </c>
      <c r="G486" s="898"/>
      <c r="H486" s="897"/>
      <c r="I486" s="926">
        <v>0.4</v>
      </c>
      <c r="J486" s="927">
        <v>24</v>
      </c>
      <c r="K486"/>
      <c r="L486"/>
      <c r="M486"/>
      <c r="N486"/>
      <c r="O486"/>
      <c r="P486"/>
      <c r="Q486"/>
      <c r="R486"/>
      <c r="S486"/>
    </row>
    <row r="487" spans="2:19" ht="15.7" customHeight="1">
      <c r="B487" s="894" t="s">
        <v>6379</v>
      </c>
      <c r="C487" s="928"/>
      <c r="D487" s="928"/>
      <c r="E487" s="897"/>
      <c r="F487" s="925" t="s">
        <v>6335</v>
      </c>
      <c r="G487" s="898"/>
      <c r="H487" s="897"/>
      <c r="I487" s="926">
        <v>0.4</v>
      </c>
      <c r="J487" s="927">
        <v>24</v>
      </c>
      <c r="K487"/>
      <c r="L487"/>
      <c r="M487"/>
      <c r="N487"/>
      <c r="O487"/>
      <c r="P487"/>
      <c r="Q487"/>
      <c r="R487"/>
      <c r="S487"/>
    </row>
    <row r="488" spans="2:19" ht="15.7" customHeight="1">
      <c r="B488" s="894" t="s">
        <v>6380</v>
      </c>
      <c r="C488" s="928"/>
      <c r="D488" s="928"/>
      <c r="E488" s="897"/>
      <c r="F488" s="925" t="s">
        <v>6032</v>
      </c>
      <c r="G488" s="898"/>
      <c r="H488" s="897"/>
      <c r="I488" s="926">
        <v>0.25</v>
      </c>
      <c r="J488" s="927">
        <v>15</v>
      </c>
      <c r="K488"/>
      <c r="L488"/>
      <c r="M488"/>
      <c r="N488"/>
      <c r="O488"/>
      <c r="P488"/>
      <c r="Q488"/>
      <c r="R488"/>
      <c r="S488"/>
    </row>
    <row r="489" spans="2:19" ht="15.7" customHeight="1">
      <c r="B489" s="894" t="s">
        <v>6381</v>
      </c>
      <c r="C489" s="928"/>
      <c r="D489" s="928"/>
      <c r="E489" s="897"/>
      <c r="F489" s="925" t="s">
        <v>6033</v>
      </c>
      <c r="G489" s="898"/>
      <c r="H489" s="897"/>
      <c r="I489" s="926">
        <v>0.25</v>
      </c>
      <c r="J489" s="927">
        <v>15</v>
      </c>
      <c r="K489"/>
      <c r="L489"/>
      <c r="M489"/>
      <c r="N489"/>
      <c r="O489"/>
      <c r="P489"/>
      <c r="Q489"/>
      <c r="R489"/>
      <c r="S489"/>
    </row>
    <row r="490" spans="2:19" ht="15.7" customHeight="1">
      <c r="B490" s="894" t="s">
        <v>6382</v>
      </c>
      <c r="C490" s="928"/>
      <c r="D490" s="928"/>
      <c r="E490" s="897"/>
      <c r="F490" s="925" t="s">
        <v>6034</v>
      </c>
      <c r="G490" s="898"/>
      <c r="H490" s="897"/>
      <c r="I490" s="926">
        <v>0.2</v>
      </c>
      <c r="J490" s="927">
        <v>12</v>
      </c>
      <c r="K490"/>
      <c r="L490"/>
      <c r="M490"/>
      <c r="N490"/>
      <c r="O490"/>
      <c r="P490"/>
      <c r="Q490"/>
      <c r="R490"/>
      <c r="S490"/>
    </row>
    <row r="491" spans="2:19" ht="15.7" customHeight="1">
      <c r="B491" s="894" t="s">
        <v>6383</v>
      </c>
      <c r="C491" s="928"/>
      <c r="D491" s="928"/>
      <c r="E491" s="897"/>
      <c r="F491" s="925" t="s">
        <v>6035</v>
      </c>
      <c r="G491" s="898"/>
      <c r="H491" s="897"/>
      <c r="I491" s="926">
        <v>0.05</v>
      </c>
      <c r="J491" s="927">
        <v>3</v>
      </c>
      <c r="K491"/>
      <c r="L491"/>
      <c r="M491"/>
      <c r="N491"/>
      <c r="O491"/>
      <c r="P491"/>
      <c r="Q491"/>
      <c r="R491"/>
      <c r="S491"/>
    </row>
    <row r="492" spans="2:19" ht="15.7" customHeight="1">
      <c r="B492" s="894" t="s">
        <v>6384</v>
      </c>
      <c r="C492" s="928"/>
      <c r="D492" s="928"/>
      <c r="E492" s="897"/>
      <c r="F492" s="925" t="s">
        <v>6036</v>
      </c>
      <c r="G492" s="898"/>
      <c r="H492" s="897"/>
      <c r="I492" s="926">
        <v>0.3</v>
      </c>
      <c r="J492" s="927">
        <v>18</v>
      </c>
      <c r="K492"/>
      <c r="L492"/>
      <c r="M492"/>
      <c r="N492"/>
      <c r="O492"/>
      <c r="P492"/>
      <c r="Q492"/>
      <c r="R492"/>
      <c r="S492"/>
    </row>
    <row r="493" spans="2:19" ht="15.7" customHeight="1">
      <c r="B493" s="894" t="s">
        <v>6385</v>
      </c>
      <c r="C493" s="928"/>
      <c r="D493" s="928"/>
      <c r="E493" s="897"/>
      <c r="F493" s="925" t="s">
        <v>6037</v>
      </c>
      <c r="G493" s="898"/>
      <c r="H493" s="897"/>
      <c r="I493" s="926">
        <v>0.5</v>
      </c>
      <c r="J493" s="927">
        <v>30</v>
      </c>
      <c r="K493"/>
      <c r="L493"/>
      <c r="M493"/>
      <c r="N493"/>
      <c r="O493"/>
      <c r="P493"/>
      <c r="Q493"/>
      <c r="R493"/>
      <c r="S493"/>
    </row>
    <row r="494" spans="2:19" ht="15.7" customHeight="1">
      <c r="B494" s="894" t="s">
        <v>6386</v>
      </c>
      <c r="C494" s="928"/>
      <c r="D494" s="928"/>
      <c r="E494" s="897"/>
      <c r="F494" s="925" t="s">
        <v>6038</v>
      </c>
      <c r="G494" s="898"/>
      <c r="H494" s="897"/>
      <c r="I494" s="926">
        <v>0.3</v>
      </c>
      <c r="J494" s="927">
        <v>18</v>
      </c>
      <c r="K494"/>
      <c r="L494"/>
      <c r="M494"/>
      <c r="N494"/>
      <c r="O494"/>
      <c r="P494"/>
      <c r="Q494"/>
      <c r="R494"/>
      <c r="S494"/>
    </row>
    <row r="495" spans="2:19" ht="15.7" customHeight="1">
      <c r="B495" s="894" t="s">
        <v>6387</v>
      </c>
      <c r="C495" s="928"/>
      <c r="D495" s="928"/>
      <c r="E495" s="897"/>
      <c r="F495" s="925" t="s">
        <v>6039</v>
      </c>
      <c r="G495" s="898"/>
      <c r="H495" s="897"/>
      <c r="I495" s="926">
        <v>0.3</v>
      </c>
      <c r="J495" s="927">
        <v>18</v>
      </c>
      <c r="K495"/>
      <c r="L495"/>
      <c r="M495"/>
      <c r="N495"/>
      <c r="O495"/>
      <c r="P495"/>
      <c r="Q495"/>
      <c r="R495"/>
      <c r="S495"/>
    </row>
    <row r="496" spans="2:19" ht="15.7" customHeight="1">
      <c r="B496" s="894" t="s">
        <v>6388</v>
      </c>
      <c r="C496" s="928"/>
      <c r="D496" s="928"/>
      <c r="E496" s="897"/>
      <c r="F496" s="925" t="s">
        <v>6040</v>
      </c>
      <c r="G496" s="898"/>
      <c r="H496" s="897"/>
      <c r="I496" s="926">
        <v>0.2</v>
      </c>
      <c r="J496" s="927">
        <v>12</v>
      </c>
      <c r="K496"/>
      <c r="L496"/>
      <c r="M496"/>
      <c r="N496"/>
      <c r="O496"/>
      <c r="P496"/>
      <c r="Q496"/>
      <c r="R496"/>
      <c r="S496"/>
    </row>
    <row r="497" spans="2:19" ht="15.7" customHeight="1">
      <c r="B497" s="894" t="s">
        <v>6389</v>
      </c>
      <c r="C497" s="928"/>
      <c r="D497" s="928"/>
      <c r="E497" s="897"/>
      <c r="F497" s="925" t="s">
        <v>6041</v>
      </c>
      <c r="G497" s="898"/>
      <c r="H497" s="897"/>
      <c r="I497" s="926">
        <v>0.25</v>
      </c>
      <c r="J497" s="927">
        <v>15</v>
      </c>
      <c r="K497"/>
      <c r="L497"/>
      <c r="M497"/>
      <c r="N497"/>
      <c r="O497"/>
      <c r="P497"/>
      <c r="Q497"/>
      <c r="R497"/>
      <c r="S497"/>
    </row>
    <row r="498" spans="2:19" ht="15.7" customHeight="1">
      <c r="B498" s="894" t="s">
        <v>6390</v>
      </c>
      <c r="C498" s="928"/>
      <c r="D498" s="928"/>
      <c r="E498" s="897"/>
      <c r="F498" s="925" t="s">
        <v>6042</v>
      </c>
      <c r="G498" s="898"/>
      <c r="H498" s="897"/>
      <c r="I498" s="926">
        <v>0.25</v>
      </c>
      <c r="J498" s="927">
        <v>15</v>
      </c>
      <c r="K498"/>
      <c r="L498"/>
      <c r="M498"/>
      <c r="N498"/>
      <c r="O498"/>
      <c r="P498"/>
      <c r="Q498"/>
      <c r="R498"/>
      <c r="S498"/>
    </row>
    <row r="499" spans="2:19" ht="15.7" customHeight="1">
      <c r="B499" s="894" t="s">
        <v>6391</v>
      </c>
      <c r="C499" s="928"/>
      <c r="D499" s="928"/>
      <c r="E499" s="897"/>
      <c r="F499" s="925" t="s">
        <v>6043</v>
      </c>
      <c r="G499" s="898"/>
      <c r="H499" s="897"/>
      <c r="I499" s="926">
        <v>0.3</v>
      </c>
      <c r="J499" s="927">
        <v>20</v>
      </c>
      <c r="K499"/>
      <c r="L499"/>
      <c r="M499"/>
      <c r="N499"/>
      <c r="O499"/>
      <c r="P499"/>
      <c r="Q499"/>
      <c r="R499"/>
      <c r="S499"/>
    </row>
    <row r="500" spans="2:19" ht="15.7" customHeight="1">
      <c r="B500" s="894" t="s">
        <v>6392</v>
      </c>
      <c r="C500" s="928"/>
      <c r="D500" s="928"/>
      <c r="E500" s="897"/>
      <c r="F500" s="925" t="s">
        <v>6336</v>
      </c>
      <c r="G500" s="898"/>
      <c r="H500" s="897"/>
      <c r="I500" s="926">
        <v>1</v>
      </c>
      <c r="J500" s="927">
        <v>20</v>
      </c>
      <c r="K500"/>
      <c r="L500"/>
      <c r="M500"/>
      <c r="N500"/>
      <c r="O500"/>
      <c r="P500"/>
      <c r="Q500"/>
      <c r="R500"/>
      <c r="S500"/>
    </row>
    <row r="501" spans="2:19" ht="15.7" customHeight="1">
      <c r="B501" s="894" t="s">
        <v>6393</v>
      </c>
      <c r="C501" s="928"/>
      <c r="D501" s="928"/>
      <c r="E501" s="897"/>
      <c r="F501" s="925" t="s">
        <v>6044</v>
      </c>
      <c r="G501" s="898"/>
      <c r="H501" s="897"/>
      <c r="I501" s="926">
        <v>1</v>
      </c>
      <c r="J501" s="927">
        <v>60</v>
      </c>
    </row>
    <row r="502" spans="2:19" ht="15.7" customHeight="1">
      <c r="B502" s="929" t="s">
        <v>6394</v>
      </c>
      <c r="C502" s="930"/>
      <c r="D502" s="930"/>
      <c r="E502" s="931"/>
      <c r="F502" s="931"/>
      <c r="G502" s="932" t="s">
        <v>6462</v>
      </c>
      <c r="H502" s="931"/>
      <c r="I502" s="933">
        <v>0.12</v>
      </c>
      <c r="J502" s="899">
        <v>0</v>
      </c>
    </row>
    <row r="503" spans="2:19" ht="15.7" customHeight="1">
      <c r="B503" s="934" t="s">
        <v>6395</v>
      </c>
      <c r="C503" s="935"/>
      <c r="D503" s="935"/>
      <c r="E503" s="936"/>
      <c r="F503" s="936"/>
      <c r="G503" s="937" t="s">
        <v>6463</v>
      </c>
      <c r="H503" s="938"/>
      <c r="I503" s="939">
        <v>0.08</v>
      </c>
      <c r="J503" s="903">
        <v>0</v>
      </c>
    </row>
    <row r="504" spans="2:19" ht="15.7" customHeight="1">
      <c r="B504" s="929" t="s">
        <v>6396</v>
      </c>
      <c r="C504" s="940"/>
      <c r="D504" s="940"/>
      <c r="E504" s="931"/>
      <c r="F504" s="931"/>
      <c r="G504" s="932" t="s">
        <v>6464</v>
      </c>
      <c r="H504" s="931"/>
      <c r="I504" s="933">
        <v>0.17</v>
      </c>
      <c r="J504" s="899">
        <v>0</v>
      </c>
    </row>
    <row r="505" spans="2:19" ht="15.7" customHeight="1">
      <c r="B505" s="934" t="s">
        <v>6397</v>
      </c>
      <c r="C505" s="935"/>
      <c r="D505" s="935"/>
      <c r="E505" s="936"/>
      <c r="F505" s="936"/>
      <c r="G505" s="937" t="s">
        <v>6465</v>
      </c>
      <c r="H505" s="938"/>
      <c r="I505" s="939">
        <v>0.12</v>
      </c>
      <c r="J505" s="903">
        <v>0</v>
      </c>
    </row>
    <row r="506" spans="2:19" ht="15.7" customHeight="1">
      <c r="B506" s="929" t="s">
        <v>6398</v>
      </c>
      <c r="C506" s="935"/>
      <c r="D506" s="935"/>
      <c r="E506" s="936"/>
      <c r="F506" s="936"/>
      <c r="G506" s="932" t="s">
        <v>6466</v>
      </c>
      <c r="H506" s="938"/>
      <c r="I506" s="933">
        <v>0.25</v>
      </c>
      <c r="J506" s="899">
        <v>0</v>
      </c>
    </row>
    <row r="507" spans="2:19" ht="15.7" customHeight="1">
      <c r="B507" s="934" t="s">
        <v>6399</v>
      </c>
      <c r="C507" s="935"/>
      <c r="D507" s="935"/>
      <c r="E507" s="936"/>
      <c r="F507" s="936"/>
      <c r="G507" s="937" t="s">
        <v>6467</v>
      </c>
      <c r="H507" s="938"/>
      <c r="I507" s="939">
        <v>0.33</v>
      </c>
      <c r="J507" s="903">
        <v>0</v>
      </c>
    </row>
    <row r="508" spans="2:19" ht="15.7" customHeight="1">
      <c r="B508" s="929" t="s">
        <v>6400</v>
      </c>
      <c r="C508" s="935"/>
      <c r="D508" s="935"/>
      <c r="E508" s="936"/>
      <c r="F508" s="936"/>
      <c r="G508" s="932" t="s">
        <v>6468</v>
      </c>
      <c r="H508" s="938"/>
      <c r="I508" s="933">
        <v>0.1</v>
      </c>
      <c r="J508" s="899">
        <v>0</v>
      </c>
    </row>
    <row r="509" spans="2:19" ht="15.7" customHeight="1">
      <c r="B509" s="934" t="s">
        <v>6401</v>
      </c>
      <c r="C509" s="935"/>
      <c r="D509" s="935"/>
      <c r="E509" s="936"/>
      <c r="F509" s="936"/>
      <c r="G509" s="937" t="s">
        <v>6469</v>
      </c>
      <c r="H509" s="938"/>
      <c r="I509" s="939">
        <v>0.1</v>
      </c>
      <c r="J509" s="903">
        <v>0</v>
      </c>
    </row>
    <row r="510" spans="2:19" ht="15.7" customHeight="1">
      <c r="B510" s="929" t="s">
        <v>6402</v>
      </c>
      <c r="C510" s="935"/>
      <c r="D510" s="935"/>
      <c r="E510" s="936"/>
      <c r="F510" s="936"/>
      <c r="G510" s="932" t="s">
        <v>6470</v>
      </c>
      <c r="H510" s="938"/>
      <c r="I510" s="933">
        <v>0.33</v>
      </c>
      <c r="J510" s="899">
        <v>0</v>
      </c>
    </row>
    <row r="511" spans="2:19" ht="15.7" customHeight="1">
      <c r="B511" s="934" t="s">
        <v>6403</v>
      </c>
      <c r="C511" s="935"/>
      <c r="D511" s="935"/>
      <c r="E511" s="936"/>
      <c r="F511" s="936"/>
      <c r="G511" s="937" t="s">
        <v>6471</v>
      </c>
      <c r="H511" s="938"/>
      <c r="I511" s="939">
        <v>0.33</v>
      </c>
      <c r="J511" s="903">
        <v>0</v>
      </c>
    </row>
    <row r="512" spans="2:19" ht="15.7" customHeight="1">
      <c r="B512" s="929" t="s">
        <v>6404</v>
      </c>
      <c r="C512" s="935"/>
      <c r="D512" s="935"/>
      <c r="E512" s="936"/>
      <c r="F512" s="936"/>
      <c r="G512" s="932" t="s">
        <v>6472</v>
      </c>
      <c r="H512" s="938"/>
      <c r="I512" s="933">
        <v>1</v>
      </c>
      <c r="J512" s="899">
        <v>0</v>
      </c>
    </row>
    <row r="513" spans="2:10" ht="15.7" customHeight="1">
      <c r="B513" s="934" t="s">
        <v>6405</v>
      </c>
      <c r="C513" s="935"/>
      <c r="D513" s="935"/>
      <c r="E513" s="936"/>
      <c r="F513" s="936"/>
      <c r="G513" s="937" t="s">
        <v>6473</v>
      </c>
      <c r="H513" s="938"/>
      <c r="I513" s="939">
        <v>0.33</v>
      </c>
      <c r="J513" s="903">
        <v>0</v>
      </c>
    </row>
    <row r="514" spans="2:10" ht="15.7" customHeight="1">
      <c r="B514" s="929" t="s">
        <v>6406</v>
      </c>
      <c r="C514" s="935"/>
      <c r="D514" s="935"/>
      <c r="E514" s="936"/>
      <c r="F514" s="936"/>
      <c r="G514" s="932" t="s">
        <v>6474</v>
      </c>
      <c r="H514" s="938"/>
      <c r="I514" s="933">
        <v>0.33</v>
      </c>
      <c r="J514" s="899">
        <v>0</v>
      </c>
    </row>
    <row r="515" spans="2:10" ht="15.7" customHeight="1">
      <c r="B515" s="934" t="s">
        <v>6407</v>
      </c>
      <c r="C515" s="935"/>
      <c r="D515" s="935"/>
      <c r="E515" s="936"/>
      <c r="F515" s="936"/>
      <c r="G515" s="937" t="s">
        <v>6475</v>
      </c>
      <c r="H515" s="938"/>
      <c r="I515" s="939">
        <v>0.5</v>
      </c>
      <c r="J515" s="903">
        <v>0</v>
      </c>
    </row>
    <row r="516" spans="2:10" ht="15.7" customHeight="1">
      <c r="B516" s="929" t="s">
        <v>6408</v>
      </c>
      <c r="C516" s="935"/>
      <c r="D516" s="935"/>
      <c r="E516" s="936"/>
      <c r="F516" s="936"/>
      <c r="G516" s="932" t="s">
        <v>6476</v>
      </c>
      <c r="H516" s="938"/>
      <c r="I516" s="933">
        <v>0.7</v>
      </c>
      <c r="J516" s="899">
        <v>0</v>
      </c>
    </row>
    <row r="517" spans="2:10" ht="15.7" customHeight="1">
      <c r="B517" s="934" t="s">
        <v>6409</v>
      </c>
      <c r="C517" s="935"/>
      <c r="D517" s="935"/>
      <c r="E517" s="936"/>
      <c r="F517" s="936"/>
      <c r="G517" s="937" t="s">
        <v>6477</v>
      </c>
      <c r="H517" s="938"/>
      <c r="I517" s="939">
        <v>0.42</v>
      </c>
      <c r="J517" s="903">
        <v>0</v>
      </c>
    </row>
    <row r="518" spans="2:10" ht="15.7" customHeight="1">
      <c r="B518" s="929" t="s">
        <v>6410</v>
      </c>
      <c r="C518" s="935"/>
      <c r="D518" s="935"/>
      <c r="E518" s="936"/>
      <c r="F518" s="936"/>
      <c r="G518" s="932" t="s">
        <v>6478</v>
      </c>
      <c r="H518" s="938"/>
      <c r="I518" s="933">
        <v>0.2</v>
      </c>
      <c r="J518" s="899">
        <v>0</v>
      </c>
    </row>
    <row r="519" spans="2:10" ht="15.7" customHeight="1">
      <c r="B519" s="934" t="s">
        <v>6411</v>
      </c>
      <c r="C519" s="935"/>
      <c r="D519" s="935"/>
      <c r="E519" s="936"/>
      <c r="F519" s="936"/>
      <c r="G519" s="937" t="s">
        <v>6479</v>
      </c>
      <c r="H519" s="938"/>
      <c r="I519" s="939">
        <v>0.33</v>
      </c>
      <c r="J519" s="903">
        <v>0</v>
      </c>
    </row>
    <row r="520" spans="2:10" ht="15.7" customHeight="1">
      <c r="B520" s="929" t="s">
        <v>6412</v>
      </c>
      <c r="C520" s="935"/>
      <c r="D520" s="935"/>
      <c r="E520" s="936"/>
      <c r="F520" s="936"/>
      <c r="G520" s="932" t="s">
        <v>6480</v>
      </c>
      <c r="H520" s="938"/>
      <c r="I520" s="933">
        <v>0.2</v>
      </c>
      <c r="J520" s="899">
        <v>0</v>
      </c>
    </row>
    <row r="521" spans="2:10" ht="15.7" customHeight="1">
      <c r="B521" s="934" t="s">
        <v>6413</v>
      </c>
      <c r="C521" s="935"/>
      <c r="D521" s="935"/>
      <c r="E521" s="936"/>
      <c r="F521" s="936"/>
      <c r="G521" s="937" t="s">
        <v>6481</v>
      </c>
      <c r="H521" s="938"/>
      <c r="I521" s="939">
        <v>0.12</v>
      </c>
      <c r="J521" s="903">
        <v>0</v>
      </c>
    </row>
    <row r="522" spans="2:10" ht="15.7" customHeight="1">
      <c r="B522" s="929" t="s">
        <v>6414</v>
      </c>
      <c r="C522" s="935"/>
      <c r="D522" s="935"/>
      <c r="E522" s="936"/>
      <c r="F522" s="936"/>
      <c r="G522" s="932" t="s">
        <v>6482</v>
      </c>
      <c r="H522" s="938"/>
      <c r="I522" s="933">
        <v>0.17</v>
      </c>
      <c r="J522" s="899">
        <v>0</v>
      </c>
    </row>
    <row r="523" spans="2:10" ht="15.7" customHeight="1">
      <c r="B523" s="934" t="s">
        <v>6415</v>
      </c>
      <c r="C523" s="935"/>
      <c r="D523" s="935"/>
      <c r="E523" s="936"/>
      <c r="F523" s="936"/>
      <c r="G523" s="937" t="s">
        <v>6483</v>
      </c>
      <c r="H523" s="938"/>
      <c r="I523" s="939">
        <v>0.17</v>
      </c>
      <c r="J523" s="903">
        <v>0</v>
      </c>
    </row>
    <row r="524" spans="2:10" ht="15.7" customHeight="1">
      <c r="B524" s="929" t="s">
        <v>6416</v>
      </c>
      <c r="C524" s="935"/>
      <c r="D524" s="935"/>
      <c r="E524" s="936"/>
      <c r="F524" s="936"/>
      <c r="G524" s="932" t="s">
        <v>6484</v>
      </c>
      <c r="H524" s="938"/>
      <c r="I524" s="933">
        <v>0.25</v>
      </c>
      <c r="J524" s="899">
        <v>0</v>
      </c>
    </row>
    <row r="525" spans="2:10" ht="15.7" customHeight="1">
      <c r="B525" s="934" t="s">
        <v>6417</v>
      </c>
      <c r="C525" s="935"/>
      <c r="D525" s="935"/>
      <c r="E525" s="936"/>
      <c r="F525" s="936"/>
      <c r="G525" s="937" t="s">
        <v>6485</v>
      </c>
      <c r="H525" s="938"/>
      <c r="I525" s="939">
        <v>0.57999999999999996</v>
      </c>
      <c r="J525" s="903">
        <v>0</v>
      </c>
    </row>
    <row r="526" spans="2:10" ht="15.7" customHeight="1">
      <c r="B526" s="929" t="s">
        <v>6418</v>
      </c>
      <c r="C526" s="935"/>
      <c r="D526" s="935"/>
      <c r="E526" s="936"/>
      <c r="F526" s="936"/>
      <c r="G526" s="932" t="s">
        <v>6486</v>
      </c>
      <c r="H526" s="938"/>
      <c r="I526" s="933">
        <v>0.25</v>
      </c>
      <c r="J526" s="899">
        <v>0</v>
      </c>
    </row>
    <row r="527" spans="2:10" ht="15.7" customHeight="1">
      <c r="B527" s="934" t="s">
        <v>6419</v>
      </c>
      <c r="C527" s="935"/>
      <c r="D527" s="935"/>
      <c r="E527" s="936"/>
      <c r="F527" s="936"/>
      <c r="G527" s="937" t="s">
        <v>6487</v>
      </c>
      <c r="H527" s="938"/>
      <c r="I527" s="939">
        <v>1</v>
      </c>
      <c r="J527" s="903">
        <v>0</v>
      </c>
    </row>
    <row r="528" spans="2:10" ht="15.7" customHeight="1">
      <c r="B528" s="929" t="s">
        <v>6420</v>
      </c>
      <c r="C528" s="935"/>
      <c r="D528" s="935"/>
      <c r="E528" s="936"/>
      <c r="F528" s="936"/>
      <c r="G528" s="932" t="s">
        <v>6488</v>
      </c>
      <c r="H528" s="938"/>
      <c r="I528" s="933">
        <v>0.05</v>
      </c>
      <c r="J528" s="899">
        <v>0</v>
      </c>
    </row>
    <row r="529" spans="2:10" ht="15.7" customHeight="1">
      <c r="B529" s="934" t="s">
        <v>6421</v>
      </c>
      <c r="C529" s="935"/>
      <c r="D529" s="935"/>
      <c r="E529" s="936"/>
      <c r="F529" s="936"/>
      <c r="G529" s="937" t="s">
        <v>6489</v>
      </c>
      <c r="H529" s="938"/>
      <c r="I529" s="939">
        <v>0.04</v>
      </c>
      <c r="J529" s="903">
        <v>0</v>
      </c>
    </row>
    <row r="530" spans="2:10" ht="15.7" customHeight="1">
      <c r="B530" s="929" t="s">
        <v>6422</v>
      </c>
      <c r="C530" s="935"/>
      <c r="D530" s="935"/>
      <c r="E530" s="936"/>
      <c r="F530" s="936"/>
      <c r="G530" s="932" t="s">
        <v>6490</v>
      </c>
      <c r="H530" s="938"/>
      <c r="I530" s="933">
        <v>0.04</v>
      </c>
      <c r="J530" s="899">
        <v>0</v>
      </c>
    </row>
    <row r="531" spans="2:10" ht="15.7" customHeight="1">
      <c r="B531" s="934" t="s">
        <v>6423</v>
      </c>
      <c r="C531" s="935"/>
      <c r="D531" s="935"/>
      <c r="E531" s="936"/>
      <c r="F531" s="936"/>
      <c r="G531" s="937" t="s">
        <v>6491</v>
      </c>
      <c r="H531" s="938"/>
      <c r="I531" s="939">
        <v>0.04</v>
      </c>
      <c r="J531" s="903">
        <v>0</v>
      </c>
    </row>
    <row r="532" spans="2:10" ht="15.7" customHeight="1">
      <c r="B532" s="929" t="s">
        <v>6424</v>
      </c>
      <c r="C532" s="935"/>
      <c r="D532" s="935"/>
      <c r="E532" s="936"/>
      <c r="F532" s="936"/>
      <c r="G532" s="932" t="s">
        <v>6492</v>
      </c>
      <c r="H532" s="938"/>
      <c r="I532" s="933">
        <v>0.02</v>
      </c>
      <c r="J532" s="899">
        <v>0</v>
      </c>
    </row>
    <row r="533" spans="2:10" ht="15.7" customHeight="1">
      <c r="B533" s="934" t="s">
        <v>6425</v>
      </c>
      <c r="C533" s="935"/>
      <c r="D533" s="935"/>
      <c r="E533" s="936"/>
      <c r="F533" s="936"/>
      <c r="G533" s="937" t="s">
        <v>6493</v>
      </c>
      <c r="H533" s="938"/>
      <c r="I533" s="939">
        <v>0.02</v>
      </c>
      <c r="J533" s="903">
        <v>0</v>
      </c>
    </row>
    <row r="534" spans="2:10" ht="15.7" customHeight="1">
      <c r="B534" s="929" t="s">
        <v>6426</v>
      </c>
      <c r="C534" s="935"/>
      <c r="D534" s="935"/>
      <c r="E534" s="936"/>
      <c r="F534" s="936"/>
      <c r="G534" s="932" t="s">
        <v>6494</v>
      </c>
      <c r="H534" s="938"/>
      <c r="I534" s="933">
        <v>0.02</v>
      </c>
      <c r="J534" s="899">
        <v>0</v>
      </c>
    </row>
    <row r="535" spans="2:10" ht="15.7" customHeight="1">
      <c r="B535" s="934" t="s">
        <v>6427</v>
      </c>
      <c r="C535" s="935"/>
      <c r="D535" s="935"/>
      <c r="E535" s="936"/>
      <c r="F535" s="936"/>
      <c r="G535" s="937" t="s">
        <v>6495</v>
      </c>
      <c r="H535" s="938"/>
      <c r="I535" s="939">
        <v>0.03</v>
      </c>
      <c r="J535" s="903">
        <v>0</v>
      </c>
    </row>
    <row r="536" spans="2:10" ht="15.7" customHeight="1">
      <c r="B536" s="929" t="s">
        <v>6428</v>
      </c>
      <c r="C536" s="935"/>
      <c r="D536" s="935"/>
      <c r="E536" s="936"/>
      <c r="F536" s="936"/>
      <c r="G536" s="932" t="s">
        <v>6496</v>
      </c>
      <c r="H536" s="938"/>
      <c r="I536" s="933">
        <v>0.02</v>
      </c>
      <c r="J536" s="899">
        <v>0</v>
      </c>
    </row>
    <row r="537" spans="2:10" ht="15.7" customHeight="1">
      <c r="B537" s="934" t="s">
        <v>6429</v>
      </c>
      <c r="C537" s="935"/>
      <c r="D537" s="935"/>
      <c r="E537" s="936"/>
      <c r="F537" s="936"/>
      <c r="G537" s="937" t="s">
        <v>6497</v>
      </c>
      <c r="H537" s="938"/>
      <c r="I537" s="939">
        <v>0.25</v>
      </c>
      <c r="J537" s="903">
        <v>0</v>
      </c>
    </row>
    <row r="538" spans="2:10" ht="15.7" customHeight="1">
      <c r="B538" s="929" t="s">
        <v>6430</v>
      </c>
      <c r="C538" s="935"/>
      <c r="D538" s="935"/>
      <c r="E538" s="936"/>
      <c r="F538" s="936"/>
      <c r="G538" s="932" t="s">
        <v>6498</v>
      </c>
      <c r="H538" s="938"/>
      <c r="I538" s="933">
        <v>0.25</v>
      </c>
      <c r="J538" s="899">
        <v>0</v>
      </c>
    </row>
    <row r="539" spans="2:10" ht="15.7" customHeight="1">
      <c r="B539" s="934" t="s">
        <v>6431</v>
      </c>
      <c r="C539" s="935"/>
      <c r="D539" s="935"/>
      <c r="E539" s="936"/>
      <c r="F539" s="936"/>
      <c r="G539" s="937" t="s">
        <v>6499</v>
      </c>
      <c r="H539" s="938"/>
      <c r="I539" s="939">
        <v>0.5</v>
      </c>
      <c r="J539" s="903">
        <v>0</v>
      </c>
    </row>
    <row r="540" spans="2:10" ht="15.7" customHeight="1">
      <c r="B540" s="929" t="s">
        <v>6432</v>
      </c>
      <c r="C540" s="935"/>
      <c r="D540" s="935"/>
      <c r="E540" s="936"/>
      <c r="F540" s="936"/>
      <c r="G540" s="932" t="s">
        <v>6500</v>
      </c>
      <c r="H540" s="938"/>
      <c r="I540" s="933">
        <v>0.3</v>
      </c>
      <c r="J540" s="899">
        <v>0</v>
      </c>
    </row>
    <row r="541" spans="2:10" ht="15.7" customHeight="1">
      <c r="B541" s="934" t="s">
        <v>6433</v>
      </c>
      <c r="C541" s="935"/>
      <c r="D541" s="935"/>
      <c r="E541" s="936"/>
      <c r="F541" s="936"/>
      <c r="G541" s="937" t="s">
        <v>6501</v>
      </c>
      <c r="H541" s="938"/>
      <c r="I541" s="939">
        <v>0.25</v>
      </c>
      <c r="J541" s="903">
        <v>0</v>
      </c>
    </row>
    <row r="542" spans="2:10" ht="15.7" customHeight="1">
      <c r="B542" s="929" t="s">
        <v>6434</v>
      </c>
      <c r="C542" s="935"/>
      <c r="D542" s="935"/>
      <c r="E542" s="936"/>
      <c r="F542" s="936"/>
      <c r="G542" s="932" t="s">
        <v>6502</v>
      </c>
      <c r="H542" s="938"/>
      <c r="I542" s="933">
        <v>0.5</v>
      </c>
      <c r="J542" s="899">
        <v>0</v>
      </c>
    </row>
    <row r="543" spans="2:10" ht="15.7" customHeight="1">
      <c r="B543" s="934" t="s">
        <v>6435</v>
      </c>
      <c r="C543" s="935"/>
      <c r="D543" s="935"/>
      <c r="E543" s="936"/>
      <c r="F543" s="936"/>
      <c r="G543" s="937" t="s">
        <v>6503</v>
      </c>
      <c r="H543" s="938"/>
      <c r="I543" s="939">
        <v>0.12</v>
      </c>
      <c r="J543" s="903">
        <v>0</v>
      </c>
    </row>
    <row r="544" spans="2:10" ht="15.7" customHeight="1">
      <c r="B544" s="929" t="s">
        <v>6436</v>
      </c>
      <c r="C544" s="935"/>
      <c r="D544" s="935"/>
      <c r="E544" s="936"/>
      <c r="F544" s="936"/>
      <c r="G544" s="932" t="s">
        <v>6504</v>
      </c>
      <c r="H544" s="938"/>
      <c r="I544" s="933">
        <v>0.83</v>
      </c>
      <c r="J544" s="899">
        <v>0</v>
      </c>
    </row>
    <row r="545" spans="2:10" ht="15.7" customHeight="1">
      <c r="B545" s="934" t="s">
        <v>6437</v>
      </c>
      <c r="C545" s="935"/>
      <c r="D545" s="935"/>
      <c r="E545" s="936"/>
      <c r="F545" s="936"/>
      <c r="G545" s="937" t="s">
        <v>6505</v>
      </c>
      <c r="H545" s="938"/>
      <c r="I545" s="939">
        <v>0.25</v>
      </c>
      <c r="J545" s="903">
        <v>0</v>
      </c>
    </row>
    <row r="546" spans="2:10" ht="15.7" customHeight="1">
      <c r="B546" s="929" t="s">
        <v>6438</v>
      </c>
      <c r="C546" s="935"/>
      <c r="D546" s="935"/>
      <c r="E546" s="936"/>
      <c r="F546" s="936"/>
      <c r="G546" s="932" t="s">
        <v>6506</v>
      </c>
      <c r="H546" s="938"/>
      <c r="I546" s="933">
        <v>0.33</v>
      </c>
      <c r="J546" s="899">
        <v>0</v>
      </c>
    </row>
    <row r="547" spans="2:10" ht="15.7" customHeight="1">
      <c r="B547" s="934" t="s">
        <v>6439</v>
      </c>
      <c r="C547" s="935"/>
      <c r="D547" s="935"/>
      <c r="E547" s="936"/>
      <c r="F547" s="936"/>
      <c r="G547" s="937" t="s">
        <v>6507</v>
      </c>
      <c r="H547" s="938"/>
      <c r="I547" s="939">
        <v>1</v>
      </c>
      <c r="J547" s="903">
        <v>0</v>
      </c>
    </row>
    <row r="548" spans="2:10" ht="15.7" customHeight="1">
      <c r="B548" s="929" t="s">
        <v>6440</v>
      </c>
      <c r="C548" s="935"/>
      <c r="D548" s="935"/>
      <c r="E548" s="936"/>
      <c r="F548" s="936"/>
      <c r="G548" s="932" t="s">
        <v>6508</v>
      </c>
      <c r="H548" s="938"/>
      <c r="I548" s="933">
        <v>1.2</v>
      </c>
      <c r="J548" s="899">
        <v>0</v>
      </c>
    </row>
    <row r="549" spans="2:10" ht="15.7" customHeight="1">
      <c r="B549" s="934" t="s">
        <v>6441</v>
      </c>
      <c r="C549" s="935"/>
      <c r="D549" s="935"/>
      <c r="E549" s="936"/>
      <c r="F549" s="936"/>
      <c r="G549" s="937" t="s">
        <v>6509</v>
      </c>
      <c r="H549" s="938"/>
      <c r="I549" s="939">
        <v>0.2</v>
      </c>
      <c r="J549" s="903">
        <v>0</v>
      </c>
    </row>
    <row r="550" spans="2:10" ht="15.7" customHeight="1">
      <c r="B550" s="929" t="s">
        <v>6442</v>
      </c>
      <c r="C550" s="935"/>
      <c r="D550" s="935"/>
      <c r="E550" s="936"/>
      <c r="F550" s="936"/>
      <c r="G550" s="932" t="s">
        <v>6510</v>
      </c>
      <c r="H550" s="938"/>
      <c r="I550" s="933">
        <v>0.2</v>
      </c>
      <c r="J550" s="899">
        <v>0</v>
      </c>
    </row>
    <row r="551" spans="2:10" ht="15.7" customHeight="1">
      <c r="B551" s="934" t="s">
        <v>6443</v>
      </c>
      <c r="C551" s="935"/>
      <c r="D551" s="935"/>
      <c r="E551" s="936"/>
      <c r="F551" s="936"/>
      <c r="G551" s="937" t="s">
        <v>6511</v>
      </c>
      <c r="H551" s="938"/>
      <c r="I551" s="939">
        <v>0.5</v>
      </c>
      <c r="J551" s="903">
        <v>0</v>
      </c>
    </row>
    <row r="552" spans="2:10" ht="15.7" customHeight="1">
      <c r="B552" s="929" t="s">
        <v>6444</v>
      </c>
      <c r="C552" s="935"/>
      <c r="D552" s="935"/>
      <c r="E552" s="936"/>
      <c r="F552" s="936"/>
      <c r="G552" s="932" t="s">
        <v>6512</v>
      </c>
      <c r="H552" s="938"/>
      <c r="I552" s="933">
        <v>0.5</v>
      </c>
      <c r="J552" s="899">
        <v>0</v>
      </c>
    </row>
    <row r="553" spans="2:10" ht="15.7" customHeight="1">
      <c r="B553" s="934" t="s">
        <v>6445</v>
      </c>
      <c r="C553" s="935"/>
      <c r="D553" s="935"/>
      <c r="E553" s="936"/>
      <c r="F553" s="936"/>
      <c r="G553" s="937" t="s">
        <v>6513</v>
      </c>
      <c r="H553" s="938"/>
      <c r="I553" s="939">
        <v>0.2</v>
      </c>
      <c r="J553" s="903">
        <v>0</v>
      </c>
    </row>
    <row r="554" spans="2:10" ht="15.7" customHeight="1">
      <c r="B554" s="929" t="s">
        <v>6446</v>
      </c>
      <c r="C554" s="935"/>
      <c r="D554" s="935"/>
      <c r="E554" s="936"/>
      <c r="F554" s="936"/>
      <c r="G554" s="932" t="s">
        <v>6514</v>
      </c>
      <c r="H554" s="938"/>
      <c r="I554" s="933">
        <v>1.4</v>
      </c>
      <c r="J554" s="899">
        <v>0</v>
      </c>
    </row>
    <row r="555" spans="2:10" ht="15.7" customHeight="1">
      <c r="B555" s="934" t="s">
        <v>6447</v>
      </c>
      <c r="C555" s="935"/>
      <c r="D555" s="935"/>
      <c r="E555" s="936"/>
      <c r="F555" s="936"/>
      <c r="G555" s="937" t="s">
        <v>6515</v>
      </c>
      <c r="H555" s="938"/>
      <c r="I555" s="939">
        <v>0.75</v>
      </c>
      <c r="J555" s="903">
        <v>0</v>
      </c>
    </row>
    <row r="556" spans="2:10" ht="15.7" customHeight="1">
      <c r="B556" s="929" t="s">
        <v>6448</v>
      </c>
      <c r="C556" s="935"/>
      <c r="D556" s="935"/>
      <c r="E556" s="936"/>
      <c r="F556" s="936"/>
      <c r="G556" s="932" t="s">
        <v>6516</v>
      </c>
      <c r="H556" s="938"/>
      <c r="I556" s="933">
        <v>0.2</v>
      </c>
      <c r="J556" s="899">
        <v>0</v>
      </c>
    </row>
    <row r="557" spans="2:10" ht="15.7" customHeight="1">
      <c r="B557" s="934" t="s">
        <v>6449</v>
      </c>
      <c r="C557" s="935"/>
      <c r="D557" s="935"/>
      <c r="E557" s="936"/>
      <c r="F557" s="936"/>
      <c r="G557" s="937" t="s">
        <v>6517</v>
      </c>
      <c r="H557" s="938"/>
      <c r="I557" s="939">
        <v>0.2</v>
      </c>
      <c r="J557" s="903">
        <v>0</v>
      </c>
    </row>
    <row r="558" spans="2:10" ht="15.7" customHeight="1">
      <c r="B558" s="929" t="s">
        <v>6450</v>
      </c>
      <c r="C558" s="935"/>
      <c r="D558" s="935"/>
      <c r="E558" s="936"/>
      <c r="F558" s="936"/>
      <c r="G558" s="932" t="s">
        <v>6518</v>
      </c>
      <c r="H558" s="938"/>
      <c r="I558" s="933">
        <v>0.5</v>
      </c>
      <c r="J558" s="899">
        <v>0</v>
      </c>
    </row>
    <row r="559" spans="2:10" ht="15.7" customHeight="1">
      <c r="B559" s="934" t="s">
        <v>6451</v>
      </c>
      <c r="C559" s="935"/>
      <c r="D559" s="935"/>
      <c r="E559" s="936"/>
      <c r="F559" s="936"/>
      <c r="G559" s="937" t="s">
        <v>6519</v>
      </c>
      <c r="H559" s="938"/>
      <c r="I559" s="939">
        <v>0.75</v>
      </c>
      <c r="J559" s="903">
        <v>0</v>
      </c>
    </row>
    <row r="560" spans="2:10" ht="15.7" customHeight="1">
      <c r="B560" s="929" t="s">
        <v>6452</v>
      </c>
      <c r="C560" s="935"/>
      <c r="D560" s="935"/>
      <c r="E560" s="936"/>
      <c r="F560" s="936"/>
      <c r="G560" s="932" t="s">
        <v>6520</v>
      </c>
      <c r="H560" s="938"/>
      <c r="I560" s="933">
        <v>0.12</v>
      </c>
      <c r="J560" s="899">
        <v>0</v>
      </c>
    </row>
    <row r="561" spans="2:10" ht="15.7" customHeight="1">
      <c r="B561" s="934" t="s">
        <v>6453</v>
      </c>
      <c r="C561" s="935"/>
      <c r="D561" s="935"/>
      <c r="E561" s="936"/>
      <c r="F561" s="936"/>
      <c r="G561" s="937" t="s">
        <v>6521</v>
      </c>
      <c r="H561" s="938"/>
      <c r="I561" s="939">
        <v>0.3</v>
      </c>
      <c r="J561" s="903">
        <v>0</v>
      </c>
    </row>
    <row r="562" spans="2:10" ht="15.7" customHeight="1">
      <c r="B562" s="929" t="s">
        <v>6454</v>
      </c>
      <c r="C562" s="935"/>
      <c r="D562" s="935"/>
      <c r="E562" s="936"/>
      <c r="F562" s="936"/>
      <c r="G562" s="932" t="s">
        <v>6522</v>
      </c>
      <c r="H562" s="938"/>
      <c r="I562" s="933">
        <v>1.5</v>
      </c>
      <c r="J562" s="899">
        <v>0</v>
      </c>
    </row>
    <row r="563" spans="2:10" ht="15.7" customHeight="1">
      <c r="B563" s="934" t="s">
        <v>6455</v>
      </c>
      <c r="C563" s="935"/>
      <c r="D563" s="935"/>
      <c r="E563" s="936"/>
      <c r="F563" s="936"/>
      <c r="G563" s="937" t="s">
        <v>6523</v>
      </c>
      <c r="H563" s="938"/>
      <c r="I563" s="939">
        <v>1.5</v>
      </c>
      <c r="J563" s="903">
        <v>0</v>
      </c>
    </row>
    <row r="564" spans="2:10" ht="15.7" customHeight="1">
      <c r="B564" s="929" t="s">
        <v>6456</v>
      </c>
      <c r="C564" s="935"/>
      <c r="D564" s="935"/>
      <c r="E564" s="936"/>
      <c r="F564" s="936"/>
      <c r="G564" s="932" t="s">
        <v>6524</v>
      </c>
      <c r="H564" s="938"/>
      <c r="I564" s="933">
        <v>0.3</v>
      </c>
      <c r="J564" s="899">
        <v>0</v>
      </c>
    </row>
    <row r="565" spans="2:10" ht="15.7" customHeight="1">
      <c r="B565" s="934" t="s">
        <v>6457</v>
      </c>
      <c r="C565" s="935"/>
      <c r="D565" s="935"/>
      <c r="E565" s="936"/>
      <c r="F565" s="936"/>
      <c r="G565" s="937" t="s">
        <v>6525</v>
      </c>
      <c r="H565" s="938"/>
      <c r="I565" s="939">
        <v>0.12</v>
      </c>
      <c r="J565" s="903">
        <v>0</v>
      </c>
    </row>
    <row r="566" spans="2:10" ht="15.7" customHeight="1">
      <c r="B566" s="929" t="s">
        <v>6458</v>
      </c>
      <c r="C566" s="935"/>
      <c r="D566" s="935"/>
      <c r="E566" s="936"/>
      <c r="F566" s="936"/>
      <c r="G566" s="932" t="s">
        <v>6526</v>
      </c>
      <c r="H566" s="938"/>
      <c r="I566" s="933">
        <v>0.12</v>
      </c>
      <c r="J566" s="899">
        <v>0</v>
      </c>
    </row>
    <row r="567" spans="2:10" ht="15.7" customHeight="1">
      <c r="B567" s="934" t="s">
        <v>6459</v>
      </c>
      <c r="C567" s="935"/>
      <c r="D567" s="935"/>
      <c r="E567" s="936"/>
      <c r="F567" s="936"/>
      <c r="G567" s="937" t="s">
        <v>6527</v>
      </c>
      <c r="H567" s="938"/>
      <c r="I567" s="939">
        <v>0.12</v>
      </c>
      <c r="J567" s="903">
        <v>0</v>
      </c>
    </row>
    <row r="568" spans="2:10" ht="15.7" customHeight="1">
      <c r="B568" s="929" t="s">
        <v>6460</v>
      </c>
      <c r="C568" s="935"/>
      <c r="D568" s="935"/>
      <c r="E568" s="936"/>
      <c r="F568" s="936"/>
      <c r="G568" s="932" t="s">
        <v>6528</v>
      </c>
      <c r="H568" s="938"/>
      <c r="I568" s="933">
        <v>0.5</v>
      </c>
      <c r="J568" s="899">
        <v>0</v>
      </c>
    </row>
    <row r="569" spans="2:10" ht="15.7" customHeight="1">
      <c r="B569" s="904" t="s">
        <v>6461</v>
      </c>
      <c r="C569" s="900"/>
      <c r="D569" s="900"/>
      <c r="E569" s="901"/>
      <c r="F569" s="901"/>
      <c r="G569" s="905" t="s">
        <v>6529</v>
      </c>
      <c r="H569" s="902"/>
      <c r="I569" s="906">
        <v>0</v>
      </c>
      <c r="J569" s="907">
        <v>0</v>
      </c>
    </row>
    <row r="570" spans="2:10" ht="15.7" customHeight="1">
      <c r="H570" s="501"/>
    </row>
    <row r="571" spans="2:10" ht="15" customHeight="1">
      <c r="H571" s="501"/>
    </row>
    <row r="572" spans="2:10" ht="15" customHeight="1">
      <c r="H572" s="501"/>
    </row>
    <row r="573" spans="2:10" ht="15" customHeight="1">
      <c r="H573" s="501"/>
    </row>
  </sheetData>
  <mergeCells count="7">
    <mergeCell ref="C9:E9"/>
    <mergeCell ref="B1:L1"/>
    <mergeCell ref="B4:J4"/>
    <mergeCell ref="C5:E5"/>
    <mergeCell ref="C6:E6"/>
    <mergeCell ref="C7:E7"/>
    <mergeCell ref="C8:E8"/>
  </mergeCells>
  <conditionalFormatting sqref="B446:D1048576 B33:C33 B1:D4 B5:C9 B34:D83 B85:D444 B84:C84 B10:D32">
    <cfRule type="duplicateValues" dxfId="18958" priority="1"/>
  </conditionalFormatting>
  <hyperlinks>
    <hyperlink ref="D32" r:id="rId1" location="/1-warranty-no" display="https://shop.scoobic.com/es/Inicio/1434-2867-panel-frontal-de-la-carroceria-trasera.html - /1-warranty-no" xr:uid="{222F1968-407E-413D-BF06-BC55DDEED975}"/>
    <hyperlink ref="D50" r:id="rId2" location="/1-warranty-no" display="https://shop.scoobic.com/es/Inicio/1484-2967-conjunto-de-escobilla-limpiaparabrisas-delantera.html - /1-warranty-no" xr:uid="{61AFE7EF-D8E4-41FE-B5ED-B7621620BCC4}"/>
    <hyperlink ref="D51" r:id="rId3" location="/1-warranty-no" display="https://shop.scoobic.com/es/Inicio/1483-2965-conjunto-de-brazo-de-limpiaparabrisa-delantero.html - /1-warranty-no" xr:uid="{38AD3D64-85C5-421D-8F2D-99AEA288A39B}"/>
    <hyperlink ref="D39" r:id="rId4" location="/1-warranty-no" display="https://shop.scoobic.com/es/Inicio/1620-3239-modulo-de-sensores-marcha-atras.html - /1-warranty-no" xr:uid="{6D3EAAF4-5485-4376-A05F-9ECA43BC0F05}"/>
    <hyperlink ref="D26" r:id="rId5" location="/1-warranty-no" display="https://shop.scoobic.com/es/Inicio/1691-3381-amortiguador-delantero-derecho.html - /1-warranty-no" xr:uid="{86C2C9FE-CF6E-4C71-8FC6-4E0C0CDFFE53}"/>
    <hyperlink ref="D72" r:id="rId6" location="/1-warranty-no" display="https://shop.scoobic.com/es/Inicio/2409-4770-display-modelo-carga-lenta.html - /1-warranty-no" xr:uid="{C55CA95F-9987-4CE3-BEBF-D580D7AF6FD2}"/>
  </hyperlinks>
  <pageMargins left="0.7" right="0.7" top="0.75" bottom="0.75" header="0" footer="0"/>
  <pageSetup paperSize="9" scale="16" fitToHeight="0" orientation="portrait" r:id="rId7"/>
  <drawing r:id="rId8"/>
  <tableParts count="1">
    <tablePart r:id="rId9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521E26-2403-4151-8259-B4E8164E63EA}">
  <sheetPr codeName="Hoja4"/>
  <dimension ref="A1:F439"/>
  <sheetViews>
    <sheetView topLeftCell="A99" workbookViewId="0">
      <selection activeCell="H13" sqref="H13"/>
    </sheetView>
  </sheetViews>
  <sheetFormatPr baseColWidth="10" defaultRowHeight="12.7"/>
  <sheetData>
    <row r="1" spans="1:6">
      <c r="A1" t="s">
        <v>1930</v>
      </c>
      <c r="B1" t="s">
        <v>1598</v>
      </c>
      <c r="C1" t="s">
        <v>1597</v>
      </c>
      <c r="D1" t="s">
        <v>654</v>
      </c>
      <c r="E1" t="s">
        <v>1596</v>
      </c>
      <c r="F1">
        <v>0</v>
      </c>
    </row>
    <row r="2" spans="1:6">
      <c r="A2" t="s">
        <v>1929</v>
      </c>
      <c r="B2" t="s">
        <v>1594</v>
      </c>
      <c r="C2" t="s">
        <v>1593</v>
      </c>
      <c r="D2" t="s">
        <v>649</v>
      </c>
      <c r="E2" t="s">
        <v>8</v>
      </c>
      <c r="F2">
        <v>0</v>
      </c>
    </row>
    <row r="3" spans="1:6">
      <c r="A3" t="s">
        <v>1928</v>
      </c>
      <c r="B3" t="s">
        <v>1591</v>
      </c>
      <c r="C3" t="s">
        <v>1590</v>
      </c>
      <c r="D3" t="s">
        <v>645</v>
      </c>
      <c r="E3" t="s">
        <v>9</v>
      </c>
      <c r="F3">
        <v>0</v>
      </c>
    </row>
    <row r="4" spans="1:6">
      <c r="A4" t="s">
        <v>1927</v>
      </c>
      <c r="B4" t="s">
        <v>1588</v>
      </c>
      <c r="C4" t="s">
        <v>1587</v>
      </c>
      <c r="D4" t="s">
        <v>640</v>
      </c>
      <c r="E4" t="s">
        <v>1586</v>
      </c>
      <c r="F4">
        <v>0.5</v>
      </c>
    </row>
    <row r="5" spans="1:6">
      <c r="A5" t="s">
        <v>1926</v>
      </c>
      <c r="B5" t="s">
        <v>1584</v>
      </c>
      <c r="C5" t="s">
        <v>1583</v>
      </c>
      <c r="D5" t="s">
        <v>1582</v>
      </c>
      <c r="E5" t="s">
        <v>10</v>
      </c>
      <c r="F5">
        <v>0.7</v>
      </c>
    </row>
    <row r="6" spans="1:6">
      <c r="A6" t="s">
        <v>1925</v>
      </c>
      <c r="B6" t="s">
        <v>1924</v>
      </c>
      <c r="C6" t="s">
        <v>1923</v>
      </c>
      <c r="D6" t="s">
        <v>1922</v>
      </c>
      <c r="E6" t="s">
        <v>11</v>
      </c>
      <c r="F6">
        <v>0.5</v>
      </c>
    </row>
    <row r="7" spans="1:6">
      <c r="A7" t="s">
        <v>1921</v>
      </c>
      <c r="B7" t="s">
        <v>1920</v>
      </c>
      <c r="C7" t="s">
        <v>1919</v>
      </c>
      <c r="D7" t="s">
        <v>625</v>
      </c>
      <c r="E7" t="s">
        <v>12</v>
      </c>
      <c r="F7">
        <v>0.7</v>
      </c>
    </row>
    <row r="8" spans="1:6">
      <c r="A8" t="s">
        <v>1918</v>
      </c>
      <c r="B8" t="s">
        <v>1917</v>
      </c>
      <c r="C8" t="s">
        <v>1916</v>
      </c>
      <c r="D8" t="s">
        <v>3630</v>
      </c>
      <c r="E8" t="s">
        <v>1915</v>
      </c>
      <c r="F8">
        <v>0.16666666666666666</v>
      </c>
    </row>
    <row r="9" spans="1:6">
      <c r="A9" t="s">
        <v>1914</v>
      </c>
      <c r="B9" t="s">
        <v>1913</v>
      </c>
      <c r="C9" t="s">
        <v>1912</v>
      </c>
      <c r="D9" t="s">
        <v>3631</v>
      </c>
      <c r="E9" t="s">
        <v>1910</v>
      </c>
      <c r="F9">
        <v>0.5</v>
      </c>
    </row>
    <row r="10" spans="1:6">
      <c r="A10" t="s">
        <v>1909</v>
      </c>
      <c r="B10" t="s">
        <v>1908</v>
      </c>
      <c r="C10" t="s">
        <v>1907</v>
      </c>
      <c r="D10" t="s">
        <v>3632</v>
      </c>
      <c r="E10" t="s">
        <v>13</v>
      </c>
      <c r="F10">
        <v>0.28333333333333333</v>
      </c>
    </row>
    <row r="11" spans="1:6">
      <c r="A11" t="s">
        <v>1906</v>
      </c>
      <c r="B11" t="s">
        <v>1905</v>
      </c>
      <c r="C11" t="s">
        <v>1904</v>
      </c>
      <c r="D11" t="s">
        <v>3633</v>
      </c>
      <c r="E11" t="s">
        <v>14</v>
      </c>
      <c r="F11">
        <v>0.41666666666666669</v>
      </c>
    </row>
    <row r="12" spans="1:6">
      <c r="A12" t="s">
        <v>1903</v>
      </c>
      <c r="B12" t="s">
        <v>1902</v>
      </c>
      <c r="C12" t="s">
        <v>1901</v>
      </c>
      <c r="D12" t="s">
        <v>3634</v>
      </c>
      <c r="E12" t="s">
        <v>15</v>
      </c>
      <c r="F12">
        <v>0.3</v>
      </c>
    </row>
    <row r="13" spans="1:6">
      <c r="A13" t="s">
        <v>1900</v>
      </c>
      <c r="B13" t="s">
        <v>1899</v>
      </c>
      <c r="C13" t="s">
        <v>1898</v>
      </c>
      <c r="D13" t="s">
        <v>3635</v>
      </c>
      <c r="E13" t="s">
        <v>16</v>
      </c>
      <c r="F13">
        <v>0.23333333333333334</v>
      </c>
    </row>
    <row r="14" spans="1:6">
      <c r="A14" t="s">
        <v>1896</v>
      </c>
      <c r="B14" t="s">
        <v>1895</v>
      </c>
      <c r="C14" t="s">
        <v>1894</v>
      </c>
      <c r="D14" t="s">
        <v>3636</v>
      </c>
      <c r="E14" t="s">
        <v>17</v>
      </c>
      <c r="F14">
        <v>0.4</v>
      </c>
    </row>
    <row r="15" spans="1:6">
      <c r="A15" t="s">
        <v>1892</v>
      </c>
      <c r="B15" t="s">
        <v>1891</v>
      </c>
      <c r="C15" t="s">
        <v>1890</v>
      </c>
      <c r="D15" t="s">
        <v>3637</v>
      </c>
      <c r="E15" t="s">
        <v>18</v>
      </c>
      <c r="F15">
        <v>0.3</v>
      </c>
    </row>
    <row r="16" spans="1:6">
      <c r="A16" t="s">
        <v>1889</v>
      </c>
      <c r="B16" t="s">
        <v>1888</v>
      </c>
      <c r="C16" t="s">
        <v>1887</v>
      </c>
      <c r="D16" t="s">
        <v>3638</v>
      </c>
      <c r="E16" t="s">
        <v>19</v>
      </c>
      <c r="F16">
        <v>0.46666666666666667</v>
      </c>
    </row>
    <row r="17" spans="1:6">
      <c r="A17" t="s">
        <v>1886</v>
      </c>
      <c r="B17" t="s">
        <v>1885</v>
      </c>
      <c r="C17" t="s">
        <v>1884</v>
      </c>
      <c r="D17" t="s">
        <v>3639</v>
      </c>
      <c r="E17" t="s">
        <v>20</v>
      </c>
      <c r="F17">
        <v>0.46666666666666667</v>
      </c>
    </row>
    <row r="18" spans="1:6">
      <c r="A18" t="s">
        <v>1883</v>
      </c>
      <c r="B18" t="s">
        <v>1882</v>
      </c>
      <c r="C18" t="s">
        <v>1881</v>
      </c>
      <c r="D18" t="s">
        <v>3640</v>
      </c>
      <c r="E18" t="s">
        <v>21</v>
      </c>
      <c r="F18">
        <v>0.21666666666666667</v>
      </c>
    </row>
    <row r="19" spans="1:6">
      <c r="A19" t="s">
        <v>1880</v>
      </c>
      <c r="B19" t="s">
        <v>1879</v>
      </c>
      <c r="C19" t="s">
        <v>1878</v>
      </c>
      <c r="D19" t="s">
        <v>3641</v>
      </c>
      <c r="E19" t="s">
        <v>22</v>
      </c>
      <c r="F19">
        <v>0.21666666666666667</v>
      </c>
    </row>
    <row r="20" spans="1:6">
      <c r="A20" t="s">
        <v>1877</v>
      </c>
      <c r="B20" t="s">
        <v>1876</v>
      </c>
      <c r="C20" t="s">
        <v>1875</v>
      </c>
      <c r="D20" t="s">
        <v>3642</v>
      </c>
      <c r="E20" t="s">
        <v>23</v>
      </c>
      <c r="F20">
        <v>0.16666666666666666</v>
      </c>
    </row>
    <row r="21" spans="1:6">
      <c r="A21" t="s">
        <v>1873</v>
      </c>
      <c r="B21" t="s">
        <v>1872</v>
      </c>
      <c r="C21" t="s">
        <v>1871</v>
      </c>
      <c r="D21" t="s">
        <v>3643</v>
      </c>
      <c r="E21" t="s">
        <v>24</v>
      </c>
      <c r="F21">
        <v>0.15</v>
      </c>
    </row>
    <row r="22" spans="1:6">
      <c r="A22" t="s">
        <v>1870</v>
      </c>
      <c r="B22" t="s">
        <v>1869</v>
      </c>
      <c r="C22" t="s">
        <v>1868</v>
      </c>
      <c r="D22" t="s">
        <v>3644</v>
      </c>
      <c r="E22" t="s">
        <v>25</v>
      </c>
      <c r="F22">
        <v>0.15</v>
      </c>
    </row>
    <row r="23" spans="1:6">
      <c r="A23" t="s">
        <v>1867</v>
      </c>
      <c r="B23" t="s">
        <v>1866</v>
      </c>
      <c r="C23" t="s">
        <v>1865</v>
      </c>
      <c r="D23" t="s">
        <v>3645</v>
      </c>
      <c r="E23" t="s">
        <v>26</v>
      </c>
      <c r="F23">
        <v>0.15</v>
      </c>
    </row>
    <row r="24" spans="1:6">
      <c r="A24" t="s">
        <v>1864</v>
      </c>
      <c r="B24" t="s">
        <v>1863</v>
      </c>
      <c r="C24" t="s">
        <v>1862</v>
      </c>
      <c r="D24" t="s">
        <v>3646</v>
      </c>
      <c r="E24" t="s">
        <v>27</v>
      </c>
      <c r="F24">
        <v>0.33</v>
      </c>
    </row>
    <row r="25" spans="1:6">
      <c r="A25" t="s">
        <v>1861</v>
      </c>
      <c r="B25" t="s">
        <v>1860</v>
      </c>
      <c r="C25" t="s">
        <v>1859</v>
      </c>
      <c r="D25" t="s">
        <v>3647</v>
      </c>
      <c r="E25" t="s">
        <v>1858</v>
      </c>
      <c r="F25">
        <v>0.33</v>
      </c>
    </row>
    <row r="26" spans="1:6">
      <c r="A26" t="s">
        <v>1857</v>
      </c>
      <c r="B26" t="s">
        <v>1856</v>
      </c>
      <c r="C26" t="s">
        <v>1855</v>
      </c>
      <c r="D26" t="s">
        <v>3648</v>
      </c>
      <c r="E26" t="s">
        <v>1854</v>
      </c>
      <c r="F26">
        <v>0.2</v>
      </c>
    </row>
    <row r="27" spans="1:6">
      <c r="A27" t="s">
        <v>1853</v>
      </c>
      <c r="B27" t="s">
        <v>1852</v>
      </c>
      <c r="C27" t="s">
        <v>1851</v>
      </c>
      <c r="D27" t="s">
        <v>3649</v>
      </c>
      <c r="E27" t="s">
        <v>1850</v>
      </c>
      <c r="F27">
        <v>0.2</v>
      </c>
    </row>
    <row r="28" spans="1:6">
      <c r="A28" t="s">
        <v>1849</v>
      </c>
      <c r="B28" t="s">
        <v>1848</v>
      </c>
      <c r="C28" t="s">
        <v>1847</v>
      </c>
      <c r="D28" t="s">
        <v>3618</v>
      </c>
      <c r="E28" t="s">
        <v>1846</v>
      </c>
      <c r="F28">
        <v>0.2</v>
      </c>
    </row>
    <row r="29" spans="1:6">
      <c r="A29" t="s">
        <v>1845</v>
      </c>
      <c r="B29" t="s">
        <v>1844</v>
      </c>
      <c r="C29" t="s">
        <v>1843</v>
      </c>
      <c r="D29" t="s">
        <v>3619</v>
      </c>
      <c r="E29" t="s">
        <v>28</v>
      </c>
      <c r="F29">
        <v>0.2</v>
      </c>
    </row>
    <row r="30" spans="1:6">
      <c r="A30" t="s">
        <v>1842</v>
      </c>
      <c r="B30" t="s">
        <v>1841</v>
      </c>
      <c r="C30" t="s">
        <v>1840</v>
      </c>
      <c r="D30" t="s">
        <v>3624</v>
      </c>
      <c r="E30" t="s">
        <v>29</v>
      </c>
      <c r="F30">
        <v>0.2</v>
      </c>
    </row>
    <row r="31" spans="1:6">
      <c r="A31" t="s">
        <v>1838</v>
      </c>
      <c r="B31" t="s">
        <v>1837</v>
      </c>
      <c r="C31" t="s">
        <v>1836</v>
      </c>
      <c r="D31" t="s">
        <v>3625</v>
      </c>
      <c r="E31" t="s">
        <v>30</v>
      </c>
      <c r="F31">
        <v>0.2</v>
      </c>
    </row>
    <row r="32" spans="1:6">
      <c r="A32" t="s">
        <v>1834</v>
      </c>
      <c r="B32" t="s">
        <v>1833</v>
      </c>
      <c r="C32" t="s">
        <v>1832</v>
      </c>
      <c r="D32" t="s">
        <v>3650</v>
      </c>
      <c r="E32" t="s">
        <v>31</v>
      </c>
      <c r="F32">
        <v>0.2</v>
      </c>
    </row>
    <row r="33" spans="1:6">
      <c r="A33" t="s">
        <v>1831</v>
      </c>
      <c r="B33" t="s">
        <v>1830</v>
      </c>
      <c r="C33" t="s">
        <v>1829</v>
      </c>
      <c r="D33" t="s">
        <v>3651</v>
      </c>
      <c r="E33" t="s">
        <v>32</v>
      </c>
      <c r="F33">
        <v>0.2</v>
      </c>
    </row>
    <row r="34" spans="1:6">
      <c r="A34" t="s">
        <v>1828</v>
      </c>
      <c r="B34" t="s">
        <v>1827</v>
      </c>
      <c r="C34" t="s">
        <v>1826</v>
      </c>
      <c r="D34" t="s">
        <v>3652</v>
      </c>
      <c r="E34" t="s">
        <v>33</v>
      </c>
      <c r="F34">
        <v>0.2</v>
      </c>
    </row>
    <row r="35" spans="1:6">
      <c r="A35" t="s">
        <v>1824</v>
      </c>
      <c r="B35" t="s">
        <v>1823</v>
      </c>
      <c r="C35" t="s">
        <v>1822</v>
      </c>
      <c r="D35" t="s">
        <v>3653</v>
      </c>
      <c r="E35" t="s">
        <v>34</v>
      </c>
      <c r="F35">
        <v>0.2</v>
      </c>
    </row>
    <row r="36" spans="1:6">
      <c r="A36" t="s">
        <v>1820</v>
      </c>
      <c r="B36" t="s">
        <v>1819</v>
      </c>
      <c r="C36" t="s">
        <v>1818</v>
      </c>
      <c r="D36" t="s">
        <v>3654</v>
      </c>
      <c r="E36" t="s">
        <v>35</v>
      </c>
      <c r="F36">
        <v>0.23333333333333334</v>
      </c>
    </row>
    <row r="37" spans="1:6">
      <c r="A37" t="s">
        <v>1816</v>
      </c>
      <c r="B37" t="s">
        <v>1815</v>
      </c>
      <c r="C37" t="s">
        <v>1814</v>
      </c>
      <c r="D37" t="s">
        <v>3655</v>
      </c>
      <c r="E37" t="s">
        <v>36</v>
      </c>
      <c r="F37">
        <v>0.23333333333333334</v>
      </c>
    </row>
    <row r="38" spans="1:6">
      <c r="A38" t="s">
        <v>1812</v>
      </c>
      <c r="B38" t="s">
        <v>1811</v>
      </c>
      <c r="C38" t="s">
        <v>1810</v>
      </c>
      <c r="D38" t="s">
        <v>3656</v>
      </c>
      <c r="E38" t="s">
        <v>37</v>
      </c>
      <c r="F38">
        <v>3.3333333333333333E-2</v>
      </c>
    </row>
    <row r="39" spans="1:6">
      <c r="A39" t="s">
        <v>1809</v>
      </c>
      <c r="B39" t="s">
        <v>1808</v>
      </c>
      <c r="C39" t="s">
        <v>1807</v>
      </c>
      <c r="D39" t="s">
        <v>3657</v>
      </c>
      <c r="E39" t="s">
        <v>38</v>
      </c>
      <c r="F39">
        <v>3.3333333333333333E-2</v>
      </c>
    </row>
    <row r="40" spans="1:6">
      <c r="A40" t="s">
        <v>1806</v>
      </c>
      <c r="B40" t="s">
        <v>1805</v>
      </c>
      <c r="C40" t="s">
        <v>1804</v>
      </c>
      <c r="D40" t="s">
        <v>3658</v>
      </c>
      <c r="E40" t="s">
        <v>1802</v>
      </c>
      <c r="F40">
        <v>0.25</v>
      </c>
    </row>
    <row r="41" spans="1:6">
      <c r="A41" t="s">
        <v>1801</v>
      </c>
      <c r="B41" t="s">
        <v>1800</v>
      </c>
      <c r="C41" t="s">
        <v>1799</v>
      </c>
      <c r="D41" t="s">
        <v>3659</v>
      </c>
      <c r="E41" t="s">
        <v>39</v>
      </c>
      <c r="F41">
        <v>0.25</v>
      </c>
    </row>
    <row r="42" spans="1:6">
      <c r="A42" t="s">
        <v>1797</v>
      </c>
      <c r="B42" t="s">
        <v>1796</v>
      </c>
      <c r="C42" t="s">
        <v>1795</v>
      </c>
      <c r="D42" t="s">
        <v>3660</v>
      </c>
      <c r="E42" t="s">
        <v>40</v>
      </c>
      <c r="F42">
        <v>0.05</v>
      </c>
    </row>
    <row r="43" spans="1:6">
      <c r="A43" t="s">
        <v>1794</v>
      </c>
      <c r="B43" t="s">
        <v>1793</v>
      </c>
      <c r="C43" t="s">
        <v>1792</v>
      </c>
      <c r="D43" t="s">
        <v>3661</v>
      </c>
      <c r="E43" t="s">
        <v>41</v>
      </c>
      <c r="F43">
        <v>8.3333333333333329E-2</v>
      </c>
    </row>
    <row r="44" spans="1:6">
      <c r="A44" t="s">
        <v>1791</v>
      </c>
      <c r="B44" t="s">
        <v>1790</v>
      </c>
      <c r="C44" t="s">
        <v>1789</v>
      </c>
      <c r="D44" t="s">
        <v>3615</v>
      </c>
      <c r="E44" t="s">
        <v>1788</v>
      </c>
      <c r="F44">
        <v>0.36666666666666664</v>
      </c>
    </row>
    <row r="45" spans="1:6">
      <c r="A45" t="s">
        <v>1787</v>
      </c>
      <c r="B45" t="s">
        <v>1786</v>
      </c>
      <c r="C45" t="s">
        <v>1785</v>
      </c>
      <c r="D45" t="s">
        <v>3622</v>
      </c>
      <c r="E45" t="s">
        <v>42</v>
      </c>
      <c r="F45">
        <v>0.23</v>
      </c>
    </row>
    <row r="46" spans="1:6">
      <c r="A46" t="s">
        <v>1784</v>
      </c>
      <c r="B46" t="s">
        <v>1783</v>
      </c>
      <c r="C46" t="s">
        <v>1782</v>
      </c>
      <c r="D46" t="s">
        <v>3614</v>
      </c>
      <c r="E46" t="s">
        <v>1780</v>
      </c>
      <c r="F46">
        <v>0.47</v>
      </c>
    </row>
    <row r="47" spans="1:6">
      <c r="A47" t="s">
        <v>1779</v>
      </c>
      <c r="B47" t="s">
        <v>1778</v>
      </c>
      <c r="C47" t="s">
        <v>1777</v>
      </c>
      <c r="D47" t="s">
        <v>3662</v>
      </c>
      <c r="E47" t="s">
        <v>43</v>
      </c>
      <c r="F47">
        <v>0.18333333333333332</v>
      </c>
    </row>
    <row r="48" spans="1:6">
      <c r="A48" t="s">
        <v>1776</v>
      </c>
      <c r="B48" t="s">
        <v>1775</v>
      </c>
      <c r="C48" t="s">
        <v>1774</v>
      </c>
      <c r="D48" t="s">
        <v>3663</v>
      </c>
      <c r="E48" t="s">
        <v>1772</v>
      </c>
      <c r="F48">
        <v>0.36666666666666664</v>
      </c>
    </row>
    <row r="49" spans="1:6">
      <c r="A49" t="s">
        <v>1771</v>
      </c>
      <c r="B49" t="s">
        <v>1770</v>
      </c>
      <c r="C49" t="s">
        <v>1769</v>
      </c>
      <c r="D49" t="s">
        <v>3664</v>
      </c>
      <c r="E49" t="s">
        <v>1768</v>
      </c>
      <c r="F49">
        <v>0.47</v>
      </c>
    </row>
    <row r="50" spans="1:6">
      <c r="A50" t="s">
        <v>1767</v>
      </c>
      <c r="B50" t="s">
        <v>1766</v>
      </c>
      <c r="C50" t="s">
        <v>1765</v>
      </c>
      <c r="D50" t="s">
        <v>3665</v>
      </c>
      <c r="E50" t="s">
        <v>44</v>
      </c>
      <c r="F50">
        <v>0.35</v>
      </c>
    </row>
    <row r="51" spans="1:6">
      <c r="A51" t="s">
        <v>1763</v>
      </c>
      <c r="B51" t="s">
        <v>1762</v>
      </c>
      <c r="C51" t="s">
        <v>1761</v>
      </c>
      <c r="D51" t="s">
        <v>3666</v>
      </c>
      <c r="E51" t="s">
        <v>45</v>
      </c>
      <c r="F51">
        <v>0.35</v>
      </c>
    </row>
    <row r="52" spans="1:6">
      <c r="A52" t="s">
        <v>1759</v>
      </c>
      <c r="B52" t="s">
        <v>1758</v>
      </c>
      <c r="C52" t="s">
        <v>1757</v>
      </c>
      <c r="D52" t="s">
        <v>3667</v>
      </c>
      <c r="E52" t="s">
        <v>46</v>
      </c>
      <c r="F52">
        <v>0.36666666666666664</v>
      </c>
    </row>
    <row r="53" spans="1:6">
      <c r="A53" t="s">
        <v>1755</v>
      </c>
      <c r="B53" t="s">
        <v>1754</v>
      </c>
      <c r="C53" t="s">
        <v>1753</v>
      </c>
      <c r="D53" t="s">
        <v>3668</v>
      </c>
      <c r="E53" t="s">
        <v>47</v>
      </c>
      <c r="F53">
        <v>0.33333333333333331</v>
      </c>
    </row>
    <row r="54" spans="1:6">
      <c r="A54" t="s">
        <v>1751</v>
      </c>
      <c r="B54" t="s">
        <v>1750</v>
      </c>
      <c r="C54" t="s">
        <v>1749</v>
      </c>
      <c r="D54" t="s">
        <v>3613</v>
      </c>
      <c r="E54" t="s">
        <v>48</v>
      </c>
      <c r="F54">
        <v>0.47</v>
      </c>
    </row>
    <row r="55" spans="1:6">
      <c r="A55" t="s">
        <v>1748</v>
      </c>
      <c r="B55" t="s">
        <v>1747</v>
      </c>
      <c r="C55" t="s">
        <v>1746</v>
      </c>
      <c r="D55" t="s">
        <v>3669</v>
      </c>
      <c r="E55" t="s">
        <v>49</v>
      </c>
      <c r="F55">
        <v>0.43333333333333335</v>
      </c>
    </row>
    <row r="56" spans="1:6">
      <c r="A56" t="s">
        <v>1744</v>
      </c>
      <c r="B56" t="s">
        <v>1743</v>
      </c>
      <c r="C56" t="s">
        <v>1742</v>
      </c>
      <c r="D56" t="s">
        <v>3670</v>
      </c>
      <c r="E56" t="s">
        <v>50</v>
      </c>
      <c r="F56">
        <v>0.33333333333333331</v>
      </c>
    </row>
    <row r="57" spans="1:6">
      <c r="A57" t="s">
        <v>1740</v>
      </c>
      <c r="B57" t="s">
        <v>1739</v>
      </c>
      <c r="C57" t="s">
        <v>1738</v>
      </c>
      <c r="D57" t="s">
        <v>3671</v>
      </c>
      <c r="E57" t="s">
        <v>51</v>
      </c>
      <c r="F57">
        <v>0.33333333333333331</v>
      </c>
    </row>
    <row r="58" spans="1:6">
      <c r="A58" t="s">
        <v>1736</v>
      </c>
      <c r="B58" t="s">
        <v>1735</v>
      </c>
      <c r="C58" t="s">
        <v>1734</v>
      </c>
      <c r="D58" t="s">
        <v>3672</v>
      </c>
      <c r="E58" t="s">
        <v>52</v>
      </c>
      <c r="F58">
        <v>0.33333333333333331</v>
      </c>
    </row>
    <row r="59" spans="1:6">
      <c r="A59" t="s">
        <v>1732</v>
      </c>
      <c r="B59" t="s">
        <v>1731</v>
      </c>
      <c r="C59" t="s">
        <v>1730</v>
      </c>
      <c r="D59" t="s">
        <v>3673</v>
      </c>
      <c r="E59" t="s">
        <v>53</v>
      </c>
      <c r="F59">
        <v>0.67</v>
      </c>
    </row>
    <row r="60" spans="1:6">
      <c r="A60" t="s">
        <v>1728</v>
      </c>
      <c r="B60" t="s">
        <v>1727</v>
      </c>
      <c r="C60" t="s">
        <v>1726</v>
      </c>
      <c r="D60" t="s">
        <v>3674</v>
      </c>
      <c r="E60" t="s">
        <v>54</v>
      </c>
      <c r="F60">
        <v>0.41666666666666669</v>
      </c>
    </row>
    <row r="61" spans="1:6">
      <c r="A61" t="s">
        <v>1725</v>
      </c>
      <c r="B61" t="s">
        <v>1724</v>
      </c>
      <c r="C61" t="s">
        <v>1723</v>
      </c>
      <c r="D61" t="s">
        <v>3675</v>
      </c>
      <c r="E61" t="s">
        <v>55</v>
      </c>
      <c r="F61">
        <v>0.41666666666666669</v>
      </c>
    </row>
    <row r="62" spans="1:6">
      <c r="A62" t="s">
        <v>1722</v>
      </c>
      <c r="B62" t="s">
        <v>1721</v>
      </c>
      <c r="C62" t="s">
        <v>1720</v>
      </c>
      <c r="D62" t="s">
        <v>1719</v>
      </c>
      <c r="E62" t="s">
        <v>56</v>
      </c>
      <c r="F62">
        <v>0.13333333333333333</v>
      </c>
    </row>
    <row r="63" spans="1:6">
      <c r="A63" t="s">
        <v>1718</v>
      </c>
      <c r="B63" t="s">
        <v>1717</v>
      </c>
      <c r="C63" t="s">
        <v>1716</v>
      </c>
      <c r="D63" t="s">
        <v>3620</v>
      </c>
      <c r="E63" t="s">
        <v>57</v>
      </c>
      <c r="F63">
        <v>0.53333333333333333</v>
      </c>
    </row>
    <row r="64" spans="1:6">
      <c r="A64" t="s">
        <v>1715</v>
      </c>
      <c r="B64" t="s">
        <v>1714</v>
      </c>
      <c r="C64" t="s">
        <v>1713</v>
      </c>
      <c r="D64" t="s">
        <v>566</v>
      </c>
      <c r="E64" t="s">
        <v>58</v>
      </c>
      <c r="F64">
        <v>0.53333333333333333</v>
      </c>
    </row>
    <row r="65" spans="1:6">
      <c r="A65" t="s">
        <v>1712</v>
      </c>
      <c r="B65" t="s">
        <v>1711</v>
      </c>
      <c r="C65" t="s">
        <v>1710</v>
      </c>
      <c r="D65" t="s">
        <v>3621</v>
      </c>
      <c r="E65" t="s">
        <v>59</v>
      </c>
      <c r="F65">
        <v>0.68333333333333335</v>
      </c>
    </row>
    <row r="66" spans="1:6">
      <c r="A66" t="s">
        <v>1709</v>
      </c>
      <c r="B66" t="s">
        <v>1708</v>
      </c>
      <c r="C66" t="s">
        <v>1707</v>
      </c>
      <c r="D66" t="s">
        <v>3676</v>
      </c>
      <c r="E66" t="s">
        <v>60</v>
      </c>
      <c r="F66">
        <v>0.45</v>
      </c>
    </row>
    <row r="67" spans="1:6">
      <c r="A67" t="s">
        <v>1705</v>
      </c>
      <c r="B67" t="s">
        <v>1704</v>
      </c>
      <c r="C67" t="s">
        <v>1703</v>
      </c>
      <c r="D67" t="s">
        <v>3677</v>
      </c>
      <c r="E67" t="s">
        <v>61</v>
      </c>
      <c r="F67">
        <v>0.45</v>
      </c>
    </row>
    <row r="68" spans="1:6">
      <c r="A68" t="s">
        <v>1701</v>
      </c>
      <c r="B68" t="s">
        <v>1700</v>
      </c>
      <c r="C68" t="s">
        <v>1699</v>
      </c>
      <c r="D68" t="s">
        <v>3678</v>
      </c>
      <c r="E68" t="s">
        <v>1698</v>
      </c>
      <c r="F68">
        <v>0.45</v>
      </c>
    </row>
    <row r="69" spans="1:6">
      <c r="A69" t="s">
        <v>1697</v>
      </c>
      <c r="B69" t="s">
        <v>1696</v>
      </c>
      <c r="C69" t="s">
        <v>1695</v>
      </c>
      <c r="D69" t="s">
        <v>3679</v>
      </c>
      <c r="E69" t="s">
        <v>62</v>
      </c>
      <c r="F69">
        <v>0.41666666666666669</v>
      </c>
    </row>
    <row r="70" spans="1:6">
      <c r="A70" t="s">
        <v>1694</v>
      </c>
      <c r="B70" t="s">
        <v>1693</v>
      </c>
      <c r="C70" t="s">
        <v>1692</v>
      </c>
      <c r="D70" t="s">
        <v>3680</v>
      </c>
      <c r="E70" t="s">
        <v>63</v>
      </c>
      <c r="F70">
        <v>0.36666666666666664</v>
      </c>
    </row>
    <row r="71" spans="1:6">
      <c r="A71" t="s">
        <v>1690</v>
      </c>
      <c r="B71" t="s">
        <v>1689</v>
      </c>
      <c r="C71" t="s">
        <v>1688</v>
      </c>
      <c r="D71" t="s">
        <v>3681</v>
      </c>
      <c r="E71" t="s">
        <v>64</v>
      </c>
      <c r="F71">
        <v>0.3</v>
      </c>
    </row>
    <row r="72" spans="1:6">
      <c r="A72" t="s">
        <v>1686</v>
      </c>
      <c r="B72" t="s">
        <v>1685</v>
      </c>
      <c r="C72" t="s">
        <v>1684</v>
      </c>
      <c r="D72" t="s">
        <v>3682</v>
      </c>
      <c r="E72" t="s">
        <v>65</v>
      </c>
      <c r="F72">
        <v>0.3</v>
      </c>
    </row>
    <row r="73" spans="1:6">
      <c r="A73" t="s">
        <v>1683</v>
      </c>
      <c r="B73" t="s">
        <v>1682</v>
      </c>
      <c r="C73" t="s">
        <v>1681</v>
      </c>
      <c r="D73" t="s">
        <v>3683</v>
      </c>
      <c r="E73" t="s">
        <v>66</v>
      </c>
      <c r="F73">
        <v>0.43333333333333335</v>
      </c>
    </row>
    <row r="74" spans="1:6">
      <c r="A74" t="s">
        <v>1679</v>
      </c>
      <c r="B74" t="s">
        <v>1678</v>
      </c>
      <c r="C74" t="s">
        <v>1677</v>
      </c>
      <c r="D74" t="s">
        <v>3684</v>
      </c>
      <c r="E74" t="s">
        <v>67</v>
      </c>
      <c r="F74">
        <v>0.25</v>
      </c>
    </row>
    <row r="75" spans="1:6">
      <c r="A75" t="s">
        <v>1675</v>
      </c>
      <c r="B75" t="s">
        <v>1674</v>
      </c>
      <c r="C75" t="s">
        <v>1673</v>
      </c>
      <c r="D75" t="s">
        <v>3627</v>
      </c>
      <c r="E75" t="s">
        <v>68</v>
      </c>
      <c r="F75">
        <v>0.26</v>
      </c>
    </row>
    <row r="76" spans="1:6">
      <c r="A76" t="s">
        <v>1672</v>
      </c>
      <c r="B76" t="s">
        <v>1671</v>
      </c>
      <c r="C76" t="s">
        <v>1670</v>
      </c>
      <c r="D76" t="s">
        <v>3628</v>
      </c>
      <c r="E76" t="s">
        <v>69</v>
      </c>
      <c r="F76">
        <v>0.53</v>
      </c>
    </row>
    <row r="77" spans="1:6">
      <c r="A77" t="s">
        <v>1672</v>
      </c>
      <c r="B77" t="s">
        <v>3910</v>
      </c>
      <c r="C77" t="s">
        <v>3909</v>
      </c>
      <c r="D77" t="s">
        <v>3907</v>
      </c>
      <c r="E77" t="s">
        <v>3908</v>
      </c>
      <c r="F77">
        <v>0.25</v>
      </c>
    </row>
    <row r="78" spans="1:6">
      <c r="A78" t="s">
        <v>1669</v>
      </c>
      <c r="B78" t="s">
        <v>1668</v>
      </c>
      <c r="C78" t="s">
        <v>1667</v>
      </c>
      <c r="D78" t="s">
        <v>3602</v>
      </c>
      <c r="E78" t="s">
        <v>70</v>
      </c>
      <c r="F78">
        <v>0.11666666666666667</v>
      </c>
    </row>
    <row r="79" spans="1:6">
      <c r="A79" t="s">
        <v>1666</v>
      </c>
      <c r="B79" t="s">
        <v>1665</v>
      </c>
      <c r="C79" t="s">
        <v>1664</v>
      </c>
      <c r="D79" t="s">
        <v>3603</v>
      </c>
      <c r="E79" t="s">
        <v>71</v>
      </c>
      <c r="F79">
        <v>0.11666666666666667</v>
      </c>
    </row>
    <row r="80" spans="1:6">
      <c r="A80" t="s">
        <v>1663</v>
      </c>
      <c r="B80" t="s">
        <v>1662</v>
      </c>
      <c r="C80" t="s">
        <v>1661</v>
      </c>
      <c r="D80" t="s">
        <v>3612</v>
      </c>
      <c r="E80" t="s">
        <v>1660</v>
      </c>
      <c r="F80">
        <v>0.67</v>
      </c>
    </row>
    <row r="81" spans="1:6">
      <c r="A81" t="s">
        <v>1659</v>
      </c>
      <c r="B81" t="s">
        <v>1658</v>
      </c>
      <c r="C81" t="s">
        <v>1657</v>
      </c>
      <c r="D81" t="s">
        <v>3626</v>
      </c>
      <c r="E81" t="s">
        <v>1656</v>
      </c>
      <c r="F81">
        <v>3</v>
      </c>
    </row>
    <row r="82" spans="1:6">
      <c r="A82" t="s">
        <v>1655</v>
      </c>
      <c r="B82" t="s">
        <v>1654</v>
      </c>
      <c r="C82" t="s">
        <v>1653</v>
      </c>
      <c r="D82" t="s">
        <v>3685</v>
      </c>
      <c r="E82" t="s">
        <v>1651</v>
      </c>
      <c r="F82">
        <v>1.5</v>
      </c>
    </row>
    <row r="83" spans="1:6">
      <c r="A83" t="s">
        <v>1650</v>
      </c>
      <c r="B83" t="s">
        <v>1649</v>
      </c>
      <c r="C83" t="s">
        <v>1648</v>
      </c>
      <c r="D83" t="s">
        <v>3605</v>
      </c>
      <c r="E83" t="s">
        <v>72</v>
      </c>
      <c r="F83">
        <v>0.12</v>
      </c>
    </row>
    <row r="84" spans="1:6">
      <c r="A84" t="s">
        <v>1646</v>
      </c>
      <c r="B84" t="s">
        <v>1645</v>
      </c>
      <c r="C84" t="s">
        <v>1644</v>
      </c>
      <c r="D84" t="s">
        <v>3604</v>
      </c>
      <c r="E84" t="s">
        <v>73</v>
      </c>
      <c r="F84">
        <v>0.12</v>
      </c>
    </row>
    <row r="85" spans="1:6">
      <c r="A85" t="s">
        <v>1642</v>
      </c>
      <c r="B85" t="s">
        <v>1641</v>
      </c>
      <c r="C85" t="s">
        <v>1640</v>
      </c>
      <c r="D85" t="s">
        <v>3686</v>
      </c>
      <c r="E85" t="s">
        <v>1638</v>
      </c>
      <c r="F85">
        <v>0.7</v>
      </c>
    </row>
    <row r="86" spans="1:6">
      <c r="A86" t="s">
        <v>1637</v>
      </c>
      <c r="B86" t="s">
        <v>1636</v>
      </c>
      <c r="C86" t="s">
        <v>1635</v>
      </c>
      <c r="D86" t="s">
        <v>3623</v>
      </c>
      <c r="E86" t="s">
        <v>74</v>
      </c>
      <c r="F86">
        <v>1.55</v>
      </c>
    </row>
    <row r="87" spans="1:6">
      <c r="A87" t="s">
        <v>1633</v>
      </c>
      <c r="B87" t="s">
        <v>1632</v>
      </c>
      <c r="C87" t="s">
        <v>1631</v>
      </c>
      <c r="D87" t="s">
        <v>3609</v>
      </c>
      <c r="E87" t="s">
        <v>75</v>
      </c>
      <c r="F87">
        <v>1.17</v>
      </c>
    </row>
    <row r="88" spans="1:6">
      <c r="A88" t="s">
        <v>1629</v>
      </c>
      <c r="B88" t="s">
        <v>1628</v>
      </c>
      <c r="C88" t="s">
        <v>1627</v>
      </c>
      <c r="D88" t="s">
        <v>3608</v>
      </c>
      <c r="E88" t="s">
        <v>76</v>
      </c>
      <c r="F88">
        <v>0.27</v>
      </c>
    </row>
    <row r="89" spans="1:6">
      <c r="A89" t="s">
        <v>1625</v>
      </c>
      <c r="B89" t="s">
        <v>1624</v>
      </c>
      <c r="C89" t="s">
        <v>1623</v>
      </c>
      <c r="D89" t="s">
        <v>3687</v>
      </c>
      <c r="E89" t="s">
        <v>1622</v>
      </c>
      <c r="F89">
        <v>0.52</v>
      </c>
    </row>
    <row r="90" spans="1:6">
      <c r="A90" t="s">
        <v>1621</v>
      </c>
      <c r="B90" t="s">
        <v>1620</v>
      </c>
      <c r="C90" t="s">
        <v>1619</v>
      </c>
      <c r="D90" t="s">
        <v>3688</v>
      </c>
      <c r="E90" t="s">
        <v>1618</v>
      </c>
      <c r="F90">
        <v>0.83</v>
      </c>
    </row>
    <row r="91" spans="1:6">
      <c r="A91" t="s">
        <v>1617</v>
      </c>
      <c r="B91" t="s">
        <v>1616</v>
      </c>
      <c r="C91" t="s">
        <v>1615</v>
      </c>
      <c r="D91" t="s">
        <v>3689</v>
      </c>
      <c r="E91" t="s">
        <v>77</v>
      </c>
      <c r="F91">
        <v>0.52</v>
      </c>
    </row>
    <row r="92" spans="1:6">
      <c r="A92" t="s">
        <v>1614</v>
      </c>
      <c r="B92" t="s">
        <v>1613</v>
      </c>
      <c r="C92" t="s">
        <v>1612</v>
      </c>
      <c r="D92" t="s">
        <v>3629</v>
      </c>
      <c r="E92" t="s">
        <v>78</v>
      </c>
      <c r="F92">
        <v>0.53</v>
      </c>
    </row>
    <row r="93" spans="1:6">
      <c r="A93" t="s">
        <v>1611</v>
      </c>
      <c r="B93" t="s">
        <v>1610</v>
      </c>
      <c r="C93" t="s">
        <v>1609</v>
      </c>
      <c r="D93" t="s">
        <v>3617</v>
      </c>
      <c r="E93" t="s">
        <v>1608</v>
      </c>
      <c r="F93">
        <v>0.25</v>
      </c>
    </row>
    <row r="94" spans="1:6">
      <c r="A94" t="s">
        <v>1607</v>
      </c>
      <c r="B94" t="s">
        <v>637</v>
      </c>
      <c r="C94" t="s">
        <v>636</v>
      </c>
      <c r="D94" t="s">
        <v>3616</v>
      </c>
      <c r="E94" t="s">
        <v>79</v>
      </c>
      <c r="F94">
        <v>0.1</v>
      </c>
    </row>
    <row r="95" spans="1:6">
      <c r="A95" t="s">
        <v>1606</v>
      </c>
      <c r="B95" t="s">
        <v>3919</v>
      </c>
      <c r="C95" t="s">
        <v>1605</v>
      </c>
      <c r="D95" t="s">
        <v>3917</v>
      </c>
      <c r="E95" t="s">
        <v>3918</v>
      </c>
      <c r="F95">
        <v>0.42</v>
      </c>
    </row>
    <row r="96" spans="1:6">
      <c r="A96" t="s">
        <v>1604</v>
      </c>
      <c r="B96" t="s">
        <v>1603</v>
      </c>
      <c r="C96" t="s">
        <v>1602</v>
      </c>
      <c r="D96" t="s">
        <v>1601</v>
      </c>
      <c r="E96" t="s">
        <v>1600</v>
      </c>
      <c r="F96">
        <v>2</v>
      </c>
    </row>
    <row r="97" spans="1:6">
      <c r="A97" t="s">
        <v>3599</v>
      </c>
      <c r="B97" t="s">
        <v>3913</v>
      </c>
      <c r="C97" t="s">
        <v>3912</v>
      </c>
      <c r="D97" t="s">
        <v>3598</v>
      </c>
      <c r="E97" t="s">
        <v>3911</v>
      </c>
      <c r="F97">
        <v>0.5</v>
      </c>
    </row>
    <row r="98" spans="1:6">
      <c r="A98" t="s">
        <v>3600</v>
      </c>
      <c r="B98" t="s">
        <v>3915</v>
      </c>
      <c r="C98" t="s">
        <v>3914</v>
      </c>
      <c r="D98" t="s">
        <v>3601</v>
      </c>
      <c r="E98" t="s">
        <v>3916</v>
      </c>
      <c r="F98">
        <v>0.92</v>
      </c>
    </row>
    <row r="99" spans="1:6">
      <c r="A99" t="s">
        <v>3606</v>
      </c>
      <c r="B99" t="s">
        <v>1632</v>
      </c>
      <c r="C99" t="s">
        <v>1631</v>
      </c>
      <c r="D99" t="s">
        <v>3690</v>
      </c>
      <c r="E99" t="s">
        <v>75</v>
      </c>
      <c r="F99">
        <v>0.15</v>
      </c>
    </row>
    <row r="100" spans="1:6">
      <c r="A100" t="s">
        <v>3607</v>
      </c>
      <c r="B100" t="s">
        <v>1628</v>
      </c>
      <c r="C100" t="s">
        <v>1627</v>
      </c>
      <c r="D100" t="s">
        <v>3691</v>
      </c>
      <c r="E100" t="s">
        <v>76</v>
      </c>
      <c r="F100">
        <v>0.5</v>
      </c>
    </row>
    <row r="101" spans="1:6">
      <c r="A101" t="s">
        <v>3610</v>
      </c>
      <c r="B101" t="s">
        <v>3920</v>
      </c>
      <c r="C101" t="s">
        <v>3921</v>
      </c>
      <c r="D101" t="s">
        <v>3611</v>
      </c>
      <c r="F101">
        <v>0.67</v>
      </c>
    </row>
    <row r="102" spans="1:6">
      <c r="A102" t="s">
        <v>1842</v>
      </c>
      <c r="B102" t="s">
        <v>1841</v>
      </c>
      <c r="C102" t="s">
        <v>1840</v>
      </c>
      <c r="D102" t="s">
        <v>3692</v>
      </c>
      <c r="E102" t="s">
        <v>29</v>
      </c>
      <c r="F102">
        <v>0.33</v>
      </c>
    </row>
    <row r="103" spans="1:6">
      <c r="A103" t="s">
        <v>1838</v>
      </c>
      <c r="B103" t="s">
        <v>1837</v>
      </c>
      <c r="C103" t="s">
        <v>1836</v>
      </c>
      <c r="D103" t="s">
        <v>3693</v>
      </c>
      <c r="E103" t="s">
        <v>30</v>
      </c>
      <c r="F103">
        <v>0.33333333333333331</v>
      </c>
    </row>
    <row r="104" spans="1:6">
      <c r="A104" t="s">
        <v>1599</v>
      </c>
      <c r="B104" t="s">
        <v>1598</v>
      </c>
      <c r="C104" t="s">
        <v>1597</v>
      </c>
      <c r="D104" t="s">
        <v>654</v>
      </c>
      <c r="E104" t="s">
        <v>1596</v>
      </c>
      <c r="F104">
        <v>0</v>
      </c>
    </row>
    <row r="105" spans="1:6">
      <c r="A105" t="s">
        <v>1595</v>
      </c>
      <c r="B105" t="s">
        <v>1594</v>
      </c>
      <c r="C105" t="s">
        <v>1593</v>
      </c>
      <c r="D105" t="s">
        <v>649</v>
      </c>
      <c r="E105" t="s">
        <v>8</v>
      </c>
      <c r="F105">
        <v>0</v>
      </c>
    </row>
    <row r="106" spans="1:6">
      <c r="A106" t="s">
        <v>1592</v>
      </c>
      <c r="B106" t="s">
        <v>1591</v>
      </c>
      <c r="C106" t="s">
        <v>1590</v>
      </c>
      <c r="D106" t="s">
        <v>645</v>
      </c>
      <c r="E106" t="s">
        <v>9</v>
      </c>
      <c r="F106">
        <v>0</v>
      </c>
    </row>
    <row r="107" spans="1:6">
      <c r="A107" t="s">
        <v>1589</v>
      </c>
      <c r="B107" t="s">
        <v>1588</v>
      </c>
      <c r="C107" t="s">
        <v>1587</v>
      </c>
      <c r="D107" t="s">
        <v>640</v>
      </c>
      <c r="E107" t="s">
        <v>1586</v>
      </c>
      <c r="F107">
        <v>0.5</v>
      </c>
    </row>
    <row r="108" spans="1:6">
      <c r="A108" t="s">
        <v>1585</v>
      </c>
      <c r="B108" t="s">
        <v>1584</v>
      </c>
      <c r="C108" t="s">
        <v>1583</v>
      </c>
      <c r="D108" t="s">
        <v>1582</v>
      </c>
      <c r="E108" t="s">
        <v>10</v>
      </c>
      <c r="F108">
        <v>0.5</v>
      </c>
    </row>
    <row r="109" spans="1:6">
      <c r="A109" t="s">
        <v>1581</v>
      </c>
      <c r="B109" t="s">
        <v>1580</v>
      </c>
      <c r="C109" t="s">
        <v>1579</v>
      </c>
      <c r="D109" t="s">
        <v>1578</v>
      </c>
      <c r="E109" t="s">
        <v>1577</v>
      </c>
      <c r="F109">
        <v>0.2</v>
      </c>
    </row>
    <row r="110" spans="1:6">
      <c r="A110" t="s">
        <v>1576</v>
      </c>
      <c r="B110" t="s">
        <v>656</v>
      </c>
      <c r="C110" t="s">
        <v>655</v>
      </c>
      <c r="D110" t="s">
        <v>654</v>
      </c>
      <c r="E110" t="s">
        <v>653</v>
      </c>
      <c r="F110">
        <v>0</v>
      </c>
    </row>
    <row r="111" spans="1:6">
      <c r="A111" t="s">
        <v>1575</v>
      </c>
      <c r="B111" t="s">
        <v>651</v>
      </c>
      <c r="C111" t="s">
        <v>650</v>
      </c>
      <c r="D111" t="s">
        <v>649</v>
      </c>
      <c r="E111" t="s">
        <v>648</v>
      </c>
      <c r="F111">
        <v>0</v>
      </c>
    </row>
    <row r="112" spans="1:6">
      <c r="A112" t="s">
        <v>1574</v>
      </c>
      <c r="B112" t="s">
        <v>646</v>
      </c>
      <c r="C112" t="s">
        <v>644</v>
      </c>
      <c r="D112" t="s">
        <v>645</v>
      </c>
      <c r="E112" t="s">
        <v>644</v>
      </c>
      <c r="F112">
        <v>0</v>
      </c>
    </row>
    <row r="113" spans="1:6">
      <c r="A113" t="s">
        <v>1573</v>
      </c>
      <c r="B113" t="s">
        <v>642</v>
      </c>
      <c r="C113" t="s">
        <v>641</v>
      </c>
      <c r="D113" t="s">
        <v>640</v>
      </c>
      <c r="E113" t="s">
        <v>1214</v>
      </c>
      <c r="F113">
        <v>0.7</v>
      </c>
    </row>
    <row r="114" spans="1:6">
      <c r="A114" t="s">
        <v>1572</v>
      </c>
      <c r="B114" t="s">
        <v>637</v>
      </c>
      <c r="C114" t="s">
        <v>636</v>
      </c>
      <c r="D114" t="s">
        <v>1571</v>
      </c>
      <c r="E114" t="s">
        <v>79</v>
      </c>
      <c r="F114">
        <v>0.5</v>
      </c>
    </row>
    <row r="115" spans="1:6">
      <c r="A115" t="s">
        <v>1570</v>
      </c>
      <c r="B115" t="s">
        <v>1569</v>
      </c>
      <c r="C115" t="s">
        <v>1568</v>
      </c>
      <c r="D115" t="s">
        <v>1567</v>
      </c>
      <c r="E115" t="s">
        <v>1566</v>
      </c>
      <c r="F115">
        <v>1</v>
      </c>
    </row>
    <row r="116" spans="1:6">
      <c r="A116" t="s">
        <v>1565</v>
      </c>
      <c r="B116" t="s">
        <v>627</v>
      </c>
      <c r="C116" t="s">
        <v>626</v>
      </c>
      <c r="D116" t="s">
        <v>625</v>
      </c>
      <c r="E116" t="s">
        <v>624</v>
      </c>
      <c r="F116">
        <v>0.7</v>
      </c>
    </row>
    <row r="117" spans="1:6">
      <c r="A117" t="s">
        <v>1564</v>
      </c>
      <c r="B117" t="s">
        <v>1563</v>
      </c>
      <c r="C117" t="s">
        <v>1562</v>
      </c>
      <c r="D117" t="s">
        <v>3694</v>
      </c>
      <c r="E117" t="s">
        <v>1561</v>
      </c>
      <c r="F117">
        <v>0.2</v>
      </c>
    </row>
    <row r="118" spans="1:6">
      <c r="A118" t="s">
        <v>1560</v>
      </c>
      <c r="B118" t="s">
        <v>1559</v>
      </c>
      <c r="C118" t="s">
        <v>1558</v>
      </c>
      <c r="D118" t="s">
        <v>3695</v>
      </c>
      <c r="E118" t="s">
        <v>1557</v>
      </c>
      <c r="F118">
        <v>0.4</v>
      </c>
    </row>
    <row r="119" spans="1:6">
      <c r="A119" t="s">
        <v>1556</v>
      </c>
      <c r="B119" t="s">
        <v>1555</v>
      </c>
      <c r="C119" t="s">
        <v>1554</v>
      </c>
      <c r="D119" t="s">
        <v>3696</v>
      </c>
      <c r="E119" t="s">
        <v>1553</v>
      </c>
      <c r="F119">
        <v>0.1</v>
      </c>
    </row>
    <row r="120" spans="1:6">
      <c r="A120" t="s">
        <v>1552</v>
      </c>
      <c r="B120" t="s">
        <v>1551</v>
      </c>
      <c r="C120" t="s">
        <v>1550</v>
      </c>
      <c r="D120" t="s">
        <v>3697</v>
      </c>
      <c r="E120" t="s">
        <v>1549</v>
      </c>
      <c r="F120">
        <v>1.3</v>
      </c>
    </row>
    <row r="121" spans="1:6">
      <c r="A121" t="s">
        <v>1548</v>
      </c>
      <c r="B121" t="s">
        <v>1547</v>
      </c>
      <c r="C121" t="s">
        <v>1546</v>
      </c>
      <c r="D121" t="s">
        <v>3698</v>
      </c>
      <c r="E121" t="s">
        <v>1545</v>
      </c>
      <c r="F121">
        <v>0.8</v>
      </c>
    </row>
    <row r="122" spans="1:6">
      <c r="A122" t="s">
        <v>1544</v>
      </c>
      <c r="B122" t="s">
        <v>1543</v>
      </c>
      <c r="C122" t="s">
        <v>1542</v>
      </c>
      <c r="D122" t="s">
        <v>3699</v>
      </c>
      <c r="E122" t="s">
        <v>1541</v>
      </c>
      <c r="F122">
        <v>1.5</v>
      </c>
    </row>
    <row r="123" spans="1:6">
      <c r="A123" t="s">
        <v>1540</v>
      </c>
      <c r="B123" t="s">
        <v>1539</v>
      </c>
      <c r="C123" t="s">
        <v>1538</v>
      </c>
      <c r="D123" t="s">
        <v>3700</v>
      </c>
      <c r="E123" t="s">
        <v>1537</v>
      </c>
      <c r="F123">
        <v>1.5</v>
      </c>
    </row>
    <row r="124" spans="1:6">
      <c r="A124" t="s">
        <v>1536</v>
      </c>
      <c r="B124" t="s">
        <v>1535</v>
      </c>
      <c r="C124" t="s">
        <v>1534</v>
      </c>
      <c r="D124" t="s">
        <v>3701</v>
      </c>
      <c r="E124" t="s">
        <v>1533</v>
      </c>
      <c r="F124">
        <v>1</v>
      </c>
    </row>
    <row r="125" spans="1:6">
      <c r="A125" t="s">
        <v>1532</v>
      </c>
      <c r="B125" t="s">
        <v>1531</v>
      </c>
      <c r="C125" t="s">
        <v>1530</v>
      </c>
      <c r="D125" t="s">
        <v>3702</v>
      </c>
      <c r="E125" t="s">
        <v>1529</v>
      </c>
      <c r="F125">
        <v>1</v>
      </c>
    </row>
    <row r="126" spans="1:6">
      <c r="A126" t="s">
        <v>1528</v>
      </c>
      <c r="B126" t="s">
        <v>1527</v>
      </c>
      <c r="C126" t="s">
        <v>1526</v>
      </c>
      <c r="D126" t="s">
        <v>3703</v>
      </c>
      <c r="E126" t="s">
        <v>1525</v>
      </c>
      <c r="F126">
        <v>0.8</v>
      </c>
    </row>
    <row r="127" spans="1:6">
      <c r="A127" t="s">
        <v>1524</v>
      </c>
      <c r="B127" t="s">
        <v>1523</v>
      </c>
      <c r="C127" t="s">
        <v>1522</v>
      </c>
      <c r="D127" t="s">
        <v>3704</v>
      </c>
      <c r="E127" t="s">
        <v>1521</v>
      </c>
      <c r="F127">
        <v>0.8</v>
      </c>
    </row>
    <row r="128" spans="1:6">
      <c r="A128" t="s">
        <v>1520</v>
      </c>
      <c r="B128" t="s">
        <v>1519</v>
      </c>
      <c r="C128" t="s">
        <v>1518</v>
      </c>
      <c r="D128" t="s">
        <v>3705</v>
      </c>
      <c r="E128" t="s">
        <v>1517</v>
      </c>
      <c r="F128">
        <v>0.5</v>
      </c>
    </row>
    <row r="129" spans="1:6">
      <c r="A129" t="s">
        <v>1516</v>
      </c>
      <c r="B129" t="s">
        <v>1515</v>
      </c>
      <c r="C129" t="s">
        <v>1514</v>
      </c>
      <c r="D129" t="s">
        <v>3706</v>
      </c>
      <c r="E129" t="s">
        <v>1513</v>
      </c>
      <c r="F129">
        <v>0.8</v>
      </c>
    </row>
    <row r="130" spans="1:6">
      <c r="A130" t="s">
        <v>1512</v>
      </c>
      <c r="B130" t="s">
        <v>1511</v>
      </c>
      <c r="C130" t="s">
        <v>1510</v>
      </c>
      <c r="D130" t="s">
        <v>3707</v>
      </c>
      <c r="E130" t="s">
        <v>1509</v>
      </c>
      <c r="F130">
        <v>1</v>
      </c>
    </row>
    <row r="131" spans="1:6">
      <c r="A131" t="s">
        <v>1508</v>
      </c>
      <c r="B131" t="s">
        <v>1507</v>
      </c>
      <c r="C131" t="s">
        <v>1506</v>
      </c>
      <c r="D131" t="s">
        <v>3708</v>
      </c>
      <c r="E131" t="s">
        <v>1505</v>
      </c>
      <c r="F131">
        <v>0.8</v>
      </c>
    </row>
    <row r="132" spans="1:6">
      <c r="A132" t="s">
        <v>1504</v>
      </c>
      <c r="B132" t="s">
        <v>1503</v>
      </c>
      <c r="C132" t="s">
        <v>1502</v>
      </c>
      <c r="D132" t="s">
        <v>3709</v>
      </c>
      <c r="E132" t="s">
        <v>1501</v>
      </c>
      <c r="F132">
        <v>0.5</v>
      </c>
    </row>
    <row r="133" spans="1:6">
      <c r="A133" t="s">
        <v>1500</v>
      </c>
      <c r="B133" t="s">
        <v>1499</v>
      </c>
      <c r="C133" t="s">
        <v>1498</v>
      </c>
      <c r="D133" t="s">
        <v>3710</v>
      </c>
      <c r="E133" t="s">
        <v>1497</v>
      </c>
      <c r="F133">
        <v>1.5</v>
      </c>
    </row>
    <row r="134" spans="1:6">
      <c r="A134" t="s">
        <v>1496</v>
      </c>
      <c r="B134" t="s">
        <v>1495</v>
      </c>
      <c r="C134" t="s">
        <v>1494</v>
      </c>
      <c r="D134" t="s">
        <v>3711</v>
      </c>
      <c r="E134" t="s">
        <v>1493</v>
      </c>
      <c r="F134">
        <v>0.8</v>
      </c>
    </row>
    <row r="135" spans="1:6">
      <c r="A135" t="s">
        <v>1492</v>
      </c>
      <c r="B135" t="s">
        <v>1491</v>
      </c>
      <c r="C135" t="s">
        <v>1490</v>
      </c>
      <c r="D135" t="s">
        <v>3712</v>
      </c>
      <c r="E135" t="s">
        <v>1489</v>
      </c>
      <c r="F135">
        <v>0.8</v>
      </c>
    </row>
    <row r="136" spans="1:6">
      <c r="A136" t="s">
        <v>1488</v>
      </c>
      <c r="B136" t="s">
        <v>1233</v>
      </c>
      <c r="C136" t="s">
        <v>1232</v>
      </c>
      <c r="D136" t="s">
        <v>3713</v>
      </c>
      <c r="E136" t="s">
        <v>1231</v>
      </c>
      <c r="F136">
        <v>0.8</v>
      </c>
    </row>
    <row r="137" spans="1:6">
      <c r="A137" t="s">
        <v>1487</v>
      </c>
      <c r="B137" t="s">
        <v>1486</v>
      </c>
      <c r="C137" t="s">
        <v>1485</v>
      </c>
      <c r="D137" t="s">
        <v>3714</v>
      </c>
      <c r="E137" t="s">
        <v>1484</v>
      </c>
      <c r="F137">
        <v>0.3</v>
      </c>
    </row>
    <row r="138" spans="1:6">
      <c r="A138" t="s">
        <v>1483</v>
      </c>
      <c r="B138" t="s">
        <v>1482</v>
      </c>
      <c r="C138" t="s">
        <v>1481</v>
      </c>
      <c r="D138" t="s">
        <v>3715</v>
      </c>
      <c r="E138" t="s">
        <v>1480</v>
      </c>
      <c r="F138">
        <v>0.8</v>
      </c>
    </row>
    <row r="139" spans="1:6">
      <c r="A139" t="s">
        <v>1479</v>
      </c>
      <c r="B139" t="s">
        <v>1478</v>
      </c>
      <c r="C139" t="s">
        <v>1477</v>
      </c>
      <c r="D139" t="s">
        <v>3716</v>
      </c>
      <c r="E139" t="s">
        <v>1476</v>
      </c>
      <c r="F139">
        <v>0.3</v>
      </c>
    </row>
    <row r="140" spans="1:6">
      <c r="A140" t="s">
        <v>1475</v>
      </c>
      <c r="B140" t="s">
        <v>1474</v>
      </c>
      <c r="C140" t="s">
        <v>1473</v>
      </c>
      <c r="D140" t="s">
        <v>3717</v>
      </c>
      <c r="E140" t="s">
        <v>1472</v>
      </c>
      <c r="F140">
        <v>0.5</v>
      </c>
    </row>
    <row r="141" spans="1:6">
      <c r="A141" t="s">
        <v>1471</v>
      </c>
      <c r="B141" t="s">
        <v>1470</v>
      </c>
      <c r="C141" t="s">
        <v>1469</v>
      </c>
      <c r="D141" t="s">
        <v>3718</v>
      </c>
      <c r="E141" t="s">
        <v>1468</v>
      </c>
      <c r="F141">
        <v>0.7</v>
      </c>
    </row>
    <row r="142" spans="1:6">
      <c r="A142" t="s">
        <v>1467</v>
      </c>
      <c r="B142" t="s">
        <v>1465</v>
      </c>
      <c r="C142" t="s">
        <v>1464</v>
      </c>
      <c r="D142" t="s">
        <v>3719</v>
      </c>
      <c r="E142" t="s">
        <v>1463</v>
      </c>
      <c r="F142">
        <v>0.3</v>
      </c>
    </row>
    <row r="143" spans="1:6">
      <c r="A143" t="s">
        <v>1466</v>
      </c>
      <c r="B143" t="s">
        <v>1465</v>
      </c>
      <c r="C143" t="s">
        <v>1464</v>
      </c>
      <c r="D143" t="s">
        <v>3720</v>
      </c>
      <c r="E143" t="s">
        <v>1463</v>
      </c>
      <c r="F143">
        <v>1.2</v>
      </c>
    </row>
    <row r="144" spans="1:6">
      <c r="A144" t="s">
        <v>1462</v>
      </c>
      <c r="B144" t="s">
        <v>1461</v>
      </c>
      <c r="C144" t="s">
        <v>1460</v>
      </c>
      <c r="D144" t="s">
        <v>3721</v>
      </c>
      <c r="E144" t="s">
        <v>1459</v>
      </c>
      <c r="F144">
        <v>0.3</v>
      </c>
    </row>
    <row r="145" spans="1:6">
      <c r="A145" t="s">
        <v>1458</v>
      </c>
      <c r="B145" t="s">
        <v>622</v>
      </c>
      <c r="C145" t="s">
        <v>1457</v>
      </c>
      <c r="D145" t="s">
        <v>3722</v>
      </c>
      <c r="E145" t="s">
        <v>619</v>
      </c>
      <c r="F145">
        <v>4</v>
      </c>
    </row>
    <row r="146" spans="1:6">
      <c r="A146" t="s">
        <v>1456</v>
      </c>
      <c r="B146" t="s">
        <v>1455</v>
      </c>
      <c r="C146" t="s">
        <v>1454</v>
      </c>
      <c r="D146" t="s">
        <v>3723</v>
      </c>
      <c r="E146" t="s">
        <v>1453</v>
      </c>
      <c r="F146">
        <v>24</v>
      </c>
    </row>
    <row r="147" spans="1:6">
      <c r="A147" t="s">
        <v>1452</v>
      </c>
      <c r="B147" t="s">
        <v>1451</v>
      </c>
      <c r="C147" t="s">
        <v>1450</v>
      </c>
      <c r="D147" t="s">
        <v>3647</v>
      </c>
      <c r="E147" t="s">
        <v>1449</v>
      </c>
      <c r="F147">
        <v>0.7</v>
      </c>
    </row>
    <row r="148" spans="1:6">
      <c r="A148" t="s">
        <v>1448</v>
      </c>
      <c r="B148" t="s">
        <v>1447</v>
      </c>
      <c r="C148" t="s">
        <v>1446</v>
      </c>
      <c r="D148" t="s">
        <v>3724</v>
      </c>
      <c r="E148" t="s">
        <v>1445</v>
      </c>
      <c r="F148">
        <v>0.3</v>
      </c>
    </row>
    <row r="149" spans="1:6">
      <c r="A149" t="s">
        <v>1444</v>
      </c>
      <c r="B149" t="s">
        <v>1443</v>
      </c>
      <c r="C149" t="s">
        <v>1442</v>
      </c>
      <c r="D149" t="s">
        <v>1442</v>
      </c>
      <c r="E149" t="s">
        <v>1441</v>
      </c>
      <c r="F149">
        <v>0.2</v>
      </c>
    </row>
    <row r="150" spans="1:6">
      <c r="A150" t="s">
        <v>1440</v>
      </c>
      <c r="B150" t="s">
        <v>1439</v>
      </c>
      <c r="C150" t="s">
        <v>1438</v>
      </c>
      <c r="D150" t="s">
        <v>3725</v>
      </c>
      <c r="E150" t="s">
        <v>1437</v>
      </c>
      <c r="F150">
        <v>0.7</v>
      </c>
    </row>
    <row r="151" spans="1:6">
      <c r="A151" t="s">
        <v>1436</v>
      </c>
      <c r="B151" t="s">
        <v>1435</v>
      </c>
      <c r="C151" t="s">
        <v>1434</v>
      </c>
      <c r="D151" t="s">
        <v>3726</v>
      </c>
      <c r="E151" t="s">
        <v>1433</v>
      </c>
      <c r="F151">
        <v>0.2</v>
      </c>
    </row>
    <row r="152" spans="1:6">
      <c r="A152" t="s">
        <v>1432</v>
      </c>
      <c r="B152" t="s">
        <v>1431</v>
      </c>
      <c r="C152" t="s">
        <v>1430</v>
      </c>
      <c r="D152" t="s">
        <v>3727</v>
      </c>
      <c r="E152" t="s">
        <v>1429</v>
      </c>
      <c r="F152">
        <v>0.4</v>
      </c>
    </row>
    <row r="153" spans="1:6">
      <c r="A153" t="s">
        <v>1428</v>
      </c>
      <c r="B153" t="s">
        <v>1427</v>
      </c>
      <c r="C153" t="s">
        <v>1426</v>
      </c>
      <c r="D153" t="s">
        <v>3728</v>
      </c>
      <c r="E153" t="s">
        <v>1425</v>
      </c>
      <c r="F153">
        <v>0.3</v>
      </c>
    </row>
    <row r="154" spans="1:6">
      <c r="A154" t="s">
        <v>1424</v>
      </c>
      <c r="B154" t="s">
        <v>1423</v>
      </c>
      <c r="C154" t="s">
        <v>1422</v>
      </c>
      <c r="D154" t="s">
        <v>3729</v>
      </c>
      <c r="E154" t="s">
        <v>1421</v>
      </c>
      <c r="F154">
        <v>0.5</v>
      </c>
    </row>
    <row r="155" spans="1:6">
      <c r="A155" t="s">
        <v>1420</v>
      </c>
      <c r="B155" t="s">
        <v>1419</v>
      </c>
      <c r="C155" t="s">
        <v>1418</v>
      </c>
      <c r="D155" t="s">
        <v>3730</v>
      </c>
      <c r="E155" t="s">
        <v>1417</v>
      </c>
      <c r="F155">
        <v>0.1</v>
      </c>
    </row>
    <row r="156" spans="1:6">
      <c r="A156" t="s">
        <v>1416</v>
      </c>
      <c r="B156" t="s">
        <v>1415</v>
      </c>
      <c r="C156" t="s">
        <v>1414</v>
      </c>
      <c r="D156" t="s">
        <v>3731</v>
      </c>
      <c r="E156" t="s">
        <v>1413</v>
      </c>
      <c r="F156">
        <v>0.1</v>
      </c>
    </row>
    <row r="157" spans="1:6">
      <c r="A157" t="s">
        <v>1412</v>
      </c>
      <c r="B157" t="s">
        <v>1411</v>
      </c>
      <c r="C157" t="s">
        <v>1410</v>
      </c>
      <c r="D157" t="s">
        <v>3732</v>
      </c>
      <c r="E157" t="s">
        <v>1410</v>
      </c>
      <c r="F157">
        <v>0.1</v>
      </c>
    </row>
    <row r="158" spans="1:6">
      <c r="A158" t="s">
        <v>1409</v>
      </c>
      <c r="B158" t="s">
        <v>1408</v>
      </c>
      <c r="C158" t="s">
        <v>1407</v>
      </c>
      <c r="D158" t="s">
        <v>3733</v>
      </c>
      <c r="E158" t="s">
        <v>1406</v>
      </c>
      <c r="F158">
        <v>0.1</v>
      </c>
    </row>
    <row r="159" spans="1:6">
      <c r="A159" t="s">
        <v>1405</v>
      </c>
      <c r="B159" t="s">
        <v>1404</v>
      </c>
      <c r="C159" t="s">
        <v>1403</v>
      </c>
      <c r="D159" t="s">
        <v>3734</v>
      </c>
      <c r="E159" t="s">
        <v>1402</v>
      </c>
      <c r="F159">
        <v>0.1</v>
      </c>
    </row>
    <row r="160" spans="1:6">
      <c r="A160" t="s">
        <v>1401</v>
      </c>
      <c r="B160" t="s">
        <v>1400</v>
      </c>
      <c r="C160" t="s">
        <v>1399</v>
      </c>
      <c r="D160" t="s">
        <v>3735</v>
      </c>
      <c r="E160" t="s">
        <v>1398</v>
      </c>
      <c r="F160">
        <v>1.5</v>
      </c>
    </row>
    <row r="161" spans="1:6">
      <c r="A161" t="s">
        <v>1397</v>
      </c>
      <c r="B161" t="s">
        <v>1396</v>
      </c>
      <c r="C161" t="s">
        <v>1395</v>
      </c>
      <c r="D161" t="s">
        <v>3736</v>
      </c>
      <c r="E161" t="s">
        <v>1394</v>
      </c>
      <c r="F161">
        <v>0.4</v>
      </c>
    </row>
    <row r="162" spans="1:6">
      <c r="A162" t="s">
        <v>1393</v>
      </c>
      <c r="B162" t="s">
        <v>1392</v>
      </c>
      <c r="C162" t="s">
        <v>1391</v>
      </c>
      <c r="D162" t="s">
        <v>3737</v>
      </c>
      <c r="E162" t="s">
        <v>1390</v>
      </c>
      <c r="F162">
        <v>0.2</v>
      </c>
    </row>
    <row r="163" spans="1:6">
      <c r="A163" t="s">
        <v>1389</v>
      </c>
      <c r="B163" t="s">
        <v>1388</v>
      </c>
      <c r="C163" t="s">
        <v>1387</v>
      </c>
      <c r="D163" t="s">
        <v>3738</v>
      </c>
      <c r="E163" t="s">
        <v>1386</v>
      </c>
      <c r="F163">
        <v>0.5</v>
      </c>
    </row>
    <row r="164" spans="1:6">
      <c r="A164" t="s">
        <v>1385</v>
      </c>
      <c r="B164" t="s">
        <v>1384</v>
      </c>
      <c r="C164" t="s">
        <v>1383</v>
      </c>
      <c r="D164" t="s">
        <v>3739</v>
      </c>
      <c r="E164" t="s">
        <v>1382</v>
      </c>
      <c r="F164">
        <v>0.1</v>
      </c>
    </row>
    <row r="165" spans="1:6">
      <c r="A165" t="s">
        <v>1381</v>
      </c>
      <c r="B165" t="s">
        <v>1380</v>
      </c>
      <c r="C165" t="s">
        <v>1379</v>
      </c>
      <c r="D165" t="s">
        <v>3740</v>
      </c>
      <c r="E165" t="s">
        <v>1378</v>
      </c>
      <c r="F165">
        <v>0.7</v>
      </c>
    </row>
    <row r="166" spans="1:6">
      <c r="A166" t="s">
        <v>1377</v>
      </c>
      <c r="B166" t="s">
        <v>1376</v>
      </c>
      <c r="C166" t="s">
        <v>1375</v>
      </c>
      <c r="D166" t="s">
        <v>3741</v>
      </c>
      <c r="E166" t="s">
        <v>1374</v>
      </c>
      <c r="F166">
        <v>0.2</v>
      </c>
    </row>
    <row r="167" spans="1:6">
      <c r="A167" t="s">
        <v>1373</v>
      </c>
      <c r="B167" t="s">
        <v>1372</v>
      </c>
      <c r="C167" t="s">
        <v>1371</v>
      </c>
      <c r="D167" t="s">
        <v>3742</v>
      </c>
      <c r="E167" t="s">
        <v>1370</v>
      </c>
      <c r="F167">
        <v>0.3</v>
      </c>
    </row>
    <row r="168" spans="1:6">
      <c r="A168" t="s">
        <v>1369</v>
      </c>
      <c r="B168" t="s">
        <v>1368</v>
      </c>
      <c r="C168" t="s">
        <v>1367</v>
      </c>
      <c r="D168" t="s">
        <v>3743</v>
      </c>
      <c r="E168" t="s">
        <v>1366</v>
      </c>
      <c r="F168">
        <v>0.3</v>
      </c>
    </row>
    <row r="169" spans="1:6">
      <c r="A169" t="s">
        <v>1365</v>
      </c>
      <c r="B169" t="s">
        <v>1364</v>
      </c>
      <c r="C169" t="s">
        <v>1363</v>
      </c>
      <c r="D169" t="s">
        <v>3744</v>
      </c>
      <c r="E169" t="s">
        <v>1362</v>
      </c>
      <c r="F169">
        <v>0.2</v>
      </c>
    </row>
    <row r="170" spans="1:6">
      <c r="A170" t="s">
        <v>1361</v>
      </c>
      <c r="B170" t="s">
        <v>1360</v>
      </c>
      <c r="C170" t="s">
        <v>1359</v>
      </c>
      <c r="D170" t="s">
        <v>3745</v>
      </c>
      <c r="E170" t="s">
        <v>1358</v>
      </c>
      <c r="F170">
        <v>0.3</v>
      </c>
    </row>
    <row r="171" spans="1:6">
      <c r="A171" t="s">
        <v>1357</v>
      </c>
      <c r="B171" t="s">
        <v>1356</v>
      </c>
      <c r="C171" t="s">
        <v>1355</v>
      </c>
      <c r="D171" t="s">
        <v>3746</v>
      </c>
      <c r="E171" t="s">
        <v>1354</v>
      </c>
      <c r="F171">
        <v>0.3</v>
      </c>
    </row>
    <row r="172" spans="1:6">
      <c r="A172" t="s">
        <v>1353</v>
      </c>
      <c r="B172" t="s">
        <v>1352</v>
      </c>
      <c r="C172" t="s">
        <v>1351</v>
      </c>
      <c r="D172" t="s">
        <v>3747</v>
      </c>
      <c r="E172" t="s">
        <v>1350</v>
      </c>
      <c r="F172">
        <v>0.1</v>
      </c>
    </row>
    <row r="173" spans="1:6">
      <c r="A173" t="s">
        <v>1349</v>
      </c>
      <c r="B173" t="s">
        <v>1348</v>
      </c>
      <c r="C173" t="s">
        <v>1347</v>
      </c>
      <c r="D173" t="s">
        <v>3748</v>
      </c>
      <c r="E173" t="s">
        <v>1346</v>
      </c>
      <c r="F173">
        <v>0.1</v>
      </c>
    </row>
    <row r="174" spans="1:6">
      <c r="A174" t="s">
        <v>1345</v>
      </c>
      <c r="B174" t="s">
        <v>1344</v>
      </c>
      <c r="C174" t="s">
        <v>1343</v>
      </c>
      <c r="D174" t="s">
        <v>3749</v>
      </c>
      <c r="E174" t="s">
        <v>1342</v>
      </c>
      <c r="F174">
        <v>0.3</v>
      </c>
    </row>
    <row r="175" spans="1:6">
      <c r="A175" t="s">
        <v>1341</v>
      </c>
      <c r="B175" t="s">
        <v>1340</v>
      </c>
      <c r="C175" t="s">
        <v>1339</v>
      </c>
      <c r="D175" t="s">
        <v>3750</v>
      </c>
      <c r="E175" t="s">
        <v>1338</v>
      </c>
      <c r="F175">
        <v>0.4</v>
      </c>
    </row>
    <row r="176" spans="1:6">
      <c r="A176" t="s">
        <v>1337</v>
      </c>
      <c r="B176" t="s">
        <v>1336</v>
      </c>
      <c r="C176" t="s">
        <v>1335</v>
      </c>
      <c r="D176" t="s">
        <v>3751</v>
      </c>
      <c r="E176" t="s">
        <v>1334</v>
      </c>
      <c r="F176">
        <v>0.3</v>
      </c>
    </row>
    <row r="177" spans="1:6">
      <c r="A177" t="s">
        <v>1333</v>
      </c>
      <c r="B177" t="s">
        <v>1332</v>
      </c>
      <c r="C177" t="s">
        <v>1331</v>
      </c>
      <c r="D177" t="s">
        <v>3752</v>
      </c>
      <c r="E177" t="s">
        <v>1330</v>
      </c>
      <c r="F177">
        <v>0.3</v>
      </c>
    </row>
    <row r="178" spans="1:6">
      <c r="A178" t="s">
        <v>1329</v>
      </c>
      <c r="B178" t="s">
        <v>1328</v>
      </c>
      <c r="C178" t="s">
        <v>1327</v>
      </c>
      <c r="D178" t="s">
        <v>3753</v>
      </c>
      <c r="E178" t="s">
        <v>1326</v>
      </c>
      <c r="F178">
        <v>0.5</v>
      </c>
    </row>
    <row r="179" spans="1:6">
      <c r="A179" t="s">
        <v>1325</v>
      </c>
      <c r="B179" t="s">
        <v>1324</v>
      </c>
      <c r="C179" t="s">
        <v>1323</v>
      </c>
      <c r="D179" t="s">
        <v>3754</v>
      </c>
      <c r="E179" t="s">
        <v>1322</v>
      </c>
      <c r="F179">
        <v>0.8</v>
      </c>
    </row>
    <row r="180" spans="1:6">
      <c r="A180" t="s">
        <v>1321</v>
      </c>
      <c r="B180" t="s">
        <v>1320</v>
      </c>
      <c r="C180" t="s">
        <v>1319</v>
      </c>
      <c r="D180" t="s">
        <v>3755</v>
      </c>
      <c r="E180" t="s">
        <v>1318</v>
      </c>
      <c r="F180">
        <v>0.8</v>
      </c>
    </row>
    <row r="181" spans="1:6">
      <c r="A181" t="s">
        <v>1317</v>
      </c>
      <c r="B181" t="s">
        <v>1316</v>
      </c>
      <c r="C181" t="s">
        <v>1315</v>
      </c>
      <c r="D181" t="s">
        <v>3756</v>
      </c>
      <c r="E181" t="s">
        <v>1314</v>
      </c>
      <c r="F181">
        <v>0.4</v>
      </c>
    </row>
    <row r="182" spans="1:6">
      <c r="A182" t="s">
        <v>1313</v>
      </c>
      <c r="B182" t="s">
        <v>1312</v>
      </c>
      <c r="C182" t="s">
        <v>1311</v>
      </c>
      <c r="D182" t="s">
        <v>3757</v>
      </c>
      <c r="E182" t="s">
        <v>1310</v>
      </c>
      <c r="F182">
        <v>0.8</v>
      </c>
    </row>
    <row r="183" spans="1:6">
      <c r="A183" t="s">
        <v>1309</v>
      </c>
      <c r="B183" t="s">
        <v>1308</v>
      </c>
      <c r="C183" t="s">
        <v>1307</v>
      </c>
      <c r="D183" t="s">
        <v>3758</v>
      </c>
      <c r="E183" t="s">
        <v>1306</v>
      </c>
      <c r="F183">
        <v>1.5</v>
      </c>
    </row>
    <row r="184" spans="1:6">
      <c r="A184" t="s">
        <v>1305</v>
      </c>
      <c r="B184" t="s">
        <v>1304</v>
      </c>
      <c r="C184" t="s">
        <v>1303</v>
      </c>
      <c r="D184" t="s">
        <v>3759</v>
      </c>
      <c r="E184" t="s">
        <v>1302</v>
      </c>
      <c r="F184">
        <v>1.5</v>
      </c>
    </row>
    <row r="185" spans="1:6">
      <c r="A185" t="s">
        <v>1301</v>
      </c>
      <c r="B185" t="s">
        <v>1300</v>
      </c>
      <c r="C185" t="s">
        <v>1299</v>
      </c>
      <c r="D185" t="s">
        <v>1299</v>
      </c>
      <c r="E185" t="s">
        <v>1297</v>
      </c>
      <c r="F185">
        <v>3</v>
      </c>
    </row>
    <row r="186" spans="1:6">
      <c r="A186" t="s">
        <v>1296</v>
      </c>
      <c r="B186" t="s">
        <v>1295</v>
      </c>
      <c r="C186" t="s">
        <v>1294</v>
      </c>
      <c r="D186" t="s">
        <v>3760</v>
      </c>
      <c r="E186" t="s">
        <v>1293</v>
      </c>
      <c r="F186">
        <v>3</v>
      </c>
    </row>
    <row r="187" spans="1:6">
      <c r="A187" t="s">
        <v>1292</v>
      </c>
      <c r="B187" t="s">
        <v>1291</v>
      </c>
      <c r="C187" t="s">
        <v>1290</v>
      </c>
      <c r="D187" t="s">
        <v>3761</v>
      </c>
      <c r="E187" t="s">
        <v>1289</v>
      </c>
      <c r="F187">
        <v>0.7</v>
      </c>
    </row>
    <row r="188" spans="1:6">
      <c r="A188" t="s">
        <v>1288</v>
      </c>
      <c r="B188" t="s">
        <v>1287</v>
      </c>
      <c r="C188" t="s">
        <v>1286</v>
      </c>
      <c r="D188" t="s">
        <v>3762</v>
      </c>
      <c r="E188" t="s">
        <v>1285</v>
      </c>
      <c r="F188">
        <v>0.2</v>
      </c>
    </row>
    <row r="189" spans="1:6">
      <c r="A189" t="s">
        <v>1284</v>
      </c>
      <c r="B189" t="s">
        <v>1283</v>
      </c>
      <c r="C189" t="s">
        <v>1283</v>
      </c>
      <c r="D189" t="s">
        <v>1283</v>
      </c>
      <c r="E189" t="s">
        <v>1283</v>
      </c>
      <c r="F189">
        <v>0.5</v>
      </c>
    </row>
    <row r="190" spans="1:6">
      <c r="A190" t="s">
        <v>1282</v>
      </c>
      <c r="B190" t="s">
        <v>1281</v>
      </c>
      <c r="C190" t="s">
        <v>1280</v>
      </c>
      <c r="D190" t="s">
        <v>3763</v>
      </c>
      <c r="E190" t="s">
        <v>1279</v>
      </c>
      <c r="F190">
        <v>4</v>
      </c>
    </row>
    <row r="191" spans="1:6">
      <c r="A191" t="s">
        <v>1278</v>
      </c>
      <c r="B191" t="s">
        <v>1277</v>
      </c>
      <c r="C191" t="s">
        <v>1276</v>
      </c>
      <c r="D191" t="s">
        <v>3764</v>
      </c>
      <c r="E191" t="s">
        <v>1275</v>
      </c>
      <c r="F191">
        <v>0.5</v>
      </c>
    </row>
    <row r="192" spans="1:6">
      <c r="A192" t="s">
        <v>1274</v>
      </c>
      <c r="B192" t="s">
        <v>1273</v>
      </c>
      <c r="C192" t="s">
        <v>1272</v>
      </c>
      <c r="D192" t="s">
        <v>3765</v>
      </c>
      <c r="E192" t="s">
        <v>1271</v>
      </c>
      <c r="F192">
        <v>0.5</v>
      </c>
    </row>
    <row r="193" spans="1:6">
      <c r="A193" t="s">
        <v>1270</v>
      </c>
      <c r="B193" t="s">
        <v>1269</v>
      </c>
      <c r="C193" t="s">
        <v>1268</v>
      </c>
      <c r="D193" t="s">
        <v>3766</v>
      </c>
      <c r="E193" t="s">
        <v>1267</v>
      </c>
      <c r="F193">
        <v>0.5</v>
      </c>
    </row>
    <row r="194" spans="1:6">
      <c r="A194" t="s">
        <v>1266</v>
      </c>
      <c r="B194" t="s">
        <v>1265</v>
      </c>
      <c r="C194" t="s">
        <v>1264</v>
      </c>
      <c r="D194" t="s">
        <v>3767</v>
      </c>
      <c r="E194" t="s">
        <v>1263</v>
      </c>
      <c r="F194">
        <v>0.5</v>
      </c>
    </row>
    <row r="195" spans="1:6">
      <c r="A195" t="s">
        <v>1262</v>
      </c>
      <c r="B195" t="s">
        <v>1261</v>
      </c>
      <c r="C195" t="s">
        <v>1260</v>
      </c>
      <c r="D195" t="s">
        <v>3768</v>
      </c>
      <c r="E195" t="s">
        <v>1259</v>
      </c>
      <c r="F195">
        <v>0.5</v>
      </c>
    </row>
    <row r="196" spans="1:6">
      <c r="A196" t="s">
        <v>1258</v>
      </c>
      <c r="B196" t="s">
        <v>1257</v>
      </c>
      <c r="C196" t="s">
        <v>1256</v>
      </c>
      <c r="D196" t="s">
        <v>3769</v>
      </c>
      <c r="E196" t="s">
        <v>1255</v>
      </c>
      <c r="F196">
        <v>0.5</v>
      </c>
    </row>
    <row r="197" spans="1:6">
      <c r="A197" t="s">
        <v>1254</v>
      </c>
      <c r="B197" t="s">
        <v>1253</v>
      </c>
      <c r="C197" t="s">
        <v>1252</v>
      </c>
      <c r="D197" t="s">
        <v>3770</v>
      </c>
      <c r="E197" t="s">
        <v>1251</v>
      </c>
      <c r="F197">
        <v>0.3</v>
      </c>
    </row>
    <row r="198" spans="1:6">
      <c r="A198" t="s">
        <v>1250</v>
      </c>
      <c r="B198" t="s">
        <v>1249</v>
      </c>
      <c r="C198" t="s">
        <v>1248</v>
      </c>
      <c r="D198" t="s">
        <v>3771</v>
      </c>
      <c r="E198" t="s">
        <v>1247</v>
      </c>
      <c r="F198">
        <v>0.2</v>
      </c>
    </row>
    <row r="199" spans="1:6">
      <c r="A199" t="s">
        <v>1246</v>
      </c>
      <c r="B199" t="s">
        <v>1245</v>
      </c>
      <c r="C199" t="s">
        <v>1244</v>
      </c>
      <c r="D199" t="s">
        <v>3772</v>
      </c>
      <c r="E199" t="s">
        <v>1243</v>
      </c>
      <c r="F199">
        <v>0.7</v>
      </c>
    </row>
    <row r="200" spans="1:6">
      <c r="A200" t="s">
        <v>1242</v>
      </c>
      <c r="B200" t="s">
        <v>1241</v>
      </c>
      <c r="C200" t="s">
        <v>1240</v>
      </c>
      <c r="D200" t="s">
        <v>3773</v>
      </c>
      <c r="E200" t="s">
        <v>1239</v>
      </c>
      <c r="F200">
        <v>2</v>
      </c>
    </row>
    <row r="201" spans="1:6">
      <c r="A201" t="s">
        <v>1238</v>
      </c>
      <c r="B201" t="s">
        <v>1237</v>
      </c>
      <c r="C201" t="s">
        <v>1236</v>
      </c>
      <c r="D201" t="s">
        <v>3774</v>
      </c>
      <c r="E201" t="s">
        <v>1235</v>
      </c>
      <c r="F201">
        <v>0.2</v>
      </c>
    </row>
    <row r="202" spans="1:6">
      <c r="A202" t="s">
        <v>1234</v>
      </c>
      <c r="B202" t="s">
        <v>1233</v>
      </c>
      <c r="C202" t="s">
        <v>1232</v>
      </c>
      <c r="D202" t="s">
        <v>3713</v>
      </c>
      <c r="E202" t="s">
        <v>1231</v>
      </c>
      <c r="F202">
        <v>0.2</v>
      </c>
    </row>
    <row r="203" spans="1:6">
      <c r="A203" t="s">
        <v>1230</v>
      </c>
      <c r="B203" t="s">
        <v>1229</v>
      </c>
      <c r="C203" t="s">
        <v>1228</v>
      </c>
      <c r="D203" t="s">
        <v>3775</v>
      </c>
      <c r="E203" t="s">
        <v>1227</v>
      </c>
      <c r="F203">
        <v>0.2</v>
      </c>
    </row>
    <row r="204" spans="1:6">
      <c r="A204" t="s">
        <v>1226</v>
      </c>
      <c r="B204" t="s">
        <v>1225</v>
      </c>
      <c r="C204" t="s">
        <v>1224</v>
      </c>
      <c r="D204" t="s">
        <v>3776</v>
      </c>
      <c r="E204" t="s">
        <v>1223</v>
      </c>
      <c r="F204">
        <v>0.3</v>
      </c>
    </row>
    <row r="205" spans="1:6">
      <c r="A205" t="s">
        <v>1222</v>
      </c>
      <c r="B205" t="s">
        <v>1221</v>
      </c>
      <c r="C205" t="s">
        <v>1220</v>
      </c>
      <c r="D205" t="s">
        <v>3777</v>
      </c>
      <c r="E205" t="s">
        <v>1219</v>
      </c>
      <c r="F205">
        <v>0.3</v>
      </c>
    </row>
    <row r="206" spans="1:6">
      <c r="A206" t="s">
        <v>1218</v>
      </c>
      <c r="B206" t="s">
        <v>656</v>
      </c>
      <c r="C206" t="s">
        <v>655</v>
      </c>
      <c r="D206" t="s">
        <v>654</v>
      </c>
      <c r="E206" t="s">
        <v>653</v>
      </c>
      <c r="F206">
        <v>0</v>
      </c>
    </row>
    <row r="207" spans="1:6">
      <c r="A207" t="s">
        <v>1217</v>
      </c>
      <c r="B207" t="s">
        <v>651</v>
      </c>
      <c r="C207" t="s">
        <v>650</v>
      </c>
      <c r="D207" t="s">
        <v>649</v>
      </c>
      <c r="E207" t="s">
        <v>648</v>
      </c>
      <c r="F207">
        <v>0</v>
      </c>
    </row>
    <row r="208" spans="1:6">
      <c r="A208" t="s">
        <v>1216</v>
      </c>
      <c r="B208" t="s">
        <v>646</v>
      </c>
      <c r="C208" t="s">
        <v>644</v>
      </c>
      <c r="D208" t="s">
        <v>645</v>
      </c>
      <c r="E208" t="s">
        <v>644</v>
      </c>
      <c r="F208">
        <v>0</v>
      </c>
    </row>
    <row r="209" spans="1:6">
      <c r="A209" t="s">
        <v>1215</v>
      </c>
      <c r="B209" t="s">
        <v>642</v>
      </c>
      <c r="C209" t="s">
        <v>641</v>
      </c>
      <c r="D209" t="s">
        <v>640</v>
      </c>
      <c r="E209" t="s">
        <v>1214</v>
      </c>
      <c r="F209">
        <v>0.5</v>
      </c>
    </row>
    <row r="210" spans="1:6">
      <c r="A210" t="s">
        <v>1213</v>
      </c>
      <c r="B210" t="s">
        <v>1212</v>
      </c>
      <c r="C210" t="s">
        <v>1211</v>
      </c>
      <c r="D210" t="s">
        <v>1210</v>
      </c>
      <c r="E210" t="s">
        <v>1209</v>
      </c>
      <c r="F210">
        <v>0.5</v>
      </c>
    </row>
    <row r="211" spans="1:6">
      <c r="A211" t="s">
        <v>1208</v>
      </c>
      <c r="B211" t="s">
        <v>1207</v>
      </c>
      <c r="C211" t="s">
        <v>1206</v>
      </c>
      <c r="D211" t="s">
        <v>1205</v>
      </c>
      <c r="E211" t="s">
        <v>1204</v>
      </c>
      <c r="F211">
        <v>0.2</v>
      </c>
    </row>
    <row r="212" spans="1:6">
      <c r="A212" t="s">
        <v>1203</v>
      </c>
      <c r="B212" t="s">
        <v>627</v>
      </c>
      <c r="C212" t="s">
        <v>626</v>
      </c>
      <c r="D212" t="s">
        <v>625</v>
      </c>
      <c r="E212" t="s">
        <v>624</v>
      </c>
      <c r="F212">
        <v>0.3</v>
      </c>
    </row>
    <row r="213" spans="1:6">
      <c r="A213" t="s">
        <v>1202</v>
      </c>
      <c r="B213" t="s">
        <v>1201</v>
      </c>
      <c r="C213" t="s">
        <v>1200</v>
      </c>
      <c r="D213" t="s">
        <v>3778</v>
      </c>
      <c r="E213" t="s">
        <v>1199</v>
      </c>
      <c r="F213">
        <v>0.3</v>
      </c>
    </row>
    <row r="214" spans="1:6">
      <c r="A214" t="s">
        <v>1198</v>
      </c>
      <c r="B214" t="s">
        <v>1197</v>
      </c>
      <c r="C214" t="s">
        <v>1196</v>
      </c>
      <c r="D214" t="s">
        <v>3779</v>
      </c>
      <c r="E214" t="s">
        <v>1195</v>
      </c>
      <c r="F214">
        <v>0.3</v>
      </c>
    </row>
    <row r="215" spans="1:6">
      <c r="A215" t="s">
        <v>1194</v>
      </c>
      <c r="B215" t="s">
        <v>1193</v>
      </c>
      <c r="C215" t="s">
        <v>1192</v>
      </c>
      <c r="D215" t="s">
        <v>3780</v>
      </c>
      <c r="E215" t="s">
        <v>1191</v>
      </c>
      <c r="F215">
        <v>0.1</v>
      </c>
    </row>
    <row r="216" spans="1:6">
      <c r="A216" t="s">
        <v>1190</v>
      </c>
      <c r="B216" t="s">
        <v>1189</v>
      </c>
      <c r="C216" t="s">
        <v>1188</v>
      </c>
      <c r="D216" t="s">
        <v>3781</v>
      </c>
      <c r="E216" t="s">
        <v>1187</v>
      </c>
      <c r="F216">
        <v>0.1</v>
      </c>
    </row>
    <row r="217" spans="1:6">
      <c r="A217" t="s">
        <v>1186</v>
      </c>
      <c r="B217" t="s">
        <v>567</v>
      </c>
      <c r="C217" t="s">
        <v>566</v>
      </c>
      <c r="D217" t="s">
        <v>566</v>
      </c>
      <c r="E217" t="s">
        <v>1184</v>
      </c>
      <c r="F217">
        <v>0.3</v>
      </c>
    </row>
    <row r="218" spans="1:6">
      <c r="A218" t="s">
        <v>1183</v>
      </c>
      <c r="B218" t="s">
        <v>719</v>
      </c>
      <c r="C218" t="s">
        <v>718</v>
      </c>
      <c r="D218" t="s">
        <v>3782</v>
      </c>
      <c r="E218" t="s">
        <v>717</v>
      </c>
      <c r="F218">
        <v>0.2</v>
      </c>
    </row>
    <row r="219" spans="1:6">
      <c r="A219" t="s">
        <v>1182</v>
      </c>
      <c r="B219" t="s">
        <v>1181</v>
      </c>
      <c r="C219" t="s">
        <v>1180</v>
      </c>
      <c r="D219" t="s">
        <v>3783</v>
      </c>
      <c r="E219" t="s">
        <v>1179</v>
      </c>
      <c r="F219">
        <v>0.3</v>
      </c>
    </row>
    <row r="220" spans="1:6">
      <c r="A220" t="s">
        <v>1178</v>
      </c>
      <c r="B220" t="s">
        <v>1177</v>
      </c>
      <c r="C220" t="s">
        <v>1176</v>
      </c>
      <c r="D220" t="s">
        <v>3784</v>
      </c>
      <c r="E220" t="s">
        <v>1175</v>
      </c>
      <c r="F220">
        <v>0.3</v>
      </c>
    </row>
    <row r="221" spans="1:6">
      <c r="A221" t="s">
        <v>1174</v>
      </c>
      <c r="B221" t="s">
        <v>1173</v>
      </c>
      <c r="C221" t="s">
        <v>1172</v>
      </c>
      <c r="D221" t="s">
        <v>3679</v>
      </c>
      <c r="E221" t="s">
        <v>1170</v>
      </c>
      <c r="F221">
        <v>0.1</v>
      </c>
    </row>
    <row r="222" spans="1:6">
      <c r="A222" t="s">
        <v>1169</v>
      </c>
      <c r="B222" t="s">
        <v>1168</v>
      </c>
      <c r="C222" t="s">
        <v>1167</v>
      </c>
      <c r="D222" t="s">
        <v>3785</v>
      </c>
      <c r="E222" t="s">
        <v>1166</v>
      </c>
      <c r="F222">
        <v>0.05</v>
      </c>
    </row>
    <row r="223" spans="1:6">
      <c r="A223" t="s">
        <v>1165</v>
      </c>
      <c r="B223" t="s">
        <v>1164</v>
      </c>
      <c r="C223" t="s">
        <v>1163</v>
      </c>
      <c r="D223" t="s">
        <v>3657</v>
      </c>
      <c r="E223" t="s">
        <v>1162</v>
      </c>
      <c r="F223">
        <v>0.05</v>
      </c>
    </row>
    <row r="224" spans="1:6">
      <c r="A224" t="s">
        <v>1161</v>
      </c>
      <c r="B224" t="s">
        <v>1160</v>
      </c>
      <c r="C224" t="s">
        <v>1159</v>
      </c>
      <c r="D224" t="s">
        <v>3656</v>
      </c>
      <c r="E224" t="s">
        <v>1158</v>
      </c>
      <c r="F224">
        <v>0.05</v>
      </c>
    </row>
    <row r="225" spans="1:6">
      <c r="A225" t="s">
        <v>1157</v>
      </c>
      <c r="B225" t="s">
        <v>1156</v>
      </c>
      <c r="C225" t="s">
        <v>1155</v>
      </c>
      <c r="D225" t="s">
        <v>3786</v>
      </c>
      <c r="E225" t="s">
        <v>1154</v>
      </c>
      <c r="F225">
        <v>0.3</v>
      </c>
    </row>
    <row r="226" spans="1:6">
      <c r="A226" t="s">
        <v>1153</v>
      </c>
      <c r="B226" t="s">
        <v>1152</v>
      </c>
      <c r="C226" t="s">
        <v>1151</v>
      </c>
      <c r="D226" t="s">
        <v>3787</v>
      </c>
      <c r="E226" t="s">
        <v>1150</v>
      </c>
      <c r="F226">
        <v>0.2</v>
      </c>
    </row>
    <row r="227" spans="1:6">
      <c r="A227" t="s">
        <v>1149</v>
      </c>
      <c r="B227" t="s">
        <v>1148</v>
      </c>
      <c r="C227" t="s">
        <v>1147</v>
      </c>
      <c r="D227" t="s">
        <v>3788</v>
      </c>
      <c r="E227" t="s">
        <v>1147</v>
      </c>
      <c r="F227">
        <v>0.3</v>
      </c>
    </row>
    <row r="228" spans="1:6">
      <c r="A228" t="s">
        <v>1146</v>
      </c>
      <c r="B228" t="s">
        <v>1145</v>
      </c>
      <c r="C228" t="s">
        <v>1144</v>
      </c>
      <c r="D228" t="s">
        <v>3789</v>
      </c>
      <c r="E228" t="s">
        <v>1143</v>
      </c>
      <c r="F228">
        <v>0.5</v>
      </c>
    </row>
    <row r="229" spans="1:6">
      <c r="A229" t="s">
        <v>1142</v>
      </c>
      <c r="B229" t="s">
        <v>1141</v>
      </c>
      <c r="C229" t="s">
        <v>1140</v>
      </c>
      <c r="D229" t="s">
        <v>3790</v>
      </c>
      <c r="E229" t="s">
        <v>1139</v>
      </c>
      <c r="F229">
        <v>0.5</v>
      </c>
    </row>
    <row r="230" spans="1:6">
      <c r="A230" t="s">
        <v>1138</v>
      </c>
      <c r="B230" t="s">
        <v>1137</v>
      </c>
      <c r="C230" t="s">
        <v>1136</v>
      </c>
      <c r="D230" t="s">
        <v>3791</v>
      </c>
      <c r="E230" t="s">
        <v>1135</v>
      </c>
      <c r="F230">
        <v>0.5</v>
      </c>
    </row>
    <row r="231" spans="1:6">
      <c r="A231" t="s">
        <v>1134</v>
      </c>
      <c r="B231" t="s">
        <v>1133</v>
      </c>
      <c r="C231" t="s">
        <v>1132</v>
      </c>
      <c r="D231" t="s">
        <v>3792</v>
      </c>
      <c r="E231" t="s">
        <v>1131</v>
      </c>
      <c r="F231">
        <v>0.5</v>
      </c>
    </row>
    <row r="232" spans="1:6">
      <c r="A232" t="s">
        <v>1130</v>
      </c>
      <c r="B232" t="s">
        <v>1129</v>
      </c>
      <c r="C232" t="s">
        <v>1128</v>
      </c>
      <c r="D232" t="s">
        <v>3793</v>
      </c>
      <c r="E232" t="s">
        <v>1127</v>
      </c>
      <c r="F232">
        <v>0.3</v>
      </c>
    </row>
    <row r="233" spans="1:6">
      <c r="A233" t="s">
        <v>1126</v>
      </c>
      <c r="B233" t="s">
        <v>1125</v>
      </c>
      <c r="C233" t="s">
        <v>1124</v>
      </c>
      <c r="D233" t="s">
        <v>3794</v>
      </c>
      <c r="E233" t="s">
        <v>1123</v>
      </c>
      <c r="F233">
        <v>0.5</v>
      </c>
    </row>
    <row r="234" spans="1:6">
      <c r="A234" t="s">
        <v>1122</v>
      </c>
      <c r="B234" t="s">
        <v>1121</v>
      </c>
      <c r="C234" t="s">
        <v>1120</v>
      </c>
      <c r="D234" t="s">
        <v>3795</v>
      </c>
      <c r="E234" t="s">
        <v>1118</v>
      </c>
      <c r="F234">
        <v>0.15</v>
      </c>
    </row>
    <row r="235" spans="1:6">
      <c r="A235" t="s">
        <v>1117</v>
      </c>
      <c r="B235" t="s">
        <v>1116</v>
      </c>
      <c r="C235" t="s">
        <v>1115</v>
      </c>
      <c r="D235" t="s">
        <v>3796</v>
      </c>
      <c r="E235" t="s">
        <v>1114</v>
      </c>
      <c r="F235">
        <v>0.15</v>
      </c>
    </row>
    <row r="236" spans="1:6">
      <c r="A236" t="s">
        <v>1113</v>
      </c>
      <c r="B236" t="s">
        <v>786</v>
      </c>
      <c r="C236" t="s">
        <v>785</v>
      </c>
      <c r="D236" t="s">
        <v>3797</v>
      </c>
      <c r="E236" t="s">
        <v>784</v>
      </c>
      <c r="F236">
        <v>0.2</v>
      </c>
    </row>
    <row r="237" spans="1:6">
      <c r="A237" t="s">
        <v>1112</v>
      </c>
      <c r="B237" t="s">
        <v>1111</v>
      </c>
      <c r="C237" t="s">
        <v>1110</v>
      </c>
      <c r="D237" t="s">
        <v>3798</v>
      </c>
      <c r="E237" t="s">
        <v>1109</v>
      </c>
      <c r="F237">
        <v>0.15</v>
      </c>
    </row>
    <row r="238" spans="1:6">
      <c r="A238" t="s">
        <v>1108</v>
      </c>
      <c r="B238" t="s">
        <v>1107</v>
      </c>
      <c r="C238" t="s">
        <v>1106</v>
      </c>
      <c r="D238" t="s">
        <v>3799</v>
      </c>
      <c r="E238" t="s">
        <v>1105</v>
      </c>
      <c r="F238">
        <v>0.3</v>
      </c>
    </row>
    <row r="239" spans="1:6">
      <c r="A239" t="s">
        <v>1104</v>
      </c>
      <c r="B239" t="s">
        <v>1103</v>
      </c>
      <c r="C239" t="s">
        <v>1102</v>
      </c>
      <c r="D239" t="s">
        <v>3675</v>
      </c>
      <c r="E239" t="s">
        <v>1100</v>
      </c>
      <c r="F239">
        <v>0.6</v>
      </c>
    </row>
    <row r="240" spans="1:6">
      <c r="A240" t="s">
        <v>1099</v>
      </c>
      <c r="B240" t="s">
        <v>1098</v>
      </c>
      <c r="C240" t="s">
        <v>1097</v>
      </c>
      <c r="D240" t="s">
        <v>3674</v>
      </c>
      <c r="E240" t="s">
        <v>1095</v>
      </c>
      <c r="F240">
        <v>0.6</v>
      </c>
    </row>
    <row r="241" spans="1:6">
      <c r="A241" t="s">
        <v>1094</v>
      </c>
      <c r="B241" t="s">
        <v>1093</v>
      </c>
      <c r="C241" t="s">
        <v>1092</v>
      </c>
      <c r="D241" t="s">
        <v>3800</v>
      </c>
      <c r="E241" t="s">
        <v>1091</v>
      </c>
      <c r="F241">
        <v>0.05</v>
      </c>
    </row>
    <row r="242" spans="1:6">
      <c r="A242" t="s">
        <v>1090</v>
      </c>
      <c r="B242" t="s">
        <v>1089</v>
      </c>
      <c r="C242" t="s">
        <v>1088</v>
      </c>
      <c r="D242" t="s">
        <v>3801</v>
      </c>
      <c r="E242" t="s">
        <v>1087</v>
      </c>
      <c r="F242">
        <v>0.1</v>
      </c>
    </row>
    <row r="243" spans="1:6">
      <c r="A243" t="s">
        <v>1086</v>
      </c>
      <c r="B243" t="s">
        <v>1085</v>
      </c>
      <c r="C243" t="s">
        <v>1084</v>
      </c>
      <c r="D243" t="s">
        <v>3802</v>
      </c>
      <c r="E243" t="s">
        <v>1083</v>
      </c>
      <c r="F243">
        <v>0.3</v>
      </c>
    </row>
    <row r="244" spans="1:6">
      <c r="A244" t="s">
        <v>1082</v>
      </c>
      <c r="B244" t="s">
        <v>1081</v>
      </c>
      <c r="C244" t="s">
        <v>1080</v>
      </c>
      <c r="D244" t="s">
        <v>3803</v>
      </c>
      <c r="E244" t="s">
        <v>1079</v>
      </c>
      <c r="F244">
        <v>0.5</v>
      </c>
    </row>
    <row r="245" spans="1:6">
      <c r="A245" t="s">
        <v>1078</v>
      </c>
      <c r="B245" t="s">
        <v>1077</v>
      </c>
      <c r="C245" t="s">
        <v>1076</v>
      </c>
      <c r="D245" t="s">
        <v>3804</v>
      </c>
      <c r="E245" t="s">
        <v>1074</v>
      </c>
      <c r="F245">
        <v>0.6</v>
      </c>
    </row>
    <row r="246" spans="1:6">
      <c r="A246" t="s">
        <v>1073</v>
      </c>
      <c r="B246" t="s">
        <v>1072</v>
      </c>
      <c r="C246" t="s">
        <v>1071</v>
      </c>
      <c r="D246" t="s">
        <v>3805</v>
      </c>
      <c r="E246" t="s">
        <v>1070</v>
      </c>
      <c r="F246">
        <v>0.1</v>
      </c>
    </row>
    <row r="247" spans="1:6">
      <c r="A247" t="s">
        <v>1069</v>
      </c>
      <c r="B247" t="s">
        <v>1068</v>
      </c>
      <c r="C247" t="s">
        <v>1067</v>
      </c>
      <c r="D247" t="s">
        <v>3806</v>
      </c>
      <c r="E247" t="s">
        <v>1066</v>
      </c>
      <c r="F247">
        <v>0.1</v>
      </c>
    </row>
    <row r="248" spans="1:6">
      <c r="A248" t="s">
        <v>1065</v>
      </c>
      <c r="B248" t="s">
        <v>1064</v>
      </c>
      <c r="C248" t="s">
        <v>1063</v>
      </c>
      <c r="D248" t="s">
        <v>3807</v>
      </c>
      <c r="E248" t="s">
        <v>1062</v>
      </c>
      <c r="F248">
        <v>0.4</v>
      </c>
    </row>
    <row r="249" spans="1:6">
      <c r="A249" t="s">
        <v>1061</v>
      </c>
      <c r="B249" t="s">
        <v>1060</v>
      </c>
      <c r="C249" t="s">
        <v>1059</v>
      </c>
      <c r="D249" t="s">
        <v>3808</v>
      </c>
      <c r="E249" t="s">
        <v>1058</v>
      </c>
      <c r="F249">
        <v>0.4</v>
      </c>
    </row>
    <row r="250" spans="1:6">
      <c r="A250" t="s">
        <v>1057</v>
      </c>
      <c r="B250" t="s">
        <v>1056</v>
      </c>
      <c r="C250" t="s">
        <v>1055</v>
      </c>
      <c r="D250" t="s">
        <v>3809</v>
      </c>
      <c r="E250" t="s">
        <v>1054</v>
      </c>
      <c r="F250">
        <v>0.2</v>
      </c>
    </row>
    <row r="251" spans="1:6">
      <c r="A251" t="s">
        <v>1053</v>
      </c>
      <c r="B251" t="s">
        <v>1052</v>
      </c>
      <c r="C251" t="s">
        <v>1051</v>
      </c>
      <c r="D251" t="s">
        <v>3810</v>
      </c>
      <c r="E251" t="s">
        <v>1050</v>
      </c>
      <c r="F251">
        <v>0.2</v>
      </c>
    </row>
    <row r="252" spans="1:6">
      <c r="A252" t="s">
        <v>1049</v>
      </c>
      <c r="B252" t="s">
        <v>1048</v>
      </c>
      <c r="C252" t="s">
        <v>1047</v>
      </c>
      <c r="D252" t="s">
        <v>3811</v>
      </c>
      <c r="E252" t="s">
        <v>1046</v>
      </c>
      <c r="F252">
        <v>0.3</v>
      </c>
    </row>
    <row r="253" spans="1:6">
      <c r="A253" t="s">
        <v>1045</v>
      </c>
      <c r="B253" t="s">
        <v>1044</v>
      </c>
      <c r="C253" t="s">
        <v>1043</v>
      </c>
      <c r="D253" t="s">
        <v>3812</v>
      </c>
      <c r="E253" t="s">
        <v>1042</v>
      </c>
      <c r="F253">
        <v>0.3</v>
      </c>
    </row>
    <row r="254" spans="1:6">
      <c r="A254" t="s">
        <v>1041</v>
      </c>
      <c r="B254" t="s">
        <v>1040</v>
      </c>
      <c r="C254" t="s">
        <v>1039</v>
      </c>
      <c r="D254" t="s">
        <v>3813</v>
      </c>
      <c r="E254" t="s">
        <v>1038</v>
      </c>
      <c r="F254">
        <v>0.2</v>
      </c>
    </row>
    <row r="255" spans="1:6">
      <c r="A255" t="s">
        <v>1037</v>
      </c>
      <c r="B255" t="s">
        <v>1036</v>
      </c>
      <c r="C255" t="s">
        <v>1035</v>
      </c>
      <c r="D255" t="s">
        <v>3814</v>
      </c>
      <c r="E255" t="s">
        <v>1034</v>
      </c>
      <c r="F255">
        <v>0.1</v>
      </c>
    </row>
    <row r="256" spans="1:6">
      <c r="A256" t="s">
        <v>1033</v>
      </c>
      <c r="B256" t="s">
        <v>1032</v>
      </c>
      <c r="C256" t="s">
        <v>1031</v>
      </c>
      <c r="D256" t="s">
        <v>3815</v>
      </c>
      <c r="E256" t="s">
        <v>1030</v>
      </c>
      <c r="F256">
        <v>0.1</v>
      </c>
    </row>
    <row r="257" spans="1:6">
      <c r="A257" t="s">
        <v>1029</v>
      </c>
      <c r="B257" t="s">
        <v>1028</v>
      </c>
      <c r="C257" t="s">
        <v>1027</v>
      </c>
      <c r="D257" t="s">
        <v>3816</v>
      </c>
      <c r="E257" t="s">
        <v>1026</v>
      </c>
      <c r="F257">
        <v>0.05</v>
      </c>
    </row>
    <row r="258" spans="1:6">
      <c r="A258" t="s">
        <v>1025</v>
      </c>
      <c r="B258" t="s">
        <v>1024</v>
      </c>
      <c r="C258" t="s">
        <v>1023</v>
      </c>
      <c r="D258" t="s">
        <v>3817</v>
      </c>
      <c r="E258" t="s">
        <v>1022</v>
      </c>
      <c r="F258">
        <v>0.05</v>
      </c>
    </row>
    <row r="259" spans="1:6">
      <c r="A259" t="s">
        <v>1021</v>
      </c>
      <c r="B259" t="s">
        <v>1020</v>
      </c>
      <c r="C259" t="s">
        <v>1019</v>
      </c>
      <c r="D259" t="s">
        <v>3818</v>
      </c>
      <c r="E259" t="s">
        <v>1018</v>
      </c>
      <c r="F259">
        <v>0.4</v>
      </c>
    </row>
    <row r="260" spans="1:6">
      <c r="A260" t="s">
        <v>1017</v>
      </c>
      <c r="B260" t="s">
        <v>1016</v>
      </c>
      <c r="C260" t="s">
        <v>1015</v>
      </c>
      <c r="D260" t="s">
        <v>3819</v>
      </c>
      <c r="E260" t="s">
        <v>1014</v>
      </c>
      <c r="F260">
        <v>0.1</v>
      </c>
    </row>
    <row r="261" spans="1:6">
      <c r="A261" t="s">
        <v>1013</v>
      </c>
      <c r="B261" t="s">
        <v>1012</v>
      </c>
      <c r="C261" t="s">
        <v>1011</v>
      </c>
      <c r="D261" t="s">
        <v>3820</v>
      </c>
      <c r="E261" t="s">
        <v>1010</v>
      </c>
      <c r="F261">
        <v>0.2</v>
      </c>
    </row>
    <row r="262" spans="1:6">
      <c r="A262" t="s">
        <v>1009</v>
      </c>
      <c r="B262" t="s">
        <v>1008</v>
      </c>
      <c r="C262" t="s">
        <v>1007</v>
      </c>
      <c r="D262" t="s">
        <v>3821</v>
      </c>
      <c r="E262" t="s">
        <v>1006</v>
      </c>
      <c r="F262">
        <v>0.2</v>
      </c>
    </row>
    <row r="263" spans="1:6">
      <c r="A263" t="s">
        <v>1005</v>
      </c>
      <c r="B263" t="s">
        <v>1004</v>
      </c>
      <c r="C263" t="s">
        <v>1003</v>
      </c>
      <c r="D263" t="s">
        <v>3822</v>
      </c>
      <c r="E263" t="s">
        <v>1002</v>
      </c>
      <c r="F263">
        <v>0.05</v>
      </c>
    </row>
    <row r="264" spans="1:6">
      <c r="A264" t="s">
        <v>1001</v>
      </c>
      <c r="B264" t="s">
        <v>1000</v>
      </c>
      <c r="C264" t="s">
        <v>999</v>
      </c>
      <c r="D264" t="s">
        <v>3823</v>
      </c>
      <c r="E264" t="s">
        <v>998</v>
      </c>
      <c r="F264">
        <v>0.05</v>
      </c>
    </row>
    <row r="265" spans="1:6">
      <c r="A265" t="s">
        <v>997</v>
      </c>
      <c r="B265" t="s">
        <v>996</v>
      </c>
      <c r="C265" t="s">
        <v>995</v>
      </c>
      <c r="D265" t="s">
        <v>3824</v>
      </c>
      <c r="E265" t="s">
        <v>994</v>
      </c>
      <c r="F265">
        <v>4</v>
      </c>
    </row>
    <row r="266" spans="1:6">
      <c r="A266" t="s">
        <v>993</v>
      </c>
      <c r="B266" t="s">
        <v>992</v>
      </c>
      <c r="C266" t="s">
        <v>991</v>
      </c>
      <c r="D266" t="s">
        <v>3825</v>
      </c>
      <c r="E266" t="s">
        <v>989</v>
      </c>
      <c r="F266">
        <v>0.4</v>
      </c>
    </row>
    <row r="267" spans="1:6">
      <c r="A267" t="s">
        <v>988</v>
      </c>
      <c r="B267" t="s">
        <v>987</v>
      </c>
      <c r="C267" t="s">
        <v>986</v>
      </c>
      <c r="D267" t="s">
        <v>3826</v>
      </c>
      <c r="E267" t="s">
        <v>985</v>
      </c>
      <c r="F267">
        <v>0.2</v>
      </c>
    </row>
    <row r="268" spans="1:6">
      <c r="A268" t="s">
        <v>984</v>
      </c>
      <c r="B268" t="s">
        <v>983</v>
      </c>
      <c r="C268" t="s">
        <v>982</v>
      </c>
      <c r="D268" t="s">
        <v>3827</v>
      </c>
      <c r="E268" t="s">
        <v>981</v>
      </c>
      <c r="F268">
        <v>0.1</v>
      </c>
    </row>
    <row r="269" spans="1:6">
      <c r="A269" t="s">
        <v>980</v>
      </c>
      <c r="B269" t="s">
        <v>979</v>
      </c>
      <c r="C269" t="s">
        <v>978</v>
      </c>
      <c r="D269" t="s">
        <v>3828</v>
      </c>
      <c r="E269" t="s">
        <v>977</v>
      </c>
      <c r="F269">
        <v>0.5</v>
      </c>
    </row>
    <row r="270" spans="1:6">
      <c r="A270" t="s">
        <v>976</v>
      </c>
      <c r="B270" t="s">
        <v>975</v>
      </c>
      <c r="C270" t="s">
        <v>974</v>
      </c>
      <c r="D270" t="s">
        <v>3829</v>
      </c>
      <c r="E270" t="s">
        <v>973</v>
      </c>
      <c r="F270">
        <v>0.1</v>
      </c>
    </row>
    <row r="271" spans="1:6">
      <c r="A271" t="s">
        <v>972</v>
      </c>
      <c r="B271" t="s">
        <v>971</v>
      </c>
      <c r="C271" t="s">
        <v>970</v>
      </c>
      <c r="D271" t="s">
        <v>3830</v>
      </c>
      <c r="E271" t="s">
        <v>969</v>
      </c>
      <c r="F271">
        <v>0.2</v>
      </c>
    </row>
    <row r="272" spans="1:6">
      <c r="A272" t="s">
        <v>968</v>
      </c>
      <c r="B272" t="s">
        <v>967</v>
      </c>
      <c r="C272" t="s">
        <v>966</v>
      </c>
      <c r="D272" t="s">
        <v>3831</v>
      </c>
      <c r="E272" t="s">
        <v>965</v>
      </c>
      <c r="F272">
        <v>0.2</v>
      </c>
    </row>
    <row r="273" spans="1:6">
      <c r="A273" t="s">
        <v>964</v>
      </c>
      <c r="B273" t="s">
        <v>963</v>
      </c>
      <c r="C273" t="s">
        <v>962</v>
      </c>
      <c r="D273" t="s">
        <v>3832</v>
      </c>
      <c r="E273" t="s">
        <v>961</v>
      </c>
      <c r="F273">
        <v>0.2</v>
      </c>
    </row>
    <row r="274" spans="1:6">
      <c r="A274" t="s">
        <v>960</v>
      </c>
      <c r="B274" t="s">
        <v>959</v>
      </c>
      <c r="C274" t="s">
        <v>958</v>
      </c>
      <c r="D274" t="s">
        <v>3833</v>
      </c>
      <c r="E274" t="s">
        <v>957</v>
      </c>
      <c r="F274">
        <v>0.1</v>
      </c>
    </row>
    <row r="275" spans="1:6">
      <c r="A275" t="s">
        <v>956</v>
      </c>
      <c r="B275" t="s">
        <v>955</v>
      </c>
      <c r="C275" t="s">
        <v>954</v>
      </c>
      <c r="D275" t="s">
        <v>3834</v>
      </c>
      <c r="E275" t="s">
        <v>953</v>
      </c>
      <c r="F275">
        <v>0.2</v>
      </c>
    </row>
    <row r="276" spans="1:6">
      <c r="A276" t="s">
        <v>952</v>
      </c>
      <c r="B276" t="s">
        <v>951</v>
      </c>
      <c r="C276" t="s">
        <v>950</v>
      </c>
      <c r="D276" t="s">
        <v>3835</v>
      </c>
      <c r="E276" t="s">
        <v>949</v>
      </c>
      <c r="F276">
        <v>0.2</v>
      </c>
    </row>
    <row r="277" spans="1:6">
      <c r="A277" t="s">
        <v>948</v>
      </c>
      <c r="B277" t="s">
        <v>947</v>
      </c>
      <c r="C277" t="s">
        <v>946</v>
      </c>
      <c r="D277" t="s">
        <v>3836</v>
      </c>
      <c r="E277" t="s">
        <v>945</v>
      </c>
      <c r="F277" t="e">
        <v>#N/A</v>
      </c>
    </row>
    <row r="278" spans="1:6">
      <c r="A278" t="s">
        <v>944</v>
      </c>
      <c r="B278" t="s">
        <v>943</v>
      </c>
      <c r="C278" t="s">
        <v>942</v>
      </c>
      <c r="D278" t="s">
        <v>3837</v>
      </c>
      <c r="E278" t="s">
        <v>941</v>
      </c>
      <c r="F278">
        <v>0.6</v>
      </c>
    </row>
    <row r="279" spans="1:6">
      <c r="A279" t="s">
        <v>940</v>
      </c>
      <c r="B279" t="s">
        <v>939</v>
      </c>
      <c r="C279" t="s">
        <v>938</v>
      </c>
      <c r="D279" t="s">
        <v>3838</v>
      </c>
      <c r="E279" t="s">
        <v>937</v>
      </c>
      <c r="F279">
        <v>0.1</v>
      </c>
    </row>
    <row r="280" spans="1:6">
      <c r="A280" t="s">
        <v>936</v>
      </c>
      <c r="B280" t="s">
        <v>935</v>
      </c>
      <c r="C280" t="s">
        <v>934</v>
      </c>
      <c r="D280" t="s">
        <v>3839</v>
      </c>
      <c r="E280" t="s">
        <v>933</v>
      </c>
      <c r="F280">
        <v>0.3</v>
      </c>
    </row>
    <row r="281" spans="1:6">
      <c r="A281" t="s">
        <v>932</v>
      </c>
      <c r="B281" t="s">
        <v>931</v>
      </c>
      <c r="C281" t="s">
        <v>930</v>
      </c>
      <c r="D281" t="s">
        <v>3840</v>
      </c>
      <c r="E281" t="s">
        <v>929</v>
      </c>
      <c r="F281">
        <v>0.1</v>
      </c>
    </row>
    <row r="282" spans="1:6">
      <c r="A282" t="s">
        <v>928</v>
      </c>
      <c r="B282" t="s">
        <v>927</v>
      </c>
      <c r="C282" t="s">
        <v>926</v>
      </c>
      <c r="D282" t="s">
        <v>3841</v>
      </c>
      <c r="E282" t="s">
        <v>925</v>
      </c>
      <c r="F282">
        <v>0.3</v>
      </c>
    </row>
    <row r="283" spans="1:6">
      <c r="A283" t="s">
        <v>924</v>
      </c>
      <c r="B283" t="s">
        <v>923</v>
      </c>
      <c r="C283" t="s">
        <v>922</v>
      </c>
      <c r="D283" t="s">
        <v>3842</v>
      </c>
      <c r="E283" t="s">
        <v>921</v>
      </c>
      <c r="F283">
        <v>0.5</v>
      </c>
    </row>
    <row r="284" spans="1:6">
      <c r="A284" t="s">
        <v>920</v>
      </c>
      <c r="B284" t="s">
        <v>919</v>
      </c>
      <c r="C284" t="s">
        <v>918</v>
      </c>
      <c r="D284" t="s">
        <v>3843</v>
      </c>
      <c r="E284" t="s">
        <v>917</v>
      </c>
      <c r="F284">
        <v>0.4</v>
      </c>
    </row>
    <row r="285" spans="1:6">
      <c r="A285" t="s">
        <v>916</v>
      </c>
      <c r="B285" t="s">
        <v>915</v>
      </c>
      <c r="C285" t="s">
        <v>914</v>
      </c>
      <c r="D285" t="s">
        <v>3844</v>
      </c>
      <c r="E285" t="s">
        <v>913</v>
      </c>
      <c r="F285">
        <v>0.4</v>
      </c>
    </row>
    <row r="286" spans="1:6">
      <c r="A286" t="s">
        <v>912</v>
      </c>
      <c r="B286" t="s">
        <v>911</v>
      </c>
      <c r="C286" t="s">
        <v>910</v>
      </c>
      <c r="D286" t="s">
        <v>3845</v>
      </c>
      <c r="E286" t="s">
        <v>909</v>
      </c>
      <c r="F286">
        <v>0.05</v>
      </c>
    </row>
    <row r="287" spans="1:6">
      <c r="A287" t="s">
        <v>908</v>
      </c>
      <c r="B287" t="s">
        <v>907</v>
      </c>
      <c r="C287" t="s">
        <v>906</v>
      </c>
      <c r="D287" t="s">
        <v>3846</v>
      </c>
      <c r="E287" t="s">
        <v>905</v>
      </c>
      <c r="F287">
        <v>0.05</v>
      </c>
    </row>
    <row r="288" spans="1:6">
      <c r="A288" t="s">
        <v>904</v>
      </c>
      <c r="B288" t="s">
        <v>903</v>
      </c>
      <c r="C288" t="s">
        <v>902</v>
      </c>
      <c r="D288" t="s">
        <v>902</v>
      </c>
      <c r="E288" t="s">
        <v>900</v>
      </c>
      <c r="F288">
        <v>0.1</v>
      </c>
    </row>
    <row r="289" spans="1:6">
      <c r="A289" t="s">
        <v>899</v>
      </c>
      <c r="B289" t="s">
        <v>898</v>
      </c>
      <c r="C289" t="s">
        <v>897</v>
      </c>
      <c r="D289" t="s">
        <v>3847</v>
      </c>
      <c r="E289" t="s">
        <v>896</v>
      </c>
      <c r="F289">
        <v>0.3</v>
      </c>
    </row>
    <row r="290" spans="1:6">
      <c r="A290" t="s">
        <v>895</v>
      </c>
      <c r="B290" t="s">
        <v>894</v>
      </c>
      <c r="C290" t="s">
        <v>893</v>
      </c>
      <c r="D290" t="s">
        <v>3848</v>
      </c>
      <c r="E290" t="s">
        <v>892</v>
      </c>
      <c r="F290">
        <v>0.5</v>
      </c>
    </row>
    <row r="291" spans="1:6">
      <c r="A291" t="s">
        <v>891</v>
      </c>
      <c r="B291" t="s">
        <v>890</v>
      </c>
      <c r="C291" t="s">
        <v>889</v>
      </c>
      <c r="D291" t="s">
        <v>3849</v>
      </c>
      <c r="E291" t="s">
        <v>888</v>
      </c>
      <c r="F291">
        <v>0.5</v>
      </c>
    </row>
    <row r="292" spans="1:6">
      <c r="A292" t="s">
        <v>887</v>
      </c>
      <c r="B292" t="s">
        <v>886</v>
      </c>
      <c r="C292" t="s">
        <v>885</v>
      </c>
      <c r="D292" t="s">
        <v>3850</v>
      </c>
      <c r="E292" t="s">
        <v>884</v>
      </c>
      <c r="F292">
        <v>0.3</v>
      </c>
    </row>
    <row r="293" spans="1:6">
      <c r="A293" t="s">
        <v>883</v>
      </c>
      <c r="B293" t="s">
        <v>882</v>
      </c>
      <c r="C293" t="s">
        <v>881</v>
      </c>
      <c r="D293" t="s">
        <v>3851</v>
      </c>
      <c r="E293" t="s">
        <v>880</v>
      </c>
      <c r="F293">
        <v>0.2</v>
      </c>
    </row>
    <row r="294" spans="1:6">
      <c r="A294" t="s">
        <v>879</v>
      </c>
      <c r="B294" t="s">
        <v>878</v>
      </c>
      <c r="C294" t="s">
        <v>877</v>
      </c>
      <c r="D294" t="s">
        <v>3852</v>
      </c>
      <c r="E294" t="s">
        <v>876</v>
      </c>
      <c r="F294">
        <v>0.4</v>
      </c>
    </row>
    <row r="295" spans="1:6">
      <c r="A295" t="s">
        <v>875</v>
      </c>
      <c r="B295" t="s">
        <v>874</v>
      </c>
      <c r="C295" t="s">
        <v>873</v>
      </c>
      <c r="D295" t="s">
        <v>3853</v>
      </c>
      <c r="E295" t="s">
        <v>872</v>
      </c>
      <c r="F295">
        <v>0.4</v>
      </c>
    </row>
    <row r="296" spans="1:6">
      <c r="A296" t="s">
        <v>871</v>
      </c>
      <c r="B296" t="s">
        <v>870</v>
      </c>
      <c r="C296" t="s">
        <v>869</v>
      </c>
      <c r="D296" t="s">
        <v>3854</v>
      </c>
      <c r="E296" t="s">
        <v>868</v>
      </c>
      <c r="F296">
        <v>0.3</v>
      </c>
    </row>
    <row r="297" spans="1:6">
      <c r="A297" t="s">
        <v>867</v>
      </c>
      <c r="B297" t="s">
        <v>866</v>
      </c>
      <c r="C297" t="s">
        <v>865</v>
      </c>
      <c r="D297" t="s">
        <v>3855</v>
      </c>
      <c r="E297" t="s">
        <v>864</v>
      </c>
      <c r="F297">
        <v>0.3</v>
      </c>
    </row>
    <row r="298" spans="1:6">
      <c r="A298" t="s">
        <v>863</v>
      </c>
      <c r="B298" t="s">
        <v>862</v>
      </c>
      <c r="C298" t="s">
        <v>861</v>
      </c>
      <c r="D298" t="s">
        <v>3856</v>
      </c>
      <c r="E298" t="s">
        <v>860</v>
      </c>
      <c r="F298">
        <v>0.3</v>
      </c>
    </row>
    <row r="299" spans="1:6">
      <c r="A299" t="s">
        <v>859</v>
      </c>
      <c r="B299" t="s">
        <v>858</v>
      </c>
      <c r="C299" t="s">
        <v>857</v>
      </c>
      <c r="D299" t="s">
        <v>3857</v>
      </c>
      <c r="E299" t="s">
        <v>856</v>
      </c>
      <c r="F299">
        <v>0.3</v>
      </c>
    </row>
    <row r="300" spans="1:6">
      <c r="A300" t="s">
        <v>855</v>
      </c>
      <c r="B300" t="s">
        <v>854</v>
      </c>
      <c r="C300" t="s">
        <v>853</v>
      </c>
      <c r="D300" t="s">
        <v>3858</v>
      </c>
      <c r="E300" t="s">
        <v>852</v>
      </c>
      <c r="F300">
        <v>0.1</v>
      </c>
    </row>
    <row r="301" spans="1:6">
      <c r="A301" t="s">
        <v>851</v>
      </c>
      <c r="B301" t="s">
        <v>850</v>
      </c>
      <c r="C301" t="s">
        <v>849</v>
      </c>
      <c r="D301" t="s">
        <v>3859</v>
      </c>
      <c r="E301" t="s">
        <v>848</v>
      </c>
      <c r="F301">
        <v>0.2</v>
      </c>
    </row>
    <row r="302" spans="1:6">
      <c r="A302" t="s">
        <v>847</v>
      </c>
      <c r="B302" t="s">
        <v>846</v>
      </c>
      <c r="C302" t="s">
        <v>845</v>
      </c>
      <c r="D302" t="s">
        <v>3860</v>
      </c>
      <c r="E302" t="s">
        <v>844</v>
      </c>
      <c r="F302">
        <v>0.2</v>
      </c>
    </row>
    <row r="303" spans="1:6">
      <c r="A303" t="s">
        <v>843</v>
      </c>
      <c r="B303" t="s">
        <v>842</v>
      </c>
      <c r="C303" t="s">
        <v>841</v>
      </c>
      <c r="D303" t="s">
        <v>3861</v>
      </c>
      <c r="E303" t="s">
        <v>840</v>
      </c>
      <c r="F303">
        <v>0.3</v>
      </c>
    </row>
    <row r="304" spans="1:6">
      <c r="A304" t="s">
        <v>839</v>
      </c>
      <c r="B304" t="s">
        <v>838</v>
      </c>
      <c r="C304" t="s">
        <v>837</v>
      </c>
      <c r="D304" t="s">
        <v>3862</v>
      </c>
      <c r="E304" t="s">
        <v>836</v>
      </c>
      <c r="F304">
        <v>0.3</v>
      </c>
    </row>
    <row r="305" spans="1:6">
      <c r="A305" t="s">
        <v>835</v>
      </c>
      <c r="B305" t="s">
        <v>834</v>
      </c>
      <c r="C305" t="s">
        <v>833</v>
      </c>
      <c r="D305" t="s">
        <v>3863</v>
      </c>
      <c r="E305" t="s">
        <v>832</v>
      </c>
      <c r="F305">
        <v>0.05</v>
      </c>
    </row>
    <row r="306" spans="1:6">
      <c r="A306" t="s">
        <v>831</v>
      </c>
      <c r="B306" t="s">
        <v>830</v>
      </c>
      <c r="C306" t="s">
        <v>829</v>
      </c>
      <c r="D306" t="s">
        <v>3864</v>
      </c>
      <c r="E306" t="s">
        <v>828</v>
      </c>
      <c r="F306">
        <v>0.05</v>
      </c>
    </row>
    <row r="307" spans="1:6">
      <c r="A307" t="s">
        <v>827</v>
      </c>
      <c r="B307" t="s">
        <v>826</v>
      </c>
      <c r="C307" t="s">
        <v>825</v>
      </c>
      <c r="D307" t="s">
        <v>3865</v>
      </c>
      <c r="E307" t="s">
        <v>824</v>
      </c>
      <c r="F307">
        <v>0.1</v>
      </c>
    </row>
    <row r="308" spans="1:6">
      <c r="A308" t="s">
        <v>823</v>
      </c>
      <c r="B308" t="s">
        <v>822</v>
      </c>
      <c r="C308" t="s">
        <v>821</v>
      </c>
      <c r="D308" t="s">
        <v>3866</v>
      </c>
      <c r="E308" t="s">
        <v>820</v>
      </c>
      <c r="F308">
        <v>0.2</v>
      </c>
    </row>
    <row r="309" spans="1:6">
      <c r="A309" t="s">
        <v>819</v>
      </c>
      <c r="B309" t="s">
        <v>818</v>
      </c>
      <c r="C309" t="s">
        <v>817</v>
      </c>
      <c r="D309" t="s">
        <v>3867</v>
      </c>
      <c r="E309" t="s">
        <v>816</v>
      </c>
      <c r="F309">
        <v>0.2</v>
      </c>
    </row>
    <row r="310" spans="1:6">
      <c r="A310" t="s">
        <v>815</v>
      </c>
      <c r="B310" t="s">
        <v>814</v>
      </c>
      <c r="C310" t="s">
        <v>813</v>
      </c>
      <c r="D310" t="s">
        <v>3868</v>
      </c>
      <c r="E310" t="s">
        <v>812</v>
      </c>
      <c r="F310">
        <v>0.3</v>
      </c>
    </row>
    <row r="311" spans="1:6">
      <c r="A311" t="s">
        <v>811</v>
      </c>
      <c r="B311" t="s">
        <v>810</v>
      </c>
      <c r="C311" t="s">
        <v>809</v>
      </c>
      <c r="D311" t="s">
        <v>3869</v>
      </c>
      <c r="E311" t="s">
        <v>808</v>
      </c>
      <c r="F311">
        <v>0.3</v>
      </c>
    </row>
    <row r="312" spans="1:6">
      <c r="A312" t="s">
        <v>807</v>
      </c>
      <c r="B312" t="s">
        <v>806</v>
      </c>
      <c r="C312" t="s">
        <v>805</v>
      </c>
      <c r="D312" t="s">
        <v>3870</v>
      </c>
      <c r="E312" t="s">
        <v>804</v>
      </c>
      <c r="F312">
        <v>0.3</v>
      </c>
    </row>
    <row r="313" spans="1:6">
      <c r="A313" t="s">
        <v>803</v>
      </c>
      <c r="B313" t="s">
        <v>802</v>
      </c>
      <c r="C313" t="s">
        <v>801</v>
      </c>
      <c r="D313" t="s">
        <v>3871</v>
      </c>
      <c r="E313" t="s">
        <v>800</v>
      </c>
      <c r="F313">
        <v>0.3</v>
      </c>
    </row>
    <row r="314" spans="1:6">
      <c r="A314" t="s">
        <v>799</v>
      </c>
      <c r="B314" t="s">
        <v>798</v>
      </c>
      <c r="C314" t="s">
        <v>797</v>
      </c>
      <c r="D314" t="s">
        <v>3872</v>
      </c>
      <c r="E314" t="s">
        <v>796</v>
      </c>
      <c r="F314">
        <v>0.5</v>
      </c>
    </row>
    <row r="315" spans="1:6">
      <c r="A315" t="s">
        <v>795</v>
      </c>
      <c r="B315" t="s">
        <v>794</v>
      </c>
      <c r="C315" t="s">
        <v>793</v>
      </c>
      <c r="D315" t="s">
        <v>3873</v>
      </c>
      <c r="E315" t="s">
        <v>792</v>
      </c>
      <c r="F315">
        <v>0.3</v>
      </c>
    </row>
    <row r="316" spans="1:6">
      <c r="A316" t="s">
        <v>791</v>
      </c>
      <c r="B316" t="s">
        <v>790</v>
      </c>
      <c r="C316" t="s">
        <v>789</v>
      </c>
      <c r="D316" t="s">
        <v>3874</v>
      </c>
      <c r="E316" t="s">
        <v>788</v>
      </c>
      <c r="F316">
        <v>0.3</v>
      </c>
    </row>
    <row r="317" spans="1:6">
      <c r="A317" t="s">
        <v>787</v>
      </c>
      <c r="B317" t="s">
        <v>786</v>
      </c>
      <c r="C317" t="s">
        <v>785</v>
      </c>
      <c r="D317" t="s">
        <v>3797</v>
      </c>
      <c r="E317" t="s">
        <v>784</v>
      </c>
      <c r="F317">
        <v>0.2</v>
      </c>
    </row>
    <row r="318" spans="1:6">
      <c r="A318" t="s">
        <v>783</v>
      </c>
      <c r="B318" t="s">
        <v>782</v>
      </c>
      <c r="C318" t="s">
        <v>781</v>
      </c>
      <c r="D318" t="s">
        <v>3875</v>
      </c>
      <c r="E318" t="s">
        <v>780</v>
      </c>
      <c r="F318">
        <v>0.1</v>
      </c>
    </row>
    <row r="319" spans="1:6">
      <c r="A319" t="s">
        <v>779</v>
      </c>
      <c r="B319" t="s">
        <v>778</v>
      </c>
      <c r="C319" t="s">
        <v>777</v>
      </c>
      <c r="D319" t="s">
        <v>3876</v>
      </c>
      <c r="E319" t="s">
        <v>776</v>
      </c>
      <c r="F319">
        <v>1</v>
      </c>
    </row>
    <row r="320" spans="1:6">
      <c r="A320" t="s">
        <v>775</v>
      </c>
      <c r="B320" t="s">
        <v>774</v>
      </c>
      <c r="C320" t="s">
        <v>773</v>
      </c>
      <c r="D320" t="s">
        <v>3877</v>
      </c>
      <c r="E320" t="s">
        <v>772</v>
      </c>
      <c r="F320">
        <v>0.3</v>
      </c>
    </row>
    <row r="321" spans="1:6">
      <c r="A321" t="s">
        <v>771</v>
      </c>
      <c r="B321" t="s">
        <v>770</v>
      </c>
      <c r="C321" t="s">
        <v>769</v>
      </c>
      <c r="D321" t="s">
        <v>3878</v>
      </c>
      <c r="E321" t="s">
        <v>768</v>
      </c>
      <c r="F321">
        <v>0.3</v>
      </c>
    </row>
    <row r="322" spans="1:6">
      <c r="A322" t="s">
        <v>767</v>
      </c>
      <c r="B322" t="s">
        <v>766</v>
      </c>
      <c r="C322" t="s">
        <v>765</v>
      </c>
      <c r="D322" t="s">
        <v>3879</v>
      </c>
      <c r="E322" t="s">
        <v>764</v>
      </c>
      <c r="F322">
        <v>0.2</v>
      </c>
    </row>
    <row r="323" spans="1:6">
      <c r="A323" t="s">
        <v>763</v>
      </c>
      <c r="B323" t="s">
        <v>762</v>
      </c>
      <c r="C323" t="s">
        <v>761</v>
      </c>
      <c r="D323" t="s">
        <v>3880</v>
      </c>
      <c r="E323" t="s">
        <v>760</v>
      </c>
      <c r="F323">
        <v>0.1</v>
      </c>
    </row>
    <row r="324" spans="1:6">
      <c r="A324" t="s">
        <v>759</v>
      </c>
      <c r="B324" t="s">
        <v>758</v>
      </c>
      <c r="C324" t="s">
        <v>757</v>
      </c>
      <c r="D324" t="s">
        <v>3881</v>
      </c>
      <c r="E324" t="s">
        <v>756</v>
      </c>
      <c r="F324">
        <v>0.05</v>
      </c>
    </row>
    <row r="325" spans="1:6">
      <c r="A325" t="s">
        <v>755</v>
      </c>
      <c r="B325" t="s">
        <v>754</v>
      </c>
      <c r="C325" t="s">
        <v>753</v>
      </c>
      <c r="D325" t="s">
        <v>3882</v>
      </c>
      <c r="E325" t="s">
        <v>752</v>
      </c>
      <c r="F325">
        <v>0.2</v>
      </c>
    </row>
    <row r="326" spans="1:6">
      <c r="A326" t="s">
        <v>751</v>
      </c>
      <c r="B326" t="s">
        <v>750</v>
      </c>
      <c r="C326" t="s">
        <v>749</v>
      </c>
      <c r="D326" t="s">
        <v>3883</v>
      </c>
      <c r="E326" t="s">
        <v>748</v>
      </c>
      <c r="F326">
        <v>0.3</v>
      </c>
    </row>
    <row r="327" spans="1:6">
      <c r="A327" t="s">
        <v>747</v>
      </c>
      <c r="B327" t="s">
        <v>746</v>
      </c>
      <c r="C327" t="s">
        <v>745</v>
      </c>
      <c r="D327" t="s">
        <v>3884</v>
      </c>
      <c r="E327" t="s">
        <v>744</v>
      </c>
      <c r="F327">
        <v>0.1</v>
      </c>
    </row>
    <row r="328" spans="1:6">
      <c r="A328" t="s">
        <v>743</v>
      </c>
      <c r="B328" t="s">
        <v>742</v>
      </c>
      <c r="C328" t="s">
        <v>741</v>
      </c>
      <c r="D328" t="s">
        <v>3885</v>
      </c>
      <c r="E328" t="s">
        <v>740</v>
      </c>
      <c r="F328">
        <v>0.1</v>
      </c>
    </row>
    <row r="329" spans="1:6">
      <c r="A329" t="s">
        <v>739</v>
      </c>
      <c r="B329" t="s">
        <v>738</v>
      </c>
      <c r="C329" t="s">
        <v>737</v>
      </c>
      <c r="D329" t="s">
        <v>3886</v>
      </c>
      <c r="E329" t="s">
        <v>736</v>
      </c>
      <c r="F329">
        <v>0.2</v>
      </c>
    </row>
    <row r="330" spans="1:6">
      <c r="A330" t="s">
        <v>735</v>
      </c>
      <c r="B330" t="s">
        <v>734</v>
      </c>
      <c r="C330" t="s">
        <v>733</v>
      </c>
      <c r="D330" t="s">
        <v>3887</v>
      </c>
      <c r="E330" t="s">
        <v>733</v>
      </c>
      <c r="F330">
        <v>0.4</v>
      </c>
    </row>
    <row r="331" spans="1:6">
      <c r="A331" t="s">
        <v>732</v>
      </c>
      <c r="B331" t="s">
        <v>731</v>
      </c>
      <c r="C331" t="s">
        <v>730</v>
      </c>
      <c r="D331" t="s">
        <v>3888</v>
      </c>
      <c r="E331" t="s">
        <v>729</v>
      </c>
      <c r="F331">
        <v>0.5</v>
      </c>
    </row>
    <row r="332" spans="1:6">
      <c r="A332" t="s">
        <v>728</v>
      </c>
      <c r="B332" t="s">
        <v>727</v>
      </c>
      <c r="C332" t="s">
        <v>726</v>
      </c>
      <c r="D332" t="s">
        <v>3889</v>
      </c>
      <c r="E332" t="s">
        <v>725</v>
      </c>
      <c r="F332" t="e">
        <v>#N/A</v>
      </c>
    </row>
    <row r="333" spans="1:6">
      <c r="A333" t="s">
        <v>724</v>
      </c>
      <c r="B333" t="s">
        <v>723</v>
      </c>
      <c r="C333" t="s">
        <v>722</v>
      </c>
      <c r="D333" t="s">
        <v>3890</v>
      </c>
      <c r="E333" t="s">
        <v>721</v>
      </c>
      <c r="F333">
        <v>1</v>
      </c>
    </row>
    <row r="334" spans="1:6">
      <c r="A334" t="s">
        <v>720</v>
      </c>
      <c r="B334" t="s">
        <v>719</v>
      </c>
      <c r="C334" t="s">
        <v>718</v>
      </c>
      <c r="D334" t="s">
        <v>3782</v>
      </c>
      <c r="E334" t="s">
        <v>717</v>
      </c>
      <c r="F334">
        <v>0.3</v>
      </c>
    </row>
    <row r="335" spans="1:6">
      <c r="A335" t="s">
        <v>716</v>
      </c>
      <c r="B335" t="s">
        <v>715</v>
      </c>
      <c r="C335" t="s">
        <v>714</v>
      </c>
      <c r="D335" t="s">
        <v>3891</v>
      </c>
      <c r="E335" t="s">
        <v>713</v>
      </c>
      <c r="F335">
        <v>0.4</v>
      </c>
    </row>
    <row r="336" spans="1:6">
      <c r="A336" t="s">
        <v>712</v>
      </c>
      <c r="B336" t="s">
        <v>711</v>
      </c>
      <c r="C336" t="s">
        <v>710</v>
      </c>
      <c r="D336" t="s">
        <v>3892</v>
      </c>
      <c r="E336" t="s">
        <v>709</v>
      </c>
      <c r="F336">
        <v>1.5</v>
      </c>
    </row>
    <row r="337" spans="1:6">
      <c r="A337" t="s">
        <v>708</v>
      </c>
      <c r="B337" t="s">
        <v>707</v>
      </c>
      <c r="C337" t="s">
        <v>706</v>
      </c>
      <c r="D337" t="s">
        <v>3893</v>
      </c>
      <c r="E337" t="s">
        <v>705</v>
      </c>
      <c r="F337" t="e">
        <v>#N/A</v>
      </c>
    </row>
    <row r="338" spans="1:6">
      <c r="A338" t="s">
        <v>704</v>
      </c>
      <c r="B338" t="s">
        <v>703</v>
      </c>
      <c r="C338" t="s">
        <v>702</v>
      </c>
      <c r="D338" t="s">
        <v>3894</v>
      </c>
      <c r="E338" t="s">
        <v>701</v>
      </c>
      <c r="F338">
        <v>0.2</v>
      </c>
    </row>
    <row r="339" spans="1:6">
      <c r="A339" t="s">
        <v>700</v>
      </c>
      <c r="B339" t="s">
        <v>699</v>
      </c>
      <c r="C339" t="s">
        <v>698</v>
      </c>
      <c r="D339" t="s">
        <v>3895</v>
      </c>
      <c r="E339" t="s">
        <v>697</v>
      </c>
      <c r="F339">
        <v>0.2</v>
      </c>
    </row>
    <row r="340" spans="1:6">
      <c r="A340" t="s">
        <v>696</v>
      </c>
      <c r="B340" t="s">
        <v>695</v>
      </c>
      <c r="C340" t="s">
        <v>694</v>
      </c>
      <c r="D340" t="s">
        <v>3896</v>
      </c>
      <c r="E340" t="s">
        <v>693</v>
      </c>
      <c r="F340">
        <v>0.2</v>
      </c>
    </row>
    <row r="341" spans="1:6">
      <c r="A341" t="s">
        <v>692</v>
      </c>
      <c r="B341" t="s">
        <v>691</v>
      </c>
      <c r="C341" t="s">
        <v>690</v>
      </c>
      <c r="D341" t="s">
        <v>3897</v>
      </c>
      <c r="E341" t="s">
        <v>689</v>
      </c>
      <c r="F341">
        <v>0.2</v>
      </c>
    </row>
    <row r="342" spans="1:6">
      <c r="A342" t="s">
        <v>688</v>
      </c>
      <c r="B342" t="s">
        <v>687</v>
      </c>
      <c r="C342" t="s">
        <v>686</v>
      </c>
      <c r="D342" t="s">
        <v>3898</v>
      </c>
      <c r="E342" t="s">
        <v>685</v>
      </c>
      <c r="F342">
        <v>0.2</v>
      </c>
    </row>
    <row r="343" spans="1:6">
      <c r="A343" t="s">
        <v>684</v>
      </c>
      <c r="B343" t="s">
        <v>683</v>
      </c>
      <c r="C343" t="s">
        <v>682</v>
      </c>
      <c r="D343" t="s">
        <v>3899</v>
      </c>
      <c r="E343" t="s">
        <v>681</v>
      </c>
      <c r="F343">
        <v>1</v>
      </c>
    </row>
    <row r="344" spans="1:6">
      <c r="A344" t="s">
        <v>680</v>
      </c>
      <c r="B344" t="s">
        <v>679</v>
      </c>
      <c r="C344" t="s">
        <v>678</v>
      </c>
      <c r="D344" t="s">
        <v>3900</v>
      </c>
      <c r="E344" t="s">
        <v>677</v>
      </c>
      <c r="F344">
        <v>0.3</v>
      </c>
    </row>
    <row r="345" spans="1:6">
      <c r="A345" t="s">
        <v>676</v>
      </c>
      <c r="B345" t="s">
        <v>674</v>
      </c>
      <c r="C345" t="s">
        <v>675</v>
      </c>
      <c r="D345" t="s">
        <v>3901</v>
      </c>
      <c r="E345" t="s">
        <v>674</v>
      </c>
      <c r="F345">
        <v>0.3</v>
      </c>
    </row>
    <row r="346" spans="1:6">
      <c r="A346" t="s">
        <v>673</v>
      </c>
      <c r="B346" t="s">
        <v>672</v>
      </c>
      <c r="C346" t="s">
        <v>671</v>
      </c>
      <c r="D346" t="s">
        <v>3902</v>
      </c>
      <c r="E346" t="s">
        <v>670</v>
      </c>
      <c r="F346">
        <v>0.3</v>
      </c>
    </row>
    <row r="347" spans="1:6">
      <c r="A347" t="s">
        <v>669</v>
      </c>
      <c r="B347" t="s">
        <v>668</v>
      </c>
      <c r="C347" t="s">
        <v>667</v>
      </c>
      <c r="D347" t="s">
        <v>3903</v>
      </c>
      <c r="E347" t="s">
        <v>666</v>
      </c>
      <c r="F347">
        <v>1</v>
      </c>
    </row>
    <row r="348" spans="1:6">
      <c r="A348" t="s">
        <v>665</v>
      </c>
      <c r="B348" t="s">
        <v>664</v>
      </c>
      <c r="C348" t="s">
        <v>663</v>
      </c>
      <c r="D348" t="s">
        <v>3904</v>
      </c>
      <c r="E348" t="s">
        <v>662</v>
      </c>
      <c r="F348">
        <v>0.2</v>
      </c>
    </row>
    <row r="349" spans="1:6">
      <c r="A349" t="s">
        <v>661</v>
      </c>
      <c r="B349" t="s">
        <v>660</v>
      </c>
      <c r="C349" t="s">
        <v>659</v>
      </c>
      <c r="D349" t="s">
        <v>3905</v>
      </c>
      <c r="E349" t="s">
        <v>658</v>
      </c>
      <c r="F349">
        <v>0.2</v>
      </c>
    </row>
    <row r="350" spans="1:6">
      <c r="A350" t="s">
        <v>657</v>
      </c>
      <c r="B350" t="s">
        <v>656</v>
      </c>
      <c r="C350" t="s">
        <v>655</v>
      </c>
      <c r="D350" t="s">
        <v>654</v>
      </c>
      <c r="E350" t="s">
        <v>653</v>
      </c>
      <c r="F350">
        <v>0</v>
      </c>
    </row>
    <row r="351" spans="1:6">
      <c r="A351" t="s">
        <v>652</v>
      </c>
      <c r="B351" t="s">
        <v>651</v>
      </c>
      <c r="C351" t="s">
        <v>650</v>
      </c>
      <c r="D351" t="s">
        <v>649</v>
      </c>
      <c r="E351" t="s">
        <v>648</v>
      </c>
      <c r="F351">
        <v>0</v>
      </c>
    </row>
    <row r="352" spans="1:6">
      <c r="A352" t="s">
        <v>647</v>
      </c>
      <c r="B352" t="s">
        <v>646</v>
      </c>
      <c r="C352" t="s">
        <v>644</v>
      </c>
      <c r="D352" t="s">
        <v>645</v>
      </c>
      <c r="E352" t="s">
        <v>644</v>
      </c>
      <c r="F352">
        <v>0</v>
      </c>
    </row>
    <row r="353" spans="1:6">
      <c r="A353" t="s">
        <v>643</v>
      </c>
      <c r="B353" t="s">
        <v>642</v>
      </c>
      <c r="C353" t="s">
        <v>641</v>
      </c>
      <c r="D353" t="s">
        <v>640</v>
      </c>
      <c r="E353" t="s">
        <v>639</v>
      </c>
      <c r="F353">
        <v>0.3</v>
      </c>
    </row>
    <row r="354" spans="1:6">
      <c r="A354" t="s">
        <v>638</v>
      </c>
      <c r="B354" t="s">
        <v>637</v>
      </c>
      <c r="C354" t="s">
        <v>636</v>
      </c>
      <c r="D354" t="s">
        <v>635</v>
      </c>
      <c r="E354" t="s">
        <v>634</v>
      </c>
      <c r="F354">
        <v>0.3</v>
      </c>
    </row>
    <row r="355" spans="1:6">
      <c r="A355" t="s">
        <v>633</v>
      </c>
      <c r="B355" t="s">
        <v>632</v>
      </c>
      <c r="C355" t="s">
        <v>631</v>
      </c>
      <c r="D355" t="s">
        <v>630</v>
      </c>
      <c r="E355" t="s">
        <v>629</v>
      </c>
      <c r="F355">
        <v>0</v>
      </c>
    </row>
    <row r="356" spans="1:6">
      <c r="A356" t="s">
        <v>628</v>
      </c>
      <c r="B356" t="s">
        <v>627</v>
      </c>
      <c r="C356" t="s">
        <v>626</v>
      </c>
      <c r="D356" t="s">
        <v>625</v>
      </c>
      <c r="E356" t="s">
        <v>624</v>
      </c>
      <c r="F356">
        <v>0.3</v>
      </c>
    </row>
    <row r="357" spans="1:6">
      <c r="A357" t="s">
        <v>623</v>
      </c>
      <c r="B357" t="s">
        <v>622</v>
      </c>
      <c r="C357" t="s">
        <v>621</v>
      </c>
      <c r="D357" t="s">
        <v>620</v>
      </c>
      <c r="E357" t="s">
        <v>619</v>
      </c>
      <c r="F357">
        <v>0.3</v>
      </c>
    </row>
    <row r="358" spans="1:6">
      <c r="A358" t="s">
        <v>618</v>
      </c>
      <c r="B358" t="s">
        <v>617</v>
      </c>
      <c r="C358" t="s">
        <v>616</v>
      </c>
      <c r="D358" t="s">
        <v>615</v>
      </c>
      <c r="E358" t="s">
        <v>614</v>
      </c>
      <c r="F358">
        <v>1.5</v>
      </c>
    </row>
    <row r="359" spans="1:6">
      <c r="A359" t="s">
        <v>613</v>
      </c>
      <c r="B359" t="s">
        <v>612</v>
      </c>
      <c r="C359" t="s">
        <v>611</v>
      </c>
      <c r="D359" t="s">
        <v>610</v>
      </c>
      <c r="E359" t="s">
        <v>609</v>
      </c>
      <c r="F359">
        <v>0.8</v>
      </c>
    </row>
    <row r="360" spans="1:6">
      <c r="A360" t="s">
        <v>608</v>
      </c>
      <c r="B360" t="s">
        <v>607</v>
      </c>
      <c r="C360" t="s">
        <v>606</v>
      </c>
      <c r="D360" t="s">
        <v>605</v>
      </c>
      <c r="E360" t="s">
        <v>604</v>
      </c>
      <c r="F360">
        <v>0.2</v>
      </c>
    </row>
    <row r="361" spans="1:6">
      <c r="A361" t="s">
        <v>603</v>
      </c>
      <c r="B361" t="s">
        <v>602</v>
      </c>
      <c r="C361" t="s">
        <v>601</v>
      </c>
      <c r="D361" t="s">
        <v>600</v>
      </c>
      <c r="E361" t="s">
        <v>599</v>
      </c>
      <c r="F361">
        <v>0.15</v>
      </c>
    </row>
    <row r="362" spans="1:6">
      <c r="A362" t="s">
        <v>598</v>
      </c>
      <c r="B362" t="s">
        <v>597</v>
      </c>
      <c r="C362" t="s">
        <v>596</v>
      </c>
      <c r="D362" t="s">
        <v>595</v>
      </c>
      <c r="E362" t="s">
        <v>594</v>
      </c>
      <c r="F362">
        <v>0.3</v>
      </c>
    </row>
    <row r="363" spans="1:6">
      <c r="A363" t="s">
        <v>593</v>
      </c>
      <c r="B363" t="s">
        <v>592</v>
      </c>
      <c r="C363" t="s">
        <v>591</v>
      </c>
      <c r="D363" t="s">
        <v>590</v>
      </c>
      <c r="E363" t="s">
        <v>589</v>
      </c>
      <c r="F363">
        <v>0.3</v>
      </c>
    </row>
    <row r="364" spans="1:6">
      <c r="A364" t="s">
        <v>588</v>
      </c>
      <c r="B364" t="s">
        <v>587</v>
      </c>
      <c r="C364" t="s">
        <v>586</v>
      </c>
      <c r="D364" t="s">
        <v>585</v>
      </c>
      <c r="E364" t="s">
        <v>584</v>
      </c>
      <c r="F364">
        <v>0.6</v>
      </c>
    </row>
    <row r="365" spans="1:6">
      <c r="A365" t="s">
        <v>583</v>
      </c>
      <c r="B365" t="s">
        <v>582</v>
      </c>
      <c r="C365" t="s">
        <v>581</v>
      </c>
      <c r="D365" t="s">
        <v>580</v>
      </c>
      <c r="E365" t="s">
        <v>579</v>
      </c>
      <c r="F365">
        <v>0.5</v>
      </c>
    </row>
    <row r="366" spans="1:6">
      <c r="A366" t="s">
        <v>578</v>
      </c>
      <c r="B366" t="s">
        <v>577</v>
      </c>
      <c r="C366" t="s">
        <v>576</v>
      </c>
      <c r="D366" t="s">
        <v>575</v>
      </c>
      <c r="E366" t="s">
        <v>574</v>
      </c>
      <c r="F366">
        <v>0.1</v>
      </c>
    </row>
    <row r="367" spans="1:6">
      <c r="A367" t="s">
        <v>573</v>
      </c>
      <c r="B367" t="s">
        <v>572</v>
      </c>
      <c r="C367" t="s">
        <v>571</v>
      </c>
      <c r="D367" t="s">
        <v>570</v>
      </c>
      <c r="E367" t="s">
        <v>569</v>
      </c>
      <c r="F367">
        <v>0.1</v>
      </c>
    </row>
    <row r="368" spans="1:6">
      <c r="A368" t="s">
        <v>568</v>
      </c>
      <c r="B368" t="s">
        <v>567</v>
      </c>
      <c r="C368" t="s">
        <v>566</v>
      </c>
      <c r="D368" t="s">
        <v>565</v>
      </c>
      <c r="E368" t="s">
        <v>564</v>
      </c>
      <c r="F368">
        <v>0.15</v>
      </c>
    </row>
    <row r="369" spans="1:6">
      <c r="A369" t="s">
        <v>563</v>
      </c>
      <c r="B369" t="s">
        <v>562</v>
      </c>
      <c r="C369" t="s">
        <v>561</v>
      </c>
      <c r="D369" t="s">
        <v>560</v>
      </c>
      <c r="E369" t="s">
        <v>559</v>
      </c>
      <c r="F369">
        <v>0.4</v>
      </c>
    </row>
    <row r="370" spans="1:6">
      <c r="A370" t="s">
        <v>558</v>
      </c>
      <c r="B370" t="s">
        <v>557</v>
      </c>
      <c r="C370" t="s">
        <v>556</v>
      </c>
      <c r="D370" t="s">
        <v>555</v>
      </c>
      <c r="E370" t="s">
        <v>554</v>
      </c>
      <c r="F370">
        <v>0.5</v>
      </c>
    </row>
    <row r="371" spans="1:6">
      <c r="A371" t="s">
        <v>553</v>
      </c>
      <c r="B371" t="s">
        <v>552</v>
      </c>
      <c r="C371" t="s">
        <v>551</v>
      </c>
      <c r="D371" t="s">
        <v>550</v>
      </c>
      <c r="E371" t="s">
        <v>549</v>
      </c>
      <c r="F371">
        <v>1</v>
      </c>
    </row>
    <row r="372" spans="1:6">
      <c r="A372" t="s">
        <v>548</v>
      </c>
      <c r="B372" t="s">
        <v>547</v>
      </c>
      <c r="C372" t="s">
        <v>546</v>
      </c>
      <c r="D372" t="s">
        <v>545</v>
      </c>
      <c r="E372" t="s">
        <v>544</v>
      </c>
      <c r="F372">
        <v>1.2</v>
      </c>
    </row>
    <row r="373" spans="1:6">
      <c r="A373" t="s">
        <v>543</v>
      </c>
      <c r="B373" t="s">
        <v>542</v>
      </c>
      <c r="C373" t="s">
        <v>541</v>
      </c>
      <c r="D373" t="s">
        <v>540</v>
      </c>
      <c r="E373" t="s">
        <v>539</v>
      </c>
      <c r="F373">
        <v>0.1</v>
      </c>
    </row>
    <row r="374" spans="1:6">
      <c r="A374" t="s">
        <v>538</v>
      </c>
      <c r="B374" t="s">
        <v>537</v>
      </c>
      <c r="C374" t="s">
        <v>536</v>
      </c>
      <c r="D374" t="s">
        <v>535</v>
      </c>
      <c r="E374" t="s">
        <v>534</v>
      </c>
      <c r="F374">
        <v>0.3</v>
      </c>
    </row>
    <row r="375" spans="1:6">
      <c r="A375" t="s">
        <v>533</v>
      </c>
      <c r="B375" t="s">
        <v>532</v>
      </c>
      <c r="C375" t="s">
        <v>531</v>
      </c>
      <c r="D375" t="s">
        <v>530</v>
      </c>
      <c r="E375" t="s">
        <v>529</v>
      </c>
      <c r="F375">
        <v>0.3</v>
      </c>
    </row>
    <row r="376" spans="1:6">
      <c r="A376" t="s">
        <v>528</v>
      </c>
      <c r="B376" t="s">
        <v>527</v>
      </c>
      <c r="C376" t="s">
        <v>526</v>
      </c>
      <c r="D376" t="s">
        <v>525</v>
      </c>
      <c r="E376" t="s">
        <v>524</v>
      </c>
      <c r="F376">
        <v>0.15</v>
      </c>
    </row>
    <row r="377" spans="1:6">
      <c r="A377" t="s">
        <v>523</v>
      </c>
      <c r="B377" t="s">
        <v>522</v>
      </c>
      <c r="C377" t="s">
        <v>521</v>
      </c>
      <c r="D377" t="s">
        <v>520</v>
      </c>
      <c r="E377" t="s">
        <v>519</v>
      </c>
      <c r="F377">
        <v>0.5</v>
      </c>
    </row>
    <row r="378" spans="1:6">
      <c r="A378" t="s">
        <v>518</v>
      </c>
      <c r="B378" t="s">
        <v>517</v>
      </c>
      <c r="C378" t="s">
        <v>516</v>
      </c>
      <c r="D378" t="s">
        <v>515</v>
      </c>
      <c r="E378" t="s">
        <v>514</v>
      </c>
      <c r="F378">
        <v>0.1</v>
      </c>
    </row>
    <row r="379" spans="1:6">
      <c r="A379" t="s">
        <v>513</v>
      </c>
      <c r="B379" t="s">
        <v>512</v>
      </c>
      <c r="C379" t="s">
        <v>511</v>
      </c>
      <c r="D379" t="s">
        <v>510</v>
      </c>
      <c r="E379" t="s">
        <v>509</v>
      </c>
      <c r="F379">
        <v>0.1</v>
      </c>
    </row>
    <row r="380" spans="1:6">
      <c r="A380" t="s">
        <v>508</v>
      </c>
      <c r="B380" t="s">
        <v>507</v>
      </c>
      <c r="C380" t="s">
        <v>506</v>
      </c>
      <c r="D380" t="s">
        <v>505</v>
      </c>
      <c r="E380" t="s">
        <v>504</v>
      </c>
      <c r="F380">
        <v>4</v>
      </c>
    </row>
    <row r="381" spans="1:6">
      <c r="A381" t="s">
        <v>503</v>
      </c>
      <c r="B381" t="s">
        <v>502</v>
      </c>
      <c r="C381" t="s">
        <v>501</v>
      </c>
      <c r="D381" t="s">
        <v>500</v>
      </c>
      <c r="E381" t="s">
        <v>499</v>
      </c>
      <c r="F381">
        <v>0.5</v>
      </c>
    </row>
    <row r="382" spans="1:6">
      <c r="A382" t="s">
        <v>498</v>
      </c>
      <c r="B382" t="s">
        <v>497</v>
      </c>
      <c r="C382" t="s">
        <v>496</v>
      </c>
      <c r="D382" t="s">
        <v>495</v>
      </c>
      <c r="E382" t="s">
        <v>494</v>
      </c>
      <c r="F382">
        <v>0.2</v>
      </c>
    </row>
    <row r="383" spans="1:6">
      <c r="A383" t="s">
        <v>493</v>
      </c>
      <c r="B383" t="s">
        <v>492</v>
      </c>
      <c r="C383" t="s">
        <v>491</v>
      </c>
      <c r="D383" t="s">
        <v>490</v>
      </c>
      <c r="E383" t="s">
        <v>489</v>
      </c>
      <c r="F383">
        <v>0.4</v>
      </c>
    </row>
    <row r="384" spans="1:6">
      <c r="A384" t="s">
        <v>488</v>
      </c>
      <c r="B384" t="s">
        <v>487</v>
      </c>
      <c r="C384" t="s">
        <v>486</v>
      </c>
      <c r="D384" t="s">
        <v>485</v>
      </c>
      <c r="E384" t="s">
        <v>484</v>
      </c>
      <c r="F384">
        <v>0.05</v>
      </c>
    </row>
    <row r="385" spans="1:6">
      <c r="A385" t="s">
        <v>483</v>
      </c>
      <c r="B385" t="s">
        <v>482</v>
      </c>
      <c r="C385" t="s">
        <v>481</v>
      </c>
      <c r="D385" t="s">
        <v>480</v>
      </c>
      <c r="E385" t="s">
        <v>479</v>
      </c>
      <c r="F385">
        <v>1</v>
      </c>
    </row>
    <row r="386" spans="1:6">
      <c r="A386" t="s">
        <v>478</v>
      </c>
      <c r="B386" t="s">
        <v>477</v>
      </c>
      <c r="C386" t="s">
        <v>476</v>
      </c>
      <c r="D386" t="s">
        <v>475</v>
      </c>
      <c r="E386" t="s">
        <v>474</v>
      </c>
      <c r="F386">
        <v>0.6</v>
      </c>
    </row>
    <row r="387" spans="1:6">
      <c r="A387" t="s">
        <v>473</v>
      </c>
      <c r="B387" t="s">
        <v>472</v>
      </c>
      <c r="C387" t="s">
        <v>471</v>
      </c>
      <c r="D387" t="s">
        <v>471</v>
      </c>
      <c r="E387" t="s">
        <v>470</v>
      </c>
      <c r="F387">
        <v>0.8</v>
      </c>
    </row>
    <row r="388" spans="1:6">
      <c r="A388" t="s">
        <v>469</v>
      </c>
      <c r="B388" t="s">
        <v>468</v>
      </c>
      <c r="C388" t="s">
        <v>467</v>
      </c>
      <c r="D388" t="s">
        <v>466</v>
      </c>
      <c r="E388" t="s">
        <v>465</v>
      </c>
      <c r="F388">
        <v>0.1</v>
      </c>
    </row>
    <row r="389" spans="1:6">
      <c r="A389" t="s">
        <v>464</v>
      </c>
      <c r="B389" t="s">
        <v>463</v>
      </c>
      <c r="C389" t="s">
        <v>462</v>
      </c>
      <c r="D389" t="s">
        <v>461</v>
      </c>
      <c r="E389" t="s">
        <v>460</v>
      </c>
      <c r="F389">
        <v>0.05</v>
      </c>
    </row>
    <row r="390" spans="1:6">
      <c r="A390" t="s">
        <v>459</v>
      </c>
      <c r="B390" t="s">
        <v>458</v>
      </c>
      <c r="C390" t="s">
        <v>457</v>
      </c>
      <c r="D390" t="s">
        <v>456</v>
      </c>
      <c r="E390" t="s">
        <v>455</v>
      </c>
      <c r="F390">
        <v>0.05</v>
      </c>
    </row>
    <row r="391" spans="1:6">
      <c r="A391" t="s">
        <v>454</v>
      </c>
      <c r="B391" t="s">
        <v>453</v>
      </c>
      <c r="C391" t="s">
        <v>452</v>
      </c>
      <c r="D391" t="s">
        <v>451</v>
      </c>
      <c r="E391" t="s">
        <v>450</v>
      </c>
      <c r="F391">
        <v>0.25</v>
      </c>
    </row>
    <row r="392" spans="1:6">
      <c r="A392" t="s">
        <v>449</v>
      </c>
      <c r="B392" t="s">
        <v>448</v>
      </c>
      <c r="C392" t="s">
        <v>447</v>
      </c>
      <c r="D392" t="s">
        <v>446</v>
      </c>
      <c r="E392" t="s">
        <v>445</v>
      </c>
      <c r="F392">
        <v>0.25</v>
      </c>
    </row>
    <row r="393" spans="1:6">
      <c r="A393" t="s">
        <v>444</v>
      </c>
      <c r="B393" t="s">
        <v>443</v>
      </c>
      <c r="C393" t="s">
        <v>442</v>
      </c>
      <c r="D393" t="s">
        <v>442</v>
      </c>
      <c r="E393" t="s">
        <v>441</v>
      </c>
      <c r="F393">
        <v>0.25</v>
      </c>
    </row>
    <row r="394" spans="1:6">
      <c r="A394" t="s">
        <v>440</v>
      </c>
      <c r="B394" t="s">
        <v>439</v>
      </c>
      <c r="C394" t="s">
        <v>438</v>
      </c>
      <c r="D394" t="s">
        <v>438</v>
      </c>
      <c r="E394" t="s">
        <v>437</v>
      </c>
      <c r="F394">
        <v>0.25</v>
      </c>
    </row>
    <row r="395" spans="1:6">
      <c r="A395" t="s">
        <v>436</v>
      </c>
      <c r="B395" t="s">
        <v>435</v>
      </c>
      <c r="C395" t="s">
        <v>434</v>
      </c>
      <c r="D395" t="s">
        <v>433</v>
      </c>
      <c r="E395" t="s">
        <v>432</v>
      </c>
      <c r="F395">
        <v>0.33333333333333331</v>
      </c>
    </row>
    <row r="396" spans="1:6">
      <c r="A396" t="s">
        <v>431</v>
      </c>
      <c r="B396" t="s">
        <v>430</v>
      </c>
      <c r="C396" t="s">
        <v>429</v>
      </c>
      <c r="D396" t="s">
        <v>428</v>
      </c>
      <c r="E396" t="s">
        <v>427</v>
      </c>
      <c r="F396">
        <v>0.5</v>
      </c>
    </row>
    <row r="397" spans="1:6">
      <c r="A397" t="s">
        <v>426</v>
      </c>
      <c r="B397" t="s">
        <v>425</v>
      </c>
      <c r="C397" t="s">
        <v>424</v>
      </c>
      <c r="D397" t="s">
        <v>423</v>
      </c>
      <c r="E397" t="s">
        <v>422</v>
      </c>
      <c r="F397">
        <v>0.25</v>
      </c>
    </row>
    <row r="398" spans="1:6">
      <c r="A398" t="s">
        <v>421</v>
      </c>
      <c r="B398" t="s">
        <v>420</v>
      </c>
      <c r="C398" t="s">
        <v>419</v>
      </c>
      <c r="D398" t="s">
        <v>418</v>
      </c>
      <c r="E398" t="s">
        <v>417</v>
      </c>
      <c r="F398">
        <v>0.33333333333333331</v>
      </c>
    </row>
    <row r="399" spans="1:6">
      <c r="A399" t="s">
        <v>416</v>
      </c>
      <c r="B399" t="s">
        <v>415</v>
      </c>
      <c r="C399" t="s">
        <v>414</v>
      </c>
      <c r="D399" t="s">
        <v>414</v>
      </c>
      <c r="E399" t="s">
        <v>413</v>
      </c>
      <c r="F399">
        <v>0.5</v>
      </c>
    </row>
    <row r="400" spans="1:6">
      <c r="A400" t="s">
        <v>412</v>
      </c>
      <c r="B400" t="s">
        <v>411</v>
      </c>
      <c r="C400" t="s">
        <v>410</v>
      </c>
      <c r="D400" t="s">
        <v>409</v>
      </c>
      <c r="E400" t="s">
        <v>408</v>
      </c>
      <c r="F400">
        <v>8.3333333333333329E-2</v>
      </c>
    </row>
    <row r="401" spans="1:6">
      <c r="A401" t="s">
        <v>407</v>
      </c>
      <c r="B401" t="s">
        <v>406</v>
      </c>
      <c r="C401" t="s">
        <v>405</v>
      </c>
      <c r="D401" t="s">
        <v>404</v>
      </c>
      <c r="E401" t="s">
        <v>403</v>
      </c>
      <c r="F401">
        <v>0.16666666666666666</v>
      </c>
    </row>
    <row r="402" spans="1:6">
      <c r="A402" t="s">
        <v>402</v>
      </c>
      <c r="B402" t="s">
        <v>401</v>
      </c>
      <c r="C402" t="s">
        <v>400</v>
      </c>
      <c r="D402" t="s">
        <v>399</v>
      </c>
      <c r="E402" t="s">
        <v>399</v>
      </c>
      <c r="F402">
        <v>0.16666666666666666</v>
      </c>
    </row>
    <row r="403" spans="1:6">
      <c r="A403" t="s">
        <v>398</v>
      </c>
      <c r="B403" t="s">
        <v>397</v>
      </c>
      <c r="C403" t="s">
        <v>396</v>
      </c>
      <c r="D403" t="s">
        <v>395</v>
      </c>
      <c r="E403" t="s">
        <v>394</v>
      </c>
      <c r="F403">
        <v>0.41666666666666669</v>
      </c>
    </row>
    <row r="404" spans="1:6">
      <c r="A404" t="s">
        <v>393</v>
      </c>
      <c r="B404" t="s">
        <v>392</v>
      </c>
      <c r="C404" t="s">
        <v>391</v>
      </c>
      <c r="D404" t="s">
        <v>390</v>
      </c>
      <c r="E404" t="s">
        <v>389</v>
      </c>
      <c r="F404">
        <v>0.25</v>
      </c>
    </row>
    <row r="405" spans="1:6">
      <c r="A405" t="s">
        <v>388</v>
      </c>
      <c r="B405" t="s">
        <v>387</v>
      </c>
      <c r="C405" t="s">
        <v>386</v>
      </c>
      <c r="D405" t="s">
        <v>385</v>
      </c>
      <c r="E405" t="s">
        <v>384</v>
      </c>
      <c r="F405">
        <v>0.33333333333333331</v>
      </c>
    </row>
    <row r="406" spans="1:6">
      <c r="A406" t="s">
        <v>383</v>
      </c>
      <c r="B406" t="s">
        <v>382</v>
      </c>
      <c r="C406" t="s">
        <v>381</v>
      </c>
      <c r="D406" t="s">
        <v>380</v>
      </c>
      <c r="E406" t="s">
        <v>379</v>
      </c>
      <c r="F406">
        <v>1.5</v>
      </c>
    </row>
    <row r="407" spans="1:6">
      <c r="A407" t="s">
        <v>378</v>
      </c>
      <c r="B407" t="s">
        <v>377</v>
      </c>
      <c r="C407" t="s">
        <v>376</v>
      </c>
      <c r="D407" t="s">
        <v>375</v>
      </c>
      <c r="E407" t="s">
        <v>374</v>
      </c>
      <c r="F407">
        <v>0.5</v>
      </c>
    </row>
    <row r="408" spans="1:6">
      <c r="A408" t="s">
        <v>373</v>
      </c>
      <c r="B408" t="s">
        <v>372</v>
      </c>
      <c r="C408" t="s">
        <v>371</v>
      </c>
      <c r="D408" t="s">
        <v>370</v>
      </c>
      <c r="E408" t="s">
        <v>369</v>
      </c>
      <c r="F408">
        <v>1.5</v>
      </c>
    </row>
    <row r="409" spans="1:6">
      <c r="A409" t="s">
        <v>368</v>
      </c>
      <c r="B409" t="s">
        <v>367</v>
      </c>
      <c r="C409" t="s">
        <v>366</v>
      </c>
      <c r="D409" t="s">
        <v>365</v>
      </c>
      <c r="E409" t="s">
        <v>364</v>
      </c>
      <c r="F409">
        <v>0.25</v>
      </c>
    </row>
    <row r="410" spans="1:6">
      <c r="A410" t="s">
        <v>363</v>
      </c>
      <c r="B410" t="s">
        <v>362</v>
      </c>
      <c r="C410" t="s">
        <v>361</v>
      </c>
      <c r="D410" t="s">
        <v>360</v>
      </c>
      <c r="E410" t="s">
        <v>359</v>
      </c>
      <c r="F410">
        <v>1.5</v>
      </c>
    </row>
    <row r="411" spans="1:6">
      <c r="A411" t="s">
        <v>358</v>
      </c>
      <c r="B411" t="s">
        <v>357</v>
      </c>
      <c r="C411" t="s">
        <v>356</v>
      </c>
      <c r="D411" t="s">
        <v>355</v>
      </c>
      <c r="E411" t="s">
        <v>354</v>
      </c>
      <c r="F411">
        <v>4</v>
      </c>
    </row>
    <row r="412" spans="1:6">
      <c r="A412" t="s">
        <v>353</v>
      </c>
      <c r="B412" t="s">
        <v>352</v>
      </c>
      <c r="C412" t="s">
        <v>351</v>
      </c>
      <c r="D412" t="s">
        <v>350</v>
      </c>
      <c r="E412" t="s">
        <v>349</v>
      </c>
      <c r="F412">
        <v>0.33333333333333331</v>
      </c>
    </row>
    <row r="413" spans="1:6">
      <c r="A413" t="s">
        <v>348</v>
      </c>
      <c r="B413" t="s">
        <v>347</v>
      </c>
      <c r="C413" t="s">
        <v>346</v>
      </c>
      <c r="D413" t="s">
        <v>345</v>
      </c>
      <c r="E413" t="s">
        <v>344</v>
      </c>
      <c r="F413">
        <v>0.5</v>
      </c>
    </row>
    <row r="414" spans="1:6">
      <c r="A414" t="s">
        <v>343</v>
      </c>
      <c r="B414" t="s">
        <v>342</v>
      </c>
      <c r="C414" t="s">
        <v>341</v>
      </c>
      <c r="D414" t="s">
        <v>340</v>
      </c>
      <c r="E414" t="s">
        <v>339</v>
      </c>
      <c r="F414">
        <v>0.16666666666666666</v>
      </c>
    </row>
    <row r="415" spans="1:6">
      <c r="A415" t="s">
        <v>338</v>
      </c>
      <c r="B415" t="s">
        <v>337</v>
      </c>
      <c r="C415" t="s">
        <v>336</v>
      </c>
      <c r="D415" t="s">
        <v>335</v>
      </c>
      <c r="E415" t="s">
        <v>334</v>
      </c>
      <c r="F415">
        <v>0.58333333333333337</v>
      </c>
    </row>
    <row r="416" spans="1:6">
      <c r="A416" t="s">
        <v>333</v>
      </c>
      <c r="B416" t="s">
        <v>332</v>
      </c>
      <c r="C416" t="s">
        <v>331</v>
      </c>
      <c r="D416" t="s">
        <v>330</v>
      </c>
      <c r="E416" t="s">
        <v>329</v>
      </c>
      <c r="F416">
        <v>0.33333333333333331</v>
      </c>
    </row>
    <row r="417" spans="1:6">
      <c r="A417" t="s">
        <v>328</v>
      </c>
      <c r="B417" t="s">
        <v>327</v>
      </c>
      <c r="C417" t="s">
        <v>326</v>
      </c>
      <c r="D417" t="s">
        <v>325</v>
      </c>
      <c r="E417" t="s">
        <v>324</v>
      </c>
      <c r="F417">
        <v>0.33333333333333331</v>
      </c>
    </row>
    <row r="418" spans="1:6">
      <c r="A418" t="s">
        <v>323</v>
      </c>
      <c r="B418" t="s">
        <v>322</v>
      </c>
      <c r="C418" t="s">
        <v>321</v>
      </c>
      <c r="D418" t="s">
        <v>320</v>
      </c>
      <c r="E418" t="s">
        <v>319</v>
      </c>
      <c r="F418">
        <v>0.25</v>
      </c>
    </row>
    <row r="419" spans="1:6">
      <c r="A419" t="s">
        <v>318</v>
      </c>
      <c r="B419" t="s">
        <v>317</v>
      </c>
      <c r="C419" t="s">
        <v>316</v>
      </c>
      <c r="D419" t="s">
        <v>315</v>
      </c>
      <c r="E419" t="s">
        <v>314</v>
      </c>
      <c r="F419">
        <v>0.33333333333333331</v>
      </c>
    </row>
    <row r="420" spans="1:6">
      <c r="A420" t="s">
        <v>313</v>
      </c>
      <c r="B420" t="s">
        <v>312</v>
      </c>
      <c r="C420" t="s">
        <v>311</v>
      </c>
      <c r="D420" t="s">
        <v>310</v>
      </c>
      <c r="E420" t="s">
        <v>309</v>
      </c>
      <c r="F420">
        <v>0.33333333333333331</v>
      </c>
    </row>
    <row r="421" spans="1:6">
      <c r="A421" t="s">
        <v>308</v>
      </c>
      <c r="B421" t="s">
        <v>307</v>
      </c>
      <c r="C421" t="s">
        <v>306</v>
      </c>
      <c r="D421" t="s">
        <v>305</v>
      </c>
      <c r="E421" t="s">
        <v>304</v>
      </c>
      <c r="F421">
        <v>0.33333333333333331</v>
      </c>
    </row>
    <row r="422" spans="1:6">
      <c r="A422" t="s">
        <v>303</v>
      </c>
      <c r="B422" t="s">
        <v>302</v>
      </c>
      <c r="C422" t="s">
        <v>301</v>
      </c>
      <c r="D422" t="s">
        <v>300</v>
      </c>
      <c r="E422" t="s">
        <v>299</v>
      </c>
      <c r="F422">
        <v>0.25</v>
      </c>
    </row>
    <row r="423" spans="1:6">
      <c r="A423" t="s">
        <v>298</v>
      </c>
      <c r="B423" t="s">
        <v>297</v>
      </c>
      <c r="C423" t="s">
        <v>296</v>
      </c>
      <c r="D423" t="s">
        <v>295</v>
      </c>
      <c r="E423" t="s">
        <v>294</v>
      </c>
      <c r="F423">
        <v>0.41666666666666669</v>
      </c>
    </row>
    <row r="424" spans="1:6">
      <c r="A424" t="s">
        <v>293</v>
      </c>
      <c r="B424" t="s">
        <v>292</v>
      </c>
      <c r="C424" t="s">
        <v>291</v>
      </c>
      <c r="D424" t="s">
        <v>290</v>
      </c>
      <c r="E424" t="s">
        <v>289</v>
      </c>
      <c r="F424">
        <v>0.5</v>
      </c>
    </row>
    <row r="425" spans="1:6">
      <c r="A425" t="s">
        <v>288</v>
      </c>
      <c r="B425" t="s">
        <v>287</v>
      </c>
      <c r="C425" t="s">
        <v>286</v>
      </c>
      <c r="D425" t="s">
        <v>285</v>
      </c>
      <c r="E425" t="s">
        <v>284</v>
      </c>
      <c r="F425">
        <v>0.5</v>
      </c>
    </row>
    <row r="426" spans="1:6">
      <c r="A426" t="s">
        <v>283</v>
      </c>
      <c r="B426" t="s">
        <v>282</v>
      </c>
      <c r="C426" t="s">
        <v>281</v>
      </c>
      <c r="D426" t="s">
        <v>280</v>
      </c>
      <c r="E426" t="s">
        <v>279</v>
      </c>
      <c r="F426">
        <v>0.16666666666666666</v>
      </c>
    </row>
    <row r="427" spans="1:6">
      <c r="A427" t="s">
        <v>278</v>
      </c>
      <c r="B427" t="s">
        <v>277</v>
      </c>
      <c r="C427" t="s">
        <v>276</v>
      </c>
      <c r="D427" t="s">
        <v>275</v>
      </c>
      <c r="E427" t="s">
        <v>274</v>
      </c>
      <c r="F427">
        <v>0.5</v>
      </c>
    </row>
    <row r="428" spans="1:6">
      <c r="A428" t="s">
        <v>273</v>
      </c>
      <c r="B428" t="s">
        <v>272</v>
      </c>
      <c r="C428" t="s">
        <v>271</v>
      </c>
      <c r="D428" t="s">
        <v>270</v>
      </c>
      <c r="E428" t="s">
        <v>269</v>
      </c>
      <c r="F428">
        <v>0.5</v>
      </c>
    </row>
    <row r="429" spans="1:6">
      <c r="A429" t="s">
        <v>268</v>
      </c>
      <c r="B429" t="s">
        <v>267</v>
      </c>
      <c r="C429" t="s">
        <v>266</v>
      </c>
      <c r="D429" t="s">
        <v>265</v>
      </c>
      <c r="E429" t="s">
        <v>264</v>
      </c>
      <c r="F429">
        <v>0.16666666666666666</v>
      </c>
    </row>
    <row r="430" spans="1:6">
      <c r="A430" t="s">
        <v>263</v>
      </c>
      <c r="B430" t="s">
        <v>262</v>
      </c>
      <c r="C430" t="s">
        <v>261</v>
      </c>
      <c r="D430" t="s">
        <v>260</v>
      </c>
      <c r="E430" t="s">
        <v>259</v>
      </c>
      <c r="F430">
        <v>0.16666666666666666</v>
      </c>
    </row>
    <row r="431" spans="1:6">
      <c r="A431" t="s">
        <v>258</v>
      </c>
      <c r="B431" t="s">
        <v>257</v>
      </c>
      <c r="C431" t="s">
        <v>256</v>
      </c>
      <c r="D431" t="s">
        <v>255</v>
      </c>
      <c r="E431" t="s">
        <v>254</v>
      </c>
      <c r="F431">
        <v>0.33333333333333331</v>
      </c>
    </row>
    <row r="432" spans="1:6">
      <c r="A432" t="s">
        <v>253</v>
      </c>
      <c r="B432" t="s">
        <v>252</v>
      </c>
      <c r="C432" t="s">
        <v>251</v>
      </c>
      <c r="D432" t="s">
        <v>250</v>
      </c>
      <c r="E432" t="s">
        <v>249</v>
      </c>
      <c r="F432">
        <v>0.16666666666666666</v>
      </c>
    </row>
    <row r="433" spans="1:6">
      <c r="A433" t="s">
        <v>248</v>
      </c>
      <c r="B433" t="s">
        <v>247</v>
      </c>
      <c r="C433" t="s">
        <v>246</v>
      </c>
      <c r="D433" t="s">
        <v>245</v>
      </c>
      <c r="E433" t="s">
        <v>244</v>
      </c>
      <c r="F433">
        <v>0.33333333333333331</v>
      </c>
    </row>
    <row r="434" spans="1:6">
      <c r="A434" t="s">
        <v>243</v>
      </c>
      <c r="B434" t="s">
        <v>242</v>
      </c>
      <c r="C434" t="s">
        <v>241</v>
      </c>
      <c r="D434" t="s">
        <v>240</v>
      </c>
      <c r="E434" t="s">
        <v>239</v>
      </c>
      <c r="F434">
        <v>0.25</v>
      </c>
    </row>
    <row r="435" spans="1:6">
      <c r="A435" t="s">
        <v>238</v>
      </c>
      <c r="B435" t="s">
        <v>237</v>
      </c>
      <c r="C435" t="s">
        <v>236</v>
      </c>
      <c r="D435" t="s">
        <v>235</v>
      </c>
      <c r="E435" t="s">
        <v>234</v>
      </c>
      <c r="F435">
        <v>0.5</v>
      </c>
    </row>
    <row r="436" spans="1:6">
      <c r="A436" t="s">
        <v>233</v>
      </c>
      <c r="B436" t="s">
        <v>232</v>
      </c>
      <c r="C436" t="s">
        <v>231</v>
      </c>
      <c r="D436" t="s">
        <v>230</v>
      </c>
      <c r="E436" t="s">
        <v>229</v>
      </c>
      <c r="F436">
        <v>0.33333333333333331</v>
      </c>
    </row>
    <row r="437" spans="1:6">
      <c r="A437" t="s">
        <v>228</v>
      </c>
      <c r="B437" t="s">
        <v>227</v>
      </c>
      <c r="C437" t="s">
        <v>226</v>
      </c>
      <c r="D437" t="s">
        <v>225</v>
      </c>
      <c r="E437" t="s">
        <v>224</v>
      </c>
      <c r="F437">
        <v>0.16666666666666666</v>
      </c>
    </row>
    <row r="438" spans="1:6">
      <c r="A438" t="s">
        <v>223</v>
      </c>
      <c r="B438" t="s">
        <v>222</v>
      </c>
      <c r="C438" t="s">
        <v>221</v>
      </c>
      <c r="D438" t="s">
        <v>221</v>
      </c>
      <c r="E438" t="s">
        <v>220</v>
      </c>
      <c r="F438">
        <v>0.5</v>
      </c>
    </row>
    <row r="439" spans="1:6">
      <c r="A439" t="s">
        <v>219</v>
      </c>
      <c r="B439" t="s">
        <v>218</v>
      </c>
      <c r="C439" t="s">
        <v>217</v>
      </c>
      <c r="D439" t="s">
        <v>216</v>
      </c>
      <c r="E439" t="s">
        <v>215</v>
      </c>
      <c r="F439">
        <v>1</v>
      </c>
    </row>
  </sheetData>
  <pageMargins left="0.7" right="0.7" top="0.75" bottom="0.75" header="0.3" footer="0.3"/>
  <pageSetup paperSize="9" orientation="portrait" verticalDpi="30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B1DB98-E98D-4950-A19F-8D27D69391A9}">
  <sheetPr codeName="Hoja5">
    <tabColor theme="4"/>
    <pageSetUpPr fitToPage="1"/>
  </sheetPr>
  <dimension ref="A1:X359"/>
  <sheetViews>
    <sheetView zoomScale="50" zoomScaleNormal="50" workbookViewId="0">
      <selection sqref="A1:H1"/>
    </sheetView>
  </sheetViews>
  <sheetFormatPr baseColWidth="10" defaultColWidth="8.6640625" defaultRowHeight="14.4"/>
  <cols>
    <col min="1" max="1" width="46.33203125" style="51" customWidth="1"/>
    <col min="2" max="2" width="52.6640625" style="51" customWidth="1"/>
    <col min="3" max="3" width="41.109375" style="51" customWidth="1"/>
    <col min="4" max="4" width="148.109375" style="51" customWidth="1"/>
    <col min="5" max="5" width="56.6640625" style="51" hidden="1" customWidth="1"/>
    <col min="6" max="6" width="26.6640625" style="51" customWidth="1"/>
    <col min="7" max="7" width="42.5546875" style="51" customWidth="1"/>
    <col min="8" max="8" width="61.109375" style="51" customWidth="1"/>
    <col min="9" max="9" width="25.33203125" style="51" bestFit="1" customWidth="1"/>
    <col min="10" max="10" width="13.33203125" style="51" customWidth="1"/>
    <col min="11" max="11" width="10.6640625" style="51" customWidth="1"/>
    <col min="12" max="12" width="17" style="51" customWidth="1"/>
    <col min="13" max="13" width="24.109375" style="51" customWidth="1"/>
    <col min="14" max="20" width="8.6640625" style="51" bestFit="1" customWidth="1"/>
    <col min="21" max="21" width="12.6640625" style="51" customWidth="1"/>
    <col min="22" max="22" width="8.6640625" style="51" customWidth="1"/>
    <col min="23" max="24" width="1.6640625" style="51" hidden="1" customWidth="1"/>
    <col min="25" max="16384" width="8.6640625" style="51"/>
  </cols>
  <sheetData>
    <row r="1" spans="1:22" s="45" customFormat="1" ht="77.900000000000006" customHeight="1" thickBot="1">
      <c r="A1" s="1112" t="s">
        <v>5730</v>
      </c>
      <c r="B1" s="1113"/>
      <c r="C1" s="1113"/>
      <c r="D1" s="1113"/>
      <c r="E1" s="1113"/>
      <c r="F1" s="1113"/>
      <c r="G1" s="1113"/>
      <c r="H1" s="1114"/>
      <c r="I1" s="583"/>
      <c r="J1" s="289"/>
      <c r="K1" s="289"/>
      <c r="L1" s="289"/>
      <c r="M1" s="289"/>
      <c r="N1" s="289"/>
      <c r="O1" s="289"/>
      <c r="P1" s="289"/>
    </row>
    <row r="2" spans="1:22" s="45" customFormat="1" ht="25.2" customHeight="1">
      <c r="A2" s="584" t="s">
        <v>5731</v>
      </c>
      <c r="B2" s="585" t="s">
        <v>5701</v>
      </c>
      <c r="C2" s="585" t="s">
        <v>5702</v>
      </c>
      <c r="D2" s="585" t="s">
        <v>5718</v>
      </c>
      <c r="E2" s="585" t="s">
        <v>5790</v>
      </c>
      <c r="F2" s="585" t="s">
        <v>5797</v>
      </c>
      <c r="G2" s="585" t="s">
        <v>5724</v>
      </c>
      <c r="H2" s="585" t="s">
        <v>5725</v>
      </c>
    </row>
    <row r="3" spans="1:22" s="45" customFormat="1" ht="29.95" customHeight="1">
      <c r="A3" s="586" t="s">
        <v>5728</v>
      </c>
      <c r="B3" s="587" t="s">
        <v>5729</v>
      </c>
      <c r="C3" s="587" t="s">
        <v>5704</v>
      </c>
      <c r="D3" s="592" t="s">
        <v>5993</v>
      </c>
      <c r="E3" s="693" t="s">
        <v>5794</v>
      </c>
      <c r="F3" s="693" t="s">
        <v>5799</v>
      </c>
      <c r="G3" s="588" t="s">
        <v>2712</v>
      </c>
      <c r="H3" s="589" t="s">
        <v>3021</v>
      </c>
    </row>
    <row r="4" spans="1:22" s="45" customFormat="1" ht="29.95" customHeight="1">
      <c r="A4" s="586" t="s">
        <v>5727</v>
      </c>
      <c r="B4" s="587" t="s">
        <v>163</v>
      </c>
      <c r="C4" s="587" t="s">
        <v>5704</v>
      </c>
      <c r="D4" s="592" t="s">
        <v>5726</v>
      </c>
      <c r="E4" s="693" t="s">
        <v>5794</v>
      </c>
      <c r="F4" s="693" t="s">
        <v>5799</v>
      </c>
      <c r="G4" s="588" t="s">
        <v>2712</v>
      </c>
      <c r="H4" s="588" t="s">
        <v>3957</v>
      </c>
    </row>
    <row r="5" spans="1:22" s="45" customFormat="1" ht="29.95" customHeight="1">
      <c r="A5" s="586" t="s">
        <v>5791</v>
      </c>
      <c r="B5" s="587" t="s">
        <v>163</v>
      </c>
      <c r="C5" s="587" t="s">
        <v>5793</v>
      </c>
      <c r="D5" s="592" t="s">
        <v>5792</v>
      </c>
      <c r="E5" s="693" t="s">
        <v>5794</v>
      </c>
      <c r="F5" s="693" t="s">
        <v>5799</v>
      </c>
      <c r="G5" s="588" t="s">
        <v>2712</v>
      </c>
      <c r="H5" s="588"/>
    </row>
    <row r="6" spans="1:22" s="45" customFormat="1" ht="29.95" customHeight="1">
      <c r="A6" s="586" t="s">
        <v>1935</v>
      </c>
      <c r="B6" s="587" t="s">
        <v>163</v>
      </c>
      <c r="C6" s="587" t="s">
        <v>6286</v>
      </c>
      <c r="D6" s="592" t="s">
        <v>5726</v>
      </c>
      <c r="E6" s="693" t="s">
        <v>5795</v>
      </c>
      <c r="F6" s="693" t="s">
        <v>5799</v>
      </c>
      <c r="G6" s="590" t="s">
        <v>3022</v>
      </c>
      <c r="H6" s="589" t="s">
        <v>3021</v>
      </c>
    </row>
    <row r="7" spans="1:22" s="45" customFormat="1" ht="29.95" customHeight="1">
      <c r="A7" s="586" t="s">
        <v>1936</v>
      </c>
      <c r="B7" s="587" t="s">
        <v>163</v>
      </c>
      <c r="C7" s="587" t="s">
        <v>5704</v>
      </c>
      <c r="D7" s="592" t="s">
        <v>5800</v>
      </c>
      <c r="E7" s="693" t="s">
        <v>5796</v>
      </c>
      <c r="F7" s="693" t="s">
        <v>5798</v>
      </c>
      <c r="G7" s="590" t="s">
        <v>5722</v>
      </c>
      <c r="H7" s="589">
        <v>103020001</v>
      </c>
    </row>
    <row r="8" spans="1:22" s="45" customFormat="1" ht="29.95" customHeight="1">
      <c r="A8" s="586" t="s">
        <v>1938</v>
      </c>
      <c r="B8" s="587" t="s">
        <v>5729</v>
      </c>
      <c r="C8" s="846" t="s">
        <v>6286</v>
      </c>
      <c r="D8" s="592" t="s">
        <v>6288</v>
      </c>
      <c r="E8" s="592"/>
      <c r="F8" s="592"/>
      <c r="G8" s="590" t="s">
        <v>3512</v>
      </c>
      <c r="H8" s="591" t="s">
        <v>3510</v>
      </c>
    </row>
    <row r="9" spans="1:22" s="45" customFormat="1" ht="29.95" customHeight="1">
      <c r="A9" s="691" t="s">
        <v>4787</v>
      </c>
      <c r="B9" s="587" t="s">
        <v>163</v>
      </c>
      <c r="C9" s="846" t="s">
        <v>6286</v>
      </c>
      <c r="D9" s="592" t="s">
        <v>5703</v>
      </c>
      <c r="E9" s="592" t="s">
        <v>5977</v>
      </c>
      <c r="F9" s="592"/>
      <c r="G9" s="590">
        <v>10511</v>
      </c>
      <c r="H9" s="591">
        <v>10491</v>
      </c>
    </row>
    <row r="10" spans="1:22" s="45" customFormat="1" ht="29.95" customHeight="1">
      <c r="A10" s="586" t="s">
        <v>5784</v>
      </c>
      <c r="B10" s="690" t="s">
        <v>5786</v>
      </c>
      <c r="C10" s="587" t="s">
        <v>5704</v>
      </c>
      <c r="D10" s="592" t="s">
        <v>5789</v>
      </c>
      <c r="E10" s="687"/>
      <c r="F10" s="693" t="s">
        <v>5798</v>
      </c>
      <c r="G10" s="688"/>
      <c r="H10" s="689"/>
    </row>
    <row r="11" spans="1:22" ht="25.2" customHeight="1">
      <c r="A11" s="586" t="s">
        <v>5785</v>
      </c>
      <c r="B11" s="690" t="s">
        <v>5787</v>
      </c>
      <c r="C11" s="587" t="s">
        <v>5704</v>
      </c>
      <c r="D11" s="592" t="s">
        <v>5788</v>
      </c>
      <c r="E11" s="687"/>
      <c r="F11" s="693" t="s">
        <v>5799</v>
      </c>
    </row>
    <row r="12" spans="1:22" ht="28.95" customHeight="1">
      <c r="A12" s="1097" t="s">
        <v>6287</v>
      </c>
      <c r="B12" s="1097"/>
      <c r="C12" s="1097"/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  <c r="R12" s="1097"/>
      <c r="S12" s="1097"/>
      <c r="T12" s="1097"/>
      <c r="U12" s="1097"/>
      <c r="V12" s="1097"/>
    </row>
    <row r="13" spans="1:22" ht="28.95" customHeight="1" thickBot="1">
      <c r="A13" s="1115" t="s">
        <v>1936</v>
      </c>
      <c r="B13" s="1117" t="s">
        <v>5800</v>
      </c>
      <c r="C13" s="702" t="s">
        <v>5911</v>
      </c>
      <c r="D13" s="702" t="s">
        <v>5912</v>
      </c>
      <c r="E13" s="702" t="s">
        <v>5913</v>
      </c>
      <c r="F13" s="703">
        <v>7722</v>
      </c>
      <c r="G13" s="703">
        <v>57.3</v>
      </c>
      <c r="H13" s="701"/>
      <c r="I13" s="701"/>
      <c r="J13" s="701"/>
      <c r="K13" s="701"/>
      <c r="L13" s="701"/>
      <c r="M13" s="701"/>
      <c r="N13" s="701"/>
      <c r="O13" s="701"/>
      <c r="P13" s="701"/>
      <c r="Q13" s="701"/>
      <c r="R13" s="701"/>
      <c r="S13" s="701"/>
      <c r="T13" s="701"/>
      <c r="U13" s="701"/>
      <c r="V13" s="701"/>
    </row>
    <row r="14" spans="1:22" ht="28.95" customHeight="1" thickBot="1">
      <c r="A14" s="1115"/>
      <c r="B14" s="1117"/>
      <c r="C14" s="702" t="s">
        <v>5914</v>
      </c>
      <c r="D14" s="702" t="s">
        <v>5915</v>
      </c>
      <c r="E14" s="702" t="s">
        <v>5913</v>
      </c>
      <c r="F14" s="703">
        <v>16731</v>
      </c>
      <c r="G14" s="703">
        <v>63.87</v>
      </c>
      <c r="H14" s="701"/>
      <c r="I14" s="701"/>
      <c r="J14" s="701"/>
      <c r="K14" s="701"/>
      <c r="L14" s="701"/>
      <c r="M14" s="701"/>
      <c r="N14" s="701"/>
      <c r="O14" s="701"/>
      <c r="P14" s="701"/>
      <c r="Q14" s="701"/>
      <c r="R14" s="701"/>
      <c r="S14" s="701"/>
      <c r="T14" s="701"/>
      <c r="U14" s="701"/>
      <c r="V14" s="701"/>
    </row>
    <row r="15" spans="1:22" ht="28.95" customHeight="1" thickBot="1">
      <c r="A15" s="1115"/>
      <c r="B15" s="1117"/>
      <c r="C15" s="702" t="s">
        <v>5916</v>
      </c>
      <c r="D15" s="702" t="s">
        <v>5917</v>
      </c>
      <c r="E15" s="702" t="s">
        <v>5913</v>
      </c>
      <c r="F15" s="703">
        <v>18323</v>
      </c>
      <c r="G15" s="703">
        <v>97.33</v>
      </c>
      <c r="H15" s="701"/>
      <c r="I15" s="701"/>
      <c r="J15" s="701"/>
      <c r="K15" s="701"/>
      <c r="L15" s="701"/>
      <c r="M15" s="701"/>
      <c r="N15" s="701"/>
      <c r="O15" s="701"/>
      <c r="P15" s="701"/>
      <c r="Q15" s="701"/>
      <c r="R15" s="701"/>
      <c r="S15" s="701"/>
      <c r="T15" s="701"/>
      <c r="U15" s="701"/>
      <c r="V15" s="701"/>
    </row>
    <row r="16" spans="1:22" ht="28.95" customHeight="1" thickBot="1">
      <c r="A16" s="1115"/>
      <c r="B16" s="1117"/>
      <c r="C16" s="702" t="s">
        <v>5918</v>
      </c>
      <c r="D16" s="702" t="s">
        <v>5912</v>
      </c>
      <c r="E16" s="702" t="s">
        <v>5919</v>
      </c>
      <c r="F16" s="703">
        <v>13792</v>
      </c>
      <c r="G16" s="703">
        <v>78.430000000000007</v>
      </c>
      <c r="H16" s="701"/>
      <c r="I16" s="701"/>
      <c r="J16" s="701"/>
      <c r="K16" s="701"/>
      <c r="L16" s="701"/>
      <c r="M16" s="701"/>
      <c r="N16" s="701"/>
      <c r="O16" s="701"/>
      <c r="P16" s="701"/>
      <c r="Q16" s="701"/>
      <c r="R16" s="701"/>
      <c r="S16" s="701"/>
      <c r="T16" s="701"/>
      <c r="U16" s="701"/>
      <c r="V16" s="701"/>
    </row>
    <row r="17" spans="1:22" ht="28.95" customHeight="1" thickBot="1">
      <c r="A17" s="1116"/>
      <c r="B17" s="1118"/>
      <c r="C17" s="702" t="s">
        <v>5920</v>
      </c>
      <c r="D17" s="702" t="s">
        <v>5917</v>
      </c>
      <c r="E17" s="702" t="s">
        <v>5919</v>
      </c>
      <c r="F17" s="703">
        <v>13992</v>
      </c>
      <c r="G17" s="703">
        <v>78.430000000000007</v>
      </c>
      <c r="H17" s="701"/>
      <c r="I17" s="701"/>
      <c r="J17" s="701"/>
      <c r="K17" s="701"/>
      <c r="L17" s="701"/>
      <c r="M17" s="701"/>
      <c r="N17" s="701"/>
      <c r="O17" s="701"/>
      <c r="P17" s="701"/>
      <c r="Q17" s="701"/>
      <c r="R17" s="701"/>
      <c r="S17" s="701"/>
      <c r="T17" s="701"/>
      <c r="U17" s="701"/>
      <c r="V17" s="701"/>
    </row>
    <row r="18" spans="1:22" ht="28.95" customHeight="1" thickBot="1">
      <c r="A18" s="704" t="s">
        <v>1938</v>
      </c>
      <c r="B18" s="705" t="s">
        <v>6289</v>
      </c>
      <c r="C18" s="702" t="s">
        <v>5921</v>
      </c>
      <c r="D18" s="702" t="s">
        <v>5912</v>
      </c>
      <c r="E18" s="702" t="s">
        <v>5919</v>
      </c>
      <c r="F18" s="703">
        <v>8489</v>
      </c>
      <c r="G18" s="703">
        <v>28.8</v>
      </c>
      <c r="H18" s="701"/>
      <c r="I18" s="701"/>
      <c r="J18" s="701"/>
      <c r="K18" s="701"/>
      <c r="L18" s="701"/>
      <c r="M18" s="701"/>
      <c r="N18" s="701"/>
      <c r="O18" s="701"/>
      <c r="P18" s="701"/>
      <c r="Q18" s="701"/>
      <c r="R18" s="701"/>
      <c r="S18" s="701"/>
      <c r="T18" s="701"/>
      <c r="U18" s="701"/>
      <c r="V18" s="701"/>
    </row>
    <row r="19" spans="1:22" ht="28.95" customHeight="1" thickBot="1">
      <c r="A19" s="709" t="s">
        <v>4787</v>
      </c>
      <c r="B19" s="702" t="s">
        <v>5922</v>
      </c>
      <c r="C19" s="702" t="s">
        <v>5923</v>
      </c>
      <c r="D19" s="702"/>
      <c r="E19" s="702"/>
      <c r="F19" s="702"/>
      <c r="G19" s="702"/>
      <c r="H19" s="701"/>
      <c r="I19" s="701"/>
      <c r="J19" s="701"/>
      <c r="K19" s="701"/>
      <c r="L19" s="701"/>
      <c r="M19" s="701"/>
      <c r="N19" s="701"/>
      <c r="O19" s="701"/>
      <c r="P19" s="701"/>
      <c r="Q19" s="701"/>
      <c r="R19" s="701"/>
      <c r="S19" s="701"/>
      <c r="T19" s="701"/>
      <c r="U19" s="701"/>
      <c r="V19" s="701"/>
    </row>
    <row r="20" spans="1:22" ht="28.95" customHeight="1" thickBot="1">
      <c r="A20" s="1119" t="s">
        <v>5784</v>
      </c>
      <c r="B20" s="1121" t="s">
        <v>5789</v>
      </c>
      <c r="C20" s="702" t="s">
        <v>5924</v>
      </c>
      <c r="D20" s="702" t="s">
        <v>5912</v>
      </c>
      <c r="E20" s="702" t="s">
        <v>5913</v>
      </c>
      <c r="F20" s="703">
        <v>18099</v>
      </c>
      <c r="G20" s="703">
        <v>79.569999999999993</v>
      </c>
      <c r="H20" s="701"/>
      <c r="I20" s="701"/>
      <c r="J20" s="701"/>
      <c r="K20" s="701"/>
      <c r="L20" s="701"/>
      <c r="M20" s="701"/>
      <c r="N20" s="701"/>
      <c r="O20" s="701"/>
      <c r="P20" s="701"/>
      <c r="Q20" s="701"/>
      <c r="R20" s="701"/>
      <c r="S20" s="701"/>
      <c r="T20" s="701"/>
      <c r="U20" s="701"/>
      <c r="V20" s="701"/>
    </row>
    <row r="21" spans="1:22" ht="28.95" customHeight="1" thickBot="1">
      <c r="A21" s="1115"/>
      <c r="B21" s="1117"/>
      <c r="C21" s="702" t="s">
        <v>5925</v>
      </c>
      <c r="D21" s="702" t="s">
        <v>5915</v>
      </c>
      <c r="E21" s="702" t="s">
        <v>5913</v>
      </c>
      <c r="F21" s="703">
        <v>20840</v>
      </c>
      <c r="G21" s="703">
        <v>90.88</v>
      </c>
      <c r="H21" s="701"/>
      <c r="I21" s="701"/>
      <c r="J21" s="701"/>
      <c r="K21" s="701"/>
      <c r="L21" s="701"/>
      <c r="M21" s="701"/>
      <c r="N21" s="701"/>
      <c r="O21" s="701"/>
      <c r="P21" s="701"/>
      <c r="Q21" s="701"/>
      <c r="R21" s="701"/>
      <c r="S21" s="701"/>
      <c r="T21" s="701"/>
      <c r="U21" s="701"/>
      <c r="V21" s="701"/>
    </row>
    <row r="22" spans="1:22" ht="28.95" customHeight="1" thickBot="1">
      <c r="A22" s="1115"/>
      <c r="B22" s="1117"/>
      <c r="C22" s="702" t="s">
        <v>5926</v>
      </c>
      <c r="D22" s="702" t="s">
        <v>5917</v>
      </c>
      <c r="E22" s="702" t="s">
        <v>5913</v>
      </c>
      <c r="F22" s="703">
        <v>18337</v>
      </c>
      <c r="G22" s="703">
        <v>94.5</v>
      </c>
      <c r="H22" s="701"/>
      <c r="I22" s="701"/>
      <c r="J22" s="701"/>
      <c r="K22" s="701"/>
      <c r="L22" s="701"/>
      <c r="M22" s="701"/>
      <c r="N22" s="701"/>
      <c r="O22" s="701"/>
      <c r="P22" s="701"/>
      <c r="Q22" s="701"/>
      <c r="R22" s="701"/>
      <c r="S22" s="701"/>
      <c r="T22" s="701"/>
      <c r="U22" s="701"/>
      <c r="V22" s="701"/>
    </row>
    <row r="23" spans="1:22" ht="28.95" customHeight="1" thickBot="1">
      <c r="A23" s="1115"/>
      <c r="B23" s="1117"/>
      <c r="C23" s="702" t="s">
        <v>5927</v>
      </c>
      <c r="D23" s="702" t="s">
        <v>5915</v>
      </c>
      <c r="E23" s="702" t="s">
        <v>5919</v>
      </c>
      <c r="F23" s="703">
        <v>20769</v>
      </c>
      <c r="G23" s="703">
        <v>121.91</v>
      </c>
      <c r="H23" s="701"/>
      <c r="I23" s="701"/>
      <c r="J23" s="701"/>
      <c r="K23" s="701"/>
      <c r="L23" s="701"/>
      <c r="M23" s="701"/>
      <c r="N23" s="701"/>
      <c r="O23" s="701"/>
      <c r="P23" s="701"/>
      <c r="Q23" s="701"/>
      <c r="R23" s="701"/>
      <c r="S23" s="701"/>
      <c r="T23" s="701"/>
      <c r="U23" s="701"/>
      <c r="V23" s="701"/>
    </row>
    <row r="24" spans="1:22" ht="28.95" customHeight="1" thickBot="1">
      <c r="A24" s="1120"/>
      <c r="B24" s="1122"/>
      <c r="C24" s="702" t="s">
        <v>5928</v>
      </c>
      <c r="D24" s="702" t="s">
        <v>5917</v>
      </c>
      <c r="E24" s="702" t="s">
        <v>5919</v>
      </c>
      <c r="F24" s="703">
        <v>28212</v>
      </c>
      <c r="G24" s="703">
        <v>123.79</v>
      </c>
      <c r="H24" s="701"/>
      <c r="I24" s="701"/>
      <c r="J24" s="701"/>
      <c r="K24" s="701"/>
      <c r="L24" s="701"/>
      <c r="M24" s="701"/>
      <c r="N24" s="701"/>
      <c r="O24" s="701"/>
      <c r="P24" s="701"/>
      <c r="Q24" s="701"/>
      <c r="R24" s="701"/>
      <c r="S24" s="701"/>
      <c r="T24" s="701"/>
      <c r="U24" s="701"/>
      <c r="V24" s="701"/>
    </row>
    <row r="25" spans="1:22" ht="28.95" customHeight="1" thickBot="1">
      <c r="A25" s="709" t="s">
        <v>5785</v>
      </c>
      <c r="B25" s="702" t="s">
        <v>5788</v>
      </c>
      <c r="C25" s="702" t="s">
        <v>5929</v>
      </c>
      <c r="D25" s="702"/>
      <c r="E25" s="702"/>
      <c r="F25" s="702"/>
      <c r="G25" s="702"/>
      <c r="H25" s="701"/>
      <c r="I25" s="701"/>
      <c r="J25" s="701"/>
      <c r="K25" s="701"/>
      <c r="L25" s="701"/>
      <c r="M25" s="701"/>
      <c r="N25" s="701"/>
      <c r="O25" s="701"/>
      <c r="P25" s="701"/>
      <c r="Q25" s="701"/>
      <c r="R25" s="701"/>
      <c r="S25" s="701"/>
      <c r="T25" s="701"/>
      <c r="U25" s="701"/>
      <c r="V25" s="701"/>
    </row>
    <row r="26" spans="1:22" ht="28.95" customHeight="1">
      <c r="A26" s="706"/>
      <c r="B26" s="707"/>
      <c r="C26" s="707"/>
      <c r="D26" s="707"/>
      <c r="E26" s="707"/>
      <c r="F26" s="708"/>
      <c r="G26" s="708"/>
      <c r="H26" s="701"/>
      <c r="I26" s="701"/>
      <c r="J26" s="701"/>
      <c r="K26" s="701"/>
      <c r="L26" s="701"/>
      <c r="M26" s="701"/>
      <c r="N26" s="701"/>
      <c r="O26" s="701"/>
      <c r="P26" s="701"/>
      <c r="Q26" s="701"/>
      <c r="R26" s="701"/>
      <c r="S26" s="701"/>
      <c r="T26" s="701"/>
      <c r="U26" s="701"/>
      <c r="V26" s="701"/>
    </row>
    <row r="27" spans="1:22" ht="28.95" customHeight="1" thickBot="1">
      <c r="A27" s="718" t="s">
        <v>5975</v>
      </c>
      <c r="B27" s="707"/>
      <c r="C27" s="707"/>
      <c r="D27" s="707"/>
      <c r="E27" s="707"/>
      <c r="F27" s="708"/>
      <c r="G27" s="708"/>
      <c r="H27" s="701"/>
      <c r="I27" s="701"/>
      <c r="J27" s="701"/>
      <c r="K27" s="701"/>
      <c r="L27" s="701"/>
      <c r="M27" s="701"/>
      <c r="N27" s="701"/>
      <c r="O27" s="701"/>
      <c r="P27" s="701"/>
      <c r="Q27" s="701"/>
      <c r="R27" s="701"/>
      <c r="S27" s="701"/>
      <c r="T27" s="701"/>
      <c r="U27" s="701"/>
      <c r="V27" s="701"/>
    </row>
    <row r="28" spans="1:22" ht="28.95" customHeight="1" thickBot="1">
      <c r="A28" s="710" t="s">
        <v>5930</v>
      </c>
      <c r="B28" s="711" t="s">
        <v>5931</v>
      </c>
      <c r="C28" s="711" t="s">
        <v>5932</v>
      </c>
      <c r="D28" s="711" t="s">
        <v>5933</v>
      </c>
      <c r="E28" s="711" t="s">
        <v>5934</v>
      </c>
      <c r="F28" s="711" t="s">
        <v>5935</v>
      </c>
      <c r="G28" s="711" t="s">
        <v>5936</v>
      </c>
      <c r="H28" s="711" t="s">
        <v>5937</v>
      </c>
      <c r="I28" s="711" t="s">
        <v>5938</v>
      </c>
      <c r="J28" s="711" t="s">
        <v>5939</v>
      </c>
      <c r="K28" s="711" t="s">
        <v>5940</v>
      </c>
      <c r="L28" s="711" t="s">
        <v>5941</v>
      </c>
      <c r="M28" s="711" t="s">
        <v>5942</v>
      </c>
      <c r="N28" s="711" t="s">
        <v>5943</v>
      </c>
      <c r="O28" s="711" t="s">
        <v>5944</v>
      </c>
      <c r="P28" s="711" t="s">
        <v>5945</v>
      </c>
      <c r="Q28" s="711" t="s">
        <v>5946</v>
      </c>
      <c r="R28" s="712" t="s">
        <v>5947</v>
      </c>
      <c r="S28" s="711" t="s">
        <v>5948</v>
      </c>
      <c r="T28" s="711" t="s">
        <v>5949</v>
      </c>
      <c r="U28"/>
      <c r="V28" s="701"/>
    </row>
    <row r="29" spans="1:22" ht="28.95" customHeight="1" thickBot="1">
      <c r="A29" s="713" t="s">
        <v>5950</v>
      </c>
      <c r="B29" s="714">
        <v>76833</v>
      </c>
      <c r="C29" s="714"/>
      <c r="D29" s="714" t="s">
        <v>5951</v>
      </c>
      <c r="E29" s="714">
        <v>4.42</v>
      </c>
      <c r="F29" s="714" t="s">
        <v>5952</v>
      </c>
      <c r="G29" s="714">
        <v>3286347683312</v>
      </c>
      <c r="H29" s="714" t="s">
        <v>5953</v>
      </c>
      <c r="I29" s="715" t="s">
        <v>5954</v>
      </c>
      <c r="J29" s="714" t="s">
        <v>5955</v>
      </c>
      <c r="K29" s="714">
        <v>120</v>
      </c>
      <c r="L29" s="714">
        <v>70</v>
      </c>
      <c r="M29" s="714">
        <v>14</v>
      </c>
      <c r="N29" s="714">
        <v>55</v>
      </c>
      <c r="O29" s="714" t="s">
        <v>5956</v>
      </c>
      <c r="P29" s="714" t="s">
        <v>5957</v>
      </c>
      <c r="Q29" s="714" t="s">
        <v>5958</v>
      </c>
      <c r="R29" s="716"/>
      <c r="S29" s="716" t="s">
        <v>5959</v>
      </c>
      <c r="T29" s="716"/>
      <c r="U29"/>
      <c r="V29" s="701"/>
    </row>
    <row r="30" spans="1:22" ht="28.95" customHeight="1" thickBot="1">
      <c r="A30" s="713" t="s">
        <v>5950</v>
      </c>
      <c r="B30" s="714">
        <v>23265</v>
      </c>
      <c r="C30" s="714"/>
      <c r="D30" s="714" t="s">
        <v>5951</v>
      </c>
      <c r="E30" s="714">
        <v>3.76</v>
      </c>
      <c r="F30" s="714" t="s">
        <v>5952</v>
      </c>
      <c r="G30" s="714">
        <v>3286342326511</v>
      </c>
      <c r="H30" s="714" t="s">
        <v>5960</v>
      </c>
      <c r="I30" s="715" t="s">
        <v>5961</v>
      </c>
      <c r="J30" s="714" t="s">
        <v>5962</v>
      </c>
      <c r="K30" s="714">
        <v>120</v>
      </c>
      <c r="L30" s="714">
        <v>70</v>
      </c>
      <c r="M30" s="714">
        <v>14</v>
      </c>
      <c r="N30" s="714">
        <v>55</v>
      </c>
      <c r="O30" s="714" t="s">
        <v>5963</v>
      </c>
      <c r="P30" s="714" t="s">
        <v>5964</v>
      </c>
      <c r="Q30" s="714" t="s">
        <v>5958</v>
      </c>
      <c r="R30" s="716" t="s">
        <v>5965</v>
      </c>
      <c r="S30" s="716" t="s">
        <v>5959</v>
      </c>
      <c r="T30" s="716" t="s">
        <v>5949</v>
      </c>
      <c r="U30"/>
      <c r="V30" s="701"/>
    </row>
    <row r="31" spans="1:22" ht="28.95" customHeight="1" thickBot="1">
      <c r="A31" s="718" t="s">
        <v>5976</v>
      </c>
      <c r="B31" s="707"/>
      <c r="C31" s="707"/>
      <c r="D31" s="707"/>
      <c r="E31" s="707"/>
      <c r="F31" s="708"/>
      <c r="G31" s="708"/>
      <c r="H31" s="701"/>
      <c r="I31" s="701"/>
      <c r="J31" s="701"/>
      <c r="K31" s="701"/>
      <c r="L31" s="701"/>
      <c r="M31" s="701"/>
      <c r="N31" s="701"/>
      <c r="O31" s="701"/>
      <c r="P31" s="701"/>
      <c r="Q31" s="701"/>
      <c r="R31" s="701"/>
      <c r="S31" s="701"/>
      <c r="T31" s="701"/>
      <c r="U31"/>
      <c r="V31" s="701"/>
    </row>
    <row r="32" spans="1:22" ht="28.95" customHeight="1" thickBot="1">
      <c r="A32" s="710" t="s">
        <v>5930</v>
      </c>
      <c r="B32" s="711" t="s">
        <v>5931</v>
      </c>
      <c r="C32" s="711" t="s">
        <v>5932</v>
      </c>
      <c r="D32" s="711" t="s">
        <v>5933</v>
      </c>
      <c r="E32" s="711" t="s">
        <v>5934</v>
      </c>
      <c r="F32" s="711" t="s">
        <v>5935</v>
      </c>
      <c r="G32" s="711" t="s">
        <v>5936</v>
      </c>
      <c r="H32" s="711" t="s">
        <v>5937</v>
      </c>
      <c r="I32" s="711" t="s">
        <v>5938</v>
      </c>
      <c r="J32" s="711" t="s">
        <v>5939</v>
      </c>
      <c r="K32" s="711" t="s">
        <v>5940</v>
      </c>
      <c r="L32" s="711" t="s">
        <v>5941</v>
      </c>
      <c r="M32" s="711" t="s">
        <v>5942</v>
      </c>
      <c r="N32" s="711" t="s">
        <v>5943</v>
      </c>
      <c r="O32" s="711" t="s">
        <v>5944</v>
      </c>
      <c r="P32" s="711" t="s">
        <v>5945</v>
      </c>
      <c r="Q32" s="711" t="s">
        <v>5946</v>
      </c>
      <c r="R32" s="712" t="s">
        <v>5947</v>
      </c>
      <c r="S32" s="711" t="s">
        <v>5948</v>
      </c>
      <c r="T32" s="711" t="s">
        <v>5949</v>
      </c>
      <c r="U32"/>
      <c r="V32" s="701"/>
    </row>
    <row r="33" spans="1:24" ht="28.95" customHeight="1" thickBot="1">
      <c r="A33" s="713" t="s">
        <v>5950</v>
      </c>
      <c r="B33" s="714">
        <v>7203</v>
      </c>
      <c r="C33" s="714"/>
      <c r="D33" s="714" t="s">
        <v>5951</v>
      </c>
      <c r="E33" s="714">
        <v>3.64</v>
      </c>
      <c r="F33" s="714" t="s">
        <v>5952</v>
      </c>
      <c r="G33" s="714">
        <v>3286340720311</v>
      </c>
      <c r="H33" s="714" t="s">
        <v>5966</v>
      </c>
      <c r="I33" s="715" t="s">
        <v>5967</v>
      </c>
      <c r="J33" s="714" t="s">
        <v>5968</v>
      </c>
      <c r="K33" s="714">
        <v>100</v>
      </c>
      <c r="L33" s="714">
        <v>90</v>
      </c>
      <c r="M33" s="714">
        <v>14</v>
      </c>
      <c r="N33" s="714">
        <v>57</v>
      </c>
      <c r="O33" s="714" t="s">
        <v>5963</v>
      </c>
      <c r="P33" s="714" t="s">
        <v>5969</v>
      </c>
      <c r="Q33" s="714" t="s">
        <v>5958</v>
      </c>
      <c r="R33" s="716" t="s">
        <v>5970</v>
      </c>
      <c r="S33" s="716" t="s">
        <v>5971</v>
      </c>
      <c r="T33" s="716"/>
      <c r="U33"/>
      <c r="V33" s="701"/>
    </row>
    <row r="34" spans="1:24" ht="28.95" customHeight="1" thickBot="1">
      <c r="A34" s="713" t="s">
        <v>5950</v>
      </c>
      <c r="B34" s="714">
        <v>17427</v>
      </c>
      <c r="C34" s="714"/>
      <c r="D34" s="714" t="s">
        <v>5951</v>
      </c>
      <c r="E34" s="714">
        <v>4.46</v>
      </c>
      <c r="F34" s="714" t="s">
        <v>5952</v>
      </c>
      <c r="G34" s="714">
        <v>3286341742718</v>
      </c>
      <c r="H34" s="714" t="s">
        <v>5960</v>
      </c>
      <c r="I34" s="715" t="s">
        <v>5972</v>
      </c>
      <c r="J34" s="714" t="s">
        <v>5968</v>
      </c>
      <c r="K34" s="714">
        <v>120</v>
      </c>
      <c r="L34" s="714">
        <v>70</v>
      </c>
      <c r="M34" s="714">
        <v>14</v>
      </c>
      <c r="N34" s="714">
        <v>55</v>
      </c>
      <c r="O34" s="714" t="s">
        <v>5963</v>
      </c>
      <c r="P34" s="714" t="s">
        <v>5964</v>
      </c>
      <c r="Q34" s="714" t="s">
        <v>5958</v>
      </c>
      <c r="R34" s="716" t="s">
        <v>5970</v>
      </c>
      <c r="S34" s="716" t="s">
        <v>5971</v>
      </c>
      <c r="T34" s="716"/>
      <c r="U34"/>
      <c r="V34" s="701"/>
    </row>
    <row r="35" spans="1:24" ht="28.95" customHeight="1" thickBot="1">
      <c r="A35" s="713" t="s">
        <v>5950</v>
      </c>
      <c r="B35" s="714">
        <v>24734</v>
      </c>
      <c r="C35" s="714"/>
      <c r="D35" s="714" t="s">
        <v>5951</v>
      </c>
      <c r="E35" s="714">
        <v>4.42</v>
      </c>
      <c r="F35" s="714" t="s">
        <v>5952</v>
      </c>
      <c r="G35" s="714">
        <v>3286342473413</v>
      </c>
      <c r="H35" s="714" t="s">
        <v>5960</v>
      </c>
      <c r="I35" s="715" t="s">
        <v>5973</v>
      </c>
      <c r="J35" s="714" t="s">
        <v>5968</v>
      </c>
      <c r="K35" s="714">
        <v>120</v>
      </c>
      <c r="L35" s="714">
        <v>70</v>
      </c>
      <c r="M35" s="714">
        <v>14</v>
      </c>
      <c r="N35" s="714">
        <v>61</v>
      </c>
      <c r="O35" s="714" t="s">
        <v>5963</v>
      </c>
      <c r="P35" s="714" t="s">
        <v>5974</v>
      </c>
      <c r="Q35" s="714" t="s">
        <v>5958</v>
      </c>
      <c r="R35" s="716" t="s">
        <v>5970</v>
      </c>
      <c r="S35" s="716" t="s">
        <v>5971</v>
      </c>
      <c r="T35" s="716"/>
      <c r="U35" s="717"/>
      <c r="V35" s="701"/>
    </row>
    <row r="36" spans="1:24" ht="28.95" customHeight="1">
      <c r="A36" s="706"/>
      <c r="B36" s="707"/>
      <c r="C36" s="707"/>
      <c r="D36" s="707"/>
      <c r="E36" s="707"/>
      <c r="F36" s="708"/>
      <c r="G36" s="708"/>
      <c r="H36" s="701"/>
      <c r="I36" s="701"/>
      <c r="J36" s="701"/>
      <c r="K36" s="701"/>
      <c r="L36" s="701"/>
      <c r="M36" s="701"/>
      <c r="N36" s="701"/>
      <c r="O36" s="701"/>
      <c r="P36" s="701"/>
      <c r="Q36" s="701"/>
      <c r="R36" s="701"/>
      <c r="S36" s="701"/>
      <c r="T36" s="701"/>
      <c r="U36" s="701"/>
      <c r="V36" s="701"/>
    </row>
    <row r="37" spans="1:24" s="577" customFormat="1" ht="46.65">
      <c r="B37" s="1087" t="s">
        <v>6322</v>
      </c>
      <c r="C37" s="1087"/>
      <c r="D37" s="1087"/>
      <c r="E37" s="1087"/>
      <c r="F37" s="1087"/>
      <c r="G37" s="1087"/>
      <c r="H37" s="1087"/>
      <c r="I37" s="1087"/>
      <c r="J37" s="1087"/>
      <c r="K37" s="1087"/>
      <c r="L37" s="1087"/>
      <c r="M37" s="1087"/>
      <c r="N37" s="1087"/>
      <c r="O37" s="1087"/>
      <c r="P37" s="1087"/>
      <c r="Q37" s="1087"/>
      <c r="R37" s="1087"/>
      <c r="S37" s="1087"/>
      <c r="T37" s="1087"/>
      <c r="U37" s="1087"/>
      <c r="V37" s="1087"/>
      <c r="W37" s="1087"/>
      <c r="X37" s="1087"/>
    </row>
    <row r="38" spans="1:24" ht="17.850000000000001">
      <c r="L38" s="170"/>
      <c r="M38" s="169"/>
      <c r="N38" s="1110" t="s">
        <v>154</v>
      </c>
      <c r="O38" s="1110"/>
      <c r="P38" s="1110"/>
      <c r="Q38" s="1110"/>
      <c r="R38" s="1110"/>
      <c r="S38" s="1110"/>
      <c r="T38" s="1110"/>
      <c r="U38" s="1110"/>
      <c r="V38" s="1110"/>
      <c r="W38" s="1110"/>
      <c r="X38" s="1110"/>
    </row>
    <row r="39" spans="1:24" ht="41.9" customHeight="1" thickBot="1">
      <c r="B39" s="1105" t="s">
        <v>99</v>
      </c>
      <c r="C39" s="1105"/>
      <c r="D39" s="1105"/>
      <c r="E39" s="176"/>
      <c r="F39" s="176"/>
      <c r="G39" s="176"/>
      <c r="H39" s="177" t="s">
        <v>153</v>
      </c>
      <c r="I39" s="176" t="s">
        <v>152</v>
      </c>
      <c r="J39" s="175"/>
      <c r="K39" s="175"/>
      <c r="L39" s="174"/>
      <c r="M39" s="173"/>
      <c r="N39" s="179">
        <v>3000</v>
      </c>
      <c r="O39" s="178">
        <v>6000</v>
      </c>
      <c r="P39" s="178">
        <f t="shared" ref="P39:X39" si="0">O39+6000</f>
        <v>12000</v>
      </c>
      <c r="Q39" s="178">
        <f t="shared" si="0"/>
        <v>18000</v>
      </c>
      <c r="R39" s="178">
        <f t="shared" si="0"/>
        <v>24000</v>
      </c>
      <c r="S39" s="178">
        <f t="shared" si="0"/>
        <v>30000</v>
      </c>
      <c r="T39" s="178">
        <f t="shared" si="0"/>
        <v>36000</v>
      </c>
      <c r="U39" s="178">
        <f t="shared" si="0"/>
        <v>42000</v>
      </c>
      <c r="V39" s="178">
        <f t="shared" si="0"/>
        <v>48000</v>
      </c>
      <c r="W39" s="172">
        <f t="shared" si="0"/>
        <v>54000</v>
      </c>
      <c r="X39" s="172">
        <f t="shared" si="0"/>
        <v>60000</v>
      </c>
    </row>
    <row r="40" spans="1:24" ht="13.55" customHeight="1" thickBot="1">
      <c r="B40" s="176"/>
      <c r="C40" s="176"/>
      <c r="D40" s="176"/>
      <c r="E40" s="176"/>
      <c r="F40" s="176"/>
      <c r="G40" s="176"/>
      <c r="H40" s="177"/>
      <c r="I40" s="176"/>
      <c r="J40" s="175"/>
      <c r="K40" s="175"/>
      <c r="L40" s="174"/>
      <c r="M40" s="173"/>
      <c r="N40" s="1099"/>
      <c r="O40" s="1100"/>
      <c r="P40" s="1100"/>
      <c r="Q40" s="1100"/>
      <c r="R40" s="1111"/>
      <c r="S40" s="1101"/>
      <c r="T40" s="1102"/>
      <c r="U40" s="1102"/>
      <c r="V40" s="1102"/>
      <c r="W40" s="172"/>
      <c r="X40" s="172"/>
    </row>
    <row r="41" spans="1:24">
      <c r="B41" s="171"/>
      <c r="C41" s="106"/>
      <c r="D41" s="106"/>
      <c r="E41" s="106"/>
      <c r="F41" s="106"/>
      <c r="G41" s="106"/>
      <c r="H41" s="106"/>
      <c r="I41" s="106"/>
      <c r="J41" s="153"/>
      <c r="K41" s="153"/>
      <c r="L41" s="170"/>
      <c r="M41" s="169"/>
      <c r="N41" s="168">
        <v>3</v>
      </c>
      <c r="O41" s="167">
        <v>6</v>
      </c>
      <c r="P41" s="167">
        <f t="shared" ref="P41:X41" si="1">O41+6</f>
        <v>12</v>
      </c>
      <c r="Q41" s="167">
        <f t="shared" si="1"/>
        <v>18</v>
      </c>
      <c r="R41" s="166">
        <f t="shared" si="1"/>
        <v>24</v>
      </c>
      <c r="S41" s="165">
        <f t="shared" si="1"/>
        <v>30</v>
      </c>
      <c r="T41" s="165">
        <f t="shared" si="1"/>
        <v>36</v>
      </c>
      <c r="U41" s="165">
        <f t="shared" si="1"/>
        <v>42</v>
      </c>
      <c r="V41" s="165">
        <f t="shared" si="1"/>
        <v>48</v>
      </c>
      <c r="W41" s="148">
        <f t="shared" si="1"/>
        <v>54</v>
      </c>
      <c r="X41" s="148">
        <f t="shared" si="1"/>
        <v>60</v>
      </c>
    </row>
    <row r="42" spans="1:24" ht="28.25">
      <c r="A42" s="164" t="s">
        <v>98</v>
      </c>
      <c r="B42" s="163" t="s">
        <v>98</v>
      </c>
      <c r="C42" s="162"/>
      <c r="D42" s="162"/>
      <c r="E42" s="162"/>
      <c r="F42" s="162"/>
      <c r="G42" s="162"/>
      <c r="H42" s="162"/>
      <c r="I42" s="162"/>
      <c r="J42" s="161"/>
      <c r="K42" s="161"/>
      <c r="L42" s="160" t="s">
        <v>80</v>
      </c>
      <c r="M42" s="159" t="s">
        <v>81</v>
      </c>
      <c r="N42" s="158" t="s">
        <v>80</v>
      </c>
      <c r="O42" s="156" t="s">
        <v>81</v>
      </c>
      <c r="P42" s="156" t="s">
        <v>81</v>
      </c>
      <c r="Q42" s="156" t="s">
        <v>81</v>
      </c>
      <c r="R42" s="157" t="s">
        <v>81</v>
      </c>
      <c r="S42" s="156" t="s">
        <v>81</v>
      </c>
      <c r="T42" s="156" t="s">
        <v>81</v>
      </c>
      <c r="U42" s="156" t="s">
        <v>81</v>
      </c>
      <c r="V42" s="156" t="s">
        <v>81</v>
      </c>
      <c r="W42" s="155" t="s">
        <v>81</v>
      </c>
      <c r="X42" s="155" t="s">
        <v>81</v>
      </c>
    </row>
    <row r="43" spans="1:24">
      <c r="A43" s="1109"/>
      <c r="B43" s="154" t="s">
        <v>151</v>
      </c>
      <c r="C43" s="106"/>
      <c r="D43" s="106"/>
      <c r="E43" s="106"/>
      <c r="F43" s="106"/>
      <c r="G43" s="106"/>
      <c r="H43" s="106"/>
      <c r="I43" s="106"/>
      <c r="J43" s="153"/>
      <c r="K43" s="153"/>
      <c r="L43" s="152"/>
      <c r="M43" s="151"/>
      <c r="N43" s="150"/>
      <c r="O43" s="148"/>
      <c r="P43" s="148"/>
      <c r="Q43" s="148"/>
      <c r="R43" s="149"/>
      <c r="S43" s="148"/>
      <c r="T43" s="148"/>
      <c r="U43" s="148"/>
      <c r="V43" s="148"/>
      <c r="W43" s="148"/>
      <c r="X43" s="148"/>
    </row>
    <row r="44" spans="1:24">
      <c r="A44" s="1109"/>
      <c r="B44" s="117" t="s">
        <v>150</v>
      </c>
      <c r="C44" s="116"/>
      <c r="D44" s="116"/>
      <c r="E44" s="116"/>
      <c r="F44" s="116"/>
      <c r="G44" s="116"/>
      <c r="H44" s="116"/>
      <c r="I44" s="116"/>
      <c r="J44" s="122"/>
      <c r="K44" s="122"/>
      <c r="L44" s="113" t="s">
        <v>82</v>
      </c>
      <c r="M44" s="112" t="s">
        <v>82</v>
      </c>
      <c r="N44" s="121"/>
      <c r="O44" s="119"/>
      <c r="P44" s="119"/>
      <c r="Q44" s="119"/>
      <c r="R44" s="120"/>
      <c r="S44" s="119"/>
      <c r="T44" s="119"/>
      <c r="U44" s="119"/>
      <c r="V44" s="119"/>
      <c r="W44" s="118"/>
      <c r="X44" s="118"/>
    </row>
    <row r="45" spans="1:24" ht="16.149999999999999">
      <c r="A45" s="1109"/>
      <c r="B45" s="117" t="s">
        <v>149</v>
      </c>
      <c r="C45" s="116"/>
      <c r="D45" s="116"/>
      <c r="E45" s="116"/>
      <c r="F45" s="116"/>
      <c r="G45" s="116"/>
      <c r="H45" s="116" t="s">
        <v>148</v>
      </c>
      <c r="I45" s="116"/>
      <c r="J45" s="122"/>
      <c r="K45" s="122"/>
      <c r="L45" s="113" t="s">
        <v>82</v>
      </c>
      <c r="M45" s="112" t="s">
        <v>82</v>
      </c>
      <c r="N45" s="121"/>
      <c r="O45" s="119"/>
      <c r="P45" s="108"/>
      <c r="Q45" s="119"/>
      <c r="R45" s="120"/>
      <c r="S45" s="124" t="s">
        <v>83</v>
      </c>
      <c r="T45" s="108"/>
      <c r="U45" s="119"/>
      <c r="V45" s="108"/>
      <c r="W45" s="118"/>
      <c r="X45" s="108"/>
    </row>
    <row r="46" spans="1:24">
      <c r="A46" s="1109"/>
      <c r="B46" s="117" t="s">
        <v>147</v>
      </c>
      <c r="C46" s="116"/>
      <c r="D46" s="116"/>
      <c r="E46" s="116"/>
      <c r="F46" s="116"/>
      <c r="G46" s="116"/>
      <c r="H46" s="116"/>
      <c r="I46" s="116"/>
      <c r="J46" s="122"/>
      <c r="K46" s="122"/>
      <c r="L46" s="113" t="s">
        <v>82</v>
      </c>
      <c r="M46" s="112" t="s">
        <v>82</v>
      </c>
      <c r="N46" s="121"/>
      <c r="O46" s="119"/>
      <c r="P46" s="119"/>
      <c r="Q46" s="119"/>
      <c r="R46" s="120"/>
      <c r="S46" s="119"/>
      <c r="T46" s="119"/>
      <c r="U46" s="119"/>
      <c r="V46" s="119"/>
      <c r="W46" s="118"/>
      <c r="X46" s="118"/>
    </row>
    <row r="47" spans="1:24">
      <c r="A47" s="1109"/>
      <c r="B47" s="107" t="s">
        <v>146</v>
      </c>
      <c r="C47" s="106"/>
      <c r="D47" s="106"/>
      <c r="E47" s="106"/>
      <c r="F47" s="106"/>
      <c r="G47" s="106"/>
      <c r="H47" s="106" t="s">
        <v>145</v>
      </c>
      <c r="I47" s="144"/>
      <c r="J47" s="141"/>
      <c r="K47" s="141"/>
      <c r="L47" s="103" t="s">
        <v>82</v>
      </c>
      <c r="M47" s="131" t="s">
        <v>82</v>
      </c>
      <c r="N47" s="140"/>
      <c r="O47" s="146" t="s">
        <v>144</v>
      </c>
      <c r="P47" s="146" t="s">
        <v>144</v>
      </c>
      <c r="Q47" s="146" t="s">
        <v>144</v>
      </c>
      <c r="R47" s="147" t="s">
        <v>144</v>
      </c>
      <c r="S47" s="146" t="s">
        <v>144</v>
      </c>
      <c r="T47" s="146" t="s">
        <v>144</v>
      </c>
      <c r="U47" s="146" t="s">
        <v>144</v>
      </c>
      <c r="V47" s="146" t="s">
        <v>144</v>
      </c>
      <c r="W47" s="146" t="s">
        <v>144</v>
      </c>
      <c r="X47" s="146" t="s">
        <v>144</v>
      </c>
    </row>
    <row r="48" spans="1:24">
      <c r="A48" s="1109"/>
      <c r="B48" s="107" t="s">
        <v>143</v>
      </c>
      <c r="C48" s="106"/>
      <c r="D48" s="106"/>
      <c r="E48" s="106"/>
      <c r="F48" s="106"/>
      <c r="G48" s="106"/>
      <c r="H48" s="106" t="s">
        <v>142</v>
      </c>
      <c r="I48" s="144"/>
      <c r="J48" s="141"/>
      <c r="K48" s="141"/>
      <c r="L48" s="103" t="s">
        <v>82</v>
      </c>
      <c r="M48" s="131" t="s">
        <v>82</v>
      </c>
      <c r="N48" s="140"/>
      <c r="O48" s="146" t="s">
        <v>141</v>
      </c>
      <c r="P48" s="146" t="s">
        <v>141</v>
      </c>
      <c r="Q48" s="146" t="s">
        <v>141</v>
      </c>
      <c r="R48" s="147" t="s">
        <v>141</v>
      </c>
      <c r="S48" s="146" t="s">
        <v>141</v>
      </c>
      <c r="T48" s="146" t="s">
        <v>141</v>
      </c>
      <c r="U48" s="146" t="s">
        <v>141</v>
      </c>
      <c r="V48" s="146" t="s">
        <v>141</v>
      </c>
      <c r="W48" s="146" t="s">
        <v>141</v>
      </c>
      <c r="X48" s="146" t="s">
        <v>141</v>
      </c>
    </row>
    <row r="49" spans="1:24">
      <c r="A49" s="1109"/>
      <c r="B49" s="107" t="s">
        <v>140</v>
      </c>
      <c r="C49" s="106"/>
      <c r="D49" s="106"/>
      <c r="E49" s="106"/>
      <c r="F49" s="106"/>
      <c r="G49" s="106"/>
      <c r="H49" s="106" t="s">
        <v>139</v>
      </c>
      <c r="I49" s="145"/>
      <c r="J49" s="141"/>
      <c r="K49" s="141"/>
      <c r="L49" s="103" t="s">
        <v>82</v>
      </c>
      <c r="M49" s="131" t="s">
        <v>82</v>
      </c>
      <c r="N49" s="140"/>
      <c r="O49" s="137"/>
      <c r="P49" s="137"/>
      <c r="Q49" s="137"/>
      <c r="R49" s="143"/>
      <c r="S49" s="137"/>
      <c r="T49" s="137"/>
      <c r="U49" s="137"/>
      <c r="V49" s="137"/>
      <c r="W49" s="100"/>
      <c r="X49" s="100"/>
    </row>
    <row r="50" spans="1:24">
      <c r="A50" s="1109"/>
      <c r="B50" s="107" t="s">
        <v>138</v>
      </c>
      <c r="C50" s="106"/>
      <c r="D50" s="106"/>
      <c r="E50" s="106"/>
      <c r="F50" s="106"/>
      <c r="G50" s="106"/>
      <c r="H50" s="144"/>
      <c r="I50" s="144"/>
      <c r="J50" s="141"/>
      <c r="K50" s="141"/>
      <c r="L50" s="103" t="s">
        <v>82</v>
      </c>
      <c r="M50" s="131" t="s">
        <v>82</v>
      </c>
      <c r="N50" s="140"/>
      <c r="O50" s="137"/>
      <c r="P50" s="137"/>
      <c r="Q50" s="137"/>
      <c r="R50" s="143"/>
      <c r="S50" s="137"/>
      <c r="T50" s="137"/>
      <c r="U50" s="137"/>
      <c r="V50" s="137"/>
      <c r="W50" s="100"/>
      <c r="X50" s="100"/>
    </row>
    <row r="51" spans="1:24" ht="16.149999999999999">
      <c r="A51" s="1109"/>
      <c r="B51" s="107" t="s">
        <v>136</v>
      </c>
      <c r="C51" s="106"/>
      <c r="D51" s="106"/>
      <c r="E51" s="106"/>
      <c r="F51" s="106"/>
      <c r="G51" s="106"/>
      <c r="H51" s="106" t="s">
        <v>137</v>
      </c>
      <c r="I51" s="144"/>
      <c r="J51" s="141"/>
      <c r="K51" s="141"/>
      <c r="L51" s="103" t="s">
        <v>82</v>
      </c>
      <c r="M51" s="131" t="s">
        <v>82</v>
      </c>
      <c r="N51" s="140"/>
      <c r="O51" s="137"/>
      <c r="P51" s="137"/>
      <c r="Q51" s="99"/>
      <c r="R51" s="139"/>
      <c r="S51" s="138" t="s">
        <v>83</v>
      </c>
      <c r="T51" s="99"/>
      <c r="U51" s="137"/>
      <c r="V51" s="137"/>
      <c r="W51" s="99" t="s">
        <v>130</v>
      </c>
      <c r="X51" s="100" t="s">
        <v>82</v>
      </c>
    </row>
    <row r="52" spans="1:24" ht="16.149999999999999">
      <c r="A52" s="1109"/>
      <c r="B52" s="117" t="s">
        <v>133</v>
      </c>
      <c r="C52" s="116"/>
      <c r="D52" s="116"/>
      <c r="E52" s="116"/>
      <c r="F52" s="116"/>
      <c r="G52" s="116"/>
      <c r="H52" s="116" t="s">
        <v>135</v>
      </c>
      <c r="I52" s="135" t="s">
        <v>134</v>
      </c>
      <c r="J52" s="135"/>
      <c r="K52" s="135"/>
      <c r="L52" s="113" t="s">
        <v>82</v>
      </c>
      <c r="M52" s="112" t="s">
        <v>82</v>
      </c>
      <c r="N52" s="121"/>
      <c r="O52" s="119"/>
      <c r="P52" s="124" t="s">
        <v>83</v>
      </c>
      <c r="Q52" s="124"/>
      <c r="R52" s="132" t="s">
        <v>83</v>
      </c>
      <c r="S52" s="124"/>
      <c r="T52" s="124" t="s">
        <v>83</v>
      </c>
      <c r="U52" s="134"/>
      <c r="V52" s="124" t="s">
        <v>83</v>
      </c>
      <c r="W52" s="108" t="s">
        <v>130</v>
      </c>
      <c r="X52" s="118" t="s">
        <v>82</v>
      </c>
    </row>
    <row r="53" spans="1:24" ht="16.149999999999999">
      <c r="A53" s="1109"/>
      <c r="B53" s="117" t="s">
        <v>129</v>
      </c>
      <c r="C53" s="116"/>
      <c r="D53" s="116"/>
      <c r="E53" s="116"/>
      <c r="F53" s="116"/>
      <c r="G53" s="116"/>
      <c r="H53" s="116" t="s">
        <v>132</v>
      </c>
      <c r="I53" s="136" t="s">
        <v>131</v>
      </c>
      <c r="J53" s="122"/>
      <c r="K53" s="122"/>
      <c r="L53" s="113" t="s">
        <v>82</v>
      </c>
      <c r="M53" s="112" t="s">
        <v>82</v>
      </c>
      <c r="N53" s="133"/>
      <c r="O53" s="119"/>
      <c r="P53" s="124" t="s">
        <v>83</v>
      </c>
      <c r="Q53" s="124"/>
      <c r="R53" s="132" t="s">
        <v>83</v>
      </c>
      <c r="S53" s="124"/>
      <c r="T53" s="124" t="s">
        <v>83</v>
      </c>
      <c r="U53" s="124"/>
      <c r="V53" s="124" t="s">
        <v>83</v>
      </c>
      <c r="W53" s="108" t="s">
        <v>83</v>
      </c>
      <c r="X53" s="108" t="s">
        <v>83</v>
      </c>
    </row>
    <row r="54" spans="1:24">
      <c r="A54" s="1109"/>
      <c r="B54" s="107" t="s">
        <v>127</v>
      </c>
      <c r="C54" s="106"/>
      <c r="D54" s="106"/>
      <c r="E54" s="106"/>
      <c r="F54" s="106"/>
      <c r="G54" s="106"/>
      <c r="H54" s="106"/>
      <c r="I54" s="106"/>
      <c r="J54" s="153"/>
      <c r="K54" s="153"/>
      <c r="L54" s="103" t="s">
        <v>82</v>
      </c>
      <c r="M54" s="131" t="s">
        <v>82</v>
      </c>
      <c r="N54" s="140"/>
      <c r="O54" s="137"/>
      <c r="P54" s="137"/>
      <c r="Q54" s="137"/>
      <c r="R54" s="143"/>
      <c r="S54" s="137"/>
      <c r="T54" s="137"/>
      <c r="U54" s="137"/>
      <c r="V54" s="137"/>
      <c r="W54" s="118"/>
      <c r="X54" s="118"/>
    </row>
    <row r="55" spans="1:24">
      <c r="A55" s="1109"/>
      <c r="B55" s="107" t="s">
        <v>126</v>
      </c>
      <c r="C55" s="106"/>
      <c r="D55" s="106"/>
      <c r="E55" s="106"/>
      <c r="F55" s="106"/>
      <c r="G55" s="106"/>
      <c r="H55" s="106"/>
      <c r="I55" s="106"/>
      <c r="J55" s="153"/>
      <c r="K55" s="153"/>
      <c r="L55" s="103" t="s">
        <v>82</v>
      </c>
      <c r="M55" s="131" t="s">
        <v>82</v>
      </c>
      <c r="N55" s="140"/>
      <c r="O55" s="137"/>
      <c r="P55" s="137"/>
      <c r="Q55" s="137"/>
      <c r="R55" s="143"/>
      <c r="S55" s="137"/>
      <c r="T55" s="137"/>
      <c r="U55" s="137"/>
      <c r="V55" s="137"/>
      <c r="W55" s="118"/>
      <c r="X55" s="118"/>
    </row>
    <row r="56" spans="1:24">
      <c r="A56" s="1109"/>
      <c r="B56" s="117" t="s">
        <v>93</v>
      </c>
      <c r="C56" s="116"/>
      <c r="D56" s="116"/>
      <c r="E56" s="116"/>
      <c r="F56" s="116"/>
      <c r="G56" s="116"/>
      <c r="H56" s="116"/>
      <c r="I56" s="115"/>
      <c r="J56" s="122"/>
      <c r="K56" s="122"/>
      <c r="L56" s="113" t="s">
        <v>82</v>
      </c>
      <c r="M56" s="112" t="s">
        <v>82</v>
      </c>
      <c r="N56" s="121"/>
      <c r="O56" s="119"/>
      <c r="P56" s="119"/>
      <c r="Q56" s="119"/>
      <c r="R56" s="120"/>
      <c r="S56" s="119"/>
      <c r="T56" s="119"/>
      <c r="U56" s="119"/>
      <c r="V56" s="119"/>
      <c r="W56" s="118"/>
      <c r="X56" s="118"/>
    </row>
    <row r="57" spans="1:24">
      <c r="A57" s="1109"/>
      <c r="B57" s="107" t="s">
        <v>92</v>
      </c>
      <c r="C57" s="105"/>
      <c r="D57" s="105"/>
      <c r="E57" s="105"/>
      <c r="F57" s="105"/>
      <c r="G57" s="105"/>
      <c r="H57" s="105"/>
      <c r="I57" s="105"/>
      <c r="J57" s="105"/>
      <c r="K57" s="105"/>
      <c r="L57" s="103" t="s">
        <v>82</v>
      </c>
      <c r="M57" s="131" t="s">
        <v>82</v>
      </c>
      <c r="N57" s="130"/>
      <c r="O57" s="128"/>
      <c r="P57" s="128"/>
      <c r="Q57" s="128"/>
      <c r="R57" s="129"/>
      <c r="S57" s="128"/>
      <c r="T57" s="128"/>
      <c r="U57" s="128"/>
      <c r="V57" s="128"/>
      <c r="W57" s="128"/>
      <c r="X57" s="128"/>
    </row>
    <row r="58" spans="1:24" ht="16.149999999999999">
      <c r="A58" s="1109"/>
      <c r="B58" s="117" t="s">
        <v>125</v>
      </c>
      <c r="C58" s="115"/>
      <c r="D58" s="115"/>
      <c r="E58" s="115"/>
      <c r="F58" s="115"/>
      <c r="G58" s="115"/>
      <c r="H58" s="115"/>
      <c r="I58" s="115"/>
      <c r="J58" s="115"/>
      <c r="K58" s="127"/>
      <c r="L58" s="113" t="s">
        <v>82</v>
      </c>
      <c r="M58" s="112" t="s">
        <v>82</v>
      </c>
      <c r="N58" s="126"/>
      <c r="O58" s="123"/>
      <c r="P58" s="123"/>
      <c r="Q58" s="124" t="s">
        <v>83</v>
      </c>
      <c r="R58" s="125"/>
      <c r="S58" s="123"/>
      <c r="T58" s="123"/>
      <c r="U58" s="124" t="s">
        <v>83</v>
      </c>
      <c r="V58" s="123"/>
      <c r="W58" s="123"/>
      <c r="X58" s="123"/>
    </row>
    <row r="59" spans="1:24">
      <c r="A59" s="1109"/>
      <c r="B59" s="117" t="s">
        <v>124</v>
      </c>
      <c r="C59" s="116"/>
      <c r="D59" s="116"/>
      <c r="E59" s="116"/>
      <c r="F59" s="116"/>
      <c r="G59" s="116"/>
      <c r="H59" s="115"/>
      <c r="I59" s="115"/>
      <c r="J59" s="122"/>
      <c r="K59" s="122"/>
      <c r="L59" s="113" t="s">
        <v>82</v>
      </c>
      <c r="M59" s="112" t="s">
        <v>82</v>
      </c>
      <c r="N59" s="121"/>
      <c r="O59" s="119"/>
      <c r="P59" s="119"/>
      <c r="Q59" s="119"/>
      <c r="R59" s="120"/>
      <c r="S59" s="119"/>
      <c r="T59" s="119"/>
      <c r="U59" s="119"/>
      <c r="V59" s="119"/>
      <c r="W59" s="118"/>
      <c r="X59" s="118"/>
    </row>
    <row r="60" spans="1:24">
      <c r="A60" s="1109"/>
      <c r="B60" s="117" t="s">
        <v>122</v>
      </c>
      <c r="C60" s="116"/>
      <c r="D60" s="116"/>
      <c r="E60" s="116"/>
      <c r="F60" s="116"/>
      <c r="G60" s="116"/>
      <c r="H60" s="116" t="s">
        <v>123</v>
      </c>
      <c r="I60" s="115"/>
      <c r="J60" s="114"/>
      <c r="K60" s="114"/>
      <c r="L60" s="113" t="s">
        <v>82</v>
      </c>
      <c r="M60" s="112" t="s">
        <v>82</v>
      </c>
      <c r="N60" s="111"/>
      <c r="O60" s="110"/>
      <c r="P60" s="110"/>
      <c r="Q60" s="110"/>
      <c r="R60" s="109"/>
      <c r="S60" s="108"/>
      <c r="T60" s="108"/>
      <c r="U60" s="108"/>
      <c r="V60" s="108"/>
      <c r="W60" s="108"/>
      <c r="X60" s="108"/>
    </row>
    <row r="61" spans="1:24">
      <c r="A61" s="1109"/>
      <c r="B61" s="107" t="s">
        <v>120</v>
      </c>
      <c r="C61" s="106"/>
      <c r="D61" s="106"/>
      <c r="E61" s="106"/>
      <c r="F61" s="106"/>
      <c r="G61" s="106"/>
      <c r="H61" s="128" t="s">
        <v>121</v>
      </c>
      <c r="I61" s="105"/>
      <c r="J61" s="104"/>
      <c r="K61" s="104"/>
      <c r="L61" s="103" t="s">
        <v>82</v>
      </c>
      <c r="M61" s="102"/>
      <c r="N61" s="101"/>
      <c r="O61" s="100"/>
      <c r="P61" s="100"/>
      <c r="Q61" s="100"/>
      <c r="R61" s="100"/>
      <c r="S61" s="99"/>
      <c r="T61" s="99"/>
      <c r="U61" s="99"/>
      <c r="V61" s="99"/>
      <c r="W61" s="99"/>
      <c r="X61" s="99"/>
    </row>
    <row r="62" spans="1:24">
      <c r="A62" s="1109"/>
      <c r="B62" s="107" t="s">
        <v>119</v>
      </c>
      <c r="C62" s="106"/>
      <c r="D62" s="106"/>
      <c r="E62" s="106"/>
      <c r="F62" s="106"/>
      <c r="G62" s="106"/>
      <c r="H62" s="106" t="s">
        <v>112</v>
      </c>
      <c r="I62" s="105"/>
      <c r="J62" s="104"/>
      <c r="K62" s="104"/>
      <c r="L62" s="103" t="s">
        <v>82</v>
      </c>
      <c r="M62" s="102"/>
      <c r="N62" s="101"/>
      <c r="O62" s="100"/>
      <c r="P62" s="100"/>
      <c r="Q62" s="100"/>
      <c r="R62" s="100"/>
      <c r="S62" s="99"/>
      <c r="T62" s="99"/>
      <c r="U62" s="99"/>
      <c r="V62" s="99"/>
      <c r="W62" s="99"/>
      <c r="X62" s="99"/>
    </row>
    <row r="63" spans="1:24">
      <c r="A63" s="1109"/>
      <c r="B63" s="107" t="s">
        <v>118</v>
      </c>
      <c r="C63" s="106"/>
      <c r="D63" s="106"/>
      <c r="E63" s="106"/>
      <c r="F63" s="106"/>
      <c r="G63" s="106"/>
      <c r="H63" s="106" t="s">
        <v>112</v>
      </c>
      <c r="I63" s="105"/>
      <c r="J63" s="104"/>
      <c r="K63" s="104"/>
      <c r="L63" s="103" t="s">
        <v>82</v>
      </c>
      <c r="M63" s="102"/>
      <c r="N63" s="101"/>
      <c r="O63" s="99"/>
      <c r="P63" s="100"/>
      <c r="Q63" s="100"/>
      <c r="R63" s="100"/>
      <c r="S63" s="99"/>
      <c r="T63" s="99"/>
      <c r="U63" s="99"/>
      <c r="V63" s="99"/>
      <c r="W63" s="99"/>
      <c r="X63" s="99"/>
    </row>
    <row r="64" spans="1:24">
      <c r="A64" s="1109"/>
      <c r="B64" s="107" t="s">
        <v>117</v>
      </c>
      <c r="C64" s="106"/>
      <c r="D64" s="106"/>
      <c r="E64" s="106"/>
      <c r="F64" s="106"/>
      <c r="G64" s="106"/>
      <c r="H64" s="106" t="s">
        <v>112</v>
      </c>
      <c r="I64" s="105"/>
      <c r="J64" s="104"/>
      <c r="K64" s="104"/>
      <c r="L64" s="103" t="s">
        <v>82</v>
      </c>
      <c r="M64" s="102"/>
      <c r="N64" s="101"/>
      <c r="O64" s="99"/>
      <c r="P64" s="100"/>
      <c r="Q64" s="100"/>
      <c r="R64" s="100"/>
      <c r="S64" s="99"/>
      <c r="T64" s="99"/>
      <c r="U64" s="99"/>
      <c r="V64" s="99"/>
      <c r="W64" s="99"/>
      <c r="X64" s="99"/>
    </row>
    <row r="65" spans="1:24">
      <c r="A65" s="1109"/>
      <c r="B65" s="107" t="s">
        <v>116</v>
      </c>
      <c r="C65" s="106"/>
      <c r="D65" s="106"/>
      <c r="E65" s="106"/>
      <c r="F65" s="106"/>
      <c r="G65" s="106"/>
      <c r="H65" s="106" t="s">
        <v>112</v>
      </c>
      <c r="I65" s="105"/>
      <c r="J65" s="104"/>
      <c r="K65" s="104"/>
      <c r="L65" s="103" t="s">
        <v>82</v>
      </c>
      <c r="M65" s="102"/>
      <c r="N65" s="101"/>
      <c r="O65" s="99"/>
      <c r="P65" s="100"/>
      <c r="Q65" s="100"/>
      <c r="R65" s="100"/>
      <c r="S65" s="99"/>
      <c r="T65" s="99"/>
      <c r="U65" s="99"/>
      <c r="V65" s="99"/>
      <c r="W65" s="99"/>
      <c r="X65" s="99"/>
    </row>
    <row r="66" spans="1:24">
      <c r="A66" s="1109"/>
      <c r="B66" s="107" t="s">
        <v>115</v>
      </c>
      <c r="C66" s="106"/>
      <c r="D66" s="106"/>
      <c r="E66" s="106"/>
      <c r="F66" s="106"/>
      <c r="G66" s="106"/>
      <c r="H66" s="106" t="s">
        <v>112</v>
      </c>
      <c r="I66" s="105"/>
      <c r="J66" s="104"/>
      <c r="K66" s="104"/>
      <c r="L66" s="103" t="s">
        <v>82</v>
      </c>
      <c r="M66" s="102"/>
      <c r="N66" s="101"/>
      <c r="O66" s="99"/>
      <c r="P66" s="100"/>
      <c r="Q66" s="100"/>
      <c r="R66" s="100"/>
      <c r="S66" s="99"/>
      <c r="T66" s="99"/>
      <c r="U66" s="99"/>
      <c r="V66" s="99"/>
      <c r="W66" s="99"/>
      <c r="X66" s="99"/>
    </row>
    <row r="67" spans="1:24">
      <c r="A67" s="1109"/>
      <c r="B67" s="107" t="s">
        <v>114</v>
      </c>
      <c r="C67" s="106"/>
      <c r="D67" s="106"/>
      <c r="E67" s="106"/>
      <c r="F67" s="106"/>
      <c r="G67" s="106"/>
      <c r="H67" s="106" t="s">
        <v>112</v>
      </c>
      <c r="I67" s="105"/>
      <c r="J67" s="104"/>
      <c r="K67" s="104"/>
      <c r="L67" s="103" t="s">
        <v>82</v>
      </c>
      <c r="M67" s="102"/>
      <c r="N67" s="101"/>
      <c r="O67" s="99"/>
      <c r="P67" s="100"/>
      <c r="Q67" s="100"/>
      <c r="R67" s="100"/>
      <c r="S67" s="99"/>
      <c r="T67" s="99"/>
      <c r="U67" s="99"/>
      <c r="V67" s="99"/>
      <c r="W67" s="99"/>
      <c r="X67" s="99"/>
    </row>
    <row r="68" spans="1:24">
      <c r="A68" s="1109"/>
      <c r="B68" s="107" t="s">
        <v>113</v>
      </c>
      <c r="C68" s="106"/>
      <c r="D68" s="106"/>
      <c r="E68" s="106"/>
      <c r="F68" s="106"/>
      <c r="G68" s="106"/>
      <c r="H68" s="106" t="s">
        <v>112</v>
      </c>
      <c r="I68" s="105"/>
      <c r="J68" s="104"/>
      <c r="K68" s="104"/>
      <c r="L68" s="103" t="s">
        <v>82</v>
      </c>
      <c r="M68" s="102"/>
      <c r="N68" s="101"/>
      <c r="O68" s="99"/>
      <c r="P68" s="100"/>
      <c r="Q68" s="100"/>
      <c r="R68" s="100"/>
      <c r="S68" s="99"/>
      <c r="T68" s="99"/>
      <c r="U68" s="99"/>
      <c r="V68" s="99"/>
      <c r="W68" s="99"/>
      <c r="X68" s="99"/>
    </row>
    <row r="69" spans="1:24" ht="28.25">
      <c r="A69" s="98"/>
      <c r="G69" s="98"/>
      <c r="H69" s="98"/>
      <c r="I69" s="54" t="s">
        <v>111</v>
      </c>
      <c r="J69" s="97" t="s">
        <v>110</v>
      </c>
      <c r="K69" s="97"/>
      <c r="L69" s="96">
        <v>0.5</v>
      </c>
      <c r="M69" s="96">
        <v>0.2</v>
      </c>
      <c r="N69" s="95"/>
      <c r="O69" s="93"/>
      <c r="P69" s="94"/>
      <c r="Q69" s="94"/>
      <c r="R69" s="94"/>
      <c r="S69" s="93"/>
      <c r="T69" s="93"/>
      <c r="U69" s="93"/>
      <c r="V69" s="93"/>
      <c r="W69" s="93"/>
      <c r="X69" s="93"/>
    </row>
    <row r="70" spans="1:24" ht="29.7" customHeight="1">
      <c r="A70" s="1095" t="s">
        <v>109</v>
      </c>
      <c r="B70" s="1095"/>
      <c r="C70" s="1095"/>
      <c r="D70" s="1095"/>
      <c r="E70" s="1095"/>
      <c r="F70" s="1095"/>
      <c r="G70" s="1095"/>
    </row>
    <row r="71" spans="1:24">
      <c r="B71" s="88">
        <v>1</v>
      </c>
      <c r="C71" s="88">
        <v>2</v>
      </c>
      <c r="D71" s="88">
        <v>3</v>
      </c>
      <c r="E71" s="88"/>
      <c r="F71" s="88"/>
      <c r="G71" s="88">
        <v>4</v>
      </c>
    </row>
    <row r="72" spans="1:24">
      <c r="B72" s="92">
        <v>12000</v>
      </c>
      <c r="C72" s="92">
        <v>24000</v>
      </c>
      <c r="D72" s="92">
        <v>36000</v>
      </c>
      <c r="E72" s="92"/>
      <c r="F72" s="92"/>
      <c r="G72" s="92">
        <v>48000</v>
      </c>
    </row>
    <row r="73" spans="1:24">
      <c r="A73" s="90" t="s">
        <v>108</v>
      </c>
      <c r="B73" s="89">
        <v>3</v>
      </c>
      <c r="C73" s="89">
        <v>2</v>
      </c>
      <c r="D73" s="89">
        <v>2</v>
      </c>
      <c r="E73" s="89"/>
      <c r="F73" s="89"/>
      <c r="G73" s="89">
        <v>2</v>
      </c>
    </row>
    <row r="74" spans="1:24">
      <c r="A74" s="90" t="s">
        <v>107</v>
      </c>
      <c r="B74" s="89">
        <v>2</v>
      </c>
      <c r="C74" s="89">
        <v>2</v>
      </c>
      <c r="D74" s="89">
        <v>2</v>
      </c>
      <c r="E74" s="89"/>
      <c r="F74" s="89"/>
      <c r="G74" s="89">
        <v>2</v>
      </c>
    </row>
    <row r="75" spans="1:24">
      <c r="A75" s="90" t="s">
        <v>106</v>
      </c>
      <c r="B75" s="89">
        <v>0</v>
      </c>
      <c r="C75" s="89">
        <v>0</v>
      </c>
      <c r="D75" s="89">
        <v>0</v>
      </c>
      <c r="E75" s="89"/>
      <c r="F75" s="89"/>
      <c r="G75" s="89">
        <v>0</v>
      </c>
    </row>
    <row r="76" spans="1:24">
      <c r="A76" s="90" t="s">
        <v>105</v>
      </c>
      <c r="B76" s="89">
        <v>1</v>
      </c>
      <c r="C76" s="89">
        <v>1</v>
      </c>
      <c r="D76" s="89">
        <v>1</v>
      </c>
      <c r="E76" s="89"/>
      <c r="F76" s="89"/>
      <c r="G76" s="89">
        <v>1</v>
      </c>
    </row>
    <row r="77" spans="1:24">
      <c r="A77" s="90" t="s">
        <v>104</v>
      </c>
      <c r="B77" s="89">
        <v>0</v>
      </c>
      <c r="C77" s="91">
        <v>0</v>
      </c>
      <c r="D77" s="89">
        <v>1</v>
      </c>
      <c r="E77" s="89"/>
      <c r="F77" s="89"/>
      <c r="G77" s="89">
        <v>0</v>
      </c>
    </row>
    <row r="78" spans="1:24">
      <c r="A78" s="90" t="s">
        <v>103</v>
      </c>
      <c r="B78" s="89">
        <v>0</v>
      </c>
      <c r="C78" s="89">
        <v>1</v>
      </c>
      <c r="D78" s="89">
        <v>0</v>
      </c>
      <c r="E78" s="89"/>
      <c r="F78" s="89"/>
      <c r="G78" s="89">
        <v>1</v>
      </c>
    </row>
    <row r="79" spans="1:24">
      <c r="A79" s="90" t="s">
        <v>102</v>
      </c>
      <c r="B79" s="89">
        <v>0</v>
      </c>
      <c r="C79" s="89">
        <v>0</v>
      </c>
      <c r="D79" s="89">
        <v>1</v>
      </c>
      <c r="E79" s="89"/>
      <c r="F79" s="89"/>
      <c r="G79" s="89">
        <v>0</v>
      </c>
    </row>
    <row r="80" spans="1:24">
      <c r="A80" s="90" t="s">
        <v>101</v>
      </c>
      <c r="B80" s="89">
        <v>0</v>
      </c>
      <c r="C80" s="89">
        <v>0</v>
      </c>
      <c r="D80" s="89">
        <v>1</v>
      </c>
      <c r="E80" s="89"/>
      <c r="F80" s="89"/>
      <c r="G80" s="89">
        <v>1</v>
      </c>
    </row>
    <row r="81" spans="1:8">
      <c r="B81" s="88">
        <f>B71</f>
        <v>1</v>
      </c>
      <c r="C81" s="88">
        <f>C71</f>
        <v>2</v>
      </c>
      <c r="D81" s="88">
        <f>D71</f>
        <v>3</v>
      </c>
      <c r="E81" s="88"/>
      <c r="F81" s="88"/>
      <c r="G81" s="88">
        <f>G71</f>
        <v>4</v>
      </c>
    </row>
    <row r="82" spans="1:8" ht="15" thickBot="1">
      <c r="A82" s="1096" t="s">
        <v>100</v>
      </c>
      <c r="B82" s="1096"/>
      <c r="C82" s="1096"/>
      <c r="D82" s="1096"/>
      <c r="E82" s="1096"/>
      <c r="F82" s="1096"/>
      <c r="G82" s="1096"/>
    </row>
    <row r="83" spans="1:8" ht="34.700000000000003" customHeight="1" thickBot="1">
      <c r="A83" s="87" t="s">
        <v>99</v>
      </c>
      <c r="B83" s="86"/>
      <c r="C83" s="85"/>
      <c r="D83" s="84" t="s">
        <v>98</v>
      </c>
      <c r="E83" s="84"/>
      <c r="F83" s="84"/>
      <c r="G83" s="84"/>
    </row>
    <row r="84" spans="1:8" ht="30.55" thickBot="1">
      <c r="A84" s="83"/>
      <c r="B84" s="82"/>
      <c r="C84" s="81"/>
      <c r="D84" s="80" t="s">
        <v>80</v>
      </c>
      <c r="E84" s="80"/>
      <c r="F84" s="80"/>
      <c r="G84" s="79" t="s">
        <v>81</v>
      </c>
    </row>
    <row r="85" spans="1:8" ht="23.65" thickBot="1">
      <c r="A85" s="73" t="s">
        <v>97</v>
      </c>
      <c r="B85" s="72"/>
      <c r="C85" s="71"/>
      <c r="D85" s="70" t="s">
        <v>82</v>
      </c>
      <c r="E85" s="70"/>
      <c r="F85" s="70"/>
      <c r="G85" s="78" t="s">
        <v>82</v>
      </c>
    </row>
    <row r="86" spans="1:8" ht="23.65" thickBot="1">
      <c r="A86" s="73" t="s">
        <v>96</v>
      </c>
      <c r="B86" s="72"/>
      <c r="C86" s="71"/>
      <c r="D86" s="70" t="s">
        <v>82</v>
      </c>
      <c r="E86" s="70"/>
      <c r="F86" s="70"/>
      <c r="G86" s="78" t="s">
        <v>82</v>
      </c>
    </row>
    <row r="87" spans="1:8" ht="23.65" thickBot="1">
      <c r="A87" s="73" t="s">
        <v>95</v>
      </c>
      <c r="B87" s="72"/>
      <c r="C87" s="71"/>
      <c r="D87" s="70" t="s">
        <v>82</v>
      </c>
      <c r="E87" s="70"/>
      <c r="F87" s="70"/>
      <c r="G87" s="78" t="s">
        <v>82</v>
      </c>
    </row>
    <row r="88" spans="1:8" ht="23.65" thickBot="1">
      <c r="A88" s="73" t="s">
        <v>94</v>
      </c>
      <c r="B88" s="72"/>
      <c r="C88" s="71"/>
      <c r="D88" s="70" t="s">
        <v>82</v>
      </c>
      <c r="E88" s="70"/>
      <c r="F88" s="70"/>
      <c r="G88" s="78" t="s">
        <v>82</v>
      </c>
    </row>
    <row r="89" spans="1:8" ht="23.65" thickBot="1">
      <c r="A89" s="77" t="s">
        <v>93</v>
      </c>
      <c r="B89" s="76"/>
      <c r="C89" s="75"/>
      <c r="D89" s="74" t="s">
        <v>82</v>
      </c>
      <c r="E89" s="74"/>
      <c r="F89" s="74"/>
      <c r="G89" s="74" t="s">
        <v>82</v>
      </c>
    </row>
    <row r="90" spans="1:8" ht="23.65" thickBot="1">
      <c r="A90" s="73" t="s">
        <v>92</v>
      </c>
      <c r="B90" s="72"/>
      <c r="C90" s="71"/>
      <c r="D90" s="70" t="s">
        <v>82</v>
      </c>
      <c r="E90" s="70"/>
      <c r="F90" s="70"/>
      <c r="G90" s="78" t="s">
        <v>82</v>
      </c>
    </row>
    <row r="91" spans="1:8" ht="23.65" thickBot="1">
      <c r="A91" s="77" t="s">
        <v>91</v>
      </c>
      <c r="B91" s="76"/>
      <c r="C91" s="75"/>
      <c r="D91" s="74" t="s">
        <v>82</v>
      </c>
      <c r="E91" s="74"/>
      <c r="F91" s="74"/>
      <c r="G91" s="74" t="s">
        <v>82</v>
      </c>
    </row>
    <row r="92" spans="1:8" ht="23.65" thickBot="1">
      <c r="A92" s="73" t="s">
        <v>90</v>
      </c>
      <c r="B92" s="72"/>
      <c r="C92" s="71"/>
      <c r="D92" s="70" t="s">
        <v>82</v>
      </c>
      <c r="E92" s="70"/>
      <c r="F92" s="70"/>
      <c r="G92" s="69"/>
    </row>
    <row r="93" spans="1:8" ht="27.65" thickBot="1">
      <c r="A93" s="68" t="s">
        <v>82</v>
      </c>
      <c r="B93" s="67" t="s">
        <v>89</v>
      </c>
      <c r="C93" s="66" t="s">
        <v>88</v>
      </c>
      <c r="D93" s="65" t="s">
        <v>87</v>
      </c>
      <c r="E93" s="692"/>
      <c r="F93" s="692"/>
      <c r="G93" s="64"/>
      <c r="H93" s="63"/>
    </row>
    <row r="94" spans="1:8" ht="16.149999999999999">
      <c r="A94" s="62"/>
      <c r="B94" s="61"/>
      <c r="G94" s="60"/>
      <c r="H94" s="60"/>
    </row>
    <row r="95" spans="1:8" ht="29.95">
      <c r="A95" s="57" t="s">
        <v>80</v>
      </c>
      <c r="B95" s="59" t="s">
        <v>86</v>
      </c>
      <c r="C95" s="59"/>
      <c r="D95" s="59"/>
      <c r="E95" s="59"/>
      <c r="F95" s="59"/>
      <c r="G95" s="53"/>
      <c r="H95" s="58"/>
    </row>
    <row r="96" spans="1:8" ht="29.95">
      <c r="A96" s="57" t="s">
        <v>81</v>
      </c>
      <c r="B96" s="56" t="s">
        <v>155</v>
      </c>
      <c r="C96" s="55"/>
      <c r="D96" s="54"/>
      <c r="E96" s="54"/>
      <c r="F96" s="54"/>
      <c r="G96" s="53"/>
      <c r="H96" s="52"/>
    </row>
    <row r="98" spans="1:24" s="577" customFormat="1" ht="46.65">
      <c r="B98" s="1087" t="s">
        <v>6323</v>
      </c>
      <c r="C98" s="1087"/>
      <c r="D98" s="1087"/>
      <c r="E98" s="1087"/>
      <c r="F98" s="1087"/>
      <c r="G98" s="1087"/>
      <c r="H98" s="1087"/>
      <c r="I98" s="1087"/>
      <c r="J98" s="1087"/>
      <c r="K98" s="1087"/>
      <c r="L98" s="1087"/>
      <c r="M98" s="1087"/>
      <c r="N98" s="1087"/>
      <c r="O98" s="1087"/>
      <c r="P98" s="1087"/>
      <c r="Q98" s="1087"/>
      <c r="R98" s="1087"/>
      <c r="S98" s="1087"/>
      <c r="T98" s="1087"/>
      <c r="U98" s="1087"/>
      <c r="V98" s="1087"/>
      <c r="W98" s="1087"/>
      <c r="X98" s="1087"/>
    </row>
    <row r="99" spans="1:24" ht="17.850000000000001">
      <c r="L99" s="170"/>
      <c r="M99" s="169"/>
      <c r="N99" s="1110" t="s">
        <v>154</v>
      </c>
      <c r="O99" s="1110"/>
      <c r="P99" s="1110"/>
      <c r="Q99" s="1110"/>
      <c r="R99" s="1110"/>
      <c r="S99" s="1110"/>
      <c r="T99" s="1110"/>
      <c r="U99" s="1110"/>
      <c r="V99" s="1110"/>
      <c r="W99" s="1110"/>
      <c r="X99" s="1110"/>
    </row>
    <row r="100" spans="1:24" ht="41.9" customHeight="1" thickBot="1">
      <c r="B100" s="1105" t="s">
        <v>99</v>
      </c>
      <c r="C100" s="1105"/>
      <c r="D100" s="1105"/>
      <c r="E100" s="176"/>
      <c r="F100" s="176"/>
      <c r="G100" s="176"/>
      <c r="H100" s="177" t="s">
        <v>153</v>
      </c>
      <c r="I100" s="176" t="s">
        <v>152</v>
      </c>
      <c r="J100" s="175"/>
      <c r="K100" s="175"/>
      <c r="L100" s="174"/>
      <c r="M100" s="173"/>
      <c r="N100" s="179">
        <v>3000</v>
      </c>
      <c r="O100" s="178">
        <v>6000</v>
      </c>
      <c r="P100" s="178">
        <f t="shared" ref="P100:X100" si="2">O100+6000</f>
        <v>12000</v>
      </c>
      <c r="Q100" s="178">
        <f t="shared" si="2"/>
        <v>18000</v>
      </c>
      <c r="R100" s="178">
        <f t="shared" si="2"/>
        <v>24000</v>
      </c>
      <c r="S100" s="178">
        <f t="shared" si="2"/>
        <v>30000</v>
      </c>
      <c r="T100" s="178">
        <f t="shared" si="2"/>
        <v>36000</v>
      </c>
      <c r="U100" s="178">
        <f t="shared" si="2"/>
        <v>42000</v>
      </c>
      <c r="V100" s="178">
        <f t="shared" si="2"/>
        <v>48000</v>
      </c>
      <c r="W100" s="172">
        <f t="shared" si="2"/>
        <v>54000</v>
      </c>
      <c r="X100" s="172">
        <f t="shared" si="2"/>
        <v>60000</v>
      </c>
    </row>
    <row r="101" spans="1:24" ht="13.55" customHeight="1" thickBot="1">
      <c r="B101" s="176"/>
      <c r="C101" s="176"/>
      <c r="D101" s="176"/>
      <c r="E101" s="176"/>
      <c r="F101" s="176"/>
      <c r="G101" s="176"/>
      <c r="H101" s="177"/>
      <c r="I101" s="176"/>
      <c r="J101" s="175"/>
      <c r="K101" s="175"/>
      <c r="L101" s="174"/>
      <c r="M101" s="173"/>
      <c r="N101" s="1099"/>
      <c r="O101" s="1100"/>
      <c r="P101" s="1100"/>
      <c r="Q101" s="1100"/>
      <c r="R101" s="1111"/>
      <c r="S101" s="1101"/>
      <c r="T101" s="1102"/>
      <c r="U101" s="1102"/>
      <c r="V101" s="1102"/>
      <c r="W101" s="172"/>
      <c r="X101" s="172"/>
    </row>
    <row r="102" spans="1:24">
      <c r="B102" s="171"/>
      <c r="C102" s="106"/>
      <c r="D102" s="106"/>
      <c r="E102" s="106"/>
      <c r="F102" s="106"/>
      <c r="G102" s="106"/>
      <c r="H102" s="106"/>
      <c r="I102" s="106"/>
      <c r="J102" s="153"/>
      <c r="K102" s="153"/>
      <c r="L102" s="170"/>
      <c r="M102" s="169"/>
      <c r="N102" s="168">
        <v>3</v>
      </c>
      <c r="O102" s="167">
        <v>6</v>
      </c>
      <c r="P102" s="167">
        <f t="shared" ref="P102:X102" si="3">O102+6</f>
        <v>12</v>
      </c>
      <c r="Q102" s="167">
        <f t="shared" si="3"/>
        <v>18</v>
      </c>
      <c r="R102" s="166">
        <f t="shared" si="3"/>
        <v>24</v>
      </c>
      <c r="S102" s="165">
        <f t="shared" si="3"/>
        <v>30</v>
      </c>
      <c r="T102" s="165">
        <f t="shared" si="3"/>
        <v>36</v>
      </c>
      <c r="U102" s="165">
        <f t="shared" si="3"/>
        <v>42</v>
      </c>
      <c r="V102" s="165">
        <f t="shared" si="3"/>
        <v>48</v>
      </c>
      <c r="W102" s="148">
        <f t="shared" si="3"/>
        <v>54</v>
      </c>
      <c r="X102" s="148">
        <f t="shared" si="3"/>
        <v>60</v>
      </c>
    </row>
    <row r="103" spans="1:24" ht="28.25">
      <c r="A103" s="164"/>
      <c r="B103" s="163" t="s">
        <v>98</v>
      </c>
      <c r="C103" s="162"/>
      <c r="D103" s="162"/>
      <c r="E103" s="162"/>
      <c r="F103" s="162"/>
      <c r="G103" s="162"/>
      <c r="H103" s="162"/>
      <c r="I103" s="162"/>
      <c r="J103" s="161"/>
      <c r="K103" s="161"/>
      <c r="L103" s="160" t="s">
        <v>80</v>
      </c>
      <c r="M103" s="728" t="s">
        <v>81</v>
      </c>
      <c r="N103" s="158" t="s">
        <v>80</v>
      </c>
      <c r="O103" s="156" t="s">
        <v>81</v>
      </c>
      <c r="P103" s="156" t="s">
        <v>81</v>
      </c>
      <c r="Q103" s="156" t="s">
        <v>81</v>
      </c>
      <c r="R103" s="157" t="s">
        <v>81</v>
      </c>
      <c r="S103" s="156" t="s">
        <v>81</v>
      </c>
      <c r="T103" s="156" t="s">
        <v>81</v>
      </c>
      <c r="U103" s="156" t="s">
        <v>81</v>
      </c>
      <c r="V103" s="156" t="s">
        <v>81</v>
      </c>
      <c r="W103" s="155" t="s">
        <v>81</v>
      </c>
      <c r="X103" s="155" t="s">
        <v>81</v>
      </c>
    </row>
    <row r="104" spans="1:24">
      <c r="A104" s="1109"/>
      <c r="B104" s="154" t="s">
        <v>6046</v>
      </c>
      <c r="C104" s="106"/>
      <c r="D104" s="106"/>
      <c r="E104" s="106"/>
      <c r="F104" s="106"/>
      <c r="G104" s="106"/>
      <c r="H104" s="106"/>
      <c r="I104" s="106"/>
      <c r="J104" s="153"/>
      <c r="K104" s="153"/>
      <c r="L104" s="727"/>
      <c r="M104" s="726"/>
      <c r="N104" s="150"/>
      <c r="O104" s="148"/>
      <c r="P104" s="148"/>
      <c r="Q104" s="148"/>
      <c r="R104" s="149"/>
      <c r="S104" s="148"/>
      <c r="T104" s="148"/>
      <c r="U104" s="148"/>
      <c r="V104" s="148"/>
      <c r="W104" s="148"/>
      <c r="X104" s="148"/>
    </row>
    <row r="105" spans="1:24">
      <c r="A105" s="1109"/>
      <c r="B105" s="117" t="s">
        <v>150</v>
      </c>
      <c r="C105" s="116"/>
      <c r="D105" s="116"/>
      <c r="E105" s="116"/>
      <c r="F105" s="116"/>
      <c r="G105" s="116"/>
      <c r="H105" s="116"/>
      <c r="I105" s="116"/>
      <c r="J105" s="122"/>
      <c r="K105" s="122"/>
      <c r="L105" s="113" t="s">
        <v>82</v>
      </c>
      <c r="M105" s="725" t="s">
        <v>82</v>
      </c>
      <c r="N105" s="195"/>
      <c r="O105" s="118"/>
      <c r="P105" s="118"/>
      <c r="Q105" s="118"/>
      <c r="R105" s="194"/>
      <c r="S105" s="118"/>
      <c r="T105" s="118"/>
      <c r="U105" s="118"/>
      <c r="V105" s="118"/>
      <c r="W105" s="118"/>
      <c r="X105" s="118"/>
    </row>
    <row r="106" spans="1:24" ht="16.149999999999999">
      <c r="A106" s="1109"/>
      <c r="B106" s="117" t="s">
        <v>149</v>
      </c>
      <c r="C106" s="116"/>
      <c r="D106" s="116"/>
      <c r="E106" s="116"/>
      <c r="F106" s="116"/>
      <c r="G106" s="116"/>
      <c r="H106" s="116" t="s">
        <v>148</v>
      </c>
      <c r="I106" s="116"/>
      <c r="J106" s="122"/>
      <c r="K106" s="122"/>
      <c r="L106" s="113" t="s">
        <v>82</v>
      </c>
      <c r="M106" s="725" t="s">
        <v>82</v>
      </c>
      <c r="N106" s="195"/>
      <c r="O106" s="118"/>
      <c r="P106" s="108"/>
      <c r="Q106" s="118"/>
      <c r="R106" s="194"/>
      <c r="S106" s="124" t="s">
        <v>83</v>
      </c>
      <c r="T106" s="108"/>
      <c r="U106" s="118"/>
      <c r="V106" s="108"/>
      <c r="W106" s="118"/>
      <c r="X106" s="108"/>
    </row>
    <row r="107" spans="1:24">
      <c r="A107" s="1109"/>
      <c r="B107" s="117" t="s">
        <v>147</v>
      </c>
      <c r="C107" s="116"/>
      <c r="D107" s="116"/>
      <c r="E107" s="116"/>
      <c r="F107" s="116"/>
      <c r="G107" s="116"/>
      <c r="H107" s="116"/>
      <c r="I107" s="116"/>
      <c r="J107" s="122"/>
      <c r="K107" s="122"/>
      <c r="L107" s="113" t="s">
        <v>82</v>
      </c>
      <c r="M107" s="725" t="s">
        <v>82</v>
      </c>
      <c r="N107" s="195"/>
      <c r="O107" s="118"/>
      <c r="P107" s="118"/>
      <c r="Q107" s="118"/>
      <c r="R107" s="194"/>
      <c r="S107" s="118"/>
      <c r="T107" s="118"/>
      <c r="U107" s="118"/>
      <c r="V107" s="118"/>
      <c r="W107" s="118"/>
      <c r="X107" s="118"/>
    </row>
    <row r="108" spans="1:24">
      <c r="A108" s="1109"/>
      <c r="B108" s="107" t="s">
        <v>146</v>
      </c>
      <c r="C108" s="106"/>
      <c r="D108" s="106"/>
      <c r="E108" s="106"/>
      <c r="F108" s="106"/>
      <c r="G108" s="106"/>
      <c r="H108" s="106" t="s">
        <v>145</v>
      </c>
      <c r="I108" s="144"/>
      <c r="J108" s="141"/>
      <c r="K108" s="141"/>
      <c r="L108" s="103" t="s">
        <v>82</v>
      </c>
      <c r="M108" s="724" t="s">
        <v>82</v>
      </c>
      <c r="N108" s="140"/>
      <c r="O108" s="146" t="s">
        <v>144</v>
      </c>
      <c r="P108" s="146" t="s">
        <v>144</v>
      </c>
      <c r="Q108" s="146" t="s">
        <v>144</v>
      </c>
      <c r="R108" s="147" t="s">
        <v>144</v>
      </c>
      <c r="S108" s="146" t="s">
        <v>144</v>
      </c>
      <c r="T108" s="146" t="s">
        <v>144</v>
      </c>
      <c r="U108" s="146" t="s">
        <v>144</v>
      </c>
      <c r="V108" s="146" t="s">
        <v>144</v>
      </c>
      <c r="W108" s="146" t="s">
        <v>144</v>
      </c>
      <c r="X108" s="146" t="s">
        <v>144</v>
      </c>
    </row>
    <row r="109" spans="1:24">
      <c r="A109" s="1109"/>
      <c r="B109" s="107" t="s">
        <v>143</v>
      </c>
      <c r="C109" s="106"/>
      <c r="D109" s="106"/>
      <c r="E109" s="106"/>
      <c r="F109" s="106"/>
      <c r="G109" s="106"/>
      <c r="H109" s="106" t="s">
        <v>142</v>
      </c>
      <c r="I109" s="144"/>
      <c r="J109" s="141"/>
      <c r="K109" s="141"/>
      <c r="L109" s="103" t="s">
        <v>82</v>
      </c>
      <c r="M109" s="724" t="s">
        <v>82</v>
      </c>
      <c r="N109" s="140"/>
      <c r="O109" s="146" t="s">
        <v>141</v>
      </c>
      <c r="P109" s="146" t="s">
        <v>141</v>
      </c>
      <c r="Q109" s="146" t="s">
        <v>141</v>
      </c>
      <c r="R109" s="147" t="s">
        <v>141</v>
      </c>
      <c r="S109" s="146" t="s">
        <v>141</v>
      </c>
      <c r="T109" s="146" t="s">
        <v>141</v>
      </c>
      <c r="U109" s="146" t="s">
        <v>141</v>
      </c>
      <c r="V109" s="146" t="s">
        <v>141</v>
      </c>
      <c r="W109" s="146" t="s">
        <v>141</v>
      </c>
      <c r="X109" s="146" t="s">
        <v>141</v>
      </c>
    </row>
    <row r="110" spans="1:24">
      <c r="A110" s="1109"/>
      <c r="B110" s="107" t="s">
        <v>140</v>
      </c>
      <c r="C110" s="106"/>
      <c r="D110" s="106"/>
      <c r="E110" s="106"/>
      <c r="F110" s="106"/>
      <c r="G110" s="106"/>
      <c r="H110" s="106" t="s">
        <v>164</v>
      </c>
      <c r="I110" s="145" t="s">
        <v>163</v>
      </c>
      <c r="J110" s="141"/>
      <c r="K110" s="141"/>
      <c r="L110" s="103" t="s">
        <v>82</v>
      </c>
      <c r="M110" s="724" t="s">
        <v>82</v>
      </c>
      <c r="N110" s="140"/>
      <c r="O110" s="137"/>
      <c r="P110" s="137"/>
      <c r="Q110" s="137"/>
      <c r="R110" s="143"/>
      <c r="S110" s="137"/>
      <c r="T110" s="137"/>
      <c r="U110" s="137"/>
      <c r="V110" s="137"/>
      <c r="W110" s="100"/>
      <c r="X110" s="100"/>
    </row>
    <row r="111" spans="1:24">
      <c r="A111" s="1109"/>
      <c r="B111" s="107" t="s">
        <v>138</v>
      </c>
      <c r="C111" s="106"/>
      <c r="D111" s="106"/>
      <c r="E111" s="106"/>
      <c r="F111" s="106"/>
      <c r="G111" s="106"/>
      <c r="H111" s="106"/>
      <c r="I111" s="144"/>
      <c r="J111" s="141"/>
      <c r="K111" s="141"/>
      <c r="L111" s="103" t="s">
        <v>82</v>
      </c>
      <c r="M111" s="724" t="s">
        <v>82</v>
      </c>
      <c r="N111" s="140"/>
      <c r="O111" s="137"/>
      <c r="P111" s="137"/>
      <c r="Q111" s="137"/>
      <c r="R111" s="143"/>
      <c r="S111" s="137"/>
      <c r="T111" s="137"/>
      <c r="U111" s="137"/>
      <c r="V111" s="137"/>
      <c r="W111" s="100"/>
      <c r="X111" s="100"/>
    </row>
    <row r="112" spans="1:24" ht="16.149999999999999">
      <c r="A112" s="1109"/>
      <c r="B112" s="107" t="s">
        <v>136</v>
      </c>
      <c r="C112" s="106"/>
      <c r="D112" s="106"/>
      <c r="E112" s="106"/>
      <c r="F112" s="106"/>
      <c r="G112" s="106"/>
      <c r="H112" s="106" t="s">
        <v>137</v>
      </c>
      <c r="I112" s="141"/>
      <c r="J112" s="141"/>
      <c r="K112" s="141"/>
      <c r="L112" s="103" t="s">
        <v>82</v>
      </c>
      <c r="M112" s="724" t="s">
        <v>82</v>
      </c>
      <c r="N112" s="140"/>
      <c r="O112" s="137"/>
      <c r="P112" s="137"/>
      <c r="Q112" s="99"/>
      <c r="R112" s="143"/>
      <c r="S112" s="138" t="s">
        <v>83</v>
      </c>
      <c r="T112" s="99"/>
      <c r="U112" s="137"/>
      <c r="V112" s="137"/>
      <c r="W112" s="99" t="s">
        <v>130</v>
      </c>
      <c r="X112" s="100" t="s">
        <v>82</v>
      </c>
    </row>
    <row r="113" spans="1:24" ht="16.149999999999999">
      <c r="A113" s="1109"/>
      <c r="B113" s="117" t="s">
        <v>133</v>
      </c>
      <c r="C113" s="116"/>
      <c r="D113" s="116"/>
      <c r="E113" s="116"/>
      <c r="F113" s="116"/>
      <c r="G113" s="116"/>
      <c r="H113" s="116" t="s">
        <v>135</v>
      </c>
      <c r="I113" s="135" t="s">
        <v>134</v>
      </c>
      <c r="J113" s="135"/>
      <c r="K113" s="135"/>
      <c r="L113" s="113" t="s">
        <v>82</v>
      </c>
      <c r="M113" s="725" t="s">
        <v>82</v>
      </c>
      <c r="N113" s="121"/>
      <c r="O113" s="119"/>
      <c r="P113" s="124" t="s">
        <v>83</v>
      </c>
      <c r="Q113" s="124"/>
      <c r="R113" s="132" t="s">
        <v>83</v>
      </c>
      <c r="S113" s="124"/>
      <c r="T113" s="124" t="s">
        <v>83</v>
      </c>
      <c r="U113" s="134"/>
      <c r="V113" s="124" t="s">
        <v>83</v>
      </c>
      <c r="W113" s="108" t="s">
        <v>130</v>
      </c>
      <c r="X113" s="118" t="s">
        <v>82</v>
      </c>
    </row>
    <row r="114" spans="1:24" ht="16.149999999999999">
      <c r="A114" s="1109"/>
      <c r="B114" s="117" t="s">
        <v>129</v>
      </c>
      <c r="C114" s="116"/>
      <c r="D114" s="116"/>
      <c r="E114" s="116"/>
      <c r="F114" s="116"/>
      <c r="G114" s="116"/>
      <c r="H114" s="116" t="s">
        <v>132</v>
      </c>
      <c r="I114" s="136" t="s">
        <v>131</v>
      </c>
      <c r="J114" s="122"/>
      <c r="K114" s="122"/>
      <c r="L114" s="113" t="s">
        <v>82</v>
      </c>
      <c r="M114" s="725" t="s">
        <v>82</v>
      </c>
      <c r="N114" s="133"/>
      <c r="O114" s="119"/>
      <c r="P114" s="124" t="s">
        <v>83</v>
      </c>
      <c r="Q114" s="124"/>
      <c r="R114" s="132" t="s">
        <v>83</v>
      </c>
      <c r="S114" s="124"/>
      <c r="T114" s="124" t="s">
        <v>83</v>
      </c>
      <c r="U114" s="124"/>
      <c r="V114" s="124" t="s">
        <v>83</v>
      </c>
      <c r="W114" s="108" t="s">
        <v>83</v>
      </c>
      <c r="X114" s="108" t="s">
        <v>83</v>
      </c>
    </row>
    <row r="115" spans="1:24" ht="16.149999999999999">
      <c r="A115" s="1109"/>
      <c r="B115" s="107" t="s">
        <v>156</v>
      </c>
      <c r="C115" s="106"/>
      <c r="D115" s="106"/>
      <c r="E115" s="106"/>
      <c r="F115" s="106"/>
      <c r="G115" s="106"/>
      <c r="H115" s="106" t="s">
        <v>162</v>
      </c>
      <c r="I115" s="106" t="s">
        <v>128</v>
      </c>
      <c r="J115" s="153"/>
      <c r="K115" s="153"/>
      <c r="L115" s="193" t="s">
        <v>83</v>
      </c>
      <c r="M115" s="723" t="s">
        <v>83</v>
      </c>
      <c r="N115" s="191" t="s">
        <v>83</v>
      </c>
      <c r="O115" s="138" t="s">
        <v>83</v>
      </c>
      <c r="P115" s="138" t="s">
        <v>83</v>
      </c>
      <c r="Q115" s="138" t="s">
        <v>83</v>
      </c>
      <c r="R115" s="190" t="s">
        <v>83</v>
      </c>
      <c r="S115" s="138" t="s">
        <v>83</v>
      </c>
      <c r="T115" s="138" t="s">
        <v>83</v>
      </c>
      <c r="U115" s="138" t="s">
        <v>83</v>
      </c>
      <c r="V115" s="138" t="s">
        <v>83</v>
      </c>
      <c r="W115" s="99" t="s">
        <v>83</v>
      </c>
      <c r="X115" s="99" t="s">
        <v>83</v>
      </c>
    </row>
    <row r="116" spans="1:24">
      <c r="A116" s="1109"/>
      <c r="B116" s="107" t="s">
        <v>161</v>
      </c>
      <c r="C116" s="106"/>
      <c r="D116" s="106"/>
      <c r="E116" s="106"/>
      <c r="F116" s="106"/>
      <c r="G116" s="106"/>
      <c r="H116" s="106"/>
      <c r="I116" s="106"/>
      <c r="J116" s="153"/>
      <c r="K116" s="153"/>
      <c r="L116" s="103" t="s">
        <v>82</v>
      </c>
      <c r="M116" s="724" t="s">
        <v>82</v>
      </c>
      <c r="N116" s="140"/>
      <c r="O116" s="137"/>
      <c r="P116" s="137"/>
      <c r="Q116" s="137"/>
      <c r="R116" s="143"/>
      <c r="S116" s="137"/>
      <c r="T116" s="137"/>
      <c r="U116" s="137"/>
      <c r="V116" s="137"/>
      <c r="W116" s="100"/>
      <c r="X116" s="100"/>
    </row>
    <row r="117" spans="1:24">
      <c r="A117" s="1109"/>
      <c r="B117" s="117" t="s">
        <v>127</v>
      </c>
      <c r="C117" s="116"/>
      <c r="D117" s="116"/>
      <c r="E117" s="116"/>
      <c r="F117" s="116"/>
      <c r="G117" s="116"/>
      <c r="H117" s="116"/>
      <c r="I117" s="116"/>
      <c r="J117" s="122"/>
      <c r="K117" s="122"/>
      <c r="L117" s="113" t="s">
        <v>82</v>
      </c>
      <c r="M117" s="725" t="s">
        <v>82</v>
      </c>
      <c r="N117" s="121"/>
      <c r="O117" s="119"/>
      <c r="P117" s="119"/>
      <c r="Q117" s="119"/>
      <c r="R117" s="120"/>
      <c r="S117" s="119"/>
      <c r="T117" s="119"/>
      <c r="U117" s="119"/>
      <c r="V117" s="119"/>
      <c r="W117" s="118"/>
      <c r="X117" s="118"/>
    </row>
    <row r="118" spans="1:24">
      <c r="A118" s="1109"/>
      <c r="B118" s="117" t="s">
        <v>126</v>
      </c>
      <c r="C118" s="116"/>
      <c r="D118" s="116"/>
      <c r="E118" s="116"/>
      <c r="F118" s="116"/>
      <c r="G118" s="116"/>
      <c r="H118" s="116"/>
      <c r="I118" s="116"/>
      <c r="J118" s="122"/>
      <c r="K118" s="122"/>
      <c r="L118" s="113" t="s">
        <v>82</v>
      </c>
      <c r="M118" s="725" t="s">
        <v>82</v>
      </c>
      <c r="N118" s="121"/>
      <c r="O118" s="119"/>
      <c r="P118" s="119"/>
      <c r="Q118" s="119"/>
      <c r="R118" s="120"/>
      <c r="S118" s="119"/>
      <c r="T118" s="119"/>
      <c r="U118" s="119"/>
      <c r="V118" s="119"/>
      <c r="W118" s="118"/>
      <c r="X118" s="118"/>
    </row>
    <row r="119" spans="1:24">
      <c r="A119" s="1109"/>
      <c r="B119" s="117" t="s">
        <v>93</v>
      </c>
      <c r="C119" s="116"/>
      <c r="D119" s="116"/>
      <c r="E119" s="116"/>
      <c r="F119" s="116"/>
      <c r="G119" s="116"/>
      <c r="H119" s="116"/>
      <c r="I119" s="115"/>
      <c r="J119" s="122"/>
      <c r="K119" s="122"/>
      <c r="L119" s="113" t="s">
        <v>82</v>
      </c>
      <c r="M119" s="725" t="s">
        <v>82</v>
      </c>
      <c r="N119" s="121"/>
      <c r="O119" s="119"/>
      <c r="P119" s="119"/>
      <c r="Q119" s="119"/>
      <c r="R119" s="120"/>
      <c r="S119" s="119"/>
      <c r="T119" s="119"/>
      <c r="U119" s="119"/>
      <c r="V119" s="119"/>
      <c r="W119" s="118"/>
      <c r="X119" s="118"/>
    </row>
    <row r="120" spans="1:24">
      <c r="A120" s="1109"/>
      <c r="B120" s="107" t="s">
        <v>92</v>
      </c>
      <c r="C120" s="105"/>
      <c r="D120" s="105"/>
      <c r="E120" s="105"/>
      <c r="F120" s="105"/>
      <c r="G120" s="105"/>
      <c r="H120" s="105"/>
      <c r="I120" s="105"/>
      <c r="J120" s="105"/>
      <c r="K120" s="105"/>
      <c r="L120" s="103" t="s">
        <v>82</v>
      </c>
      <c r="M120" s="724" t="s">
        <v>82</v>
      </c>
      <c r="N120" s="130"/>
      <c r="O120" s="128"/>
      <c r="P120" s="128"/>
      <c r="Q120" s="128"/>
      <c r="R120" s="129"/>
      <c r="S120" s="128"/>
      <c r="T120" s="128"/>
      <c r="U120" s="128"/>
      <c r="V120" s="128"/>
      <c r="W120" s="128"/>
      <c r="X120" s="128"/>
    </row>
    <row r="121" spans="1:24" ht="16.149999999999999">
      <c r="A121" s="1109"/>
      <c r="B121" s="117" t="s">
        <v>160</v>
      </c>
      <c r="C121" s="115"/>
      <c r="D121" s="115"/>
      <c r="E121" s="115"/>
      <c r="F121" s="115"/>
      <c r="G121" s="115"/>
      <c r="H121" s="115"/>
      <c r="I121" s="115"/>
      <c r="J121" s="115"/>
      <c r="K121" s="127"/>
      <c r="L121" s="113" t="s">
        <v>82</v>
      </c>
      <c r="M121" s="725" t="s">
        <v>82</v>
      </c>
      <c r="N121" s="126"/>
      <c r="O121" s="123"/>
      <c r="P121" s="123"/>
      <c r="Q121" s="124" t="s">
        <v>83</v>
      </c>
      <c r="R121" s="125"/>
      <c r="S121" s="123"/>
      <c r="T121" s="123"/>
      <c r="U121" s="124" t="s">
        <v>83</v>
      </c>
      <c r="V121" s="123"/>
      <c r="W121" s="123"/>
      <c r="X121" s="123"/>
    </row>
    <row r="122" spans="1:24">
      <c r="A122" s="1109"/>
      <c r="B122" s="117" t="s">
        <v>124</v>
      </c>
      <c r="C122" s="116"/>
      <c r="D122" s="116"/>
      <c r="E122" s="116"/>
      <c r="F122" s="116"/>
      <c r="G122" s="116"/>
      <c r="H122" s="116" t="s">
        <v>123</v>
      </c>
      <c r="I122" s="115"/>
      <c r="J122" s="122"/>
      <c r="K122" s="122"/>
      <c r="L122" s="113" t="s">
        <v>82</v>
      </c>
      <c r="M122" s="725" t="s">
        <v>82</v>
      </c>
      <c r="N122" s="121"/>
      <c r="O122" s="119"/>
      <c r="P122" s="119"/>
      <c r="Q122" s="119"/>
      <c r="R122" s="120"/>
      <c r="S122" s="119"/>
      <c r="T122" s="119"/>
      <c r="U122" s="119"/>
      <c r="V122" s="119"/>
      <c r="W122" s="118"/>
      <c r="X122" s="118"/>
    </row>
    <row r="123" spans="1:24">
      <c r="A123" s="1109"/>
      <c r="B123" s="117" t="s">
        <v>122</v>
      </c>
      <c r="C123" s="116"/>
      <c r="D123" s="116"/>
      <c r="E123" s="116"/>
      <c r="F123" s="116"/>
      <c r="G123" s="116"/>
      <c r="H123" s="116"/>
      <c r="I123" s="115"/>
      <c r="J123" s="114"/>
      <c r="K123" s="114"/>
      <c r="L123" s="113" t="s">
        <v>82</v>
      </c>
      <c r="M123" s="725" t="s">
        <v>82</v>
      </c>
      <c r="N123" s="189"/>
      <c r="O123" s="188"/>
      <c r="P123" s="188"/>
      <c r="Q123" s="188"/>
      <c r="R123" s="187"/>
      <c r="S123" s="108"/>
      <c r="T123" s="108"/>
      <c r="U123" s="108"/>
      <c r="V123" s="108"/>
      <c r="W123" s="108"/>
      <c r="X123" s="108"/>
    </row>
    <row r="124" spans="1:24">
      <c r="A124" s="1109"/>
      <c r="B124" s="729" t="s">
        <v>120</v>
      </c>
      <c r="C124" s="106"/>
      <c r="D124" s="106"/>
      <c r="E124" s="106"/>
      <c r="F124" s="106"/>
      <c r="G124" s="106"/>
      <c r="H124" s="128" t="s">
        <v>121</v>
      </c>
      <c r="I124" s="105"/>
      <c r="J124" s="104"/>
      <c r="K124" s="104"/>
      <c r="L124" s="720" t="s">
        <v>82</v>
      </c>
      <c r="M124" s="722"/>
      <c r="N124" s="101"/>
      <c r="O124" s="100"/>
      <c r="P124" s="100"/>
      <c r="Q124" s="100"/>
      <c r="R124" s="100"/>
      <c r="S124" s="99"/>
      <c r="T124" s="99"/>
      <c r="U124" s="99"/>
      <c r="V124" s="99"/>
      <c r="W124" s="99"/>
      <c r="X124" s="99"/>
    </row>
    <row r="125" spans="1:24">
      <c r="A125" s="1109"/>
      <c r="B125" s="729" t="s">
        <v>119</v>
      </c>
      <c r="C125" s="106"/>
      <c r="D125" s="106"/>
      <c r="E125" s="106"/>
      <c r="F125" s="106"/>
      <c r="G125" s="106"/>
      <c r="H125" s="106" t="s">
        <v>112</v>
      </c>
      <c r="I125" s="105"/>
      <c r="J125" s="104"/>
      <c r="K125" s="104"/>
      <c r="L125" s="720" t="s">
        <v>82</v>
      </c>
      <c r="M125" s="722"/>
      <c r="N125" s="101"/>
      <c r="O125" s="100"/>
      <c r="P125" s="100"/>
      <c r="Q125" s="100"/>
      <c r="R125" s="100"/>
      <c r="S125" s="99"/>
      <c r="T125" s="99"/>
      <c r="U125" s="99"/>
      <c r="V125" s="99"/>
      <c r="W125" s="99"/>
      <c r="X125" s="99"/>
    </row>
    <row r="126" spans="1:24">
      <c r="A126" s="1109"/>
      <c r="B126" s="729" t="s">
        <v>118</v>
      </c>
      <c r="C126" s="106"/>
      <c r="D126" s="106"/>
      <c r="E126" s="106"/>
      <c r="F126" s="106"/>
      <c r="G126" s="106"/>
      <c r="H126" s="106" t="s">
        <v>112</v>
      </c>
      <c r="I126" s="105"/>
      <c r="J126" s="104"/>
      <c r="K126" s="104"/>
      <c r="L126" s="720" t="s">
        <v>82</v>
      </c>
      <c r="M126" s="722"/>
      <c r="N126" s="101"/>
      <c r="O126" s="99"/>
      <c r="P126" s="100"/>
      <c r="Q126" s="100"/>
      <c r="R126" s="100"/>
      <c r="S126" s="99"/>
      <c r="T126" s="99"/>
      <c r="U126" s="99"/>
      <c r="V126" s="99"/>
      <c r="W126" s="99"/>
      <c r="X126" s="99"/>
    </row>
    <row r="127" spans="1:24">
      <c r="A127" s="1109"/>
      <c r="B127" s="729" t="s">
        <v>117</v>
      </c>
      <c r="C127" s="106"/>
      <c r="D127" s="106"/>
      <c r="E127" s="106"/>
      <c r="F127" s="106"/>
      <c r="G127" s="106"/>
      <c r="H127" s="106" t="s">
        <v>112</v>
      </c>
      <c r="I127" s="105"/>
      <c r="J127" s="104"/>
      <c r="K127" s="104"/>
      <c r="L127" s="720" t="s">
        <v>82</v>
      </c>
      <c r="M127" s="722"/>
      <c r="N127" s="101"/>
      <c r="O127" s="99"/>
      <c r="P127" s="100"/>
      <c r="Q127" s="100"/>
      <c r="R127" s="100"/>
      <c r="S127" s="99"/>
      <c r="T127" s="99"/>
      <c r="U127" s="99"/>
      <c r="V127" s="99"/>
      <c r="W127" s="99"/>
      <c r="X127" s="99"/>
    </row>
    <row r="128" spans="1:24">
      <c r="A128" s="1109"/>
      <c r="B128" s="729" t="s">
        <v>116</v>
      </c>
      <c r="C128" s="106"/>
      <c r="D128" s="106"/>
      <c r="E128" s="106"/>
      <c r="F128" s="106"/>
      <c r="G128" s="106"/>
      <c r="H128" s="106" t="s">
        <v>112</v>
      </c>
      <c r="I128" s="105"/>
      <c r="J128" s="104"/>
      <c r="K128" s="104"/>
      <c r="L128" s="720" t="s">
        <v>82</v>
      </c>
      <c r="M128" s="722"/>
      <c r="N128" s="101"/>
      <c r="O128" s="99"/>
      <c r="P128" s="100"/>
      <c r="Q128" s="100"/>
      <c r="R128" s="100"/>
      <c r="S128" s="99"/>
      <c r="T128" s="99"/>
      <c r="U128" s="99"/>
      <c r="V128" s="99"/>
      <c r="W128" s="99"/>
      <c r="X128" s="99"/>
    </row>
    <row r="129" spans="1:24">
      <c r="A129" s="1109"/>
      <c r="B129" s="729" t="s">
        <v>115</v>
      </c>
      <c r="C129" s="106"/>
      <c r="D129" s="106"/>
      <c r="E129" s="106"/>
      <c r="F129" s="106"/>
      <c r="G129" s="106"/>
      <c r="H129" s="106" t="s">
        <v>112</v>
      </c>
      <c r="I129" s="105"/>
      <c r="J129" s="104"/>
      <c r="K129" s="104"/>
      <c r="L129" s="720" t="s">
        <v>82</v>
      </c>
      <c r="M129" s="722"/>
      <c r="N129" s="101"/>
      <c r="O129" s="99"/>
      <c r="P129" s="100"/>
      <c r="Q129" s="100"/>
      <c r="R129" s="100"/>
      <c r="S129" s="99"/>
      <c r="T129" s="99"/>
      <c r="U129" s="99"/>
      <c r="V129" s="99"/>
      <c r="W129" s="99"/>
      <c r="X129" s="99"/>
    </row>
    <row r="130" spans="1:24">
      <c r="A130" s="1109"/>
      <c r="B130" s="729" t="s">
        <v>114</v>
      </c>
      <c r="C130" s="106"/>
      <c r="D130" s="106"/>
      <c r="E130" s="106"/>
      <c r="F130" s="106"/>
      <c r="G130" s="106"/>
      <c r="H130" s="106" t="s">
        <v>112</v>
      </c>
      <c r="I130" s="105"/>
      <c r="J130" s="104"/>
      <c r="K130" s="104"/>
      <c r="L130" s="720" t="s">
        <v>82</v>
      </c>
      <c r="M130" s="722"/>
      <c r="N130" s="101"/>
      <c r="O130" s="99"/>
      <c r="P130" s="100"/>
      <c r="Q130" s="100"/>
      <c r="R130" s="100"/>
      <c r="S130" s="99"/>
      <c r="T130" s="99"/>
      <c r="U130" s="99"/>
      <c r="V130" s="99"/>
      <c r="W130" s="99"/>
      <c r="X130" s="99"/>
    </row>
    <row r="131" spans="1:24">
      <c r="A131" s="1109"/>
      <c r="B131" s="729" t="s">
        <v>6045</v>
      </c>
      <c r="C131" s="106"/>
      <c r="D131" s="106"/>
      <c r="E131" s="106"/>
      <c r="F131" s="106"/>
      <c r="G131" s="106"/>
      <c r="H131" s="106" t="s">
        <v>112</v>
      </c>
      <c r="I131" s="105"/>
      <c r="J131" s="104"/>
      <c r="K131" s="104"/>
      <c r="L131" s="720" t="s">
        <v>82</v>
      </c>
      <c r="M131" s="722"/>
      <c r="N131" s="101"/>
      <c r="O131" s="99"/>
      <c r="P131" s="100"/>
      <c r="Q131" s="100"/>
      <c r="R131" s="100"/>
      <c r="S131" s="99"/>
      <c r="T131" s="99"/>
      <c r="U131" s="99"/>
      <c r="V131" s="99"/>
      <c r="W131" s="99"/>
      <c r="X131" s="99"/>
    </row>
    <row r="132" spans="1:24" ht="28.25">
      <c r="A132" s="98"/>
      <c r="G132" s="98"/>
      <c r="H132" s="98"/>
      <c r="I132" s="186" t="s">
        <v>159</v>
      </c>
      <c r="J132" s="97" t="s">
        <v>110</v>
      </c>
      <c r="K132" s="97"/>
      <c r="L132" s="721">
        <v>1</v>
      </c>
      <c r="M132" s="721">
        <v>0.7</v>
      </c>
      <c r="N132" s="95"/>
      <c r="O132" s="93"/>
      <c r="P132" s="94"/>
      <c r="Q132" s="94"/>
      <c r="R132" s="94"/>
      <c r="S132" s="93"/>
      <c r="T132" s="93"/>
      <c r="U132" s="93"/>
      <c r="V132" s="93"/>
      <c r="W132" s="93"/>
      <c r="X132" s="93"/>
    </row>
    <row r="133" spans="1:24" ht="31.55" customHeight="1">
      <c r="A133" s="1095" t="s">
        <v>158</v>
      </c>
      <c r="B133" s="1095"/>
      <c r="C133" s="1095"/>
      <c r="D133" s="1095"/>
      <c r="E133" s="1095"/>
      <c r="F133" s="1095"/>
      <c r="G133" s="1095"/>
    </row>
    <row r="134" spans="1:24">
      <c r="A134" s="62" t="s">
        <v>157</v>
      </c>
      <c r="B134" s="730">
        <v>1</v>
      </c>
      <c r="C134" s="185">
        <v>2</v>
      </c>
      <c r="D134" s="185">
        <v>3</v>
      </c>
      <c r="E134" s="185"/>
      <c r="F134" s="185"/>
      <c r="G134" s="185">
        <v>4</v>
      </c>
    </row>
    <row r="135" spans="1:24">
      <c r="B135" s="184">
        <v>12000</v>
      </c>
      <c r="C135" s="184">
        <v>24000</v>
      </c>
      <c r="D135" s="184">
        <v>36000</v>
      </c>
      <c r="E135" s="184"/>
      <c r="F135" s="184"/>
      <c r="G135" s="184">
        <v>48000</v>
      </c>
    </row>
    <row r="136" spans="1:24">
      <c r="A136" s="90" t="s">
        <v>108</v>
      </c>
      <c r="B136" s="89">
        <v>3</v>
      </c>
      <c r="C136" s="89">
        <v>2</v>
      </c>
      <c r="D136" s="89">
        <v>2</v>
      </c>
      <c r="E136" s="89"/>
      <c r="F136" s="89"/>
      <c r="G136" s="89">
        <v>2</v>
      </c>
    </row>
    <row r="137" spans="1:24">
      <c r="A137" s="90" t="s">
        <v>107</v>
      </c>
      <c r="B137" s="89">
        <v>2</v>
      </c>
      <c r="C137" s="89">
        <v>2</v>
      </c>
      <c r="D137" s="89">
        <v>2</v>
      </c>
      <c r="E137" s="89"/>
      <c r="F137" s="89"/>
      <c r="G137" s="89">
        <v>2</v>
      </c>
    </row>
    <row r="138" spans="1:24">
      <c r="A138" s="90" t="s">
        <v>106</v>
      </c>
      <c r="B138" s="89">
        <v>3</v>
      </c>
      <c r="C138" s="89">
        <v>2</v>
      </c>
      <c r="D138" s="89">
        <v>2</v>
      </c>
      <c r="E138" s="89"/>
      <c r="F138" s="89"/>
      <c r="G138" s="89">
        <v>2</v>
      </c>
    </row>
    <row r="139" spans="1:24">
      <c r="A139" s="90" t="s">
        <v>105</v>
      </c>
      <c r="B139" s="89">
        <v>1</v>
      </c>
      <c r="C139" s="89">
        <v>1</v>
      </c>
      <c r="D139" s="89">
        <v>1</v>
      </c>
      <c r="E139" s="89"/>
      <c r="F139" s="89"/>
      <c r="G139" s="89">
        <v>1</v>
      </c>
    </row>
    <row r="140" spans="1:24">
      <c r="A140" s="90" t="s">
        <v>104</v>
      </c>
      <c r="B140" s="89">
        <v>0</v>
      </c>
      <c r="C140" s="91">
        <v>0</v>
      </c>
      <c r="D140" s="89">
        <v>1</v>
      </c>
      <c r="E140" s="89"/>
      <c r="F140" s="89"/>
      <c r="G140" s="89">
        <v>0</v>
      </c>
    </row>
    <row r="141" spans="1:24">
      <c r="A141" s="90" t="s">
        <v>103</v>
      </c>
      <c r="B141" s="89">
        <v>0</v>
      </c>
      <c r="C141" s="89">
        <v>1</v>
      </c>
      <c r="D141" s="89">
        <v>0</v>
      </c>
      <c r="E141" s="89"/>
      <c r="F141" s="89"/>
      <c r="G141" s="89">
        <v>1</v>
      </c>
    </row>
    <row r="142" spans="1:24">
      <c r="A142" s="90" t="s">
        <v>102</v>
      </c>
      <c r="B142" s="89">
        <v>0</v>
      </c>
      <c r="C142" s="89">
        <v>0</v>
      </c>
      <c r="D142" s="89">
        <v>1</v>
      </c>
      <c r="E142" s="89"/>
      <c r="F142" s="89"/>
      <c r="G142" s="89">
        <v>0</v>
      </c>
    </row>
    <row r="143" spans="1:24">
      <c r="A143" s="90" t="s">
        <v>101</v>
      </c>
      <c r="B143" s="89">
        <v>0</v>
      </c>
      <c r="C143" s="89">
        <v>0</v>
      </c>
      <c r="D143" s="89">
        <v>1</v>
      </c>
      <c r="E143" s="89"/>
      <c r="F143" s="89"/>
      <c r="G143" s="89">
        <v>1</v>
      </c>
    </row>
    <row r="145" spans="1:8" ht="15" thickBot="1">
      <c r="A145" s="1096" t="s">
        <v>100</v>
      </c>
      <c r="B145" s="1096"/>
      <c r="C145" s="1096"/>
      <c r="D145" s="1096"/>
      <c r="E145" s="1096"/>
      <c r="F145" s="1096"/>
      <c r="G145" s="1096"/>
    </row>
    <row r="146" spans="1:8" ht="34.700000000000003" customHeight="1" thickBot="1">
      <c r="A146" s="87" t="s">
        <v>99</v>
      </c>
      <c r="B146" s="86"/>
      <c r="C146" s="85"/>
      <c r="D146" s="84" t="s">
        <v>98</v>
      </c>
      <c r="E146" s="84"/>
      <c r="F146" s="84"/>
      <c r="G146" s="84"/>
    </row>
    <row r="147" spans="1:8" ht="30.55" thickBot="1">
      <c r="A147" s="83"/>
      <c r="B147" s="82"/>
      <c r="C147" s="81"/>
      <c r="D147" s="80" t="s">
        <v>80</v>
      </c>
      <c r="E147" s="80"/>
      <c r="F147" s="80"/>
      <c r="G147" s="79" t="s">
        <v>81</v>
      </c>
    </row>
    <row r="148" spans="1:8" ht="23.65" thickBot="1">
      <c r="A148" s="73" t="s">
        <v>97</v>
      </c>
      <c r="B148" s="72"/>
      <c r="C148" s="71"/>
      <c r="D148" s="70" t="s">
        <v>82</v>
      </c>
      <c r="E148" s="70"/>
      <c r="F148" s="70"/>
      <c r="G148" s="78" t="s">
        <v>82</v>
      </c>
    </row>
    <row r="149" spans="1:8" ht="23.65" thickBot="1">
      <c r="A149" s="73" t="s">
        <v>96</v>
      </c>
      <c r="B149" s="72"/>
      <c r="C149" s="71"/>
      <c r="D149" s="70" t="s">
        <v>82</v>
      </c>
      <c r="E149" s="70"/>
      <c r="F149" s="70"/>
      <c r="G149" s="78" t="s">
        <v>82</v>
      </c>
    </row>
    <row r="150" spans="1:8" ht="23.65" thickBot="1">
      <c r="A150" s="73" t="s">
        <v>95</v>
      </c>
      <c r="B150" s="72"/>
      <c r="C150" s="71"/>
      <c r="D150" s="70" t="s">
        <v>82</v>
      </c>
      <c r="E150" s="70"/>
      <c r="F150" s="70"/>
      <c r="G150" s="78" t="s">
        <v>82</v>
      </c>
    </row>
    <row r="151" spans="1:8" ht="23.65" thickBot="1">
      <c r="A151" s="73" t="s">
        <v>156</v>
      </c>
      <c r="B151" s="72"/>
      <c r="C151" s="71"/>
      <c r="D151" s="183" t="s">
        <v>83</v>
      </c>
      <c r="E151" s="183"/>
      <c r="F151" s="183"/>
      <c r="G151" s="182" t="s">
        <v>83</v>
      </c>
    </row>
    <row r="152" spans="1:8" ht="23.65" thickBot="1">
      <c r="A152" s="73" t="s">
        <v>94</v>
      </c>
      <c r="B152" s="72"/>
      <c r="C152" s="71"/>
      <c r="D152" s="70" t="s">
        <v>82</v>
      </c>
      <c r="E152" s="70"/>
      <c r="F152" s="70"/>
      <c r="G152" s="78" t="s">
        <v>82</v>
      </c>
    </row>
    <row r="153" spans="1:8" ht="23.65" thickBot="1">
      <c r="A153" s="77" t="s">
        <v>93</v>
      </c>
      <c r="B153" s="76"/>
      <c r="C153" s="75"/>
      <c r="D153" s="74" t="s">
        <v>82</v>
      </c>
      <c r="E153" s="74"/>
      <c r="F153" s="74"/>
      <c r="G153" s="74" t="s">
        <v>82</v>
      </c>
    </row>
    <row r="154" spans="1:8" ht="23.65" thickBot="1">
      <c r="A154" s="73" t="s">
        <v>92</v>
      </c>
      <c r="B154" s="72"/>
      <c r="C154" s="71"/>
      <c r="D154" s="70" t="s">
        <v>82</v>
      </c>
      <c r="E154" s="70"/>
      <c r="F154" s="70"/>
      <c r="G154" s="78" t="s">
        <v>82</v>
      </c>
    </row>
    <row r="155" spans="1:8" ht="23.65" thickBot="1">
      <c r="A155" s="77" t="s">
        <v>91</v>
      </c>
      <c r="B155" s="76"/>
      <c r="C155" s="75"/>
      <c r="D155" s="74" t="s">
        <v>82</v>
      </c>
      <c r="E155" s="74"/>
      <c r="F155" s="74"/>
      <c r="G155" s="74" t="s">
        <v>82</v>
      </c>
    </row>
    <row r="156" spans="1:8" ht="23.65" thickBot="1">
      <c r="A156" s="73" t="s">
        <v>90</v>
      </c>
      <c r="B156" s="72"/>
      <c r="C156" s="71"/>
      <c r="D156" s="70" t="s">
        <v>82</v>
      </c>
      <c r="E156" s="70"/>
      <c r="F156" s="70"/>
      <c r="G156" s="69"/>
    </row>
    <row r="157" spans="1:8" ht="27.65" thickBot="1">
      <c r="A157" s="181" t="s">
        <v>82</v>
      </c>
      <c r="B157" s="67" t="s">
        <v>89</v>
      </c>
      <c r="C157" s="66" t="s">
        <v>88</v>
      </c>
      <c r="D157" s="65" t="s">
        <v>87</v>
      </c>
      <c r="E157" s="692"/>
      <c r="F157" s="692"/>
      <c r="G157" s="64"/>
      <c r="H157" s="63"/>
    </row>
    <row r="158" spans="1:8" ht="16.149999999999999">
      <c r="A158" s="91"/>
      <c r="B158" s="61"/>
      <c r="G158" s="60"/>
      <c r="H158" s="60"/>
    </row>
    <row r="159" spans="1:8" ht="29.95">
      <c r="A159" s="180" t="s">
        <v>80</v>
      </c>
      <c r="B159" s="59" t="s">
        <v>86</v>
      </c>
      <c r="C159" s="59"/>
      <c r="D159" s="59"/>
      <c r="E159" s="59"/>
      <c r="F159" s="59"/>
      <c r="G159" s="53"/>
      <c r="H159" s="58"/>
    </row>
    <row r="160" spans="1:8" ht="29.95">
      <c r="A160" s="180" t="s">
        <v>81</v>
      </c>
      <c r="B160" s="56" t="s">
        <v>155</v>
      </c>
      <c r="C160" s="55"/>
      <c r="D160" s="54"/>
      <c r="E160" s="54"/>
      <c r="F160" s="54"/>
      <c r="G160" s="53"/>
      <c r="H160" s="52"/>
    </row>
    <row r="163" spans="1:24" s="576" customFormat="1" ht="46.65">
      <c r="B163" s="1087" t="s">
        <v>214</v>
      </c>
      <c r="C163" s="1087"/>
      <c r="D163" s="1087"/>
      <c r="E163" s="1087"/>
      <c r="F163" s="1087"/>
      <c r="G163" s="1087"/>
      <c r="H163" s="1087"/>
      <c r="I163" s="1087"/>
      <c r="J163" s="1087"/>
      <c r="K163" s="1087"/>
      <c r="L163" s="1087"/>
      <c r="M163" s="1087"/>
      <c r="N163" s="1087"/>
      <c r="O163" s="1087"/>
      <c r="P163" s="1087"/>
      <c r="Q163" s="1087"/>
      <c r="R163" s="1087"/>
      <c r="S163" s="1087"/>
      <c r="T163" s="1087"/>
      <c r="U163" s="1087"/>
      <c r="V163" s="1087"/>
      <c r="W163" s="1087"/>
      <c r="X163" s="1087"/>
    </row>
    <row r="164" spans="1:24" ht="17.850000000000001">
      <c r="L164" s="170"/>
      <c r="M164" s="169"/>
      <c r="N164" s="1110" t="s">
        <v>154</v>
      </c>
      <c r="O164" s="1110"/>
      <c r="P164" s="1110"/>
      <c r="Q164" s="1110"/>
      <c r="R164" s="1110"/>
      <c r="S164" s="1110"/>
      <c r="T164" s="1110"/>
      <c r="U164" s="1110"/>
      <c r="V164" s="1110"/>
      <c r="W164" s="1110"/>
      <c r="X164" s="1110"/>
    </row>
    <row r="165" spans="1:24" ht="41.9" customHeight="1">
      <c r="B165" s="1105" t="s">
        <v>99</v>
      </c>
      <c r="C165" s="1105"/>
      <c r="D165" s="1105"/>
      <c r="E165" s="176"/>
      <c r="F165" s="176"/>
      <c r="G165" s="176"/>
      <c r="H165" s="177" t="s">
        <v>153</v>
      </c>
      <c r="I165" s="176"/>
      <c r="J165" s="175"/>
      <c r="K165" s="175"/>
      <c r="L165" s="174"/>
      <c r="M165" s="173"/>
      <c r="N165" s="178">
        <v>5000</v>
      </c>
      <c r="O165" s="178">
        <v>10000</v>
      </c>
      <c r="P165" s="178">
        <f t="shared" ref="P165:X165" si="4">O165+6000</f>
        <v>16000</v>
      </c>
      <c r="Q165" s="178">
        <f t="shared" si="4"/>
        <v>22000</v>
      </c>
      <c r="R165" s="178">
        <f t="shared" si="4"/>
        <v>28000</v>
      </c>
      <c r="S165" s="178">
        <f t="shared" si="4"/>
        <v>34000</v>
      </c>
      <c r="T165" s="178">
        <f t="shared" si="4"/>
        <v>40000</v>
      </c>
      <c r="U165" s="178">
        <f t="shared" si="4"/>
        <v>46000</v>
      </c>
      <c r="V165" s="178">
        <f t="shared" si="4"/>
        <v>52000</v>
      </c>
      <c r="W165" s="172">
        <f t="shared" si="4"/>
        <v>58000</v>
      </c>
      <c r="X165" s="172">
        <f t="shared" si="4"/>
        <v>64000</v>
      </c>
    </row>
    <row r="166" spans="1:24" ht="13.55" customHeight="1">
      <c r="B166" s="176"/>
      <c r="C166" s="176"/>
      <c r="D166" s="176"/>
      <c r="E166" s="176"/>
      <c r="F166" s="176"/>
      <c r="G166" s="176"/>
      <c r="H166" s="177"/>
      <c r="I166" s="176"/>
      <c r="J166" s="175"/>
      <c r="K166" s="175"/>
      <c r="L166" s="174"/>
      <c r="M166" s="173"/>
      <c r="N166" s="1106"/>
      <c r="O166" s="1107"/>
      <c r="P166" s="1107"/>
      <c r="Q166" s="1108"/>
      <c r="R166" s="1106"/>
      <c r="S166" s="1107"/>
      <c r="T166" s="1107"/>
      <c r="U166" s="1108"/>
      <c r="V166" s="288"/>
      <c r="W166" s="172"/>
      <c r="X166" s="172"/>
    </row>
    <row r="167" spans="1:24">
      <c r="B167" s="171"/>
      <c r="C167" s="106"/>
      <c r="D167" s="106"/>
      <c r="E167" s="106"/>
      <c r="F167" s="106"/>
      <c r="G167" s="106"/>
      <c r="H167" s="106"/>
      <c r="I167" s="106"/>
      <c r="J167" s="153"/>
      <c r="K167" s="153"/>
      <c r="L167" s="170"/>
      <c r="M167" s="169"/>
      <c r="N167" s="168">
        <v>6</v>
      </c>
      <c r="O167" s="166">
        <v>12</v>
      </c>
      <c r="P167" s="168">
        <v>18</v>
      </c>
      <c r="Q167" s="166">
        <f t="shared" ref="Q167:X167" si="5">P167+6</f>
        <v>24</v>
      </c>
      <c r="R167" s="287">
        <f t="shared" si="5"/>
        <v>30</v>
      </c>
      <c r="S167" s="286">
        <f t="shared" si="5"/>
        <v>36</v>
      </c>
      <c r="T167" s="287">
        <f t="shared" si="5"/>
        <v>42</v>
      </c>
      <c r="U167" s="286">
        <f t="shared" si="5"/>
        <v>48</v>
      </c>
      <c r="V167" s="165">
        <f t="shared" si="5"/>
        <v>54</v>
      </c>
      <c r="W167" s="148">
        <f t="shared" si="5"/>
        <v>60</v>
      </c>
      <c r="X167" s="148">
        <f t="shared" si="5"/>
        <v>66</v>
      </c>
    </row>
    <row r="168" spans="1:24" ht="23.05">
      <c r="A168" s="164" t="s">
        <v>98</v>
      </c>
      <c r="B168" s="163" t="s">
        <v>98</v>
      </c>
      <c r="C168" s="162"/>
      <c r="D168" s="162"/>
      <c r="E168" s="162"/>
      <c r="F168" s="162"/>
      <c r="G168" s="162"/>
      <c r="H168" s="162"/>
      <c r="I168" s="162"/>
      <c r="J168" s="161"/>
      <c r="K168" s="161"/>
      <c r="L168" s="285" t="s">
        <v>80</v>
      </c>
      <c r="M168" s="284" t="s">
        <v>81</v>
      </c>
      <c r="N168" s="158" t="s">
        <v>80</v>
      </c>
      <c r="O168" s="157" t="s">
        <v>81</v>
      </c>
      <c r="P168" s="283" t="s">
        <v>81</v>
      </c>
      <c r="Q168" s="157" t="s">
        <v>81</v>
      </c>
      <c r="R168" s="283" t="s">
        <v>81</v>
      </c>
      <c r="S168" s="157" t="s">
        <v>81</v>
      </c>
      <c r="T168" s="283" t="s">
        <v>81</v>
      </c>
      <c r="U168" s="157" t="s">
        <v>81</v>
      </c>
      <c r="V168" s="156" t="s">
        <v>81</v>
      </c>
      <c r="W168" s="155" t="s">
        <v>81</v>
      </c>
      <c r="X168" s="155" t="s">
        <v>81</v>
      </c>
    </row>
    <row r="169" spans="1:24">
      <c r="A169" s="1109"/>
      <c r="B169" s="154" t="s">
        <v>151</v>
      </c>
      <c r="C169" s="106"/>
      <c r="D169" s="106"/>
      <c r="E169" s="106"/>
      <c r="F169" s="106"/>
      <c r="G169" s="106"/>
      <c r="H169" s="106"/>
      <c r="I169" s="106"/>
      <c r="J169" s="153"/>
      <c r="K169" s="153"/>
      <c r="L169" s="152"/>
      <c r="M169" s="151"/>
      <c r="N169" s="150"/>
      <c r="O169" s="149"/>
      <c r="P169" s="282"/>
      <c r="Q169" s="149"/>
      <c r="R169" s="282"/>
      <c r="S169" s="149"/>
      <c r="T169" s="282"/>
      <c r="U169" s="149"/>
      <c r="V169" s="148"/>
      <c r="W169" s="148"/>
      <c r="X169" s="148"/>
    </row>
    <row r="170" spans="1:24">
      <c r="A170" s="1109"/>
      <c r="B170" s="117" t="s">
        <v>150</v>
      </c>
      <c r="C170" s="116"/>
      <c r="D170" s="116"/>
      <c r="E170" s="116"/>
      <c r="F170" s="116"/>
      <c r="G170" s="116"/>
      <c r="H170" s="116"/>
      <c r="I170" s="116"/>
      <c r="J170" s="122"/>
      <c r="K170" s="122"/>
      <c r="L170" s="113" t="s">
        <v>82</v>
      </c>
      <c r="M170" s="112" t="s">
        <v>82</v>
      </c>
      <c r="N170" s="121"/>
      <c r="O170" s="120"/>
      <c r="P170" s="275"/>
      <c r="Q170" s="120"/>
      <c r="R170" s="275"/>
      <c r="S170" s="120"/>
      <c r="T170" s="275"/>
      <c r="U170" s="120"/>
      <c r="V170" s="118"/>
      <c r="W170" s="118"/>
      <c r="X170" s="118"/>
    </row>
    <row r="171" spans="1:24" ht="16.149999999999999">
      <c r="A171" s="1109"/>
      <c r="B171" s="117" t="s">
        <v>213</v>
      </c>
      <c r="C171" s="116"/>
      <c r="D171" s="116"/>
      <c r="E171" s="116"/>
      <c r="F171" s="116"/>
      <c r="G171" s="116"/>
      <c r="H171" s="116" t="s">
        <v>212</v>
      </c>
      <c r="I171" s="116"/>
      <c r="J171" s="122"/>
      <c r="K171" s="122"/>
      <c r="L171" s="113" t="s">
        <v>82</v>
      </c>
      <c r="M171" s="112" t="s">
        <v>82</v>
      </c>
      <c r="N171" s="121"/>
      <c r="O171" s="120"/>
      <c r="P171" s="133"/>
      <c r="Q171" s="120"/>
      <c r="R171" s="275"/>
      <c r="S171" s="132" t="s">
        <v>83</v>
      </c>
      <c r="T171" s="133"/>
      <c r="U171" s="120"/>
      <c r="V171" s="108"/>
      <c r="W171" s="118"/>
      <c r="X171" s="108"/>
    </row>
    <row r="172" spans="1:24">
      <c r="A172" s="1109"/>
      <c r="B172" s="117" t="s">
        <v>147</v>
      </c>
      <c r="C172" s="116"/>
      <c r="D172" s="116"/>
      <c r="E172" s="116"/>
      <c r="F172" s="116"/>
      <c r="G172" s="116"/>
      <c r="H172" s="116"/>
      <c r="I172" s="116"/>
      <c r="J172" s="122"/>
      <c r="K172" s="122"/>
      <c r="L172" s="113" t="s">
        <v>82</v>
      </c>
      <c r="M172" s="112" t="s">
        <v>82</v>
      </c>
      <c r="N172" s="121"/>
      <c r="O172" s="120"/>
      <c r="P172" s="275"/>
      <c r="Q172" s="120"/>
      <c r="R172" s="275"/>
      <c r="S172" s="120"/>
      <c r="T172" s="275"/>
      <c r="U172" s="120"/>
      <c r="V172" s="118"/>
      <c r="W172" s="118"/>
      <c r="X172" s="118"/>
    </row>
    <row r="173" spans="1:24">
      <c r="A173" s="1109"/>
      <c r="B173" s="107" t="s">
        <v>146</v>
      </c>
      <c r="C173" s="106"/>
      <c r="D173" s="106"/>
      <c r="E173" s="106"/>
      <c r="F173" s="106"/>
      <c r="G173" s="106"/>
      <c r="H173" s="106"/>
      <c r="I173" s="144"/>
      <c r="J173" s="141"/>
      <c r="K173" s="141"/>
      <c r="L173" s="103" t="s">
        <v>82</v>
      </c>
      <c r="M173" s="131" t="s">
        <v>82</v>
      </c>
      <c r="N173" s="140"/>
      <c r="O173" s="147" t="s">
        <v>144</v>
      </c>
      <c r="P173" s="281" t="s">
        <v>144</v>
      </c>
      <c r="Q173" s="147" t="s">
        <v>144</v>
      </c>
      <c r="R173" s="281" t="s">
        <v>144</v>
      </c>
      <c r="S173" s="147" t="s">
        <v>144</v>
      </c>
      <c r="T173" s="281" t="s">
        <v>144</v>
      </c>
      <c r="U173" s="147" t="s">
        <v>144</v>
      </c>
      <c r="V173" s="280" t="s">
        <v>144</v>
      </c>
      <c r="W173" s="146" t="s">
        <v>144</v>
      </c>
      <c r="X173" s="146" t="s">
        <v>144</v>
      </c>
    </row>
    <row r="174" spans="1:24">
      <c r="A174" s="1109"/>
      <c r="B174" s="107" t="s">
        <v>143</v>
      </c>
      <c r="C174" s="106"/>
      <c r="D174" s="106"/>
      <c r="E174" s="106"/>
      <c r="F174" s="106"/>
      <c r="G174" s="106"/>
      <c r="H174" s="106"/>
      <c r="I174" s="144"/>
      <c r="J174" s="141"/>
      <c r="K174" s="141"/>
      <c r="L174" s="103" t="s">
        <v>82</v>
      </c>
      <c r="M174" s="131" t="s">
        <v>82</v>
      </c>
      <c r="N174" s="140"/>
      <c r="O174" s="147" t="s">
        <v>141</v>
      </c>
      <c r="P174" s="281" t="s">
        <v>141</v>
      </c>
      <c r="Q174" s="147" t="s">
        <v>141</v>
      </c>
      <c r="R174" s="281" t="s">
        <v>141</v>
      </c>
      <c r="S174" s="147" t="s">
        <v>141</v>
      </c>
      <c r="T174" s="281" t="s">
        <v>141</v>
      </c>
      <c r="U174" s="147" t="s">
        <v>141</v>
      </c>
      <c r="V174" s="280" t="s">
        <v>141</v>
      </c>
      <c r="W174" s="146" t="s">
        <v>141</v>
      </c>
      <c r="X174" s="146" t="s">
        <v>141</v>
      </c>
    </row>
    <row r="175" spans="1:24">
      <c r="A175" s="1109"/>
      <c r="B175" s="107" t="s">
        <v>211</v>
      </c>
      <c r="C175" s="106"/>
      <c r="D175" s="106"/>
      <c r="E175" s="106"/>
      <c r="F175" s="106"/>
      <c r="G175" s="106"/>
      <c r="H175" s="106" t="s">
        <v>139</v>
      </c>
      <c r="I175" s="145"/>
      <c r="J175" s="141"/>
      <c r="K175" s="141"/>
      <c r="L175" s="103" t="s">
        <v>82</v>
      </c>
      <c r="M175" s="131" t="s">
        <v>82</v>
      </c>
      <c r="N175" s="140"/>
      <c r="O175" s="143"/>
      <c r="P175" s="274"/>
      <c r="Q175" s="143"/>
      <c r="R175" s="274"/>
      <c r="S175" s="143"/>
      <c r="T175" s="274"/>
      <c r="U175" s="143"/>
      <c r="V175" s="100"/>
      <c r="W175" s="100"/>
      <c r="X175" s="100"/>
    </row>
    <row r="176" spans="1:24">
      <c r="A176" s="1109"/>
      <c r="B176" s="107" t="s">
        <v>210</v>
      </c>
      <c r="C176" s="106"/>
      <c r="D176" s="106"/>
      <c r="E176" s="106"/>
      <c r="F176" s="106"/>
      <c r="G176" s="106"/>
      <c r="H176" s="106"/>
      <c r="I176" s="144"/>
      <c r="J176" s="141"/>
      <c r="K176" s="141"/>
      <c r="L176" s="103" t="s">
        <v>82</v>
      </c>
      <c r="M176" s="131" t="s">
        <v>82</v>
      </c>
      <c r="N176" s="140"/>
      <c r="O176" s="143"/>
      <c r="P176" s="274"/>
      <c r="Q176" s="143"/>
      <c r="R176" s="274"/>
      <c r="S176" s="143"/>
      <c r="T176" s="274"/>
      <c r="U176" s="143"/>
      <c r="V176" s="100"/>
      <c r="W176" s="100"/>
      <c r="X176" s="100"/>
    </row>
    <row r="177" spans="1:24" ht="16.149999999999999">
      <c r="A177" s="1109"/>
      <c r="B177" s="107" t="s">
        <v>136</v>
      </c>
      <c r="C177" s="106"/>
      <c r="D177" s="106"/>
      <c r="E177" s="106"/>
      <c r="F177" s="106"/>
      <c r="G177" s="106"/>
      <c r="H177" s="106"/>
      <c r="I177" s="142"/>
      <c r="J177" s="141"/>
      <c r="K177" s="141"/>
      <c r="L177" s="103" t="s">
        <v>82</v>
      </c>
      <c r="M177" s="131" t="s">
        <v>82</v>
      </c>
      <c r="N177" s="140"/>
      <c r="O177" s="143"/>
      <c r="P177" s="274"/>
      <c r="Q177" s="139"/>
      <c r="R177" s="191" t="s">
        <v>83</v>
      </c>
      <c r="S177" s="143"/>
      <c r="T177" s="273"/>
      <c r="U177" s="143"/>
      <c r="V177" s="100"/>
      <c r="W177" s="99" t="s">
        <v>130</v>
      </c>
      <c r="X177" s="100" t="s">
        <v>82</v>
      </c>
    </row>
    <row r="178" spans="1:24" ht="16.149999999999999">
      <c r="A178" s="1109"/>
      <c r="B178" s="117" t="s">
        <v>209</v>
      </c>
      <c r="C178" s="116"/>
      <c r="D178" s="116"/>
      <c r="E178" s="116"/>
      <c r="F178" s="116"/>
      <c r="G178" s="116"/>
      <c r="H178" s="116" t="s">
        <v>208</v>
      </c>
      <c r="I178" s="136"/>
      <c r="J178" s="135"/>
      <c r="K178" s="135"/>
      <c r="L178" s="113" t="s">
        <v>82</v>
      </c>
      <c r="M178" s="112" t="s">
        <v>82</v>
      </c>
      <c r="N178" s="121"/>
      <c r="O178" s="132" t="s">
        <v>83</v>
      </c>
      <c r="P178" s="121"/>
      <c r="Q178" s="132" t="s">
        <v>83</v>
      </c>
      <c r="R178" s="121"/>
      <c r="S178" s="132" t="s">
        <v>83</v>
      </c>
      <c r="T178" s="279"/>
      <c r="U178" s="132" t="s">
        <v>83</v>
      </c>
      <c r="V178" s="278" t="s">
        <v>83</v>
      </c>
      <c r="W178" s="108" t="s">
        <v>130</v>
      </c>
      <c r="X178" s="118" t="s">
        <v>82</v>
      </c>
    </row>
    <row r="179" spans="1:24" ht="16.149999999999999">
      <c r="A179" s="1109"/>
      <c r="B179" s="117" t="s">
        <v>129</v>
      </c>
      <c r="C179" s="116"/>
      <c r="D179" s="116"/>
      <c r="E179" s="116"/>
      <c r="F179" s="116"/>
      <c r="G179" s="116"/>
      <c r="H179" s="116"/>
      <c r="I179" s="136"/>
      <c r="J179" s="122"/>
      <c r="K179" s="122"/>
      <c r="L179" s="113" t="s">
        <v>82</v>
      </c>
      <c r="M179" s="112" t="s">
        <v>82</v>
      </c>
      <c r="N179" s="133"/>
      <c r="O179" s="132" t="s">
        <v>83</v>
      </c>
      <c r="P179" s="133"/>
      <c r="Q179" s="132" t="s">
        <v>83</v>
      </c>
      <c r="R179" s="133"/>
      <c r="S179" s="132" t="s">
        <v>83</v>
      </c>
      <c r="T179" s="279"/>
      <c r="U179" s="132" t="s">
        <v>83</v>
      </c>
      <c r="V179" s="278" t="s">
        <v>83</v>
      </c>
      <c r="W179" s="108" t="s">
        <v>83</v>
      </c>
      <c r="X179" s="108" t="s">
        <v>83</v>
      </c>
    </row>
    <row r="180" spans="1:24" ht="16.149999999999999">
      <c r="A180" s="1109"/>
      <c r="B180" s="107" t="s">
        <v>156</v>
      </c>
      <c r="C180" s="106"/>
      <c r="D180" s="106"/>
      <c r="E180" s="106"/>
      <c r="F180" s="106"/>
      <c r="G180" s="106"/>
      <c r="H180" s="106" t="s">
        <v>128</v>
      </c>
      <c r="I180" s="106"/>
      <c r="J180" s="153"/>
      <c r="K180" s="153"/>
      <c r="L180" s="193" t="s">
        <v>83</v>
      </c>
      <c r="M180" s="192" t="s">
        <v>83</v>
      </c>
      <c r="N180" s="191" t="s">
        <v>83</v>
      </c>
      <c r="O180" s="190" t="s">
        <v>83</v>
      </c>
      <c r="P180" s="191" t="s">
        <v>83</v>
      </c>
      <c r="Q180" s="190" t="s">
        <v>83</v>
      </c>
      <c r="R180" s="191" t="s">
        <v>83</v>
      </c>
      <c r="S180" s="190" t="s">
        <v>83</v>
      </c>
      <c r="T180" s="191" t="s">
        <v>83</v>
      </c>
      <c r="U180" s="190" t="s">
        <v>83</v>
      </c>
      <c r="V180" s="277" t="s">
        <v>83</v>
      </c>
      <c r="W180" s="99" t="s">
        <v>83</v>
      </c>
      <c r="X180" s="99" t="s">
        <v>83</v>
      </c>
    </row>
    <row r="181" spans="1:24">
      <c r="A181" s="1109"/>
      <c r="B181" s="107" t="s">
        <v>161</v>
      </c>
      <c r="C181" s="106"/>
      <c r="D181" s="106"/>
      <c r="E181" s="106"/>
      <c r="F181" s="106"/>
      <c r="G181" s="106"/>
      <c r="H181" s="106"/>
      <c r="I181" s="106"/>
      <c r="J181" s="153"/>
      <c r="K181" s="153"/>
      <c r="L181" s="103" t="s">
        <v>82</v>
      </c>
      <c r="M181" s="131" t="s">
        <v>82</v>
      </c>
      <c r="N181" s="140"/>
      <c r="O181" s="143"/>
      <c r="P181" s="274"/>
      <c r="Q181" s="143"/>
      <c r="R181" s="274"/>
      <c r="S181" s="143"/>
      <c r="T181" s="274"/>
      <c r="U181" s="143"/>
      <c r="V181" s="100"/>
      <c r="W181" s="100"/>
      <c r="X181" s="100"/>
    </row>
    <row r="182" spans="1:24">
      <c r="A182" s="1109"/>
      <c r="B182" s="117" t="s">
        <v>207</v>
      </c>
      <c r="C182" s="116"/>
      <c r="D182" s="116"/>
      <c r="E182" s="116"/>
      <c r="F182" s="116"/>
      <c r="G182" s="116"/>
      <c r="H182" s="116"/>
      <c r="I182" s="116"/>
      <c r="J182" s="122"/>
      <c r="K182" s="122"/>
      <c r="L182" s="113" t="s">
        <v>82</v>
      </c>
      <c r="M182" s="112" t="s">
        <v>82</v>
      </c>
      <c r="N182" s="121"/>
      <c r="O182" s="120"/>
      <c r="P182" s="275"/>
      <c r="Q182" s="120"/>
      <c r="R182" s="275"/>
      <c r="S182" s="120"/>
      <c r="T182" s="275"/>
      <c r="U182" s="120"/>
      <c r="V182" s="118"/>
      <c r="W182" s="118"/>
      <c r="X182" s="118"/>
    </row>
    <row r="183" spans="1:24">
      <c r="A183" s="1109"/>
      <c r="B183" s="117" t="s">
        <v>206</v>
      </c>
      <c r="C183" s="116"/>
      <c r="D183" s="116"/>
      <c r="E183" s="116"/>
      <c r="F183" s="116"/>
      <c r="G183" s="116"/>
      <c r="H183" s="116"/>
      <c r="I183" s="116"/>
      <c r="J183" s="122"/>
      <c r="K183" s="122"/>
      <c r="L183" s="113" t="s">
        <v>82</v>
      </c>
      <c r="M183" s="112" t="s">
        <v>82</v>
      </c>
      <c r="N183" s="121"/>
      <c r="O183" s="120"/>
      <c r="P183" s="275"/>
      <c r="Q183" s="120"/>
      <c r="R183" s="275"/>
      <c r="S183" s="120"/>
      <c r="T183" s="275"/>
      <c r="U183" s="120"/>
      <c r="V183" s="118"/>
      <c r="W183" s="118"/>
      <c r="X183" s="118"/>
    </row>
    <row r="184" spans="1:24">
      <c r="A184" s="1109"/>
      <c r="B184" s="107" t="s">
        <v>92</v>
      </c>
      <c r="C184" s="105"/>
      <c r="D184" s="105"/>
      <c r="E184" s="105"/>
      <c r="F184" s="105"/>
      <c r="G184" s="105"/>
      <c r="H184" s="105"/>
      <c r="I184" s="105"/>
      <c r="J184" s="105"/>
      <c r="K184" s="105"/>
      <c r="L184" s="103" t="s">
        <v>82</v>
      </c>
      <c r="M184" s="131" t="s">
        <v>82</v>
      </c>
      <c r="N184" s="130"/>
      <c r="O184" s="129"/>
      <c r="P184" s="276"/>
      <c r="Q184" s="129"/>
      <c r="R184" s="276"/>
      <c r="S184" s="129"/>
      <c r="T184" s="276"/>
      <c r="U184" s="129"/>
      <c r="V184" s="128"/>
      <c r="W184" s="128"/>
      <c r="X184" s="128"/>
    </row>
    <row r="185" spans="1:24" ht="16.149999999999999">
      <c r="A185" s="1109"/>
      <c r="B185" s="117" t="s">
        <v>205</v>
      </c>
      <c r="C185" s="115"/>
      <c r="D185" s="115"/>
      <c r="E185" s="115"/>
      <c r="F185" s="115"/>
      <c r="G185" s="115"/>
      <c r="H185" s="115"/>
      <c r="I185" s="115"/>
      <c r="J185" s="115"/>
      <c r="K185" s="127"/>
      <c r="L185" s="113" t="s">
        <v>82</v>
      </c>
      <c r="M185" s="112" t="s">
        <v>82</v>
      </c>
      <c r="N185" s="126"/>
      <c r="O185" s="125"/>
      <c r="P185" s="126"/>
      <c r="Q185" s="132" t="s">
        <v>83</v>
      </c>
      <c r="R185" s="126"/>
      <c r="S185" s="125"/>
      <c r="T185" s="126"/>
      <c r="U185" s="132" t="s">
        <v>83</v>
      </c>
      <c r="V185" s="123"/>
      <c r="W185" s="123"/>
      <c r="X185" s="123"/>
    </row>
    <row r="186" spans="1:24">
      <c r="A186" s="1109"/>
      <c r="B186" s="117" t="s">
        <v>124</v>
      </c>
      <c r="C186" s="116"/>
      <c r="D186" s="116"/>
      <c r="E186" s="116"/>
      <c r="F186" s="116"/>
      <c r="G186" s="116"/>
      <c r="H186" s="116" t="s">
        <v>123</v>
      </c>
      <c r="I186" s="115"/>
      <c r="J186" s="122"/>
      <c r="K186" s="122"/>
      <c r="L186" s="113" t="s">
        <v>82</v>
      </c>
      <c r="M186" s="112" t="s">
        <v>82</v>
      </c>
      <c r="N186" s="121"/>
      <c r="O186" s="120"/>
      <c r="P186" s="275"/>
      <c r="Q186" s="120"/>
      <c r="R186" s="275"/>
      <c r="S186" s="120"/>
      <c r="T186" s="275"/>
      <c r="U186" s="120"/>
      <c r="V186" s="118"/>
      <c r="W186" s="118"/>
      <c r="X186" s="118"/>
    </row>
    <row r="187" spans="1:24">
      <c r="A187" s="1109"/>
      <c r="B187" s="107" t="s">
        <v>122</v>
      </c>
      <c r="C187" s="106"/>
      <c r="D187" s="106"/>
      <c r="E187" s="106"/>
      <c r="F187" s="106"/>
      <c r="G187" s="106"/>
      <c r="H187" s="106"/>
      <c r="I187" s="105"/>
      <c r="J187" s="104"/>
      <c r="K187" s="104"/>
      <c r="L187" s="103" t="s">
        <v>82</v>
      </c>
      <c r="M187" s="131" t="s">
        <v>82</v>
      </c>
      <c r="N187" s="140"/>
      <c r="O187" s="143"/>
      <c r="P187" s="274"/>
      <c r="Q187" s="143"/>
      <c r="R187" s="274"/>
      <c r="S187" s="139"/>
      <c r="T187" s="273"/>
      <c r="U187" s="139"/>
      <c r="V187" s="108"/>
      <c r="W187" s="108"/>
      <c r="X187" s="108"/>
    </row>
    <row r="188" spans="1:24" ht="28.25">
      <c r="A188" s="98"/>
      <c r="G188" s="98"/>
      <c r="H188" s="98"/>
      <c r="I188" s="54" t="s">
        <v>204</v>
      </c>
      <c r="J188" s="272" t="s">
        <v>110</v>
      </c>
      <c r="K188" s="97"/>
      <c r="L188" s="271">
        <v>1</v>
      </c>
      <c r="M188" s="271">
        <v>1</v>
      </c>
      <c r="N188" s="270"/>
      <c r="O188" s="266"/>
      <c r="P188" s="268"/>
      <c r="Q188" s="269"/>
      <c r="R188" s="268"/>
      <c r="S188" s="266"/>
      <c r="T188" s="267"/>
      <c r="U188" s="266"/>
      <c r="V188" s="93"/>
      <c r="W188" s="93"/>
      <c r="X188" s="93"/>
    </row>
    <row r="189" spans="1:24" ht="25.2" customHeight="1">
      <c r="A189" s="1095" t="s">
        <v>203</v>
      </c>
      <c r="B189" s="1095"/>
      <c r="C189" s="1095"/>
      <c r="D189" s="1095"/>
      <c r="E189" s="1095"/>
      <c r="F189" s="1095"/>
      <c r="G189" s="1095"/>
    </row>
    <row r="190" spans="1:24">
      <c r="B190" s="88">
        <v>1</v>
      </c>
      <c r="C190" s="88">
        <v>2</v>
      </c>
      <c r="D190" s="88">
        <v>3</v>
      </c>
      <c r="E190" s="88"/>
      <c r="F190" s="88"/>
      <c r="G190" s="88">
        <v>4</v>
      </c>
    </row>
    <row r="191" spans="1:24">
      <c r="B191" s="92">
        <v>15000</v>
      </c>
      <c r="C191" s="92">
        <v>22000</v>
      </c>
      <c r="D191" s="92">
        <v>34000</v>
      </c>
      <c r="E191" s="92"/>
      <c r="F191" s="92"/>
      <c r="G191" s="92">
        <v>46000</v>
      </c>
    </row>
    <row r="192" spans="1:24">
      <c r="A192" s="90" t="s">
        <v>108</v>
      </c>
      <c r="B192" s="89">
        <v>2</v>
      </c>
      <c r="C192" s="89">
        <v>2</v>
      </c>
      <c r="D192" s="89">
        <v>2</v>
      </c>
      <c r="E192" s="89"/>
      <c r="F192" s="89"/>
      <c r="G192" s="89">
        <v>2</v>
      </c>
    </row>
    <row r="193" spans="1:7">
      <c r="A193" s="90" t="s">
        <v>107</v>
      </c>
      <c r="B193" s="89">
        <v>1</v>
      </c>
      <c r="C193" s="89">
        <v>2</v>
      </c>
      <c r="D193" s="89">
        <v>2</v>
      </c>
      <c r="E193" s="89"/>
      <c r="F193" s="89"/>
      <c r="G193" s="89">
        <v>2</v>
      </c>
    </row>
    <row r="194" spans="1:7">
      <c r="A194" s="90" t="s">
        <v>106</v>
      </c>
      <c r="B194" s="89">
        <v>2</v>
      </c>
      <c r="C194" s="89">
        <v>1</v>
      </c>
      <c r="D194" s="89">
        <v>1</v>
      </c>
      <c r="E194" s="89"/>
      <c r="F194" s="89"/>
      <c r="G194" s="89">
        <v>1</v>
      </c>
    </row>
    <row r="195" spans="1:7">
      <c r="A195" s="90" t="s">
        <v>105</v>
      </c>
      <c r="B195" s="89">
        <v>1</v>
      </c>
      <c r="C195" s="89">
        <v>1</v>
      </c>
      <c r="D195" s="89">
        <v>1</v>
      </c>
      <c r="E195" s="89"/>
      <c r="F195" s="89"/>
      <c r="G195" s="89">
        <v>1</v>
      </c>
    </row>
    <row r="196" spans="1:7">
      <c r="A196" s="90" t="s">
        <v>104</v>
      </c>
      <c r="B196" s="89">
        <v>0</v>
      </c>
      <c r="C196" s="91">
        <v>0</v>
      </c>
      <c r="D196" s="89">
        <v>1</v>
      </c>
      <c r="E196" s="89"/>
      <c r="F196" s="89"/>
      <c r="G196" s="89">
        <v>0</v>
      </c>
    </row>
    <row r="197" spans="1:7">
      <c r="A197" s="90" t="s">
        <v>102</v>
      </c>
      <c r="B197" s="89">
        <v>0</v>
      </c>
      <c r="C197" s="89">
        <v>0</v>
      </c>
      <c r="D197" s="89">
        <v>1</v>
      </c>
      <c r="E197" s="89"/>
      <c r="F197" s="89"/>
      <c r="G197" s="89">
        <v>0</v>
      </c>
    </row>
    <row r="198" spans="1:7">
      <c r="A198" s="90" t="s">
        <v>103</v>
      </c>
      <c r="B198" s="89">
        <v>0</v>
      </c>
      <c r="C198" s="89">
        <v>1</v>
      </c>
      <c r="D198" s="89">
        <v>0</v>
      </c>
      <c r="E198" s="89"/>
      <c r="F198" s="89"/>
      <c r="G198" s="89">
        <v>1</v>
      </c>
    </row>
    <row r="199" spans="1:7">
      <c r="A199" s="90" t="s">
        <v>101</v>
      </c>
      <c r="B199" s="89">
        <v>0</v>
      </c>
      <c r="C199" s="89">
        <v>0</v>
      </c>
      <c r="D199" s="89">
        <v>1</v>
      </c>
      <c r="E199" s="89"/>
      <c r="F199" s="89"/>
      <c r="G199" s="89">
        <v>1</v>
      </c>
    </row>
    <row r="200" spans="1:7">
      <c r="B200" s="88">
        <f>B190</f>
        <v>1</v>
      </c>
      <c r="C200" s="88">
        <f>C190</f>
        <v>2</v>
      </c>
      <c r="D200" s="88">
        <f>D190</f>
        <v>3</v>
      </c>
      <c r="E200" s="88"/>
      <c r="F200" s="88"/>
      <c r="G200" s="88">
        <f>G190</f>
        <v>4</v>
      </c>
    </row>
    <row r="201" spans="1:7" ht="15" thickBot="1">
      <c r="A201" s="1096" t="s">
        <v>100</v>
      </c>
      <c r="B201" s="1096"/>
      <c r="C201" s="1096"/>
      <c r="D201" s="1096"/>
      <c r="E201" s="1096"/>
      <c r="F201" s="1096"/>
      <c r="G201" s="1096"/>
    </row>
    <row r="202" spans="1:7" ht="53.85" customHeight="1" thickBot="1">
      <c r="A202" s="201" t="s">
        <v>99</v>
      </c>
      <c r="B202" s="200"/>
      <c r="C202" s="199"/>
      <c r="D202" s="198" t="s">
        <v>98</v>
      </c>
      <c r="E202" s="197"/>
      <c r="F202" s="197"/>
      <c r="G202" s="197"/>
    </row>
    <row r="203" spans="1:7" ht="30.55" thickBot="1">
      <c r="A203" s="83"/>
      <c r="B203" s="82"/>
      <c r="C203" s="81"/>
      <c r="D203" s="80" t="s">
        <v>80</v>
      </c>
      <c r="E203" s="80"/>
      <c r="F203" s="80"/>
      <c r="G203" s="79" t="s">
        <v>81</v>
      </c>
    </row>
    <row r="204" spans="1:7" ht="23.65" thickBot="1">
      <c r="A204" s="73" t="s">
        <v>97</v>
      </c>
      <c r="B204" s="72"/>
      <c r="C204" s="71"/>
      <c r="D204" s="70" t="s">
        <v>82</v>
      </c>
      <c r="E204" s="70"/>
      <c r="F204" s="70"/>
      <c r="G204" s="78" t="s">
        <v>82</v>
      </c>
    </row>
    <row r="205" spans="1:7" ht="23.65" thickBot="1">
      <c r="A205" s="73" t="s">
        <v>202</v>
      </c>
      <c r="B205" s="72"/>
      <c r="C205" s="71"/>
      <c r="D205" s="183" t="s">
        <v>83</v>
      </c>
      <c r="E205" s="183"/>
      <c r="F205" s="183"/>
      <c r="G205" s="182" t="s">
        <v>83</v>
      </c>
    </row>
    <row r="206" spans="1:7" ht="23.65" thickBot="1">
      <c r="A206" s="73" t="s">
        <v>95</v>
      </c>
      <c r="B206" s="72"/>
      <c r="C206" s="71"/>
      <c r="D206" s="70" t="s">
        <v>82</v>
      </c>
      <c r="E206" s="70"/>
      <c r="F206" s="70"/>
      <c r="G206" s="78" t="s">
        <v>82</v>
      </c>
    </row>
    <row r="207" spans="1:7" ht="23.65" thickBot="1">
      <c r="A207" s="73" t="s">
        <v>156</v>
      </c>
      <c r="B207" s="72"/>
      <c r="C207" s="71"/>
      <c r="D207" s="183" t="s">
        <v>83</v>
      </c>
      <c r="E207" s="183"/>
      <c r="F207" s="183"/>
      <c r="G207" s="182" t="s">
        <v>83</v>
      </c>
    </row>
    <row r="208" spans="1:7" ht="23.65" thickBot="1">
      <c r="A208" s="73" t="s">
        <v>94</v>
      </c>
      <c r="B208" s="72"/>
      <c r="C208" s="71"/>
      <c r="D208" s="70" t="s">
        <v>82</v>
      </c>
      <c r="E208" s="70"/>
      <c r="F208" s="70"/>
      <c r="G208" s="78" t="s">
        <v>82</v>
      </c>
    </row>
    <row r="209" spans="1:24" ht="23.65" thickBot="1">
      <c r="A209" s="73" t="s">
        <v>92</v>
      </c>
      <c r="B209" s="72"/>
      <c r="C209" s="71"/>
      <c r="D209" s="70" t="s">
        <v>82</v>
      </c>
      <c r="E209" s="70"/>
      <c r="F209" s="70"/>
      <c r="G209" s="78" t="s">
        <v>82</v>
      </c>
    </row>
    <row r="210" spans="1:24" ht="23.65" thickBot="1">
      <c r="A210" s="77" t="s">
        <v>91</v>
      </c>
      <c r="B210" s="76"/>
      <c r="C210" s="75"/>
      <c r="D210" s="74" t="s">
        <v>82</v>
      </c>
      <c r="E210" s="74"/>
      <c r="F210" s="74"/>
      <c r="G210" s="74" t="s">
        <v>82</v>
      </c>
    </row>
    <row r="211" spans="1:24" ht="23.65" thickBot="1">
      <c r="A211" s="73" t="s">
        <v>90</v>
      </c>
      <c r="B211" s="72"/>
      <c r="C211" s="71"/>
      <c r="D211" s="70" t="s">
        <v>82</v>
      </c>
      <c r="E211" s="70"/>
      <c r="F211" s="70"/>
      <c r="G211" s="69"/>
    </row>
    <row r="212" spans="1:24" ht="27.65" thickBot="1">
      <c r="A212" s="68" t="s">
        <v>82</v>
      </c>
      <c r="B212" s="67" t="s">
        <v>89</v>
      </c>
      <c r="C212" s="66" t="s">
        <v>88</v>
      </c>
      <c r="D212" s="65" t="s">
        <v>87</v>
      </c>
      <c r="E212" s="692"/>
      <c r="F212" s="692"/>
      <c r="G212" s="64"/>
      <c r="H212" s="63"/>
    </row>
    <row r="213" spans="1:24" ht="16.149999999999999">
      <c r="A213" s="91"/>
      <c r="B213" s="61"/>
      <c r="G213" s="60"/>
      <c r="H213" s="60"/>
    </row>
    <row r="214" spans="1:24" ht="32.15" customHeight="1">
      <c r="A214" s="57" t="s">
        <v>80</v>
      </c>
      <c r="B214" s="59" t="s">
        <v>201</v>
      </c>
      <c r="C214" s="59"/>
      <c r="D214" s="59"/>
      <c r="E214" s="59"/>
      <c r="F214" s="59"/>
      <c r="G214" s="53"/>
      <c r="H214" s="58"/>
    </row>
    <row r="215" spans="1:24" ht="32.15" customHeight="1">
      <c r="A215" s="57" t="s">
        <v>81</v>
      </c>
      <c r="B215" s="56" t="s">
        <v>200</v>
      </c>
      <c r="C215" s="55"/>
      <c r="D215" s="54"/>
      <c r="E215" s="54"/>
      <c r="F215" s="54"/>
      <c r="G215" s="53"/>
      <c r="H215" s="52"/>
    </row>
    <row r="218" spans="1:24" s="576" customFormat="1" ht="46.65">
      <c r="B218" s="1087" t="s">
        <v>5717</v>
      </c>
      <c r="C218" s="1087"/>
      <c r="D218" s="1087"/>
      <c r="E218" s="1087"/>
      <c r="F218" s="1087"/>
      <c r="G218" s="1087"/>
      <c r="H218" s="1087"/>
      <c r="I218" s="1087"/>
      <c r="J218" s="1087"/>
      <c r="K218" s="1087"/>
      <c r="L218" s="1087"/>
      <c r="M218" s="1087"/>
      <c r="N218" s="1087"/>
      <c r="O218" s="1087"/>
      <c r="P218" s="1087"/>
      <c r="Q218" s="1087"/>
      <c r="R218" s="1087"/>
      <c r="S218" s="1087"/>
      <c r="T218" s="1087"/>
      <c r="U218" s="1087"/>
      <c r="V218" s="1087"/>
      <c r="W218" s="1087"/>
      <c r="X218" s="1087"/>
    </row>
    <row r="219" spans="1:24" customFormat="1" ht="116.65" customHeight="1">
      <c r="A219" s="1098"/>
      <c r="B219" s="1098"/>
      <c r="C219" s="1098"/>
      <c r="D219" s="1098"/>
      <c r="E219" s="1098"/>
      <c r="F219" s="1098"/>
      <c r="G219" s="1098"/>
      <c r="H219" s="1098"/>
      <c r="I219" s="1098"/>
      <c r="J219" s="1098"/>
    </row>
    <row r="220" spans="1:24" customFormat="1" ht="106.7" customHeight="1"/>
    <row r="221" spans="1:24" customFormat="1" ht="12.7"/>
    <row r="222" spans="1:24" customFormat="1" ht="12.7"/>
    <row r="223" spans="1:24" customFormat="1" ht="12.7"/>
    <row r="224" spans="1:24" customFormat="1" ht="12.7"/>
    <row r="225" customFormat="1" ht="12.7"/>
    <row r="226" customFormat="1" ht="12.7"/>
    <row r="227" customFormat="1" ht="12.7"/>
    <row r="228" customFormat="1" ht="12.7"/>
    <row r="229" customFormat="1" ht="12.7"/>
    <row r="230" customFormat="1" ht="12.7"/>
    <row r="231" customFormat="1" ht="12.7"/>
    <row r="232" customFormat="1" ht="12.7"/>
    <row r="233" customFormat="1" ht="12.7"/>
    <row r="234" customFormat="1" ht="12.7"/>
    <row r="235" customFormat="1" ht="12.7"/>
    <row r="236" customFormat="1" ht="12.7"/>
    <row r="237" customFormat="1" ht="12.7"/>
    <row r="238" customFormat="1" ht="12.7"/>
    <row r="239" customFormat="1" ht="12.7"/>
    <row r="240" customFormat="1" ht="12.7"/>
    <row r="241" spans="1:24" customFormat="1" ht="12.7"/>
    <row r="242" spans="1:24" customFormat="1" ht="12.7"/>
    <row r="243" spans="1:24" customFormat="1" ht="12.7"/>
    <row r="244" spans="1:24" customFormat="1" ht="12.7"/>
    <row r="245" spans="1:24" customFormat="1" ht="12.7"/>
    <row r="246" spans="1:24" customFormat="1" ht="12.7"/>
    <row r="247" spans="1:24" s="578" customFormat="1" ht="46.65">
      <c r="A247" s="675"/>
      <c r="B247" s="1087" t="s">
        <v>199</v>
      </c>
      <c r="C247" s="1087"/>
      <c r="D247" s="1087"/>
      <c r="E247" s="1087"/>
      <c r="F247" s="1087"/>
      <c r="G247" s="1087"/>
      <c r="H247" s="1087"/>
      <c r="I247" s="1087"/>
      <c r="J247" s="1087"/>
      <c r="K247" s="1087"/>
      <c r="L247" s="1087"/>
      <c r="M247" s="1087"/>
      <c r="N247" s="1087"/>
      <c r="O247" s="1087"/>
      <c r="P247" s="1087"/>
      <c r="Q247" s="1087"/>
      <c r="R247" s="1087"/>
      <c r="S247" s="1087"/>
      <c r="T247" s="1087"/>
      <c r="U247" s="1087"/>
      <c r="V247" s="1087"/>
      <c r="W247" s="1087"/>
      <c r="X247" s="1087"/>
    </row>
    <row r="248" spans="1:24" ht="25.35">
      <c r="B248" s="265"/>
      <c r="C248" s="265"/>
      <c r="D248" s="265"/>
      <c r="E248" s="265"/>
      <c r="F248" s="265"/>
      <c r="G248" s="265"/>
      <c r="H248" s="265"/>
      <c r="I248" s="265"/>
      <c r="J248" s="265"/>
      <c r="K248" s="265"/>
      <c r="L248" s="265"/>
      <c r="M248" s="265"/>
      <c r="N248" s="265"/>
      <c r="O248" s="265"/>
      <c r="P248" s="265"/>
      <c r="Q248" s="265"/>
      <c r="R248" s="265"/>
      <c r="S248" s="265"/>
      <c r="T248" s="265"/>
      <c r="U248" s="265"/>
      <c r="V248" s="265"/>
    </row>
    <row r="249" spans="1:24" ht="25.95" thickBot="1">
      <c r="B249" s="265"/>
      <c r="C249" s="265"/>
      <c r="D249" s="265"/>
      <c r="E249" s="265"/>
      <c r="F249" s="265"/>
      <c r="G249" s="265"/>
      <c r="H249" s="265"/>
      <c r="I249" s="265"/>
      <c r="J249" s="265"/>
      <c r="K249" s="265"/>
      <c r="L249" s="265"/>
      <c r="M249" s="265"/>
      <c r="N249" s="265"/>
      <c r="O249" s="265"/>
      <c r="P249" s="265"/>
      <c r="Q249" s="265"/>
      <c r="R249" s="265"/>
      <c r="S249" s="265"/>
      <c r="T249" s="265"/>
      <c r="U249" s="265"/>
      <c r="V249" s="265"/>
    </row>
    <row r="250" spans="1:24" ht="57.45" customHeight="1" thickBot="1">
      <c r="H250" s="91"/>
      <c r="J250" s="264"/>
      <c r="K250" s="254" t="s">
        <v>198</v>
      </c>
      <c r="L250" s="263">
        <v>1000</v>
      </c>
      <c r="M250" s="259">
        <v>3000</v>
      </c>
      <c r="N250" s="259">
        <v>6000</v>
      </c>
      <c r="O250" s="259">
        <v>12000</v>
      </c>
      <c r="P250" s="259">
        <v>15000</v>
      </c>
      <c r="Q250" s="262">
        <v>18000</v>
      </c>
      <c r="R250" s="262">
        <v>21000</v>
      </c>
      <c r="S250" s="262">
        <v>24000</v>
      </c>
      <c r="T250" s="261">
        <v>27000</v>
      </c>
      <c r="U250" s="260">
        <v>30000</v>
      </c>
      <c r="V250" s="259">
        <v>33000</v>
      </c>
    </row>
    <row r="251" spans="1:24" ht="18.45" thickBot="1">
      <c r="K251" s="254" t="s">
        <v>157</v>
      </c>
      <c r="L251" s="1099"/>
      <c r="M251" s="1100"/>
      <c r="N251" s="1100"/>
      <c r="O251" s="1100"/>
      <c r="P251" s="1100"/>
      <c r="Q251" s="1101"/>
      <c r="R251" s="1102"/>
      <c r="S251" s="1102"/>
      <c r="T251" s="1103"/>
      <c r="U251" s="1104">
        <v>5</v>
      </c>
      <c r="V251" s="1104"/>
    </row>
    <row r="252" spans="1:24" ht="25.2" customHeight="1">
      <c r="A252" s="1094"/>
      <c r="B252" s="258" t="s">
        <v>99</v>
      </c>
      <c r="C252" s="176"/>
      <c r="D252" s="176"/>
      <c r="E252" s="176"/>
      <c r="F252" s="176"/>
      <c r="G252" s="257"/>
      <c r="H252" s="256" t="s">
        <v>153</v>
      </c>
      <c r="J252" s="255"/>
      <c r="K252" s="254" t="s">
        <v>197</v>
      </c>
      <c r="L252" s="253">
        <v>3</v>
      </c>
      <c r="M252" s="252">
        <v>6</v>
      </c>
      <c r="N252" s="252">
        <f t="shared" ref="N252:V252" si="6">M252+6</f>
        <v>12</v>
      </c>
      <c r="O252" s="252">
        <f t="shared" si="6"/>
        <v>18</v>
      </c>
      <c r="P252" s="252">
        <f t="shared" si="6"/>
        <v>24</v>
      </c>
      <c r="Q252" s="251">
        <f t="shared" si="6"/>
        <v>30</v>
      </c>
      <c r="R252" s="251">
        <f t="shared" si="6"/>
        <v>36</v>
      </c>
      <c r="S252" s="251">
        <f t="shared" si="6"/>
        <v>42</v>
      </c>
      <c r="T252" s="250">
        <f t="shared" si="6"/>
        <v>48</v>
      </c>
      <c r="U252" s="249">
        <f t="shared" si="6"/>
        <v>54</v>
      </c>
      <c r="V252" s="249">
        <f t="shared" si="6"/>
        <v>60</v>
      </c>
    </row>
    <row r="253" spans="1:24" ht="21.35">
      <c r="A253" s="1094"/>
      <c r="B253" s="222" t="s">
        <v>98</v>
      </c>
      <c r="C253" s="162"/>
      <c r="D253" s="162"/>
      <c r="E253" s="162"/>
      <c r="F253" s="162"/>
      <c r="G253" s="162"/>
      <c r="H253" s="162"/>
      <c r="I253" s="161"/>
      <c r="J253" s="248" t="s">
        <v>80</v>
      </c>
      <c r="K253" s="248" t="s">
        <v>81</v>
      </c>
      <c r="L253" s="247" t="s">
        <v>80</v>
      </c>
      <c r="M253" s="246" t="s">
        <v>81</v>
      </c>
      <c r="N253" s="246" t="s">
        <v>81</v>
      </c>
      <c r="O253" s="246" t="s">
        <v>81</v>
      </c>
      <c r="P253" s="246" t="s">
        <v>81</v>
      </c>
      <c r="Q253" s="246" t="s">
        <v>81</v>
      </c>
      <c r="R253" s="246" t="s">
        <v>81</v>
      </c>
      <c r="S253" s="246" t="s">
        <v>81</v>
      </c>
      <c r="T253" s="245" t="s">
        <v>81</v>
      </c>
      <c r="U253" s="244" t="s">
        <v>81</v>
      </c>
      <c r="V253" s="244" t="s">
        <v>81</v>
      </c>
    </row>
    <row r="254" spans="1:24">
      <c r="A254" s="1094"/>
      <c r="B254" s="228" t="s">
        <v>196</v>
      </c>
      <c r="C254" s="106"/>
      <c r="D254" s="106"/>
      <c r="E254" s="106"/>
      <c r="F254" s="106"/>
      <c r="G254" s="106"/>
      <c r="H254" s="106"/>
      <c r="I254" s="153"/>
      <c r="J254" s="148"/>
      <c r="K254" s="148"/>
      <c r="L254" s="243"/>
      <c r="M254" s="148"/>
      <c r="N254" s="148"/>
      <c r="O254" s="148"/>
      <c r="P254" s="148"/>
      <c r="Q254" s="148"/>
      <c r="R254" s="148"/>
      <c r="S254" s="148"/>
      <c r="T254" s="242"/>
      <c r="U254" s="148"/>
    </row>
    <row r="255" spans="1:24">
      <c r="A255" s="1094"/>
      <c r="B255" s="231" t="s">
        <v>195</v>
      </c>
      <c r="C255" s="116"/>
      <c r="D255" s="116"/>
      <c r="E255" s="116"/>
      <c r="F255" s="116"/>
      <c r="G255" s="116"/>
      <c r="H255" s="116"/>
      <c r="I255" s="122"/>
      <c r="J255" s="118" t="s">
        <v>82</v>
      </c>
      <c r="K255" s="118" t="s">
        <v>82</v>
      </c>
      <c r="L255" s="230" t="s">
        <v>82</v>
      </c>
      <c r="M255" s="118" t="s">
        <v>82</v>
      </c>
      <c r="N255" s="118" t="s">
        <v>82</v>
      </c>
      <c r="O255" s="118" t="s">
        <v>82</v>
      </c>
      <c r="P255" s="118" t="s">
        <v>82</v>
      </c>
      <c r="Q255" s="118" t="s">
        <v>82</v>
      </c>
      <c r="R255" s="118" t="s">
        <v>82</v>
      </c>
      <c r="S255" s="118" t="s">
        <v>82</v>
      </c>
      <c r="T255" s="229" t="s">
        <v>82</v>
      </c>
      <c r="U255" s="118" t="s">
        <v>82</v>
      </c>
      <c r="V255" s="118" t="s">
        <v>82</v>
      </c>
    </row>
    <row r="256" spans="1:24">
      <c r="A256" s="1094"/>
      <c r="B256" s="231" t="s">
        <v>147</v>
      </c>
      <c r="C256" s="116"/>
      <c r="D256" s="116"/>
      <c r="E256" s="116"/>
      <c r="F256" s="116"/>
      <c r="G256" s="116"/>
      <c r="H256" s="116"/>
      <c r="I256" s="122"/>
      <c r="J256" s="118" t="s">
        <v>82</v>
      </c>
      <c r="K256" s="118" t="s">
        <v>82</v>
      </c>
      <c r="L256" s="230" t="s">
        <v>82</v>
      </c>
      <c r="M256" s="118" t="s">
        <v>82</v>
      </c>
      <c r="N256" s="118" t="s">
        <v>82</v>
      </c>
      <c r="O256" s="118" t="s">
        <v>82</v>
      </c>
      <c r="P256" s="118" t="s">
        <v>82</v>
      </c>
      <c r="Q256" s="118" t="s">
        <v>82</v>
      </c>
      <c r="R256" s="118" t="s">
        <v>82</v>
      </c>
      <c r="S256" s="118" t="s">
        <v>82</v>
      </c>
      <c r="T256" s="229" t="s">
        <v>82</v>
      </c>
      <c r="U256" s="118" t="s">
        <v>82</v>
      </c>
      <c r="V256" s="118" t="s">
        <v>82</v>
      </c>
    </row>
    <row r="257" spans="1:22">
      <c r="A257" s="1094"/>
      <c r="B257" s="228" t="s">
        <v>146</v>
      </c>
      <c r="C257" s="106"/>
      <c r="D257" s="106"/>
      <c r="E257" s="106"/>
      <c r="F257" s="106"/>
      <c r="G257" s="106"/>
      <c r="H257" s="145" t="s">
        <v>194</v>
      </c>
      <c r="I257" s="141"/>
      <c r="J257" s="100" t="s">
        <v>82</v>
      </c>
      <c r="K257" s="100" t="s">
        <v>82</v>
      </c>
      <c r="L257" s="227" t="s">
        <v>82</v>
      </c>
      <c r="M257" s="99" t="s">
        <v>144</v>
      </c>
      <c r="N257" s="99" t="s">
        <v>144</v>
      </c>
      <c r="O257" s="99" t="s">
        <v>144</v>
      </c>
      <c r="P257" s="99" t="s">
        <v>144</v>
      </c>
      <c r="Q257" s="99" t="s">
        <v>144</v>
      </c>
      <c r="R257" s="99" t="s">
        <v>144</v>
      </c>
      <c r="S257" s="99" t="s">
        <v>144</v>
      </c>
      <c r="T257" s="241" t="s">
        <v>144</v>
      </c>
      <c r="U257" s="99" t="s">
        <v>144</v>
      </c>
      <c r="V257" s="99" t="s">
        <v>144</v>
      </c>
    </row>
    <row r="258" spans="1:22">
      <c r="A258" s="1094"/>
      <c r="B258" s="228" t="s">
        <v>143</v>
      </c>
      <c r="C258" s="106"/>
      <c r="D258" s="106"/>
      <c r="E258" s="106"/>
      <c r="F258" s="106"/>
      <c r="G258" s="106"/>
      <c r="H258" s="145" t="s">
        <v>193</v>
      </c>
      <c r="I258" s="141"/>
      <c r="J258" s="100" t="s">
        <v>82</v>
      </c>
      <c r="K258" s="100" t="s">
        <v>82</v>
      </c>
      <c r="L258" s="227" t="s">
        <v>82</v>
      </c>
      <c r="M258" s="99" t="s">
        <v>144</v>
      </c>
      <c r="N258" s="99" t="s">
        <v>144</v>
      </c>
      <c r="O258" s="99" t="s">
        <v>144</v>
      </c>
      <c r="P258" s="99" t="s">
        <v>144</v>
      </c>
      <c r="Q258" s="99" t="s">
        <v>144</v>
      </c>
      <c r="R258" s="99" t="s">
        <v>144</v>
      </c>
      <c r="S258" s="99" t="s">
        <v>144</v>
      </c>
      <c r="T258" s="241" t="s">
        <v>144</v>
      </c>
      <c r="U258" s="99" t="s">
        <v>144</v>
      </c>
      <c r="V258" s="99" t="s">
        <v>144</v>
      </c>
    </row>
    <row r="259" spans="1:22">
      <c r="A259" s="1094"/>
      <c r="B259" s="228" t="s">
        <v>140</v>
      </c>
      <c r="C259" s="106"/>
      <c r="D259" s="106"/>
      <c r="E259" s="106"/>
      <c r="F259" s="106"/>
      <c r="G259" s="106"/>
      <c r="H259" s="145"/>
      <c r="I259" s="141"/>
      <c r="J259" s="100" t="s">
        <v>82</v>
      </c>
      <c r="K259" s="100" t="s">
        <v>82</v>
      </c>
      <c r="L259" s="227" t="s">
        <v>82</v>
      </c>
      <c r="M259" s="100" t="s">
        <v>82</v>
      </c>
      <c r="N259" s="100" t="s">
        <v>82</v>
      </c>
      <c r="O259" s="100" t="s">
        <v>82</v>
      </c>
      <c r="P259" s="100" t="s">
        <v>82</v>
      </c>
      <c r="Q259" s="99" t="s">
        <v>83</v>
      </c>
      <c r="R259" s="100" t="s">
        <v>82</v>
      </c>
      <c r="S259" s="100" t="s">
        <v>82</v>
      </c>
      <c r="T259" s="226" t="s">
        <v>82</v>
      </c>
      <c r="U259" s="100" t="s">
        <v>82</v>
      </c>
      <c r="V259" s="118" t="s">
        <v>82</v>
      </c>
    </row>
    <row r="260" spans="1:22">
      <c r="A260" s="1094"/>
      <c r="B260" s="228" t="s">
        <v>136</v>
      </c>
      <c r="C260" s="106"/>
      <c r="D260" s="106"/>
      <c r="E260" s="106"/>
      <c r="F260" s="106"/>
      <c r="G260" s="106"/>
      <c r="H260" s="145"/>
      <c r="I260" s="141"/>
      <c r="J260" s="100" t="s">
        <v>82</v>
      </c>
      <c r="K260" s="100" t="s">
        <v>82</v>
      </c>
      <c r="L260" s="227" t="s">
        <v>82</v>
      </c>
      <c r="M260" s="100" t="s">
        <v>82</v>
      </c>
      <c r="N260" s="100" t="s">
        <v>82</v>
      </c>
      <c r="O260" s="100" t="s">
        <v>82</v>
      </c>
      <c r="P260" s="100" t="s">
        <v>82</v>
      </c>
      <c r="Q260" s="99" t="s">
        <v>83</v>
      </c>
      <c r="R260" s="100" t="s">
        <v>82</v>
      </c>
      <c r="S260" s="100" t="s">
        <v>82</v>
      </c>
      <c r="T260" s="226" t="s">
        <v>82</v>
      </c>
      <c r="U260" s="100" t="s">
        <v>82</v>
      </c>
      <c r="V260" s="118" t="s">
        <v>82</v>
      </c>
    </row>
    <row r="261" spans="1:22">
      <c r="A261" s="1094"/>
      <c r="B261" s="240" t="s">
        <v>192</v>
      </c>
      <c r="C261" s="239"/>
      <c r="D261" s="238"/>
      <c r="E261" s="238"/>
      <c r="F261" s="238"/>
      <c r="G261" s="238"/>
      <c r="H261" s="238" t="s">
        <v>191</v>
      </c>
      <c r="I261" s="237"/>
      <c r="J261" s="234" t="s">
        <v>82</v>
      </c>
      <c r="K261" s="234" t="s">
        <v>82</v>
      </c>
      <c r="L261" s="236" t="s">
        <v>82</v>
      </c>
      <c r="M261" s="234" t="s">
        <v>82</v>
      </c>
      <c r="N261" s="235" t="s">
        <v>130</v>
      </c>
      <c r="O261" s="234" t="s">
        <v>82</v>
      </c>
      <c r="P261" s="235" t="s">
        <v>130</v>
      </c>
      <c r="Q261" s="234" t="s">
        <v>82</v>
      </c>
      <c r="R261" s="235" t="s">
        <v>130</v>
      </c>
      <c r="S261" s="234" t="s">
        <v>82</v>
      </c>
      <c r="T261" s="233" t="s">
        <v>130</v>
      </c>
      <c r="U261" s="118" t="s">
        <v>82</v>
      </c>
      <c r="V261" s="118" t="s">
        <v>82</v>
      </c>
    </row>
    <row r="262" spans="1:22">
      <c r="A262" s="1094"/>
      <c r="B262" s="240" t="s">
        <v>190</v>
      </c>
      <c r="C262" s="239"/>
      <c r="D262" s="238"/>
      <c r="E262" s="238"/>
      <c r="F262" s="238"/>
      <c r="G262" s="238"/>
      <c r="H262" s="238" t="s">
        <v>189</v>
      </c>
      <c r="I262" s="237"/>
      <c r="J262" s="234" t="s">
        <v>82</v>
      </c>
      <c r="K262" s="234" t="s">
        <v>82</v>
      </c>
      <c r="L262" s="236" t="s">
        <v>82</v>
      </c>
      <c r="M262" s="234" t="s">
        <v>82</v>
      </c>
      <c r="N262" s="235" t="s">
        <v>130</v>
      </c>
      <c r="O262" s="234" t="s">
        <v>82</v>
      </c>
      <c r="P262" s="235" t="s">
        <v>130</v>
      </c>
      <c r="Q262" s="234" t="s">
        <v>82</v>
      </c>
      <c r="R262" s="235" t="s">
        <v>130</v>
      </c>
      <c r="S262" s="234" t="s">
        <v>82</v>
      </c>
      <c r="T262" s="233" t="s">
        <v>130</v>
      </c>
      <c r="U262" s="118" t="s">
        <v>82</v>
      </c>
      <c r="V262" s="118" t="s">
        <v>82</v>
      </c>
    </row>
    <row r="263" spans="1:22">
      <c r="A263" s="1094"/>
      <c r="B263" s="228" t="s">
        <v>188</v>
      </c>
      <c r="C263" s="106"/>
      <c r="D263" s="106"/>
      <c r="E263" s="106"/>
      <c r="F263" s="106"/>
      <c r="G263" s="106"/>
      <c r="H263" s="232"/>
      <c r="I263" s="141"/>
      <c r="J263" s="100" t="s">
        <v>82</v>
      </c>
      <c r="K263" s="100" t="s">
        <v>82</v>
      </c>
      <c r="L263" s="227" t="s">
        <v>82</v>
      </c>
      <c r="M263" s="100" t="s">
        <v>82</v>
      </c>
      <c r="N263" s="100" t="s">
        <v>82</v>
      </c>
      <c r="O263" s="100" t="s">
        <v>82</v>
      </c>
      <c r="P263" s="100" t="s">
        <v>82</v>
      </c>
      <c r="Q263" s="100" t="s">
        <v>82</v>
      </c>
      <c r="R263" s="100" t="s">
        <v>82</v>
      </c>
      <c r="S263" s="100" t="s">
        <v>82</v>
      </c>
      <c r="T263" s="226" t="s">
        <v>82</v>
      </c>
      <c r="U263" s="93"/>
    </row>
    <row r="264" spans="1:22">
      <c r="A264" s="1094"/>
      <c r="B264" s="228" t="s">
        <v>187</v>
      </c>
      <c r="C264" s="106"/>
      <c r="D264" s="106"/>
      <c r="E264" s="106"/>
      <c r="F264" s="106"/>
      <c r="G264" s="106"/>
      <c r="H264" s="232"/>
      <c r="I264" s="141"/>
      <c r="J264" s="100" t="s">
        <v>82</v>
      </c>
      <c r="K264" s="100" t="s">
        <v>82</v>
      </c>
      <c r="L264" s="227" t="s">
        <v>82</v>
      </c>
      <c r="M264" s="100" t="s">
        <v>82</v>
      </c>
      <c r="N264" s="100" t="s">
        <v>82</v>
      </c>
      <c r="O264" s="100" t="s">
        <v>82</v>
      </c>
      <c r="P264" s="100" t="s">
        <v>82</v>
      </c>
      <c r="Q264" s="100" t="s">
        <v>82</v>
      </c>
      <c r="R264" s="100" t="s">
        <v>82</v>
      </c>
      <c r="S264" s="100" t="s">
        <v>82</v>
      </c>
      <c r="T264" s="226" t="s">
        <v>82</v>
      </c>
      <c r="U264" s="93"/>
    </row>
    <row r="265" spans="1:22">
      <c r="A265" s="1094"/>
      <c r="B265" s="231" t="s">
        <v>92</v>
      </c>
      <c r="C265" s="116"/>
      <c r="D265" s="116"/>
      <c r="E265" s="116"/>
      <c r="F265" s="116"/>
      <c r="G265" s="116"/>
      <c r="H265" s="123"/>
      <c r="I265" s="122"/>
      <c r="J265" s="118" t="s">
        <v>82</v>
      </c>
      <c r="K265" s="118" t="s">
        <v>82</v>
      </c>
      <c r="L265" s="230" t="s">
        <v>82</v>
      </c>
      <c r="M265" s="118" t="s">
        <v>82</v>
      </c>
      <c r="N265" s="118" t="s">
        <v>82</v>
      </c>
      <c r="O265" s="118" t="s">
        <v>82</v>
      </c>
      <c r="P265" s="118" t="s">
        <v>82</v>
      </c>
      <c r="Q265" s="118" t="s">
        <v>82</v>
      </c>
      <c r="R265" s="118" t="s">
        <v>82</v>
      </c>
      <c r="S265" s="118" t="s">
        <v>82</v>
      </c>
      <c r="T265" s="229" t="s">
        <v>82</v>
      </c>
      <c r="U265" s="223" t="s">
        <v>82</v>
      </c>
      <c r="V265" s="223" t="s">
        <v>82</v>
      </c>
    </row>
    <row r="266" spans="1:22">
      <c r="A266" s="1094"/>
      <c r="B266" s="228" t="s">
        <v>186</v>
      </c>
      <c r="C266" s="106"/>
      <c r="D266" s="106"/>
      <c r="E266" s="106"/>
      <c r="F266" s="106"/>
      <c r="G266" s="106"/>
      <c r="H266" s="128"/>
      <c r="I266" s="153"/>
      <c r="J266" s="100" t="s">
        <v>82</v>
      </c>
      <c r="K266" s="100" t="s">
        <v>82</v>
      </c>
      <c r="L266" s="227" t="s">
        <v>82</v>
      </c>
      <c r="M266" s="100" t="s">
        <v>82</v>
      </c>
      <c r="N266" s="100" t="s">
        <v>82</v>
      </c>
      <c r="O266" s="100" t="s">
        <v>82</v>
      </c>
      <c r="P266" s="100" t="s">
        <v>82</v>
      </c>
      <c r="Q266" s="100" t="s">
        <v>82</v>
      </c>
      <c r="R266" s="100" t="s">
        <v>82</v>
      </c>
      <c r="S266" s="100" t="s">
        <v>82</v>
      </c>
      <c r="T266" s="226" t="s">
        <v>82</v>
      </c>
      <c r="U266" s="118"/>
    </row>
    <row r="267" spans="1:22">
      <c r="A267" s="1094"/>
      <c r="B267" s="228" t="s">
        <v>185</v>
      </c>
      <c r="C267" s="106"/>
      <c r="D267" s="106"/>
      <c r="E267" s="106"/>
      <c r="F267" s="106"/>
      <c r="G267" s="106"/>
      <c r="H267" s="128"/>
      <c r="I267" s="153"/>
      <c r="J267" s="100" t="s">
        <v>82</v>
      </c>
      <c r="K267" s="100" t="s">
        <v>82</v>
      </c>
      <c r="L267" s="227" t="s">
        <v>82</v>
      </c>
      <c r="M267" s="100" t="s">
        <v>82</v>
      </c>
      <c r="N267" s="100" t="s">
        <v>82</v>
      </c>
      <c r="O267" s="100" t="s">
        <v>82</v>
      </c>
      <c r="P267" s="100" t="s">
        <v>82</v>
      </c>
      <c r="Q267" s="100" t="s">
        <v>82</v>
      </c>
      <c r="R267" s="100" t="s">
        <v>82</v>
      </c>
      <c r="S267" s="100" t="s">
        <v>82</v>
      </c>
      <c r="T267" s="226" t="s">
        <v>82</v>
      </c>
      <c r="U267" s="118"/>
    </row>
    <row r="268" spans="1:22">
      <c r="A268" s="1094"/>
      <c r="B268" s="222" t="s">
        <v>184</v>
      </c>
      <c r="C268" s="162"/>
      <c r="D268" s="162"/>
      <c r="E268" s="162"/>
      <c r="F268" s="162"/>
      <c r="G268" s="162"/>
      <c r="H268" s="225"/>
      <c r="I268" s="161"/>
      <c r="J268" s="214" t="s">
        <v>82</v>
      </c>
      <c r="K268" s="214" t="s">
        <v>82</v>
      </c>
      <c r="L268" s="220" t="s">
        <v>82</v>
      </c>
      <c r="M268" s="214" t="s">
        <v>82</v>
      </c>
      <c r="N268" s="214" t="s">
        <v>82</v>
      </c>
      <c r="O268" s="214" t="s">
        <v>82</v>
      </c>
      <c r="P268" s="214" t="s">
        <v>82</v>
      </c>
      <c r="Q268" s="214" t="s">
        <v>82</v>
      </c>
      <c r="R268" s="214" t="s">
        <v>82</v>
      </c>
      <c r="S268" s="214" t="s">
        <v>82</v>
      </c>
      <c r="T268" s="224" t="s">
        <v>82</v>
      </c>
      <c r="U268" s="223" t="s">
        <v>82</v>
      </c>
      <c r="V268" s="223" t="s">
        <v>82</v>
      </c>
    </row>
    <row r="269" spans="1:22">
      <c r="A269" s="1094"/>
      <c r="B269" s="222" t="s">
        <v>183</v>
      </c>
      <c r="C269" s="162"/>
      <c r="D269" s="162"/>
      <c r="E269" s="162"/>
      <c r="F269" s="162"/>
      <c r="G269" s="162"/>
      <c r="H269" s="162" t="s">
        <v>172</v>
      </c>
      <c r="I269" s="161"/>
      <c r="J269" s="214" t="s">
        <v>82</v>
      </c>
      <c r="K269" s="214"/>
      <c r="L269" s="220"/>
      <c r="M269" s="214"/>
      <c r="N269" s="219"/>
      <c r="O269" s="213"/>
      <c r="P269" s="219"/>
      <c r="Q269" s="213"/>
      <c r="R269" s="219"/>
      <c r="S269" s="213"/>
      <c r="T269" s="218"/>
      <c r="U269" s="207"/>
    </row>
    <row r="270" spans="1:22">
      <c r="A270" s="1094"/>
      <c r="B270" s="222" t="s">
        <v>182</v>
      </c>
      <c r="C270" s="162"/>
      <c r="D270" s="162"/>
      <c r="E270" s="162"/>
      <c r="F270" s="162"/>
      <c r="G270" s="162"/>
      <c r="H270" s="162" t="s">
        <v>178</v>
      </c>
      <c r="I270" s="221"/>
      <c r="J270" s="214" t="s">
        <v>82</v>
      </c>
      <c r="K270" s="214"/>
      <c r="L270" s="220"/>
      <c r="M270" s="214"/>
      <c r="N270" s="219"/>
      <c r="O270" s="213"/>
      <c r="P270" s="219"/>
      <c r="Q270" s="213"/>
      <c r="R270" s="219"/>
      <c r="S270" s="213"/>
      <c r="T270" s="218"/>
      <c r="U270" s="207"/>
    </row>
    <row r="271" spans="1:22">
      <c r="A271" s="1094"/>
      <c r="B271" s="222" t="s">
        <v>181</v>
      </c>
      <c r="C271" s="162"/>
      <c r="D271" s="162"/>
      <c r="E271" s="162"/>
      <c r="F271" s="162"/>
      <c r="G271" s="162"/>
      <c r="H271" s="162" t="s">
        <v>180</v>
      </c>
      <c r="I271" s="221"/>
      <c r="J271" s="214" t="s">
        <v>82</v>
      </c>
      <c r="K271" s="214"/>
      <c r="L271" s="220"/>
      <c r="M271" s="214"/>
      <c r="N271" s="219"/>
      <c r="O271" s="213"/>
      <c r="P271" s="219"/>
      <c r="Q271" s="213"/>
      <c r="R271" s="219"/>
      <c r="S271" s="213"/>
      <c r="T271" s="218"/>
      <c r="U271" s="207"/>
    </row>
    <row r="272" spans="1:22">
      <c r="A272" s="1094"/>
      <c r="B272" s="222" t="s">
        <v>179</v>
      </c>
      <c r="C272" s="162"/>
      <c r="D272" s="162"/>
      <c r="E272" s="162"/>
      <c r="F272" s="162"/>
      <c r="G272" s="162"/>
      <c r="H272" s="162" t="s">
        <v>178</v>
      </c>
      <c r="I272" s="221"/>
      <c r="J272" s="214" t="s">
        <v>82</v>
      </c>
      <c r="K272" s="214"/>
      <c r="L272" s="220"/>
      <c r="M272" s="214"/>
      <c r="N272" s="219"/>
      <c r="O272" s="213"/>
      <c r="P272" s="219"/>
      <c r="Q272" s="213"/>
      <c r="R272" s="219"/>
      <c r="S272" s="213"/>
      <c r="T272" s="218"/>
      <c r="U272" s="207"/>
    </row>
    <row r="273" spans="1:22">
      <c r="A273" s="1094"/>
      <c r="B273" s="222" t="s">
        <v>177</v>
      </c>
      <c r="C273" s="162"/>
      <c r="D273" s="162"/>
      <c r="E273" s="162"/>
      <c r="F273" s="162"/>
      <c r="G273" s="162"/>
      <c r="H273" s="162" t="s">
        <v>176</v>
      </c>
      <c r="I273" s="221"/>
      <c r="J273" s="214" t="s">
        <v>82</v>
      </c>
      <c r="K273" s="213"/>
      <c r="L273" s="220"/>
      <c r="M273" s="214" t="s">
        <v>82</v>
      </c>
      <c r="N273" s="219"/>
      <c r="O273" s="214" t="s">
        <v>82</v>
      </c>
      <c r="P273" s="219"/>
      <c r="Q273" s="214" t="s">
        <v>82</v>
      </c>
      <c r="R273" s="219"/>
      <c r="S273" s="214" t="s">
        <v>82</v>
      </c>
      <c r="T273" s="218"/>
      <c r="U273" s="223" t="s">
        <v>82</v>
      </c>
    </row>
    <row r="274" spans="1:22">
      <c r="A274" s="1094"/>
      <c r="B274" s="222" t="s">
        <v>175</v>
      </c>
      <c r="C274" s="162"/>
      <c r="D274" s="162"/>
      <c r="E274" s="162"/>
      <c r="F274" s="162"/>
      <c r="G274" s="162"/>
      <c r="H274" s="162" t="s">
        <v>174</v>
      </c>
      <c r="I274" s="221"/>
      <c r="J274" s="214" t="s">
        <v>82</v>
      </c>
      <c r="K274" s="213"/>
      <c r="L274" s="220"/>
      <c r="M274" s="214" t="s">
        <v>82</v>
      </c>
      <c r="N274" s="219"/>
      <c r="O274" s="214" t="s">
        <v>82</v>
      </c>
      <c r="P274" s="219"/>
      <c r="Q274" s="214" t="s">
        <v>82</v>
      </c>
      <c r="R274" s="219"/>
      <c r="S274" s="214" t="s">
        <v>82</v>
      </c>
      <c r="T274" s="218"/>
      <c r="U274" s="223" t="s">
        <v>82</v>
      </c>
    </row>
    <row r="275" spans="1:22">
      <c r="A275" s="1094"/>
      <c r="B275" s="222" t="s">
        <v>173</v>
      </c>
      <c r="C275" s="162"/>
      <c r="D275" s="162"/>
      <c r="E275" s="162"/>
      <c r="F275" s="162"/>
      <c r="G275" s="162"/>
      <c r="H275" s="162" t="s">
        <v>172</v>
      </c>
      <c r="I275" s="221"/>
      <c r="J275" s="214" t="s">
        <v>82</v>
      </c>
      <c r="K275" s="213"/>
      <c r="L275" s="220"/>
      <c r="M275" s="214"/>
      <c r="N275" s="219"/>
      <c r="O275" s="213"/>
      <c r="P275" s="219"/>
      <c r="Q275" s="213"/>
      <c r="R275" s="219"/>
      <c r="S275" s="213"/>
      <c r="T275" s="218"/>
      <c r="U275" s="207"/>
    </row>
    <row r="276" spans="1:22">
      <c r="A276" s="1094"/>
      <c r="B276" s="222" t="s">
        <v>171</v>
      </c>
      <c r="C276" s="162"/>
      <c r="D276" s="162"/>
      <c r="E276" s="162"/>
      <c r="F276" s="162"/>
      <c r="G276" s="162"/>
      <c r="H276" s="162" t="s">
        <v>170</v>
      </c>
      <c r="I276" s="221"/>
      <c r="J276" s="214" t="s">
        <v>82</v>
      </c>
      <c r="K276" s="213"/>
      <c r="L276" s="220"/>
      <c r="M276" s="214"/>
      <c r="N276" s="219"/>
      <c r="O276" s="213"/>
      <c r="P276" s="219"/>
      <c r="Q276" s="213"/>
      <c r="R276" s="219"/>
      <c r="S276" s="213"/>
      <c r="T276" s="218"/>
      <c r="U276" s="207"/>
    </row>
    <row r="277" spans="1:22" ht="15" thickBot="1">
      <c r="A277" s="1094"/>
      <c r="B277" s="217" t="s">
        <v>169</v>
      </c>
      <c r="C277" s="216"/>
      <c r="D277" s="216"/>
      <c r="E277" s="216"/>
      <c r="F277" s="216"/>
      <c r="G277" s="216"/>
      <c r="H277" s="216" t="s">
        <v>168</v>
      </c>
      <c r="I277" s="215"/>
      <c r="J277" s="214" t="s">
        <v>82</v>
      </c>
      <c r="K277" s="213"/>
      <c r="L277" s="212"/>
      <c r="M277" s="211"/>
      <c r="N277" s="210"/>
      <c r="O277" s="209"/>
      <c r="P277" s="210"/>
      <c r="Q277" s="209"/>
      <c r="R277" s="210"/>
      <c r="S277" s="209"/>
      <c r="T277" s="208"/>
      <c r="U277" s="207"/>
    </row>
    <row r="278" spans="1:22" ht="28.8" thickBot="1">
      <c r="H278" s="206" t="s">
        <v>159</v>
      </c>
      <c r="I278" s="205" t="s">
        <v>110</v>
      </c>
      <c r="J278" s="204">
        <v>1</v>
      </c>
      <c r="K278" s="204">
        <v>1</v>
      </c>
      <c r="U278" s="203">
        <f>T278</f>
        <v>0</v>
      </c>
      <c r="V278" s="202">
        <f>U278</f>
        <v>0</v>
      </c>
    </row>
    <row r="279" spans="1:22" ht="23.9" customHeight="1">
      <c r="A279" s="1095" t="s">
        <v>167</v>
      </c>
      <c r="B279" s="1095"/>
      <c r="C279" s="1095"/>
      <c r="D279" s="1095"/>
      <c r="E279" s="1095"/>
      <c r="F279" s="1095"/>
      <c r="G279" s="1095"/>
      <c r="Q279" s="91"/>
    </row>
    <row r="280" spans="1:22">
      <c r="A280" s="62" t="s">
        <v>157</v>
      </c>
      <c r="B280" s="185">
        <v>1</v>
      </c>
      <c r="C280" s="185">
        <v>2</v>
      </c>
      <c r="D280" s="185">
        <v>3</v>
      </c>
      <c r="E280" s="185"/>
      <c r="F280" s="185"/>
      <c r="G280" s="185">
        <v>4</v>
      </c>
      <c r="Q280" s="91"/>
    </row>
    <row r="281" spans="1:22">
      <c r="B281" s="184">
        <v>10000</v>
      </c>
      <c r="C281" s="184">
        <v>24000</v>
      </c>
      <c r="D281" s="184">
        <v>36000</v>
      </c>
      <c r="E281" s="184"/>
      <c r="F281" s="184"/>
      <c r="G281" s="184">
        <v>48000</v>
      </c>
      <c r="Q281" s="91"/>
    </row>
    <row r="282" spans="1:22">
      <c r="A282" s="90" t="s">
        <v>108</v>
      </c>
      <c r="B282" s="89">
        <v>3</v>
      </c>
      <c r="C282" s="89">
        <v>2</v>
      </c>
      <c r="D282" s="89">
        <v>2</v>
      </c>
      <c r="E282" s="89"/>
      <c r="F282" s="89"/>
      <c r="G282" s="89">
        <v>2</v>
      </c>
      <c r="Q282" s="91"/>
    </row>
    <row r="283" spans="1:22">
      <c r="A283" s="90" t="s">
        <v>107</v>
      </c>
      <c r="B283" s="89">
        <v>2</v>
      </c>
      <c r="C283" s="89">
        <v>2</v>
      </c>
      <c r="D283" s="89">
        <v>2</v>
      </c>
      <c r="E283" s="89"/>
      <c r="F283" s="89"/>
      <c r="G283" s="89">
        <v>2</v>
      </c>
      <c r="Q283" s="91"/>
    </row>
    <row r="284" spans="1:22">
      <c r="A284" s="90" t="s">
        <v>105</v>
      </c>
      <c r="B284" s="89">
        <v>1</v>
      </c>
      <c r="C284" s="89">
        <v>1</v>
      </c>
      <c r="D284" s="89">
        <v>1</v>
      </c>
      <c r="E284" s="89"/>
      <c r="F284" s="89"/>
      <c r="G284" s="89">
        <v>1</v>
      </c>
      <c r="Q284" s="91"/>
    </row>
    <row r="285" spans="1:22">
      <c r="A285" s="90" t="s">
        <v>104</v>
      </c>
      <c r="B285" s="89">
        <v>0</v>
      </c>
      <c r="C285" s="91">
        <v>0</v>
      </c>
      <c r="D285" s="89">
        <v>1</v>
      </c>
      <c r="E285" s="89"/>
      <c r="F285" s="89"/>
      <c r="G285" s="89">
        <v>0</v>
      </c>
      <c r="Q285" s="91"/>
    </row>
    <row r="286" spans="1:22">
      <c r="A286" s="90" t="s">
        <v>103</v>
      </c>
      <c r="B286" s="89">
        <v>0</v>
      </c>
      <c r="C286" s="89">
        <v>0</v>
      </c>
      <c r="D286" s="89">
        <v>0</v>
      </c>
      <c r="E286" s="89"/>
      <c r="F286" s="89"/>
      <c r="G286" s="89">
        <v>0</v>
      </c>
      <c r="Q286" s="91"/>
    </row>
    <row r="287" spans="1:22">
      <c r="A287" s="90" t="s">
        <v>101</v>
      </c>
      <c r="B287" s="89">
        <v>0</v>
      </c>
      <c r="C287" s="89">
        <v>0</v>
      </c>
      <c r="D287" s="89">
        <v>1</v>
      </c>
      <c r="E287" s="89"/>
      <c r="F287" s="89"/>
      <c r="G287" s="89">
        <v>1</v>
      </c>
      <c r="Q287" s="91"/>
    </row>
    <row r="288" spans="1:22">
      <c r="Q288" s="91"/>
    </row>
    <row r="289" spans="1:17" ht="15" thickBot="1">
      <c r="A289" s="1096" t="s">
        <v>100</v>
      </c>
      <c r="B289" s="1096"/>
      <c r="C289" s="1096"/>
      <c r="D289" s="1096"/>
      <c r="E289" s="1096"/>
      <c r="F289" s="1096"/>
      <c r="G289" s="1096"/>
      <c r="Q289" s="91"/>
    </row>
    <row r="290" spans="1:17" ht="46.4" customHeight="1" thickBot="1">
      <c r="A290" s="201" t="s">
        <v>99</v>
      </c>
      <c r="B290" s="200"/>
      <c r="C290" s="199"/>
      <c r="D290" s="198" t="s">
        <v>98</v>
      </c>
      <c r="E290" s="197"/>
      <c r="F290" s="197"/>
      <c r="G290" s="197"/>
      <c r="Q290" s="91"/>
    </row>
    <row r="291" spans="1:17" ht="30.55" thickBot="1">
      <c r="A291" s="83"/>
      <c r="B291" s="82"/>
      <c r="C291" s="81"/>
      <c r="D291" s="80" t="s">
        <v>80</v>
      </c>
      <c r="E291" s="80"/>
      <c r="F291" s="80"/>
      <c r="G291" s="79" t="s">
        <v>81</v>
      </c>
      <c r="Q291" s="91"/>
    </row>
    <row r="292" spans="1:17" ht="23.65" thickBot="1">
      <c r="A292" s="73" t="s">
        <v>97</v>
      </c>
      <c r="B292" s="72"/>
      <c r="C292" s="71"/>
      <c r="D292" s="70" t="s">
        <v>82</v>
      </c>
      <c r="E292" s="70"/>
      <c r="F292" s="70"/>
      <c r="G292" s="78" t="s">
        <v>82</v>
      </c>
      <c r="Q292" s="91"/>
    </row>
    <row r="293" spans="1:17" ht="23.65" thickBot="1">
      <c r="A293" s="73" t="s">
        <v>96</v>
      </c>
      <c r="B293" s="72"/>
      <c r="C293" s="71"/>
      <c r="D293" s="70" t="s">
        <v>82</v>
      </c>
      <c r="E293" s="70"/>
      <c r="F293" s="70"/>
      <c r="G293" s="78" t="s">
        <v>82</v>
      </c>
      <c r="Q293" s="91"/>
    </row>
    <row r="294" spans="1:17" ht="23.65" thickBot="1">
      <c r="A294" s="73" t="s">
        <v>95</v>
      </c>
      <c r="B294" s="72"/>
      <c r="C294" s="71"/>
      <c r="D294" s="70" t="s">
        <v>82</v>
      </c>
      <c r="E294" s="70"/>
      <c r="F294" s="70"/>
      <c r="G294" s="78" t="s">
        <v>82</v>
      </c>
      <c r="Q294" s="91"/>
    </row>
    <row r="295" spans="1:17" ht="23.65" thickBot="1">
      <c r="A295" s="73" t="s">
        <v>94</v>
      </c>
      <c r="B295" s="72"/>
      <c r="C295" s="71"/>
      <c r="D295" s="70" t="s">
        <v>82</v>
      </c>
      <c r="E295" s="70"/>
      <c r="F295" s="70"/>
      <c r="G295" s="78" t="s">
        <v>82</v>
      </c>
      <c r="Q295" s="91"/>
    </row>
    <row r="296" spans="1:17" ht="23.65" thickBot="1">
      <c r="A296" s="73" t="s">
        <v>92</v>
      </c>
      <c r="B296" s="72"/>
      <c r="C296" s="71"/>
      <c r="D296" s="70" t="s">
        <v>82</v>
      </c>
      <c r="E296" s="70"/>
      <c r="F296" s="70"/>
      <c r="G296" s="78" t="s">
        <v>82</v>
      </c>
      <c r="Q296" s="91"/>
    </row>
    <row r="297" spans="1:17" ht="23.65" thickBot="1">
      <c r="A297" s="77" t="s">
        <v>91</v>
      </c>
      <c r="B297" s="76"/>
      <c r="C297" s="75"/>
      <c r="D297" s="74" t="s">
        <v>82</v>
      </c>
      <c r="E297" s="74"/>
      <c r="F297" s="74"/>
      <c r="G297" s="74" t="s">
        <v>82</v>
      </c>
      <c r="Q297" s="91"/>
    </row>
    <row r="298" spans="1:17" ht="23.65" thickBot="1">
      <c r="A298" s="73" t="s">
        <v>90</v>
      </c>
      <c r="B298" s="72"/>
      <c r="C298" s="71"/>
      <c r="D298" s="70" t="s">
        <v>82</v>
      </c>
      <c r="E298" s="70"/>
      <c r="F298" s="70"/>
      <c r="G298" s="69"/>
      <c r="Q298" s="91"/>
    </row>
    <row r="299" spans="1:17" ht="27.65" thickBot="1">
      <c r="A299" s="181" t="s">
        <v>82</v>
      </c>
      <c r="B299" s="196" t="s">
        <v>89</v>
      </c>
      <c r="C299" s="66" t="s">
        <v>88</v>
      </c>
      <c r="D299" s="65" t="s">
        <v>87</v>
      </c>
      <c r="E299" s="692"/>
      <c r="F299" s="692"/>
      <c r="G299" s="64"/>
      <c r="H299" s="63"/>
      <c r="Q299" s="91"/>
    </row>
    <row r="300" spans="1:17" ht="16.149999999999999">
      <c r="A300" s="91"/>
      <c r="B300" s="61"/>
      <c r="G300" s="60"/>
      <c r="H300" s="60"/>
      <c r="Q300" s="91"/>
    </row>
    <row r="301" spans="1:17" ht="29.95">
      <c r="A301" s="180" t="s">
        <v>80</v>
      </c>
      <c r="B301" s="59" t="s">
        <v>166</v>
      </c>
      <c r="C301" s="59"/>
      <c r="D301" s="59"/>
      <c r="E301" s="59"/>
      <c r="F301" s="59"/>
      <c r="G301" s="53"/>
      <c r="H301" s="58"/>
      <c r="Q301" s="91"/>
    </row>
    <row r="302" spans="1:17" ht="29.95">
      <c r="A302" s="180" t="s">
        <v>81</v>
      </c>
      <c r="B302" s="56" t="s">
        <v>165</v>
      </c>
      <c r="C302" s="55"/>
      <c r="D302" s="54"/>
      <c r="E302" s="54"/>
      <c r="F302" s="54"/>
      <c r="G302" s="53"/>
      <c r="H302" s="52"/>
      <c r="Q302" s="91"/>
    </row>
    <row r="307" spans="1:22" ht="46.65">
      <c r="A307" s="675"/>
      <c r="B307" s="1086" t="s">
        <v>5732</v>
      </c>
      <c r="C307" s="1086"/>
      <c r="D307" s="1086"/>
      <c r="E307" s="1087"/>
      <c r="F307" s="1087"/>
      <c r="G307" s="1086"/>
      <c r="H307" s="1086"/>
      <c r="I307" s="1086"/>
      <c r="J307" s="1086"/>
      <c r="K307" s="1086"/>
      <c r="L307" s="1086"/>
      <c r="M307" s="1086"/>
      <c r="N307" s="1086"/>
      <c r="O307" s="1086"/>
      <c r="P307" s="1086"/>
      <c r="Q307" s="1086"/>
      <c r="R307" s="1086"/>
      <c r="S307" s="1086"/>
      <c r="T307" s="1086"/>
      <c r="U307" s="1086"/>
      <c r="V307" s="1086"/>
    </row>
    <row r="308" spans="1:22" ht="17.850000000000001">
      <c r="A308" s="593"/>
      <c r="B308" s="593"/>
      <c r="C308" s="593"/>
      <c r="D308" s="593"/>
      <c r="E308" s="593"/>
      <c r="F308" s="593"/>
      <c r="G308" s="593"/>
      <c r="H308" s="593"/>
      <c r="I308" s="593"/>
      <c r="J308" s="593"/>
      <c r="K308" s="593"/>
      <c r="L308" s="594"/>
      <c r="M308" s="593"/>
      <c r="N308" s="1088" t="s">
        <v>154</v>
      </c>
      <c r="O308" s="1034"/>
      <c r="P308" s="1034"/>
      <c r="Q308" s="1034"/>
      <c r="R308" s="1034"/>
      <c r="S308" s="1034"/>
      <c r="T308" s="1034"/>
      <c r="U308" s="1034"/>
      <c r="V308" s="1034"/>
    </row>
    <row r="309" spans="1:22" ht="17.850000000000001">
      <c r="A309" s="593"/>
      <c r="B309" s="1089" t="s">
        <v>99</v>
      </c>
      <c r="C309" s="1034"/>
      <c r="D309" s="1034"/>
      <c r="E309"/>
      <c r="F309"/>
      <c r="G309" s="596"/>
      <c r="H309" s="596" t="s">
        <v>153</v>
      </c>
      <c r="I309" s="596" t="s">
        <v>4428</v>
      </c>
      <c r="J309" s="596"/>
      <c r="K309" s="596"/>
      <c r="L309" s="597"/>
      <c r="M309" s="596" t="s">
        <v>5733</v>
      </c>
      <c r="N309" s="598">
        <v>1</v>
      </c>
      <c r="O309" s="598">
        <v>2</v>
      </c>
      <c r="P309" s="598">
        <v>8</v>
      </c>
      <c r="Q309" s="598">
        <v>14</v>
      </c>
      <c r="R309" s="598">
        <v>20</v>
      </c>
      <c r="S309" s="598">
        <v>26</v>
      </c>
      <c r="T309" s="598">
        <v>32</v>
      </c>
      <c r="U309" s="598">
        <v>38</v>
      </c>
      <c r="V309" s="598">
        <v>44</v>
      </c>
    </row>
    <row r="310" spans="1:22" ht="17.850000000000001">
      <c r="A310" s="593"/>
      <c r="B310" s="596"/>
      <c r="C310" s="596"/>
      <c r="D310" s="596"/>
      <c r="E310" s="596"/>
      <c r="F310" s="596"/>
      <c r="G310" s="596"/>
      <c r="H310" s="596"/>
      <c r="I310" s="596"/>
      <c r="J310" s="596"/>
      <c r="K310" s="596"/>
      <c r="L310" s="597"/>
      <c r="M310" s="596"/>
      <c r="N310" s="1090" t="s">
        <v>5734</v>
      </c>
      <c r="O310" s="1091"/>
      <c r="P310" s="1091"/>
      <c r="Q310" s="1091"/>
      <c r="R310" s="1091"/>
      <c r="S310" s="1091"/>
      <c r="T310" s="1092"/>
      <c r="U310" s="599"/>
      <c r="V310" s="599"/>
    </row>
    <row r="311" spans="1:22">
      <c r="A311" s="593"/>
      <c r="B311" s="600"/>
      <c r="C311" s="601"/>
      <c r="D311" s="601"/>
      <c r="E311" s="601"/>
      <c r="F311" s="601"/>
      <c r="G311" s="601"/>
      <c r="H311" s="601"/>
      <c r="I311" s="601"/>
      <c r="J311" s="601"/>
      <c r="K311" s="601"/>
      <c r="L311" s="594"/>
      <c r="M311" s="593"/>
      <c r="N311" s="602">
        <v>3</v>
      </c>
      <c r="O311" s="603">
        <v>6</v>
      </c>
      <c r="P311" s="603">
        <v>12</v>
      </c>
      <c r="Q311" s="603">
        <v>18</v>
      </c>
      <c r="R311" s="603">
        <v>24</v>
      </c>
      <c r="S311" s="603">
        <v>30</v>
      </c>
      <c r="T311" s="604">
        <v>36</v>
      </c>
      <c r="U311" s="605">
        <v>42</v>
      </c>
      <c r="V311" s="605">
        <v>48</v>
      </c>
    </row>
    <row r="312" spans="1:22" ht="28.25">
      <c r="A312" s="606" t="s">
        <v>98</v>
      </c>
      <c r="B312" s="1093" t="s">
        <v>98</v>
      </c>
      <c r="C312" s="1034"/>
      <c r="D312" s="607"/>
      <c r="E312" s="607"/>
      <c r="F312" s="607"/>
      <c r="G312" s="607"/>
      <c r="H312" s="607"/>
      <c r="I312" s="607"/>
      <c r="J312" s="607"/>
      <c r="K312" s="607"/>
      <c r="L312" s="608" t="s">
        <v>80</v>
      </c>
      <c r="M312" s="609" t="s">
        <v>81</v>
      </c>
      <c r="N312" s="610" t="s">
        <v>80</v>
      </c>
      <c r="O312" s="611" t="s">
        <v>81</v>
      </c>
      <c r="P312" s="611" t="s">
        <v>81</v>
      </c>
      <c r="Q312" s="611" t="s">
        <v>81</v>
      </c>
      <c r="R312" s="611" t="s">
        <v>81</v>
      </c>
      <c r="S312" s="611" t="s">
        <v>81</v>
      </c>
      <c r="T312" s="612" t="s">
        <v>81</v>
      </c>
      <c r="U312" s="611" t="s">
        <v>81</v>
      </c>
      <c r="V312" s="611" t="s">
        <v>81</v>
      </c>
    </row>
    <row r="313" spans="1:22">
      <c r="A313" s="1084"/>
      <c r="B313" s="1081" t="s">
        <v>5735</v>
      </c>
      <c r="C313" s="1081"/>
      <c r="D313" s="601"/>
      <c r="E313" s="601"/>
      <c r="F313" s="601"/>
      <c r="G313" s="601"/>
      <c r="H313" s="601"/>
      <c r="I313" s="601"/>
      <c r="J313" s="601"/>
      <c r="K313" s="601"/>
      <c r="L313" s="614"/>
      <c r="M313" s="601"/>
      <c r="N313" s="615"/>
      <c r="O313" s="616"/>
      <c r="P313" s="616"/>
      <c r="Q313" s="616"/>
      <c r="R313" s="616"/>
      <c r="S313" s="616"/>
      <c r="T313" s="617"/>
      <c r="U313" s="616"/>
      <c r="V313" s="616"/>
    </row>
    <row r="314" spans="1:22">
      <c r="A314" s="1034"/>
      <c r="B314" s="1085" t="s">
        <v>5736</v>
      </c>
      <c r="C314" s="1034"/>
      <c r="D314" s="618"/>
      <c r="E314" s="618"/>
      <c r="F314" s="618"/>
      <c r="G314" s="618"/>
      <c r="H314" s="618"/>
      <c r="I314" s="618"/>
      <c r="J314" s="618"/>
      <c r="K314" s="618"/>
      <c r="L314" s="619" t="s">
        <v>82</v>
      </c>
      <c r="M314" s="620" t="s">
        <v>82</v>
      </c>
      <c r="N314" s="621"/>
      <c r="O314" s="622"/>
      <c r="P314" s="622"/>
      <c r="Q314" s="622"/>
      <c r="R314" s="622"/>
      <c r="S314" s="622"/>
      <c r="T314" s="623"/>
      <c r="U314" s="622"/>
      <c r="V314" s="622"/>
    </row>
    <row r="315" spans="1:22">
      <c r="A315" s="1034"/>
      <c r="B315" s="1085" t="s">
        <v>5737</v>
      </c>
      <c r="C315" s="1034"/>
      <c r="D315" s="618"/>
      <c r="E315" s="618"/>
      <c r="F315" s="618"/>
      <c r="G315" s="618"/>
      <c r="H315" s="618"/>
      <c r="I315" s="618"/>
      <c r="J315" s="618"/>
      <c r="K315" s="618"/>
      <c r="L315" s="619" t="s">
        <v>82</v>
      </c>
      <c r="M315" s="620" t="s">
        <v>82</v>
      </c>
      <c r="N315" s="621"/>
      <c r="O315" s="622"/>
      <c r="P315" s="622"/>
      <c r="Q315" s="622"/>
      <c r="R315" s="622"/>
      <c r="S315" s="622"/>
      <c r="T315" s="623"/>
      <c r="U315" s="622"/>
      <c r="V315" s="622"/>
    </row>
    <row r="316" spans="1:22">
      <c r="A316" s="1034"/>
      <c r="B316" s="1081" t="s">
        <v>5738</v>
      </c>
      <c r="C316" s="1034"/>
      <c r="D316" s="601"/>
      <c r="E316" s="601"/>
      <c r="F316" s="601"/>
      <c r="G316" s="601"/>
      <c r="H316" s="601" t="s">
        <v>5739</v>
      </c>
      <c r="I316" s="624"/>
      <c r="J316" s="625"/>
      <c r="K316" s="625"/>
      <c r="L316" s="626" t="s">
        <v>82</v>
      </c>
      <c r="M316" s="627" t="s">
        <v>82</v>
      </c>
      <c r="N316" s="628"/>
      <c r="O316" s="625" t="s">
        <v>5740</v>
      </c>
      <c r="P316" s="625" t="s">
        <v>5740</v>
      </c>
      <c r="Q316" s="625" t="s">
        <v>5740</v>
      </c>
      <c r="R316" s="625" t="s">
        <v>5740</v>
      </c>
      <c r="S316" s="625" t="s">
        <v>5740</v>
      </c>
      <c r="T316" s="625" t="s">
        <v>5740</v>
      </c>
      <c r="U316" s="625" t="s">
        <v>5740</v>
      </c>
      <c r="V316" s="625" t="s">
        <v>5740</v>
      </c>
    </row>
    <row r="317" spans="1:22">
      <c r="A317" s="1034"/>
      <c r="B317" s="1081" t="s">
        <v>143</v>
      </c>
      <c r="C317" s="1034"/>
      <c r="D317" s="601"/>
      <c r="E317" s="601"/>
      <c r="F317" s="601"/>
      <c r="G317" s="601"/>
      <c r="H317" s="601" t="s">
        <v>5741</v>
      </c>
      <c r="I317" s="624"/>
      <c r="J317" s="625"/>
      <c r="K317" s="625"/>
      <c r="L317" s="626" t="s">
        <v>82</v>
      </c>
      <c r="M317" s="627" t="s">
        <v>82</v>
      </c>
      <c r="N317" s="628"/>
      <c r="O317" s="625" t="s">
        <v>5740</v>
      </c>
      <c r="P317" s="625" t="s">
        <v>5740</v>
      </c>
      <c r="Q317" s="625" t="s">
        <v>5740</v>
      </c>
      <c r="R317" s="625" t="s">
        <v>5740</v>
      </c>
      <c r="S317" s="625" t="s">
        <v>5740</v>
      </c>
      <c r="T317" s="625" t="s">
        <v>5740</v>
      </c>
      <c r="U317" s="625" t="s">
        <v>5740</v>
      </c>
      <c r="V317" s="625" t="s">
        <v>5740</v>
      </c>
    </row>
    <row r="318" spans="1:22" ht="16.149999999999999">
      <c r="A318" s="1034"/>
      <c r="B318" s="1081" t="s">
        <v>140</v>
      </c>
      <c r="C318" s="1034"/>
      <c r="D318" s="1034"/>
      <c r="E318"/>
      <c r="F318"/>
      <c r="G318" s="601"/>
      <c r="H318" s="601" t="s">
        <v>139</v>
      </c>
      <c r="I318" s="629"/>
      <c r="J318" s="625"/>
      <c r="K318" s="625"/>
      <c r="L318" s="626" t="s">
        <v>82</v>
      </c>
      <c r="M318" s="627" t="s">
        <v>82</v>
      </c>
      <c r="N318" s="628"/>
      <c r="O318" s="630"/>
      <c r="P318" s="630"/>
      <c r="Q318" s="630"/>
      <c r="R318" s="631" t="s">
        <v>83</v>
      </c>
      <c r="S318" s="630"/>
      <c r="T318" s="632"/>
      <c r="U318" s="630"/>
      <c r="V318" s="631" t="s">
        <v>83</v>
      </c>
    </row>
    <row r="319" spans="1:22" ht="16.149999999999999">
      <c r="A319" s="1034"/>
      <c r="B319" s="1081" t="s">
        <v>5742</v>
      </c>
      <c r="C319" s="1034"/>
      <c r="D319" s="601"/>
      <c r="E319" s="601"/>
      <c r="F319" s="601"/>
      <c r="G319" s="601"/>
      <c r="H319" s="601" t="s">
        <v>5743</v>
      </c>
      <c r="I319" s="624"/>
      <c r="J319" s="625"/>
      <c r="K319" s="625"/>
      <c r="L319" s="626" t="s">
        <v>82</v>
      </c>
      <c r="M319" s="627" t="s">
        <v>82</v>
      </c>
      <c r="N319" s="628"/>
      <c r="O319" s="630"/>
      <c r="P319" s="630"/>
      <c r="Q319" s="630"/>
      <c r="R319" s="631" t="s">
        <v>83</v>
      </c>
      <c r="S319" s="630"/>
      <c r="T319" s="632"/>
      <c r="U319" s="630"/>
      <c r="V319" s="631" t="s">
        <v>83</v>
      </c>
    </row>
    <row r="320" spans="1:22" ht="16.149999999999999">
      <c r="A320" s="1034"/>
      <c r="B320" s="1081" t="s">
        <v>136</v>
      </c>
      <c r="C320" s="1034"/>
      <c r="D320" s="601"/>
      <c r="E320" s="601"/>
      <c r="F320" s="601"/>
      <c r="G320" s="601"/>
      <c r="H320" s="601" t="s">
        <v>5744</v>
      </c>
      <c r="I320" s="601"/>
      <c r="J320" s="625"/>
      <c r="K320" s="625"/>
      <c r="L320" s="626" t="s">
        <v>82</v>
      </c>
      <c r="M320" s="627" t="s">
        <v>82</v>
      </c>
      <c r="N320" s="628"/>
      <c r="O320" s="630"/>
      <c r="P320" s="630"/>
      <c r="Q320" s="633"/>
      <c r="R320" s="631" t="s">
        <v>83</v>
      </c>
      <c r="S320" s="631"/>
      <c r="T320" s="634"/>
      <c r="U320" s="630"/>
      <c r="V320" s="631" t="s">
        <v>83</v>
      </c>
    </row>
    <row r="321" spans="1:22" ht="16.149999999999999">
      <c r="A321" s="1034"/>
      <c r="B321" s="1085" t="s">
        <v>5745</v>
      </c>
      <c r="C321" s="1034"/>
      <c r="D321" s="618"/>
      <c r="E321" s="618"/>
      <c r="F321" s="618"/>
      <c r="G321" s="618"/>
      <c r="H321" s="618" t="s">
        <v>5746</v>
      </c>
      <c r="I321" s="618" t="s">
        <v>5747</v>
      </c>
      <c r="J321" s="618"/>
      <c r="K321" s="635"/>
      <c r="L321" s="619" t="s">
        <v>82</v>
      </c>
      <c r="M321" s="620" t="s">
        <v>82</v>
      </c>
      <c r="N321" s="621"/>
      <c r="O321" s="622"/>
      <c r="P321" s="636" t="s">
        <v>83</v>
      </c>
      <c r="Q321" s="636"/>
      <c r="R321" s="636" t="s">
        <v>83</v>
      </c>
      <c r="S321" s="636"/>
      <c r="T321" s="637" t="s">
        <v>83</v>
      </c>
      <c r="U321" s="638"/>
      <c r="V321" s="636" t="s">
        <v>83</v>
      </c>
    </row>
    <row r="322" spans="1:22" ht="16.149999999999999">
      <c r="A322" s="1034"/>
      <c r="B322" s="1085" t="s">
        <v>5748</v>
      </c>
      <c r="C322" s="1034"/>
      <c r="D322" s="618"/>
      <c r="E322" s="618"/>
      <c r="F322" s="618"/>
      <c r="G322" s="618"/>
      <c r="H322" s="618" t="s">
        <v>5749</v>
      </c>
      <c r="I322" s="618" t="s">
        <v>5750</v>
      </c>
      <c r="J322" s="618"/>
      <c r="K322" s="618"/>
      <c r="L322" s="619" t="s">
        <v>82</v>
      </c>
      <c r="M322" s="620" t="s">
        <v>82</v>
      </c>
      <c r="N322" s="639"/>
      <c r="O322" s="622"/>
      <c r="P322" s="636" t="s">
        <v>83</v>
      </c>
      <c r="Q322" s="636"/>
      <c r="R322" s="636" t="s">
        <v>83</v>
      </c>
      <c r="S322" s="636"/>
      <c r="T322" s="637" t="s">
        <v>83</v>
      </c>
      <c r="U322" s="636"/>
      <c r="V322" s="636" t="s">
        <v>83</v>
      </c>
    </row>
    <row r="323" spans="1:22" ht="16.149999999999999">
      <c r="A323" s="1034"/>
      <c r="B323" s="1081" t="s">
        <v>5751</v>
      </c>
      <c r="C323" s="1034"/>
      <c r="D323" s="601"/>
      <c r="E323" s="601"/>
      <c r="F323" s="601"/>
      <c r="G323" s="601"/>
      <c r="H323" s="601"/>
      <c r="I323" s="601"/>
      <c r="J323" s="601"/>
      <c r="K323" s="601"/>
      <c r="L323" s="626" t="s">
        <v>82</v>
      </c>
      <c r="M323" s="627" t="s">
        <v>82</v>
      </c>
      <c r="N323" s="628"/>
      <c r="O323" s="630"/>
      <c r="P323" s="630"/>
      <c r="Q323" s="630"/>
      <c r="R323" s="640" t="s">
        <v>83</v>
      </c>
      <c r="S323" s="630"/>
      <c r="T323" s="630"/>
      <c r="U323" s="630"/>
      <c r="V323" s="630"/>
    </row>
    <row r="324" spans="1:22" ht="16.149999999999999">
      <c r="A324" s="1034"/>
      <c r="B324" s="613" t="s">
        <v>5752</v>
      </c>
      <c r="C324" s="601"/>
      <c r="D324" s="601"/>
      <c r="E324" s="601"/>
      <c r="F324" s="601"/>
      <c r="G324" s="601"/>
      <c r="H324" s="601"/>
      <c r="I324" s="601"/>
      <c r="J324" s="601"/>
      <c r="K324" s="601"/>
      <c r="L324" s="636" t="s">
        <v>83</v>
      </c>
      <c r="M324" s="636" t="s">
        <v>83</v>
      </c>
      <c r="N324" s="628"/>
      <c r="O324" s="630"/>
      <c r="P324" s="630"/>
      <c r="Q324" s="630"/>
      <c r="R324" s="631"/>
      <c r="S324" s="630"/>
      <c r="T324" s="630"/>
      <c r="U324" s="630"/>
      <c r="V324" s="630"/>
    </row>
    <row r="325" spans="1:22">
      <c r="A325" s="1034"/>
      <c r="B325" s="1085" t="s">
        <v>5753</v>
      </c>
      <c r="C325" s="1034"/>
      <c r="D325" s="1034"/>
      <c r="E325" s="1034"/>
      <c r="F325" s="1034"/>
      <c r="G325" s="1034"/>
      <c r="H325" s="641"/>
      <c r="I325" s="641"/>
      <c r="J325" s="641"/>
      <c r="K325" s="641"/>
      <c r="L325" s="619" t="s">
        <v>82</v>
      </c>
      <c r="M325" s="620" t="s">
        <v>82</v>
      </c>
      <c r="N325" s="642"/>
      <c r="O325" s="618"/>
      <c r="P325" s="618"/>
      <c r="Q325" s="618"/>
      <c r="R325" s="618"/>
      <c r="S325" s="618"/>
      <c r="T325" s="643"/>
      <c r="U325" s="618"/>
      <c r="V325" s="618"/>
    </row>
    <row r="326" spans="1:22" ht="16.149999999999999">
      <c r="A326" s="1034"/>
      <c r="B326" s="613" t="s">
        <v>1947</v>
      </c>
      <c r="C326" s="644"/>
      <c r="D326" s="644"/>
      <c r="E326" s="644"/>
      <c r="F326" s="644"/>
      <c r="G326" s="644"/>
      <c r="H326" s="601" t="s">
        <v>5754</v>
      </c>
      <c r="I326" s="644"/>
      <c r="J326" s="644"/>
      <c r="K326" s="601"/>
      <c r="L326" s="626" t="s">
        <v>82</v>
      </c>
      <c r="M326" s="627" t="s">
        <v>82</v>
      </c>
      <c r="N326" s="614"/>
      <c r="O326" s="601"/>
      <c r="P326" s="601"/>
      <c r="Q326" s="631"/>
      <c r="R326" s="601"/>
      <c r="S326" s="601"/>
      <c r="T326" s="645"/>
      <c r="U326" s="631"/>
      <c r="V326" s="601"/>
    </row>
    <row r="327" spans="1:22">
      <c r="A327" s="1034"/>
      <c r="B327" s="1085" t="s">
        <v>5755</v>
      </c>
      <c r="C327" s="1034"/>
      <c r="D327" s="1034"/>
      <c r="E327"/>
      <c r="F327"/>
      <c r="G327" s="618"/>
      <c r="H327" s="641"/>
      <c r="I327" s="641"/>
      <c r="J327" s="618"/>
      <c r="K327" s="618"/>
      <c r="L327" s="619" t="s">
        <v>82</v>
      </c>
      <c r="M327" s="620" t="s">
        <v>82</v>
      </c>
      <c r="N327" s="621"/>
      <c r="O327" s="622"/>
      <c r="P327" s="622"/>
      <c r="Q327" s="622"/>
      <c r="R327" s="622"/>
      <c r="S327" s="622"/>
      <c r="T327" s="623"/>
      <c r="U327" s="622"/>
      <c r="V327" s="622"/>
    </row>
    <row r="328" spans="1:22">
      <c r="A328" s="1034"/>
      <c r="B328" s="1081" t="s">
        <v>120</v>
      </c>
      <c r="C328" s="1034"/>
      <c r="D328" s="1034"/>
      <c r="E328"/>
      <c r="F328"/>
      <c r="G328" s="601"/>
      <c r="H328" s="601" t="s">
        <v>5756</v>
      </c>
      <c r="I328" s="644"/>
      <c r="J328" s="644"/>
      <c r="K328" s="644"/>
      <c r="L328" s="626" t="s">
        <v>82</v>
      </c>
      <c r="M328" s="644"/>
      <c r="N328" s="627"/>
      <c r="O328" s="627"/>
      <c r="P328" s="627"/>
      <c r="Q328" s="627"/>
      <c r="R328" s="627"/>
      <c r="S328" s="633"/>
      <c r="T328" s="633"/>
      <c r="U328" s="633"/>
      <c r="V328" s="633"/>
    </row>
    <row r="329" spans="1:22">
      <c r="A329" s="1034"/>
      <c r="B329" s="1081" t="s">
        <v>114</v>
      </c>
      <c r="C329" s="1034"/>
      <c r="D329" s="601"/>
      <c r="E329" s="601"/>
      <c r="F329" s="601"/>
      <c r="G329" s="601"/>
      <c r="H329" s="601" t="s">
        <v>112</v>
      </c>
      <c r="I329" s="644"/>
      <c r="J329" s="644"/>
      <c r="K329" s="644"/>
      <c r="L329" s="626" t="s">
        <v>82</v>
      </c>
      <c r="M329" s="644"/>
      <c r="N329" s="627"/>
      <c r="O329" s="627"/>
      <c r="P329" s="627"/>
      <c r="Q329" s="627"/>
      <c r="R329" s="627"/>
      <c r="S329" s="633"/>
      <c r="T329" s="633"/>
      <c r="U329" s="633"/>
      <c r="V329" s="633"/>
    </row>
    <row r="330" spans="1:22">
      <c r="A330" s="1034"/>
      <c r="B330" s="1081" t="s">
        <v>5757</v>
      </c>
      <c r="C330" s="1034"/>
      <c r="D330" s="601"/>
      <c r="E330" s="601"/>
      <c r="F330" s="601"/>
      <c r="G330" s="601"/>
      <c r="H330" s="601" t="s">
        <v>112</v>
      </c>
      <c r="I330" s="644"/>
      <c r="J330" s="644"/>
      <c r="K330" s="644"/>
      <c r="L330" s="626" t="s">
        <v>82</v>
      </c>
      <c r="M330" s="644"/>
      <c r="N330" s="627"/>
      <c r="O330" s="627"/>
      <c r="P330" s="627"/>
      <c r="Q330" s="627"/>
      <c r="R330" s="627"/>
      <c r="S330" s="633"/>
      <c r="T330" s="633"/>
      <c r="U330" s="633"/>
      <c r="V330" s="633"/>
    </row>
    <row r="331" spans="1:22" ht="28.25">
      <c r="A331" s="646"/>
      <c r="B331" s="593"/>
      <c r="C331" s="593"/>
      <c r="D331" s="593"/>
      <c r="E331" s="593"/>
      <c r="F331" s="593"/>
      <c r="G331" s="646"/>
      <c r="H331" s="646"/>
      <c r="I331" s="647" t="s">
        <v>159</v>
      </c>
      <c r="J331" s="648" t="s">
        <v>110</v>
      </c>
      <c r="K331" s="648"/>
      <c r="L331" s="649">
        <v>1</v>
      </c>
      <c r="M331" s="650">
        <v>1</v>
      </c>
      <c r="N331" s="651"/>
      <c r="O331" s="652"/>
      <c r="P331" s="651"/>
      <c r="Q331" s="651"/>
      <c r="R331" s="651"/>
      <c r="S331" s="652"/>
      <c r="T331" s="652"/>
      <c r="U331" s="652"/>
      <c r="V331" s="652"/>
    </row>
    <row r="332" spans="1:22" ht="21.35">
      <c r="A332" s="1082" t="s">
        <v>109</v>
      </c>
      <c r="B332" s="1034"/>
      <c r="C332" s="1034"/>
      <c r="D332" s="1034"/>
      <c r="E332" s="1034"/>
      <c r="F332" s="1034"/>
      <c r="G332" s="1034"/>
      <c r="H332" s="593"/>
      <c r="I332" s="593"/>
      <c r="J332" s="593"/>
      <c r="K332" s="593"/>
      <c r="L332" s="593"/>
      <c r="M332" s="593"/>
      <c r="N332" s="593"/>
      <c r="O332" s="593"/>
      <c r="P332" s="593"/>
      <c r="Q332" s="593"/>
      <c r="R332" s="593"/>
      <c r="S332" s="593"/>
      <c r="T332" s="593"/>
      <c r="U332" s="593"/>
      <c r="V332" s="593"/>
    </row>
    <row r="333" spans="1:22">
      <c r="A333" s="593"/>
      <c r="B333" s="653">
        <v>1</v>
      </c>
      <c r="C333" s="653">
        <v>2</v>
      </c>
      <c r="D333" s="653">
        <v>3</v>
      </c>
      <c r="E333" s="653"/>
      <c r="F333" s="653"/>
      <c r="G333" s="653">
        <v>4</v>
      </c>
      <c r="H333" s="593"/>
      <c r="I333" s="593"/>
      <c r="J333" s="593"/>
      <c r="K333" s="593"/>
      <c r="L333" s="593"/>
      <c r="M333" s="593"/>
      <c r="N333" s="593"/>
      <c r="O333" s="593"/>
      <c r="P333" s="593"/>
      <c r="Q333" s="593"/>
      <c r="R333" s="593"/>
      <c r="S333" s="593"/>
      <c r="T333" s="593"/>
      <c r="U333" s="593"/>
      <c r="V333" s="593"/>
    </row>
    <row r="334" spans="1:22">
      <c r="A334" s="593"/>
      <c r="B334" s="654"/>
      <c r="C334" s="655"/>
      <c r="D334" s="655"/>
      <c r="E334" s="655"/>
      <c r="F334" s="655"/>
      <c r="G334" s="655"/>
      <c r="H334" s="593"/>
      <c r="I334" s="593"/>
      <c r="J334" s="593"/>
      <c r="K334" s="593"/>
      <c r="L334" s="593"/>
      <c r="M334" s="593"/>
      <c r="N334" s="593"/>
      <c r="O334" s="593"/>
      <c r="P334" s="593"/>
      <c r="Q334" s="593"/>
      <c r="R334" s="593"/>
      <c r="S334" s="593"/>
      <c r="T334" s="593"/>
      <c r="U334" s="593"/>
      <c r="V334" s="593"/>
    </row>
    <row r="335" spans="1:22">
      <c r="A335" s="656" t="s">
        <v>108</v>
      </c>
      <c r="B335" s="657"/>
      <c r="C335" s="657"/>
      <c r="D335" s="657"/>
      <c r="E335" s="657"/>
      <c r="F335" s="657"/>
      <c r="G335" s="657"/>
      <c r="H335" s="593"/>
      <c r="I335" s="593"/>
      <c r="J335" s="593"/>
      <c r="K335" s="593"/>
      <c r="L335" s="593"/>
      <c r="M335" s="593"/>
      <c r="N335" s="593"/>
      <c r="O335" s="593"/>
      <c r="P335" s="593"/>
      <c r="Q335" s="593"/>
      <c r="R335" s="593"/>
      <c r="S335" s="593"/>
      <c r="T335" s="593"/>
      <c r="U335" s="593"/>
      <c r="V335" s="593"/>
    </row>
    <row r="336" spans="1:22">
      <c r="A336" s="658" t="s">
        <v>107</v>
      </c>
      <c r="B336" s="657"/>
      <c r="C336" s="657"/>
      <c r="D336" s="657"/>
      <c r="E336" s="657"/>
      <c r="F336" s="657"/>
      <c r="G336" s="657"/>
      <c r="H336" s="593"/>
      <c r="I336" s="593"/>
      <c r="J336" s="593"/>
      <c r="K336" s="593"/>
      <c r="L336" s="593"/>
      <c r="M336" s="593"/>
      <c r="N336" s="593"/>
      <c r="O336" s="593"/>
      <c r="P336" s="593"/>
      <c r="Q336" s="593"/>
      <c r="R336" s="593"/>
      <c r="S336" s="593"/>
      <c r="T336" s="593"/>
      <c r="U336" s="593"/>
      <c r="V336" s="593"/>
    </row>
    <row r="337" spans="1:22">
      <c r="A337" s="658" t="s">
        <v>5758</v>
      </c>
      <c r="B337" s="657"/>
      <c r="C337" s="657"/>
      <c r="D337" s="657"/>
      <c r="E337" s="657"/>
      <c r="F337" s="657"/>
      <c r="G337" s="657"/>
      <c r="H337" s="593"/>
      <c r="I337" s="593"/>
      <c r="J337" s="593"/>
      <c r="K337" s="593"/>
      <c r="L337" s="593"/>
      <c r="M337" s="593"/>
      <c r="N337" s="593"/>
      <c r="O337" s="593"/>
      <c r="P337" s="593"/>
      <c r="Q337" s="593"/>
      <c r="R337" s="593"/>
      <c r="S337" s="593"/>
      <c r="T337" s="593"/>
      <c r="U337" s="593"/>
      <c r="V337" s="593"/>
    </row>
    <row r="338" spans="1:22">
      <c r="A338" s="658" t="s">
        <v>104</v>
      </c>
      <c r="B338" s="657"/>
      <c r="C338" s="657"/>
      <c r="D338" s="657"/>
      <c r="E338" s="657"/>
      <c r="F338" s="657"/>
      <c r="G338" s="657"/>
      <c r="H338" s="593"/>
      <c r="I338" s="593"/>
      <c r="J338" s="593"/>
      <c r="K338" s="593"/>
      <c r="L338" s="593"/>
      <c r="M338" s="593"/>
      <c r="N338" s="593"/>
      <c r="O338" s="593"/>
      <c r="P338" s="593"/>
      <c r="Q338" s="593"/>
      <c r="R338" s="593"/>
      <c r="S338" s="593"/>
      <c r="T338" s="593"/>
      <c r="U338" s="593"/>
      <c r="V338" s="593"/>
    </row>
    <row r="339" spans="1:22">
      <c r="A339" s="658" t="s">
        <v>5759</v>
      </c>
      <c r="B339" s="657"/>
      <c r="C339" s="657"/>
      <c r="D339" s="657"/>
      <c r="E339" s="657"/>
      <c r="F339" s="657"/>
      <c r="G339" s="657"/>
      <c r="H339" s="593"/>
      <c r="I339" s="593"/>
      <c r="J339" s="593"/>
      <c r="K339" s="593"/>
      <c r="L339" s="593"/>
      <c r="M339" s="593"/>
      <c r="N339" s="593"/>
      <c r="O339" s="593"/>
      <c r="P339" s="593"/>
      <c r="Q339" s="593"/>
      <c r="R339" s="593"/>
      <c r="S339" s="593"/>
      <c r="T339" s="593"/>
      <c r="U339" s="593"/>
      <c r="V339" s="593"/>
    </row>
    <row r="340" spans="1:22">
      <c r="A340" s="658" t="s">
        <v>105</v>
      </c>
      <c r="B340" s="657"/>
      <c r="C340" s="657"/>
      <c r="D340" s="657"/>
      <c r="E340" s="657"/>
      <c r="F340" s="657"/>
      <c r="G340" s="657"/>
      <c r="H340" s="593"/>
      <c r="I340" s="593"/>
      <c r="J340" s="593"/>
      <c r="K340" s="593"/>
      <c r="L340" s="593"/>
      <c r="M340" s="593"/>
      <c r="N340" s="593"/>
      <c r="O340" s="593"/>
      <c r="P340" s="593"/>
      <c r="Q340" s="593"/>
      <c r="R340" s="593"/>
      <c r="S340" s="593"/>
      <c r="T340" s="593"/>
      <c r="U340" s="593"/>
      <c r="V340" s="593"/>
    </row>
    <row r="341" spans="1:22">
      <c r="A341" s="658" t="s">
        <v>5760</v>
      </c>
      <c r="B341" s="657"/>
      <c r="C341" s="657"/>
      <c r="D341" s="657"/>
      <c r="E341" s="657"/>
      <c r="F341" s="657"/>
      <c r="G341" s="657"/>
      <c r="H341" s="593"/>
      <c r="I341" s="593"/>
      <c r="J341" s="593"/>
      <c r="K341" s="593"/>
      <c r="L341" s="593"/>
      <c r="M341" s="593"/>
      <c r="N341" s="593"/>
      <c r="O341" s="593"/>
      <c r="P341" s="593"/>
      <c r="Q341" s="593"/>
      <c r="R341" s="593"/>
      <c r="S341" s="593"/>
      <c r="T341" s="593"/>
      <c r="U341" s="593"/>
      <c r="V341" s="593"/>
    </row>
    <row r="342" spans="1:22">
      <c r="A342" s="658" t="s">
        <v>101</v>
      </c>
      <c r="B342" s="657"/>
      <c r="C342" s="657"/>
      <c r="D342" s="657"/>
      <c r="E342" s="657"/>
      <c r="F342" s="657"/>
      <c r="G342" s="657"/>
      <c r="H342" s="593"/>
      <c r="I342" s="593"/>
      <c r="J342" s="593"/>
      <c r="K342" s="593"/>
      <c r="L342" s="593"/>
      <c r="M342" s="593"/>
      <c r="N342" s="593"/>
      <c r="O342" s="593"/>
      <c r="P342" s="593"/>
      <c r="Q342" s="593"/>
      <c r="R342" s="593"/>
      <c r="S342" s="593"/>
      <c r="T342" s="593"/>
      <c r="U342" s="593"/>
      <c r="V342" s="593"/>
    </row>
    <row r="343" spans="1:22">
      <c r="A343" s="593"/>
      <c r="B343" s="653"/>
      <c r="C343" s="653"/>
      <c r="D343" s="653"/>
      <c r="E343" s="653"/>
      <c r="F343" s="653"/>
      <c r="G343" s="653"/>
      <c r="H343" s="593"/>
      <c r="I343" s="593"/>
      <c r="J343" s="593"/>
      <c r="K343" s="593"/>
      <c r="L343" s="593"/>
      <c r="M343" s="593"/>
      <c r="N343" s="593"/>
      <c r="O343" s="593"/>
      <c r="P343" s="593"/>
      <c r="Q343" s="593"/>
      <c r="R343" s="593"/>
      <c r="S343" s="593"/>
      <c r="T343" s="593"/>
      <c r="U343" s="593"/>
      <c r="V343" s="593"/>
    </row>
    <row r="344" spans="1:22">
      <c r="A344" s="1083" t="s">
        <v>100</v>
      </c>
      <c r="B344" s="1034"/>
      <c r="C344" s="1034"/>
      <c r="D344" s="1034"/>
      <c r="E344" s="1034"/>
      <c r="F344" s="1034"/>
      <c r="G344" s="1034"/>
      <c r="H344" s="593"/>
      <c r="I344" s="593"/>
      <c r="J344" s="593"/>
      <c r="K344" s="593"/>
      <c r="L344" s="593"/>
      <c r="M344" s="593"/>
      <c r="N344" s="593"/>
      <c r="O344" s="593"/>
      <c r="P344" s="593"/>
      <c r="Q344" s="593"/>
      <c r="R344" s="593"/>
      <c r="S344" s="593"/>
      <c r="T344" s="593"/>
      <c r="U344" s="593"/>
      <c r="V344" s="593"/>
    </row>
    <row r="345" spans="1:22" ht="22.5">
      <c r="A345" s="659" t="s">
        <v>99</v>
      </c>
      <c r="B345" s="659"/>
      <c r="C345" s="659"/>
      <c r="D345" s="660" t="s">
        <v>98</v>
      </c>
      <c r="E345" s="660"/>
      <c r="F345" s="660"/>
      <c r="G345" s="660"/>
      <c r="H345" s="593"/>
      <c r="I345" s="593"/>
      <c r="J345" s="593"/>
      <c r="K345" s="593"/>
      <c r="L345" s="593"/>
      <c r="M345" s="593"/>
      <c r="N345" s="593"/>
      <c r="O345" s="593"/>
      <c r="P345" s="593"/>
      <c r="Q345" s="593"/>
      <c r="R345" s="593"/>
      <c r="S345" s="593"/>
      <c r="T345" s="593"/>
      <c r="U345" s="593"/>
      <c r="V345" s="593"/>
    </row>
    <row r="346" spans="1:22" ht="29.95">
      <c r="A346" s="661"/>
      <c r="B346" s="662"/>
      <c r="C346" s="662"/>
      <c r="D346" s="663" t="s">
        <v>80</v>
      </c>
      <c r="E346" s="663"/>
      <c r="F346" s="663"/>
      <c r="G346" s="663" t="s">
        <v>81</v>
      </c>
      <c r="H346" s="593"/>
      <c r="I346" s="593"/>
      <c r="J346" s="593"/>
      <c r="K346" s="593"/>
      <c r="L346" s="593"/>
      <c r="M346" s="593"/>
      <c r="N346" s="593"/>
      <c r="O346" s="593"/>
      <c r="P346" s="593"/>
      <c r="Q346" s="593"/>
      <c r="R346" s="593"/>
      <c r="S346" s="593"/>
      <c r="T346" s="593"/>
      <c r="U346" s="593"/>
      <c r="V346" s="593"/>
    </row>
    <row r="347" spans="1:22" ht="22.5">
      <c r="A347" s="1079" t="s">
        <v>97</v>
      </c>
      <c r="B347" s="1034"/>
      <c r="C347" s="665"/>
      <c r="D347" s="666" t="s">
        <v>82</v>
      </c>
      <c r="E347" s="666"/>
      <c r="F347" s="666"/>
      <c r="G347" s="666" t="s">
        <v>82</v>
      </c>
      <c r="H347" s="593"/>
      <c r="I347" s="593"/>
      <c r="J347" s="593"/>
      <c r="K347" s="593"/>
      <c r="L347" s="593"/>
      <c r="M347" s="593"/>
      <c r="N347" s="593"/>
      <c r="O347" s="593"/>
      <c r="P347" s="593"/>
      <c r="Q347" s="593"/>
      <c r="R347" s="593"/>
      <c r="S347" s="593"/>
      <c r="T347" s="593"/>
      <c r="U347" s="593"/>
      <c r="V347" s="593"/>
    </row>
    <row r="348" spans="1:22" ht="22.5">
      <c r="A348" s="664" t="s">
        <v>96</v>
      </c>
      <c r="B348" s="665"/>
      <c r="C348" s="665"/>
      <c r="D348" s="666" t="s">
        <v>82</v>
      </c>
      <c r="E348" s="666"/>
      <c r="F348" s="666"/>
      <c r="G348" s="666" t="s">
        <v>82</v>
      </c>
      <c r="H348" s="593"/>
      <c r="I348" s="593"/>
      <c r="J348" s="593"/>
      <c r="K348" s="593"/>
      <c r="L348" s="593"/>
      <c r="M348" s="593"/>
      <c r="N348" s="593"/>
      <c r="O348" s="593"/>
      <c r="P348" s="593"/>
      <c r="Q348" s="593"/>
      <c r="R348" s="593"/>
      <c r="S348" s="593"/>
      <c r="T348" s="593"/>
      <c r="U348" s="593"/>
      <c r="V348" s="593"/>
    </row>
    <row r="349" spans="1:22" ht="22.5">
      <c r="A349" s="664" t="s">
        <v>95</v>
      </c>
      <c r="B349" s="665"/>
      <c r="C349" s="665"/>
      <c r="D349" s="666" t="s">
        <v>82</v>
      </c>
      <c r="E349" s="666"/>
      <c r="F349" s="666"/>
      <c r="G349" s="666" t="s">
        <v>82</v>
      </c>
      <c r="H349" s="593"/>
      <c r="I349" s="593"/>
      <c r="J349" s="593"/>
      <c r="K349" s="593"/>
      <c r="L349" s="593"/>
      <c r="M349" s="593"/>
      <c r="N349" s="593"/>
      <c r="O349" s="593"/>
      <c r="P349" s="593"/>
      <c r="Q349" s="593"/>
      <c r="R349" s="593"/>
      <c r="S349" s="593"/>
      <c r="T349" s="593"/>
      <c r="U349" s="593"/>
      <c r="V349" s="593"/>
    </row>
    <row r="350" spans="1:22" ht="22.5">
      <c r="A350" s="664" t="s">
        <v>94</v>
      </c>
      <c r="B350" s="665"/>
      <c r="C350" s="665"/>
      <c r="D350" s="666" t="s">
        <v>82</v>
      </c>
      <c r="E350" s="666"/>
      <c r="F350" s="666"/>
      <c r="G350" s="666" t="s">
        <v>82</v>
      </c>
      <c r="H350" s="593"/>
      <c r="I350" s="593"/>
      <c r="J350" s="593"/>
      <c r="K350" s="593"/>
      <c r="L350" s="593"/>
      <c r="M350" s="593"/>
      <c r="N350" s="593"/>
      <c r="O350" s="593"/>
      <c r="P350" s="593"/>
      <c r="Q350" s="593"/>
      <c r="R350" s="593"/>
      <c r="S350" s="593"/>
      <c r="T350" s="593"/>
      <c r="U350" s="593"/>
      <c r="V350" s="593"/>
    </row>
    <row r="351" spans="1:22" ht="22.5">
      <c r="A351" s="664" t="s">
        <v>5761</v>
      </c>
      <c r="B351" s="665"/>
      <c r="C351" s="665"/>
      <c r="D351" s="667" t="s">
        <v>83</v>
      </c>
      <c r="E351" s="667"/>
      <c r="F351" s="667"/>
      <c r="G351" s="667" t="s">
        <v>83</v>
      </c>
      <c r="H351" s="593"/>
      <c r="I351" s="593"/>
      <c r="J351" s="593"/>
      <c r="K351" s="593"/>
      <c r="L351" s="593"/>
      <c r="M351" s="593"/>
      <c r="N351" s="593"/>
      <c r="O351" s="593"/>
      <c r="P351" s="593"/>
      <c r="Q351" s="593"/>
      <c r="R351" s="593"/>
      <c r="S351" s="593"/>
      <c r="T351" s="593"/>
      <c r="U351" s="593"/>
      <c r="V351" s="593"/>
    </row>
    <row r="352" spans="1:22" ht="22.5">
      <c r="A352" s="664" t="s">
        <v>1947</v>
      </c>
      <c r="B352" s="665"/>
      <c r="C352" s="665"/>
      <c r="D352" s="666" t="s">
        <v>82</v>
      </c>
      <c r="E352" s="666"/>
      <c r="F352" s="666"/>
      <c r="G352" s="666" t="s">
        <v>82</v>
      </c>
      <c r="H352" s="593"/>
      <c r="I352" s="593"/>
      <c r="J352" s="593"/>
      <c r="K352" s="593"/>
      <c r="L352" s="593"/>
      <c r="M352" s="593"/>
      <c r="N352" s="593"/>
      <c r="O352" s="593"/>
      <c r="P352" s="593"/>
      <c r="Q352" s="593"/>
      <c r="R352" s="593"/>
      <c r="S352" s="593"/>
      <c r="T352" s="593"/>
      <c r="U352" s="593"/>
      <c r="V352" s="593"/>
    </row>
    <row r="353" spans="1:22" ht="17.850000000000001">
      <c r="A353" s="1079" t="s">
        <v>5753</v>
      </c>
      <c r="B353" s="1079"/>
      <c r="C353" s="1079"/>
      <c r="D353" s="666" t="s">
        <v>82</v>
      </c>
      <c r="E353" s="666"/>
      <c r="F353" s="666"/>
      <c r="G353" s="666" t="s">
        <v>82</v>
      </c>
      <c r="H353" s="593"/>
      <c r="I353" s="593"/>
      <c r="J353" s="593"/>
      <c r="K353" s="593"/>
      <c r="L353" s="593"/>
      <c r="M353" s="593"/>
      <c r="N353" s="593"/>
      <c r="O353" s="593"/>
      <c r="P353" s="593"/>
      <c r="Q353" s="593"/>
      <c r="R353" s="593"/>
      <c r="S353" s="593"/>
      <c r="T353" s="593"/>
      <c r="U353" s="593"/>
      <c r="V353" s="593"/>
    </row>
    <row r="354" spans="1:22" ht="22.5">
      <c r="A354" s="1079" t="s">
        <v>5762</v>
      </c>
      <c r="B354" s="1034"/>
      <c r="C354" s="665"/>
      <c r="D354" s="666" t="s">
        <v>82</v>
      </c>
      <c r="E354" s="666"/>
      <c r="F354" s="666"/>
      <c r="G354" s="666" t="s">
        <v>82</v>
      </c>
      <c r="H354" s="593"/>
      <c r="I354" s="593"/>
      <c r="J354" s="593"/>
      <c r="K354" s="593"/>
      <c r="L354" s="593"/>
      <c r="M354" s="593"/>
      <c r="N354" s="593"/>
      <c r="O354" s="593"/>
      <c r="P354" s="593"/>
      <c r="Q354" s="593"/>
      <c r="R354" s="593"/>
      <c r="S354" s="593"/>
      <c r="T354" s="593"/>
      <c r="U354" s="593"/>
      <c r="V354" s="593"/>
    </row>
    <row r="355" spans="1:22" ht="22.5">
      <c r="A355" s="664" t="s">
        <v>5763</v>
      </c>
      <c r="B355" s="665"/>
      <c r="C355" s="665"/>
      <c r="D355" s="666" t="s">
        <v>82</v>
      </c>
      <c r="E355" s="666"/>
      <c r="F355" s="666"/>
      <c r="G355" s="668"/>
      <c r="H355" s="593"/>
      <c r="I355" s="593"/>
      <c r="J355" s="593"/>
      <c r="K355" s="593"/>
      <c r="L355" s="593"/>
      <c r="M355" s="593"/>
      <c r="N355" s="593"/>
      <c r="O355" s="593"/>
      <c r="P355" s="593"/>
      <c r="Q355" s="593"/>
      <c r="R355" s="593"/>
      <c r="S355" s="593"/>
      <c r="T355" s="593"/>
      <c r="U355" s="593"/>
      <c r="V355" s="593"/>
    </row>
    <row r="356" spans="1:22" ht="25.35">
      <c r="A356" s="669" t="s">
        <v>82</v>
      </c>
      <c r="B356" s="670" t="s">
        <v>5764</v>
      </c>
      <c r="C356" s="671" t="s">
        <v>83</v>
      </c>
      <c r="D356" s="670" t="s">
        <v>87</v>
      </c>
      <c r="E356" s="670"/>
      <c r="F356" s="670"/>
      <c r="G356" s="595"/>
      <c r="H356" s="595"/>
      <c r="I356" s="593"/>
      <c r="J356" s="593"/>
      <c r="K356" s="593"/>
      <c r="L356" s="593"/>
      <c r="M356" s="593"/>
      <c r="N356" s="593"/>
      <c r="O356" s="593"/>
      <c r="P356" s="593"/>
      <c r="Q356" s="593"/>
      <c r="R356" s="593"/>
      <c r="S356" s="593"/>
      <c r="T356" s="593"/>
      <c r="U356" s="593"/>
      <c r="V356" s="593"/>
    </row>
    <row r="357" spans="1:22" ht="15.55">
      <c r="A357" s="672"/>
      <c r="B357" s="673"/>
      <c r="C357" s="593"/>
      <c r="D357" s="593"/>
      <c r="E357" s="593"/>
      <c r="F357" s="593"/>
      <c r="G357" s="646"/>
      <c r="H357" s="646"/>
      <c r="I357" s="593"/>
      <c r="J357" s="593"/>
      <c r="K357" s="593"/>
      <c r="L357" s="593"/>
      <c r="M357" s="593"/>
      <c r="N357" s="593"/>
      <c r="O357" s="593"/>
      <c r="P357" s="593"/>
      <c r="Q357" s="593"/>
      <c r="R357" s="593"/>
      <c r="S357" s="593"/>
      <c r="T357" s="593"/>
      <c r="U357" s="593"/>
      <c r="V357" s="593"/>
    </row>
    <row r="358" spans="1:22" ht="29.95">
      <c r="A358" s="674" t="s">
        <v>80</v>
      </c>
      <c r="B358" s="1080" t="s">
        <v>86</v>
      </c>
      <c r="C358" s="1034"/>
      <c r="D358" s="1034"/>
      <c r="E358" s="1034"/>
      <c r="F358" s="1034"/>
      <c r="G358" s="1034"/>
      <c r="H358" s="1034"/>
      <c r="I358" s="593"/>
      <c r="J358" s="593"/>
      <c r="K358" s="593"/>
      <c r="L358" s="593"/>
      <c r="M358" s="593"/>
      <c r="N358" s="593"/>
      <c r="O358" s="593"/>
      <c r="P358" s="593"/>
      <c r="Q358" s="593"/>
      <c r="R358" s="593"/>
      <c r="S358" s="593"/>
      <c r="T358" s="593"/>
      <c r="U358" s="593"/>
      <c r="V358" s="593"/>
    </row>
    <row r="359" spans="1:22" ht="29.95">
      <c r="A359" s="674" t="s">
        <v>81</v>
      </c>
      <c r="B359" s="1080" t="s">
        <v>155</v>
      </c>
      <c r="C359" s="1034"/>
      <c r="D359" s="1034"/>
      <c r="E359" s="1034"/>
      <c r="F359" s="1034"/>
      <c r="G359" s="1034"/>
      <c r="H359" s="1034"/>
      <c r="I359" s="593"/>
      <c r="J359" s="593"/>
      <c r="K359" s="593"/>
      <c r="L359" s="593"/>
      <c r="M359" s="593"/>
      <c r="N359" s="593"/>
      <c r="O359" s="593"/>
      <c r="P359" s="593"/>
      <c r="Q359" s="593"/>
      <c r="R359" s="593"/>
      <c r="S359" s="593"/>
      <c r="T359" s="593"/>
      <c r="U359" s="593"/>
      <c r="V359" s="593"/>
    </row>
  </sheetData>
  <mergeCells count="68">
    <mergeCell ref="A1:H1"/>
    <mergeCell ref="A70:G70"/>
    <mergeCell ref="A82:G82"/>
    <mergeCell ref="A43:A68"/>
    <mergeCell ref="B37:X37"/>
    <mergeCell ref="N38:X38"/>
    <mergeCell ref="B39:D39"/>
    <mergeCell ref="N40:R40"/>
    <mergeCell ref="S40:V40"/>
    <mergeCell ref="A13:A17"/>
    <mergeCell ref="B13:B17"/>
    <mergeCell ref="A20:A24"/>
    <mergeCell ref="B20:B24"/>
    <mergeCell ref="B98:X98"/>
    <mergeCell ref="N99:X99"/>
    <mergeCell ref="B100:D100"/>
    <mergeCell ref="N101:R101"/>
    <mergeCell ref="S101:V101"/>
    <mergeCell ref="A104:A131"/>
    <mergeCell ref="A133:G133"/>
    <mergeCell ref="A145:G145"/>
    <mergeCell ref="B163:X163"/>
    <mergeCell ref="N164:X164"/>
    <mergeCell ref="A252:A277"/>
    <mergeCell ref="A279:G279"/>
    <mergeCell ref="A289:G289"/>
    <mergeCell ref="A12:V12"/>
    <mergeCell ref="A201:G201"/>
    <mergeCell ref="A219:J219"/>
    <mergeCell ref="B218:X218"/>
    <mergeCell ref="B247:X247"/>
    <mergeCell ref="L251:P251"/>
    <mergeCell ref="Q251:T251"/>
    <mergeCell ref="U251:V251"/>
    <mergeCell ref="B165:D165"/>
    <mergeCell ref="N166:Q166"/>
    <mergeCell ref="R166:U166"/>
    <mergeCell ref="A169:A187"/>
    <mergeCell ref="A189:G189"/>
    <mergeCell ref="B327:D327"/>
    <mergeCell ref="B328:D328"/>
    <mergeCell ref="B329:C329"/>
    <mergeCell ref="B307:V307"/>
    <mergeCell ref="N308:V308"/>
    <mergeCell ref="B309:D309"/>
    <mergeCell ref="N310:T310"/>
    <mergeCell ref="B312:C312"/>
    <mergeCell ref="B320:C320"/>
    <mergeCell ref="B321:C321"/>
    <mergeCell ref="B322:C322"/>
    <mergeCell ref="B323:C323"/>
    <mergeCell ref="B325:G325"/>
    <mergeCell ref="A354:B354"/>
    <mergeCell ref="B358:H358"/>
    <mergeCell ref="B359:H359"/>
    <mergeCell ref="B330:C330"/>
    <mergeCell ref="A332:G332"/>
    <mergeCell ref="A344:G344"/>
    <mergeCell ref="A347:B347"/>
    <mergeCell ref="A353:C353"/>
    <mergeCell ref="A313:A330"/>
    <mergeCell ref="B313:C313"/>
    <mergeCell ref="B314:C314"/>
    <mergeCell ref="B315:C315"/>
    <mergeCell ref="B316:C316"/>
    <mergeCell ref="B317:C317"/>
    <mergeCell ref="B318:D318"/>
    <mergeCell ref="B319:C319"/>
  </mergeCells>
  <conditionalFormatting sqref="G6:G10">
    <cfRule type="duplicateValues" dxfId="18957" priority="1"/>
    <cfRule type="duplicateValues" dxfId="18956" priority="2"/>
    <cfRule type="duplicateValues" dxfId="18955" priority="3"/>
    <cfRule type="duplicateValues" dxfId="18954" priority="4"/>
    <cfRule type="duplicateValues" dxfId="18953" priority="5"/>
    <cfRule type="duplicateValues" dxfId="18952" priority="6"/>
    <cfRule type="duplicateValues" dxfId="18951" priority="7"/>
    <cfRule type="duplicateValues" dxfId="18950" priority="8"/>
    <cfRule type="duplicateValues" dxfId="18949" priority="9"/>
    <cfRule type="duplicateValues" dxfId="18948" priority="10"/>
    <cfRule type="duplicateValues" dxfId="18947" priority="11"/>
    <cfRule type="duplicateValues" dxfId="18946" priority="12"/>
    <cfRule type="duplicateValues" dxfId="18945" priority="13"/>
    <cfRule type="duplicateValues" dxfId="18944" priority="14"/>
    <cfRule type="duplicateValues" dxfId="18943" priority="15"/>
    <cfRule type="duplicateValues" dxfId="18942" priority="16"/>
    <cfRule type="duplicateValues" dxfId="18941" priority="17"/>
    <cfRule type="duplicateValues" dxfId="18940" priority="18"/>
    <cfRule type="duplicateValues" dxfId="18939" priority="19"/>
    <cfRule type="duplicateValues" dxfId="18938" priority="20"/>
    <cfRule type="duplicateValues" dxfId="18937" priority="21"/>
    <cfRule type="duplicateValues" dxfId="18936" priority="22"/>
    <cfRule type="duplicateValues" dxfId="18935" priority="23"/>
    <cfRule type="duplicateValues" dxfId="18934" priority="24"/>
    <cfRule type="duplicateValues" dxfId="18933" priority="25"/>
    <cfRule type="duplicateValues" dxfId="18932" priority="26"/>
    <cfRule type="duplicateValues" dxfId="18931" priority="27"/>
    <cfRule type="duplicateValues" dxfId="18930" priority="28"/>
    <cfRule type="duplicateValues" dxfId="18929" priority="29"/>
    <cfRule type="duplicateValues" dxfId="18928" priority="30"/>
    <cfRule type="duplicateValues" dxfId="18927" priority="31"/>
    <cfRule type="duplicateValues" dxfId="18926" priority="32"/>
    <cfRule type="duplicateValues" dxfId="18925" priority="33"/>
    <cfRule type="duplicateValues" dxfId="18924" priority="34"/>
    <cfRule type="duplicateValues" dxfId="18923" priority="35"/>
    <cfRule type="duplicateValues" dxfId="18922" priority="36"/>
    <cfRule type="duplicateValues" dxfId="18921" priority="37"/>
    <cfRule type="duplicateValues" dxfId="18920" priority="38"/>
    <cfRule type="duplicateValues" dxfId="18919" priority="39"/>
    <cfRule type="duplicateValues" dxfId="18918" priority="40"/>
    <cfRule type="duplicateValues" dxfId="18917" priority="41"/>
    <cfRule type="duplicateValues" dxfId="18916" priority="42"/>
    <cfRule type="duplicateValues" dxfId="18915" priority="43"/>
    <cfRule type="duplicateValues" dxfId="18914" priority="44"/>
    <cfRule type="duplicateValues" dxfId="18913" priority="45"/>
    <cfRule type="duplicateValues" dxfId="18912" priority="46"/>
    <cfRule type="duplicateValues" dxfId="18911" priority="47"/>
    <cfRule type="duplicateValues" dxfId="18910" priority="48"/>
    <cfRule type="duplicateValues" dxfId="18909" priority="49"/>
    <cfRule type="duplicateValues" dxfId="18908" priority="50"/>
    <cfRule type="duplicateValues" dxfId="18907" priority="51"/>
    <cfRule type="duplicateValues" dxfId="18906" priority="52"/>
    <cfRule type="duplicateValues" dxfId="18905" priority="53"/>
    <cfRule type="duplicateValues" dxfId="18904" priority="54"/>
    <cfRule type="duplicateValues" dxfId="18903" priority="55"/>
    <cfRule type="duplicateValues" dxfId="18902" priority="56"/>
    <cfRule type="duplicateValues" dxfId="18901" priority="57"/>
    <cfRule type="duplicateValues" dxfId="18900" priority="58"/>
    <cfRule type="duplicateValues" dxfId="18899" priority="59"/>
  </conditionalFormatting>
  <conditionalFormatting sqref="H3">
    <cfRule type="duplicateValues" dxfId="18898" priority="129"/>
    <cfRule type="duplicateValues" dxfId="18897" priority="130"/>
    <cfRule type="duplicateValues" dxfId="18896" priority="131"/>
    <cfRule type="duplicateValues" dxfId="18895" priority="132"/>
    <cfRule type="duplicateValues" dxfId="18894" priority="133"/>
    <cfRule type="duplicateValues" dxfId="18893" priority="134"/>
    <cfRule type="duplicateValues" dxfId="18892" priority="135"/>
    <cfRule type="duplicateValues" dxfId="18891" priority="136"/>
    <cfRule type="duplicateValues" dxfId="18890" priority="137"/>
    <cfRule type="duplicateValues" dxfId="18889" priority="138"/>
    <cfRule type="duplicateValues" dxfId="18888" priority="139"/>
    <cfRule type="duplicateValues" dxfId="18887" priority="140"/>
    <cfRule type="duplicateValues" dxfId="18886" priority="141"/>
    <cfRule type="duplicateValues" dxfId="18885" priority="142"/>
    <cfRule type="duplicateValues" dxfId="18884" priority="143"/>
    <cfRule type="duplicateValues" dxfId="18883" priority="144"/>
    <cfRule type="duplicateValues" dxfId="18882" priority="145"/>
    <cfRule type="duplicateValues" dxfId="18881" priority="146"/>
    <cfRule type="duplicateValues" dxfId="18880" priority="147"/>
    <cfRule type="duplicateValues" dxfId="18879" priority="148"/>
    <cfRule type="duplicateValues" dxfId="18878" priority="149"/>
    <cfRule type="duplicateValues" dxfId="18877" priority="150"/>
    <cfRule type="duplicateValues" dxfId="18876" priority="151"/>
    <cfRule type="duplicateValues" dxfId="18875" priority="152"/>
    <cfRule type="duplicateValues" dxfId="18874" priority="153"/>
    <cfRule type="duplicateValues" dxfId="18873" priority="154"/>
    <cfRule type="duplicateValues" dxfId="18872" priority="155"/>
    <cfRule type="duplicateValues" dxfId="18871" priority="156"/>
    <cfRule type="duplicateValues" dxfId="18870" priority="157"/>
    <cfRule type="duplicateValues" dxfId="18869" priority="158"/>
    <cfRule type="duplicateValues" dxfId="18868" priority="159"/>
    <cfRule type="duplicateValues" dxfId="18867" priority="160"/>
    <cfRule type="duplicateValues" dxfId="18866" priority="161"/>
    <cfRule type="duplicateValues" dxfId="18865" priority="162"/>
    <cfRule type="duplicateValues" dxfId="18864" priority="163"/>
    <cfRule type="duplicateValues" dxfId="18863" priority="164"/>
    <cfRule type="duplicateValues" dxfId="18862" priority="165"/>
    <cfRule type="duplicateValues" dxfId="18861" priority="166"/>
    <cfRule type="duplicateValues" dxfId="18860" priority="167"/>
    <cfRule type="duplicateValues" dxfId="18859" priority="168"/>
    <cfRule type="duplicateValues" dxfId="18858" priority="169"/>
    <cfRule type="duplicateValues" dxfId="18857" priority="170"/>
    <cfRule type="duplicateValues" dxfId="18856" priority="171"/>
    <cfRule type="duplicateValues" dxfId="18855" priority="172"/>
    <cfRule type="duplicateValues" dxfId="18854" priority="173"/>
    <cfRule type="duplicateValues" dxfId="18853" priority="174"/>
    <cfRule type="duplicateValues" dxfId="18852" priority="175"/>
    <cfRule type="duplicateValues" dxfId="18851" priority="176"/>
    <cfRule type="duplicateValues" dxfId="18850" priority="177"/>
    <cfRule type="duplicateValues" dxfId="18849" priority="178"/>
    <cfRule type="duplicateValues" dxfId="18848" priority="179"/>
    <cfRule type="duplicateValues" dxfId="18847" priority="180"/>
    <cfRule type="duplicateValues" dxfId="18846" priority="181"/>
    <cfRule type="duplicateValues" dxfId="18845" priority="182"/>
    <cfRule type="duplicateValues" dxfId="18844" priority="183"/>
    <cfRule type="duplicateValues" dxfId="18843" priority="184"/>
    <cfRule type="duplicateValues" dxfId="18842" priority="185"/>
    <cfRule type="duplicateValues" dxfId="18841" priority="186"/>
    <cfRule type="duplicateValues" dxfId="18840" priority="187"/>
    <cfRule type="duplicateValues" dxfId="18839" priority="188"/>
    <cfRule type="duplicateValues" dxfId="18838" priority="189"/>
    <cfRule type="duplicateValues" dxfId="18837" priority="190"/>
    <cfRule type="duplicateValues" dxfId="18836" priority="191"/>
    <cfRule type="duplicateValues" dxfId="18835" priority="192"/>
    <cfRule type="duplicateValues" dxfId="18834" priority="193"/>
    <cfRule type="duplicateValues" dxfId="18833" priority="194"/>
    <cfRule type="duplicateValues" dxfId="18832" priority="195"/>
    <cfRule type="duplicateValues" dxfId="18831" priority="196"/>
    <cfRule type="duplicateValues" dxfId="18830" priority="197"/>
  </conditionalFormatting>
  <conditionalFormatting sqref="H6:H7">
    <cfRule type="duplicateValues" dxfId="18829" priority="60"/>
    <cfRule type="duplicateValues" dxfId="18828" priority="61"/>
    <cfRule type="duplicateValues" dxfId="18827" priority="62"/>
    <cfRule type="duplicateValues" dxfId="18826" priority="63"/>
    <cfRule type="duplicateValues" dxfId="18825" priority="64"/>
    <cfRule type="duplicateValues" dxfId="18824" priority="65"/>
    <cfRule type="duplicateValues" dxfId="18823" priority="66"/>
    <cfRule type="duplicateValues" dxfId="18822" priority="67"/>
    <cfRule type="duplicateValues" dxfId="18821" priority="68"/>
    <cfRule type="duplicateValues" dxfId="18820" priority="69"/>
    <cfRule type="duplicateValues" dxfId="18819" priority="70"/>
    <cfRule type="duplicateValues" dxfId="18818" priority="71"/>
    <cfRule type="duplicateValues" dxfId="18817" priority="72"/>
    <cfRule type="duplicateValues" dxfId="18816" priority="73"/>
    <cfRule type="duplicateValues" dxfId="18815" priority="74"/>
    <cfRule type="duplicateValues" dxfId="18814" priority="75"/>
    <cfRule type="duplicateValues" dxfId="18813" priority="76"/>
    <cfRule type="duplicateValues" dxfId="18812" priority="77"/>
    <cfRule type="duplicateValues" dxfId="18811" priority="78"/>
    <cfRule type="duplicateValues" dxfId="18810" priority="79"/>
    <cfRule type="duplicateValues" dxfId="18809" priority="80"/>
    <cfRule type="duplicateValues" dxfId="18808" priority="81"/>
    <cfRule type="duplicateValues" dxfId="18807" priority="82"/>
    <cfRule type="duplicateValues" dxfId="18806" priority="83"/>
    <cfRule type="duplicateValues" dxfId="18805" priority="84"/>
    <cfRule type="duplicateValues" dxfId="18804" priority="85"/>
    <cfRule type="duplicateValues" dxfId="18803" priority="86"/>
    <cfRule type="duplicateValues" dxfId="18802" priority="87"/>
    <cfRule type="duplicateValues" dxfId="18801" priority="88"/>
    <cfRule type="duplicateValues" dxfId="18800" priority="89"/>
    <cfRule type="duplicateValues" dxfId="18799" priority="90"/>
    <cfRule type="duplicateValues" dxfId="18798" priority="91"/>
    <cfRule type="duplicateValues" dxfId="18797" priority="92"/>
    <cfRule type="duplicateValues" dxfId="18796" priority="93"/>
    <cfRule type="duplicateValues" dxfId="18795" priority="94"/>
    <cfRule type="duplicateValues" dxfId="18794" priority="95"/>
    <cfRule type="duplicateValues" dxfId="18793" priority="96"/>
    <cfRule type="duplicateValues" dxfId="18792" priority="97"/>
    <cfRule type="duplicateValues" dxfId="18791" priority="98"/>
    <cfRule type="duplicateValues" dxfId="18790" priority="99"/>
    <cfRule type="duplicateValues" dxfId="18789" priority="100"/>
    <cfRule type="duplicateValues" dxfId="18788" priority="101"/>
    <cfRule type="duplicateValues" dxfId="18787" priority="102"/>
    <cfRule type="duplicateValues" dxfId="18786" priority="103"/>
    <cfRule type="duplicateValues" dxfId="18785" priority="104"/>
    <cfRule type="duplicateValues" dxfId="18784" priority="105"/>
    <cfRule type="duplicateValues" dxfId="18783" priority="106"/>
    <cfRule type="duplicateValues" dxfId="18782" priority="107"/>
    <cfRule type="duplicateValues" dxfId="18781" priority="108"/>
    <cfRule type="duplicateValues" dxfId="18780" priority="109"/>
    <cfRule type="duplicateValues" dxfId="18779" priority="110"/>
    <cfRule type="duplicateValues" dxfId="18778" priority="111"/>
    <cfRule type="duplicateValues" dxfId="18777" priority="112"/>
    <cfRule type="duplicateValues" dxfId="18776" priority="113"/>
    <cfRule type="duplicateValues" dxfId="18775" priority="114"/>
    <cfRule type="duplicateValues" dxfId="18774" priority="115"/>
    <cfRule type="duplicateValues" dxfId="18773" priority="116"/>
    <cfRule type="duplicateValues" dxfId="18772" priority="117"/>
    <cfRule type="duplicateValues" dxfId="18771" priority="118"/>
    <cfRule type="duplicateValues" dxfId="18770" priority="119"/>
    <cfRule type="duplicateValues" dxfId="18769" priority="120"/>
    <cfRule type="duplicateValues" dxfId="18768" priority="121"/>
    <cfRule type="duplicateValues" dxfId="18767" priority="122"/>
    <cfRule type="duplicateValues" dxfId="18766" priority="123"/>
    <cfRule type="duplicateValues" dxfId="18765" priority="124"/>
    <cfRule type="duplicateValues" dxfId="18764" priority="125"/>
    <cfRule type="duplicateValues" dxfId="18763" priority="126"/>
    <cfRule type="duplicateValues" dxfId="18762" priority="127"/>
    <cfRule type="duplicateValues" dxfId="18761" priority="128"/>
  </conditionalFormatting>
  <pageMargins left="0.7" right="0.7" top="0.75" bottom="0.75" header="0.3" footer="0.3"/>
  <pageSetup paperSize="9" scale="14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6B3B4C-6D4D-4BFB-B3DA-4426F156F0C7}">
  <sheetPr codeName="Hoja6">
    <tabColor rgb="FFFFFF00"/>
    <pageSetUpPr fitToPage="1"/>
  </sheetPr>
  <dimension ref="A1:R979"/>
  <sheetViews>
    <sheetView zoomScale="70" zoomScaleNormal="70" workbookViewId="0">
      <pane ySplit="3" topLeftCell="A408" activePane="bottomLeft" state="frozen"/>
      <selection activeCell="G23" sqref="G23"/>
      <selection pane="bottomLeft" activeCell="E410" sqref="E410"/>
    </sheetView>
  </sheetViews>
  <sheetFormatPr baseColWidth="10" defaultColWidth="12.33203125" defaultRowHeight="15" customHeight="1"/>
  <cols>
    <col min="1" max="1" width="35.33203125" style="465" customWidth="1"/>
    <col min="2" max="2" width="45.33203125" style="465" customWidth="1"/>
    <col min="3" max="3" width="33.33203125" style="465" customWidth="1"/>
    <col min="4" max="4" width="27.33203125" style="465" customWidth="1"/>
    <col min="5" max="5" width="22.33203125" style="465" customWidth="1"/>
    <col min="6" max="7" width="15.33203125" style="465" customWidth="1"/>
    <col min="8" max="8" width="20.109375" style="465" customWidth="1"/>
    <col min="9" max="9" width="43.109375" style="465" customWidth="1"/>
    <col min="10" max="10" width="25.33203125" style="465" customWidth="1"/>
    <col min="11" max="11" width="12.33203125" style="465"/>
    <col min="12" max="12" width="17.6640625" style="465" customWidth="1"/>
    <col min="13" max="13" width="34" style="465" customWidth="1"/>
    <col min="14" max="14" width="38.5546875" style="465" customWidth="1"/>
    <col min="15" max="15" width="22.109375" style="465" customWidth="1"/>
    <col min="16" max="16384" width="12.33203125" style="465"/>
  </cols>
  <sheetData>
    <row r="1" spans="1:15" ht="46.65" customHeight="1" thickBot="1">
      <c r="A1" s="1127" t="s">
        <v>6178</v>
      </c>
      <c r="B1" s="1127"/>
      <c r="C1" s="1127"/>
      <c r="D1" s="1127"/>
      <c r="E1" s="1127"/>
      <c r="F1" s="1127"/>
      <c r="G1" s="1127"/>
      <c r="H1" s="1127"/>
      <c r="I1" s="1127"/>
      <c r="J1" s="1127"/>
      <c r="K1" s="1127"/>
      <c r="L1" s="1127"/>
      <c r="M1" s="1127"/>
      <c r="N1" s="1127"/>
      <c r="O1" s="1127"/>
    </row>
    <row r="2" spans="1:15" ht="26.5" customHeight="1" thickBot="1">
      <c r="A2" s="1123" t="s">
        <v>6176</v>
      </c>
      <c r="B2" s="1123"/>
      <c r="C2" s="1123"/>
      <c r="D2" s="1123"/>
      <c r="E2" s="1124"/>
      <c r="F2" s="495"/>
      <c r="G2" s="1136" t="s">
        <v>6177</v>
      </c>
      <c r="H2" s="1137"/>
      <c r="I2" s="1137"/>
      <c r="J2" s="1138"/>
      <c r="K2" s="582"/>
      <c r="L2" s="1125" t="s">
        <v>6052</v>
      </c>
      <c r="M2" s="1126"/>
      <c r="N2" s="1126"/>
      <c r="O2" s="1126"/>
    </row>
    <row r="3" spans="1:15" ht="53.75" customHeight="1" thickBot="1">
      <c r="A3" s="752" t="s">
        <v>2887</v>
      </c>
      <c r="B3" s="753" t="s">
        <v>2886</v>
      </c>
      <c r="C3" s="753" t="s">
        <v>6121</v>
      </c>
      <c r="D3" s="754" t="s">
        <v>3925</v>
      </c>
      <c r="E3" s="752" t="s">
        <v>2885</v>
      </c>
      <c r="F3" s="755"/>
      <c r="G3" s="752" t="s">
        <v>2887</v>
      </c>
      <c r="H3" s="752" t="s">
        <v>2886</v>
      </c>
      <c r="I3" s="752" t="s">
        <v>5265</v>
      </c>
      <c r="J3" s="752" t="s">
        <v>2885</v>
      </c>
      <c r="K3" s="756"/>
      <c r="L3" s="779" t="s">
        <v>2887</v>
      </c>
      <c r="M3" s="780" t="s">
        <v>2886</v>
      </c>
      <c r="N3" s="780" t="s">
        <v>5265</v>
      </c>
      <c r="O3" s="780" t="s">
        <v>2885</v>
      </c>
    </row>
    <row r="4" spans="1:15" ht="72" customHeight="1">
      <c r="A4" s="493" t="s">
        <v>3926</v>
      </c>
      <c r="B4" s="494" t="s">
        <v>3927</v>
      </c>
      <c r="C4" s="494">
        <v>20</v>
      </c>
      <c r="D4" s="475" t="s">
        <v>1911</v>
      </c>
      <c r="E4" s="492"/>
      <c r="F4" s="467"/>
      <c r="G4" s="325" t="s">
        <v>2884</v>
      </c>
      <c r="H4" s="304" t="s">
        <v>2883</v>
      </c>
      <c r="I4" s="306" t="s">
        <v>5123</v>
      </c>
      <c r="J4" s="299" t="s">
        <v>2882</v>
      </c>
      <c r="K4" s="466"/>
      <c r="L4" s="736" t="s">
        <v>5816</v>
      </c>
      <c r="M4" s="304" t="s">
        <v>2883</v>
      </c>
      <c r="N4" s="306" t="s">
        <v>6076</v>
      </c>
      <c r="O4" s="735"/>
    </row>
    <row r="5" spans="1:15" ht="96.8" customHeight="1">
      <c r="A5" s="471" t="s">
        <v>2881</v>
      </c>
      <c r="B5" s="477" t="s">
        <v>2880</v>
      </c>
      <c r="C5" s="477" t="s">
        <v>3928</v>
      </c>
      <c r="D5" s="475" t="s">
        <v>1897</v>
      </c>
      <c r="E5" s="472"/>
      <c r="F5" s="467"/>
      <c r="G5" s="323" t="s">
        <v>2881</v>
      </c>
      <c r="H5" s="308" t="s">
        <v>2880</v>
      </c>
      <c r="I5" s="308" t="s">
        <v>5124</v>
      </c>
      <c r="J5" s="299" t="s">
        <v>2879</v>
      </c>
      <c r="K5" s="466"/>
      <c r="L5" s="737" t="s">
        <v>2881</v>
      </c>
      <c r="M5" s="308" t="s">
        <v>2880</v>
      </c>
      <c r="N5" s="308" t="s">
        <v>5124</v>
      </c>
      <c r="O5" s="735"/>
    </row>
    <row r="6" spans="1:15" ht="72" customHeight="1">
      <c r="A6" s="471" t="s">
        <v>3929</v>
      </c>
      <c r="B6" s="477" t="s">
        <v>3930</v>
      </c>
      <c r="C6" s="477" t="s">
        <v>3928</v>
      </c>
      <c r="D6" s="475" t="s">
        <v>3931</v>
      </c>
      <c r="E6" s="472"/>
      <c r="F6" s="467"/>
      <c r="G6" s="323" t="s">
        <v>2877</v>
      </c>
      <c r="H6" s="308" t="s">
        <v>6067</v>
      </c>
      <c r="I6" s="308" t="s">
        <v>6203</v>
      </c>
      <c r="J6" s="299" t="s">
        <v>2874</v>
      </c>
      <c r="K6" s="466"/>
      <c r="L6" s="737" t="s">
        <v>6201</v>
      </c>
      <c r="M6" s="308" t="s">
        <v>6067</v>
      </c>
      <c r="N6" s="308" t="s">
        <v>6202</v>
      </c>
      <c r="O6" s="735"/>
    </row>
    <row r="7" spans="1:15" ht="72" customHeight="1">
      <c r="A7" s="471" t="s">
        <v>2873</v>
      </c>
      <c r="B7" s="477" t="s">
        <v>2872</v>
      </c>
      <c r="C7" s="477" t="s">
        <v>3928</v>
      </c>
      <c r="D7" s="475" t="s">
        <v>6204</v>
      </c>
      <c r="E7" s="472"/>
      <c r="F7" s="467"/>
      <c r="G7" s="737" t="s">
        <v>6201</v>
      </c>
      <c r="H7" s="308" t="s">
        <v>6067</v>
      </c>
      <c r="I7" s="308" t="s">
        <v>6202</v>
      </c>
      <c r="J7" s="735"/>
      <c r="K7" s="466"/>
      <c r="L7" s="808" t="s">
        <v>6258</v>
      </c>
      <c r="M7" s="808" t="s">
        <v>6256</v>
      </c>
      <c r="N7" s="808" t="s">
        <v>6257</v>
      </c>
      <c r="O7" s="349"/>
    </row>
    <row r="8" spans="1:15" ht="72" customHeight="1">
      <c r="A8" s="471" t="s">
        <v>2870</v>
      </c>
      <c r="B8" s="477" t="s">
        <v>3932</v>
      </c>
      <c r="C8" s="477" t="s">
        <v>3928</v>
      </c>
      <c r="D8" s="475" t="s">
        <v>3933</v>
      </c>
      <c r="E8" s="472"/>
      <c r="F8" s="467"/>
      <c r="G8" s="323" t="s">
        <v>2876</v>
      </c>
      <c r="H8" s="308" t="s">
        <v>2875</v>
      </c>
      <c r="I8" s="308" t="s">
        <v>6207</v>
      </c>
      <c r="J8" s="299" t="s">
        <v>2874</v>
      </c>
      <c r="K8" s="466"/>
      <c r="L8" s="740" t="s">
        <v>6327</v>
      </c>
      <c r="M8" s="751" t="s">
        <v>6066</v>
      </c>
      <c r="N8" s="751" t="s">
        <v>6206</v>
      </c>
      <c r="O8" s="735"/>
    </row>
    <row r="9" spans="1:15" ht="72" customHeight="1">
      <c r="A9" s="471" t="s">
        <v>2868</v>
      </c>
      <c r="B9" s="477" t="s">
        <v>3934</v>
      </c>
      <c r="C9" s="477" t="s">
        <v>3928</v>
      </c>
      <c r="D9" s="477" t="s">
        <v>3935</v>
      </c>
      <c r="E9" s="472"/>
      <c r="F9" s="467"/>
      <c r="G9" s="323" t="s">
        <v>2873</v>
      </c>
      <c r="H9" s="308" t="s">
        <v>2872</v>
      </c>
      <c r="I9" s="308" t="s">
        <v>6204</v>
      </c>
      <c r="J9" s="299" t="s">
        <v>2871</v>
      </c>
      <c r="K9" s="466"/>
      <c r="L9" s="740" t="s">
        <v>6054</v>
      </c>
      <c r="M9" s="751" t="s">
        <v>6065</v>
      </c>
      <c r="N9" s="751" t="s">
        <v>6205</v>
      </c>
      <c r="O9" s="735"/>
    </row>
    <row r="10" spans="1:15" ht="72" customHeight="1">
      <c r="A10" s="323" t="s">
        <v>5983</v>
      </c>
      <c r="B10" s="477" t="s">
        <v>3936</v>
      </c>
      <c r="C10" s="477">
        <v>20</v>
      </c>
      <c r="D10" s="475" t="s">
        <v>1893</v>
      </c>
      <c r="E10" s="472"/>
      <c r="F10" s="467"/>
      <c r="G10" s="323" t="s">
        <v>2870</v>
      </c>
      <c r="H10" s="509" t="s">
        <v>2869</v>
      </c>
      <c r="I10" s="308" t="s">
        <v>4827</v>
      </c>
      <c r="J10" s="299"/>
      <c r="K10" s="466"/>
      <c r="L10" s="323" t="s">
        <v>6086</v>
      </c>
      <c r="M10" s="308" t="s">
        <v>5125</v>
      </c>
      <c r="N10" s="308" t="s">
        <v>5126</v>
      </c>
      <c r="O10" s="735"/>
    </row>
    <row r="11" spans="1:15" ht="72" customHeight="1">
      <c r="A11" s="323" t="s">
        <v>6086</v>
      </c>
      <c r="B11" s="477" t="s">
        <v>3937</v>
      </c>
      <c r="C11" s="477" t="s">
        <v>3928</v>
      </c>
      <c r="D11" s="475" t="s">
        <v>3938</v>
      </c>
      <c r="E11" s="472"/>
      <c r="F11" s="467"/>
      <c r="G11" s="323" t="s">
        <v>2868</v>
      </c>
      <c r="H11" s="509" t="s">
        <v>2867</v>
      </c>
      <c r="I11" s="308" t="s">
        <v>4828</v>
      </c>
      <c r="J11" s="299"/>
      <c r="K11" s="466"/>
      <c r="L11" s="323" t="s">
        <v>2864</v>
      </c>
      <c r="M11" s="308" t="s">
        <v>2863</v>
      </c>
      <c r="N11" s="308" t="s">
        <v>5127</v>
      </c>
      <c r="O11" s="735"/>
    </row>
    <row r="12" spans="1:15" ht="72" customHeight="1">
      <c r="A12" s="471" t="s">
        <v>2864</v>
      </c>
      <c r="B12" s="477" t="s">
        <v>3939</v>
      </c>
      <c r="C12" s="477" t="s">
        <v>3928</v>
      </c>
      <c r="D12" s="475" t="s">
        <v>3940</v>
      </c>
      <c r="E12" s="472"/>
      <c r="F12" s="467"/>
      <c r="G12" s="328" t="s">
        <v>2866</v>
      </c>
      <c r="H12" s="509" t="s">
        <v>4825</v>
      </c>
      <c r="I12" s="308" t="s">
        <v>4829</v>
      </c>
      <c r="J12" s="299"/>
      <c r="K12" s="466"/>
      <c r="L12" s="303" t="s">
        <v>2860</v>
      </c>
      <c r="M12" s="308" t="s">
        <v>2859</v>
      </c>
      <c r="N12" s="308" t="s">
        <v>5128</v>
      </c>
      <c r="O12" s="735"/>
    </row>
    <row r="13" spans="1:15" ht="72" customHeight="1">
      <c r="A13" s="471" t="s">
        <v>2860</v>
      </c>
      <c r="B13" s="477" t="s">
        <v>3941</v>
      </c>
      <c r="C13" s="477" t="s">
        <v>3928</v>
      </c>
      <c r="D13" s="475" t="s">
        <v>3942</v>
      </c>
      <c r="E13" s="472"/>
      <c r="F13" s="484"/>
      <c r="G13" s="323" t="s">
        <v>6086</v>
      </c>
      <c r="H13" s="308" t="s">
        <v>5125</v>
      </c>
      <c r="I13" s="308" t="s">
        <v>5126</v>
      </c>
      <c r="J13" s="299" t="s">
        <v>2865</v>
      </c>
      <c r="K13" s="466"/>
      <c r="L13" s="737" t="s">
        <v>2857</v>
      </c>
      <c r="M13" s="510" t="s">
        <v>2856</v>
      </c>
      <c r="N13" s="306" t="s">
        <v>5129</v>
      </c>
      <c r="O13" s="735"/>
    </row>
    <row r="14" spans="1:15" ht="72" customHeight="1">
      <c r="A14" s="471" t="s">
        <v>3943</v>
      </c>
      <c r="B14" s="477" t="s">
        <v>3944</v>
      </c>
      <c r="C14" s="477">
        <v>20</v>
      </c>
      <c r="D14" s="475" t="s">
        <v>3945</v>
      </c>
      <c r="E14" s="472"/>
      <c r="F14" s="467"/>
      <c r="G14" s="323" t="s">
        <v>2864</v>
      </c>
      <c r="H14" s="308" t="s">
        <v>2863</v>
      </c>
      <c r="I14" s="308" t="s">
        <v>5127</v>
      </c>
      <c r="J14" s="299" t="s">
        <v>2862</v>
      </c>
      <c r="K14" s="466"/>
      <c r="L14" s="737" t="s">
        <v>2854</v>
      </c>
      <c r="M14" s="304" t="s">
        <v>2853</v>
      </c>
      <c r="N14" s="301" t="s">
        <v>4831</v>
      </c>
      <c r="O14" s="735"/>
    </row>
    <row r="15" spans="1:15" ht="72" customHeight="1">
      <c r="A15" s="471" t="s">
        <v>3946</v>
      </c>
      <c r="B15" s="477" t="s">
        <v>3947</v>
      </c>
      <c r="C15" s="477">
        <v>20</v>
      </c>
      <c r="D15" s="475" t="s">
        <v>3948</v>
      </c>
      <c r="E15" s="472"/>
      <c r="F15" s="467"/>
      <c r="G15" s="303" t="s">
        <v>2860</v>
      </c>
      <c r="H15" s="308" t="s">
        <v>2859</v>
      </c>
      <c r="I15" s="308" t="s">
        <v>5128</v>
      </c>
      <c r="J15" s="299" t="s">
        <v>2858</v>
      </c>
      <c r="K15" s="466"/>
      <c r="L15" s="742" t="s">
        <v>6328</v>
      </c>
      <c r="M15" s="751" t="s">
        <v>6064</v>
      </c>
      <c r="N15" s="751" t="s">
        <v>6075</v>
      </c>
      <c r="O15" s="735"/>
    </row>
    <row r="16" spans="1:15" ht="72" customHeight="1">
      <c r="A16" s="471" t="s">
        <v>3949</v>
      </c>
      <c r="B16" s="477" t="s">
        <v>3950</v>
      </c>
      <c r="C16" s="477">
        <v>20</v>
      </c>
      <c r="D16" s="475" t="s">
        <v>3951</v>
      </c>
      <c r="E16" s="472"/>
      <c r="F16" s="467"/>
      <c r="G16" s="343" t="s">
        <v>2857</v>
      </c>
      <c r="H16" s="510" t="s">
        <v>2856</v>
      </c>
      <c r="I16" s="306" t="s">
        <v>5129</v>
      </c>
      <c r="J16" s="299" t="s">
        <v>2855</v>
      </c>
      <c r="K16" s="466"/>
      <c r="L16" s="303" t="s">
        <v>2848</v>
      </c>
      <c r="M16" s="308" t="s">
        <v>2847</v>
      </c>
      <c r="N16" s="308" t="s">
        <v>4833</v>
      </c>
      <c r="O16" s="735"/>
    </row>
    <row r="17" spans="1:15" ht="72" customHeight="1">
      <c r="A17" s="471" t="s">
        <v>3952</v>
      </c>
      <c r="B17" s="477" t="s">
        <v>2850</v>
      </c>
      <c r="C17" s="477">
        <v>20</v>
      </c>
      <c r="D17" s="475" t="s">
        <v>3953</v>
      </c>
      <c r="E17" s="472"/>
      <c r="F17" s="467"/>
      <c r="G17" s="305" t="s">
        <v>2854</v>
      </c>
      <c r="H17" s="304" t="s">
        <v>2853</v>
      </c>
      <c r="I17" s="301" t="s">
        <v>4831</v>
      </c>
      <c r="J17" s="299" t="s">
        <v>2852</v>
      </c>
      <c r="K17" s="466"/>
      <c r="L17" s="303" t="s">
        <v>2845</v>
      </c>
      <c r="M17" s="308" t="s">
        <v>2844</v>
      </c>
      <c r="N17" s="308" t="s">
        <v>4834</v>
      </c>
      <c r="O17" s="735"/>
    </row>
    <row r="18" spans="1:15" ht="72" customHeight="1">
      <c r="A18" s="471" t="s">
        <v>3954</v>
      </c>
      <c r="B18" s="477" t="s">
        <v>2847</v>
      </c>
      <c r="C18" s="477" t="s">
        <v>3928</v>
      </c>
      <c r="D18" s="475" t="s">
        <v>3955</v>
      </c>
      <c r="E18" s="472"/>
      <c r="F18" s="467"/>
      <c r="G18" s="303" t="s">
        <v>2851</v>
      </c>
      <c r="H18" s="308" t="s">
        <v>2850</v>
      </c>
      <c r="I18" s="308" t="s">
        <v>4832</v>
      </c>
      <c r="J18" s="299" t="s">
        <v>2849</v>
      </c>
      <c r="K18" s="466"/>
      <c r="L18" s="303" t="s">
        <v>2842</v>
      </c>
      <c r="M18" s="308" t="s">
        <v>2841</v>
      </c>
      <c r="N18" s="319" t="s">
        <v>4835</v>
      </c>
      <c r="O18" s="735"/>
    </row>
    <row r="19" spans="1:15" ht="72" customHeight="1">
      <c r="A19" s="851" t="s">
        <v>3956</v>
      </c>
      <c r="B19" s="719" t="s">
        <v>6301</v>
      </c>
      <c r="C19" s="719">
        <v>20</v>
      </c>
      <c r="D19" s="719" t="s">
        <v>5981</v>
      </c>
      <c r="E19" s="472"/>
      <c r="F19" s="467"/>
      <c r="G19" s="303" t="s">
        <v>2848</v>
      </c>
      <c r="H19" s="308" t="s">
        <v>2847</v>
      </c>
      <c r="I19" s="308" t="s">
        <v>4833</v>
      </c>
      <c r="J19" s="299" t="s">
        <v>2846</v>
      </c>
      <c r="K19" s="466"/>
      <c r="L19" s="303" t="s">
        <v>2840</v>
      </c>
      <c r="M19" s="308" t="s">
        <v>2839</v>
      </c>
      <c r="N19" s="308" t="s">
        <v>4836</v>
      </c>
      <c r="O19" s="735"/>
    </row>
    <row r="20" spans="1:15" ht="72" customHeight="1">
      <c r="A20" s="850" t="s">
        <v>3957</v>
      </c>
      <c r="B20" s="719" t="s">
        <v>2841</v>
      </c>
      <c r="C20" s="719">
        <v>20</v>
      </c>
      <c r="D20" s="475" t="s">
        <v>3958</v>
      </c>
      <c r="E20" s="472"/>
      <c r="F20" s="467"/>
      <c r="G20" s="303" t="s">
        <v>2845</v>
      </c>
      <c r="H20" s="308" t="s">
        <v>2844</v>
      </c>
      <c r="I20" s="308" t="s">
        <v>4834</v>
      </c>
      <c r="J20" s="299" t="s">
        <v>2843</v>
      </c>
      <c r="K20" s="466"/>
      <c r="L20" s="303" t="s">
        <v>2838</v>
      </c>
      <c r="M20" s="772" t="s">
        <v>4790</v>
      </c>
      <c r="N20" s="773" t="str">
        <f ca="1">IFERROR(__xludf.DUMMYFUNCTION("GOOGLETRANSLATE(E20,""en"",""es"")"),"Perno de montaje de la pinza de freno 2022 (64 mm)")</f>
        <v>Perno de montaje de la pinza de freno 2022 (64 mm)</v>
      </c>
      <c r="O20" s="735"/>
    </row>
    <row r="21" spans="1:15" ht="72" customHeight="1">
      <c r="A21" s="851" t="s">
        <v>3959</v>
      </c>
      <c r="B21" s="719" t="s">
        <v>6302</v>
      </c>
      <c r="C21" s="719">
        <v>20</v>
      </c>
      <c r="D21" s="719" t="s">
        <v>5978</v>
      </c>
      <c r="E21" s="472"/>
      <c r="F21" s="467"/>
      <c r="G21" s="303" t="s">
        <v>2842</v>
      </c>
      <c r="H21" s="308" t="s">
        <v>2841</v>
      </c>
      <c r="I21" s="319" t="s">
        <v>4835</v>
      </c>
      <c r="J21" s="299"/>
      <c r="K21" s="466"/>
      <c r="L21" s="303" t="s">
        <v>2836</v>
      </c>
      <c r="M21" s="308" t="s">
        <v>2835</v>
      </c>
      <c r="N21" s="308" t="s">
        <v>1075</v>
      </c>
      <c r="O21" s="735"/>
    </row>
    <row r="22" spans="1:15" ht="72" customHeight="1">
      <c r="A22" s="471" t="s">
        <v>4784</v>
      </c>
      <c r="B22" s="477" t="s">
        <v>2835</v>
      </c>
      <c r="C22" s="477">
        <v>20</v>
      </c>
      <c r="D22" s="475" t="s">
        <v>1075</v>
      </c>
      <c r="E22" s="472"/>
      <c r="F22" s="467"/>
      <c r="G22" s="303" t="s">
        <v>2840</v>
      </c>
      <c r="H22" s="308" t="s">
        <v>2839</v>
      </c>
      <c r="I22" s="308" t="s">
        <v>4836</v>
      </c>
      <c r="J22" s="299"/>
      <c r="K22" s="466"/>
      <c r="L22" s="325" t="s">
        <v>2834</v>
      </c>
      <c r="M22" s="304" t="s">
        <v>2833</v>
      </c>
      <c r="N22" s="773" t="s">
        <v>5130</v>
      </c>
      <c r="O22" s="735"/>
    </row>
    <row r="23" spans="1:15" ht="72" customHeight="1">
      <c r="A23" s="850" t="s">
        <v>5721</v>
      </c>
      <c r="B23" s="719" t="s">
        <v>6299</v>
      </c>
      <c r="C23" s="477">
        <v>20</v>
      </c>
      <c r="D23" s="477" t="s">
        <v>5979</v>
      </c>
      <c r="E23" s="472"/>
      <c r="F23" s="467"/>
      <c r="G23" s="303" t="s">
        <v>2838</v>
      </c>
      <c r="H23" s="518" t="s">
        <v>4790</v>
      </c>
      <c r="I23" s="519" t="str">
        <f ca="1">IFERROR(__xludf.DUMMYFUNCTION("GOOGLETRANSLATE(E20,""en"",""es"")"),"Perno de montaje de la pinza de freno 2022 (64 mm)")</f>
        <v>Perno de montaje de la pinza de freno 2022 (64 mm)</v>
      </c>
      <c r="J23" s="299"/>
      <c r="L23" s="325" t="s">
        <v>2832</v>
      </c>
      <c r="M23" s="304" t="s">
        <v>2831</v>
      </c>
      <c r="N23" s="773" t="s">
        <v>5131</v>
      </c>
      <c r="O23" s="735" t="s">
        <v>5982</v>
      </c>
    </row>
    <row r="24" spans="1:15" ht="72" customHeight="1">
      <c r="A24" s="850" t="s">
        <v>5723</v>
      </c>
      <c r="B24" s="719" t="s">
        <v>6300</v>
      </c>
      <c r="C24" s="477">
        <v>20</v>
      </c>
      <c r="D24" s="477" t="s">
        <v>5980</v>
      </c>
      <c r="E24" s="472"/>
      <c r="F24" s="467"/>
      <c r="G24" s="303" t="s">
        <v>2836</v>
      </c>
      <c r="H24" s="308" t="s">
        <v>2835</v>
      </c>
      <c r="I24" s="308" t="s">
        <v>1075</v>
      </c>
      <c r="J24" s="299"/>
      <c r="K24" s="466"/>
      <c r="L24" s="325" t="s">
        <v>2830</v>
      </c>
      <c r="M24" s="511" t="s">
        <v>2829</v>
      </c>
      <c r="N24" s="773" t="str">
        <f ca="1">IFERROR(__xludf.DUMMYFUNCTION("GOOGLETRANSLATE(E24,""en"",""es"")"),"Cilindro de pinza de freno izquierdo trasero Cilindro 2022")</f>
        <v>Cilindro de pinza de freno izquierdo trasero Cilindro 2022</v>
      </c>
      <c r="O24" s="735"/>
    </row>
    <row r="25" spans="1:15" ht="72" customHeight="1">
      <c r="A25" s="471" t="s">
        <v>3960</v>
      </c>
      <c r="B25" s="477" t="s">
        <v>2825</v>
      </c>
      <c r="C25" s="477" t="s">
        <v>3928</v>
      </c>
      <c r="D25" s="477" t="s">
        <v>3961</v>
      </c>
      <c r="E25" s="472"/>
      <c r="F25" s="467"/>
      <c r="G25" s="325" t="s">
        <v>2834</v>
      </c>
      <c r="H25" s="304" t="s">
        <v>2833</v>
      </c>
      <c r="I25" s="519" t="s">
        <v>5130</v>
      </c>
      <c r="J25" s="299"/>
      <c r="L25" s="325" t="s">
        <v>2828</v>
      </c>
      <c r="M25" s="511" t="s">
        <v>2827</v>
      </c>
      <c r="N25" s="773" t="str">
        <f ca="1">IFERROR(__xludf.DUMMYFUNCTION("GOOGLETRANSLATE(E25,""en"",""es"")"),"Cilindro de calibrador de freno derecho trasero Cilindro 2022")</f>
        <v>Cilindro de calibrador de freno derecho trasero Cilindro 2022</v>
      </c>
      <c r="O25" s="735"/>
    </row>
    <row r="26" spans="1:15" ht="72" customHeight="1">
      <c r="A26" s="471" t="s">
        <v>3962</v>
      </c>
      <c r="B26" s="477" t="s">
        <v>3963</v>
      </c>
      <c r="C26" s="477" t="s">
        <v>3928</v>
      </c>
      <c r="D26" s="477" t="s">
        <v>3964</v>
      </c>
      <c r="E26" s="472"/>
      <c r="F26" s="467"/>
      <c r="G26" s="325" t="s">
        <v>2832</v>
      </c>
      <c r="H26" s="304" t="s">
        <v>2831</v>
      </c>
      <c r="I26" s="519" t="s">
        <v>5131</v>
      </c>
      <c r="J26" s="299"/>
      <c r="K26" s="466"/>
      <c r="L26" s="303" t="s">
        <v>2826</v>
      </c>
      <c r="M26" s="308" t="s">
        <v>2825</v>
      </c>
      <c r="N26" s="773" t="str">
        <f ca="1">IFERROR(__xludf.DUMMYFUNCTION("GOOGLETRANSLATE(E26,""en"",""es"")"),"Tuerca de medio eje 2022 (M20)")</f>
        <v>Tuerca de medio eje 2022 (M20)</v>
      </c>
      <c r="O26" s="735"/>
    </row>
    <row r="27" spans="1:15" ht="72" customHeight="1">
      <c r="A27" s="471" t="s">
        <v>3965</v>
      </c>
      <c r="B27" s="477" t="s">
        <v>3966</v>
      </c>
      <c r="C27" s="477" t="s">
        <v>3928</v>
      </c>
      <c r="D27" s="477" t="s">
        <v>3967</v>
      </c>
      <c r="E27" s="472"/>
      <c r="F27" s="467"/>
      <c r="G27" s="325" t="s">
        <v>2830</v>
      </c>
      <c r="H27" s="511" t="s">
        <v>2829</v>
      </c>
      <c r="I27" s="519" t="str">
        <f ca="1">IFERROR(__xludf.DUMMYFUNCTION("GOOGLETRANSLATE(E24,""en"",""es"")"),"Cilindro de pinza de freno izquierdo trasero Cilindro 2022")</f>
        <v>Cilindro de pinza de freno izquierdo trasero Cilindro 2022</v>
      </c>
      <c r="J27" s="299"/>
      <c r="K27" s="466"/>
      <c r="L27" s="741" t="s">
        <v>6077</v>
      </c>
      <c r="M27" s="751" t="s">
        <v>6078</v>
      </c>
      <c r="N27" s="783" t="s">
        <v>6079</v>
      </c>
      <c r="O27" s="735" t="e" vm="1">
        <v>#VALUE!</v>
      </c>
    </row>
    <row r="28" spans="1:15" ht="72" customHeight="1">
      <c r="A28" s="471" t="s">
        <v>3968</v>
      </c>
      <c r="B28" s="477" t="s">
        <v>2823</v>
      </c>
      <c r="C28" s="477" t="s">
        <v>3928</v>
      </c>
      <c r="D28" s="477" t="s">
        <v>3969</v>
      </c>
      <c r="E28" s="472"/>
      <c r="F28" s="467"/>
      <c r="G28" s="325" t="s">
        <v>2828</v>
      </c>
      <c r="H28" s="511" t="s">
        <v>2827</v>
      </c>
      <c r="I28" s="519" t="str">
        <f ca="1">IFERROR(__xludf.DUMMYFUNCTION("GOOGLETRANSLATE(E25,""en"",""es"")"),"Cilindro de calibrador de freno derecho trasero Cilindro 2022")</f>
        <v>Cilindro de calibrador de freno derecho trasero Cilindro 2022</v>
      </c>
      <c r="J28" s="299"/>
      <c r="K28" s="466"/>
      <c r="L28" s="303" t="s">
        <v>2822</v>
      </c>
      <c r="M28" s="308" t="s">
        <v>2821</v>
      </c>
      <c r="N28" s="773" t="str">
        <f ca="1">IFERROR(__xludf.DUMMYFUNCTION("GOOGLETRANSLATE(E28,""en"",""es"")"),"Sello de aceite 2022")</f>
        <v>Sello de aceite 2022</v>
      </c>
      <c r="O28" s="735"/>
    </row>
    <row r="29" spans="1:15" ht="72" customHeight="1">
      <c r="A29" s="471" t="s">
        <v>3970</v>
      </c>
      <c r="B29" s="477" t="s">
        <v>2821</v>
      </c>
      <c r="C29" s="477" t="s">
        <v>3928</v>
      </c>
      <c r="D29" s="477" t="s">
        <v>3971</v>
      </c>
      <c r="E29" s="472"/>
      <c r="F29" s="467"/>
      <c r="G29" s="303" t="s">
        <v>2826</v>
      </c>
      <c r="H29" s="308" t="s">
        <v>2825</v>
      </c>
      <c r="I29" s="519" t="str">
        <f ca="1">IFERROR(__xludf.DUMMYFUNCTION("GOOGLETRANSLATE(E26,""en"",""es"")"),"Tuerca de medio eje 2022 (M20)")</f>
        <v>Tuerca de medio eje 2022 (M20)</v>
      </c>
      <c r="J29" s="299"/>
      <c r="K29" s="466"/>
      <c r="L29" s="303" t="s">
        <v>2820</v>
      </c>
      <c r="M29" s="308" t="s">
        <v>2819</v>
      </c>
      <c r="N29" s="773" t="str">
        <f ca="1">IFERROR(__xludf.DUMMYFUNCTION("GOOGLETRANSLATE(E29,""en"",""es"")"),"Medio eje izquierdo 2022")</f>
        <v>Medio eje izquierdo 2022</v>
      </c>
      <c r="O29" s="735"/>
    </row>
    <row r="30" spans="1:15" ht="72" customHeight="1">
      <c r="A30" s="471" t="s">
        <v>3972</v>
      </c>
      <c r="B30" s="477" t="s">
        <v>2819</v>
      </c>
      <c r="C30" s="477" t="s">
        <v>3928</v>
      </c>
      <c r="D30" s="477"/>
      <c r="E30" s="472"/>
      <c r="F30" s="467"/>
      <c r="G30" s="303" t="s">
        <v>2824</v>
      </c>
      <c r="H30" s="308" t="s">
        <v>2823</v>
      </c>
      <c r="I30" s="519" t="str">
        <f ca="1">IFERROR(__xludf.DUMMYFUNCTION("GOOGLETRANSLATE(E27,""en"",""es"")"),"Diferencial 2022")</f>
        <v>Diferencial 2022</v>
      </c>
      <c r="J30" s="299"/>
      <c r="K30" s="466"/>
      <c r="L30" s="303" t="s">
        <v>2818</v>
      </c>
      <c r="M30" s="308" t="s">
        <v>2817</v>
      </c>
      <c r="N30" s="773" t="str">
        <f ca="1">IFERROR(__xludf.DUMMYFUNCTION("GOOGLETRANSLATE(E30,""en"",""es"")"),"Medio eje derecho 2022")</f>
        <v>Medio eje derecho 2022</v>
      </c>
      <c r="O30" s="735"/>
    </row>
    <row r="31" spans="1:15" ht="72" customHeight="1">
      <c r="A31" s="471" t="s">
        <v>3973</v>
      </c>
      <c r="B31" s="477" t="s">
        <v>2817</v>
      </c>
      <c r="C31" s="477" t="s">
        <v>3928</v>
      </c>
      <c r="D31" s="477" t="s">
        <v>3974</v>
      </c>
      <c r="E31" s="472"/>
      <c r="F31" s="467"/>
      <c r="G31" s="303" t="s">
        <v>2822</v>
      </c>
      <c r="H31" s="308" t="s">
        <v>2821</v>
      </c>
      <c r="I31" s="519" t="str">
        <f ca="1">IFERROR(__xludf.DUMMYFUNCTION("GOOGLETRANSLATE(E28,""en"",""es"")"),"Sello de aceite 2022")</f>
        <v>Sello de aceite 2022</v>
      </c>
      <c r="J31" s="299"/>
      <c r="K31" s="466"/>
      <c r="L31" s="315" t="s">
        <v>2816</v>
      </c>
      <c r="M31" s="304" t="s">
        <v>4791</v>
      </c>
      <c r="N31" s="773" t="str">
        <f ca="1">IFERROR(__xludf.DUMMYFUNCTION("GOOGLETRANSLATE(E31,""en"",""es"")"),"Retenedor de rodamiento 2022")</f>
        <v>Retenedor de rodamiento 2022</v>
      </c>
      <c r="O31" s="735"/>
    </row>
    <row r="32" spans="1:15" ht="72" customHeight="1">
      <c r="A32" s="486" t="s">
        <v>3975</v>
      </c>
      <c r="B32" s="491" t="s">
        <v>3976</v>
      </c>
      <c r="C32" s="477" t="s">
        <v>3928</v>
      </c>
      <c r="D32" s="491" t="s">
        <v>3977</v>
      </c>
      <c r="E32" s="472"/>
      <c r="F32" s="467"/>
      <c r="G32" s="303" t="s">
        <v>2820</v>
      </c>
      <c r="H32" s="308" t="s">
        <v>2819</v>
      </c>
      <c r="I32" s="519" t="str">
        <f ca="1">IFERROR(__xludf.DUMMYFUNCTION("GOOGLETRANSLATE(E29,""en"",""es"")"),"Medio eje izquierdo 2022")</f>
        <v>Medio eje izquierdo 2022</v>
      </c>
      <c r="J32" s="299"/>
      <c r="K32" s="466"/>
      <c r="L32" s="315" t="s">
        <v>2815</v>
      </c>
      <c r="M32" s="304" t="s">
        <v>4927</v>
      </c>
      <c r="N32" s="773" t="str">
        <f ca="1">IFERROR(__xludf.DUMMYFUNCTION("GOOGLETRANSLATE(E32,""en"",""es"")"),"Rodamiento de bolas de ranura profunda 2022")</f>
        <v>Rodamiento de bolas de ranura profunda 2022</v>
      </c>
      <c r="O32" s="735"/>
    </row>
    <row r="33" spans="1:15" ht="72" customHeight="1">
      <c r="A33" s="480" t="s">
        <v>2810</v>
      </c>
      <c r="B33" s="479" t="s">
        <v>2809</v>
      </c>
      <c r="C33" s="477" t="s">
        <v>3928</v>
      </c>
      <c r="D33" s="473" t="s">
        <v>3978</v>
      </c>
      <c r="E33" s="472"/>
      <c r="F33" s="467"/>
      <c r="G33" s="303" t="s">
        <v>2818</v>
      </c>
      <c r="H33" s="308" t="s">
        <v>2817</v>
      </c>
      <c r="I33" s="519" t="str">
        <f ca="1">IFERROR(__xludf.DUMMYFUNCTION("GOOGLETRANSLATE(E30,""en"",""es"")"),"Medio eje derecho 2022")</f>
        <v>Medio eje derecho 2022</v>
      </c>
      <c r="J33" s="299"/>
      <c r="K33" s="466"/>
      <c r="L33" s="315" t="s">
        <v>2814</v>
      </c>
      <c r="M33" s="304" t="s">
        <v>4928</v>
      </c>
      <c r="N33" s="773" t="str">
        <f ca="1">IFERROR(__xludf.DUMMYFUNCTION("GOOGLETRANSLATE(E33,""en"",""es"")"),"Lavadora de rodamiento 2022")</f>
        <v>Lavadora de rodamiento 2022</v>
      </c>
      <c r="O33" s="735"/>
    </row>
    <row r="34" spans="1:15" ht="72" customHeight="1">
      <c r="A34" s="847" t="s">
        <v>3979</v>
      </c>
      <c r="B34" s="848" t="s">
        <v>2806</v>
      </c>
      <c r="C34" s="848" t="s">
        <v>3928</v>
      </c>
      <c r="D34" s="848" t="s">
        <v>6324</v>
      </c>
      <c r="E34" s="472"/>
      <c r="F34" s="481"/>
      <c r="G34" s="315" t="s">
        <v>2816</v>
      </c>
      <c r="H34" s="304" t="s">
        <v>4791</v>
      </c>
      <c r="I34" s="519" t="str">
        <f ca="1">IFERROR(__xludf.DUMMYFUNCTION("GOOGLETRANSLATE(E31,""en"",""es"")"),"Retenedor de rodamiento 2022")</f>
        <v>Retenedor de rodamiento 2022</v>
      </c>
      <c r="J34" s="299"/>
      <c r="K34" s="466"/>
      <c r="L34" s="315" t="s">
        <v>2813</v>
      </c>
      <c r="M34" s="304" t="s">
        <v>4929</v>
      </c>
      <c r="N34" s="773" t="str">
        <f ca="1">IFERROR(__xludf.DUMMYFUNCTION("GOOGLETRANSLATE(E34,""en"",""es"")"),"Cotter Pin 2022")</f>
        <v>Cotter Pin 2022</v>
      </c>
      <c r="O34" s="735"/>
    </row>
    <row r="35" spans="1:15" ht="72" customHeight="1">
      <c r="A35" s="474" t="s">
        <v>2804</v>
      </c>
      <c r="B35" s="473" t="s">
        <v>2803</v>
      </c>
      <c r="C35" s="477" t="s">
        <v>3928</v>
      </c>
      <c r="D35" s="473" t="s">
        <v>3980</v>
      </c>
      <c r="E35" s="472"/>
      <c r="F35" s="467"/>
      <c r="G35" s="315" t="s">
        <v>2815</v>
      </c>
      <c r="H35" s="304" t="s">
        <v>4927</v>
      </c>
      <c r="I35" s="519" t="str">
        <f ca="1">IFERROR(__xludf.DUMMYFUNCTION("GOOGLETRANSLATE(E32,""en"",""es"")"),"Rodamiento de bolas de ranura profunda 2022")</f>
        <v>Rodamiento de bolas de ranura profunda 2022</v>
      </c>
      <c r="J35" s="299"/>
      <c r="K35" s="466"/>
      <c r="L35" s="315" t="s">
        <v>2812</v>
      </c>
      <c r="M35" s="304" t="s">
        <v>4930</v>
      </c>
      <c r="N35" s="773" t="str">
        <f ca="1">IFERROR(__xludf.DUMMYFUNCTION("GOOGLETRANSLATE(E35,""en"",""es"")"),"Anillo de retención elástico 2022")</f>
        <v>Anillo de retención elástico 2022</v>
      </c>
      <c r="O35" s="735"/>
    </row>
    <row r="36" spans="1:15" ht="72" customHeight="1">
      <c r="A36" s="471" t="s">
        <v>3981</v>
      </c>
      <c r="B36" s="477" t="s">
        <v>2801</v>
      </c>
      <c r="C36" s="477">
        <v>20</v>
      </c>
      <c r="D36" s="475" t="s">
        <v>6325</v>
      </c>
      <c r="E36" s="472"/>
      <c r="F36" s="467"/>
      <c r="G36" s="315" t="s">
        <v>2814</v>
      </c>
      <c r="H36" s="304" t="s">
        <v>4928</v>
      </c>
      <c r="I36" s="519" t="str">
        <f ca="1">IFERROR(__xludf.DUMMYFUNCTION("GOOGLETRANSLATE(E33,""en"",""es"")"),"Lavadora de rodamiento 2022")</f>
        <v>Lavadora de rodamiento 2022</v>
      </c>
      <c r="J36" s="299"/>
      <c r="K36" s="466"/>
      <c r="L36" s="342" t="s">
        <v>2811</v>
      </c>
      <c r="M36" s="304" t="s">
        <v>4931</v>
      </c>
      <c r="N36" s="773" t="s">
        <v>5132</v>
      </c>
      <c r="O36" s="735"/>
    </row>
    <row r="37" spans="1:15" ht="72" customHeight="1">
      <c r="A37" s="471" t="s">
        <v>2800</v>
      </c>
      <c r="B37" s="477" t="s">
        <v>2799</v>
      </c>
      <c r="C37" s="477" t="s">
        <v>3928</v>
      </c>
      <c r="D37" s="475" t="s">
        <v>3982</v>
      </c>
      <c r="E37" s="472"/>
      <c r="F37" s="467"/>
      <c r="G37" s="315" t="s">
        <v>2813</v>
      </c>
      <c r="H37" s="304" t="s">
        <v>4929</v>
      </c>
      <c r="I37" s="519" t="str">
        <f ca="1">IFERROR(__xludf.DUMMYFUNCTION("GOOGLETRANSLATE(E34,""en"",""es"")"),"Cotter Pin 2022")</f>
        <v>Cotter Pin 2022</v>
      </c>
      <c r="J37" s="299"/>
      <c r="K37" s="466"/>
      <c r="L37" s="310" t="s">
        <v>2810</v>
      </c>
      <c r="M37" s="300" t="s">
        <v>2809</v>
      </c>
      <c r="N37" s="773" t="str">
        <f ca="1">IFERROR(__xludf.DUMMYFUNCTION("GOOGLETRANSLATE(E37,""en"",""es"")"),"Perno de cubo")</f>
        <v>Perno de cubo</v>
      </c>
      <c r="O37" s="735"/>
    </row>
    <row r="38" spans="1:15" ht="72" customHeight="1">
      <c r="A38" s="471" t="s">
        <v>5720</v>
      </c>
      <c r="B38" s="471" t="s">
        <v>6316</v>
      </c>
      <c r="C38" s="477"/>
      <c r="D38" s="475" t="s">
        <v>4420</v>
      </c>
      <c r="E38" s="472"/>
      <c r="F38" s="467"/>
      <c r="G38" s="315" t="s">
        <v>2812</v>
      </c>
      <c r="H38" s="304" t="s">
        <v>4930</v>
      </c>
      <c r="I38" s="519" t="str">
        <f ca="1">IFERROR(__xludf.DUMMYFUNCTION("GOOGLETRANSLATE(E35,""en"",""es"")"),"Anillo de retención elástico 2022")</f>
        <v>Anillo de retención elástico 2022</v>
      </c>
      <c r="J38" s="299"/>
      <c r="K38" s="466"/>
      <c r="L38" s="1132" t="s">
        <v>6294</v>
      </c>
      <c r="M38" s="1132"/>
      <c r="N38" s="1132"/>
      <c r="O38" s="1132"/>
    </row>
    <row r="39" spans="1:15" ht="72" customHeight="1">
      <c r="A39" s="471" t="s">
        <v>3983</v>
      </c>
      <c r="B39" s="477" t="s">
        <v>1653</v>
      </c>
      <c r="C39" s="477">
        <v>20</v>
      </c>
      <c r="D39" s="475" t="s">
        <v>6317</v>
      </c>
      <c r="E39" s="472"/>
      <c r="F39" s="467"/>
      <c r="G39" s="342" t="s">
        <v>2811</v>
      </c>
      <c r="H39" s="304" t="s">
        <v>4931</v>
      </c>
      <c r="I39" s="519" t="s">
        <v>5132</v>
      </c>
      <c r="J39" s="299"/>
      <c r="K39" s="466"/>
      <c r="L39" s="742" t="s">
        <v>6329</v>
      </c>
      <c r="M39" s="751" t="s">
        <v>6068</v>
      </c>
      <c r="N39" s="852" t="s">
        <v>6295</v>
      </c>
      <c r="O39" s="773" t="e" vm="2">
        <v>#VALUE!</v>
      </c>
    </row>
    <row r="40" spans="1:15" ht="72" customHeight="1">
      <c r="A40" s="471" t="s">
        <v>2123</v>
      </c>
      <c r="B40" s="491" t="s">
        <v>2122</v>
      </c>
      <c r="C40" s="477" t="s">
        <v>3928</v>
      </c>
      <c r="D40" s="491" t="s">
        <v>3984</v>
      </c>
      <c r="E40" s="472"/>
      <c r="F40" s="467"/>
      <c r="G40" s="310" t="s">
        <v>2810</v>
      </c>
      <c r="H40" s="300" t="s">
        <v>2809</v>
      </c>
      <c r="I40" s="519" t="str">
        <f ca="1">IFERROR(__xludf.DUMMYFUNCTION("GOOGLETRANSLATE(E37,""en"",""es"")"),"Perno de cubo")</f>
        <v>Perno de cubo</v>
      </c>
      <c r="J40" s="318" t="s">
        <v>2808</v>
      </c>
      <c r="K40" s="466"/>
      <c r="L40" s="743" t="s">
        <v>6053</v>
      </c>
      <c r="M40" s="751" t="s">
        <v>6114</v>
      </c>
      <c r="N40" s="783" t="s">
        <v>6308</v>
      </c>
      <c r="O40" s="735" t="e" vm="3">
        <v>#VALUE!</v>
      </c>
    </row>
    <row r="41" spans="1:15" ht="71.45" customHeight="1">
      <c r="A41" s="486" t="s">
        <v>2793</v>
      </c>
      <c r="B41" s="473" t="s">
        <v>2792</v>
      </c>
      <c r="C41" s="477" t="s">
        <v>3928</v>
      </c>
      <c r="D41" s="475" t="s">
        <v>3985</v>
      </c>
      <c r="E41" s="472"/>
      <c r="F41" s="467"/>
      <c r="G41" s="1130" t="s">
        <v>6291</v>
      </c>
      <c r="H41" s="1130"/>
      <c r="I41" s="1130"/>
      <c r="J41" s="1131"/>
      <c r="K41" s="466"/>
      <c r="L41" s="743" t="s">
        <v>6122</v>
      </c>
      <c r="M41" s="751" t="s">
        <v>6124</v>
      </c>
      <c r="N41" s="759" t="s">
        <v>6123</v>
      </c>
      <c r="O41" s="735" t="e" vm="4">
        <v>#VALUE!</v>
      </c>
    </row>
    <row r="42" spans="1:15" ht="72" customHeight="1">
      <c r="A42" s="486" t="s">
        <v>2789</v>
      </c>
      <c r="B42" s="473" t="s">
        <v>2788</v>
      </c>
      <c r="C42" s="477" t="s">
        <v>3928</v>
      </c>
      <c r="D42" s="475" t="s">
        <v>3986</v>
      </c>
      <c r="E42" s="472"/>
      <c r="F42" s="467"/>
      <c r="G42" s="303" t="s">
        <v>2807</v>
      </c>
      <c r="H42" s="308" t="s">
        <v>6116</v>
      </c>
      <c r="I42" s="519" t="s">
        <v>6290</v>
      </c>
      <c r="J42" s="299" t="s">
        <v>2805</v>
      </c>
      <c r="K42" s="466"/>
      <c r="L42" s="743" t="s">
        <v>6125</v>
      </c>
      <c r="M42" s="743"/>
      <c r="N42" s="743" t="s">
        <v>6126</v>
      </c>
      <c r="O42" s="773" t="e" vm="5">
        <v>#VALUE!</v>
      </c>
    </row>
    <row r="43" spans="1:15" ht="72" customHeight="1">
      <c r="A43" s="486" t="s">
        <v>2786</v>
      </c>
      <c r="B43" s="473" t="s">
        <v>2785</v>
      </c>
      <c r="C43" s="477" t="s">
        <v>3928</v>
      </c>
      <c r="D43" s="475" t="s">
        <v>3987</v>
      </c>
      <c r="E43" s="472"/>
      <c r="F43" s="467"/>
      <c r="G43" s="310" t="s">
        <v>2804</v>
      </c>
      <c r="H43" s="300" t="s">
        <v>2803</v>
      </c>
      <c r="I43" s="519" t="str">
        <f ca="1">IFERROR(__xludf.DUMMYFUNCTION("GOOGLETRANSLATE(E39,""en"",""es"")"),"Soporte de la caja de montaje del cable de estacionamiento")</f>
        <v>Soporte de la caja de montaje del cable de estacionamiento</v>
      </c>
      <c r="J43" s="299"/>
      <c r="K43" s="466"/>
      <c r="L43" s="743" t="s">
        <v>6127</v>
      </c>
      <c r="M43" s="743"/>
      <c r="N43" s="743" t="s">
        <v>6128</v>
      </c>
      <c r="O43" s="773" t="e" vm="6">
        <v>#VALUE!</v>
      </c>
    </row>
    <row r="44" spans="1:15" ht="72" customHeight="1">
      <c r="A44" s="486" t="s">
        <v>3988</v>
      </c>
      <c r="B44" s="490" t="s">
        <v>2782</v>
      </c>
      <c r="C44" s="490" t="s">
        <v>2837</v>
      </c>
      <c r="D44" s="490" t="s">
        <v>3989</v>
      </c>
      <c r="E44" s="472"/>
      <c r="F44" s="467"/>
      <c r="G44" s="303" t="s">
        <v>2802</v>
      </c>
      <c r="H44" s="308" t="s">
        <v>2801</v>
      </c>
      <c r="I44" s="519" t="str">
        <f ca="1">IFERROR(__xludf.DUMMYFUNCTION("GOOGLETRANSLATE(E40,""en"",""es"")"),"Brazo oscilante de la estructura de inclinación")</f>
        <v>Brazo oscilante de la estructura de inclinación</v>
      </c>
      <c r="J44" s="299"/>
      <c r="K44" s="466"/>
      <c r="L44" s="743" t="s">
        <v>6129</v>
      </c>
      <c r="M44" s="751"/>
      <c r="N44" s="759" t="s">
        <v>6130</v>
      </c>
      <c r="O44" s="735" t="e" vm="7">
        <v>#VALUE!</v>
      </c>
    </row>
    <row r="45" spans="1:15" ht="72" customHeight="1">
      <c r="A45" s="486" t="s">
        <v>3990</v>
      </c>
      <c r="B45" s="473" t="s">
        <v>2779</v>
      </c>
      <c r="C45" s="473" t="s">
        <v>2837</v>
      </c>
      <c r="D45" s="475" t="s">
        <v>3991</v>
      </c>
      <c r="E45" s="472"/>
      <c r="F45" s="467"/>
      <c r="G45" s="303" t="s">
        <v>2800</v>
      </c>
      <c r="H45" s="308" t="s">
        <v>2799</v>
      </c>
      <c r="I45" s="519" t="str">
        <f ca="1">IFERROR(__xludf.DUMMYFUNCTION("GOOGLETRANSLATE(E41,""en"",""es"")"),"Soporte de montaje del cable de bloqueo de inclinación")</f>
        <v>Soporte de montaje del cable de bloqueo de inclinación</v>
      </c>
      <c r="J45" s="299"/>
      <c r="K45" s="466"/>
      <c r="L45" s="743" t="s">
        <v>6132</v>
      </c>
      <c r="M45" s="743"/>
      <c r="N45" s="743" t="s">
        <v>6131</v>
      </c>
      <c r="O45" s="735" t="e" vm="8">
        <v>#VALUE!</v>
      </c>
    </row>
    <row r="46" spans="1:15" ht="72" customHeight="1">
      <c r="A46" s="486" t="s">
        <v>3992</v>
      </c>
      <c r="B46" s="473" t="s">
        <v>3993</v>
      </c>
      <c r="C46" s="477" t="s">
        <v>3928</v>
      </c>
      <c r="D46" s="475" t="s">
        <v>3994</v>
      </c>
      <c r="E46" s="472"/>
      <c r="F46" s="467"/>
      <c r="G46" s="315" t="s">
        <v>2798</v>
      </c>
      <c r="H46" s="308" t="s">
        <v>4932</v>
      </c>
      <c r="I46" s="519" t="str">
        <f ca="1">IFERROR(__xludf.DUMMYFUNCTION("GOOGLETRANSLATE(E42,""en"",""es"")"),"Eje de rotación")</f>
        <v>Eje de rotación</v>
      </c>
      <c r="J46" s="299"/>
      <c r="K46" s="466"/>
      <c r="L46" s="743" t="s">
        <v>6134</v>
      </c>
      <c r="M46" s="743"/>
      <c r="N46" s="743" t="s">
        <v>6133</v>
      </c>
      <c r="O46" s="735" t="e" vm="9">
        <v>#VALUE!</v>
      </c>
    </row>
    <row r="47" spans="1:15" ht="72" customHeight="1">
      <c r="A47" s="486" t="s">
        <v>2319</v>
      </c>
      <c r="B47" s="477" t="s">
        <v>2318</v>
      </c>
      <c r="C47" s="477" t="s">
        <v>3928</v>
      </c>
      <c r="D47" s="475" t="s">
        <v>3995</v>
      </c>
      <c r="E47" s="472"/>
      <c r="F47" s="467"/>
      <c r="G47" s="303" t="s">
        <v>2797</v>
      </c>
      <c r="H47" s="306" t="s">
        <v>2796</v>
      </c>
      <c r="I47" s="519" t="s">
        <v>5133</v>
      </c>
      <c r="J47" s="299"/>
      <c r="K47" s="466"/>
      <c r="L47" s="743" t="s">
        <v>6136</v>
      </c>
      <c r="M47" s="743"/>
      <c r="N47" s="743" t="s">
        <v>6135</v>
      </c>
      <c r="O47" s="735" t="e" vm="10">
        <v>#VALUE!</v>
      </c>
    </row>
    <row r="48" spans="1:15" ht="72" customHeight="1">
      <c r="A48" s="471" t="s">
        <v>2774</v>
      </c>
      <c r="B48" s="477" t="s">
        <v>2773</v>
      </c>
      <c r="C48" s="477" t="s">
        <v>3928</v>
      </c>
      <c r="D48" s="475" t="s">
        <v>1096</v>
      </c>
      <c r="E48" s="472"/>
      <c r="F48" s="467"/>
      <c r="G48" s="303" t="s">
        <v>2795</v>
      </c>
      <c r="H48" s="306" t="s">
        <v>4934</v>
      </c>
      <c r="I48" s="519" t="s">
        <v>4933</v>
      </c>
      <c r="J48" s="327"/>
      <c r="K48" s="466"/>
      <c r="L48" s="743" t="s">
        <v>6138</v>
      </c>
      <c r="M48" s="743"/>
      <c r="N48" s="743" t="s">
        <v>6137</v>
      </c>
      <c r="O48" s="735" t="e" vm="11">
        <v>#VALUE!</v>
      </c>
    </row>
    <row r="49" spans="1:15" ht="72" customHeight="1" thickBot="1">
      <c r="A49" s="471" t="s">
        <v>2772</v>
      </c>
      <c r="B49" s="477" t="s">
        <v>1723</v>
      </c>
      <c r="C49" s="477" t="s">
        <v>3928</v>
      </c>
      <c r="D49" s="475" t="s">
        <v>1101</v>
      </c>
      <c r="E49" s="472"/>
      <c r="F49" s="467"/>
      <c r="G49" s="303" t="s">
        <v>2794</v>
      </c>
      <c r="H49" s="308" t="s">
        <v>1653</v>
      </c>
      <c r="I49" s="519" t="s">
        <v>6307</v>
      </c>
      <c r="J49" s="299">
        <v>145</v>
      </c>
      <c r="K49" s="466"/>
      <c r="L49" s="743" t="s">
        <v>6139</v>
      </c>
      <c r="M49" s="743"/>
      <c r="N49" s="743" t="s">
        <v>6140</v>
      </c>
      <c r="O49" s="735" t="e" vm="12">
        <v>#VALUE!</v>
      </c>
    </row>
    <row r="50" spans="1:15" ht="58.75" customHeight="1" thickBot="1">
      <c r="A50" s="471" t="s">
        <v>2770</v>
      </c>
      <c r="B50" s="477" t="s">
        <v>2769</v>
      </c>
      <c r="C50" s="477" t="s">
        <v>3928</v>
      </c>
      <c r="D50" s="475" t="s">
        <v>990</v>
      </c>
      <c r="E50" s="472"/>
      <c r="F50" s="467"/>
      <c r="G50" s="1133" t="s">
        <v>6293</v>
      </c>
      <c r="H50" s="1134"/>
      <c r="I50" s="1134"/>
      <c r="J50" s="1135"/>
      <c r="K50" s="466"/>
      <c r="L50" s="743" t="s">
        <v>6141</v>
      </c>
      <c r="M50" s="743"/>
      <c r="N50" s="743" t="s">
        <v>6142</v>
      </c>
      <c r="O50" s="735" t="e" vm="13">
        <v>#VALUE!</v>
      </c>
    </row>
    <row r="51" spans="1:15" ht="72" customHeight="1">
      <c r="A51" s="471" t="s">
        <v>2767</v>
      </c>
      <c r="B51" s="477" t="s">
        <v>2766</v>
      </c>
      <c r="C51" s="477" t="s">
        <v>3928</v>
      </c>
      <c r="D51" s="475" t="s">
        <v>3996</v>
      </c>
      <c r="E51" s="472"/>
      <c r="F51" s="467"/>
      <c r="G51" s="849" t="s">
        <v>6329</v>
      </c>
      <c r="H51" s="761" t="s">
        <v>6068</v>
      </c>
      <c r="I51" s="763" t="s">
        <v>6292</v>
      </c>
      <c r="J51" s="773" t="e" vm="2">
        <v>#VALUE!</v>
      </c>
      <c r="K51" s="466"/>
      <c r="L51" s="743" t="s">
        <v>6144</v>
      </c>
      <c r="M51" s="743"/>
      <c r="N51" s="743" t="s">
        <v>6143</v>
      </c>
      <c r="O51" s="773" t="e" vm="14">
        <v>#VALUE!</v>
      </c>
    </row>
    <row r="52" spans="1:15" ht="72" customHeight="1">
      <c r="A52" s="471" t="s">
        <v>2764</v>
      </c>
      <c r="B52" s="477" t="s">
        <v>2763</v>
      </c>
      <c r="C52" s="477" t="s">
        <v>3928</v>
      </c>
      <c r="D52" s="475" t="s">
        <v>3997</v>
      </c>
      <c r="E52" s="472"/>
      <c r="F52" s="467"/>
      <c r="G52" s="743" t="s">
        <v>6053</v>
      </c>
      <c r="H52" s="758" t="s">
        <v>6114</v>
      </c>
      <c r="I52" s="784" t="s">
        <v>6313</v>
      </c>
      <c r="J52" s="735" t="e" vm="3">
        <v>#VALUE!</v>
      </c>
      <c r="K52" s="466"/>
      <c r="L52" s="743" t="s">
        <v>6145</v>
      </c>
      <c r="M52" s="743"/>
      <c r="N52" s="743" t="s">
        <v>6146</v>
      </c>
      <c r="O52" s="773" t="e" vm="15">
        <v>#VALUE!</v>
      </c>
    </row>
    <row r="53" spans="1:15" ht="72" customHeight="1">
      <c r="A53" s="471" t="s">
        <v>2762</v>
      </c>
      <c r="B53" s="477" t="s">
        <v>2761</v>
      </c>
      <c r="C53" s="477" t="s">
        <v>3928</v>
      </c>
      <c r="D53" s="475" t="s">
        <v>3998</v>
      </c>
      <c r="E53" s="472"/>
      <c r="F53" s="467"/>
      <c r="G53" s="743" t="s">
        <v>6122</v>
      </c>
      <c r="H53" s="751" t="s">
        <v>6124</v>
      </c>
      <c r="I53" s="785" t="s">
        <v>6123</v>
      </c>
      <c r="J53" s="735" t="e" vm="4">
        <v>#VALUE!</v>
      </c>
      <c r="K53" s="466"/>
      <c r="L53" s="743" t="s">
        <v>6148</v>
      </c>
      <c r="M53" s="743"/>
      <c r="N53" s="743" t="s">
        <v>6147</v>
      </c>
      <c r="O53" s="773" t="e" vm="16">
        <v>#VALUE!</v>
      </c>
    </row>
    <row r="54" spans="1:15" ht="72" customHeight="1">
      <c r="A54" s="471" t="s">
        <v>2760</v>
      </c>
      <c r="B54" s="477" t="s">
        <v>2759</v>
      </c>
      <c r="C54" s="477" t="s">
        <v>3928</v>
      </c>
      <c r="D54" s="475" t="s">
        <v>1874</v>
      </c>
      <c r="E54" s="472"/>
      <c r="F54" s="467"/>
      <c r="G54" s="743" t="s">
        <v>6125</v>
      </c>
      <c r="H54" s="743"/>
      <c r="I54" s="786" t="s">
        <v>6126</v>
      </c>
      <c r="J54" s="773" t="e" vm="5">
        <v>#VALUE!</v>
      </c>
      <c r="K54" s="466"/>
      <c r="L54" s="743" t="s">
        <v>6150</v>
      </c>
      <c r="M54" s="743"/>
      <c r="N54" s="743" t="s">
        <v>6149</v>
      </c>
      <c r="O54" s="773" t="e" vm="17">
        <v>#VALUE!</v>
      </c>
    </row>
    <row r="55" spans="1:15" ht="72" customHeight="1">
      <c r="A55" s="471" t="s">
        <v>2757</v>
      </c>
      <c r="B55" s="477" t="s">
        <v>2756</v>
      </c>
      <c r="C55" s="477" t="s">
        <v>3928</v>
      </c>
      <c r="D55" s="475" t="s">
        <v>3999</v>
      </c>
      <c r="E55" s="472"/>
      <c r="F55" s="467"/>
      <c r="G55" s="743" t="s">
        <v>6127</v>
      </c>
      <c r="H55" s="743"/>
      <c r="I55" s="786" t="s">
        <v>6128</v>
      </c>
      <c r="J55" s="773" t="e" vm="6">
        <v>#VALUE!</v>
      </c>
      <c r="K55" s="466"/>
      <c r="L55" s="743" t="s">
        <v>6152</v>
      </c>
      <c r="M55" s="743"/>
      <c r="N55" s="743" t="s">
        <v>6151</v>
      </c>
      <c r="O55" s="773" t="e" vm="18">
        <v>#VALUE!</v>
      </c>
    </row>
    <row r="56" spans="1:15" ht="72" customHeight="1">
      <c r="A56" s="474" t="s">
        <v>2755</v>
      </c>
      <c r="B56" s="477" t="s">
        <v>2754</v>
      </c>
      <c r="C56" s="477" t="s">
        <v>3928</v>
      </c>
      <c r="D56" s="475" t="s">
        <v>4000</v>
      </c>
      <c r="E56" s="472"/>
      <c r="F56" s="467"/>
      <c r="G56" s="743" t="s">
        <v>6129</v>
      </c>
      <c r="H56" s="751"/>
      <c r="I56" s="759" t="s">
        <v>6130</v>
      </c>
      <c r="J56" s="735" t="e" vm="7">
        <v>#VALUE!</v>
      </c>
      <c r="K56" s="466"/>
      <c r="L56" s="743" t="s">
        <v>6153</v>
      </c>
      <c r="M56" s="743"/>
      <c r="N56" s="743" t="s">
        <v>6154</v>
      </c>
      <c r="O56" s="773" t="e" vm="19">
        <v>#VALUE!</v>
      </c>
    </row>
    <row r="57" spans="1:15" ht="72" customHeight="1">
      <c r="A57" s="474" t="s">
        <v>2753</v>
      </c>
      <c r="B57" s="477" t="s">
        <v>2752</v>
      </c>
      <c r="C57" s="477" t="s">
        <v>3928</v>
      </c>
      <c r="D57" s="475" t="s">
        <v>4001</v>
      </c>
      <c r="E57" s="472"/>
      <c r="F57" s="467"/>
      <c r="G57" s="743" t="s">
        <v>6132</v>
      </c>
      <c r="H57" s="743"/>
      <c r="I57" s="786" t="s">
        <v>6131</v>
      </c>
      <c r="J57" s="735" t="e" vm="8">
        <v>#VALUE!</v>
      </c>
      <c r="K57" s="466"/>
      <c r="L57" s="743" t="s">
        <v>6156</v>
      </c>
      <c r="M57" s="743"/>
      <c r="N57" s="743" t="s">
        <v>6155</v>
      </c>
      <c r="O57" s="773" t="e" vm="20">
        <v>#VALUE!</v>
      </c>
    </row>
    <row r="58" spans="1:15" ht="72" customHeight="1">
      <c r="A58" s="471" t="s">
        <v>4002</v>
      </c>
      <c r="B58" s="477" t="s">
        <v>2750</v>
      </c>
      <c r="C58" s="477" t="s">
        <v>3928</v>
      </c>
      <c r="D58" s="475" t="s">
        <v>1676</v>
      </c>
      <c r="E58" s="472"/>
      <c r="F58" s="467"/>
      <c r="G58" s="743" t="s">
        <v>6134</v>
      </c>
      <c r="H58" s="743"/>
      <c r="I58" s="786" t="s">
        <v>6133</v>
      </c>
      <c r="J58" s="735" t="e" vm="9">
        <v>#VALUE!</v>
      </c>
      <c r="K58" s="466"/>
      <c r="L58" s="743" t="s">
        <v>6157</v>
      </c>
      <c r="M58" s="743"/>
      <c r="N58" s="743" t="s">
        <v>6158</v>
      </c>
      <c r="O58" s="773" t="e" vm="21">
        <v>#VALUE!</v>
      </c>
    </row>
    <row r="59" spans="1:15" ht="72" customHeight="1">
      <c r="A59" s="471" t="s">
        <v>2748</v>
      </c>
      <c r="B59" s="477" t="s">
        <v>2747</v>
      </c>
      <c r="C59" s="477" t="s">
        <v>3928</v>
      </c>
      <c r="D59" s="475" t="s">
        <v>4003</v>
      </c>
      <c r="E59" s="472"/>
      <c r="F59" s="467"/>
      <c r="G59" s="743" t="s">
        <v>6136</v>
      </c>
      <c r="H59" s="743"/>
      <c r="I59" s="786" t="s">
        <v>6135</v>
      </c>
      <c r="J59" s="735" t="e" vm="10">
        <v>#VALUE!</v>
      </c>
      <c r="K59" s="466"/>
      <c r="L59" s="743" t="s">
        <v>6160</v>
      </c>
      <c r="M59" s="743"/>
      <c r="N59" s="743" t="s">
        <v>6159</v>
      </c>
      <c r="O59" s="773" t="e" vm="22">
        <v>#VALUE!</v>
      </c>
    </row>
    <row r="60" spans="1:15" ht="72" customHeight="1">
      <c r="A60" s="471" t="s">
        <v>2746</v>
      </c>
      <c r="B60" s="477" t="s">
        <v>2745</v>
      </c>
      <c r="C60" s="477" t="s">
        <v>3928</v>
      </c>
      <c r="D60" s="475" t="s">
        <v>4004</v>
      </c>
      <c r="E60" s="472"/>
      <c r="F60" s="467"/>
      <c r="G60" s="743" t="s">
        <v>6138</v>
      </c>
      <c r="H60" s="743"/>
      <c r="I60" s="786" t="s">
        <v>6137</v>
      </c>
      <c r="J60" s="735" t="e" vm="11">
        <v>#VALUE!</v>
      </c>
      <c r="K60" s="466"/>
      <c r="L60" s="743" t="s">
        <v>6162</v>
      </c>
      <c r="M60" s="743"/>
      <c r="N60" s="743" t="s">
        <v>6161</v>
      </c>
      <c r="O60" s="773" t="e" vm="23">
        <v>#VALUE!</v>
      </c>
    </row>
    <row r="61" spans="1:15" ht="72" customHeight="1">
      <c r="A61" s="471" t="s">
        <v>2744</v>
      </c>
      <c r="B61" s="477" t="s">
        <v>2743</v>
      </c>
      <c r="C61" s="477" t="s">
        <v>3928</v>
      </c>
      <c r="D61" s="475" t="s">
        <v>4005</v>
      </c>
      <c r="E61" s="472"/>
      <c r="F61" s="467"/>
      <c r="G61" s="743" t="s">
        <v>6139</v>
      </c>
      <c r="H61" s="743"/>
      <c r="I61" s="786" t="s">
        <v>6140</v>
      </c>
      <c r="J61" s="735" t="e" vm="12">
        <v>#VALUE!</v>
      </c>
      <c r="K61" s="466"/>
      <c r="L61" s="743" t="s">
        <v>6164</v>
      </c>
      <c r="M61" s="743"/>
      <c r="N61" s="743" t="s">
        <v>6163</v>
      </c>
      <c r="O61" s="773" t="e" vm="24">
        <v>#VALUE!</v>
      </c>
    </row>
    <row r="62" spans="1:15" ht="72" customHeight="1">
      <c r="A62" s="471" t="s">
        <v>2742</v>
      </c>
      <c r="B62" s="477" t="s">
        <v>2741</v>
      </c>
      <c r="C62" s="477" t="s">
        <v>3928</v>
      </c>
      <c r="D62" s="475" t="s">
        <v>4006</v>
      </c>
      <c r="E62" s="472"/>
      <c r="F62" s="467"/>
      <c r="G62" s="743" t="s">
        <v>6141</v>
      </c>
      <c r="H62" s="743"/>
      <c r="I62" s="786" t="s">
        <v>6142</v>
      </c>
      <c r="J62" s="735" t="e" vm="13">
        <v>#VALUE!</v>
      </c>
      <c r="K62" s="466"/>
      <c r="L62" s="743" t="s">
        <v>6166</v>
      </c>
      <c r="M62" s="743"/>
      <c r="N62" s="743" t="s">
        <v>6165</v>
      </c>
      <c r="O62" s="773" t="e" vm="25">
        <v>#VALUE!</v>
      </c>
    </row>
    <row r="63" spans="1:15" ht="72" customHeight="1">
      <c r="A63" s="471" t="s">
        <v>2740</v>
      </c>
      <c r="B63" s="477" t="s">
        <v>2739</v>
      </c>
      <c r="C63" s="477" t="s">
        <v>3928</v>
      </c>
      <c r="D63" s="475" t="s">
        <v>4007</v>
      </c>
      <c r="E63" s="472"/>
      <c r="F63" s="467"/>
      <c r="G63" s="743" t="s">
        <v>6144</v>
      </c>
      <c r="H63" s="743"/>
      <c r="I63" s="786" t="s">
        <v>6143</v>
      </c>
      <c r="J63" s="773" t="e" vm="14">
        <v>#VALUE!</v>
      </c>
      <c r="K63" s="466"/>
      <c r="L63" s="743" t="s">
        <v>6168</v>
      </c>
      <c r="M63" s="743"/>
      <c r="N63" s="743" t="s">
        <v>6167</v>
      </c>
      <c r="O63" s="773" t="e" vm="26">
        <v>#VALUE!</v>
      </c>
    </row>
    <row r="64" spans="1:15" ht="72" customHeight="1">
      <c r="A64" s="471" t="s">
        <v>2738</v>
      </c>
      <c r="B64" s="477" t="s">
        <v>2737</v>
      </c>
      <c r="C64" s="477" t="s">
        <v>3928</v>
      </c>
      <c r="D64" s="475" t="s">
        <v>4008</v>
      </c>
      <c r="E64" s="472"/>
      <c r="F64" s="467"/>
      <c r="G64" s="743" t="s">
        <v>6145</v>
      </c>
      <c r="H64" s="743"/>
      <c r="I64" s="786" t="s">
        <v>6146</v>
      </c>
      <c r="J64" s="773" t="e" vm="15">
        <v>#VALUE!</v>
      </c>
      <c r="K64" s="466"/>
      <c r="L64" s="743" t="s">
        <v>6169</v>
      </c>
      <c r="M64" s="743"/>
      <c r="N64" s="743" t="s">
        <v>6170</v>
      </c>
      <c r="O64" s="773" t="e" vm="27">
        <v>#VALUE!</v>
      </c>
    </row>
    <row r="65" spans="1:15" ht="72" customHeight="1">
      <c r="A65" s="471" t="s">
        <v>3041</v>
      </c>
      <c r="B65" s="477" t="s">
        <v>4009</v>
      </c>
      <c r="C65" s="477" t="s">
        <v>3928</v>
      </c>
      <c r="D65" s="475" t="s">
        <v>4010</v>
      </c>
      <c r="E65" s="472"/>
      <c r="F65" s="467"/>
      <c r="G65" s="743" t="s">
        <v>6148</v>
      </c>
      <c r="H65" s="743"/>
      <c r="I65" s="786" t="s">
        <v>6147</v>
      </c>
      <c r="J65" s="773" t="e" vm="16">
        <v>#VALUE!</v>
      </c>
      <c r="K65" s="466"/>
      <c r="L65" s="743" t="s">
        <v>6172</v>
      </c>
      <c r="M65" s="743"/>
      <c r="N65" s="743" t="s">
        <v>6171</v>
      </c>
      <c r="O65" s="773" t="e" vm="28">
        <v>#VALUE!</v>
      </c>
    </row>
    <row r="66" spans="1:15" ht="72" customHeight="1">
      <c r="A66" s="471" t="s">
        <v>2706</v>
      </c>
      <c r="B66" s="477" t="s">
        <v>4011</v>
      </c>
      <c r="C66" s="477" t="s">
        <v>3928</v>
      </c>
      <c r="D66" s="477" t="s">
        <v>4012</v>
      </c>
      <c r="E66" s="472"/>
      <c r="F66" s="467"/>
      <c r="G66" s="743" t="s">
        <v>6150</v>
      </c>
      <c r="H66" s="743"/>
      <c r="I66" s="786" t="s">
        <v>6149</v>
      </c>
      <c r="J66" s="773" t="e" vm="17">
        <v>#VALUE!</v>
      </c>
      <c r="K66" s="466"/>
      <c r="L66" s="781" t="s">
        <v>2793</v>
      </c>
      <c r="M66" s="782" t="s">
        <v>2792</v>
      </c>
      <c r="N66" s="762" t="str">
        <f ca="1">IFERROR(__xludf.DUMMYFUNCTION("GOOGLETRANSLATE(E46,""en"",""es"")"),"Cabrionero Manga de goma del tubo de soporte")</f>
        <v>Cabrionero Manga de goma del tubo de soporte</v>
      </c>
      <c r="O66" s="771" t="s">
        <v>2791</v>
      </c>
    </row>
    <row r="67" spans="1:15" ht="72" customHeight="1">
      <c r="A67" s="471" t="s">
        <v>2704</v>
      </c>
      <c r="B67" s="477" t="s">
        <v>4013</v>
      </c>
      <c r="C67" s="477" t="s">
        <v>3928</v>
      </c>
      <c r="D67" s="475" t="s">
        <v>4014</v>
      </c>
      <c r="E67" s="472"/>
      <c r="F67" s="467"/>
      <c r="G67" s="743" t="s">
        <v>6152</v>
      </c>
      <c r="H67" s="743"/>
      <c r="I67" s="786" t="s">
        <v>6151</v>
      </c>
      <c r="J67" s="773" t="e" vm="18">
        <v>#VALUE!</v>
      </c>
      <c r="K67" s="466"/>
      <c r="L67" s="341" t="s">
        <v>2790</v>
      </c>
      <c r="M67" s="520" t="s">
        <v>4792</v>
      </c>
      <c r="N67" s="519" t="str">
        <f ca="1">IFERROR(__xludf.DUMMYFUNCTION("GOOGLETRANSLATE(E47,""en"",""es"")"),"Férula de protección de tuberías")</f>
        <v>Férula de protección de tuberías</v>
      </c>
      <c r="O67" s="299"/>
    </row>
    <row r="68" spans="1:15" ht="72" customHeight="1">
      <c r="A68" s="471" t="s">
        <v>2138</v>
      </c>
      <c r="B68" s="477" t="s">
        <v>2137</v>
      </c>
      <c r="C68" s="477" t="s">
        <v>3928</v>
      </c>
      <c r="D68" s="475" t="s">
        <v>1119</v>
      </c>
      <c r="E68" s="472"/>
      <c r="F68" s="467"/>
      <c r="G68" s="743" t="s">
        <v>6153</v>
      </c>
      <c r="H68" s="743"/>
      <c r="I68" s="786" t="s">
        <v>6154</v>
      </c>
      <c r="J68" s="773" t="e" vm="19">
        <v>#VALUE!</v>
      </c>
      <c r="K68" s="466"/>
      <c r="L68" s="325" t="s">
        <v>2789</v>
      </c>
      <c r="M68" s="512" t="s">
        <v>2788</v>
      </c>
      <c r="N68" s="308" t="s">
        <v>4837</v>
      </c>
      <c r="O68" s="299" t="s">
        <v>2787</v>
      </c>
    </row>
    <row r="69" spans="1:15" ht="72" customHeight="1">
      <c r="A69" s="471" t="s">
        <v>2703</v>
      </c>
      <c r="B69" s="477" t="s">
        <v>2702</v>
      </c>
      <c r="C69" s="477" t="s">
        <v>3928</v>
      </c>
      <c r="D69" s="475" t="s">
        <v>4015</v>
      </c>
      <c r="E69" s="472"/>
      <c r="F69" s="467">
        <v>37030</v>
      </c>
      <c r="G69" s="743" t="s">
        <v>6156</v>
      </c>
      <c r="H69" s="743"/>
      <c r="I69" s="786" t="s">
        <v>6155</v>
      </c>
      <c r="J69" s="773" t="e" vm="20">
        <v>#VALUE!</v>
      </c>
      <c r="K69" s="466"/>
      <c r="L69" s="325" t="s">
        <v>2786</v>
      </c>
      <c r="M69" s="512" t="s">
        <v>2785</v>
      </c>
      <c r="N69" s="308" t="s">
        <v>4838</v>
      </c>
      <c r="O69" s="299" t="s">
        <v>2784</v>
      </c>
    </row>
    <row r="70" spans="1:15" ht="72" customHeight="1">
      <c r="A70" s="471" t="s">
        <v>2701</v>
      </c>
      <c r="B70" s="477" t="s">
        <v>2700</v>
      </c>
      <c r="C70" s="477" t="s">
        <v>3928</v>
      </c>
      <c r="D70" s="475" t="s">
        <v>4016</v>
      </c>
      <c r="E70" s="472"/>
      <c r="F70" s="467"/>
      <c r="G70" s="743" t="s">
        <v>6157</v>
      </c>
      <c r="H70" s="743"/>
      <c r="I70" s="786" t="s">
        <v>6158</v>
      </c>
      <c r="J70" s="773" t="e" vm="21">
        <v>#VALUE!</v>
      </c>
      <c r="K70" s="466"/>
      <c r="L70" s="325" t="s">
        <v>6196</v>
      </c>
      <c r="M70" s="325"/>
      <c r="N70" s="325" t="s">
        <v>6195</v>
      </c>
      <c r="O70" s="735" t="e" vm="29">
        <v>#VALUE!</v>
      </c>
    </row>
    <row r="71" spans="1:15" ht="72" customHeight="1">
      <c r="A71" s="471" t="s">
        <v>2698</v>
      </c>
      <c r="B71" s="477" t="s">
        <v>2697</v>
      </c>
      <c r="C71" s="477" t="s">
        <v>3928</v>
      </c>
      <c r="D71" s="475" t="s">
        <v>4017</v>
      </c>
      <c r="E71" s="472"/>
      <c r="F71" s="467"/>
      <c r="G71" s="743" t="s">
        <v>6160</v>
      </c>
      <c r="H71" s="743"/>
      <c r="I71" s="786" t="s">
        <v>6159</v>
      </c>
      <c r="J71" s="773" t="e" vm="22">
        <v>#VALUE!</v>
      </c>
      <c r="K71" s="466"/>
      <c r="L71" s="815"/>
      <c r="M71" s="815"/>
      <c r="N71" s="815"/>
      <c r="O71" s="815"/>
    </row>
    <row r="72" spans="1:15" ht="72" customHeight="1">
      <c r="A72" s="471" t="s">
        <v>2695</v>
      </c>
      <c r="B72" s="477" t="s">
        <v>2694</v>
      </c>
      <c r="C72" s="477" t="s">
        <v>3928</v>
      </c>
      <c r="D72" s="475" t="s">
        <v>4018</v>
      </c>
      <c r="E72" s="472"/>
      <c r="F72" s="467"/>
      <c r="G72" s="743" t="s">
        <v>6162</v>
      </c>
      <c r="H72" s="743"/>
      <c r="I72" s="786" t="s">
        <v>6161</v>
      </c>
      <c r="J72" s="773" t="e" vm="23">
        <v>#VALUE!</v>
      </c>
      <c r="K72" s="466"/>
      <c r="L72" s="815"/>
      <c r="M72" s="815"/>
      <c r="N72" s="815"/>
      <c r="O72" s="815"/>
    </row>
    <row r="73" spans="1:15" ht="72" customHeight="1">
      <c r="A73" s="471" t="s">
        <v>2692</v>
      </c>
      <c r="B73" s="477" t="s">
        <v>2691</v>
      </c>
      <c r="C73" s="477" t="s">
        <v>3928</v>
      </c>
      <c r="D73" s="475" t="s">
        <v>4019</v>
      </c>
      <c r="E73" s="472"/>
      <c r="F73" s="467"/>
      <c r="G73" s="743" t="s">
        <v>6164</v>
      </c>
      <c r="H73" s="743"/>
      <c r="I73" s="786" t="s">
        <v>6163</v>
      </c>
      <c r="J73" s="773" t="e" vm="24">
        <v>#VALUE!</v>
      </c>
      <c r="K73" s="466"/>
      <c r="L73" s="749" t="s">
        <v>6326</v>
      </c>
      <c r="M73" s="858" t="s">
        <v>2779</v>
      </c>
      <c r="N73" s="859" t="s">
        <v>4840</v>
      </c>
      <c r="O73" s="735"/>
    </row>
    <row r="74" spans="1:15" ht="72" customHeight="1">
      <c r="A74" s="471" t="s">
        <v>2135</v>
      </c>
      <c r="B74" s="477" t="s">
        <v>2134</v>
      </c>
      <c r="C74" s="477" t="s">
        <v>3928</v>
      </c>
      <c r="D74" s="475" t="s">
        <v>4020</v>
      </c>
      <c r="E74" s="472"/>
      <c r="F74" s="467"/>
      <c r="G74" s="743" t="s">
        <v>6166</v>
      </c>
      <c r="H74" s="743"/>
      <c r="I74" s="786" t="s">
        <v>6165</v>
      </c>
      <c r="J74" s="773" t="e" vm="25">
        <v>#VALUE!</v>
      </c>
      <c r="K74" s="466"/>
      <c r="L74" s="749" t="s">
        <v>6055</v>
      </c>
      <c r="M74" s="853" t="s">
        <v>2776</v>
      </c>
      <c r="N74" s="751" t="s">
        <v>4841</v>
      </c>
      <c r="O74" s="735"/>
    </row>
    <row r="75" spans="1:15" ht="72" customHeight="1">
      <c r="A75" s="471" t="s">
        <v>2133</v>
      </c>
      <c r="B75" s="477" t="s">
        <v>2132</v>
      </c>
      <c r="C75" s="477" t="s">
        <v>3928</v>
      </c>
      <c r="D75" s="475" t="s">
        <v>4021</v>
      </c>
      <c r="E75" s="472"/>
      <c r="F75" s="467"/>
      <c r="G75" s="743" t="s">
        <v>6168</v>
      </c>
      <c r="H75" s="743"/>
      <c r="I75" s="786" t="s">
        <v>6167</v>
      </c>
      <c r="J75" s="773" t="e" vm="26">
        <v>#VALUE!</v>
      </c>
      <c r="K75" s="582"/>
      <c r="L75" s="303" t="s">
        <v>2774</v>
      </c>
      <c r="M75" s="308" t="s">
        <v>2773</v>
      </c>
      <c r="N75" s="308" t="s">
        <v>1096</v>
      </c>
      <c r="O75" s="735"/>
    </row>
    <row r="76" spans="1:15" ht="72" customHeight="1">
      <c r="A76" s="471" t="s">
        <v>2687</v>
      </c>
      <c r="B76" s="477" t="s">
        <v>2686</v>
      </c>
      <c r="C76" s="477" t="s">
        <v>3928</v>
      </c>
      <c r="D76" s="475" t="s">
        <v>1171</v>
      </c>
      <c r="E76" s="472"/>
      <c r="F76" s="467"/>
      <c r="G76" s="743" t="s">
        <v>6169</v>
      </c>
      <c r="H76" s="743"/>
      <c r="I76" s="786" t="s">
        <v>6170</v>
      </c>
      <c r="J76" s="773" t="e" vm="27">
        <v>#VALUE!</v>
      </c>
      <c r="K76" s="466"/>
      <c r="L76" s="303" t="s">
        <v>2772</v>
      </c>
      <c r="M76" s="308" t="s">
        <v>1723</v>
      </c>
      <c r="N76" s="308" t="s">
        <v>1101</v>
      </c>
      <c r="O76" s="735"/>
    </row>
    <row r="77" spans="1:15" ht="72" customHeight="1">
      <c r="A77" s="471" t="s">
        <v>2685</v>
      </c>
      <c r="B77" s="477" t="s">
        <v>2684</v>
      </c>
      <c r="C77" s="477" t="s">
        <v>3928</v>
      </c>
      <c r="D77" s="475" t="s">
        <v>4022</v>
      </c>
      <c r="E77" s="472"/>
      <c r="F77" s="467"/>
      <c r="G77" s="743" t="s">
        <v>6172</v>
      </c>
      <c r="H77" s="743"/>
      <c r="I77" s="786" t="s">
        <v>6171</v>
      </c>
      <c r="J77" s="773" t="e" vm="28">
        <v>#VALUE!</v>
      </c>
      <c r="K77" s="466"/>
      <c r="L77" s="303" t="s">
        <v>2770</v>
      </c>
      <c r="M77" s="308" t="s">
        <v>2769</v>
      </c>
      <c r="N77" s="308" t="s">
        <v>990</v>
      </c>
      <c r="O77" s="735"/>
    </row>
    <row r="78" spans="1:15" ht="72" customHeight="1">
      <c r="A78" s="471" t="s">
        <v>2682</v>
      </c>
      <c r="B78" s="477" t="s">
        <v>2681</v>
      </c>
      <c r="C78" s="477" t="s">
        <v>3928</v>
      </c>
      <c r="D78" s="475" t="s">
        <v>1691</v>
      </c>
      <c r="E78" s="472"/>
      <c r="F78" s="467"/>
      <c r="G78" s="325" t="s">
        <v>6196</v>
      </c>
      <c r="H78" s="325"/>
      <c r="I78" s="787" t="s">
        <v>6195</v>
      </c>
      <c r="J78" s="735" t="e" vm="29">
        <v>#VALUE!</v>
      </c>
      <c r="K78" s="466"/>
      <c r="L78" s="303" t="s">
        <v>2767</v>
      </c>
      <c r="M78" s="308" t="s">
        <v>2766</v>
      </c>
      <c r="N78" s="308" t="s">
        <v>4842</v>
      </c>
      <c r="O78" s="735"/>
    </row>
    <row r="79" spans="1:15" ht="72" customHeight="1">
      <c r="A79" s="471" t="s">
        <v>2679</v>
      </c>
      <c r="B79" s="477" t="s">
        <v>2678</v>
      </c>
      <c r="C79" s="477" t="s">
        <v>3928</v>
      </c>
      <c r="D79" s="475" t="s">
        <v>1687</v>
      </c>
      <c r="E79" s="472"/>
      <c r="F79" s="467"/>
      <c r="G79" s="325" t="s">
        <v>2793</v>
      </c>
      <c r="H79" s="512" t="s">
        <v>2792</v>
      </c>
      <c r="I79" s="788" t="str">
        <f ca="1">IFERROR(__xludf.DUMMYFUNCTION("GOOGLETRANSLATE(E46,""en"",""es"")"),"Cabrionero Manga de goma del tubo de soporte")</f>
        <v>Cabrionero Manga de goma del tubo de soporte</v>
      </c>
      <c r="J79" s="299" t="s">
        <v>2791</v>
      </c>
      <c r="K79" s="466"/>
      <c r="L79" s="303" t="s">
        <v>2764</v>
      </c>
      <c r="M79" s="308" t="s">
        <v>2763</v>
      </c>
      <c r="N79" s="308" t="s">
        <v>4843</v>
      </c>
      <c r="O79" s="735"/>
    </row>
    <row r="80" spans="1:15" ht="72" customHeight="1">
      <c r="A80" s="471" t="s">
        <v>2677</v>
      </c>
      <c r="B80" s="477" t="s">
        <v>2676</v>
      </c>
      <c r="C80" s="477" t="s">
        <v>3928</v>
      </c>
      <c r="D80" s="475" t="s">
        <v>4023</v>
      </c>
      <c r="E80" s="472"/>
      <c r="F80" s="467"/>
      <c r="G80" s="341" t="s">
        <v>2790</v>
      </c>
      <c r="H80" s="520" t="s">
        <v>4792</v>
      </c>
      <c r="I80" s="788" t="str">
        <f ca="1">IFERROR(__xludf.DUMMYFUNCTION("GOOGLETRANSLATE(E47,""en"",""es"")"),"Férula de protección de tuberías")</f>
        <v>Férula de protección de tuberías</v>
      </c>
      <c r="J80" s="299"/>
      <c r="K80" s="466"/>
      <c r="L80" s="303" t="s">
        <v>2762</v>
      </c>
      <c r="M80" s="303" t="s">
        <v>2761</v>
      </c>
      <c r="N80" s="303" t="s">
        <v>4844</v>
      </c>
      <c r="O80" s="735"/>
    </row>
    <row r="81" spans="1:15" ht="72" customHeight="1">
      <c r="A81" s="471" t="s">
        <v>2675</v>
      </c>
      <c r="B81" s="477" t="s">
        <v>2128</v>
      </c>
      <c r="C81" s="477" t="s">
        <v>3928</v>
      </c>
      <c r="D81" s="475" t="s">
        <v>4024</v>
      </c>
      <c r="E81" s="472"/>
      <c r="F81" s="467"/>
      <c r="G81" s="325" t="s">
        <v>2789</v>
      </c>
      <c r="H81" s="512" t="s">
        <v>2788</v>
      </c>
      <c r="I81" s="789" t="s">
        <v>4837</v>
      </c>
      <c r="J81" s="299" t="s">
        <v>2787</v>
      </c>
      <c r="K81" s="466"/>
      <c r="L81" s="303" t="s">
        <v>2760</v>
      </c>
      <c r="M81" s="308" t="s">
        <v>2759</v>
      </c>
      <c r="N81" s="308" t="s">
        <v>4845</v>
      </c>
      <c r="O81" s="735"/>
    </row>
    <row r="82" spans="1:15" ht="72" customHeight="1">
      <c r="A82" s="471" t="s">
        <v>4025</v>
      </c>
      <c r="B82" s="477" t="s">
        <v>4026</v>
      </c>
      <c r="C82" s="477" t="s">
        <v>3928</v>
      </c>
      <c r="D82" s="475" t="s">
        <v>4027</v>
      </c>
      <c r="E82" s="472"/>
      <c r="F82" s="467"/>
      <c r="G82" s="325" t="s">
        <v>2786</v>
      </c>
      <c r="H82" s="512" t="s">
        <v>2785</v>
      </c>
      <c r="I82" s="789" t="s">
        <v>4838</v>
      </c>
      <c r="J82" s="299" t="s">
        <v>2784</v>
      </c>
      <c r="K82" s="466"/>
      <c r="L82" s="303" t="s">
        <v>2757</v>
      </c>
      <c r="M82" s="308" t="s">
        <v>2756</v>
      </c>
      <c r="N82" s="308" t="s">
        <v>4846</v>
      </c>
      <c r="O82" s="735"/>
    </row>
    <row r="83" spans="1:15" ht="72" customHeight="1">
      <c r="A83" s="471" t="s">
        <v>2674</v>
      </c>
      <c r="B83" s="477" t="s">
        <v>2673</v>
      </c>
      <c r="C83" s="477" t="s">
        <v>3928</v>
      </c>
      <c r="D83" s="475" t="s">
        <v>4028</v>
      </c>
      <c r="E83" s="472"/>
      <c r="F83" s="467"/>
      <c r="G83" s="305" t="s">
        <v>2783</v>
      </c>
      <c r="H83" s="304" t="s">
        <v>2782</v>
      </c>
      <c r="I83" s="790" t="s">
        <v>4839</v>
      </c>
      <c r="J83" s="299" t="s">
        <v>2781</v>
      </c>
      <c r="K83" s="466"/>
      <c r="L83" s="310" t="s">
        <v>2755</v>
      </c>
      <c r="M83" s="308" t="s">
        <v>2754</v>
      </c>
      <c r="N83" s="308" t="s">
        <v>4847</v>
      </c>
      <c r="O83" s="735"/>
    </row>
    <row r="84" spans="1:15" ht="72" customHeight="1">
      <c r="A84" s="471" t="s">
        <v>2672</v>
      </c>
      <c r="B84" s="477" t="s">
        <v>2671</v>
      </c>
      <c r="C84" s="477" t="s">
        <v>3928</v>
      </c>
      <c r="D84" s="475" t="s">
        <v>1680</v>
      </c>
      <c r="E84" s="472"/>
      <c r="F84" s="467"/>
      <c r="G84" s="305" t="s">
        <v>2780</v>
      </c>
      <c r="H84" s="304" t="s">
        <v>2779</v>
      </c>
      <c r="I84" s="790" t="s">
        <v>4840</v>
      </c>
      <c r="J84" s="299" t="s">
        <v>2778</v>
      </c>
      <c r="K84" s="466"/>
      <c r="L84" s="310" t="s">
        <v>2753</v>
      </c>
      <c r="M84" s="308" t="s">
        <v>2752</v>
      </c>
      <c r="N84" s="308" t="s">
        <v>4848</v>
      </c>
      <c r="O84" s="735"/>
    </row>
    <row r="85" spans="1:15" ht="72" customHeight="1">
      <c r="A85" s="471" t="s">
        <v>2669</v>
      </c>
      <c r="B85" s="477" t="s">
        <v>2668</v>
      </c>
      <c r="C85" s="477" t="s">
        <v>3928</v>
      </c>
      <c r="D85" s="475" t="s">
        <v>4029</v>
      </c>
      <c r="E85" s="472"/>
      <c r="F85" s="467"/>
      <c r="G85" s="325" t="s">
        <v>2777</v>
      </c>
      <c r="H85" s="512" t="s">
        <v>2776</v>
      </c>
      <c r="I85" s="789" t="s">
        <v>4841</v>
      </c>
      <c r="J85" s="299" t="s">
        <v>2775</v>
      </c>
      <c r="K85" s="466"/>
      <c r="L85" s="303" t="s">
        <v>2751</v>
      </c>
      <c r="M85" s="308" t="s">
        <v>2750</v>
      </c>
      <c r="N85" s="308" t="s">
        <v>1676</v>
      </c>
      <c r="O85" s="735"/>
    </row>
    <row r="86" spans="1:15" ht="72" customHeight="1">
      <c r="A86" s="471" t="s">
        <v>2666</v>
      </c>
      <c r="B86" s="477" t="s">
        <v>2665</v>
      </c>
      <c r="C86" s="477" t="s">
        <v>3928</v>
      </c>
      <c r="D86" s="475" t="s">
        <v>4030</v>
      </c>
      <c r="E86" s="472"/>
      <c r="F86" s="467"/>
      <c r="G86" s="303" t="s">
        <v>2774</v>
      </c>
      <c r="H86" s="308" t="s">
        <v>2773</v>
      </c>
      <c r="I86" s="789" t="s">
        <v>1096</v>
      </c>
      <c r="J86" s="299" t="s">
        <v>2771</v>
      </c>
      <c r="K86" s="466"/>
      <c r="L86" s="303" t="s">
        <v>2748</v>
      </c>
      <c r="M86" s="308" t="s">
        <v>2747</v>
      </c>
      <c r="N86" s="308" t="s">
        <v>4849</v>
      </c>
      <c r="O86" s="735"/>
    </row>
    <row r="87" spans="1:15" ht="72" customHeight="1">
      <c r="A87" s="477" t="s">
        <v>2663</v>
      </c>
      <c r="B87" s="477" t="s">
        <v>2662</v>
      </c>
      <c r="C87" s="477" t="s">
        <v>3928</v>
      </c>
      <c r="D87" s="475" t="s">
        <v>4031</v>
      </c>
      <c r="E87" s="472"/>
      <c r="F87" s="467"/>
      <c r="G87" s="303" t="s">
        <v>2772</v>
      </c>
      <c r="H87" s="308" t="s">
        <v>1723</v>
      </c>
      <c r="I87" s="789" t="s">
        <v>1101</v>
      </c>
      <c r="J87" s="299" t="s">
        <v>2771</v>
      </c>
      <c r="K87" s="466"/>
      <c r="L87" s="303" t="s">
        <v>2746</v>
      </c>
      <c r="M87" s="308" t="s">
        <v>2745</v>
      </c>
      <c r="N87" s="308" t="s">
        <v>4850</v>
      </c>
      <c r="O87" s="735"/>
    </row>
    <row r="88" spans="1:15" ht="72" customHeight="1">
      <c r="A88" s="477" t="s">
        <v>2660</v>
      </c>
      <c r="B88" s="477" t="s">
        <v>2659</v>
      </c>
      <c r="C88" s="477" t="s">
        <v>3928</v>
      </c>
      <c r="D88" s="475" t="s">
        <v>4032</v>
      </c>
      <c r="E88" s="472"/>
      <c r="F88" s="467"/>
      <c r="G88" s="303" t="s">
        <v>2770</v>
      </c>
      <c r="H88" s="308" t="s">
        <v>2769</v>
      </c>
      <c r="I88" s="789" t="s">
        <v>990</v>
      </c>
      <c r="J88" s="299" t="s">
        <v>2768</v>
      </c>
      <c r="K88" s="466"/>
      <c r="L88" s="303" t="s">
        <v>2744</v>
      </c>
      <c r="M88" s="308" t="s">
        <v>2743</v>
      </c>
      <c r="N88" s="308" t="s">
        <v>4851</v>
      </c>
      <c r="O88" s="735"/>
    </row>
    <row r="89" spans="1:15" ht="72" customHeight="1">
      <c r="A89" s="471" t="s">
        <v>2657</v>
      </c>
      <c r="B89" s="477" t="s">
        <v>2656</v>
      </c>
      <c r="C89" s="477" t="s">
        <v>3928</v>
      </c>
      <c r="D89" s="475" t="s">
        <v>4033</v>
      </c>
      <c r="E89" s="472"/>
      <c r="F89" s="467"/>
      <c r="G89" s="303" t="s">
        <v>2767</v>
      </c>
      <c r="H89" s="308" t="s">
        <v>2766</v>
      </c>
      <c r="I89" s="789" t="s">
        <v>4842</v>
      </c>
      <c r="J89" s="299" t="s">
        <v>2765</v>
      </c>
      <c r="K89" s="466"/>
      <c r="L89" s="303" t="s">
        <v>2742</v>
      </c>
      <c r="M89" s="308" t="s">
        <v>2741</v>
      </c>
      <c r="N89" s="308" t="s">
        <v>4852</v>
      </c>
      <c r="O89" s="299" t="e" vm="30">
        <v>#VALUE!</v>
      </c>
    </row>
    <row r="90" spans="1:15" ht="72" customHeight="1">
      <c r="A90" s="477" t="s">
        <v>2654</v>
      </c>
      <c r="B90" s="477" t="s">
        <v>2653</v>
      </c>
      <c r="C90" s="477" t="s">
        <v>3928</v>
      </c>
      <c r="D90" s="475" t="s">
        <v>4034</v>
      </c>
      <c r="E90" s="472"/>
      <c r="F90" s="467"/>
      <c r="G90" s="303" t="s">
        <v>2764</v>
      </c>
      <c r="H90" s="303" t="s">
        <v>2763</v>
      </c>
      <c r="I90" s="791" t="s">
        <v>4843</v>
      </c>
      <c r="J90" s="299"/>
      <c r="K90" s="466"/>
      <c r="L90" s="303" t="s">
        <v>2740</v>
      </c>
      <c r="M90" s="308" t="s">
        <v>2739</v>
      </c>
      <c r="N90" s="308" t="s">
        <v>4007</v>
      </c>
      <c r="O90" s="735"/>
    </row>
    <row r="91" spans="1:15" ht="72" customHeight="1">
      <c r="A91" s="477" t="s">
        <v>2651</v>
      </c>
      <c r="B91" s="477" t="s">
        <v>2650</v>
      </c>
      <c r="C91" s="477" t="s">
        <v>3928</v>
      </c>
      <c r="D91" s="475" t="s">
        <v>4035</v>
      </c>
      <c r="E91" s="472"/>
      <c r="F91" s="467"/>
      <c r="G91" s="303" t="s">
        <v>2762</v>
      </c>
      <c r="H91" s="303" t="s">
        <v>2761</v>
      </c>
      <c r="I91" s="791" t="s">
        <v>4844</v>
      </c>
      <c r="J91" s="340"/>
      <c r="K91" s="466"/>
      <c r="L91" s="323" t="s">
        <v>2738</v>
      </c>
      <c r="M91" s="308" t="s">
        <v>2737</v>
      </c>
      <c r="N91" s="308" t="s">
        <v>4853</v>
      </c>
      <c r="O91" s="735"/>
    </row>
    <row r="92" spans="1:15" ht="72" customHeight="1">
      <c r="A92" s="471" t="s">
        <v>2647</v>
      </c>
      <c r="B92" s="477" t="s">
        <v>2646</v>
      </c>
      <c r="C92" s="477" t="s">
        <v>3928</v>
      </c>
      <c r="D92" s="475" t="s">
        <v>1729</v>
      </c>
      <c r="E92" s="472"/>
      <c r="F92" s="489"/>
      <c r="G92" s="303" t="s">
        <v>2760</v>
      </c>
      <c r="H92" s="308" t="s">
        <v>2759</v>
      </c>
      <c r="I92" s="789" t="s">
        <v>4845</v>
      </c>
      <c r="J92" s="299" t="s">
        <v>2758</v>
      </c>
      <c r="K92" s="466"/>
      <c r="L92" s="748" t="s">
        <v>6056</v>
      </c>
      <c r="M92" s="776" t="s">
        <v>6073</v>
      </c>
      <c r="N92" s="751" t="s">
        <v>6080</v>
      </c>
      <c r="O92" s="735"/>
    </row>
    <row r="93" spans="1:15" ht="72" customHeight="1">
      <c r="A93" s="471" t="s">
        <v>2645</v>
      </c>
      <c r="B93" s="477" t="s">
        <v>2644</v>
      </c>
      <c r="C93" s="477" t="s">
        <v>3928</v>
      </c>
      <c r="D93" s="475" t="s">
        <v>4036</v>
      </c>
      <c r="E93" s="472"/>
      <c r="F93" s="489"/>
      <c r="G93" s="303" t="s">
        <v>2757</v>
      </c>
      <c r="H93" s="308" t="s">
        <v>2756</v>
      </c>
      <c r="I93" s="789" t="s">
        <v>4846</v>
      </c>
      <c r="J93" s="299"/>
      <c r="K93" s="466"/>
      <c r="L93" s="748" t="s">
        <v>6083</v>
      </c>
      <c r="M93" s="776" t="s">
        <v>6084</v>
      </c>
      <c r="N93" s="777" t="s">
        <v>6085</v>
      </c>
      <c r="O93" s="735"/>
    </row>
    <row r="94" spans="1:15" ht="72" customHeight="1">
      <c r="A94" s="471" t="s">
        <v>2736</v>
      </c>
      <c r="B94" s="477" t="s">
        <v>4037</v>
      </c>
      <c r="C94" s="477" t="s">
        <v>3928</v>
      </c>
      <c r="D94" s="475" t="s">
        <v>4038</v>
      </c>
      <c r="E94" s="472"/>
      <c r="F94" s="467"/>
      <c r="G94" s="310" t="s">
        <v>2755</v>
      </c>
      <c r="H94" s="308" t="s">
        <v>2754</v>
      </c>
      <c r="I94" s="789" t="s">
        <v>4847</v>
      </c>
      <c r="J94" s="299"/>
      <c r="K94" s="466"/>
      <c r="L94" s="338" t="s">
        <v>2733</v>
      </c>
      <c r="M94" s="772" t="s">
        <v>4795</v>
      </c>
      <c r="N94" s="773" t="s">
        <v>5778</v>
      </c>
      <c r="O94" s="299"/>
    </row>
    <row r="95" spans="1:15" ht="72" customHeight="1">
      <c r="A95" s="471" t="s">
        <v>2734</v>
      </c>
      <c r="B95" s="477" t="s">
        <v>4039</v>
      </c>
      <c r="C95" s="477" t="s">
        <v>3928</v>
      </c>
      <c r="D95" s="477" t="s">
        <v>4040</v>
      </c>
      <c r="E95" s="472"/>
      <c r="F95" s="467"/>
      <c r="G95" s="310" t="s">
        <v>2753</v>
      </c>
      <c r="H95" s="308" t="s">
        <v>2752</v>
      </c>
      <c r="I95" s="789" t="s">
        <v>4848</v>
      </c>
      <c r="J95" s="299"/>
      <c r="K95" s="466"/>
      <c r="L95" s="338" t="s">
        <v>2732</v>
      </c>
      <c r="M95" s="772" t="s">
        <v>4796</v>
      </c>
      <c r="N95" s="773" t="str">
        <f ca="1">IFERROR(__xludf.DUMMYFUNCTION("GOOGLETRANSLATE(E71,""en"",""es"")"),"Interruptor de contacto del freno de mano izquierdo 2022")</f>
        <v>Interruptor de contacto del freno de mano izquierdo 2022</v>
      </c>
      <c r="O95" s="299" t="s">
        <v>2726</v>
      </c>
    </row>
    <row r="96" spans="1:15" ht="72" customHeight="1">
      <c r="A96" s="338" t="s">
        <v>2733</v>
      </c>
      <c r="B96" s="477" t="s">
        <v>4041</v>
      </c>
      <c r="C96" s="477" t="s">
        <v>3928</v>
      </c>
      <c r="D96" s="477" t="s">
        <v>4042</v>
      </c>
      <c r="E96" s="472"/>
      <c r="F96" s="467"/>
      <c r="G96" s="303" t="s">
        <v>2751</v>
      </c>
      <c r="H96" s="308" t="s">
        <v>2750</v>
      </c>
      <c r="I96" s="789" t="s">
        <v>1676</v>
      </c>
      <c r="J96" s="299" t="s">
        <v>2749</v>
      </c>
      <c r="K96" s="466"/>
      <c r="L96" s="747" t="s">
        <v>6057</v>
      </c>
      <c r="M96" s="735" t="s">
        <v>6112</v>
      </c>
      <c r="N96" s="778" t="s">
        <v>6113</v>
      </c>
      <c r="O96" s="735"/>
    </row>
    <row r="97" spans="1:15" ht="72" customHeight="1">
      <c r="A97" s="471" t="s">
        <v>2732</v>
      </c>
      <c r="B97" s="477" t="s">
        <v>4043</v>
      </c>
      <c r="C97" s="477" t="s">
        <v>3928</v>
      </c>
      <c r="D97" s="475" t="s">
        <v>4044</v>
      </c>
      <c r="E97" s="472"/>
      <c r="F97" s="484"/>
      <c r="G97" s="303" t="s">
        <v>2748</v>
      </c>
      <c r="H97" s="308" t="s">
        <v>2747</v>
      </c>
      <c r="I97" s="789" t="s">
        <v>4849</v>
      </c>
      <c r="J97" s="340"/>
      <c r="K97" s="466"/>
      <c r="L97" s="747" t="s">
        <v>6071</v>
      </c>
      <c r="M97" s="735" t="s">
        <v>6072</v>
      </c>
      <c r="N97" s="778" t="s">
        <v>6111</v>
      </c>
      <c r="O97" s="735"/>
    </row>
    <row r="98" spans="1:15" ht="72" customHeight="1">
      <c r="A98" s="471" t="s">
        <v>2731</v>
      </c>
      <c r="B98" s="477" t="s">
        <v>4045</v>
      </c>
      <c r="C98" s="477" t="s">
        <v>3928</v>
      </c>
      <c r="D98" s="475" t="s">
        <v>1643</v>
      </c>
      <c r="E98" s="472"/>
      <c r="F98" s="467"/>
      <c r="G98" s="303" t="s">
        <v>2746</v>
      </c>
      <c r="H98" s="308" t="s">
        <v>2745</v>
      </c>
      <c r="I98" s="789" t="s">
        <v>4850</v>
      </c>
      <c r="J98" s="340"/>
      <c r="K98" s="466"/>
      <c r="L98" s="747" t="s">
        <v>6069</v>
      </c>
      <c r="M98" s="735" t="s">
        <v>6070</v>
      </c>
      <c r="N98" s="735" t="s">
        <v>6082</v>
      </c>
      <c r="O98" s="735"/>
    </row>
    <row r="99" spans="1:15" ht="72" customHeight="1">
      <c r="A99" s="471" t="s">
        <v>4046</v>
      </c>
      <c r="B99" s="477" t="s">
        <v>4047</v>
      </c>
      <c r="C99" s="477" t="s">
        <v>3928</v>
      </c>
      <c r="D99" s="475" t="s">
        <v>4048</v>
      </c>
      <c r="E99" s="472"/>
      <c r="F99" s="467"/>
      <c r="G99" s="303" t="s">
        <v>2744</v>
      </c>
      <c r="H99" s="308" t="s">
        <v>2743</v>
      </c>
      <c r="I99" s="789" t="s">
        <v>4851</v>
      </c>
      <c r="J99" s="299"/>
      <c r="K99" s="466"/>
      <c r="L99" s="339" t="s">
        <v>2725</v>
      </c>
      <c r="M99" s="772" t="s">
        <v>4800</v>
      </c>
      <c r="N99" s="773" t="str">
        <f ca="1">IFERROR(__xludf.DUMMYFUNCTION("GOOGLETRANSLATE(E76,""en"",""es"")"),"Bloque de montaje de estrago 2022")</f>
        <v>Bloque de montaje de estrago 2022</v>
      </c>
      <c r="O99" s="299"/>
    </row>
    <row r="100" spans="1:15" ht="72" customHeight="1">
      <c r="A100" s="471" t="s">
        <v>2728</v>
      </c>
      <c r="B100" s="477" t="s">
        <v>4049</v>
      </c>
      <c r="C100" s="477" t="s">
        <v>3928</v>
      </c>
      <c r="D100" s="475" t="s">
        <v>4050</v>
      </c>
      <c r="E100" s="472"/>
      <c r="F100" s="467"/>
      <c r="G100" s="303" t="s">
        <v>2742</v>
      </c>
      <c r="H100" s="308" t="s">
        <v>2741</v>
      </c>
      <c r="I100" s="789" t="s">
        <v>4852</v>
      </c>
      <c r="J100" s="299" t="e" vm="30">
        <v>#VALUE!</v>
      </c>
      <c r="K100" s="466"/>
      <c r="L100" s="315" t="s">
        <v>2724</v>
      </c>
      <c r="M100" s="308" t="s">
        <v>2723</v>
      </c>
      <c r="N100" s="314" t="s">
        <v>6049</v>
      </c>
      <c r="O100" s="299" t="s">
        <v>2722</v>
      </c>
    </row>
    <row r="101" spans="1:15" ht="72" customHeight="1">
      <c r="A101" s="471" t="s">
        <v>2727</v>
      </c>
      <c r="B101" s="477" t="s">
        <v>4051</v>
      </c>
      <c r="C101" s="477" t="s">
        <v>3928</v>
      </c>
      <c r="D101" s="475" t="s">
        <v>4052</v>
      </c>
      <c r="E101" s="472"/>
      <c r="F101" s="467"/>
      <c r="G101" s="303" t="s">
        <v>2740</v>
      </c>
      <c r="H101" s="308" t="s">
        <v>2739</v>
      </c>
      <c r="I101" s="789" t="s">
        <v>4007</v>
      </c>
      <c r="J101" s="299"/>
      <c r="K101" s="466"/>
      <c r="L101" s="315" t="s">
        <v>2721</v>
      </c>
      <c r="M101" s="308" t="s">
        <v>2720</v>
      </c>
      <c r="N101" s="314" t="s">
        <v>6050</v>
      </c>
      <c r="O101" s="299"/>
    </row>
    <row r="102" spans="1:15" ht="72" customHeight="1">
      <c r="A102" s="471" t="s">
        <v>2725</v>
      </c>
      <c r="B102" s="477" t="s">
        <v>4053</v>
      </c>
      <c r="C102" s="477" t="s">
        <v>3928</v>
      </c>
      <c r="D102" s="475" t="s">
        <v>4054</v>
      </c>
      <c r="E102" s="472"/>
      <c r="F102" s="467"/>
      <c r="G102" s="323" t="s">
        <v>2738</v>
      </c>
      <c r="H102" s="308" t="s">
        <v>2737</v>
      </c>
      <c r="I102" s="789" t="s">
        <v>4853</v>
      </c>
      <c r="J102" s="299"/>
      <c r="K102" s="466"/>
      <c r="L102" s="339" t="s">
        <v>2719</v>
      </c>
      <c r="M102" s="772" t="s">
        <v>4801</v>
      </c>
      <c r="N102" s="773" t="str">
        <f ca="1">IFERROR(__xludf.DUMMYFUNCTION("GOOGLETRANSLATE(E79,""en"",""es"")"),"Calibre del freno delantero CONJUNTO 2022")</f>
        <v>Calibre del freno delantero CONJUNTO 2022</v>
      </c>
      <c r="O102" s="299" t="s">
        <v>2718</v>
      </c>
    </row>
    <row r="103" spans="1:15" ht="72" customHeight="1">
      <c r="A103" s="471" t="s">
        <v>2710</v>
      </c>
      <c r="B103" s="477" t="s">
        <v>4055</v>
      </c>
      <c r="C103" s="477" t="s">
        <v>3928</v>
      </c>
      <c r="D103" s="475" t="s">
        <v>1639</v>
      </c>
      <c r="E103" s="472"/>
      <c r="F103" s="467"/>
      <c r="G103" s="339" t="s">
        <v>2736</v>
      </c>
      <c r="H103" s="518" t="s">
        <v>4793</v>
      </c>
      <c r="I103" s="677" t="s">
        <v>5768</v>
      </c>
      <c r="J103" s="299" t="s">
        <v>2735</v>
      </c>
      <c r="K103" s="466"/>
      <c r="L103" s="339" t="s">
        <v>2717</v>
      </c>
      <c r="M103" s="772" t="s">
        <v>4802</v>
      </c>
      <c r="N103" s="773" t="str">
        <f ca="1">IFERROR(__xludf.DUMMYFUNCTION("GOOGLETRANSLATE(E80,""en"",""es"")"),"Cilindro de calibrador de freno delantero de la izquierda Cilindro 2022")</f>
        <v>Cilindro de calibrador de freno delantero de la izquierda Cilindro 2022</v>
      </c>
      <c r="O103" s="299"/>
    </row>
    <row r="104" spans="1:15" ht="72" customHeight="1">
      <c r="A104" s="471" t="s">
        <v>2719</v>
      </c>
      <c r="B104" s="477" t="s">
        <v>4056</v>
      </c>
      <c r="C104" s="477" t="s">
        <v>3928</v>
      </c>
      <c r="D104" s="475" t="s">
        <v>4057</v>
      </c>
      <c r="E104" s="472"/>
      <c r="F104" s="467"/>
      <c r="G104" s="339" t="s">
        <v>2734</v>
      </c>
      <c r="H104" s="518" t="s">
        <v>4794</v>
      </c>
      <c r="I104" s="519" t="str">
        <f ca="1">IFERROR(__xludf.DUMMYFUNCTION("GOOGLETRANSLATE(E69,""en"",""es"")"),"Cilindro maestro de arbólogo izquierdo 2022")</f>
        <v>Cilindro maestro de arbólogo izquierdo 2022</v>
      </c>
      <c r="J104" s="299"/>
      <c r="K104" s="466"/>
      <c r="L104" s="315" t="s">
        <v>2716</v>
      </c>
      <c r="M104" s="772" t="s">
        <v>4803</v>
      </c>
      <c r="N104" s="773" t="str">
        <f ca="1">IFERROR(__xludf.DUMMYFUNCTION("GOOGLETRANSLATE(E81,""en"",""es"")"),"Perno de montaje de la pastilla del freno delantero 2022")</f>
        <v>Perno de montaje de la pastilla del freno delantero 2022</v>
      </c>
      <c r="O104" s="299"/>
    </row>
    <row r="105" spans="1:15" ht="72" customHeight="1">
      <c r="A105" s="471" t="s">
        <v>2717</v>
      </c>
      <c r="B105" s="477" t="s">
        <v>4058</v>
      </c>
      <c r="C105" s="477" t="s">
        <v>3928</v>
      </c>
      <c r="D105" s="475" t="s">
        <v>4059</v>
      </c>
      <c r="E105" s="472"/>
      <c r="F105" s="467"/>
      <c r="G105" s="338" t="s">
        <v>2733</v>
      </c>
      <c r="H105" s="518" t="s">
        <v>4795</v>
      </c>
      <c r="I105" s="519" t="s">
        <v>5778</v>
      </c>
      <c r="J105" s="299"/>
      <c r="K105" s="466"/>
      <c r="L105" s="315" t="s">
        <v>2715</v>
      </c>
      <c r="M105" s="772" t="s">
        <v>4804</v>
      </c>
      <c r="N105" s="773" t="str">
        <f ca="1">IFERROR(__xludf.DUMMYFUNCTION("GOOGLETRANSLATE(E82,""en"",""es"")"),"Calibre de freno derecho delantero Assy 2022")</f>
        <v>Calibre de freno derecho delantero Assy 2022</v>
      </c>
      <c r="O105" s="299" t="s">
        <v>2714</v>
      </c>
    </row>
    <row r="106" spans="1:15" ht="72" customHeight="1">
      <c r="A106" s="471" t="s">
        <v>2715</v>
      </c>
      <c r="B106" s="477" t="s">
        <v>4060</v>
      </c>
      <c r="C106" s="477" t="s">
        <v>3928</v>
      </c>
      <c r="D106" s="475" t="s">
        <v>4061</v>
      </c>
      <c r="E106" s="472"/>
      <c r="F106" s="467"/>
      <c r="G106" s="338" t="s">
        <v>2732</v>
      </c>
      <c r="H106" s="518" t="s">
        <v>4796</v>
      </c>
      <c r="I106" s="519" t="str">
        <f ca="1">IFERROR(__xludf.DUMMYFUNCTION("GOOGLETRANSLATE(E71,""en"",""es"")"),"Interruptor de contacto del freno de mano izquierdo 2022")</f>
        <v>Interruptor de contacto del freno de mano izquierdo 2022</v>
      </c>
      <c r="J106" s="299" t="s">
        <v>2726</v>
      </c>
      <c r="K106" s="466"/>
      <c r="L106" s="315" t="s">
        <v>2713</v>
      </c>
      <c r="M106" s="772" t="s">
        <v>4805</v>
      </c>
      <c r="N106" s="773" t="str">
        <f ca="1">IFERROR(__xludf.DUMMYFUNCTION("GOOGLETRANSLATE(E83,""en"",""es"")"),"Cilindro de pinza de freno derecho delantero Cilindro 2022")</f>
        <v>Cilindro de pinza de freno derecho delantero Cilindro 2022</v>
      </c>
      <c r="O106" s="299"/>
    </row>
    <row r="107" spans="1:15" ht="72" customHeight="1">
      <c r="A107" s="471" t="s">
        <v>2713</v>
      </c>
      <c r="B107" s="477" t="s">
        <v>4062</v>
      </c>
      <c r="C107" s="477" t="s">
        <v>3928</v>
      </c>
      <c r="D107" s="475" t="s">
        <v>4063</v>
      </c>
      <c r="E107" s="472"/>
      <c r="F107" s="467"/>
      <c r="G107" s="315" t="s">
        <v>2731</v>
      </c>
      <c r="H107" s="518" t="s">
        <v>4797</v>
      </c>
      <c r="I107" s="519" t="s">
        <v>5767</v>
      </c>
      <c r="J107" s="299" t="s">
        <v>2730</v>
      </c>
      <c r="K107" s="466"/>
      <c r="L107" s="323" t="s">
        <v>2712</v>
      </c>
      <c r="M107" s="308" t="s">
        <v>2711</v>
      </c>
      <c r="N107" s="308" t="s">
        <v>4854</v>
      </c>
      <c r="O107" s="299"/>
    </row>
    <row r="108" spans="1:15" ht="72" customHeight="1">
      <c r="A108" s="474" t="s">
        <v>2716</v>
      </c>
      <c r="B108" s="473" t="s">
        <v>4064</v>
      </c>
      <c r="C108" s="477" t="s">
        <v>3928</v>
      </c>
      <c r="D108" s="473" t="s">
        <v>4065</v>
      </c>
      <c r="E108" s="472"/>
      <c r="F108" s="467"/>
      <c r="G108" s="315" t="s">
        <v>2729</v>
      </c>
      <c r="H108" s="518" t="s">
        <v>4047</v>
      </c>
      <c r="I108" s="519" t="str">
        <f ca="1">IFERROR(__xludf.DUMMYFUNCTION("GOOGLETRANSLATE(E73,""en"",""es"")"),"Cilindro maestro de arbólogo derecho")</f>
        <v>Cilindro maestro de arbólogo derecho</v>
      </c>
      <c r="J108" s="299"/>
      <c r="K108" s="466"/>
      <c r="L108" s="744" t="s">
        <v>6058</v>
      </c>
      <c r="M108" s="739" t="s">
        <v>6110</v>
      </c>
      <c r="N108" s="739" t="s">
        <v>6109</v>
      </c>
      <c r="O108" s="735"/>
    </row>
    <row r="109" spans="1:15" ht="72" customHeight="1">
      <c r="A109" s="471" t="s">
        <v>4066</v>
      </c>
      <c r="B109" s="477" t="s">
        <v>2641</v>
      </c>
      <c r="C109" s="477" t="s">
        <v>3928</v>
      </c>
      <c r="D109" s="475" t="s">
        <v>6318</v>
      </c>
      <c r="E109" s="472"/>
      <c r="F109" s="467"/>
      <c r="G109" s="315" t="s">
        <v>2728</v>
      </c>
      <c r="H109" s="518" t="s">
        <v>4798</v>
      </c>
      <c r="I109" s="519" t="s">
        <v>5769</v>
      </c>
      <c r="J109" s="299"/>
      <c r="K109" s="466"/>
      <c r="L109" s="744" t="s">
        <v>6059</v>
      </c>
      <c r="M109" s="739" t="s">
        <v>6107</v>
      </c>
      <c r="N109" s="739" t="s">
        <v>6108</v>
      </c>
      <c r="O109" s="735"/>
    </row>
    <row r="110" spans="1:15" ht="72" customHeight="1">
      <c r="A110" s="474" t="s">
        <v>4067</v>
      </c>
      <c r="B110" s="473" t="s">
        <v>2639</v>
      </c>
      <c r="C110" s="477" t="s">
        <v>3928</v>
      </c>
      <c r="D110" s="473" t="s">
        <v>6319</v>
      </c>
      <c r="E110" s="472"/>
      <c r="F110" s="467"/>
      <c r="G110" s="315" t="s">
        <v>2727</v>
      </c>
      <c r="H110" s="518" t="s">
        <v>4799</v>
      </c>
      <c r="I110" s="519" t="str">
        <f ca="1">IFERROR(__xludf.DUMMYFUNCTION("GOOGLETRANSLATE(E75,""en"",""es"")"),"Interruptor de contacto de arbólogo derecho 2022")</f>
        <v>Interruptor de contacto de arbólogo derecho 2022</v>
      </c>
      <c r="J110" s="299" t="s">
        <v>2726</v>
      </c>
      <c r="K110" s="466"/>
      <c r="L110" s="744" t="s">
        <v>6060</v>
      </c>
      <c r="M110" s="738" t="s">
        <v>6106</v>
      </c>
      <c r="N110" s="738" t="s">
        <v>6105</v>
      </c>
      <c r="O110" s="735"/>
    </row>
    <row r="111" spans="1:15" ht="72" customHeight="1">
      <c r="A111" s="474" t="s">
        <v>2638</v>
      </c>
      <c r="B111" s="473" t="s">
        <v>2637</v>
      </c>
      <c r="C111" s="477" t="s">
        <v>3928</v>
      </c>
      <c r="D111" s="473" t="s">
        <v>4069</v>
      </c>
      <c r="E111" s="472"/>
      <c r="F111" s="467"/>
      <c r="G111" s="339" t="s">
        <v>2725</v>
      </c>
      <c r="H111" s="518" t="s">
        <v>4800</v>
      </c>
      <c r="I111" s="519" t="str">
        <f ca="1">IFERROR(__xludf.DUMMYFUNCTION("GOOGLETRANSLATE(E76,""en"",""es"")"),"Bloque de montaje de estrago 2022")</f>
        <v>Bloque de montaje de estrago 2022</v>
      </c>
      <c r="J111" s="299"/>
      <c r="K111" s="466"/>
      <c r="L111" s="744" t="s">
        <v>6061</v>
      </c>
      <c r="M111" s="738" t="s">
        <v>6104</v>
      </c>
      <c r="N111" s="739" t="s">
        <v>6103</v>
      </c>
      <c r="O111" s="735"/>
    </row>
    <row r="112" spans="1:15" ht="72" customHeight="1">
      <c r="A112" s="474" t="s">
        <v>4070</v>
      </c>
      <c r="B112" s="473" t="s">
        <v>2635</v>
      </c>
      <c r="C112" s="477" t="s">
        <v>3928</v>
      </c>
      <c r="D112" s="473" t="s">
        <v>4071</v>
      </c>
      <c r="E112" s="472"/>
      <c r="F112" s="467"/>
      <c r="G112" s="315" t="s">
        <v>2724</v>
      </c>
      <c r="H112" s="308" t="s">
        <v>2723</v>
      </c>
      <c r="I112" s="314" t="s">
        <v>6049</v>
      </c>
      <c r="J112" s="299" t="s">
        <v>2722</v>
      </c>
      <c r="K112" s="466"/>
      <c r="L112" s="744" t="s">
        <v>6062</v>
      </c>
      <c r="M112" s="739" t="s">
        <v>6063</v>
      </c>
      <c r="N112" s="739" t="s">
        <v>6081</v>
      </c>
      <c r="O112" s="735"/>
    </row>
    <row r="113" spans="1:15" ht="72" customHeight="1">
      <c r="A113" s="471" t="s">
        <v>4072</v>
      </c>
      <c r="B113" s="477" t="s">
        <v>2708</v>
      </c>
      <c r="C113" s="477" t="s">
        <v>3928</v>
      </c>
      <c r="D113" s="477" t="s">
        <v>4073</v>
      </c>
      <c r="E113" s="472"/>
      <c r="F113" s="467"/>
      <c r="G113" s="315" t="s">
        <v>2721</v>
      </c>
      <c r="H113" s="308" t="s">
        <v>2720</v>
      </c>
      <c r="I113" s="314" t="s">
        <v>6050</v>
      </c>
      <c r="J113" s="299"/>
      <c r="K113" s="466"/>
      <c r="L113" s="315" t="s">
        <v>2706</v>
      </c>
      <c r="M113" s="772" t="s">
        <v>4807</v>
      </c>
      <c r="N113" s="773" t="str">
        <f ca="1">IFERROR(__xludf.DUMMYFUNCTION("GOOGLETRANSLATE(E87,""en"",""es"")"),"Disco de freno delantero 2022")</f>
        <v>Disco de freno delantero 2022</v>
      </c>
      <c r="O113" s="299" t="s">
        <v>2705</v>
      </c>
    </row>
    <row r="114" spans="1:15" ht="72" customHeight="1">
      <c r="A114" s="471" t="s">
        <v>2724</v>
      </c>
      <c r="B114" s="477" t="s">
        <v>2723</v>
      </c>
      <c r="C114" s="477" t="s">
        <v>3928</v>
      </c>
      <c r="D114" s="475" t="s">
        <v>4074</v>
      </c>
      <c r="E114" s="472"/>
      <c r="F114" s="467"/>
      <c r="G114" s="339" t="s">
        <v>2719</v>
      </c>
      <c r="H114" s="518" t="s">
        <v>4801</v>
      </c>
      <c r="I114" s="519" t="str">
        <f ca="1">IFERROR(__xludf.DUMMYFUNCTION("GOOGLETRANSLATE(E79,""en"",""es"")"),"Calibre del freno delantero CONJUNTO 2022")</f>
        <v>Calibre del freno delantero CONJUNTO 2022</v>
      </c>
      <c r="J114" s="299" t="s">
        <v>2718</v>
      </c>
      <c r="K114" s="466"/>
      <c r="L114" s="315" t="s">
        <v>2704</v>
      </c>
      <c r="M114" s="772" t="s">
        <v>4808</v>
      </c>
      <c r="N114" s="773" t="str">
        <f ca="1">IFERROR(__xludf.DUMMYFUNCTION("GOOGLETRANSLATE(E88,""en"",""es"")"),"Perno de montaje del disco de freno 2022")</f>
        <v>Perno de montaje del disco de freno 2022</v>
      </c>
      <c r="O114" s="299"/>
    </row>
    <row r="115" spans="1:15" ht="72" customHeight="1">
      <c r="A115" s="471" t="s">
        <v>2721</v>
      </c>
      <c r="B115" s="477" t="s">
        <v>2720</v>
      </c>
      <c r="C115" s="477" t="s">
        <v>3928</v>
      </c>
      <c r="D115" s="475" t="s">
        <v>4075</v>
      </c>
      <c r="E115" s="472"/>
      <c r="F115" s="467"/>
      <c r="G115" s="339" t="s">
        <v>2717</v>
      </c>
      <c r="H115" s="518" t="s">
        <v>4802</v>
      </c>
      <c r="I115" s="519" t="str">
        <f ca="1">IFERROR(__xludf.DUMMYFUNCTION("GOOGLETRANSLATE(E80,""en"",""es"")"),"Cilindro de calibrador de freno delantero de la izquierda Cilindro 2022")</f>
        <v>Cilindro de calibrador de freno delantero de la izquierda Cilindro 2022</v>
      </c>
      <c r="J115" s="299"/>
      <c r="K115" s="466"/>
      <c r="L115" s="303" t="s">
        <v>2703</v>
      </c>
      <c r="M115" s="308" t="s">
        <v>2702</v>
      </c>
      <c r="N115" s="308" t="s">
        <v>4855</v>
      </c>
      <c r="O115" s="299"/>
    </row>
    <row r="116" spans="1:15" ht="72" customHeight="1">
      <c r="A116" s="471" t="s">
        <v>2629</v>
      </c>
      <c r="B116" s="477" t="s">
        <v>2628</v>
      </c>
      <c r="C116" s="477" t="s">
        <v>3928</v>
      </c>
      <c r="D116" s="475" t="s">
        <v>4076</v>
      </c>
      <c r="E116" s="472"/>
      <c r="F116" s="467"/>
      <c r="G116" s="315" t="s">
        <v>2716</v>
      </c>
      <c r="H116" s="518" t="s">
        <v>4803</v>
      </c>
      <c r="I116" s="519" t="str">
        <f ca="1">IFERROR(__xludf.DUMMYFUNCTION("GOOGLETRANSLATE(E81,""en"",""es"")"),"Perno de montaje de la pastilla del freno delantero 2022")</f>
        <v>Perno de montaje de la pastilla del freno delantero 2022</v>
      </c>
      <c r="J116" s="299"/>
      <c r="K116" s="466"/>
      <c r="L116" s="303" t="s">
        <v>2701</v>
      </c>
      <c r="M116" s="308" t="s">
        <v>2700</v>
      </c>
      <c r="N116" s="308" t="s">
        <v>4856</v>
      </c>
      <c r="O116" s="299" t="s">
        <v>2699</v>
      </c>
    </row>
    <row r="117" spans="1:15" ht="72" customHeight="1">
      <c r="A117" s="471" t="s">
        <v>2627</v>
      </c>
      <c r="B117" s="477" t="s">
        <v>2626</v>
      </c>
      <c r="C117" s="477" t="s">
        <v>3928</v>
      </c>
      <c r="D117" s="475" t="s">
        <v>4077</v>
      </c>
      <c r="E117" s="472"/>
      <c r="F117" s="467"/>
      <c r="G117" s="315" t="s">
        <v>2715</v>
      </c>
      <c r="H117" s="518" t="s">
        <v>4804</v>
      </c>
      <c r="I117" s="519" t="str">
        <f ca="1">IFERROR(__xludf.DUMMYFUNCTION("GOOGLETRANSLATE(E82,""en"",""es"")"),"Calibre de freno derecho delantero Assy 2022")</f>
        <v>Calibre de freno derecho delantero Assy 2022</v>
      </c>
      <c r="J117" s="299" t="s">
        <v>2714</v>
      </c>
      <c r="K117" s="466"/>
      <c r="L117" s="303" t="s">
        <v>2698</v>
      </c>
      <c r="M117" s="308" t="s">
        <v>2697</v>
      </c>
      <c r="N117" s="308" t="s">
        <v>4857</v>
      </c>
      <c r="O117" s="299" t="s">
        <v>2696</v>
      </c>
    </row>
    <row r="118" spans="1:15" ht="72" customHeight="1">
      <c r="A118" s="471" t="s">
        <v>2712</v>
      </c>
      <c r="B118" s="477" t="s">
        <v>2711</v>
      </c>
      <c r="C118" s="477" t="s">
        <v>3928</v>
      </c>
      <c r="D118" s="475" t="s">
        <v>4078</v>
      </c>
      <c r="E118" s="472"/>
      <c r="F118" s="484"/>
      <c r="G118" s="315" t="s">
        <v>2713</v>
      </c>
      <c r="H118" s="518" t="s">
        <v>4805</v>
      </c>
      <c r="I118" s="519" t="str">
        <f ca="1">IFERROR(__xludf.DUMMYFUNCTION("GOOGLETRANSLATE(E83,""en"",""es"")"),"Cilindro de pinza de freno derecho delantero Cilindro 2022")</f>
        <v>Cilindro de pinza de freno derecho delantero Cilindro 2022</v>
      </c>
      <c r="J118" s="299"/>
      <c r="K118" s="466"/>
      <c r="L118" s="303" t="s">
        <v>2695</v>
      </c>
      <c r="M118" s="308" t="s">
        <v>2694</v>
      </c>
      <c r="N118" s="308" t="s">
        <v>4858</v>
      </c>
      <c r="O118" s="735"/>
    </row>
    <row r="119" spans="1:15" ht="72" customHeight="1">
      <c r="A119" s="471" t="s">
        <v>2625</v>
      </c>
      <c r="B119" s="477" t="s">
        <v>2624</v>
      </c>
      <c r="C119" s="477" t="s">
        <v>3928</v>
      </c>
      <c r="D119" s="475" t="s">
        <v>4079</v>
      </c>
      <c r="E119" s="472"/>
      <c r="F119" s="467"/>
      <c r="G119" s="323" t="s">
        <v>2712</v>
      </c>
      <c r="H119" s="308" t="s">
        <v>2711</v>
      </c>
      <c r="I119" s="308" t="s">
        <v>4854</v>
      </c>
      <c r="J119" s="299"/>
      <c r="K119" s="466"/>
      <c r="L119" s="303" t="s">
        <v>2692</v>
      </c>
      <c r="M119" s="308" t="s">
        <v>4861</v>
      </c>
      <c r="N119" s="308" t="s">
        <v>4859</v>
      </c>
      <c r="O119" s="299" t="s">
        <v>2690</v>
      </c>
    </row>
    <row r="120" spans="1:15" ht="72" customHeight="1">
      <c r="A120" s="471" t="s">
        <v>2622</v>
      </c>
      <c r="B120" s="477" t="s">
        <v>2621</v>
      </c>
      <c r="C120" s="477" t="s">
        <v>3928</v>
      </c>
      <c r="D120" s="475" t="s">
        <v>4080</v>
      </c>
      <c r="E120" s="472"/>
      <c r="F120" s="467"/>
      <c r="G120" s="315" t="s">
        <v>2710</v>
      </c>
      <c r="H120" s="518" t="s">
        <v>4806</v>
      </c>
      <c r="I120" s="519" t="str">
        <f ca="1">IFERROR(__xludf.DUMMYFUNCTION("GOOGLETRANSLATE(E85,""en"",""es"")"),"Manguera de aceite de freno delantero Assy 2022")</f>
        <v>Manguera de aceite de freno delantero Assy 2022</v>
      </c>
      <c r="J120" s="299">
        <v>97</v>
      </c>
      <c r="K120" s="466"/>
      <c r="L120" s="305" t="s">
        <v>2689</v>
      </c>
      <c r="M120" s="304" t="s">
        <v>4862</v>
      </c>
      <c r="N120" s="301" t="s">
        <v>4860</v>
      </c>
      <c r="O120" s="299"/>
    </row>
    <row r="121" spans="1:15" ht="72" customHeight="1">
      <c r="A121" s="471" t="s">
        <v>2619</v>
      </c>
      <c r="B121" s="477" t="s">
        <v>2618</v>
      </c>
      <c r="C121" s="477" t="s">
        <v>3928</v>
      </c>
      <c r="D121" s="475" t="s">
        <v>4081</v>
      </c>
      <c r="E121" s="472"/>
      <c r="F121" s="467"/>
      <c r="G121" s="769" t="s">
        <v>2709</v>
      </c>
      <c r="H121" s="770" t="s">
        <v>2708</v>
      </c>
      <c r="I121" s="762" t="str">
        <f ca="1">IFERROR(__xludf.DUMMYFUNCTION("GOOGLETRANSLATE(E86,""en"",""es"")"),"Manguera de aceite de freno trasero Assy 2022")</f>
        <v>Manguera de aceite de freno trasero Assy 2022</v>
      </c>
      <c r="J121" s="771" t="s">
        <v>2707</v>
      </c>
      <c r="K121" s="466"/>
      <c r="L121" s="315" t="s">
        <v>2688</v>
      </c>
      <c r="M121" s="772" t="s">
        <v>4809</v>
      </c>
      <c r="N121" s="308" t="s">
        <v>4863</v>
      </c>
      <c r="O121" s="299"/>
    </row>
    <row r="122" spans="1:15" ht="72" customHeight="1">
      <c r="A122" s="471" t="s">
        <v>2616</v>
      </c>
      <c r="B122" s="477" t="s">
        <v>2615</v>
      </c>
      <c r="C122" s="477" t="s">
        <v>3928</v>
      </c>
      <c r="D122" s="475" t="s">
        <v>4082</v>
      </c>
      <c r="E122" s="472"/>
      <c r="F122" s="467"/>
      <c r="G122" s="315" t="s">
        <v>2706</v>
      </c>
      <c r="H122" s="518" t="s">
        <v>4807</v>
      </c>
      <c r="I122" s="519" t="str">
        <f ca="1">IFERROR(__xludf.DUMMYFUNCTION("GOOGLETRANSLATE(E87,""en"",""es"")"),"Disco de freno delantero 2022")</f>
        <v>Disco de freno delantero 2022</v>
      </c>
      <c r="J122" s="299" t="s">
        <v>2705</v>
      </c>
      <c r="K122" s="466"/>
      <c r="L122" s="774" t="s">
        <v>2687</v>
      </c>
      <c r="M122" s="775" t="s">
        <v>2686</v>
      </c>
      <c r="N122" s="762" t="str">
        <f ca="1">IFERROR(__xludf.DUMMYFUNCTION("GOOGLETRANSLATE(E96,""en"",""es"")"),"Componente de manillar")</f>
        <v>Componente de manillar</v>
      </c>
      <c r="O122" s="771"/>
    </row>
    <row r="123" spans="1:15" ht="72" customHeight="1">
      <c r="A123" s="471" t="s">
        <v>2613</v>
      </c>
      <c r="B123" s="477" t="s">
        <v>2612</v>
      </c>
      <c r="C123" s="477" t="s">
        <v>3928</v>
      </c>
      <c r="D123" s="475" t="s">
        <v>4083</v>
      </c>
      <c r="E123" s="472"/>
      <c r="F123" s="467"/>
      <c r="G123" s="315" t="s">
        <v>2704</v>
      </c>
      <c r="H123" s="518" t="s">
        <v>4808</v>
      </c>
      <c r="I123" s="519" t="str">
        <f ca="1">IFERROR(__xludf.DUMMYFUNCTION("GOOGLETRANSLATE(E88,""en"",""es"")"),"Perno de montaje del disco de freno 2022")</f>
        <v>Perno de montaje del disco de freno 2022</v>
      </c>
      <c r="J123" s="299"/>
      <c r="K123" s="466"/>
      <c r="L123" s="832" t="s">
        <v>2685</v>
      </c>
      <c r="M123" s="833" t="s">
        <v>2684</v>
      </c>
      <c r="N123" s="760" t="str">
        <f ca="1">IFERROR(__xludf.DUMMYFUNCTION("GOOGLETRANSLATE(E97,""en"",""es"")"),"Ascensor del manillar")</f>
        <v>Ascensor del manillar</v>
      </c>
      <c r="O123" s="768" t="s">
        <v>2683</v>
      </c>
    </row>
    <row r="124" spans="1:15" ht="80.650000000000006" customHeight="1">
      <c r="A124" s="471" t="s">
        <v>2611</v>
      </c>
      <c r="B124" s="477" t="s">
        <v>2610</v>
      </c>
      <c r="C124" s="477" t="s">
        <v>3928</v>
      </c>
      <c r="D124" s="475" t="s">
        <v>4084</v>
      </c>
      <c r="E124" s="472"/>
      <c r="F124" s="467"/>
      <c r="G124" s="303" t="s">
        <v>2703</v>
      </c>
      <c r="H124" s="308" t="s">
        <v>2702</v>
      </c>
      <c r="I124" s="308" t="s">
        <v>4855</v>
      </c>
      <c r="J124" s="299"/>
      <c r="K124" s="466"/>
      <c r="L124" s="746" t="s">
        <v>6088</v>
      </c>
      <c r="M124" s="751" t="s">
        <v>6090</v>
      </c>
      <c r="N124" s="751" t="s">
        <v>6095</v>
      </c>
      <c r="O124" s="735"/>
    </row>
    <row r="125" spans="1:15" ht="115.2" customHeight="1">
      <c r="A125" s="471" t="s">
        <v>2609</v>
      </c>
      <c r="B125" s="477" t="s">
        <v>2608</v>
      </c>
      <c r="C125" s="477" t="s">
        <v>3928</v>
      </c>
      <c r="D125" s="475" t="s">
        <v>1706</v>
      </c>
      <c r="E125" s="472"/>
      <c r="F125" s="467"/>
      <c r="G125" s="303" t="s">
        <v>2701</v>
      </c>
      <c r="H125" s="308" t="s">
        <v>2700</v>
      </c>
      <c r="I125" s="308" t="s">
        <v>4856</v>
      </c>
      <c r="J125" s="299" t="s">
        <v>2699</v>
      </c>
      <c r="K125" s="466"/>
      <c r="L125" s="746" t="s">
        <v>6091</v>
      </c>
      <c r="M125" s="751" t="s">
        <v>6101</v>
      </c>
      <c r="N125" s="751" t="s">
        <v>6100</v>
      </c>
      <c r="O125" s="735" t="e" vm="31">
        <v>#VALUE!</v>
      </c>
    </row>
    <row r="126" spans="1:15" ht="72" customHeight="1">
      <c r="A126" s="471" t="s">
        <v>2606</v>
      </c>
      <c r="B126" s="477" t="s">
        <v>2605</v>
      </c>
      <c r="C126" s="477" t="s">
        <v>3928</v>
      </c>
      <c r="D126" s="475" t="s">
        <v>1702</v>
      </c>
      <c r="E126" s="472"/>
      <c r="F126" s="467"/>
      <c r="G126" s="303" t="s">
        <v>2698</v>
      </c>
      <c r="H126" s="308" t="s">
        <v>2697</v>
      </c>
      <c r="I126" s="308" t="s">
        <v>4857</v>
      </c>
      <c r="J126" s="299" t="s">
        <v>2696</v>
      </c>
      <c r="K126" s="466"/>
      <c r="L126" s="746" t="s">
        <v>6092</v>
      </c>
      <c r="M126" s="751" t="s">
        <v>6102</v>
      </c>
      <c r="N126" s="751" t="s">
        <v>6099</v>
      </c>
      <c r="O126" s="773" t="e" vm="32">
        <v>#VALUE!</v>
      </c>
    </row>
    <row r="127" spans="1:15" ht="72" customHeight="1">
      <c r="A127" s="471" t="s">
        <v>4085</v>
      </c>
      <c r="B127" s="477" t="s">
        <v>4086</v>
      </c>
      <c r="C127" s="477" t="s">
        <v>3928</v>
      </c>
      <c r="D127" s="475" t="s">
        <v>1745</v>
      </c>
      <c r="E127" s="472"/>
      <c r="F127" s="467"/>
      <c r="G127" s="303" t="s">
        <v>2695</v>
      </c>
      <c r="H127" s="308" t="s">
        <v>2694</v>
      </c>
      <c r="I127" s="308" t="s">
        <v>4858</v>
      </c>
      <c r="J127" s="299" t="s">
        <v>2693</v>
      </c>
      <c r="K127" s="466"/>
      <c r="L127" s="746" t="s">
        <v>6093</v>
      </c>
      <c r="M127" s="751" t="s">
        <v>2128</v>
      </c>
      <c r="N127" s="751" t="s">
        <v>4266</v>
      </c>
      <c r="O127" s="735"/>
    </row>
    <row r="128" spans="1:15" ht="72" customHeight="1">
      <c r="A128" s="471" t="s">
        <v>4087</v>
      </c>
      <c r="B128" s="477" t="s">
        <v>2600</v>
      </c>
      <c r="C128" s="477" t="s">
        <v>3928</v>
      </c>
      <c r="D128" s="475" t="s">
        <v>4088</v>
      </c>
      <c r="E128" s="472"/>
      <c r="F128" s="467"/>
      <c r="G128" s="303" t="s">
        <v>2692</v>
      </c>
      <c r="H128" s="308" t="s">
        <v>4861</v>
      </c>
      <c r="I128" s="308" t="s">
        <v>4859</v>
      </c>
      <c r="J128" s="299" t="s">
        <v>2690</v>
      </c>
      <c r="K128" s="466"/>
      <c r="L128" s="303" t="s">
        <v>2674</v>
      </c>
      <c r="M128" s="308" t="s">
        <v>2673</v>
      </c>
      <c r="N128" s="308" t="s">
        <v>4867</v>
      </c>
      <c r="O128" s="735"/>
    </row>
    <row r="129" spans="1:15" ht="72" customHeight="1">
      <c r="A129" s="471" t="s">
        <v>4089</v>
      </c>
      <c r="B129" s="477" t="s">
        <v>4090</v>
      </c>
      <c r="C129" s="477" t="s">
        <v>3928</v>
      </c>
      <c r="D129" s="477" t="s">
        <v>4091</v>
      </c>
      <c r="E129" s="472"/>
      <c r="F129" s="467"/>
      <c r="G129" s="305" t="s">
        <v>2689</v>
      </c>
      <c r="H129" s="304" t="s">
        <v>4862</v>
      </c>
      <c r="I129" s="301" t="s">
        <v>4860</v>
      </c>
      <c r="J129" s="299"/>
      <c r="K129" s="466"/>
      <c r="L129" s="747" t="s">
        <v>6094</v>
      </c>
      <c r="M129" s="751" t="s">
        <v>6097</v>
      </c>
      <c r="N129" s="751" t="s">
        <v>6096</v>
      </c>
      <c r="O129" s="735"/>
    </row>
    <row r="130" spans="1:15" ht="72" customHeight="1">
      <c r="A130" s="471" t="s">
        <v>4092</v>
      </c>
      <c r="B130" s="477" t="s">
        <v>4093</v>
      </c>
      <c r="C130" s="477" t="s">
        <v>3928</v>
      </c>
      <c r="D130" s="477" t="s">
        <v>4094</v>
      </c>
      <c r="E130" s="472"/>
      <c r="F130" s="467"/>
      <c r="G130" s="315" t="s">
        <v>2688</v>
      </c>
      <c r="H130" s="518" t="s">
        <v>4809</v>
      </c>
      <c r="I130" s="308" t="s">
        <v>4863</v>
      </c>
      <c r="J130" s="299"/>
      <c r="K130" s="466"/>
      <c r="L130" s="336" t="s">
        <v>2670</v>
      </c>
      <c r="M130" s="773" t="s">
        <v>4810</v>
      </c>
      <c r="N130" s="308" t="s">
        <v>4864</v>
      </c>
      <c r="O130" s="299"/>
    </row>
    <row r="131" spans="1:15" ht="72" customHeight="1">
      <c r="A131" s="471" t="s">
        <v>4095</v>
      </c>
      <c r="B131" s="477" t="s">
        <v>4096</v>
      </c>
      <c r="C131" s="477" t="s">
        <v>3928</v>
      </c>
      <c r="D131" s="477" t="s">
        <v>4097</v>
      </c>
      <c r="E131" s="472"/>
      <c r="F131" s="467"/>
      <c r="G131" s="337" t="s">
        <v>2687</v>
      </c>
      <c r="H131" s="308" t="s">
        <v>2686</v>
      </c>
      <c r="I131" s="519" t="str">
        <f ca="1">IFERROR(__xludf.DUMMYFUNCTION("GOOGLETRANSLATE(E96,""en"",""es"")"),"Componente de manillar")</f>
        <v>Componente de manillar</v>
      </c>
      <c r="J131" s="299"/>
      <c r="K131" s="466"/>
      <c r="L131" s="323" t="s">
        <v>2669</v>
      </c>
      <c r="M131" s="308" t="s">
        <v>2668</v>
      </c>
      <c r="N131" s="308" t="s">
        <v>1680</v>
      </c>
      <c r="O131" s="299" t="s">
        <v>2667</v>
      </c>
    </row>
    <row r="132" spans="1:15" ht="72" customHeight="1">
      <c r="A132" s="471" t="s">
        <v>2598</v>
      </c>
      <c r="B132" s="477" t="s">
        <v>2597</v>
      </c>
      <c r="C132" s="477" t="s">
        <v>3928</v>
      </c>
      <c r="D132" s="475" t="s">
        <v>4098</v>
      </c>
      <c r="E132" s="472"/>
      <c r="F132" s="467"/>
      <c r="G132" s="303" t="s">
        <v>2685</v>
      </c>
      <c r="H132" s="308" t="s">
        <v>2684</v>
      </c>
      <c r="I132" s="519" t="str">
        <f ca="1">IFERROR(__xludf.DUMMYFUNCTION("GOOGLETRANSLATE(E97,""en"",""es"")"),"Ascensor del manillar")</f>
        <v>Ascensor del manillar</v>
      </c>
      <c r="J132" s="299" t="s">
        <v>2683</v>
      </c>
      <c r="K132" s="466"/>
      <c r="L132" s="303" t="s">
        <v>2666</v>
      </c>
      <c r="M132" s="308" t="s">
        <v>2665</v>
      </c>
      <c r="N132" s="308" t="s">
        <v>4870</v>
      </c>
      <c r="O132" s="299" t="s">
        <v>2664</v>
      </c>
    </row>
    <row r="133" spans="1:15" ht="72" customHeight="1">
      <c r="A133" s="471" t="s">
        <v>2594</v>
      </c>
      <c r="B133" s="477" t="s">
        <v>2593</v>
      </c>
      <c r="C133" s="477" t="s">
        <v>3928</v>
      </c>
      <c r="D133" s="475" t="s">
        <v>1817</v>
      </c>
      <c r="E133" s="472"/>
      <c r="F133" s="467"/>
      <c r="G133" s="303" t="s">
        <v>2682</v>
      </c>
      <c r="H133" s="308" t="s">
        <v>2681</v>
      </c>
      <c r="I133" s="519" t="s">
        <v>6089</v>
      </c>
      <c r="J133" s="299" t="s">
        <v>2680</v>
      </c>
      <c r="K133" s="466"/>
      <c r="L133" s="302" t="s">
        <v>2663</v>
      </c>
      <c r="M133" s="308" t="s">
        <v>2662</v>
      </c>
      <c r="N133" s="308" t="s">
        <v>4871</v>
      </c>
      <c r="O133" s="299" t="s">
        <v>2661</v>
      </c>
    </row>
    <row r="134" spans="1:15" ht="72" customHeight="1">
      <c r="A134" s="471" t="s">
        <v>4099</v>
      </c>
      <c r="B134" s="477" t="s">
        <v>4100</v>
      </c>
      <c r="C134" s="477" t="s">
        <v>3928</v>
      </c>
      <c r="D134" s="475" t="s">
        <v>1713</v>
      </c>
      <c r="E134" s="472"/>
      <c r="F134" s="467"/>
      <c r="G134" s="303" t="s">
        <v>2679</v>
      </c>
      <c r="H134" s="308" t="s">
        <v>2678</v>
      </c>
      <c r="I134" s="308" t="s">
        <v>4865</v>
      </c>
      <c r="J134" s="299"/>
      <c r="K134" s="466"/>
      <c r="L134" s="302" t="s">
        <v>2660</v>
      </c>
      <c r="M134" s="308" t="s">
        <v>2659</v>
      </c>
      <c r="N134" s="308" t="s">
        <v>4872</v>
      </c>
      <c r="O134" s="299" t="s">
        <v>2658</v>
      </c>
    </row>
    <row r="135" spans="1:15" ht="72" customHeight="1">
      <c r="A135" s="471" t="s">
        <v>2546</v>
      </c>
      <c r="B135" s="477" t="s">
        <v>2545</v>
      </c>
      <c r="C135" s="477" t="s">
        <v>3928</v>
      </c>
      <c r="D135" s="475" t="s">
        <v>1781</v>
      </c>
      <c r="E135" s="472"/>
      <c r="F135" s="467"/>
      <c r="G135" s="303" t="s">
        <v>2677</v>
      </c>
      <c r="H135" s="308" t="s">
        <v>2676</v>
      </c>
      <c r="I135" s="308" t="s">
        <v>4866</v>
      </c>
      <c r="J135" s="299"/>
      <c r="K135" s="466"/>
      <c r="L135" s="303" t="s">
        <v>2657</v>
      </c>
      <c r="M135" s="308" t="s">
        <v>2656</v>
      </c>
      <c r="N135" s="308" t="s">
        <v>4873</v>
      </c>
      <c r="O135" s="299" t="s">
        <v>2655</v>
      </c>
    </row>
    <row r="136" spans="1:15" ht="72" customHeight="1">
      <c r="A136" s="471" t="s">
        <v>2568</v>
      </c>
      <c r="B136" s="477" t="s">
        <v>2567</v>
      </c>
      <c r="C136" s="477" t="s">
        <v>3928</v>
      </c>
      <c r="D136" s="475" t="s">
        <v>1733</v>
      </c>
      <c r="E136" s="472"/>
      <c r="F136" s="467"/>
      <c r="G136" s="303" t="s">
        <v>2675</v>
      </c>
      <c r="H136" s="308" t="s">
        <v>2128</v>
      </c>
      <c r="I136" s="308" t="s">
        <v>4266</v>
      </c>
      <c r="J136" s="299"/>
      <c r="K136" s="466"/>
      <c r="L136" s="302" t="s">
        <v>2654</v>
      </c>
      <c r="M136" s="308" t="s">
        <v>2653</v>
      </c>
      <c r="N136" s="308" t="s">
        <v>4874</v>
      </c>
      <c r="O136" s="299" t="s">
        <v>2652</v>
      </c>
    </row>
    <row r="137" spans="1:15" ht="72" customHeight="1">
      <c r="A137" s="471" t="s">
        <v>2566</v>
      </c>
      <c r="B137" s="477" t="s">
        <v>2565</v>
      </c>
      <c r="C137" s="477" t="s">
        <v>3928</v>
      </c>
      <c r="D137" s="475" t="s">
        <v>1741</v>
      </c>
      <c r="E137" s="472"/>
      <c r="F137" s="467"/>
      <c r="G137" s="303" t="s">
        <v>2674</v>
      </c>
      <c r="H137" s="308" t="s">
        <v>2673</v>
      </c>
      <c r="I137" s="308" t="s">
        <v>4867</v>
      </c>
      <c r="J137" s="299"/>
      <c r="K137" s="466"/>
      <c r="L137" s="302" t="s">
        <v>2651</v>
      </c>
      <c r="M137" s="308" t="s">
        <v>2650</v>
      </c>
      <c r="N137" s="308" t="s">
        <v>4875</v>
      </c>
      <c r="O137" s="299"/>
    </row>
    <row r="138" spans="1:15" ht="72" customHeight="1">
      <c r="A138" s="471" t="s">
        <v>2563</v>
      </c>
      <c r="B138" s="477" t="s">
        <v>2562</v>
      </c>
      <c r="C138" s="477" t="s">
        <v>3928</v>
      </c>
      <c r="D138" s="475" t="s">
        <v>1737</v>
      </c>
      <c r="E138" s="472"/>
      <c r="F138" s="467"/>
      <c r="G138" s="303" t="s">
        <v>2672</v>
      </c>
      <c r="I138" s="308" t="s">
        <v>6098</v>
      </c>
      <c r="J138" s="299"/>
      <c r="K138" s="466"/>
      <c r="L138" s="310" t="s">
        <v>2649</v>
      </c>
      <c r="M138" s="306" t="s">
        <v>2648</v>
      </c>
      <c r="N138" s="322" t="s">
        <v>4876</v>
      </c>
      <c r="O138" s="299"/>
    </row>
    <row r="139" spans="1:15" ht="72" customHeight="1">
      <c r="A139" s="471" t="s">
        <v>2560</v>
      </c>
      <c r="B139" s="477" t="s">
        <v>2559</v>
      </c>
      <c r="C139" s="477" t="s">
        <v>3928</v>
      </c>
      <c r="D139" s="475" t="s">
        <v>4101</v>
      </c>
      <c r="E139" s="472"/>
      <c r="F139" s="467"/>
      <c r="G139" s="764" t="e" vm="33">
        <v>#VALUE!</v>
      </c>
      <c r="H139" s="308" t="e" vm="34">
        <v>#VALUE!</v>
      </c>
      <c r="I139" s="1128" t="s">
        <v>6179</v>
      </c>
      <c r="J139" s="1129"/>
      <c r="K139" s="466"/>
      <c r="L139" s="303" t="s">
        <v>2647</v>
      </c>
      <c r="M139" s="308" t="s">
        <v>2646</v>
      </c>
      <c r="N139" s="308" t="s">
        <v>4877</v>
      </c>
      <c r="O139" s="299">
        <v>2</v>
      </c>
    </row>
    <row r="140" spans="1:15" ht="72" customHeight="1">
      <c r="A140" s="471" t="s">
        <v>2557</v>
      </c>
      <c r="B140" s="477" t="s">
        <v>2556</v>
      </c>
      <c r="C140" s="477" t="s">
        <v>3928</v>
      </c>
      <c r="D140" s="475" t="s">
        <v>1821</v>
      </c>
      <c r="E140" s="472"/>
      <c r="F140" s="467"/>
      <c r="G140" s="746" t="s">
        <v>6088</v>
      </c>
      <c r="H140" s="751" t="s">
        <v>6090</v>
      </c>
      <c r="I140" s="751" t="s">
        <v>6095</v>
      </c>
      <c r="K140" s="466"/>
      <c r="L140" s="303" t="s">
        <v>2645</v>
      </c>
      <c r="M140" s="308" t="s">
        <v>2644</v>
      </c>
      <c r="N140" s="308" t="s">
        <v>4878</v>
      </c>
    </row>
    <row r="141" spans="1:15" ht="72" customHeight="1">
      <c r="A141" s="471" t="s">
        <v>2554</v>
      </c>
      <c r="B141" s="477" t="s">
        <v>2553</v>
      </c>
      <c r="C141" s="477" t="s">
        <v>3928</v>
      </c>
      <c r="D141" s="475" t="s">
        <v>4102</v>
      </c>
      <c r="E141" s="472"/>
      <c r="F141" s="467"/>
      <c r="G141" s="746" t="s">
        <v>6091</v>
      </c>
      <c r="H141" s="751" t="s">
        <v>6101</v>
      </c>
      <c r="I141" s="751" t="s">
        <v>6100</v>
      </c>
      <c r="J141" s="465" t="e" vm="31">
        <v>#VALUE!</v>
      </c>
      <c r="K141" s="466"/>
      <c r="L141" s="746" t="s">
        <v>6087</v>
      </c>
      <c r="M141" s="751" t="s">
        <v>6115</v>
      </c>
      <c r="N141" s="751" t="s">
        <v>6312</v>
      </c>
      <c r="O141" s="299" t="e" vm="35">
        <v>#VALUE!</v>
      </c>
    </row>
    <row r="142" spans="1:15" ht="72" customHeight="1">
      <c r="A142" s="471" t="s">
        <v>2552</v>
      </c>
      <c r="B142" s="477" t="s">
        <v>2551</v>
      </c>
      <c r="C142" s="477" t="s">
        <v>3928</v>
      </c>
      <c r="D142" s="475" t="s">
        <v>1825</v>
      </c>
      <c r="E142" s="472"/>
      <c r="F142" s="467"/>
      <c r="G142" s="746" t="s">
        <v>6092</v>
      </c>
      <c r="H142" s="751" t="s">
        <v>6102</v>
      </c>
      <c r="I142" s="751" t="s">
        <v>6099</v>
      </c>
      <c r="J142" s="519" t="e" vm="32">
        <v>#VALUE!</v>
      </c>
      <c r="K142" s="466"/>
      <c r="L142" s="759" t="s">
        <v>6117</v>
      </c>
      <c r="M142" s="852" t="s">
        <v>6118</v>
      </c>
      <c r="N142" s="852" t="s">
        <v>6310</v>
      </c>
    </row>
    <row r="143" spans="1:15" ht="72" customHeight="1">
      <c r="A143" s="471" t="s">
        <v>2549</v>
      </c>
      <c r="B143" s="477" t="s">
        <v>2548</v>
      </c>
      <c r="C143" s="477" t="s">
        <v>3928</v>
      </c>
      <c r="D143" s="475" t="s">
        <v>4103</v>
      </c>
      <c r="E143" s="472"/>
      <c r="F143" s="467"/>
      <c r="G143" s="831" t="s">
        <v>6093</v>
      </c>
      <c r="H143" s="758" t="s">
        <v>2128</v>
      </c>
      <c r="I143" s="758" t="s">
        <v>6173</v>
      </c>
      <c r="K143" s="466"/>
      <c r="L143" s="310" t="s">
        <v>2638</v>
      </c>
      <c r="M143" s="300" t="s">
        <v>2637</v>
      </c>
      <c r="N143" s="308" t="s">
        <v>4880</v>
      </c>
      <c r="O143" s="299"/>
    </row>
    <row r="144" spans="1:15" ht="84.25" customHeight="1">
      <c r="A144" s="471" t="s">
        <v>4104</v>
      </c>
      <c r="B144" s="477" t="s">
        <v>2484</v>
      </c>
      <c r="C144" s="477" t="s">
        <v>3928</v>
      </c>
      <c r="D144" s="477" t="s">
        <v>4105</v>
      </c>
      <c r="E144" s="472"/>
      <c r="F144" s="467"/>
      <c r="G144" s="759" t="s">
        <v>6094</v>
      </c>
      <c r="H144" s="751" t="s">
        <v>6097</v>
      </c>
      <c r="I144" s="751" t="s">
        <v>6096</v>
      </c>
      <c r="J144" s="738"/>
      <c r="K144" s="466"/>
      <c r="L144" s="310" t="s">
        <v>2636</v>
      </c>
      <c r="M144" s="300" t="s">
        <v>2635</v>
      </c>
      <c r="N144" s="308" t="s">
        <v>6309</v>
      </c>
      <c r="O144" s="299"/>
    </row>
    <row r="145" spans="1:15" ht="53.15" customHeight="1">
      <c r="A145" s="471"/>
      <c r="B145" s="477"/>
      <c r="C145" s="477"/>
      <c r="D145" s="477"/>
      <c r="E145" s="472"/>
      <c r="F145" s="467"/>
      <c r="G145" s="829" t="s">
        <v>6270</v>
      </c>
      <c r="H145" s="829" t="s">
        <v>6267</v>
      </c>
      <c r="I145" s="830" t="s">
        <v>6280</v>
      </c>
      <c r="J145" s="349"/>
      <c r="K145" s="466"/>
      <c r="L145" s="829" t="s">
        <v>6270</v>
      </c>
      <c r="M145" s="829" t="s">
        <v>6267</v>
      </c>
      <c r="N145" s="830" t="s">
        <v>6281</v>
      </c>
      <c r="O145" s="349"/>
    </row>
    <row r="146" spans="1:15" ht="58.2" customHeight="1">
      <c r="A146" s="471"/>
      <c r="B146" s="477"/>
      <c r="C146" s="477"/>
      <c r="D146" s="477"/>
      <c r="E146" s="472"/>
      <c r="F146" s="467"/>
      <c r="G146" s="829" t="s">
        <v>6271</v>
      </c>
      <c r="H146" s="829" t="s">
        <v>6272</v>
      </c>
      <c r="I146" s="830" t="s">
        <v>6279</v>
      </c>
      <c r="J146" s="349"/>
      <c r="K146" s="466"/>
      <c r="L146" s="829" t="s">
        <v>6271</v>
      </c>
      <c r="M146" s="829" t="s">
        <v>6272</v>
      </c>
      <c r="N146" s="830" t="s">
        <v>6282</v>
      </c>
      <c r="O146" s="349"/>
    </row>
    <row r="147" spans="1:15" ht="72" customHeight="1">
      <c r="A147" s="486" t="s">
        <v>4106</v>
      </c>
      <c r="B147" s="477" t="s">
        <v>2545</v>
      </c>
      <c r="C147" s="477" t="s">
        <v>3928</v>
      </c>
      <c r="D147" s="475" t="s">
        <v>1781</v>
      </c>
      <c r="E147" s="472"/>
      <c r="F147" s="467"/>
      <c r="G147" s="828" t="s">
        <v>2670</v>
      </c>
      <c r="H147" s="762" t="s">
        <v>4810</v>
      </c>
      <c r="I147" s="775" t="s">
        <v>4864</v>
      </c>
      <c r="J147" s="771"/>
      <c r="K147" s="466"/>
      <c r="L147" s="323" t="s">
        <v>2629</v>
      </c>
      <c r="M147" s="308" t="s">
        <v>2628</v>
      </c>
      <c r="N147" s="308" t="s">
        <v>4883</v>
      </c>
      <c r="O147" s="299"/>
    </row>
    <row r="148" spans="1:15" ht="72" customHeight="1">
      <c r="A148" s="471" t="s">
        <v>2543</v>
      </c>
      <c r="B148" s="477" t="s">
        <v>2542</v>
      </c>
      <c r="C148" s="477" t="s">
        <v>3928</v>
      </c>
      <c r="D148" s="475" t="s">
        <v>1764</v>
      </c>
      <c r="E148" s="472"/>
      <c r="F148" s="467"/>
      <c r="G148" s="323" t="s">
        <v>2669</v>
      </c>
      <c r="H148" s="308" t="s">
        <v>2668</v>
      </c>
      <c r="I148" s="308" t="s">
        <v>1680</v>
      </c>
      <c r="J148" s="299" t="s">
        <v>2667</v>
      </c>
      <c r="K148" s="466"/>
      <c r="L148" s="323" t="s">
        <v>2627</v>
      </c>
      <c r="M148" s="308" t="s">
        <v>2626</v>
      </c>
      <c r="N148" s="308" t="s">
        <v>4884</v>
      </c>
      <c r="O148" s="299"/>
    </row>
    <row r="149" spans="1:15" ht="72" customHeight="1">
      <c r="A149" s="471" t="s">
        <v>2540</v>
      </c>
      <c r="B149" s="477" t="s">
        <v>2539</v>
      </c>
      <c r="C149" s="477" t="s">
        <v>3928</v>
      </c>
      <c r="D149" s="475" t="s">
        <v>1760</v>
      </c>
      <c r="E149" s="472"/>
      <c r="F149" s="467"/>
      <c r="G149" s="303" t="s">
        <v>2666</v>
      </c>
      <c r="H149" s="308" t="s">
        <v>2665</v>
      </c>
      <c r="I149" s="308" t="s">
        <v>4870</v>
      </c>
      <c r="J149" s="299" t="s">
        <v>2664</v>
      </c>
      <c r="K149" s="466"/>
      <c r="L149" s="335" t="s">
        <v>2625</v>
      </c>
      <c r="M149" s="308" t="s">
        <v>2624</v>
      </c>
      <c r="N149" s="308" t="s">
        <v>4885</v>
      </c>
      <c r="O149" s="299" t="s">
        <v>2623</v>
      </c>
    </row>
    <row r="150" spans="1:15" ht="72" customHeight="1">
      <c r="A150" s="471" t="s">
        <v>4107</v>
      </c>
      <c r="B150" s="477" t="s">
        <v>4108</v>
      </c>
      <c r="C150" s="477" t="s">
        <v>3928</v>
      </c>
      <c r="D150" s="475" t="s">
        <v>1756</v>
      </c>
      <c r="E150" s="472"/>
      <c r="F150" s="467"/>
      <c r="G150" s="302" t="s">
        <v>2663</v>
      </c>
      <c r="H150" s="308" t="s">
        <v>2662</v>
      </c>
      <c r="I150" s="308" t="s">
        <v>4871</v>
      </c>
      <c r="J150" s="299" t="s">
        <v>2661</v>
      </c>
      <c r="K150" s="466"/>
      <c r="L150" s="323" t="s">
        <v>2622</v>
      </c>
      <c r="M150" s="308" t="s">
        <v>2621</v>
      </c>
      <c r="N150" s="308" t="s">
        <v>4886</v>
      </c>
      <c r="O150" s="299" t="s">
        <v>2620</v>
      </c>
    </row>
    <row r="151" spans="1:15" ht="72" customHeight="1">
      <c r="A151" s="471" t="s">
        <v>2536</v>
      </c>
      <c r="B151" s="477" t="s">
        <v>2535</v>
      </c>
      <c r="C151" s="477" t="s">
        <v>3928</v>
      </c>
      <c r="D151" s="475" t="s">
        <v>1839</v>
      </c>
      <c r="E151" s="472"/>
      <c r="F151" s="467"/>
      <c r="G151" s="302" t="s">
        <v>2660</v>
      </c>
      <c r="H151" s="308" t="s">
        <v>2659</v>
      </c>
      <c r="I151" s="308" t="s">
        <v>4872</v>
      </c>
      <c r="J151" s="299" t="s">
        <v>2658</v>
      </c>
      <c r="K151" s="466"/>
      <c r="L151" s="334" t="s">
        <v>2619</v>
      </c>
      <c r="M151" s="513" t="s">
        <v>2618</v>
      </c>
      <c r="N151" s="333" t="s">
        <v>4887</v>
      </c>
      <c r="O151" s="318" t="s">
        <v>2617</v>
      </c>
    </row>
    <row r="152" spans="1:15" ht="72" customHeight="1">
      <c r="A152" s="471" t="s">
        <v>4109</v>
      </c>
      <c r="B152" s="477" t="s">
        <v>4110</v>
      </c>
      <c r="C152" s="477" t="s">
        <v>3928</v>
      </c>
      <c r="D152" s="475" t="s">
        <v>1835</v>
      </c>
      <c r="E152" s="472"/>
      <c r="F152" s="467"/>
      <c r="G152" s="303" t="s">
        <v>2657</v>
      </c>
      <c r="H152" s="308" t="s">
        <v>2656</v>
      </c>
      <c r="I152" s="308" t="s">
        <v>4873</v>
      </c>
      <c r="J152" s="299" t="s">
        <v>2655</v>
      </c>
      <c r="K152" s="466"/>
      <c r="L152" s="323" t="s">
        <v>2616</v>
      </c>
      <c r="M152" s="308" t="s">
        <v>2615</v>
      </c>
      <c r="N152" s="308" t="s">
        <v>4082</v>
      </c>
      <c r="O152" s="299" t="s">
        <v>2614</v>
      </c>
    </row>
    <row r="153" spans="1:15" ht="72" customHeight="1">
      <c r="A153" s="471" t="s">
        <v>4111</v>
      </c>
      <c r="B153" s="477" t="s">
        <v>4112</v>
      </c>
      <c r="C153" s="477" t="s">
        <v>3928</v>
      </c>
      <c r="D153" s="475" t="s">
        <v>4113</v>
      </c>
      <c r="E153" s="472"/>
      <c r="F153" s="467"/>
      <c r="G153" s="302" t="s">
        <v>2654</v>
      </c>
      <c r="H153" s="308" t="s">
        <v>2653</v>
      </c>
      <c r="I153" s="308" t="s">
        <v>4874</v>
      </c>
      <c r="J153" s="299" t="s">
        <v>2652</v>
      </c>
      <c r="K153" s="466"/>
      <c r="L153" s="323" t="s">
        <v>2613</v>
      </c>
      <c r="M153" s="308" t="s">
        <v>2612</v>
      </c>
      <c r="N153" s="308" t="s">
        <v>4888</v>
      </c>
      <c r="O153" s="299"/>
    </row>
    <row r="154" spans="1:15" ht="72" customHeight="1">
      <c r="A154" s="471" t="s">
        <v>4114</v>
      </c>
      <c r="B154" s="477" t="s">
        <v>4115</v>
      </c>
      <c r="C154" s="477" t="s">
        <v>3928</v>
      </c>
      <c r="D154" s="475" t="s">
        <v>4116</v>
      </c>
      <c r="E154" s="472"/>
      <c r="F154" s="467"/>
      <c r="G154" s="302" t="s">
        <v>2651</v>
      </c>
      <c r="H154" s="308" t="s">
        <v>2650</v>
      </c>
      <c r="I154" s="308" t="s">
        <v>4875</v>
      </c>
      <c r="J154" s="299"/>
      <c r="K154" s="466"/>
      <c r="L154" s="323" t="s">
        <v>2611</v>
      </c>
      <c r="M154" s="308" t="s">
        <v>2610</v>
      </c>
      <c r="N154" s="308" t="s">
        <v>4889</v>
      </c>
      <c r="O154" s="299"/>
    </row>
    <row r="155" spans="1:15" ht="72" customHeight="1">
      <c r="A155" s="471" t="s">
        <v>4117</v>
      </c>
      <c r="B155" s="477" t="s">
        <v>4118</v>
      </c>
      <c r="C155" s="477" t="s">
        <v>3928</v>
      </c>
      <c r="D155" s="475" t="s">
        <v>4119</v>
      </c>
      <c r="E155" s="472"/>
      <c r="F155" s="467"/>
      <c r="G155" s="310" t="s">
        <v>2649</v>
      </c>
      <c r="H155" s="306" t="s">
        <v>2648</v>
      </c>
      <c r="I155" s="322" t="s">
        <v>4876</v>
      </c>
      <c r="J155" s="299"/>
      <c r="K155" s="466"/>
      <c r="L155" s="323" t="s">
        <v>2609</v>
      </c>
      <c r="M155" s="308" t="s">
        <v>2608</v>
      </c>
      <c r="N155" s="308" t="s">
        <v>4890</v>
      </c>
      <c r="O155" s="299" t="s">
        <v>2607</v>
      </c>
    </row>
    <row r="156" spans="1:15" ht="72" customHeight="1">
      <c r="A156" s="471" t="s">
        <v>2531</v>
      </c>
      <c r="B156" s="477" t="s">
        <v>2530</v>
      </c>
      <c r="C156" s="477" t="s">
        <v>3928</v>
      </c>
      <c r="D156" s="475" t="s">
        <v>4120</v>
      </c>
      <c r="E156" s="472"/>
      <c r="F156" s="467"/>
      <c r="G156" s="303" t="s">
        <v>2647</v>
      </c>
      <c r="H156" s="308" t="s">
        <v>2646</v>
      </c>
      <c r="I156" s="308" t="s">
        <v>4877</v>
      </c>
      <c r="J156" s="299">
        <v>2</v>
      </c>
      <c r="K156" s="466"/>
      <c r="L156" s="303" t="s">
        <v>2606</v>
      </c>
      <c r="M156" s="308" t="s">
        <v>2605</v>
      </c>
      <c r="N156" s="308" t="s">
        <v>4891</v>
      </c>
      <c r="O156" s="299" t="s">
        <v>2604</v>
      </c>
    </row>
    <row r="157" spans="1:15" ht="72" customHeight="1">
      <c r="A157" s="471" t="s">
        <v>2528</v>
      </c>
      <c r="B157" s="477" t="s">
        <v>4121</v>
      </c>
      <c r="C157" s="477" t="s">
        <v>3928</v>
      </c>
      <c r="D157" s="475" t="s">
        <v>4122</v>
      </c>
      <c r="E157" s="472"/>
      <c r="F157" s="467"/>
      <c r="G157" s="303" t="s">
        <v>2645</v>
      </c>
      <c r="H157" s="308" t="s">
        <v>2644</v>
      </c>
      <c r="I157" s="308" t="s">
        <v>4878</v>
      </c>
      <c r="J157" s="299" t="s">
        <v>2643</v>
      </c>
      <c r="K157" s="466"/>
      <c r="L157" s="323" t="s">
        <v>2603</v>
      </c>
      <c r="M157" s="518" t="s">
        <v>4811</v>
      </c>
      <c r="N157" s="308" t="s">
        <v>4935</v>
      </c>
      <c r="O157" s="299" t="s">
        <v>2602</v>
      </c>
    </row>
    <row r="158" spans="1:15" ht="72" customHeight="1">
      <c r="A158" s="471" t="s">
        <v>2525</v>
      </c>
      <c r="B158" s="477" t="s">
        <v>2524</v>
      </c>
      <c r="C158" s="477" t="s">
        <v>3928</v>
      </c>
      <c r="D158" s="475" t="s">
        <v>4123</v>
      </c>
      <c r="E158" s="472"/>
      <c r="F158" s="467"/>
      <c r="G158" s="303" t="s">
        <v>2642</v>
      </c>
      <c r="H158" s="308" t="s">
        <v>2641</v>
      </c>
      <c r="I158" s="308" t="s">
        <v>6174</v>
      </c>
      <c r="J158" s="299">
        <v>300</v>
      </c>
      <c r="K158" s="466"/>
      <c r="L158" s="305" t="s">
        <v>2601</v>
      </c>
      <c r="M158" s="304" t="s">
        <v>2600</v>
      </c>
      <c r="N158" s="301" t="s">
        <v>5134</v>
      </c>
      <c r="O158" s="299" t="s">
        <v>2599</v>
      </c>
    </row>
    <row r="159" spans="1:15" ht="72" customHeight="1">
      <c r="A159" s="471" t="s">
        <v>2523</v>
      </c>
      <c r="B159" s="477" t="s">
        <v>2522</v>
      </c>
      <c r="C159" s="477" t="s">
        <v>3928</v>
      </c>
      <c r="D159" s="475" t="s">
        <v>4124</v>
      </c>
      <c r="E159" s="472"/>
      <c r="F159" s="484"/>
      <c r="G159" s="310" t="s">
        <v>2640</v>
      </c>
      <c r="H159" s="300" t="s">
        <v>2639</v>
      </c>
      <c r="I159" s="308" t="s">
        <v>6175</v>
      </c>
      <c r="J159" s="299"/>
      <c r="K159" s="466"/>
      <c r="L159" s="303" t="s">
        <v>2598</v>
      </c>
      <c r="M159" s="308" t="s">
        <v>2597</v>
      </c>
      <c r="N159" s="308" t="s">
        <v>4893</v>
      </c>
      <c r="O159" s="299"/>
    </row>
    <row r="160" spans="1:15" ht="72" customHeight="1">
      <c r="A160" s="471" t="s">
        <v>2521</v>
      </c>
      <c r="B160" s="477" t="s">
        <v>2520</v>
      </c>
      <c r="C160" s="477" t="s">
        <v>3928</v>
      </c>
      <c r="D160" s="475" t="s">
        <v>4125</v>
      </c>
      <c r="E160" s="472"/>
      <c r="F160" s="467"/>
      <c r="G160" s="310" t="s">
        <v>2638</v>
      </c>
      <c r="H160" s="300" t="s">
        <v>2637</v>
      </c>
      <c r="I160" s="308" t="s">
        <v>4880</v>
      </c>
      <c r="J160" s="299"/>
      <c r="K160" s="466"/>
      <c r="L160" s="305" t="s">
        <v>2596</v>
      </c>
      <c r="M160" s="304" t="s">
        <v>2595</v>
      </c>
      <c r="N160" s="301" t="s">
        <v>4894</v>
      </c>
      <c r="O160" s="299"/>
    </row>
    <row r="161" spans="1:15" ht="72" customHeight="1">
      <c r="A161" s="471" t="s">
        <v>2591</v>
      </c>
      <c r="B161" s="477" t="s">
        <v>2590</v>
      </c>
      <c r="C161" s="477" t="s">
        <v>3928</v>
      </c>
      <c r="D161" s="475" t="s">
        <v>4126</v>
      </c>
      <c r="E161" s="472"/>
      <c r="F161" s="467"/>
      <c r="G161" s="746" t="s">
        <v>6087</v>
      </c>
      <c r="H161" s="751" t="s">
        <v>6115</v>
      </c>
      <c r="I161" s="751" t="s">
        <v>6283</v>
      </c>
      <c r="J161" s="299" t="e" vm="35">
        <v>#VALUE!</v>
      </c>
      <c r="K161" s="466"/>
      <c r="L161" s="323" t="s">
        <v>2594</v>
      </c>
      <c r="M161" s="308" t="s">
        <v>2593</v>
      </c>
      <c r="N161" s="308" t="s">
        <v>4895</v>
      </c>
      <c r="O161" s="299" t="s">
        <v>2592</v>
      </c>
    </row>
    <row r="162" spans="1:15" ht="72" customHeight="1">
      <c r="A162" s="471" t="s">
        <v>2519</v>
      </c>
      <c r="B162" s="477" t="s">
        <v>2518</v>
      </c>
      <c r="C162" s="477" t="s">
        <v>3928</v>
      </c>
      <c r="D162" s="475" t="s">
        <v>4127</v>
      </c>
      <c r="E162" s="472"/>
      <c r="F162" s="467"/>
      <c r="G162" s="759" t="s">
        <v>6117</v>
      </c>
      <c r="H162" s="759" t="s">
        <v>6118</v>
      </c>
      <c r="I162" s="763" t="s">
        <v>6311</v>
      </c>
      <c r="K162" s="466"/>
      <c r="L162" s="323" t="s">
        <v>2591</v>
      </c>
      <c r="M162" s="308" t="s">
        <v>2590</v>
      </c>
      <c r="N162" s="308" t="s">
        <v>4896</v>
      </c>
      <c r="O162" s="299"/>
    </row>
    <row r="163" spans="1:15" ht="72" customHeight="1">
      <c r="A163" s="471" t="s">
        <v>2517</v>
      </c>
      <c r="B163" s="477" t="s">
        <v>2516</v>
      </c>
      <c r="C163" s="477" t="s">
        <v>3928</v>
      </c>
      <c r="D163" s="475" t="s">
        <v>4128</v>
      </c>
      <c r="E163" s="472"/>
      <c r="F163" s="467"/>
      <c r="G163" s="310" t="s">
        <v>2636</v>
      </c>
      <c r="H163" s="300" t="s">
        <v>2635</v>
      </c>
      <c r="I163" s="308" t="s">
        <v>4071</v>
      </c>
      <c r="J163" s="299"/>
      <c r="K163" s="466"/>
      <c r="L163" s="303" t="s">
        <v>2589</v>
      </c>
      <c r="M163" s="308" t="s">
        <v>2588</v>
      </c>
      <c r="N163" s="308" t="s">
        <v>4897</v>
      </c>
      <c r="O163" s="299" t="s">
        <v>2587</v>
      </c>
    </row>
    <row r="164" spans="1:15" ht="72" customHeight="1">
      <c r="A164" s="471" t="s">
        <v>2515</v>
      </c>
      <c r="B164" s="477" t="s">
        <v>2514</v>
      </c>
      <c r="C164" s="477" t="s">
        <v>3928</v>
      </c>
      <c r="D164" s="475" t="s">
        <v>4129</v>
      </c>
      <c r="E164" s="472"/>
      <c r="F164" s="467"/>
      <c r="G164" s="305" t="s">
        <v>2634</v>
      </c>
      <c r="H164" s="304" t="s">
        <v>2633</v>
      </c>
      <c r="I164" s="301" t="s">
        <v>4881</v>
      </c>
      <c r="J164" s="299"/>
      <c r="K164" s="466"/>
      <c r="L164" s="303" t="s">
        <v>2586</v>
      </c>
      <c r="M164" s="308" t="s">
        <v>2585</v>
      </c>
      <c r="N164" s="308" t="s">
        <v>4898</v>
      </c>
      <c r="O164" s="299" t="s">
        <v>2584</v>
      </c>
    </row>
    <row r="165" spans="1:15" ht="72" customHeight="1">
      <c r="A165" s="471" t="s">
        <v>2513</v>
      </c>
      <c r="B165" s="477" t="s">
        <v>2512</v>
      </c>
      <c r="C165" s="477" t="s">
        <v>3928</v>
      </c>
      <c r="D165" s="475" t="s">
        <v>4130</v>
      </c>
      <c r="E165" s="472"/>
      <c r="F165" s="467"/>
      <c r="G165" s="305" t="s">
        <v>2632</v>
      </c>
      <c r="H165" s="304" t="s">
        <v>2631</v>
      </c>
      <c r="I165" s="301" t="s">
        <v>4882</v>
      </c>
      <c r="J165" s="299" t="s">
        <v>2630</v>
      </c>
      <c r="K165" s="466"/>
      <c r="L165" s="303" t="s">
        <v>2583</v>
      </c>
      <c r="M165" s="308" t="s">
        <v>2582</v>
      </c>
      <c r="N165" s="308" t="s">
        <v>4899</v>
      </c>
      <c r="O165" s="299" t="s">
        <v>2581</v>
      </c>
    </row>
    <row r="166" spans="1:15" ht="72" customHeight="1">
      <c r="A166" s="471" t="s">
        <v>2511</v>
      </c>
      <c r="B166" s="477" t="s">
        <v>2510</v>
      </c>
      <c r="C166" s="477" t="s">
        <v>3928</v>
      </c>
      <c r="D166" s="475" t="s">
        <v>4131</v>
      </c>
      <c r="E166" s="472"/>
      <c r="F166" s="467"/>
      <c r="G166" s="323" t="s">
        <v>2629</v>
      </c>
      <c r="H166" s="308" t="s">
        <v>2628</v>
      </c>
      <c r="I166" s="308" t="s">
        <v>4883</v>
      </c>
      <c r="J166" s="299"/>
      <c r="K166" s="466"/>
      <c r="L166" s="303" t="s">
        <v>2580</v>
      </c>
      <c r="M166" s="308" t="s">
        <v>2579</v>
      </c>
      <c r="N166" s="308" t="s">
        <v>4900</v>
      </c>
      <c r="O166" s="299" t="s">
        <v>2578</v>
      </c>
    </row>
    <row r="167" spans="1:15" ht="50.15" customHeight="1">
      <c r="A167" s="471" t="s">
        <v>2509</v>
      </c>
      <c r="B167" s="477" t="s">
        <v>2508</v>
      </c>
      <c r="C167" s="477" t="s">
        <v>3928</v>
      </c>
      <c r="D167" s="475" t="s">
        <v>4132</v>
      </c>
      <c r="E167" s="472"/>
      <c r="F167" s="467"/>
      <c r="G167" s="323" t="s">
        <v>2627</v>
      </c>
      <c r="H167" s="308" t="s">
        <v>2626</v>
      </c>
      <c r="I167" s="308" t="s">
        <v>4884</v>
      </c>
      <c r="J167" s="299"/>
      <c r="K167" s="466"/>
      <c r="L167" s="303" t="s">
        <v>3044</v>
      </c>
      <c r="M167" s="308" t="s">
        <v>2576</v>
      </c>
      <c r="N167" s="308" t="s">
        <v>4901</v>
      </c>
      <c r="O167" s="299" t="s">
        <v>2575</v>
      </c>
    </row>
    <row r="168" spans="1:15" ht="72" customHeight="1">
      <c r="A168" s="471" t="s">
        <v>2507</v>
      </c>
      <c r="B168" s="477" t="s">
        <v>2506</v>
      </c>
      <c r="C168" s="477" t="s">
        <v>3928</v>
      </c>
      <c r="D168" s="475" t="s">
        <v>4133</v>
      </c>
      <c r="E168" s="472"/>
      <c r="F168" s="467"/>
      <c r="G168" s="335" t="s">
        <v>2625</v>
      </c>
      <c r="H168" s="308" t="s">
        <v>2624</v>
      </c>
      <c r="I168" s="308" t="s">
        <v>4885</v>
      </c>
      <c r="J168" s="299" t="s">
        <v>2623</v>
      </c>
      <c r="K168" s="466"/>
      <c r="L168" s="746" t="s">
        <v>6180</v>
      </c>
      <c r="M168" s="746" t="s">
        <v>2573</v>
      </c>
      <c r="N168" s="792" t="s">
        <v>6199</v>
      </c>
      <c r="O168" s="299" t="e" vm="36">
        <v>#VALUE!</v>
      </c>
    </row>
    <row r="169" spans="1:15" ht="82.4" customHeight="1">
      <c r="A169" s="471" t="s">
        <v>4134</v>
      </c>
      <c r="B169" s="477" t="s">
        <v>4135</v>
      </c>
      <c r="C169" s="477" t="s">
        <v>3928</v>
      </c>
      <c r="D169" s="475" t="s">
        <v>4136</v>
      </c>
      <c r="E169" s="472"/>
      <c r="F169" s="467"/>
      <c r="G169" s="323" t="s">
        <v>2622</v>
      </c>
      <c r="H169" s="308" t="s">
        <v>2621</v>
      </c>
      <c r="I169" s="308" t="s">
        <v>4886</v>
      </c>
      <c r="J169" s="299" t="s">
        <v>2620</v>
      </c>
      <c r="K169" s="466"/>
      <c r="L169" s="303" t="s">
        <v>2571</v>
      </c>
      <c r="M169" s="303" t="s">
        <v>2570</v>
      </c>
      <c r="N169" s="303" t="s">
        <v>4902</v>
      </c>
      <c r="O169" s="299" t="s">
        <v>2569</v>
      </c>
    </row>
    <row r="170" spans="1:15" ht="72" customHeight="1">
      <c r="A170" s="471" t="s">
        <v>2458</v>
      </c>
      <c r="B170" s="477" t="s">
        <v>2457</v>
      </c>
      <c r="C170" s="477" t="s">
        <v>3928</v>
      </c>
      <c r="D170" s="477" t="s">
        <v>4137</v>
      </c>
      <c r="E170" s="472"/>
      <c r="F170" s="467"/>
      <c r="G170" s="334" t="s">
        <v>2619</v>
      </c>
      <c r="H170" s="513" t="s">
        <v>2618</v>
      </c>
      <c r="I170" s="333" t="s">
        <v>4887</v>
      </c>
      <c r="J170" s="318" t="s">
        <v>2617</v>
      </c>
      <c r="K170" s="466"/>
      <c r="L170" s="746" t="s">
        <v>6074</v>
      </c>
      <c r="M170" s="746"/>
      <c r="N170" s="746" t="s">
        <v>6181</v>
      </c>
      <c r="O170" s="465" t="e" vm="37">
        <v>#VALUE!</v>
      </c>
    </row>
    <row r="171" spans="1:15" ht="72" customHeight="1">
      <c r="A171" s="471" t="s">
        <v>4138</v>
      </c>
      <c r="B171" s="477" t="s">
        <v>4139</v>
      </c>
      <c r="C171" s="477" t="s">
        <v>3928</v>
      </c>
      <c r="D171" s="477" t="s">
        <v>4140</v>
      </c>
      <c r="E171" s="472"/>
      <c r="F171" s="467"/>
      <c r="G171" s="323" t="s">
        <v>2616</v>
      </c>
      <c r="H171" s="308" t="s">
        <v>2615</v>
      </c>
      <c r="I171" s="308" t="s">
        <v>4082</v>
      </c>
      <c r="J171" s="299" t="s">
        <v>2614</v>
      </c>
      <c r="K171" s="466"/>
      <c r="L171" s="303" t="s">
        <v>2568</v>
      </c>
      <c r="M171" s="308" t="s">
        <v>2567</v>
      </c>
      <c r="N171" s="308" t="s">
        <v>4903</v>
      </c>
      <c r="O171" s="299" t="s">
        <v>2561</v>
      </c>
    </row>
    <row r="172" spans="1:15" ht="72" customHeight="1">
      <c r="A172" s="471" t="s">
        <v>4141</v>
      </c>
      <c r="B172" s="477" t="s">
        <v>4142</v>
      </c>
      <c r="C172" s="477" t="s">
        <v>3928</v>
      </c>
      <c r="D172" s="477" t="s">
        <v>4143</v>
      </c>
      <c r="E172" s="472"/>
      <c r="F172" s="467"/>
      <c r="G172" s="323" t="s">
        <v>2613</v>
      </c>
      <c r="H172" s="308" t="s">
        <v>2612</v>
      </c>
      <c r="I172" s="308" t="s">
        <v>4888</v>
      </c>
      <c r="J172" s="299"/>
      <c r="K172" s="466"/>
      <c r="L172" s="303" t="s">
        <v>2566</v>
      </c>
      <c r="M172" s="308" t="s">
        <v>2565</v>
      </c>
      <c r="N172" s="308" t="s">
        <v>4904</v>
      </c>
      <c r="O172" s="299" t="s">
        <v>2564</v>
      </c>
    </row>
    <row r="173" spans="1:15" ht="72" customHeight="1">
      <c r="A173" s="471" t="s">
        <v>4144</v>
      </c>
      <c r="B173" s="477" t="s">
        <v>4145</v>
      </c>
      <c r="C173" s="477" t="s">
        <v>3928</v>
      </c>
      <c r="D173" s="477" t="s">
        <v>4146</v>
      </c>
      <c r="E173" s="472"/>
      <c r="F173" s="467"/>
      <c r="G173" s="323" t="s">
        <v>2611</v>
      </c>
      <c r="H173" s="308" t="s">
        <v>2610</v>
      </c>
      <c r="I173" s="308" t="s">
        <v>4889</v>
      </c>
      <c r="J173" s="299"/>
      <c r="K173" s="466"/>
      <c r="L173" s="303" t="s">
        <v>2563</v>
      </c>
      <c r="M173" s="308" t="s">
        <v>2562</v>
      </c>
      <c r="N173" s="308" t="s">
        <v>4905</v>
      </c>
      <c r="O173" s="299" t="s">
        <v>2561</v>
      </c>
    </row>
    <row r="174" spans="1:15" ht="72" customHeight="1">
      <c r="A174" s="471" t="s">
        <v>4147</v>
      </c>
      <c r="B174" s="477" t="s">
        <v>2486</v>
      </c>
      <c r="C174" s="477" t="s">
        <v>3928</v>
      </c>
      <c r="D174" s="477" t="s">
        <v>4148</v>
      </c>
      <c r="E174" s="472"/>
      <c r="F174" s="467"/>
      <c r="G174" s="323" t="s">
        <v>2609</v>
      </c>
      <c r="H174" s="308" t="s">
        <v>2608</v>
      </c>
      <c r="I174" s="308" t="s">
        <v>4890</v>
      </c>
      <c r="J174" s="299" t="s">
        <v>2607</v>
      </c>
      <c r="K174" s="466"/>
      <c r="L174" s="303" t="s">
        <v>2560</v>
      </c>
      <c r="M174" s="308" t="s">
        <v>2559</v>
      </c>
      <c r="N174" s="308" t="s">
        <v>4906</v>
      </c>
      <c r="O174" s="299" t="s">
        <v>2558</v>
      </c>
    </row>
    <row r="175" spans="1:15" ht="72" customHeight="1">
      <c r="A175" s="471" t="s">
        <v>4149</v>
      </c>
      <c r="B175" s="477" t="s">
        <v>4150</v>
      </c>
      <c r="C175" s="477" t="s">
        <v>3928</v>
      </c>
      <c r="D175" s="477" t="s">
        <v>4151</v>
      </c>
      <c r="E175" s="472"/>
      <c r="F175" s="467"/>
      <c r="G175" s="303" t="s">
        <v>2606</v>
      </c>
      <c r="H175" s="308" t="s">
        <v>2605</v>
      </c>
      <c r="I175" s="308" t="s">
        <v>4891</v>
      </c>
      <c r="J175" s="299" t="s">
        <v>2604</v>
      </c>
      <c r="K175" s="466"/>
      <c r="L175" s="303" t="s">
        <v>2557</v>
      </c>
      <c r="M175" s="308" t="s">
        <v>2556</v>
      </c>
      <c r="N175" s="308" t="s">
        <v>4907</v>
      </c>
      <c r="O175" s="299" t="s">
        <v>2555</v>
      </c>
    </row>
    <row r="176" spans="1:15" ht="72" customHeight="1">
      <c r="A176" s="471" t="s">
        <v>4152</v>
      </c>
      <c r="B176" s="477" t="s">
        <v>2490</v>
      </c>
      <c r="C176" s="477" t="s">
        <v>3928</v>
      </c>
      <c r="D176" s="477" t="s">
        <v>4153</v>
      </c>
      <c r="E176" s="472"/>
      <c r="F176" s="484"/>
      <c r="G176" s="323" t="s">
        <v>2603</v>
      </c>
      <c r="H176" s="518" t="s">
        <v>4811</v>
      </c>
      <c r="I176" s="308" t="s">
        <v>4935</v>
      </c>
      <c r="J176" s="299" t="s">
        <v>2602</v>
      </c>
      <c r="K176" s="466"/>
      <c r="L176" s="303" t="s">
        <v>2554</v>
      </c>
      <c r="M176" s="308" t="s">
        <v>2553</v>
      </c>
      <c r="N176" s="308" t="s">
        <v>4908</v>
      </c>
      <c r="O176" s="299" t="s">
        <v>2547</v>
      </c>
    </row>
    <row r="177" spans="1:18" ht="72" customHeight="1">
      <c r="A177" s="471" t="s">
        <v>4154</v>
      </c>
      <c r="B177" s="477" t="s">
        <v>4155</v>
      </c>
      <c r="C177" s="477" t="s">
        <v>3928</v>
      </c>
      <c r="D177" s="477" t="s">
        <v>4156</v>
      </c>
      <c r="E177" s="472"/>
      <c r="F177" s="467"/>
      <c r="G177" s="305" t="s">
        <v>2601</v>
      </c>
      <c r="H177" s="304" t="s">
        <v>2600</v>
      </c>
      <c r="I177" s="301" t="s">
        <v>5134</v>
      </c>
      <c r="J177" s="299" t="s">
        <v>2599</v>
      </c>
      <c r="K177" s="466"/>
      <c r="L177" s="303" t="s">
        <v>2552</v>
      </c>
      <c r="M177" s="308" t="s">
        <v>2551</v>
      </c>
      <c r="N177" s="308" t="s">
        <v>4909</v>
      </c>
      <c r="O177" s="299" t="s">
        <v>2550</v>
      </c>
    </row>
    <row r="178" spans="1:18" ht="72" customHeight="1">
      <c r="A178" s="471" t="s">
        <v>4157</v>
      </c>
      <c r="B178" s="477" t="s">
        <v>4158</v>
      </c>
      <c r="C178" s="477" t="s">
        <v>3928</v>
      </c>
      <c r="D178" s="477" t="s">
        <v>4159</v>
      </c>
      <c r="E178" s="472"/>
      <c r="F178" s="467"/>
      <c r="G178" s="303" t="s">
        <v>2598</v>
      </c>
      <c r="H178" s="308" t="s">
        <v>2597</v>
      </c>
      <c r="I178" s="308" t="s">
        <v>4893</v>
      </c>
      <c r="J178" s="299"/>
      <c r="K178" s="466"/>
      <c r="L178" s="303" t="s">
        <v>2549</v>
      </c>
      <c r="M178" s="308" t="s">
        <v>2548</v>
      </c>
      <c r="N178" s="308" t="s">
        <v>4910</v>
      </c>
      <c r="O178" s="299" t="s">
        <v>2547</v>
      </c>
    </row>
    <row r="179" spans="1:18" ht="72" customHeight="1">
      <c r="A179" s="471" t="s">
        <v>4160</v>
      </c>
      <c r="B179" s="477" t="s">
        <v>4161</v>
      </c>
      <c r="C179" s="477" t="s">
        <v>3928</v>
      </c>
      <c r="D179" s="477" t="s">
        <v>4162</v>
      </c>
      <c r="E179" s="472"/>
      <c r="F179" s="484"/>
      <c r="G179" s="305" t="s">
        <v>2596</v>
      </c>
      <c r="H179" s="304" t="s">
        <v>2595</v>
      </c>
      <c r="I179" s="301" t="s">
        <v>4894</v>
      </c>
      <c r="J179" s="299"/>
      <c r="K179" s="466"/>
      <c r="L179" s="325" t="s">
        <v>2546</v>
      </c>
      <c r="M179" s="308" t="s">
        <v>2545</v>
      </c>
      <c r="N179" s="308" t="s">
        <v>4911</v>
      </c>
      <c r="O179" s="299" t="s">
        <v>2544</v>
      </c>
    </row>
    <row r="180" spans="1:18" ht="72" customHeight="1">
      <c r="A180" s="474" t="s">
        <v>4163</v>
      </c>
      <c r="B180" s="473" t="s">
        <v>4164</v>
      </c>
      <c r="C180" s="477" t="s">
        <v>3928</v>
      </c>
      <c r="D180" s="473" t="s">
        <v>4165</v>
      </c>
      <c r="E180" s="472"/>
      <c r="F180" s="467"/>
      <c r="G180" s="323" t="s">
        <v>2594</v>
      </c>
      <c r="H180" s="308" t="s">
        <v>2593</v>
      </c>
      <c r="I180" s="308" t="s">
        <v>4895</v>
      </c>
      <c r="J180" s="299" t="s">
        <v>2592</v>
      </c>
      <c r="K180" s="466"/>
      <c r="L180" s="303" t="s">
        <v>2543</v>
      </c>
      <c r="M180" s="308" t="s">
        <v>2542</v>
      </c>
      <c r="N180" s="308" t="s">
        <v>4912</v>
      </c>
      <c r="O180" s="299" t="s">
        <v>2541</v>
      </c>
    </row>
    <row r="181" spans="1:18" ht="72" customHeight="1">
      <c r="A181" s="474" t="s">
        <v>4166</v>
      </c>
      <c r="B181" s="473" t="s">
        <v>4167</v>
      </c>
      <c r="C181" s="477" t="s">
        <v>3928</v>
      </c>
      <c r="D181" s="473" t="s">
        <v>4168</v>
      </c>
      <c r="E181" s="472"/>
      <c r="F181" s="467"/>
      <c r="G181" s="323" t="s">
        <v>2591</v>
      </c>
      <c r="H181" s="308" t="s">
        <v>2590</v>
      </c>
      <c r="I181" s="308" t="s">
        <v>4896</v>
      </c>
      <c r="J181" s="299"/>
      <c r="K181" s="466"/>
      <c r="L181" s="303" t="s">
        <v>2540</v>
      </c>
      <c r="M181" s="308" t="s">
        <v>2539</v>
      </c>
      <c r="N181" s="308" t="s">
        <v>4913</v>
      </c>
      <c r="O181" s="318" t="s">
        <v>2538</v>
      </c>
    </row>
    <row r="182" spans="1:18" ht="72" customHeight="1">
      <c r="A182" s="474" t="s">
        <v>4169</v>
      </c>
      <c r="B182" s="473" t="s">
        <v>4170</v>
      </c>
      <c r="C182" s="477" t="s">
        <v>3928</v>
      </c>
      <c r="D182" s="473" t="s">
        <v>4171</v>
      </c>
      <c r="E182" s="472"/>
      <c r="F182" s="467"/>
      <c r="G182" s="303" t="s">
        <v>2589</v>
      </c>
      <c r="H182" s="308" t="s">
        <v>2588</v>
      </c>
      <c r="I182" s="308" t="s">
        <v>4897</v>
      </c>
      <c r="J182" s="299" t="s">
        <v>2587</v>
      </c>
      <c r="K182" s="466"/>
      <c r="L182" s="328" t="s">
        <v>2537</v>
      </c>
      <c r="M182" s="308" t="s">
        <v>5135</v>
      </c>
      <c r="N182" s="308" t="s">
        <v>5136</v>
      </c>
      <c r="O182" s="318" t="s">
        <v>2534</v>
      </c>
    </row>
    <row r="183" spans="1:18" ht="72" customHeight="1">
      <c r="A183" s="474" t="s">
        <v>4172</v>
      </c>
      <c r="B183" s="473" t="s">
        <v>4173</v>
      </c>
      <c r="C183" s="477" t="s">
        <v>3928</v>
      </c>
      <c r="D183" s="473" t="s">
        <v>4174</v>
      </c>
      <c r="E183" s="472"/>
      <c r="F183" s="467"/>
      <c r="G183" s="303" t="s">
        <v>2586</v>
      </c>
      <c r="H183" s="308" t="s">
        <v>2585</v>
      </c>
      <c r="I183" s="308" t="s">
        <v>4898</v>
      </c>
      <c r="J183" s="299" t="s">
        <v>2584</v>
      </c>
      <c r="K183" s="466"/>
      <c r="L183" s="323" t="s">
        <v>2536</v>
      </c>
      <c r="M183" s="308" t="s">
        <v>2535</v>
      </c>
      <c r="N183" s="308" t="s">
        <v>4914</v>
      </c>
      <c r="O183" s="299" t="s">
        <v>2534</v>
      </c>
    </row>
    <row r="184" spans="1:18" ht="72" customHeight="1">
      <c r="A184" s="474" t="s">
        <v>4175</v>
      </c>
      <c r="B184" s="473" t="s">
        <v>4176</v>
      </c>
      <c r="C184" s="477" t="s">
        <v>3928</v>
      </c>
      <c r="D184" s="473" t="s">
        <v>4177</v>
      </c>
      <c r="E184" s="472"/>
      <c r="F184" s="467"/>
      <c r="G184" s="303" t="s">
        <v>2583</v>
      </c>
      <c r="H184" s="308" t="s">
        <v>2582</v>
      </c>
      <c r="I184" s="308" t="s">
        <v>4899</v>
      </c>
      <c r="J184" s="299" t="s">
        <v>2581</v>
      </c>
      <c r="K184" s="466"/>
      <c r="L184" s="765" t="s">
        <v>6182</v>
      </c>
      <c r="M184" s="765" t="s">
        <v>6184</v>
      </c>
      <c r="N184" s="765" t="s">
        <v>6183</v>
      </c>
      <c r="O184" s="299"/>
    </row>
    <row r="185" spans="1:18" ht="72" customHeight="1">
      <c r="A185" s="474" t="s">
        <v>4178</v>
      </c>
      <c r="B185" s="473" t="s">
        <v>4179</v>
      </c>
      <c r="C185" s="477" t="s">
        <v>3928</v>
      </c>
      <c r="D185" s="473" t="s">
        <v>4180</v>
      </c>
      <c r="E185" s="472"/>
      <c r="F185" s="467"/>
      <c r="G185" s="303" t="s">
        <v>2580</v>
      </c>
      <c r="H185" s="308" t="s">
        <v>2579</v>
      </c>
      <c r="I185" s="308" t="s">
        <v>4900</v>
      </c>
      <c r="J185" s="299" t="s">
        <v>2578</v>
      </c>
      <c r="K185" s="466"/>
      <c r="L185" s="323" t="s">
        <v>2531</v>
      </c>
      <c r="M185" s="308" t="s">
        <v>2530</v>
      </c>
      <c r="N185" s="308" t="s">
        <v>4916</v>
      </c>
      <c r="O185" s="299" t="s">
        <v>2529</v>
      </c>
    </row>
    <row r="186" spans="1:18" ht="72" customHeight="1">
      <c r="A186" s="474" t="s">
        <v>4181</v>
      </c>
      <c r="B186" s="473" t="s">
        <v>4182</v>
      </c>
      <c r="C186" s="477" t="s">
        <v>3928</v>
      </c>
      <c r="D186" s="473" t="s">
        <v>4183</v>
      </c>
      <c r="E186" s="472"/>
      <c r="F186" s="467"/>
      <c r="G186" s="303" t="s">
        <v>3044</v>
      </c>
      <c r="H186" s="308" t="s">
        <v>2576</v>
      </c>
      <c r="I186" s="308" t="s">
        <v>4901</v>
      </c>
      <c r="J186" s="299" t="s">
        <v>2575</v>
      </c>
      <c r="K186" s="466"/>
      <c r="L186" s="765" t="s">
        <v>6185</v>
      </c>
      <c r="M186" s="765" t="s">
        <v>6187</v>
      </c>
      <c r="N186" s="765" t="s">
        <v>6186</v>
      </c>
      <c r="O186" s="299" t="s">
        <v>2526</v>
      </c>
    </row>
    <row r="187" spans="1:18" ht="72" customHeight="1">
      <c r="A187" s="474" t="s">
        <v>4184</v>
      </c>
      <c r="B187" s="473" t="e">
        <v>#N/A</v>
      </c>
      <c r="C187" s="477" t="s">
        <v>3928</v>
      </c>
      <c r="D187" s="473" t="s">
        <v>4185</v>
      </c>
      <c r="E187" s="472"/>
      <c r="F187" s="467"/>
      <c r="G187" s="303" t="s">
        <v>2574</v>
      </c>
      <c r="H187" s="308" t="s">
        <v>2573</v>
      </c>
      <c r="I187" s="308" t="s">
        <v>4902</v>
      </c>
      <c r="J187" s="299" t="s">
        <v>2572</v>
      </c>
      <c r="K187" s="466"/>
      <c r="L187" s="765" t="s">
        <v>6189</v>
      </c>
      <c r="M187" s="765" t="s">
        <v>6190</v>
      </c>
      <c r="N187" s="765" t="s">
        <v>6188</v>
      </c>
      <c r="O187" s="766" t="e" vm="38">
        <v>#VALUE!</v>
      </c>
    </row>
    <row r="188" spans="1:18" ht="72" customHeight="1">
      <c r="A188" s="480" t="s">
        <v>2444</v>
      </c>
      <c r="B188" s="479" t="s">
        <v>2443</v>
      </c>
      <c r="C188" s="477" t="s">
        <v>3928</v>
      </c>
      <c r="D188" s="473" t="s">
        <v>4186</v>
      </c>
      <c r="E188" s="472"/>
      <c r="F188" s="467"/>
      <c r="G188" s="303" t="s">
        <v>2571</v>
      </c>
      <c r="H188" s="308" t="s">
        <v>2570</v>
      </c>
      <c r="I188" s="308" t="s">
        <v>4902</v>
      </c>
      <c r="J188" s="299" t="s">
        <v>2569</v>
      </c>
      <c r="K188" s="466"/>
      <c r="L188" s="323" t="s">
        <v>6200</v>
      </c>
      <c r="M188" s="308" t="s">
        <v>2524</v>
      </c>
      <c r="N188" s="308" t="s">
        <v>4918</v>
      </c>
      <c r="O188" s="299">
        <v>51.5</v>
      </c>
    </row>
    <row r="189" spans="1:18" ht="72" customHeight="1">
      <c r="A189" s="480" t="s">
        <v>2442</v>
      </c>
      <c r="B189" s="479" t="s">
        <v>2441</v>
      </c>
      <c r="C189" s="477" t="s">
        <v>3928</v>
      </c>
      <c r="D189" s="473" t="s">
        <v>4187</v>
      </c>
      <c r="E189" s="472"/>
      <c r="F189" s="467"/>
      <c r="G189" s="303" t="s">
        <v>2568</v>
      </c>
      <c r="H189" s="308" t="s">
        <v>2567</v>
      </c>
      <c r="I189" s="308" t="s">
        <v>4903</v>
      </c>
      <c r="J189" s="299" t="s">
        <v>2561</v>
      </c>
      <c r="K189" s="466"/>
      <c r="L189" s="323" t="s">
        <v>6200</v>
      </c>
      <c r="M189" s="308" t="s">
        <v>2522</v>
      </c>
      <c r="N189" s="308" t="s">
        <v>4919</v>
      </c>
      <c r="O189" s="299">
        <v>51.5</v>
      </c>
    </row>
    <row r="190" spans="1:18" ht="72" customHeight="1">
      <c r="A190" s="480" t="s">
        <v>2440</v>
      </c>
      <c r="B190" s="479" t="s">
        <v>2439</v>
      </c>
      <c r="C190" s="477" t="s">
        <v>3928</v>
      </c>
      <c r="D190" s="473" t="s">
        <v>4188</v>
      </c>
      <c r="E190" s="472"/>
      <c r="F190" s="467"/>
      <c r="G190" s="303" t="s">
        <v>2566</v>
      </c>
      <c r="H190" s="308" t="s">
        <v>2565</v>
      </c>
      <c r="I190" s="308" t="s">
        <v>4904</v>
      </c>
      <c r="J190" s="299" t="s">
        <v>2564</v>
      </c>
      <c r="K190" s="466"/>
      <c r="L190" s="323" t="s">
        <v>6200</v>
      </c>
      <c r="M190" s="308" t="s">
        <v>2520</v>
      </c>
      <c r="N190" s="308" t="s">
        <v>4920</v>
      </c>
      <c r="O190" s="299">
        <v>51.5</v>
      </c>
    </row>
    <row r="191" spans="1:18" ht="72" customHeight="1">
      <c r="A191" s="480" t="s">
        <v>2438</v>
      </c>
      <c r="B191" s="479" t="s">
        <v>2437</v>
      </c>
      <c r="C191" s="477" t="s">
        <v>3928</v>
      </c>
      <c r="D191" s="473" t="s">
        <v>4189</v>
      </c>
      <c r="E191" s="472"/>
      <c r="F191" s="467"/>
      <c r="G191" s="303" t="s">
        <v>2563</v>
      </c>
      <c r="H191" s="308" t="s">
        <v>2562</v>
      </c>
      <c r="I191" s="308" t="s">
        <v>4905</v>
      </c>
      <c r="J191" s="299" t="s">
        <v>2561</v>
      </c>
      <c r="K191" s="466"/>
      <c r="L191" s="323" t="s">
        <v>2519</v>
      </c>
      <c r="M191" s="308" t="s">
        <v>2518</v>
      </c>
      <c r="N191" s="308" t="s">
        <v>4127</v>
      </c>
      <c r="O191" s="299"/>
    </row>
    <row r="192" spans="1:18" ht="72" customHeight="1">
      <c r="A192" s="480" t="s">
        <v>2436</v>
      </c>
      <c r="B192" s="479" t="s">
        <v>2435</v>
      </c>
      <c r="C192" s="477" t="s">
        <v>3928</v>
      </c>
      <c r="D192" s="473" t="s">
        <v>4190</v>
      </c>
      <c r="E192" s="472"/>
      <c r="F192" s="467"/>
      <c r="G192" s="303" t="s">
        <v>2560</v>
      </c>
      <c r="H192" s="308" t="s">
        <v>2559</v>
      </c>
      <c r="I192" s="308" t="s">
        <v>4906</v>
      </c>
      <c r="J192" s="299" t="s">
        <v>2558</v>
      </c>
      <c r="K192" s="466"/>
      <c r="L192" s="323" t="s">
        <v>2517</v>
      </c>
      <c r="M192" s="308" t="s">
        <v>2516</v>
      </c>
      <c r="N192" s="308" t="s">
        <v>4921</v>
      </c>
      <c r="O192" s="299"/>
      <c r="P192"/>
      <c r="Q192"/>
      <c r="R192"/>
    </row>
    <row r="193" spans="1:15" ht="72" customHeight="1">
      <c r="A193" s="480" t="s">
        <v>2434</v>
      </c>
      <c r="B193" s="479" t="s">
        <v>2433</v>
      </c>
      <c r="C193" s="477" t="s">
        <v>3928</v>
      </c>
      <c r="D193" s="473" t="s">
        <v>4191</v>
      </c>
      <c r="E193" s="472"/>
      <c r="F193" s="467"/>
      <c r="G193" s="303" t="s">
        <v>2557</v>
      </c>
      <c r="H193" s="308" t="s">
        <v>2556</v>
      </c>
      <c r="I193" s="308" t="s">
        <v>4907</v>
      </c>
      <c r="J193" s="299" t="s">
        <v>2555</v>
      </c>
      <c r="K193" s="466"/>
      <c r="L193" s="323" t="s">
        <v>2515</v>
      </c>
      <c r="M193" s="308" t="s">
        <v>2514</v>
      </c>
      <c r="N193" s="308" t="s">
        <v>4922</v>
      </c>
      <c r="O193" s="299"/>
    </row>
    <row r="194" spans="1:15" ht="72" customHeight="1">
      <c r="A194" s="480" t="s">
        <v>2432</v>
      </c>
      <c r="B194" s="479" t="s">
        <v>2431</v>
      </c>
      <c r="C194" s="477" t="s">
        <v>3928</v>
      </c>
      <c r="D194" s="473" t="s">
        <v>4192</v>
      </c>
      <c r="E194" s="472"/>
      <c r="F194" s="467"/>
      <c r="G194" s="303" t="s">
        <v>2554</v>
      </c>
      <c r="H194" s="308" t="s">
        <v>2553</v>
      </c>
      <c r="I194" s="308" t="s">
        <v>4908</v>
      </c>
      <c r="J194" s="299" t="s">
        <v>2547</v>
      </c>
      <c r="K194" s="466"/>
      <c r="L194" s="323" t="s">
        <v>2513</v>
      </c>
      <c r="M194" s="308" t="s">
        <v>2512</v>
      </c>
      <c r="N194" s="308" t="s">
        <v>4923</v>
      </c>
      <c r="O194" s="299"/>
    </row>
    <row r="195" spans="1:15" ht="72" customHeight="1">
      <c r="A195" s="480" t="s">
        <v>2430</v>
      </c>
      <c r="B195" s="479" t="s">
        <v>2429</v>
      </c>
      <c r="C195" s="477" t="s">
        <v>3928</v>
      </c>
      <c r="D195" s="473" t="s">
        <v>4193</v>
      </c>
      <c r="E195" s="472"/>
      <c r="F195" s="467"/>
      <c r="G195" s="303" t="s">
        <v>2552</v>
      </c>
      <c r="H195" s="308" t="s">
        <v>2551</v>
      </c>
      <c r="I195" s="308" t="s">
        <v>4909</v>
      </c>
      <c r="J195" s="299" t="s">
        <v>2550</v>
      </c>
      <c r="K195" s="466"/>
      <c r="L195" s="323" t="s">
        <v>2511</v>
      </c>
      <c r="M195" s="308" t="s">
        <v>2510</v>
      </c>
      <c r="N195" s="308" t="s">
        <v>4924</v>
      </c>
      <c r="O195" s="299"/>
    </row>
    <row r="196" spans="1:15" ht="72" customHeight="1">
      <c r="A196" s="480" t="s">
        <v>2428</v>
      </c>
      <c r="B196" s="479" t="s">
        <v>2427</v>
      </c>
      <c r="C196" s="477" t="s">
        <v>3928</v>
      </c>
      <c r="D196" s="473" t="s">
        <v>4194</v>
      </c>
      <c r="E196" s="472"/>
      <c r="F196" s="481"/>
      <c r="G196" s="303" t="s">
        <v>2549</v>
      </c>
      <c r="H196" s="308" t="s">
        <v>2548</v>
      </c>
      <c r="I196" s="308" t="s">
        <v>4910</v>
      </c>
      <c r="J196" s="299" t="s">
        <v>2547</v>
      </c>
      <c r="K196" s="466"/>
      <c r="L196" s="323" t="s">
        <v>2509</v>
      </c>
      <c r="M196" s="308" t="s">
        <v>2508</v>
      </c>
      <c r="N196" s="308" t="s">
        <v>4925</v>
      </c>
      <c r="O196" s="299"/>
    </row>
    <row r="197" spans="1:15" ht="72" customHeight="1">
      <c r="A197" s="480" t="s">
        <v>2426</v>
      </c>
      <c r="B197" s="479" t="s">
        <v>2425</v>
      </c>
      <c r="C197" s="477" t="s">
        <v>3928</v>
      </c>
      <c r="D197" s="473" t="s">
        <v>4195</v>
      </c>
      <c r="E197" s="472"/>
      <c r="F197" s="481"/>
      <c r="G197" s="325" t="s">
        <v>2546</v>
      </c>
      <c r="H197" s="308" t="s">
        <v>2545</v>
      </c>
      <c r="I197" s="308" t="s">
        <v>4911</v>
      </c>
      <c r="J197" s="299" t="s">
        <v>2544</v>
      </c>
      <c r="K197" s="466"/>
      <c r="L197" s="323" t="s">
        <v>2507</v>
      </c>
      <c r="M197" s="308" t="s">
        <v>2506</v>
      </c>
      <c r="N197" s="308" t="s">
        <v>4926</v>
      </c>
      <c r="O197" s="299"/>
    </row>
    <row r="198" spans="1:15" ht="72" customHeight="1">
      <c r="A198" s="480" t="s">
        <v>2424</v>
      </c>
      <c r="B198" s="479" t="s">
        <v>2423</v>
      </c>
      <c r="C198" s="477" t="s">
        <v>3928</v>
      </c>
      <c r="D198" s="473" t="s">
        <v>4196</v>
      </c>
      <c r="E198" s="472"/>
      <c r="F198" s="484"/>
      <c r="G198" s="303" t="s">
        <v>2543</v>
      </c>
      <c r="H198" s="308" t="s">
        <v>2542</v>
      </c>
      <c r="I198" s="308" t="s">
        <v>4912</v>
      </c>
      <c r="J198" s="299" t="s">
        <v>2541</v>
      </c>
      <c r="K198" s="466"/>
      <c r="L198" s="323" t="s">
        <v>2505</v>
      </c>
      <c r="M198" s="320"/>
      <c r="N198" s="331"/>
      <c r="O198" s="299"/>
    </row>
    <row r="199" spans="1:15" ht="72" customHeight="1">
      <c r="A199" s="480" t="s">
        <v>2422</v>
      </c>
      <c r="B199" s="479" t="s">
        <v>2421</v>
      </c>
      <c r="C199" s="477" t="s">
        <v>3928</v>
      </c>
      <c r="D199" s="473" t="s">
        <v>4197</v>
      </c>
      <c r="E199" s="472"/>
      <c r="F199" s="467"/>
      <c r="G199" s="303" t="s">
        <v>2540</v>
      </c>
      <c r="H199" s="308" t="s">
        <v>2539</v>
      </c>
      <c r="I199" s="308" t="s">
        <v>4913</v>
      </c>
      <c r="J199" s="318" t="s">
        <v>2538</v>
      </c>
      <c r="K199" s="466"/>
      <c r="L199" s="323" t="s">
        <v>2504</v>
      </c>
      <c r="M199" s="308" t="s">
        <v>5069</v>
      </c>
      <c r="N199" s="306" t="s">
        <v>5070</v>
      </c>
      <c r="O199" s="299"/>
    </row>
    <row r="200" spans="1:15" ht="72" customHeight="1">
      <c r="A200" s="480" t="s">
        <v>2420</v>
      </c>
      <c r="B200" s="479" t="s">
        <v>2419</v>
      </c>
      <c r="C200" s="477" t="s">
        <v>3928</v>
      </c>
      <c r="D200" s="473" t="s">
        <v>4198</v>
      </c>
      <c r="E200" s="472"/>
      <c r="F200" s="467"/>
      <c r="G200" s="328" t="s">
        <v>2537</v>
      </c>
      <c r="H200" s="308" t="s">
        <v>5135</v>
      </c>
      <c r="I200" s="308" t="s">
        <v>5136</v>
      </c>
      <c r="J200" s="318" t="s">
        <v>2534</v>
      </c>
      <c r="K200" s="466"/>
      <c r="L200" s="323" t="s">
        <v>2503</v>
      </c>
      <c r="M200" s="518" t="s">
        <v>4812</v>
      </c>
      <c r="N200" s="519" t="str">
        <f ca="1">IFERROR(__xludf.DUMMYFUNCTION("GOOGLETRANSLATE(E170,""en"",""es"")"),"CONJUNTO DE MARCO DE PUERTA DE CARGO (puerta RH)")</f>
        <v>CONJUNTO DE MARCO DE PUERTA DE CARGO (puerta RH)</v>
      </c>
      <c r="O200" s="299"/>
    </row>
    <row r="201" spans="1:15" ht="72" customHeight="1">
      <c r="A201" s="480" t="s">
        <v>2418</v>
      </c>
      <c r="B201" s="479" t="s">
        <v>2417</v>
      </c>
      <c r="C201" s="477" t="s">
        <v>3928</v>
      </c>
      <c r="D201" s="473" t="s">
        <v>4199</v>
      </c>
      <c r="E201" s="472"/>
      <c r="F201" s="467"/>
      <c r="G201" s="323" t="s">
        <v>2536</v>
      </c>
      <c r="H201" s="308" t="s">
        <v>2535</v>
      </c>
      <c r="I201" s="308" t="s">
        <v>4914</v>
      </c>
      <c r="J201" s="299" t="s">
        <v>2534</v>
      </c>
      <c r="K201" s="466"/>
      <c r="L201" s="323" t="s">
        <v>2502</v>
      </c>
      <c r="M201" s="518" t="s">
        <v>4813</v>
      </c>
      <c r="N201" s="519" t="str">
        <f ca="1">IFERROR(__xludf.DUMMYFUNCTION("GOOGLETRANSLATE(E171,""en"",""es"")"),"Cabina de carga Bottom Plate Assy (puerta RH)")</f>
        <v>Cabina de carga Bottom Plate Assy (puerta RH)</v>
      </c>
      <c r="O201" s="299"/>
    </row>
    <row r="202" spans="1:15" ht="72" customHeight="1">
      <c r="A202" s="480" t="s">
        <v>2416</v>
      </c>
      <c r="B202" s="479" t="s">
        <v>2415</v>
      </c>
      <c r="C202" s="477" t="s">
        <v>3928</v>
      </c>
      <c r="D202" s="473" t="s">
        <v>4200</v>
      </c>
      <c r="E202" s="472"/>
      <c r="F202" s="467"/>
      <c r="G202" s="305" t="s">
        <v>2533</v>
      </c>
      <c r="H202" s="304" t="s">
        <v>2532</v>
      </c>
      <c r="I202" s="301" t="s">
        <v>4915</v>
      </c>
      <c r="J202" s="299"/>
      <c r="K202" s="466"/>
      <c r="L202" s="323" t="s">
        <v>2501</v>
      </c>
      <c r="M202" s="518" t="s">
        <v>4814</v>
      </c>
      <c r="N202" s="519" t="str">
        <f ca="1">IFERROR(__xludf.DUMMYFUNCTION("GOOGLETRANSLATE(E172,""en"",""es"")"),"Cuesta de techo de caja de caja")</f>
        <v>Cuesta de techo de caja de caja</v>
      </c>
      <c r="O202" s="299"/>
    </row>
    <row r="203" spans="1:15" ht="72" customHeight="1">
      <c r="A203" s="480" t="s">
        <v>2414</v>
      </c>
      <c r="B203" s="479" t="s">
        <v>2413</v>
      </c>
      <c r="C203" s="477" t="s">
        <v>3928</v>
      </c>
      <c r="D203" s="473" t="s">
        <v>4201</v>
      </c>
      <c r="E203" s="472"/>
      <c r="F203" s="467"/>
      <c r="G203" s="323" t="s">
        <v>2531</v>
      </c>
      <c r="H203" s="308" t="s">
        <v>2530</v>
      </c>
      <c r="I203" s="308" t="s">
        <v>4916</v>
      </c>
      <c r="J203" s="299" t="s">
        <v>2529</v>
      </c>
      <c r="K203" s="466"/>
      <c r="L203" s="323" t="s">
        <v>2500</v>
      </c>
      <c r="M203" s="518" t="s">
        <v>4815</v>
      </c>
      <c r="N203" s="519" t="str">
        <f ca="1">IFERROR(__xludf.DUMMYFUNCTION("GOOGLETRANSLATE(E173,""en"",""es"")"),"Caja de carga de placa trasera")</f>
        <v>Caja de carga de placa trasera</v>
      </c>
      <c r="O203" s="299"/>
    </row>
    <row r="204" spans="1:15" ht="72" customHeight="1">
      <c r="A204" s="480" t="s">
        <v>2412</v>
      </c>
      <c r="B204" s="479" t="s">
        <v>2411</v>
      </c>
      <c r="C204" s="477" t="s">
        <v>3928</v>
      </c>
      <c r="D204" s="473" t="s">
        <v>4202</v>
      </c>
      <c r="E204" s="472"/>
      <c r="F204" s="467"/>
      <c r="G204" s="323" t="s">
        <v>2528</v>
      </c>
      <c r="H204" s="308" t="s">
        <v>2527</v>
      </c>
      <c r="I204" s="308" t="s">
        <v>4917</v>
      </c>
      <c r="J204" s="299" t="s">
        <v>2526</v>
      </c>
      <c r="K204" s="466"/>
      <c r="L204" s="323" t="s">
        <v>2499</v>
      </c>
      <c r="M204" s="518" t="s">
        <v>4816</v>
      </c>
      <c r="N204" s="519" t="str">
        <f ca="1">IFERROR(__xludf.DUMMYFUNCTION("GOOGLETRANSLATE(E174,""en"",""es"")"),"Caja de carga placa lateral delantera y trasera")</f>
        <v>Caja de carga placa lateral delantera y trasera</v>
      </c>
      <c r="O204" s="299"/>
    </row>
    <row r="205" spans="1:15" ht="72" customHeight="1">
      <c r="A205" s="480" t="s">
        <v>2410</v>
      </c>
      <c r="B205" s="479" t="s">
        <v>2409</v>
      </c>
      <c r="C205" s="477" t="s">
        <v>3928</v>
      </c>
      <c r="D205" s="473" t="s">
        <v>4203</v>
      </c>
      <c r="E205" s="472"/>
      <c r="F205" s="467"/>
      <c r="G205" s="323" t="s">
        <v>2525</v>
      </c>
      <c r="H205" s="308" t="s">
        <v>2524</v>
      </c>
      <c r="I205" s="308" t="s">
        <v>4918</v>
      </c>
      <c r="J205" s="299">
        <v>51.5</v>
      </c>
      <c r="K205" s="466"/>
      <c r="L205" s="323" t="s">
        <v>2498</v>
      </c>
      <c r="M205" s="518" t="s">
        <v>4817</v>
      </c>
      <c r="N205" s="519" t="str">
        <f ca="1">IFERROR(__xludf.DUMMYFUNCTION("GOOGLETRANSLATE(E175,""en"",""es"")"),"Protector interno superior izquierdo de la placa posterior de la caja de carga")</f>
        <v>Protector interno superior izquierdo de la placa posterior de la caja de carga</v>
      </c>
      <c r="O205" s="299"/>
    </row>
    <row r="206" spans="1:15" ht="72" customHeight="1">
      <c r="A206" s="480" t="s">
        <v>2408</v>
      </c>
      <c r="B206" s="479" t="s">
        <v>2407</v>
      </c>
      <c r="C206" s="477" t="s">
        <v>3928</v>
      </c>
      <c r="D206" s="473" t="s">
        <v>4204</v>
      </c>
      <c r="E206" s="472"/>
      <c r="F206" s="484"/>
      <c r="G206" s="323" t="s">
        <v>2523</v>
      </c>
      <c r="H206" s="308" t="s">
        <v>2522</v>
      </c>
      <c r="I206" s="308" t="s">
        <v>4919</v>
      </c>
      <c r="J206" s="299">
        <v>51.5</v>
      </c>
      <c r="K206" s="466"/>
      <c r="L206" s="323" t="s">
        <v>2497</v>
      </c>
      <c r="M206" s="518" t="s">
        <v>4818</v>
      </c>
      <c r="N206" s="519" t="str">
        <f ca="1">IFERROR(__xludf.DUMMYFUNCTION("GOOGLETRANSLATE(E176,""en"",""es"")"),"Protector interno superior derecho de la placa posterior de la caja de carga")</f>
        <v>Protector interno superior derecho de la placa posterior de la caja de carga</v>
      </c>
      <c r="O206" s="299"/>
    </row>
    <row r="207" spans="1:15" ht="72" customHeight="1">
      <c r="A207" s="480" t="s">
        <v>2406</v>
      </c>
      <c r="B207" s="479" t="s">
        <v>2405</v>
      </c>
      <c r="C207" s="477" t="s">
        <v>3928</v>
      </c>
      <c r="D207" s="473" t="s">
        <v>4205</v>
      </c>
      <c r="E207" s="472"/>
      <c r="F207" s="467"/>
      <c r="G207" s="323" t="s">
        <v>2521</v>
      </c>
      <c r="H207" s="308" t="s">
        <v>2520</v>
      </c>
      <c r="I207" s="308" t="s">
        <v>4920</v>
      </c>
      <c r="J207" s="299">
        <v>51.5</v>
      </c>
      <c r="K207" s="466"/>
      <c r="L207" s="323" t="s">
        <v>2496</v>
      </c>
      <c r="M207" s="518" t="s">
        <v>4819</v>
      </c>
      <c r="N207" s="519" t="str">
        <f ca="1">IFERROR(__xludf.DUMMYFUNCTION("GOOGLETRANSLATE(E177,""en"",""es"")"),"Protector interno inferior izquierdo de la placa posterior de la caja de carga")</f>
        <v>Protector interno inferior izquierdo de la placa posterior de la caja de carga</v>
      </c>
      <c r="O207" s="299"/>
    </row>
    <row r="208" spans="1:15" ht="72" customHeight="1">
      <c r="A208" s="480" t="s">
        <v>2404</v>
      </c>
      <c r="B208" s="479" t="s">
        <v>2403</v>
      </c>
      <c r="C208" s="477" t="s">
        <v>3928</v>
      </c>
      <c r="D208" s="473" t="s">
        <v>4206</v>
      </c>
      <c r="E208" s="472"/>
      <c r="F208" s="467"/>
      <c r="G208" s="323" t="s">
        <v>2519</v>
      </c>
      <c r="H208" s="308" t="s">
        <v>2518</v>
      </c>
      <c r="I208" s="308" t="s">
        <v>4127</v>
      </c>
      <c r="J208" s="299"/>
      <c r="K208" s="466"/>
      <c r="L208" s="323" t="s">
        <v>2495</v>
      </c>
      <c r="M208" s="518" t="s">
        <v>4820</v>
      </c>
      <c r="N208" s="519" t="str">
        <f ca="1">IFERROR(__xludf.DUMMYFUNCTION("GOOGLETRANSLATE(E178,""en"",""es"")"),"Protector interno inferior derecho de la placa posterior de la caja de carga")</f>
        <v>Protector interno inferior derecho de la placa posterior de la caja de carga</v>
      </c>
      <c r="O208" s="299"/>
    </row>
    <row r="209" spans="1:15" ht="72" customHeight="1">
      <c r="A209" s="480" t="s">
        <v>2402</v>
      </c>
      <c r="B209" s="479" t="s">
        <v>2401</v>
      </c>
      <c r="C209" s="477" t="s">
        <v>3928</v>
      </c>
      <c r="D209" s="473" t="s">
        <v>4207</v>
      </c>
      <c r="E209" s="472"/>
      <c r="F209" s="467"/>
      <c r="G209" s="323" t="s">
        <v>2517</v>
      </c>
      <c r="H209" s="308" t="s">
        <v>2516</v>
      </c>
      <c r="I209" s="308" t="s">
        <v>4921</v>
      </c>
      <c r="J209" s="299"/>
      <c r="K209" s="466"/>
      <c r="L209" s="323" t="s">
        <v>2494</v>
      </c>
      <c r="M209" s="518" t="s">
        <v>4821</v>
      </c>
      <c r="N209" s="519" t="str">
        <f ca="1">IFERROR(__xludf.DUMMYFUNCTION("GOOGLETRANSLATE(E179,""en"",""es"")"),"Protector externo de la placa posterior de la caja de carga")</f>
        <v>Protector externo de la placa posterior de la caja de carga</v>
      </c>
      <c r="O209" s="299"/>
    </row>
    <row r="210" spans="1:15" ht="72" customHeight="1">
      <c r="A210" s="480" t="s">
        <v>2400</v>
      </c>
      <c r="B210" s="479" t="s">
        <v>2399</v>
      </c>
      <c r="C210" s="477" t="s">
        <v>3928</v>
      </c>
      <c r="D210" s="473" t="s">
        <v>4208</v>
      </c>
      <c r="E210" s="472"/>
      <c r="F210" s="467"/>
      <c r="G210" s="323" t="s">
        <v>2515</v>
      </c>
      <c r="H210" s="308" t="s">
        <v>2514</v>
      </c>
      <c r="I210" s="308" t="s">
        <v>4922</v>
      </c>
      <c r="J210" s="299"/>
      <c r="K210" s="466"/>
      <c r="L210" s="323" t="s">
        <v>2493</v>
      </c>
      <c r="M210" s="518" t="s">
        <v>4822</v>
      </c>
      <c r="N210" s="519" t="str">
        <f ca="1">IFERROR(__xludf.DUMMYFUNCTION("GOOGLETRANSLATE(E180,""en"",""es"")"),"Protector de la izquierda exterior del marco de la puerta de la caja de carga")</f>
        <v>Protector de la izquierda exterior del marco de la puerta de la caja de carga</v>
      </c>
      <c r="O210" s="299"/>
    </row>
    <row r="211" spans="1:15" ht="72" customHeight="1">
      <c r="A211" s="480" t="s">
        <v>2398</v>
      </c>
      <c r="B211" s="479" t="s">
        <v>2397</v>
      </c>
      <c r="C211" s="477" t="s">
        <v>3928</v>
      </c>
      <c r="D211" s="473" t="s">
        <v>4209</v>
      </c>
      <c r="E211" s="472"/>
      <c r="F211" s="467"/>
      <c r="G211" s="323" t="s">
        <v>2513</v>
      </c>
      <c r="H211" s="308" t="s">
        <v>2512</v>
      </c>
      <c r="I211" s="308" t="s">
        <v>4923</v>
      </c>
      <c r="J211" s="299"/>
      <c r="K211" s="466"/>
      <c r="L211" s="323" t="s">
        <v>2492</v>
      </c>
      <c r="M211" s="518" t="s">
        <v>4823</v>
      </c>
      <c r="N211" s="519" t="str">
        <f ca="1">IFERROR(__xludf.DUMMYFUNCTION("GOOGLETRANSLATE(E181,""en"",""es"")"),"Protector de la derecha exterior del marco de la puerta de la caja de carga")</f>
        <v>Protector de la derecha exterior del marco de la puerta de la caja de carga</v>
      </c>
      <c r="O211" s="299"/>
    </row>
    <row r="212" spans="1:15" ht="72" customHeight="1">
      <c r="A212" s="480" t="s">
        <v>2396</v>
      </c>
      <c r="B212" s="479" t="s">
        <v>2395</v>
      </c>
      <c r="C212" s="477" t="s">
        <v>3928</v>
      </c>
      <c r="D212" s="473" t="s">
        <v>4210</v>
      </c>
      <c r="E212" s="472"/>
      <c r="F212" s="467"/>
      <c r="G212" s="323" t="s">
        <v>2511</v>
      </c>
      <c r="H212" s="308" t="s">
        <v>2510</v>
      </c>
      <c r="I212" s="308" t="s">
        <v>4924</v>
      </c>
      <c r="J212" s="299"/>
      <c r="K212" s="466"/>
      <c r="L212" s="323" t="s">
        <v>2491</v>
      </c>
      <c r="M212" s="308" t="s">
        <v>2490</v>
      </c>
      <c r="N212" s="519" t="str">
        <f ca="1">IFERROR(__xludf.DUMMYFUNCTION("GOOGLETRANSLATE(E182,""en"",""es"")"),"Estructura de cerradura de puerta")</f>
        <v>Estructura de cerradura de puerta</v>
      </c>
      <c r="O212" s="318"/>
    </row>
    <row r="213" spans="1:15" ht="72" customHeight="1">
      <c r="A213" s="480" t="s">
        <v>2394</v>
      </c>
      <c r="B213" s="479" t="s">
        <v>2393</v>
      </c>
      <c r="C213" s="477" t="s">
        <v>3928</v>
      </c>
      <c r="D213" s="473" t="s">
        <v>4211</v>
      </c>
      <c r="E213" s="472"/>
      <c r="F213" s="467"/>
      <c r="G213" s="323" t="s">
        <v>2509</v>
      </c>
      <c r="H213" s="308" t="s">
        <v>2508</v>
      </c>
      <c r="I213" s="308" t="s">
        <v>4925</v>
      </c>
      <c r="J213" s="299"/>
      <c r="K213" s="466"/>
      <c r="L213" s="330" t="s">
        <v>2489</v>
      </c>
      <c r="M213" s="514" t="s">
        <v>2488</v>
      </c>
      <c r="N213" s="519" t="str">
        <f ca="1">IFERROR(__xludf.DUMMYFUNCTION("GOOGLETRANSLATE(E183,""en"",""es"")"),"Kit de cilindro de bloqueo de caja de carga")</f>
        <v>Kit de cilindro de bloqueo de caja de carga</v>
      </c>
      <c r="O213" s="299"/>
    </row>
    <row r="214" spans="1:15" ht="72" customHeight="1">
      <c r="A214" s="480" t="s">
        <v>2392</v>
      </c>
      <c r="B214" s="479" t="s">
        <v>2391</v>
      </c>
      <c r="C214" s="477" t="s">
        <v>3928</v>
      </c>
      <c r="D214" s="473" t="s">
        <v>4212</v>
      </c>
      <c r="E214" s="472"/>
      <c r="F214" s="467"/>
      <c r="G214" s="323" t="s">
        <v>2507</v>
      </c>
      <c r="H214" s="308" t="s">
        <v>2506</v>
      </c>
      <c r="I214" s="308" t="s">
        <v>4926</v>
      </c>
      <c r="J214" s="299"/>
      <c r="K214" s="466"/>
      <c r="L214" s="315" t="s">
        <v>2487</v>
      </c>
      <c r="M214" s="308" t="s">
        <v>2486</v>
      </c>
      <c r="N214" s="306" t="s">
        <v>5071</v>
      </c>
      <c r="O214" s="299"/>
    </row>
    <row r="215" spans="1:15" ht="72" customHeight="1">
      <c r="A215" s="480" t="s">
        <v>2390</v>
      </c>
      <c r="B215" s="479" t="s">
        <v>2389</v>
      </c>
      <c r="C215" s="477" t="s">
        <v>3928</v>
      </c>
      <c r="D215" s="473" t="s">
        <v>4213</v>
      </c>
      <c r="E215" s="472"/>
      <c r="F215" s="467"/>
      <c r="G215" s="332" t="s">
        <v>2505</v>
      </c>
      <c r="H215" s="320"/>
      <c r="I215" s="331"/>
      <c r="J215" s="299"/>
      <c r="K215" s="466"/>
      <c r="L215" s="329" t="s">
        <v>2485</v>
      </c>
      <c r="M215" s="515" t="s">
        <v>2484</v>
      </c>
      <c r="N215" s="308" t="s">
        <v>5072</v>
      </c>
      <c r="O215" s="299"/>
    </row>
    <row r="216" spans="1:15" ht="72" customHeight="1">
      <c r="A216" s="480" t="s">
        <v>2388</v>
      </c>
      <c r="B216" s="479" t="s">
        <v>2387</v>
      </c>
      <c r="C216" s="477" t="s">
        <v>3928</v>
      </c>
      <c r="D216" s="473" t="s">
        <v>4214</v>
      </c>
      <c r="E216" s="472"/>
      <c r="F216" s="467"/>
      <c r="G216" s="323" t="s">
        <v>2504</v>
      </c>
      <c r="H216" s="308" t="s">
        <v>5069</v>
      </c>
      <c r="I216" s="306" t="s">
        <v>5070</v>
      </c>
      <c r="J216" s="299"/>
      <c r="K216" s="466"/>
      <c r="L216" s="328" t="s">
        <v>2483</v>
      </c>
      <c r="M216" s="518" t="s">
        <v>4824</v>
      </c>
      <c r="N216" s="308" t="s">
        <v>5090</v>
      </c>
      <c r="O216" s="299"/>
    </row>
    <row r="217" spans="1:15" ht="72" customHeight="1">
      <c r="A217" s="480" t="s">
        <v>2386</v>
      </c>
      <c r="B217" s="479" t="s">
        <v>2385</v>
      </c>
      <c r="C217" s="477" t="s">
        <v>3928</v>
      </c>
      <c r="D217" s="473" t="s">
        <v>4215</v>
      </c>
      <c r="E217" s="472"/>
      <c r="F217" s="484"/>
      <c r="G217" s="323" t="s">
        <v>2503</v>
      </c>
      <c r="H217" s="518" t="s">
        <v>4812</v>
      </c>
      <c r="I217" s="519" t="str">
        <f ca="1">IFERROR(__xludf.DUMMYFUNCTION("GOOGLETRANSLATE(E170,""en"",""es"")"),"CONJUNTO DE MARCO DE PUERTA DE CARGO (puerta RH)")</f>
        <v>CONJUNTO DE MARCO DE PUERTA DE CARGO (puerta RH)</v>
      </c>
      <c r="J217" s="299"/>
      <c r="K217" s="466"/>
      <c r="L217" s="328" t="s">
        <v>2482</v>
      </c>
      <c r="M217" s="521" t="s">
        <v>5073</v>
      </c>
      <c r="N217" s="308" t="s">
        <v>5091</v>
      </c>
      <c r="O217" s="299"/>
    </row>
    <row r="218" spans="1:15" ht="72" customHeight="1">
      <c r="A218" s="480" t="s">
        <v>2384</v>
      </c>
      <c r="B218" s="479" t="s">
        <v>2383</v>
      </c>
      <c r="C218" s="477" t="s">
        <v>3928</v>
      </c>
      <c r="D218" s="473" t="s">
        <v>4216</v>
      </c>
      <c r="E218" s="472"/>
      <c r="F218" s="467"/>
      <c r="G218" s="323" t="s">
        <v>2502</v>
      </c>
      <c r="H218" s="518" t="s">
        <v>4813</v>
      </c>
      <c r="I218" s="519" t="str">
        <f ca="1">IFERROR(__xludf.DUMMYFUNCTION("GOOGLETRANSLATE(E171,""en"",""es"")"),"Cabina de carga Bottom Plate Assy (puerta RH)")</f>
        <v>Cabina de carga Bottom Plate Assy (puerta RH)</v>
      </c>
      <c r="J218" s="299"/>
      <c r="K218" s="466"/>
      <c r="L218" s="328" t="s">
        <v>2481</v>
      </c>
      <c r="M218" s="521" t="s">
        <v>5074</v>
      </c>
      <c r="N218" s="308" t="s">
        <v>5092</v>
      </c>
      <c r="O218" s="299"/>
    </row>
    <row r="219" spans="1:15" ht="72" customHeight="1">
      <c r="A219" s="482" t="s">
        <v>4217</v>
      </c>
      <c r="B219" s="483" t="s">
        <v>4218</v>
      </c>
      <c r="C219" s="477" t="s">
        <v>3928</v>
      </c>
      <c r="D219" s="477" t="s">
        <v>4219</v>
      </c>
      <c r="E219" s="472"/>
      <c r="F219" s="467"/>
      <c r="G219" s="323" t="s">
        <v>2501</v>
      </c>
      <c r="H219" s="518" t="s">
        <v>4814</v>
      </c>
      <c r="I219" s="519" t="str">
        <f ca="1">IFERROR(__xludf.DUMMYFUNCTION("GOOGLETRANSLATE(E172,""en"",""es"")"),"Cuesta de techo de caja de caja")</f>
        <v>Cuesta de techo de caja de caja</v>
      </c>
      <c r="J219" s="299"/>
      <c r="K219" s="466"/>
      <c r="L219" s="328" t="s">
        <v>2480</v>
      </c>
      <c r="M219" s="521" t="s">
        <v>5075</v>
      </c>
      <c r="N219" s="308" t="s">
        <v>5093</v>
      </c>
      <c r="O219" s="299"/>
    </row>
    <row r="220" spans="1:15" ht="72" customHeight="1">
      <c r="A220" s="480" t="s">
        <v>4220</v>
      </c>
      <c r="B220" s="479" t="s">
        <v>4221</v>
      </c>
      <c r="C220" s="477" t="s">
        <v>3928</v>
      </c>
      <c r="D220" s="473" t="s">
        <v>4219</v>
      </c>
      <c r="E220" s="472" t="s">
        <v>4222</v>
      </c>
      <c r="F220" s="467"/>
      <c r="G220" s="323" t="s">
        <v>2500</v>
      </c>
      <c r="H220" s="518" t="s">
        <v>4815</v>
      </c>
      <c r="I220" s="519" t="str">
        <f ca="1">IFERROR(__xludf.DUMMYFUNCTION("GOOGLETRANSLATE(E173,""en"",""es"")"),"Caja de carga de placa trasera")</f>
        <v>Caja de carga de placa trasera</v>
      </c>
      <c r="J220" s="299"/>
      <c r="K220" s="466"/>
      <c r="L220" s="328" t="s">
        <v>2479</v>
      </c>
      <c r="M220" s="521" t="s">
        <v>2478</v>
      </c>
      <c r="N220" s="308" t="s">
        <v>5094</v>
      </c>
      <c r="O220" s="299"/>
    </row>
    <row r="221" spans="1:15" ht="72" customHeight="1">
      <c r="A221" s="482" t="s">
        <v>4223</v>
      </c>
      <c r="B221" s="483" t="s">
        <v>4224</v>
      </c>
      <c r="C221" s="477" t="s">
        <v>3928</v>
      </c>
      <c r="D221" s="475" t="s">
        <v>4225</v>
      </c>
      <c r="E221" s="472"/>
      <c r="F221" s="484"/>
      <c r="G221" s="323" t="s">
        <v>2499</v>
      </c>
      <c r="H221" s="518" t="s">
        <v>4816</v>
      </c>
      <c r="I221" s="519" t="str">
        <f ca="1">IFERROR(__xludf.DUMMYFUNCTION("GOOGLETRANSLATE(E174,""en"",""es"")"),"Caja de carga placa lateral delantera y trasera")</f>
        <v>Caja de carga placa lateral delantera y trasera</v>
      </c>
      <c r="J221" s="299"/>
      <c r="K221" s="466"/>
      <c r="L221" s="323" t="s">
        <v>2477</v>
      </c>
      <c r="M221" s="521" t="s">
        <v>2476</v>
      </c>
      <c r="N221" s="308" t="s">
        <v>5095</v>
      </c>
      <c r="O221" s="299"/>
    </row>
    <row r="222" spans="1:15" ht="72" customHeight="1">
      <c r="A222" s="482" t="s">
        <v>2479</v>
      </c>
      <c r="B222" s="483" t="s">
        <v>2478</v>
      </c>
      <c r="C222" s="477" t="s">
        <v>3928</v>
      </c>
      <c r="D222" s="477" t="s">
        <v>4226</v>
      </c>
      <c r="E222" s="472"/>
      <c r="F222" s="467"/>
      <c r="G222" s="323" t="s">
        <v>2498</v>
      </c>
      <c r="H222" s="518" t="s">
        <v>4817</v>
      </c>
      <c r="I222" s="519" t="str">
        <f ca="1">IFERROR(__xludf.DUMMYFUNCTION("GOOGLETRANSLATE(E175,""en"",""es"")"),"Protector interno superior izquierdo de la placa posterior de la caja de carga")</f>
        <v>Protector interno superior izquierdo de la placa posterior de la caja de carga</v>
      </c>
      <c r="J222" s="299"/>
      <c r="K222" s="466"/>
      <c r="L222" s="323" t="s">
        <v>2475</v>
      </c>
      <c r="M222" s="521" t="s">
        <v>2474</v>
      </c>
      <c r="N222" s="308" t="s">
        <v>5096</v>
      </c>
      <c r="O222" s="299"/>
    </row>
    <row r="223" spans="1:15" ht="72" customHeight="1">
      <c r="A223" s="488" t="s">
        <v>4227</v>
      </c>
      <c r="B223" s="483" t="s">
        <v>4228</v>
      </c>
      <c r="C223" s="477" t="s">
        <v>3928</v>
      </c>
      <c r="D223" s="477" t="s">
        <v>4229</v>
      </c>
      <c r="E223" s="472"/>
      <c r="F223" s="467"/>
      <c r="G223" s="323" t="s">
        <v>2497</v>
      </c>
      <c r="H223" s="518" t="s">
        <v>4818</v>
      </c>
      <c r="I223" s="519" t="str">
        <f ca="1">IFERROR(__xludf.DUMMYFUNCTION("GOOGLETRANSLATE(E176,""en"",""es"")"),"Protector interno superior derecho de la placa posterior de la caja de carga")</f>
        <v>Protector interno superior derecho de la placa posterior de la caja de carga</v>
      </c>
      <c r="J223" s="299"/>
      <c r="K223" s="466"/>
      <c r="L223" s="313" t="s">
        <v>2473</v>
      </c>
      <c r="M223" s="521" t="s">
        <v>5076</v>
      </c>
      <c r="N223" s="308" t="s">
        <v>5097</v>
      </c>
      <c r="O223" s="318"/>
    </row>
    <row r="224" spans="1:15" ht="72" customHeight="1">
      <c r="A224" s="482" t="s">
        <v>4230</v>
      </c>
      <c r="B224" s="483" t="s">
        <v>4231</v>
      </c>
      <c r="C224" s="477" t="s">
        <v>3928</v>
      </c>
      <c r="D224" s="477" t="s">
        <v>4232</v>
      </c>
      <c r="E224" s="472"/>
      <c r="F224" s="467"/>
      <c r="G224" s="323" t="s">
        <v>2496</v>
      </c>
      <c r="H224" s="518" t="s">
        <v>4819</v>
      </c>
      <c r="I224" s="519" t="str">
        <f ca="1">IFERROR(__xludf.DUMMYFUNCTION("GOOGLETRANSLATE(E177,""en"",""es"")"),"Protector interno inferior izquierdo de la placa posterior de la caja de carga")</f>
        <v>Protector interno inferior izquierdo de la placa posterior de la caja de carga</v>
      </c>
      <c r="J224" s="299"/>
      <c r="K224" s="466"/>
      <c r="L224" s="313" t="s">
        <v>2472</v>
      </c>
      <c r="M224" s="521" t="s">
        <v>5077</v>
      </c>
      <c r="N224" s="308" t="s">
        <v>5098</v>
      </c>
      <c r="O224" s="318"/>
    </row>
    <row r="225" spans="1:15" ht="72" customHeight="1">
      <c r="A225" s="482" t="s">
        <v>4233</v>
      </c>
      <c r="B225" s="483" t="s">
        <v>4234</v>
      </c>
      <c r="C225" s="477" t="s">
        <v>3928</v>
      </c>
      <c r="D225" s="477" t="s">
        <v>4235</v>
      </c>
      <c r="E225" s="472"/>
      <c r="F225" s="467"/>
      <c r="G225" s="323" t="s">
        <v>2495</v>
      </c>
      <c r="H225" s="518" t="s">
        <v>4820</v>
      </c>
      <c r="I225" s="519" t="str">
        <f ca="1">IFERROR(__xludf.DUMMYFUNCTION("GOOGLETRANSLATE(E178,""en"",""es"")"),"Protector interno inferior derecho de la placa posterior de la caja de carga")</f>
        <v>Protector interno inferior derecho de la placa posterior de la caja de carga</v>
      </c>
      <c r="J225" s="299"/>
      <c r="K225" s="466"/>
      <c r="L225" s="323" t="s">
        <v>2471</v>
      </c>
      <c r="M225" s="308" t="s">
        <v>2470</v>
      </c>
      <c r="N225" s="308" t="s">
        <v>5099</v>
      </c>
      <c r="O225" s="299"/>
    </row>
    <row r="226" spans="1:15" ht="72" customHeight="1">
      <c r="A226" s="482" t="s">
        <v>2465</v>
      </c>
      <c r="B226" s="483" t="s">
        <v>2464</v>
      </c>
      <c r="C226" s="477" t="s">
        <v>3928</v>
      </c>
      <c r="D226" s="477" t="s">
        <v>4236</v>
      </c>
      <c r="E226" s="472"/>
      <c r="F226" s="467"/>
      <c r="G226" s="323" t="s">
        <v>2494</v>
      </c>
      <c r="H226" s="518" t="s">
        <v>4821</v>
      </c>
      <c r="I226" s="519" t="str">
        <f ca="1">IFERROR(__xludf.DUMMYFUNCTION("GOOGLETRANSLATE(E179,""en"",""es"")"),"Protector externo de la placa posterior de la caja de carga")</f>
        <v>Protector externo de la placa posterior de la caja de carga</v>
      </c>
      <c r="J226" s="299"/>
      <c r="K226" s="466"/>
      <c r="L226" s="323" t="s">
        <v>2469</v>
      </c>
      <c r="M226" s="308" t="s">
        <v>2468</v>
      </c>
      <c r="N226" s="308" t="s">
        <v>5100</v>
      </c>
      <c r="O226" s="299"/>
    </row>
    <row r="227" spans="1:15" ht="72" customHeight="1">
      <c r="A227" s="482" t="s">
        <v>4237</v>
      </c>
      <c r="B227" s="483" t="s">
        <v>2490</v>
      </c>
      <c r="C227" s="477" t="s">
        <v>3928</v>
      </c>
      <c r="D227" s="477" t="s">
        <v>4238</v>
      </c>
      <c r="E227" s="472"/>
      <c r="F227" s="467"/>
      <c r="G227" s="323" t="s">
        <v>2493</v>
      </c>
      <c r="H227" s="518" t="s">
        <v>4822</v>
      </c>
      <c r="I227" s="519" t="str">
        <f ca="1">IFERROR(__xludf.DUMMYFUNCTION("GOOGLETRANSLATE(E180,""en"",""es"")"),"Protector de la izquierda exterior del marco de la puerta de la caja de carga")</f>
        <v>Protector de la izquierda exterior del marco de la puerta de la caja de carga</v>
      </c>
      <c r="J227" s="299"/>
      <c r="K227" s="466"/>
      <c r="L227" s="323" t="s">
        <v>2467</v>
      </c>
      <c r="M227" s="308" t="s">
        <v>2466</v>
      </c>
      <c r="N227" s="308" t="s">
        <v>5101</v>
      </c>
      <c r="O227" s="299"/>
    </row>
    <row r="228" spans="1:15" ht="72" customHeight="1">
      <c r="A228" s="480" t="s">
        <v>4239</v>
      </c>
      <c r="B228" s="483" t="s">
        <v>4240</v>
      </c>
      <c r="C228" s="477" t="s">
        <v>3928</v>
      </c>
      <c r="D228" s="477" t="s">
        <v>4241</v>
      </c>
      <c r="E228" s="472"/>
      <c r="F228" s="467"/>
      <c r="G228" s="323" t="s">
        <v>2492</v>
      </c>
      <c r="H228" s="518" t="s">
        <v>4823</v>
      </c>
      <c r="I228" s="519" t="str">
        <f ca="1">IFERROR(__xludf.DUMMYFUNCTION("GOOGLETRANSLATE(E181,""en"",""es"")"),"Protector de la derecha exterior del marco de la puerta de la caja de carga")</f>
        <v>Protector de la derecha exterior del marco de la puerta de la caja de carga</v>
      </c>
      <c r="J228" s="299"/>
      <c r="K228" s="466"/>
      <c r="L228" s="323" t="s">
        <v>2465</v>
      </c>
      <c r="M228" s="308" t="s">
        <v>2464</v>
      </c>
      <c r="N228" s="308" t="s">
        <v>4236</v>
      </c>
      <c r="O228" s="318"/>
    </row>
    <row r="229" spans="1:15" ht="72" customHeight="1">
      <c r="A229" s="482" t="s">
        <v>4242</v>
      </c>
      <c r="B229" s="483" t="s">
        <v>4243</v>
      </c>
      <c r="C229" s="477" t="s">
        <v>3928</v>
      </c>
      <c r="D229" s="477" t="s">
        <v>4244</v>
      </c>
      <c r="E229" s="472"/>
      <c r="F229" s="467"/>
      <c r="G229" s="323" t="s">
        <v>2491</v>
      </c>
      <c r="H229" s="308" t="s">
        <v>2490</v>
      </c>
      <c r="I229" s="519" t="str">
        <f ca="1">IFERROR(__xludf.DUMMYFUNCTION("GOOGLETRANSLATE(E182,""en"",""es"")"),"Estructura de cerradura de puerta")</f>
        <v>Estructura de cerradura de puerta</v>
      </c>
      <c r="J229" s="318"/>
      <c r="K229" s="466"/>
      <c r="L229" s="305" t="s">
        <v>2463</v>
      </c>
      <c r="M229" s="304" t="s">
        <v>2462</v>
      </c>
      <c r="N229" s="301" t="s">
        <v>5102</v>
      </c>
      <c r="O229" s="299"/>
    </row>
    <row r="230" spans="1:15" ht="72" customHeight="1">
      <c r="A230" s="471" t="s">
        <v>2471</v>
      </c>
      <c r="B230" s="477" t="s">
        <v>2470</v>
      </c>
      <c r="C230" s="477" t="s">
        <v>3928</v>
      </c>
      <c r="D230" s="477" t="s">
        <v>4245</v>
      </c>
      <c r="E230" s="472"/>
      <c r="F230" s="467"/>
      <c r="G230" s="330" t="s">
        <v>2489</v>
      </c>
      <c r="H230" s="514" t="s">
        <v>2488</v>
      </c>
      <c r="I230" s="519" t="str">
        <f ca="1">IFERROR(__xludf.DUMMYFUNCTION("GOOGLETRANSLATE(E183,""en"",""es"")"),"Kit de cilindro de bloqueo de caja de carga")</f>
        <v>Kit de cilindro de bloqueo de caja de carga</v>
      </c>
      <c r="J230" s="299"/>
      <c r="K230" s="466"/>
      <c r="L230" s="305" t="s">
        <v>2461</v>
      </c>
      <c r="M230" s="521" t="s">
        <v>5078</v>
      </c>
      <c r="N230" s="301" t="s">
        <v>5103</v>
      </c>
      <c r="O230" s="299"/>
    </row>
    <row r="231" spans="1:15" ht="72" customHeight="1">
      <c r="A231" s="471" t="s">
        <v>2469</v>
      </c>
      <c r="B231" s="477" t="s">
        <v>2468</v>
      </c>
      <c r="C231" s="477" t="s">
        <v>3928</v>
      </c>
      <c r="D231" s="477" t="s">
        <v>4246</v>
      </c>
      <c r="E231" s="472"/>
      <c r="F231" s="467"/>
      <c r="G231" s="315" t="s">
        <v>2487</v>
      </c>
      <c r="H231" s="308" t="s">
        <v>2486</v>
      </c>
      <c r="I231" s="306" t="s">
        <v>5071</v>
      </c>
      <c r="J231" s="299"/>
      <c r="K231" s="466"/>
      <c r="L231" s="305" t="s">
        <v>2460</v>
      </c>
      <c r="M231" s="521" t="s">
        <v>5079</v>
      </c>
      <c r="N231" s="301" t="s">
        <v>5104</v>
      </c>
      <c r="O231" s="327"/>
    </row>
    <row r="232" spans="1:15" ht="72" customHeight="1">
      <c r="A232" s="471" t="s">
        <v>2467</v>
      </c>
      <c r="B232" s="477" t="s">
        <v>2466</v>
      </c>
      <c r="C232" s="477" t="s">
        <v>3928</v>
      </c>
      <c r="D232" s="477" t="s">
        <v>4247</v>
      </c>
      <c r="E232" s="472"/>
      <c r="F232" s="467"/>
      <c r="G232" s="329" t="s">
        <v>2485</v>
      </c>
      <c r="H232" s="515" t="s">
        <v>2484</v>
      </c>
      <c r="I232" s="308" t="s">
        <v>5072</v>
      </c>
      <c r="J232" s="299"/>
      <c r="K232" s="466"/>
      <c r="L232" s="305" t="s">
        <v>2459</v>
      </c>
      <c r="M232" s="521" t="s">
        <v>5080</v>
      </c>
      <c r="N232" s="301" t="s">
        <v>5105</v>
      </c>
      <c r="O232" s="327"/>
    </row>
    <row r="233" spans="1:15" ht="72" customHeight="1">
      <c r="A233" s="471" t="s">
        <v>4248</v>
      </c>
      <c r="B233" s="477" t="s">
        <v>4249</v>
      </c>
      <c r="C233" s="477" t="s">
        <v>3928</v>
      </c>
      <c r="D233" s="477" t="s">
        <v>4250</v>
      </c>
      <c r="E233" s="472"/>
      <c r="F233" s="467"/>
      <c r="G233" s="328" t="s">
        <v>2483</v>
      </c>
      <c r="H233" s="518" t="s">
        <v>4824</v>
      </c>
      <c r="I233" s="308" t="s">
        <v>5090</v>
      </c>
      <c r="J233" s="299"/>
      <c r="K233" s="466"/>
      <c r="L233" s="323" t="s">
        <v>2458</v>
      </c>
      <c r="M233" s="308" t="s">
        <v>2457</v>
      </c>
      <c r="N233" s="308" t="s">
        <v>5106</v>
      </c>
      <c r="O233" s="299"/>
    </row>
    <row r="234" spans="1:15" ht="72" customHeight="1">
      <c r="A234" s="474" t="s">
        <v>4251</v>
      </c>
      <c r="B234" s="473" t="s">
        <v>4252</v>
      </c>
      <c r="C234" s="477" t="s">
        <v>3928</v>
      </c>
      <c r="D234" s="473" t="s">
        <v>4253</v>
      </c>
      <c r="E234" s="472"/>
      <c r="F234" s="467"/>
      <c r="G234" s="328" t="s">
        <v>2482</v>
      </c>
      <c r="H234" s="521" t="s">
        <v>5073</v>
      </c>
      <c r="I234" s="308" t="s">
        <v>5091</v>
      </c>
      <c r="J234" s="299"/>
      <c r="K234" s="466"/>
      <c r="L234" s="309" t="s">
        <v>2456</v>
      </c>
      <c r="M234" s="521" t="s">
        <v>5081</v>
      </c>
      <c r="N234" s="326" t="s">
        <v>5107</v>
      </c>
      <c r="O234" s="299"/>
    </row>
    <row r="235" spans="1:15" ht="72" customHeight="1">
      <c r="A235" s="471" t="s">
        <v>2477</v>
      </c>
      <c r="B235" s="477" t="s">
        <v>2476</v>
      </c>
      <c r="C235" s="477" t="s">
        <v>3928</v>
      </c>
      <c r="D235" s="477" t="s">
        <v>4254</v>
      </c>
      <c r="E235" s="472"/>
      <c r="F235" s="481"/>
      <c r="G235" s="328" t="s">
        <v>2481</v>
      </c>
      <c r="H235" s="521" t="s">
        <v>5074</v>
      </c>
      <c r="I235" s="308" t="s">
        <v>5092</v>
      </c>
      <c r="J235" s="299"/>
      <c r="K235" s="466"/>
      <c r="L235" s="309" t="s">
        <v>2455</v>
      </c>
      <c r="M235" s="521" t="s">
        <v>5082</v>
      </c>
      <c r="N235" s="326" t="s">
        <v>5108</v>
      </c>
      <c r="O235" s="299"/>
    </row>
    <row r="236" spans="1:15" ht="72" customHeight="1">
      <c r="A236" s="471" t="s">
        <v>2475</v>
      </c>
      <c r="B236" s="477" t="s">
        <v>2474</v>
      </c>
      <c r="C236" s="477" t="s">
        <v>3928</v>
      </c>
      <c r="D236" s="477" t="s">
        <v>4255</v>
      </c>
      <c r="E236" s="472"/>
      <c r="F236" s="481"/>
      <c r="G236" s="328" t="s">
        <v>2480</v>
      </c>
      <c r="H236" s="521" t="s">
        <v>5075</v>
      </c>
      <c r="I236" s="308" t="s">
        <v>5093</v>
      </c>
      <c r="J236" s="299"/>
      <c r="K236" s="466"/>
      <c r="L236" s="309" t="s">
        <v>2454</v>
      </c>
      <c r="M236" s="521" t="s">
        <v>5083</v>
      </c>
      <c r="N236" s="326" t="s">
        <v>5109</v>
      </c>
      <c r="O236" s="299"/>
    </row>
    <row r="237" spans="1:15" ht="72" customHeight="1">
      <c r="A237" s="486" t="s">
        <v>4256</v>
      </c>
      <c r="B237" s="477" t="s">
        <v>4257</v>
      </c>
      <c r="C237" s="477" t="s">
        <v>3928</v>
      </c>
      <c r="D237" s="477" t="s">
        <v>4258</v>
      </c>
      <c r="E237" s="472"/>
      <c r="F237" s="481"/>
      <c r="G237" s="328" t="s">
        <v>2479</v>
      </c>
      <c r="H237" s="521" t="s">
        <v>2478</v>
      </c>
      <c r="I237" s="308" t="s">
        <v>5094</v>
      </c>
      <c r="J237" s="299"/>
      <c r="K237" s="466"/>
      <c r="L237" s="309" t="s">
        <v>2453</v>
      </c>
      <c r="M237" s="521" t="s">
        <v>5084</v>
      </c>
      <c r="N237" s="326" t="s">
        <v>5110</v>
      </c>
      <c r="O237" s="299"/>
    </row>
    <row r="238" spans="1:15" ht="72" customHeight="1">
      <c r="A238" s="471" t="s">
        <v>4259</v>
      </c>
      <c r="B238" s="477" t="s">
        <v>2585</v>
      </c>
      <c r="C238" s="477" t="s">
        <v>3928</v>
      </c>
      <c r="D238" s="475" t="s">
        <v>4260</v>
      </c>
      <c r="E238" s="472"/>
      <c r="F238" s="481"/>
      <c r="G238" s="323" t="s">
        <v>2477</v>
      </c>
      <c r="H238" s="521" t="s">
        <v>2476</v>
      </c>
      <c r="I238" s="308" t="s">
        <v>5095</v>
      </c>
      <c r="J238" s="299"/>
      <c r="K238" s="466"/>
      <c r="L238" s="309" t="s">
        <v>2452</v>
      </c>
      <c r="M238" s="521" t="s">
        <v>5085</v>
      </c>
      <c r="N238" s="326" t="s">
        <v>5111</v>
      </c>
      <c r="O238" s="299"/>
    </row>
    <row r="239" spans="1:15" ht="72" customHeight="1">
      <c r="A239" s="471" t="s">
        <v>2583</v>
      </c>
      <c r="B239" s="477" t="s">
        <v>2582</v>
      </c>
      <c r="C239" s="477" t="s">
        <v>3928</v>
      </c>
      <c r="D239" s="475" t="s">
        <v>4261</v>
      </c>
      <c r="E239" s="472"/>
      <c r="F239" s="481"/>
      <c r="G239" s="323" t="s">
        <v>2475</v>
      </c>
      <c r="H239" s="521" t="s">
        <v>2474</v>
      </c>
      <c r="I239" s="308" t="s">
        <v>5096</v>
      </c>
      <c r="J239" s="299"/>
      <c r="K239" s="466"/>
      <c r="L239" s="309" t="s">
        <v>2451</v>
      </c>
      <c r="M239" s="521" t="s">
        <v>5086</v>
      </c>
      <c r="N239" s="326" t="s">
        <v>5112</v>
      </c>
      <c r="O239" s="299"/>
    </row>
    <row r="240" spans="1:15" ht="72" customHeight="1">
      <c r="A240" s="471" t="s">
        <v>2580</v>
      </c>
      <c r="B240" s="477" t="s">
        <v>2579</v>
      </c>
      <c r="C240" s="477" t="s">
        <v>3928</v>
      </c>
      <c r="D240" s="475" t="s">
        <v>4262</v>
      </c>
      <c r="E240" s="472"/>
      <c r="F240" s="481"/>
      <c r="G240" s="313" t="s">
        <v>2473</v>
      </c>
      <c r="H240" s="521" t="s">
        <v>5076</v>
      </c>
      <c r="I240" s="308" t="s">
        <v>5097</v>
      </c>
      <c r="J240" s="318"/>
      <c r="K240" s="466"/>
      <c r="L240" s="309" t="s">
        <v>2450</v>
      </c>
      <c r="M240" s="521" t="s">
        <v>5087</v>
      </c>
      <c r="N240" s="326" t="s">
        <v>5113</v>
      </c>
      <c r="O240" s="299"/>
    </row>
    <row r="241" spans="1:15" ht="72" customHeight="1">
      <c r="A241" s="471" t="s">
        <v>2577</v>
      </c>
      <c r="B241" s="477" t="s">
        <v>2576</v>
      </c>
      <c r="C241" s="477" t="s">
        <v>3928</v>
      </c>
      <c r="D241" s="475" t="s">
        <v>4263</v>
      </c>
      <c r="E241" s="472"/>
      <c r="F241" s="481"/>
      <c r="G241" s="313" t="s">
        <v>2472</v>
      </c>
      <c r="H241" s="521" t="s">
        <v>5077</v>
      </c>
      <c r="I241" s="308" t="s">
        <v>5098</v>
      </c>
      <c r="J241" s="318"/>
      <c r="K241" s="466"/>
      <c r="L241" s="309" t="s">
        <v>2449</v>
      </c>
      <c r="M241" s="521" t="s">
        <v>5088</v>
      </c>
      <c r="N241" s="326" t="s">
        <v>5114</v>
      </c>
      <c r="O241" s="299"/>
    </row>
    <row r="242" spans="1:15" ht="72" customHeight="1">
      <c r="A242" s="471" t="s">
        <v>2574</v>
      </c>
      <c r="B242" s="477" t="s">
        <v>2573</v>
      </c>
      <c r="C242" s="477" t="s">
        <v>3928</v>
      </c>
      <c r="D242" s="475" t="s">
        <v>4264</v>
      </c>
      <c r="E242" s="472"/>
      <c r="F242" s="481"/>
      <c r="G242" s="323" t="s">
        <v>2471</v>
      </c>
      <c r="H242" s="308" t="s">
        <v>2470</v>
      </c>
      <c r="I242" s="308" t="s">
        <v>5099</v>
      </c>
      <c r="J242" s="299"/>
      <c r="K242" s="466"/>
      <c r="L242" s="309" t="s">
        <v>2448</v>
      </c>
      <c r="M242" s="521" t="s">
        <v>3327</v>
      </c>
      <c r="N242" s="326" t="s">
        <v>5117</v>
      </c>
      <c r="O242" s="299"/>
    </row>
    <row r="243" spans="1:15" ht="72" customHeight="1">
      <c r="A243" s="471" t="s">
        <v>2571</v>
      </c>
      <c r="B243" s="477" t="s">
        <v>2570</v>
      </c>
      <c r="C243" s="477" t="s">
        <v>3928</v>
      </c>
      <c r="D243" s="475" t="s">
        <v>4265</v>
      </c>
      <c r="E243" s="472"/>
      <c r="F243" s="481"/>
      <c r="G243" s="323" t="s">
        <v>2469</v>
      </c>
      <c r="H243" s="308" t="s">
        <v>2468</v>
      </c>
      <c r="I243" s="308" t="s">
        <v>5100</v>
      </c>
      <c r="J243" s="299"/>
      <c r="K243" s="466"/>
      <c r="L243" s="309" t="s">
        <v>2447</v>
      </c>
      <c r="M243" s="521" t="s">
        <v>5089</v>
      </c>
      <c r="N243" s="326" t="s">
        <v>5118</v>
      </c>
      <c r="O243" s="299"/>
    </row>
    <row r="244" spans="1:15" ht="72" customHeight="1">
      <c r="A244" s="471" t="s">
        <v>2130</v>
      </c>
      <c r="B244" s="477" t="s">
        <v>2128</v>
      </c>
      <c r="C244" s="477" t="s">
        <v>3928</v>
      </c>
      <c r="D244" s="477" t="s">
        <v>4266</v>
      </c>
      <c r="E244" s="472"/>
      <c r="F244" s="481"/>
      <c r="G244" s="323" t="s">
        <v>2467</v>
      </c>
      <c r="H244" s="308" t="s">
        <v>2466</v>
      </c>
      <c r="I244" s="308" t="s">
        <v>5101</v>
      </c>
      <c r="J244" s="299"/>
      <c r="K244" s="466"/>
      <c r="L244" s="309" t="s">
        <v>2446</v>
      </c>
      <c r="M244" s="521" t="s">
        <v>5116</v>
      </c>
      <c r="N244" s="326" t="s">
        <v>5119</v>
      </c>
      <c r="O244" s="299"/>
    </row>
    <row r="245" spans="1:15" ht="72" customHeight="1">
      <c r="A245" s="471" t="s">
        <v>2129</v>
      </c>
      <c r="B245" s="477" t="s">
        <v>2128</v>
      </c>
      <c r="C245" s="477" t="s">
        <v>3928</v>
      </c>
      <c r="D245" s="477" t="s">
        <v>4266</v>
      </c>
      <c r="E245" s="472"/>
      <c r="F245" s="481"/>
      <c r="G245" s="323" t="s">
        <v>2465</v>
      </c>
      <c r="H245" s="308" t="s">
        <v>2464</v>
      </c>
      <c r="I245" s="308" t="s">
        <v>4236</v>
      </c>
      <c r="J245" s="318"/>
      <c r="K245" s="466"/>
      <c r="L245" s="310" t="s">
        <v>2445</v>
      </c>
      <c r="M245" s="522" t="s">
        <v>5115</v>
      </c>
      <c r="N245" s="308" t="s">
        <v>5120</v>
      </c>
      <c r="O245" s="299"/>
    </row>
    <row r="246" spans="1:15" ht="72" customHeight="1">
      <c r="A246" s="471" t="s">
        <v>2127</v>
      </c>
      <c r="B246" s="477" t="s">
        <v>2126</v>
      </c>
      <c r="C246" s="477" t="s">
        <v>3928</v>
      </c>
      <c r="D246" s="477" t="s">
        <v>4267</v>
      </c>
      <c r="E246" s="472"/>
      <c r="F246" s="481"/>
      <c r="G246" s="305" t="s">
        <v>2463</v>
      </c>
      <c r="H246" s="304" t="s">
        <v>2462</v>
      </c>
      <c r="I246" s="301" t="s">
        <v>5102</v>
      </c>
      <c r="J246" s="299"/>
      <c r="K246" s="466"/>
      <c r="L246" s="310" t="s">
        <v>2444</v>
      </c>
      <c r="M246" s="300" t="s">
        <v>2443</v>
      </c>
      <c r="N246" s="308" t="s">
        <v>4936</v>
      </c>
      <c r="O246" s="318"/>
    </row>
    <row r="247" spans="1:15" ht="72" customHeight="1">
      <c r="A247" s="471" t="s">
        <v>2380</v>
      </c>
      <c r="B247" s="477" t="s">
        <v>2379</v>
      </c>
      <c r="C247" s="477" t="s">
        <v>3928</v>
      </c>
      <c r="D247" s="475" t="s">
        <v>4268</v>
      </c>
      <c r="E247" s="472"/>
      <c r="F247" s="481"/>
      <c r="G247" s="305" t="s">
        <v>2461</v>
      </c>
      <c r="H247" s="521" t="s">
        <v>5078</v>
      </c>
      <c r="I247" s="301" t="s">
        <v>5103</v>
      </c>
      <c r="J247" s="299"/>
      <c r="K247" s="466"/>
      <c r="L247" s="310" t="s">
        <v>2442</v>
      </c>
      <c r="M247" s="300" t="s">
        <v>2441</v>
      </c>
      <c r="N247" s="308" t="s">
        <v>4937</v>
      </c>
      <c r="O247" s="318"/>
    </row>
    <row r="248" spans="1:15" ht="72" customHeight="1">
      <c r="A248" s="471" t="s">
        <v>2378</v>
      </c>
      <c r="B248" s="477" t="s">
        <v>2377</v>
      </c>
      <c r="C248" s="477" t="s">
        <v>3928</v>
      </c>
      <c r="D248" s="475" t="s">
        <v>4269</v>
      </c>
      <c r="E248" s="472"/>
      <c r="F248" s="481"/>
      <c r="G248" s="305" t="s">
        <v>2460</v>
      </c>
      <c r="H248" s="521" t="s">
        <v>5079</v>
      </c>
      <c r="I248" s="301" t="s">
        <v>5104</v>
      </c>
      <c r="J248" s="327"/>
      <c r="K248" s="466"/>
      <c r="L248" s="310" t="s">
        <v>2440</v>
      </c>
      <c r="M248" s="300" t="s">
        <v>2439</v>
      </c>
      <c r="N248" s="308" t="s">
        <v>4188</v>
      </c>
      <c r="O248" s="318"/>
    </row>
    <row r="249" spans="1:15" ht="72" customHeight="1">
      <c r="A249" s="471" t="s">
        <v>2376</v>
      </c>
      <c r="B249" s="477" t="s">
        <v>2375</v>
      </c>
      <c r="C249" s="477" t="s">
        <v>3928</v>
      </c>
      <c r="D249" s="475" t="s">
        <v>4270</v>
      </c>
      <c r="E249" s="472"/>
      <c r="F249" s="481"/>
      <c r="G249" s="305" t="s">
        <v>2459</v>
      </c>
      <c r="H249" s="521" t="s">
        <v>5080</v>
      </c>
      <c r="I249" s="301" t="s">
        <v>5105</v>
      </c>
      <c r="J249" s="327"/>
      <c r="K249" s="466"/>
      <c r="L249" s="310" t="s">
        <v>2438</v>
      </c>
      <c r="M249" s="300" t="s">
        <v>2437</v>
      </c>
      <c r="N249" s="308" t="s">
        <v>4938</v>
      </c>
      <c r="O249" s="318"/>
    </row>
    <row r="250" spans="1:15" ht="72" customHeight="1">
      <c r="A250" s="471" t="s">
        <v>2374</v>
      </c>
      <c r="B250" s="477" t="s">
        <v>2373</v>
      </c>
      <c r="C250" s="477" t="s">
        <v>3928</v>
      </c>
      <c r="D250" s="475" t="s">
        <v>4271</v>
      </c>
      <c r="E250" s="472"/>
      <c r="F250" s="481"/>
      <c r="G250" s="323" t="s">
        <v>2458</v>
      </c>
      <c r="H250" s="308" t="s">
        <v>2457</v>
      </c>
      <c r="I250" s="308" t="s">
        <v>5106</v>
      </c>
      <c r="J250" s="299"/>
      <c r="K250" s="466"/>
      <c r="L250" s="310" t="s">
        <v>2436</v>
      </c>
      <c r="M250" s="300" t="s">
        <v>2435</v>
      </c>
      <c r="N250" s="308" t="s">
        <v>4939</v>
      </c>
      <c r="O250" s="318"/>
    </row>
    <row r="251" spans="1:15" ht="72" customHeight="1">
      <c r="A251" s="471" t="s">
        <v>4272</v>
      </c>
      <c r="B251" s="477" t="s">
        <v>2371</v>
      </c>
      <c r="C251" s="477" t="s">
        <v>3928</v>
      </c>
      <c r="D251" s="475" t="s">
        <v>4273</v>
      </c>
      <c r="E251" s="472"/>
      <c r="F251" s="481"/>
      <c r="G251" s="309" t="s">
        <v>2456</v>
      </c>
      <c r="H251" s="521" t="s">
        <v>5081</v>
      </c>
      <c r="I251" s="326" t="s">
        <v>5107</v>
      </c>
      <c r="J251" s="299"/>
      <c r="K251" s="466"/>
      <c r="L251" s="310" t="s">
        <v>2434</v>
      </c>
      <c r="M251" s="300" t="s">
        <v>2433</v>
      </c>
      <c r="N251" s="308" t="s">
        <v>4940</v>
      </c>
      <c r="O251" s="318"/>
    </row>
    <row r="252" spans="1:15" ht="72" customHeight="1">
      <c r="A252" s="471" t="s">
        <v>4274</v>
      </c>
      <c r="B252" s="477" t="s">
        <v>2369</v>
      </c>
      <c r="C252" s="477" t="s">
        <v>3928</v>
      </c>
      <c r="D252" s="475" t="s">
        <v>4275</v>
      </c>
      <c r="E252" s="472"/>
      <c r="F252" s="481"/>
      <c r="G252" s="309" t="s">
        <v>2455</v>
      </c>
      <c r="H252" s="521" t="s">
        <v>5082</v>
      </c>
      <c r="I252" s="326" t="s">
        <v>5108</v>
      </c>
      <c r="J252" s="299"/>
      <c r="K252" s="466"/>
      <c r="L252" s="310" t="s">
        <v>2432</v>
      </c>
      <c r="M252" s="300" t="s">
        <v>2431</v>
      </c>
      <c r="N252" s="308" t="s">
        <v>4941</v>
      </c>
      <c r="O252" s="318"/>
    </row>
    <row r="253" spans="1:15" ht="72" customHeight="1">
      <c r="A253" s="471" t="s">
        <v>2368</v>
      </c>
      <c r="B253" s="477" t="s">
        <v>2367</v>
      </c>
      <c r="C253" s="477" t="s">
        <v>3928</v>
      </c>
      <c r="D253" s="475" t="s">
        <v>4276</v>
      </c>
      <c r="E253" s="472"/>
      <c r="F253" s="481"/>
      <c r="G253" s="309" t="s">
        <v>2454</v>
      </c>
      <c r="H253" s="521" t="s">
        <v>5083</v>
      </c>
      <c r="I253" s="326" t="s">
        <v>5109</v>
      </c>
      <c r="J253" s="299"/>
      <c r="K253" s="466"/>
      <c r="L253" s="310" t="s">
        <v>2430</v>
      </c>
      <c r="M253" s="300" t="s">
        <v>2429</v>
      </c>
      <c r="N253" s="308" t="s">
        <v>4942</v>
      </c>
      <c r="O253" s="318"/>
    </row>
    <row r="254" spans="1:15" ht="72" customHeight="1">
      <c r="A254" s="471" t="s">
        <v>2365</v>
      </c>
      <c r="B254" s="477" t="s">
        <v>2364</v>
      </c>
      <c r="C254" s="477" t="s">
        <v>3928</v>
      </c>
      <c r="D254" s="475" t="s">
        <v>4277</v>
      </c>
      <c r="E254" s="472"/>
      <c r="F254" s="481"/>
      <c r="G254" s="309" t="s">
        <v>2453</v>
      </c>
      <c r="H254" s="521" t="s">
        <v>5084</v>
      </c>
      <c r="I254" s="326" t="s">
        <v>5110</v>
      </c>
      <c r="J254" s="299"/>
      <c r="K254" s="466"/>
      <c r="L254" s="310" t="s">
        <v>2428</v>
      </c>
      <c r="M254" s="300" t="s">
        <v>2427</v>
      </c>
      <c r="N254" s="308" t="s">
        <v>4943</v>
      </c>
      <c r="O254" s="318"/>
    </row>
    <row r="255" spans="1:15" ht="72" customHeight="1">
      <c r="A255" s="471" t="s">
        <v>2363</v>
      </c>
      <c r="B255" s="477" t="s">
        <v>2362</v>
      </c>
      <c r="C255" s="477" t="s">
        <v>3928</v>
      </c>
      <c r="D255" s="475" t="s">
        <v>4278</v>
      </c>
      <c r="E255" s="472"/>
      <c r="F255" s="481"/>
      <c r="G255" s="309" t="s">
        <v>2452</v>
      </c>
      <c r="H255" s="521" t="s">
        <v>5085</v>
      </c>
      <c r="I255" s="326" t="s">
        <v>5111</v>
      </c>
      <c r="J255" s="299"/>
      <c r="K255" s="466"/>
      <c r="L255" s="310" t="s">
        <v>2426</v>
      </c>
      <c r="M255" s="300" t="s">
        <v>2425</v>
      </c>
      <c r="N255" s="308" t="s">
        <v>4944</v>
      </c>
      <c r="O255" s="318"/>
    </row>
    <row r="256" spans="1:15" ht="72" customHeight="1">
      <c r="A256" s="471" t="s">
        <v>2361</v>
      </c>
      <c r="B256" s="477" t="s">
        <v>2360</v>
      </c>
      <c r="C256" s="477" t="s">
        <v>3928</v>
      </c>
      <c r="D256" s="475" t="s">
        <v>4279</v>
      </c>
      <c r="E256" s="472"/>
      <c r="F256" s="481"/>
      <c r="G256" s="309" t="s">
        <v>2451</v>
      </c>
      <c r="H256" s="521" t="s">
        <v>5086</v>
      </c>
      <c r="I256" s="326" t="s">
        <v>5112</v>
      </c>
      <c r="J256" s="299"/>
      <c r="K256" s="466"/>
      <c r="L256" s="310" t="s">
        <v>2424</v>
      </c>
      <c r="M256" s="300" t="s">
        <v>2423</v>
      </c>
      <c r="N256" s="308" t="s">
        <v>4945</v>
      </c>
      <c r="O256" s="318"/>
    </row>
    <row r="257" spans="1:15" ht="72" customHeight="1">
      <c r="A257" s="471" t="s">
        <v>2359</v>
      </c>
      <c r="B257" s="477" t="s">
        <v>2358</v>
      </c>
      <c r="C257" s="477" t="s">
        <v>3928</v>
      </c>
      <c r="D257" s="475" t="s">
        <v>4280</v>
      </c>
      <c r="E257" s="472"/>
      <c r="F257" s="481"/>
      <c r="G257" s="309" t="s">
        <v>2450</v>
      </c>
      <c r="H257" s="521" t="s">
        <v>5087</v>
      </c>
      <c r="I257" s="326" t="s">
        <v>5113</v>
      </c>
      <c r="J257" s="299"/>
      <c r="K257" s="466"/>
      <c r="L257" s="310" t="s">
        <v>2422</v>
      </c>
      <c r="M257" s="300" t="s">
        <v>2421</v>
      </c>
      <c r="N257" s="308" t="s">
        <v>4197</v>
      </c>
      <c r="O257" s="318"/>
    </row>
    <row r="258" spans="1:15" ht="72" customHeight="1">
      <c r="A258" s="471" t="s">
        <v>2357</v>
      </c>
      <c r="B258" s="477" t="s">
        <v>2356</v>
      </c>
      <c r="C258" s="477" t="s">
        <v>3928</v>
      </c>
      <c r="D258" s="475" t="s">
        <v>4281</v>
      </c>
      <c r="E258" s="472"/>
      <c r="F258" s="481"/>
      <c r="G258" s="309" t="s">
        <v>2449</v>
      </c>
      <c r="H258" s="521" t="s">
        <v>5088</v>
      </c>
      <c r="I258" s="326" t="s">
        <v>5114</v>
      </c>
      <c r="J258" s="299"/>
      <c r="K258" s="466"/>
      <c r="L258" s="310" t="s">
        <v>2420</v>
      </c>
      <c r="M258" s="300" t="s">
        <v>2419</v>
      </c>
      <c r="N258" s="308" t="s">
        <v>4946</v>
      </c>
      <c r="O258" s="318"/>
    </row>
    <row r="259" spans="1:15" ht="72" customHeight="1">
      <c r="A259" s="471" t="s">
        <v>2355</v>
      </c>
      <c r="B259" s="477" t="s">
        <v>2354</v>
      </c>
      <c r="C259" s="477" t="s">
        <v>3928</v>
      </c>
      <c r="D259" s="475" t="s">
        <v>4282</v>
      </c>
      <c r="E259" s="472"/>
      <c r="F259" s="481"/>
      <c r="G259" s="309" t="s">
        <v>2448</v>
      </c>
      <c r="H259" s="521" t="s">
        <v>3327</v>
      </c>
      <c r="I259" s="326" t="s">
        <v>5117</v>
      </c>
      <c r="J259" s="299"/>
      <c r="K259" s="466"/>
      <c r="L259" s="310" t="s">
        <v>2418</v>
      </c>
      <c r="M259" s="300" t="s">
        <v>2417</v>
      </c>
      <c r="N259" s="308" t="s">
        <v>4947</v>
      </c>
      <c r="O259" s="318"/>
    </row>
    <row r="260" spans="1:15" ht="72" customHeight="1">
      <c r="A260" s="471" t="s">
        <v>2352</v>
      </c>
      <c r="B260" s="477" t="s">
        <v>2351</v>
      </c>
      <c r="C260" s="477" t="s">
        <v>3928</v>
      </c>
      <c r="D260" s="475" t="s">
        <v>1626</v>
      </c>
      <c r="E260" s="472"/>
      <c r="F260" s="481"/>
      <c r="G260" s="309" t="s">
        <v>2447</v>
      </c>
      <c r="H260" s="521" t="s">
        <v>5089</v>
      </c>
      <c r="I260" s="326" t="s">
        <v>5118</v>
      </c>
      <c r="J260" s="299"/>
      <c r="K260" s="466"/>
      <c r="L260" s="310" t="s">
        <v>2416</v>
      </c>
      <c r="M260" s="300" t="s">
        <v>2415</v>
      </c>
      <c r="N260" s="308" t="s">
        <v>4948</v>
      </c>
      <c r="O260" s="318"/>
    </row>
    <row r="261" spans="1:15" ht="72" customHeight="1">
      <c r="A261" s="471" t="s">
        <v>2349</v>
      </c>
      <c r="B261" s="477" t="s">
        <v>2348</v>
      </c>
      <c r="C261" s="477" t="s">
        <v>3928</v>
      </c>
      <c r="D261" s="475" t="s">
        <v>4283</v>
      </c>
      <c r="E261" s="472"/>
      <c r="F261" s="481"/>
      <c r="G261" s="309" t="s">
        <v>2446</v>
      </c>
      <c r="H261" s="521" t="s">
        <v>5116</v>
      </c>
      <c r="I261" s="326" t="s">
        <v>5119</v>
      </c>
      <c r="J261" s="299"/>
      <c r="K261" s="466"/>
      <c r="L261" s="310" t="s">
        <v>2414</v>
      </c>
      <c r="M261" s="300" t="s">
        <v>2413</v>
      </c>
      <c r="N261" s="308" t="s">
        <v>4949</v>
      </c>
      <c r="O261" s="318"/>
    </row>
    <row r="262" spans="1:15" ht="72" customHeight="1">
      <c r="A262" s="471" t="s">
        <v>2346</v>
      </c>
      <c r="B262" s="477" t="s">
        <v>2345</v>
      </c>
      <c r="C262" s="477" t="s">
        <v>3928</v>
      </c>
      <c r="D262" s="475" t="s">
        <v>4284</v>
      </c>
      <c r="E262" s="472"/>
      <c r="F262" s="481"/>
      <c r="G262" s="310" t="s">
        <v>2445</v>
      </c>
      <c r="H262" s="522" t="s">
        <v>5115</v>
      </c>
      <c r="I262" s="308" t="s">
        <v>5120</v>
      </c>
      <c r="J262" s="299"/>
      <c r="K262" s="466"/>
      <c r="L262" s="310" t="s">
        <v>2412</v>
      </c>
      <c r="M262" s="300" t="s">
        <v>2411</v>
      </c>
      <c r="N262" s="308" t="s">
        <v>4950</v>
      </c>
      <c r="O262" s="318"/>
    </row>
    <row r="263" spans="1:15" ht="72" customHeight="1">
      <c r="A263" s="471" t="s">
        <v>2343</v>
      </c>
      <c r="B263" s="477" t="s">
        <v>2342</v>
      </c>
      <c r="C263" s="477" t="s">
        <v>3928</v>
      </c>
      <c r="D263" s="475" t="s">
        <v>4285</v>
      </c>
      <c r="E263" s="472"/>
      <c r="F263" s="481"/>
      <c r="G263" s="310" t="s">
        <v>2444</v>
      </c>
      <c r="H263" s="300" t="s">
        <v>2443</v>
      </c>
      <c r="I263" s="308" t="s">
        <v>4936</v>
      </c>
      <c r="J263" s="318"/>
      <c r="K263" s="466"/>
      <c r="L263" s="310" t="s">
        <v>2410</v>
      </c>
      <c r="M263" s="300" t="s">
        <v>2409</v>
      </c>
      <c r="N263" s="308" t="s">
        <v>4951</v>
      </c>
      <c r="O263" s="318"/>
    </row>
    <row r="264" spans="1:15" ht="72" customHeight="1">
      <c r="A264" s="471" t="s">
        <v>2341</v>
      </c>
      <c r="B264" s="477" t="s">
        <v>2340</v>
      </c>
      <c r="C264" s="477" t="s">
        <v>3928</v>
      </c>
      <c r="D264" s="477" t="s">
        <v>4286</v>
      </c>
      <c r="E264" s="472"/>
      <c r="F264" s="481"/>
      <c r="G264" s="310" t="s">
        <v>2442</v>
      </c>
      <c r="H264" s="300" t="s">
        <v>2441</v>
      </c>
      <c r="I264" s="308" t="s">
        <v>4937</v>
      </c>
      <c r="J264" s="318"/>
      <c r="K264" s="466"/>
      <c r="L264" s="310" t="s">
        <v>2408</v>
      </c>
      <c r="M264" s="300" t="s">
        <v>2407</v>
      </c>
      <c r="N264" s="308" t="s">
        <v>4952</v>
      </c>
      <c r="O264" s="318"/>
    </row>
    <row r="265" spans="1:15" ht="72" customHeight="1">
      <c r="A265" s="471" t="s">
        <v>2985</v>
      </c>
      <c r="B265" s="477" t="s">
        <v>4287</v>
      </c>
      <c r="C265" s="477" t="s">
        <v>3928</v>
      </c>
      <c r="D265" s="475" t="s">
        <v>4288</v>
      </c>
      <c r="E265" s="472"/>
      <c r="F265" s="481"/>
      <c r="G265" s="310" t="s">
        <v>2440</v>
      </c>
      <c r="H265" s="300" t="s">
        <v>2439</v>
      </c>
      <c r="I265" s="308" t="s">
        <v>4188</v>
      </c>
      <c r="J265" s="318"/>
      <c r="K265" s="466"/>
      <c r="L265" s="310" t="s">
        <v>2406</v>
      </c>
      <c r="M265" s="300" t="s">
        <v>2405</v>
      </c>
      <c r="N265" s="308" t="s">
        <v>4205</v>
      </c>
      <c r="O265" s="318"/>
    </row>
    <row r="266" spans="1:15" ht="72" customHeight="1">
      <c r="A266" s="471" t="s">
        <v>2338</v>
      </c>
      <c r="B266" s="477" t="s">
        <v>2337</v>
      </c>
      <c r="C266" s="477" t="s">
        <v>3928</v>
      </c>
      <c r="D266" s="477" t="s">
        <v>4289</v>
      </c>
      <c r="E266" s="472"/>
      <c r="F266" s="481"/>
      <c r="G266" s="310" t="s">
        <v>2438</v>
      </c>
      <c r="H266" s="300" t="s">
        <v>2437</v>
      </c>
      <c r="I266" s="308" t="s">
        <v>4938</v>
      </c>
      <c r="J266" s="318"/>
      <c r="K266" s="466"/>
      <c r="L266" s="310" t="s">
        <v>2404</v>
      </c>
      <c r="M266" s="300" t="s">
        <v>2403</v>
      </c>
      <c r="N266" s="308" t="s">
        <v>4953</v>
      </c>
      <c r="O266" s="318"/>
    </row>
    <row r="267" spans="1:15" ht="72" customHeight="1">
      <c r="A267" s="471" t="s">
        <v>2336</v>
      </c>
      <c r="B267" s="477" t="s">
        <v>2335</v>
      </c>
      <c r="C267" s="477" t="s">
        <v>3928</v>
      </c>
      <c r="D267" s="477" t="s">
        <v>4290</v>
      </c>
      <c r="E267" s="472"/>
      <c r="F267" s="481"/>
      <c r="G267" s="310" t="s">
        <v>2436</v>
      </c>
      <c r="H267" s="300" t="s">
        <v>2435</v>
      </c>
      <c r="I267" s="308" t="s">
        <v>4939</v>
      </c>
      <c r="J267" s="318"/>
      <c r="K267" s="466"/>
      <c r="L267" s="310" t="s">
        <v>2402</v>
      </c>
      <c r="M267" s="300" t="s">
        <v>2401</v>
      </c>
      <c r="N267" s="308" t="s">
        <v>4954</v>
      </c>
      <c r="O267" s="318"/>
    </row>
    <row r="268" spans="1:15" ht="72" customHeight="1">
      <c r="A268" s="471" t="s">
        <v>2382</v>
      </c>
      <c r="B268" s="477" t="s">
        <v>2381</v>
      </c>
      <c r="C268" s="477" t="s">
        <v>3928</v>
      </c>
      <c r="D268" s="477" t="s">
        <v>4291</v>
      </c>
      <c r="E268" s="485"/>
      <c r="F268" s="481"/>
      <c r="G268" s="310" t="s">
        <v>2434</v>
      </c>
      <c r="H268" s="300" t="s">
        <v>2433</v>
      </c>
      <c r="I268" s="308" t="s">
        <v>4940</v>
      </c>
      <c r="J268" s="318"/>
      <c r="K268" s="466"/>
      <c r="L268" s="310" t="s">
        <v>2400</v>
      </c>
      <c r="M268" s="300" t="s">
        <v>2399</v>
      </c>
      <c r="N268" s="308" t="s">
        <v>4955</v>
      </c>
      <c r="O268" s="318"/>
    </row>
    <row r="269" spans="1:15" ht="72" customHeight="1">
      <c r="A269" s="471" t="s">
        <v>2333</v>
      </c>
      <c r="B269" s="477" t="s">
        <v>2332</v>
      </c>
      <c r="C269" s="477" t="s">
        <v>3928</v>
      </c>
      <c r="D269" s="475" t="s">
        <v>4292</v>
      </c>
      <c r="E269" s="472"/>
      <c r="F269" s="481"/>
      <c r="G269" s="310" t="s">
        <v>2432</v>
      </c>
      <c r="H269" s="300" t="s">
        <v>2431</v>
      </c>
      <c r="I269" s="308" t="s">
        <v>4941</v>
      </c>
      <c r="J269" s="318"/>
      <c r="K269" s="466"/>
      <c r="L269" s="310" t="s">
        <v>2398</v>
      </c>
      <c r="M269" s="300" t="s">
        <v>2397</v>
      </c>
      <c r="N269" s="308" t="s">
        <v>4956</v>
      </c>
      <c r="O269" s="318"/>
    </row>
    <row r="270" spans="1:15" ht="72" customHeight="1">
      <c r="A270" s="471" t="s">
        <v>2330</v>
      </c>
      <c r="B270" s="477" t="s">
        <v>2329</v>
      </c>
      <c r="C270" s="477" t="s">
        <v>3928</v>
      </c>
      <c r="D270" s="475" t="s">
        <v>4293</v>
      </c>
      <c r="E270" s="472"/>
      <c r="F270" s="481"/>
      <c r="G270" s="310" t="s">
        <v>2430</v>
      </c>
      <c r="H270" s="300" t="s">
        <v>2429</v>
      </c>
      <c r="I270" s="308" t="s">
        <v>4942</v>
      </c>
      <c r="J270" s="318"/>
      <c r="K270" s="466"/>
      <c r="L270" s="310" t="s">
        <v>2396</v>
      </c>
      <c r="M270" s="300" t="s">
        <v>2395</v>
      </c>
      <c r="N270" s="308" t="s">
        <v>4957</v>
      </c>
      <c r="O270" s="318"/>
    </row>
    <row r="271" spans="1:15" ht="72" customHeight="1">
      <c r="A271" s="471" t="s">
        <v>2327</v>
      </c>
      <c r="B271" s="477" t="s">
        <v>2326</v>
      </c>
      <c r="C271" s="477" t="s">
        <v>3928</v>
      </c>
      <c r="D271" s="475" t="s">
        <v>4294</v>
      </c>
      <c r="E271" s="472"/>
      <c r="F271" s="481"/>
      <c r="G271" s="310" t="s">
        <v>2428</v>
      </c>
      <c r="H271" s="300" t="s">
        <v>2427</v>
      </c>
      <c r="I271" s="308" t="s">
        <v>4943</v>
      </c>
      <c r="J271" s="318"/>
      <c r="K271" s="466"/>
      <c r="L271" s="310" t="s">
        <v>2394</v>
      </c>
      <c r="M271" s="300" t="s">
        <v>2393</v>
      </c>
      <c r="N271" s="308" t="s">
        <v>4958</v>
      </c>
      <c r="O271" s="318"/>
    </row>
    <row r="272" spans="1:15" ht="72" customHeight="1">
      <c r="A272" s="471" t="s">
        <v>2324</v>
      </c>
      <c r="B272" s="477" t="s">
        <v>2323</v>
      </c>
      <c r="C272" s="477" t="s">
        <v>3928</v>
      </c>
      <c r="D272" s="475" t="s">
        <v>4295</v>
      </c>
      <c r="E272" s="472"/>
      <c r="F272" s="481"/>
      <c r="G272" s="310" t="s">
        <v>2426</v>
      </c>
      <c r="H272" s="300" t="s">
        <v>2425</v>
      </c>
      <c r="I272" s="308" t="s">
        <v>4944</v>
      </c>
      <c r="J272" s="318"/>
      <c r="K272" s="466"/>
      <c r="L272" s="310" t="s">
        <v>2392</v>
      </c>
      <c r="M272" s="300" t="s">
        <v>2391</v>
      </c>
      <c r="N272" s="308" t="s">
        <v>4959</v>
      </c>
      <c r="O272" s="318"/>
    </row>
    <row r="273" spans="1:15" ht="72" customHeight="1">
      <c r="A273" s="471" t="s">
        <v>2322</v>
      </c>
      <c r="B273" s="477" t="s">
        <v>2321</v>
      </c>
      <c r="C273" s="477" t="s">
        <v>3928</v>
      </c>
      <c r="D273" s="475" t="s">
        <v>1773</v>
      </c>
      <c r="E273" s="472"/>
      <c r="F273" s="481"/>
      <c r="G273" s="310" t="s">
        <v>2424</v>
      </c>
      <c r="H273" s="300" t="s">
        <v>2423</v>
      </c>
      <c r="I273" s="308" t="s">
        <v>4945</v>
      </c>
      <c r="J273" s="318"/>
      <c r="K273" s="466"/>
      <c r="L273" s="310" t="s">
        <v>2390</v>
      </c>
      <c r="M273" s="300" t="s">
        <v>2389</v>
      </c>
      <c r="N273" s="308" t="s">
        <v>4960</v>
      </c>
      <c r="O273" s="318"/>
    </row>
    <row r="274" spans="1:15" ht="72" customHeight="1">
      <c r="A274" s="471" t="s">
        <v>2316</v>
      </c>
      <c r="B274" s="477" t="s">
        <v>2315</v>
      </c>
      <c r="C274" s="477" t="s">
        <v>3928</v>
      </c>
      <c r="D274" s="475" t="s">
        <v>4296</v>
      </c>
      <c r="E274" s="472"/>
      <c r="F274" s="481"/>
      <c r="G274" s="310" t="s">
        <v>2422</v>
      </c>
      <c r="H274" s="300" t="s">
        <v>2421</v>
      </c>
      <c r="I274" s="308" t="s">
        <v>4197</v>
      </c>
      <c r="J274" s="318"/>
      <c r="K274" s="466"/>
      <c r="L274" s="310" t="s">
        <v>2388</v>
      </c>
      <c r="M274" s="300" t="s">
        <v>2387</v>
      </c>
      <c r="N274" s="308" t="s">
        <v>4961</v>
      </c>
      <c r="O274" s="318"/>
    </row>
    <row r="275" spans="1:15" ht="72" customHeight="1">
      <c r="A275" s="471" t="s">
        <v>2313</v>
      </c>
      <c r="B275" s="477" t="s">
        <v>2312</v>
      </c>
      <c r="C275" s="477" t="s">
        <v>3928</v>
      </c>
      <c r="D275" s="475" t="s">
        <v>4297</v>
      </c>
      <c r="E275" s="472"/>
      <c r="F275" s="487"/>
      <c r="G275" s="310" t="s">
        <v>2420</v>
      </c>
      <c r="H275" s="300" t="s">
        <v>2419</v>
      </c>
      <c r="I275" s="308" t="s">
        <v>4946</v>
      </c>
      <c r="J275" s="318"/>
      <c r="K275" s="466"/>
      <c r="L275" s="310" t="s">
        <v>2386</v>
      </c>
      <c r="M275" s="300" t="s">
        <v>2385</v>
      </c>
      <c r="N275" s="308" t="s">
        <v>4962</v>
      </c>
      <c r="O275" s="318"/>
    </row>
    <row r="276" spans="1:15" ht="72" customHeight="1">
      <c r="A276" s="471" t="s">
        <v>2310</v>
      </c>
      <c r="B276" s="477" t="s">
        <v>2309</v>
      </c>
      <c r="C276" s="477" t="s">
        <v>3928</v>
      </c>
      <c r="D276" s="475" t="s">
        <v>4298</v>
      </c>
      <c r="E276" s="472"/>
      <c r="F276" s="481"/>
      <c r="G276" s="310" t="s">
        <v>2418</v>
      </c>
      <c r="H276" s="300" t="s">
        <v>2417</v>
      </c>
      <c r="I276" s="308" t="s">
        <v>4947</v>
      </c>
      <c r="J276" s="318"/>
      <c r="K276" s="466"/>
      <c r="L276" s="310" t="s">
        <v>2384</v>
      </c>
      <c r="M276" s="300" t="s">
        <v>2383</v>
      </c>
      <c r="N276" s="308" t="s">
        <v>4963</v>
      </c>
      <c r="O276" s="318"/>
    </row>
    <row r="277" spans="1:15" ht="72" customHeight="1">
      <c r="A277" s="471" t="s">
        <v>2308</v>
      </c>
      <c r="B277" s="477" t="s">
        <v>2307</v>
      </c>
      <c r="C277" s="477" t="s">
        <v>3928</v>
      </c>
      <c r="D277" s="475" t="s">
        <v>4299</v>
      </c>
      <c r="E277" s="472"/>
      <c r="F277" s="467"/>
      <c r="G277" s="310" t="s">
        <v>2416</v>
      </c>
      <c r="H277" s="300" t="s">
        <v>2415</v>
      </c>
      <c r="I277" s="308" t="s">
        <v>4948</v>
      </c>
      <c r="J277" s="318"/>
      <c r="K277" s="466"/>
      <c r="L277" s="315" t="s">
        <v>2382</v>
      </c>
      <c r="M277" s="300" t="s">
        <v>2381</v>
      </c>
      <c r="N277" s="308" t="s">
        <v>4964</v>
      </c>
      <c r="O277" s="318"/>
    </row>
    <row r="278" spans="1:15" ht="72" customHeight="1">
      <c r="A278" s="471" t="s">
        <v>2305</v>
      </c>
      <c r="B278" s="477" t="s">
        <v>2304</v>
      </c>
      <c r="C278" s="477" t="s">
        <v>3928</v>
      </c>
      <c r="D278" s="475" t="s">
        <v>4300</v>
      </c>
      <c r="E278" s="472"/>
      <c r="F278" s="467"/>
      <c r="G278" s="310" t="s">
        <v>2414</v>
      </c>
      <c r="H278" s="300" t="s">
        <v>2413</v>
      </c>
      <c r="I278" s="308" t="s">
        <v>4949</v>
      </c>
      <c r="J278" s="318"/>
      <c r="K278" s="466"/>
      <c r="L278" s="303" t="s">
        <v>2380</v>
      </c>
      <c r="M278" s="308" t="s">
        <v>2379</v>
      </c>
      <c r="N278" s="308" t="s">
        <v>4268</v>
      </c>
      <c r="O278" s="299"/>
    </row>
    <row r="279" spans="1:15" ht="72" customHeight="1">
      <c r="A279" s="471" t="s">
        <v>2303</v>
      </c>
      <c r="B279" s="477" t="s">
        <v>2302</v>
      </c>
      <c r="C279" s="477" t="s">
        <v>3928</v>
      </c>
      <c r="D279" s="475" t="s">
        <v>4301</v>
      </c>
      <c r="E279" s="472"/>
      <c r="F279" s="467"/>
      <c r="G279" s="310" t="s">
        <v>2412</v>
      </c>
      <c r="H279" s="300" t="s">
        <v>2411</v>
      </c>
      <c r="I279" s="308" t="s">
        <v>4950</v>
      </c>
      <c r="J279" s="318"/>
      <c r="K279" s="466"/>
      <c r="L279" s="303" t="s">
        <v>2378</v>
      </c>
      <c r="M279" s="308" t="s">
        <v>2377</v>
      </c>
      <c r="N279" s="308" t="s">
        <v>4965</v>
      </c>
      <c r="O279" s="299"/>
    </row>
    <row r="280" spans="1:15" ht="72" customHeight="1">
      <c r="A280" s="471" t="s">
        <v>2300</v>
      </c>
      <c r="B280" s="477" t="s">
        <v>2299</v>
      </c>
      <c r="C280" s="477" t="s">
        <v>3928</v>
      </c>
      <c r="D280" s="475" t="s">
        <v>4302</v>
      </c>
      <c r="E280" s="472"/>
      <c r="F280" s="467"/>
      <c r="G280" s="310" t="s">
        <v>2410</v>
      </c>
      <c r="H280" s="300" t="s">
        <v>2409</v>
      </c>
      <c r="I280" s="308" t="s">
        <v>4951</v>
      </c>
      <c r="J280" s="318"/>
      <c r="K280" s="466"/>
      <c r="L280" s="303" t="s">
        <v>2376</v>
      </c>
      <c r="M280" s="308" t="s">
        <v>2375</v>
      </c>
      <c r="N280" s="308" t="s">
        <v>4966</v>
      </c>
      <c r="O280" s="299"/>
    </row>
    <row r="281" spans="1:15" ht="72" customHeight="1">
      <c r="A281" s="471" t="s">
        <v>2297</v>
      </c>
      <c r="B281" s="477" t="s">
        <v>2296</v>
      </c>
      <c r="C281" s="477" t="s">
        <v>3928</v>
      </c>
      <c r="D281" s="496" t="s">
        <v>4303</v>
      </c>
      <c r="E281" s="472"/>
      <c r="F281" s="467"/>
      <c r="G281" s="310" t="s">
        <v>2408</v>
      </c>
      <c r="H281" s="300" t="s">
        <v>2407</v>
      </c>
      <c r="I281" s="308" t="s">
        <v>4952</v>
      </c>
      <c r="J281" s="318"/>
      <c r="K281" s="466"/>
      <c r="L281" s="303" t="s">
        <v>2374</v>
      </c>
      <c r="M281" s="308" t="s">
        <v>2373</v>
      </c>
      <c r="N281" s="304" t="s">
        <v>4967</v>
      </c>
      <c r="O281" s="299"/>
    </row>
    <row r="282" spans="1:15" ht="72" customHeight="1">
      <c r="A282" s="471" t="s">
        <v>2294</v>
      </c>
      <c r="B282" s="477" t="s">
        <v>2293</v>
      </c>
      <c r="C282" s="477" t="s">
        <v>3928</v>
      </c>
      <c r="D282" s="475" t="s">
        <v>4304</v>
      </c>
      <c r="E282" s="472"/>
      <c r="F282" s="467"/>
      <c r="G282" s="310" t="s">
        <v>2406</v>
      </c>
      <c r="H282" s="300" t="s">
        <v>2405</v>
      </c>
      <c r="I282" s="308" t="s">
        <v>4205</v>
      </c>
      <c r="J282" s="318"/>
      <c r="K282" s="466"/>
      <c r="L282" s="305" t="s">
        <v>2372</v>
      </c>
      <c r="M282" s="304" t="s">
        <v>2371</v>
      </c>
      <c r="N282" s="304" t="s">
        <v>4273</v>
      </c>
      <c r="O282" s="299"/>
    </row>
    <row r="283" spans="1:15" ht="72" customHeight="1">
      <c r="A283" s="471" t="s">
        <v>2292</v>
      </c>
      <c r="B283" s="477" t="s">
        <v>2291</v>
      </c>
      <c r="C283" s="477" t="s">
        <v>3928</v>
      </c>
      <c r="D283" s="475" t="s">
        <v>4305</v>
      </c>
      <c r="E283" s="472"/>
      <c r="F283" s="484"/>
      <c r="G283" s="310" t="s">
        <v>2404</v>
      </c>
      <c r="H283" s="300" t="s">
        <v>2403</v>
      </c>
      <c r="I283" s="308" t="s">
        <v>4953</v>
      </c>
      <c r="J283" s="318"/>
      <c r="K283" s="466"/>
      <c r="L283" s="305" t="s">
        <v>2370</v>
      </c>
      <c r="M283" s="304" t="s">
        <v>2369</v>
      </c>
      <c r="N283" s="308" t="s">
        <v>4968</v>
      </c>
      <c r="O283" s="299"/>
    </row>
    <row r="284" spans="1:15" ht="72" customHeight="1">
      <c r="A284" s="471" t="s">
        <v>2290</v>
      </c>
      <c r="B284" s="477" t="s">
        <v>1804</v>
      </c>
      <c r="C284" s="477" t="s">
        <v>3928</v>
      </c>
      <c r="D284" s="475" t="s">
        <v>1803</v>
      </c>
      <c r="E284" s="472"/>
      <c r="F284" s="484"/>
      <c r="G284" s="310" t="s">
        <v>2402</v>
      </c>
      <c r="H284" s="300" t="s">
        <v>2401</v>
      </c>
      <c r="I284" s="308" t="s">
        <v>4954</v>
      </c>
      <c r="J284" s="318"/>
      <c r="K284" s="466"/>
      <c r="L284" s="303" t="s">
        <v>2368</v>
      </c>
      <c r="M284" s="308" t="s">
        <v>2367</v>
      </c>
      <c r="N284" s="308" t="s">
        <v>4969</v>
      </c>
      <c r="O284" s="299" t="s">
        <v>2366</v>
      </c>
    </row>
    <row r="285" spans="1:15" ht="72" customHeight="1">
      <c r="A285" s="471" t="s">
        <v>2289</v>
      </c>
      <c r="B285" s="477" t="s">
        <v>2288</v>
      </c>
      <c r="C285" s="477" t="s">
        <v>3928</v>
      </c>
      <c r="D285" s="475" t="s">
        <v>4306</v>
      </c>
      <c r="E285" s="472"/>
      <c r="F285" s="467"/>
      <c r="G285" s="310" t="s">
        <v>2400</v>
      </c>
      <c r="H285" s="300" t="s">
        <v>2399</v>
      </c>
      <c r="I285" s="308" t="s">
        <v>4955</v>
      </c>
      <c r="J285" s="318"/>
      <c r="K285" s="466"/>
      <c r="L285" s="303" t="s">
        <v>2365</v>
      </c>
      <c r="M285" s="308" t="s">
        <v>2364</v>
      </c>
      <c r="N285" s="308" t="s">
        <v>4970</v>
      </c>
      <c r="O285" s="299"/>
    </row>
    <row r="286" spans="1:15" ht="72" customHeight="1">
      <c r="A286" s="471" t="s">
        <v>2287</v>
      </c>
      <c r="B286" s="477" t="s">
        <v>2286</v>
      </c>
      <c r="C286" s="477" t="s">
        <v>3928</v>
      </c>
      <c r="D286" s="475" t="s">
        <v>4307</v>
      </c>
      <c r="E286" s="472"/>
      <c r="F286" s="467"/>
      <c r="G286" s="310" t="s">
        <v>2398</v>
      </c>
      <c r="H286" s="300" t="s">
        <v>2397</v>
      </c>
      <c r="I286" s="308" t="s">
        <v>4956</v>
      </c>
      <c r="J286" s="318"/>
      <c r="K286" s="466"/>
      <c r="L286" s="303" t="s">
        <v>2363</v>
      </c>
      <c r="M286" s="308" t="s">
        <v>2362</v>
      </c>
      <c r="N286" s="308" t="s">
        <v>4971</v>
      </c>
      <c r="O286" s="299"/>
    </row>
    <row r="287" spans="1:15" ht="72" customHeight="1">
      <c r="A287" s="471" t="s">
        <v>2284</v>
      </c>
      <c r="B287" s="477" t="s">
        <v>2283</v>
      </c>
      <c r="C287" s="477" t="s">
        <v>3928</v>
      </c>
      <c r="D287" s="475" t="s">
        <v>1798</v>
      </c>
      <c r="E287" s="472"/>
      <c r="F287" s="467"/>
      <c r="G287" s="310" t="s">
        <v>2396</v>
      </c>
      <c r="H287" s="300" t="s">
        <v>2395</v>
      </c>
      <c r="I287" s="308" t="s">
        <v>4957</v>
      </c>
      <c r="J287" s="318"/>
      <c r="K287" s="466"/>
      <c r="L287" s="303" t="s">
        <v>2361</v>
      </c>
      <c r="M287" s="308" t="s">
        <v>2360</v>
      </c>
      <c r="N287" s="308" t="s">
        <v>4972</v>
      </c>
      <c r="O287" s="299"/>
    </row>
    <row r="288" spans="1:15" ht="72" customHeight="1">
      <c r="A288" s="471" t="s">
        <v>2281</v>
      </c>
      <c r="B288" s="477" t="s">
        <v>2280</v>
      </c>
      <c r="C288" s="477" t="s">
        <v>3928</v>
      </c>
      <c r="D288" s="475" t="s">
        <v>4308</v>
      </c>
      <c r="E288" s="472"/>
      <c r="F288" s="467"/>
      <c r="G288" s="310" t="s">
        <v>2394</v>
      </c>
      <c r="H288" s="300" t="s">
        <v>2393</v>
      </c>
      <c r="I288" s="308" t="s">
        <v>4958</v>
      </c>
      <c r="J288" s="318"/>
      <c r="K288" s="466"/>
      <c r="L288" s="303" t="s">
        <v>2359</v>
      </c>
      <c r="M288" s="308" t="s">
        <v>2358</v>
      </c>
      <c r="N288" s="308" t="s">
        <v>4973</v>
      </c>
      <c r="O288" s="299"/>
    </row>
    <row r="289" spans="1:15" ht="72" customHeight="1">
      <c r="A289" s="471" t="s">
        <v>2278</v>
      </c>
      <c r="B289" s="477" t="s">
        <v>2277</v>
      </c>
      <c r="C289" s="477" t="s">
        <v>3928</v>
      </c>
      <c r="D289" s="475" t="s">
        <v>4309</v>
      </c>
      <c r="E289" s="472"/>
      <c r="F289" s="467"/>
      <c r="G289" s="310" t="s">
        <v>2392</v>
      </c>
      <c r="H289" s="300" t="s">
        <v>2391</v>
      </c>
      <c r="I289" s="308" t="s">
        <v>4959</v>
      </c>
      <c r="J289" s="318"/>
      <c r="K289" s="466"/>
      <c r="L289" s="303" t="s">
        <v>2357</v>
      </c>
      <c r="M289" s="308" t="s">
        <v>2356</v>
      </c>
      <c r="N289" s="308" t="s">
        <v>4974</v>
      </c>
      <c r="O289" s="299"/>
    </row>
    <row r="290" spans="1:15" ht="72" customHeight="1">
      <c r="A290" s="471" t="s">
        <v>2276</v>
      </c>
      <c r="B290" s="477" t="s">
        <v>2275</v>
      </c>
      <c r="C290" s="477" t="s">
        <v>3928</v>
      </c>
      <c r="D290" s="477" t="s">
        <v>4310</v>
      </c>
      <c r="E290" s="472"/>
      <c r="F290" s="467"/>
      <c r="G290" s="310" t="s">
        <v>2390</v>
      </c>
      <c r="H290" s="300" t="s">
        <v>2389</v>
      </c>
      <c r="I290" s="308" t="s">
        <v>4960</v>
      </c>
      <c r="J290" s="318"/>
      <c r="K290" s="466"/>
      <c r="L290" s="303" t="s">
        <v>2355</v>
      </c>
      <c r="M290" s="308" t="s">
        <v>2354</v>
      </c>
      <c r="N290" s="308" t="s">
        <v>4975</v>
      </c>
      <c r="O290" s="299" t="s">
        <v>2353</v>
      </c>
    </row>
    <row r="291" spans="1:15" ht="72" customHeight="1">
      <c r="A291" s="471" t="s">
        <v>2274</v>
      </c>
      <c r="B291" s="477" t="s">
        <v>2273</v>
      </c>
      <c r="C291" s="477" t="s">
        <v>3928</v>
      </c>
      <c r="D291" s="477" t="s">
        <v>4311</v>
      </c>
      <c r="E291" s="472"/>
      <c r="F291" s="467"/>
      <c r="G291" s="310" t="s">
        <v>2388</v>
      </c>
      <c r="H291" s="300" t="s">
        <v>2387</v>
      </c>
      <c r="I291" s="308" t="s">
        <v>4961</v>
      </c>
      <c r="J291" s="318"/>
      <c r="K291" s="466"/>
      <c r="L291" s="303" t="s">
        <v>2352</v>
      </c>
      <c r="M291" s="308" t="s">
        <v>2351</v>
      </c>
      <c r="N291" s="308" t="s">
        <v>4976</v>
      </c>
      <c r="O291" s="299" t="s">
        <v>2350</v>
      </c>
    </row>
    <row r="292" spans="1:15" ht="72" customHeight="1">
      <c r="A292" s="471" t="s">
        <v>2271</v>
      </c>
      <c r="B292" s="477" t="s">
        <v>2270</v>
      </c>
      <c r="C292" s="477" t="s">
        <v>3928</v>
      </c>
      <c r="D292" s="477" t="s">
        <v>4312</v>
      </c>
      <c r="E292" s="472"/>
      <c r="F292" s="467"/>
      <c r="G292" s="310" t="s">
        <v>2386</v>
      </c>
      <c r="H292" s="300" t="s">
        <v>2385</v>
      </c>
      <c r="I292" s="308" t="s">
        <v>4962</v>
      </c>
      <c r="J292" s="318"/>
      <c r="K292" s="466"/>
      <c r="L292" s="303" t="s">
        <v>2349</v>
      </c>
      <c r="M292" s="308" t="s">
        <v>2348</v>
      </c>
      <c r="N292" s="308" t="s">
        <v>4977</v>
      </c>
      <c r="O292" s="299" t="s">
        <v>2347</v>
      </c>
    </row>
    <row r="293" spans="1:15" ht="72" customHeight="1">
      <c r="A293" s="471" t="s">
        <v>2268</v>
      </c>
      <c r="B293" s="477" t="s">
        <v>2267</v>
      </c>
      <c r="C293" s="477" t="s">
        <v>3928</v>
      </c>
      <c r="D293" s="475" t="s">
        <v>4313</v>
      </c>
      <c r="E293" s="472"/>
      <c r="F293" s="467"/>
      <c r="G293" s="310" t="s">
        <v>2384</v>
      </c>
      <c r="H293" s="300" t="s">
        <v>2383</v>
      </c>
      <c r="I293" s="308" t="s">
        <v>4963</v>
      </c>
      <c r="J293" s="318"/>
      <c r="K293" s="466"/>
      <c r="L293" s="303" t="s">
        <v>2346</v>
      </c>
      <c r="M293" s="308" t="s">
        <v>2345</v>
      </c>
      <c r="N293" s="308" t="s">
        <v>4978</v>
      </c>
      <c r="O293" s="299" t="s">
        <v>2344</v>
      </c>
    </row>
    <row r="294" spans="1:15" ht="72" customHeight="1">
      <c r="A294" s="471" t="s">
        <v>2265</v>
      </c>
      <c r="B294" s="477" t="s">
        <v>2264</v>
      </c>
      <c r="C294" s="477" t="s">
        <v>3928</v>
      </c>
      <c r="D294" s="475" t="s">
        <v>4314</v>
      </c>
      <c r="E294" s="472"/>
      <c r="F294" s="467"/>
      <c r="G294" s="315" t="s">
        <v>2382</v>
      </c>
      <c r="H294" s="300" t="s">
        <v>2381</v>
      </c>
      <c r="I294" s="308" t="s">
        <v>4964</v>
      </c>
      <c r="J294" s="318"/>
      <c r="K294" s="466"/>
      <c r="L294" s="303" t="s">
        <v>2343</v>
      </c>
      <c r="M294" s="308" t="s">
        <v>2342</v>
      </c>
      <c r="N294" s="308" t="s">
        <v>4979</v>
      </c>
      <c r="O294" s="299"/>
    </row>
    <row r="295" spans="1:15" ht="72" customHeight="1">
      <c r="A295" s="471" t="s">
        <v>2262</v>
      </c>
      <c r="B295" s="477" t="s">
        <v>2261</v>
      </c>
      <c r="C295" s="477" t="s">
        <v>3928</v>
      </c>
      <c r="D295" s="475" t="s">
        <v>4315</v>
      </c>
      <c r="E295" s="472"/>
      <c r="F295" s="467"/>
      <c r="G295" s="303" t="s">
        <v>2380</v>
      </c>
      <c r="H295" s="308" t="s">
        <v>2379</v>
      </c>
      <c r="I295" s="308" t="s">
        <v>4268</v>
      </c>
      <c r="J295" s="299"/>
      <c r="K295" s="466"/>
      <c r="L295" s="303" t="s">
        <v>2341</v>
      </c>
      <c r="M295" s="308" t="s">
        <v>2340</v>
      </c>
      <c r="N295" s="308" t="s">
        <v>4286</v>
      </c>
      <c r="O295" s="299" t="s">
        <v>2339</v>
      </c>
    </row>
    <row r="296" spans="1:15" ht="72" customHeight="1">
      <c r="A296" s="471" t="s">
        <v>2259</v>
      </c>
      <c r="B296" s="477" t="s">
        <v>2258</v>
      </c>
      <c r="C296" s="477" t="s">
        <v>3928</v>
      </c>
      <c r="D296" s="475" t="s">
        <v>3620</v>
      </c>
      <c r="E296" s="472"/>
      <c r="F296" s="467"/>
      <c r="G296" s="303" t="s">
        <v>2378</v>
      </c>
      <c r="H296" s="308" t="s">
        <v>2377</v>
      </c>
      <c r="I296" s="308" t="s">
        <v>4965</v>
      </c>
      <c r="J296" s="299"/>
      <c r="K296" s="466"/>
      <c r="L296" s="303" t="s">
        <v>2338</v>
      </c>
      <c r="M296" s="308" t="s">
        <v>2337</v>
      </c>
      <c r="N296" s="308" t="s">
        <v>4980</v>
      </c>
      <c r="O296" s="299"/>
    </row>
    <row r="297" spans="1:15" ht="72" customHeight="1">
      <c r="A297" s="471" t="s">
        <v>2256</v>
      </c>
      <c r="B297" s="477" t="s">
        <v>2255</v>
      </c>
      <c r="C297" s="477" t="s">
        <v>3928</v>
      </c>
      <c r="D297" s="475" t="s">
        <v>4316</v>
      </c>
      <c r="E297" s="472"/>
      <c r="F297" s="467"/>
      <c r="G297" s="303" t="s">
        <v>2376</v>
      </c>
      <c r="H297" s="308" t="s">
        <v>2375</v>
      </c>
      <c r="I297" s="308" t="s">
        <v>4966</v>
      </c>
      <c r="J297" s="299"/>
      <c r="K297" s="466"/>
      <c r="L297" s="303" t="s">
        <v>2336</v>
      </c>
      <c r="M297" s="308" t="s">
        <v>2335</v>
      </c>
      <c r="N297" s="308" t="s">
        <v>4981</v>
      </c>
      <c r="O297" s="299" t="s">
        <v>2334</v>
      </c>
    </row>
    <row r="298" spans="1:15" ht="72" customHeight="1">
      <c r="A298" s="471" t="s">
        <v>2253</v>
      </c>
      <c r="B298" s="477" t="s">
        <v>2252</v>
      </c>
      <c r="C298" s="477" t="s">
        <v>3928</v>
      </c>
      <c r="D298" s="475" t="s">
        <v>4317</v>
      </c>
      <c r="E298" s="472"/>
      <c r="F298" s="467"/>
      <c r="G298" s="303" t="s">
        <v>2374</v>
      </c>
      <c r="H298" s="308" t="s">
        <v>2373</v>
      </c>
      <c r="I298" s="304" t="s">
        <v>4967</v>
      </c>
      <c r="J298" s="299"/>
      <c r="K298" s="466"/>
      <c r="L298" s="303" t="s">
        <v>2333</v>
      </c>
      <c r="M298" s="308" t="s">
        <v>2332</v>
      </c>
      <c r="N298" s="308" t="s">
        <v>4982</v>
      </c>
      <c r="O298" s="299" t="s">
        <v>2331</v>
      </c>
    </row>
    <row r="299" spans="1:15" ht="72" customHeight="1">
      <c r="A299" s="471" t="s">
        <v>2251</v>
      </c>
      <c r="B299" s="477" t="s">
        <v>2250</v>
      </c>
      <c r="C299" s="477" t="s">
        <v>3928</v>
      </c>
      <c r="D299" s="475" t="s">
        <v>4318</v>
      </c>
      <c r="E299" s="472"/>
      <c r="F299" s="467"/>
      <c r="G299" s="305" t="s">
        <v>2372</v>
      </c>
      <c r="H299" s="304" t="s">
        <v>2371</v>
      </c>
      <c r="I299" s="304" t="s">
        <v>4273</v>
      </c>
      <c r="J299" s="299"/>
      <c r="K299" s="466"/>
      <c r="L299" s="303" t="s">
        <v>2330</v>
      </c>
      <c r="M299" s="308" t="s">
        <v>2329</v>
      </c>
      <c r="N299" s="308" t="s">
        <v>4983</v>
      </c>
      <c r="O299" s="299" t="s">
        <v>2328</v>
      </c>
    </row>
    <row r="300" spans="1:15" ht="72" customHeight="1">
      <c r="A300" s="471" t="s">
        <v>2249</v>
      </c>
      <c r="B300" s="477" t="s">
        <v>2248</v>
      </c>
      <c r="C300" s="477" t="s">
        <v>3928</v>
      </c>
      <c r="D300" s="475" t="s">
        <v>4319</v>
      </c>
      <c r="E300" s="472"/>
      <c r="F300" s="467"/>
      <c r="G300" s="305" t="s">
        <v>2370</v>
      </c>
      <c r="H300" s="304" t="s">
        <v>2369</v>
      </c>
      <c r="I300" s="308" t="s">
        <v>4968</v>
      </c>
      <c r="J300" s="299"/>
      <c r="K300" s="466"/>
      <c r="L300" s="303" t="s">
        <v>2327</v>
      </c>
      <c r="M300" s="308" t="s">
        <v>2326</v>
      </c>
      <c r="N300" s="308" t="s">
        <v>4984</v>
      </c>
      <c r="O300" s="299" t="s">
        <v>2325</v>
      </c>
    </row>
    <row r="301" spans="1:15" ht="72" customHeight="1">
      <c r="A301" s="471" t="s">
        <v>2246</v>
      </c>
      <c r="B301" s="477" t="s">
        <v>2245</v>
      </c>
      <c r="C301" s="477" t="s">
        <v>3928</v>
      </c>
      <c r="D301" s="475" t="s">
        <v>4320</v>
      </c>
      <c r="E301" s="472"/>
      <c r="F301" s="467"/>
      <c r="G301" s="303" t="s">
        <v>2368</v>
      </c>
      <c r="H301" s="308" t="s">
        <v>2367</v>
      </c>
      <c r="I301" s="308" t="s">
        <v>4969</v>
      </c>
      <c r="J301" s="299" t="s">
        <v>2366</v>
      </c>
      <c r="K301" s="466"/>
      <c r="L301" s="303" t="s">
        <v>2324</v>
      </c>
      <c r="M301" s="308" t="s">
        <v>2323</v>
      </c>
      <c r="N301" s="308" t="s">
        <v>4985</v>
      </c>
      <c r="O301" s="298"/>
    </row>
    <row r="302" spans="1:15" ht="72" customHeight="1">
      <c r="A302" s="471" t="s">
        <v>2244</v>
      </c>
      <c r="B302" s="477" t="s">
        <v>2243</v>
      </c>
      <c r="C302" s="477" t="s">
        <v>3928</v>
      </c>
      <c r="D302" s="475" t="s">
        <v>4321</v>
      </c>
      <c r="E302" s="472"/>
      <c r="F302" s="467"/>
      <c r="G302" s="303" t="s">
        <v>2365</v>
      </c>
      <c r="H302" s="308" t="s">
        <v>2364</v>
      </c>
      <c r="I302" s="308" t="s">
        <v>4970</v>
      </c>
      <c r="J302" s="299"/>
      <c r="K302" s="466"/>
      <c r="L302" s="303" t="s">
        <v>2322</v>
      </c>
      <c r="M302" s="308" t="s">
        <v>2321</v>
      </c>
      <c r="N302" s="308" t="s">
        <v>4986</v>
      </c>
      <c r="O302" s="299" t="s">
        <v>2320</v>
      </c>
    </row>
    <row r="303" spans="1:15" ht="72" customHeight="1">
      <c r="A303" s="471" t="s">
        <v>2242</v>
      </c>
      <c r="B303" s="477" t="s">
        <v>2241</v>
      </c>
      <c r="C303" s="477" t="s">
        <v>3928</v>
      </c>
      <c r="D303" s="475" t="s">
        <v>4322</v>
      </c>
      <c r="E303" s="472"/>
      <c r="F303" s="467"/>
      <c r="G303" s="303" t="s">
        <v>2363</v>
      </c>
      <c r="H303" s="308" t="s">
        <v>2362</v>
      </c>
      <c r="I303" s="308" t="s">
        <v>4971</v>
      </c>
      <c r="J303" s="299"/>
      <c r="K303" s="466"/>
      <c r="L303" s="325" t="s">
        <v>2319</v>
      </c>
      <c r="M303" s="308" t="s">
        <v>2318</v>
      </c>
      <c r="N303" s="308" t="s">
        <v>4987</v>
      </c>
      <c r="O303" s="299" t="s">
        <v>2317</v>
      </c>
    </row>
    <row r="304" spans="1:15" ht="72" customHeight="1">
      <c r="A304" s="471" t="s">
        <v>2239</v>
      </c>
      <c r="B304" s="477" t="s">
        <v>2238</v>
      </c>
      <c r="C304" s="477" t="s">
        <v>3928</v>
      </c>
      <c r="D304" s="475" t="s">
        <v>4323</v>
      </c>
      <c r="E304" s="472"/>
      <c r="F304" s="467"/>
      <c r="G304" s="303" t="s">
        <v>2361</v>
      </c>
      <c r="H304" s="308" t="s">
        <v>2360</v>
      </c>
      <c r="I304" s="308" t="s">
        <v>4972</v>
      </c>
      <c r="J304" s="299"/>
      <c r="K304" s="466"/>
      <c r="L304" s="303" t="s">
        <v>2316</v>
      </c>
      <c r="M304" s="308" t="s">
        <v>2315</v>
      </c>
      <c r="N304" s="308" t="s">
        <v>4988</v>
      </c>
      <c r="O304" s="299" t="s">
        <v>2314</v>
      </c>
    </row>
    <row r="305" spans="1:15" ht="72" customHeight="1">
      <c r="A305" s="471" t="s">
        <v>2236</v>
      </c>
      <c r="B305" s="477" t="s">
        <v>2235</v>
      </c>
      <c r="C305" s="477" t="s">
        <v>3928</v>
      </c>
      <c r="D305" s="477" t="s">
        <v>4324</v>
      </c>
      <c r="E305" s="472"/>
      <c r="F305" s="467"/>
      <c r="G305" s="303" t="s">
        <v>2359</v>
      </c>
      <c r="H305" s="308" t="s">
        <v>2358</v>
      </c>
      <c r="I305" s="308" t="s">
        <v>4973</v>
      </c>
      <c r="J305" s="299"/>
      <c r="K305" s="466"/>
      <c r="L305" s="303" t="s">
        <v>2313</v>
      </c>
      <c r="M305" s="308" t="s">
        <v>2312</v>
      </c>
      <c r="N305" s="308" t="s">
        <v>4989</v>
      </c>
      <c r="O305" s="299" t="s">
        <v>2311</v>
      </c>
    </row>
    <row r="306" spans="1:15" ht="72" customHeight="1">
      <c r="A306" s="471" t="s">
        <v>4325</v>
      </c>
      <c r="B306" s="477" t="s">
        <v>2232</v>
      </c>
      <c r="C306" s="477" t="s">
        <v>3928</v>
      </c>
      <c r="D306" s="475" t="s">
        <v>4326</v>
      </c>
      <c r="E306" s="472"/>
      <c r="F306" s="467"/>
      <c r="G306" s="303" t="s">
        <v>2357</v>
      </c>
      <c r="H306" s="308" t="s">
        <v>2356</v>
      </c>
      <c r="I306" s="308" t="s">
        <v>4974</v>
      </c>
      <c r="J306" s="299"/>
      <c r="K306" s="466"/>
      <c r="L306" s="303" t="s">
        <v>2310</v>
      </c>
      <c r="M306" s="308" t="s">
        <v>2309</v>
      </c>
      <c r="N306" s="308" t="s">
        <v>4990</v>
      </c>
      <c r="O306" s="299" t="s">
        <v>2306</v>
      </c>
    </row>
    <row r="307" spans="1:15" ht="72" customHeight="1">
      <c r="A307" s="471" t="s">
        <v>2230</v>
      </c>
      <c r="B307" s="477" t="s">
        <v>2229</v>
      </c>
      <c r="C307" s="477" t="s">
        <v>3928</v>
      </c>
      <c r="D307" s="475" t="s">
        <v>4327</v>
      </c>
      <c r="E307" s="472"/>
      <c r="F307" s="467"/>
      <c r="G307" s="303" t="s">
        <v>2355</v>
      </c>
      <c r="H307" s="308" t="s">
        <v>2354</v>
      </c>
      <c r="I307" s="308" t="s">
        <v>4975</v>
      </c>
      <c r="J307" s="299" t="s">
        <v>2353</v>
      </c>
      <c r="K307" s="466"/>
      <c r="L307" s="323" t="s">
        <v>2308</v>
      </c>
      <c r="M307" s="308" t="s">
        <v>2307</v>
      </c>
      <c r="N307" s="308" t="s">
        <v>4991</v>
      </c>
      <c r="O307" s="299" t="s">
        <v>2306</v>
      </c>
    </row>
    <row r="308" spans="1:15" ht="72" customHeight="1">
      <c r="A308" s="471" t="s">
        <v>2227</v>
      </c>
      <c r="B308" s="477" t="s">
        <v>2226</v>
      </c>
      <c r="C308" s="477" t="s">
        <v>3928</v>
      </c>
      <c r="D308" s="475" t="s">
        <v>4328</v>
      </c>
      <c r="E308" s="472"/>
      <c r="F308" s="467"/>
      <c r="G308" s="303" t="s">
        <v>2352</v>
      </c>
      <c r="H308" s="308" t="s">
        <v>2351</v>
      </c>
      <c r="I308" s="308" t="s">
        <v>4976</v>
      </c>
      <c r="J308" s="299" t="s">
        <v>2350</v>
      </c>
      <c r="K308" s="466"/>
      <c r="L308" s="303" t="s">
        <v>2305</v>
      </c>
      <c r="M308" s="308" t="s">
        <v>2304</v>
      </c>
      <c r="N308" s="308" t="s">
        <v>4992</v>
      </c>
      <c r="O308" s="299" t="s">
        <v>2301</v>
      </c>
    </row>
    <row r="309" spans="1:15" ht="72" customHeight="1">
      <c r="A309" s="471" t="s">
        <v>2225</v>
      </c>
      <c r="B309" s="477" t="s">
        <v>2221</v>
      </c>
      <c r="C309" s="477" t="s">
        <v>3928</v>
      </c>
      <c r="D309" s="475" t="s">
        <v>4329</v>
      </c>
      <c r="E309" s="472"/>
      <c r="F309" s="467"/>
      <c r="G309" s="303" t="s">
        <v>2349</v>
      </c>
      <c r="H309" s="308" t="s">
        <v>2348</v>
      </c>
      <c r="I309" s="308" t="s">
        <v>4977</v>
      </c>
      <c r="J309" s="299" t="s">
        <v>2347</v>
      </c>
      <c r="K309" s="466"/>
      <c r="L309" s="303" t="s">
        <v>2303</v>
      </c>
      <c r="M309" s="308" t="s">
        <v>2302</v>
      </c>
      <c r="N309" s="308" t="s">
        <v>4993</v>
      </c>
      <c r="O309" s="299" t="s">
        <v>2301</v>
      </c>
    </row>
    <row r="310" spans="1:15" ht="72" customHeight="1">
      <c r="A310" s="471" t="s">
        <v>2224</v>
      </c>
      <c r="B310" s="477" t="s">
        <v>2219</v>
      </c>
      <c r="C310" s="477" t="s">
        <v>3928</v>
      </c>
      <c r="D310" s="475" t="s">
        <v>4330</v>
      </c>
      <c r="E310" s="472"/>
      <c r="F310" s="467"/>
      <c r="G310" s="303" t="s">
        <v>2346</v>
      </c>
      <c r="H310" s="308" t="s">
        <v>2345</v>
      </c>
      <c r="I310" s="308" t="s">
        <v>4978</v>
      </c>
      <c r="J310" s="299" t="s">
        <v>2344</v>
      </c>
      <c r="K310" s="466"/>
      <c r="L310" s="303" t="s">
        <v>2300</v>
      </c>
      <c r="M310" s="308" t="s">
        <v>2299</v>
      </c>
      <c r="N310" s="308" t="s">
        <v>4994</v>
      </c>
      <c r="O310" s="299" t="s">
        <v>2298</v>
      </c>
    </row>
    <row r="311" spans="1:15" ht="72" customHeight="1">
      <c r="A311" s="471" t="s">
        <v>2218</v>
      </c>
      <c r="B311" s="477" t="s">
        <v>2217</v>
      </c>
      <c r="C311" s="477" t="s">
        <v>3928</v>
      </c>
      <c r="D311" s="475" t="s">
        <v>4331</v>
      </c>
      <c r="E311" s="472"/>
      <c r="F311" s="467"/>
      <c r="G311" s="303" t="s">
        <v>2343</v>
      </c>
      <c r="H311" s="308" t="s">
        <v>2342</v>
      </c>
      <c r="I311" s="308" t="s">
        <v>4979</v>
      </c>
      <c r="J311" s="299"/>
      <c r="K311" s="466"/>
      <c r="L311" s="303" t="s">
        <v>2297</v>
      </c>
      <c r="M311" s="308" t="s">
        <v>2296</v>
      </c>
      <c r="N311" s="308" t="s">
        <v>4995</v>
      </c>
      <c r="O311" s="299" t="s">
        <v>2295</v>
      </c>
    </row>
    <row r="312" spans="1:15" ht="72" customHeight="1">
      <c r="A312" s="471" t="s">
        <v>2215</v>
      </c>
      <c r="B312" s="477" t="s">
        <v>2214</v>
      </c>
      <c r="C312" s="477" t="s">
        <v>3928</v>
      </c>
      <c r="D312" s="475" t="s">
        <v>4332</v>
      </c>
      <c r="E312" s="472"/>
      <c r="F312" s="467"/>
      <c r="G312" s="303" t="s">
        <v>2341</v>
      </c>
      <c r="H312" s="308" t="s">
        <v>2340</v>
      </c>
      <c r="I312" s="308" t="s">
        <v>4286</v>
      </c>
      <c r="J312" s="299" t="s">
        <v>2339</v>
      </c>
      <c r="K312" s="466"/>
      <c r="L312" s="303" t="s">
        <v>2294</v>
      </c>
      <c r="M312" s="308" t="s">
        <v>2293</v>
      </c>
      <c r="N312" s="308" t="s">
        <v>4304</v>
      </c>
      <c r="O312" s="299" t="s">
        <v>2285</v>
      </c>
    </row>
    <row r="313" spans="1:15" ht="72" customHeight="1">
      <c r="A313" s="471" t="s">
        <v>2212</v>
      </c>
      <c r="B313" s="477" t="s">
        <v>2211</v>
      </c>
      <c r="C313" s="477" t="s">
        <v>3928</v>
      </c>
      <c r="D313" s="475" t="s">
        <v>4333</v>
      </c>
      <c r="E313" s="472"/>
      <c r="F313" s="467"/>
      <c r="G313" s="303" t="s">
        <v>2338</v>
      </c>
      <c r="H313" s="308" t="s">
        <v>2337</v>
      </c>
      <c r="I313" s="308" t="s">
        <v>4980</v>
      </c>
      <c r="J313" s="299"/>
      <c r="K313" s="466"/>
      <c r="L313" s="324" t="s">
        <v>2292</v>
      </c>
      <c r="M313" s="308" t="s">
        <v>2291</v>
      </c>
      <c r="N313" s="308" t="s">
        <v>4996</v>
      </c>
      <c r="O313" s="299"/>
    </row>
    <row r="314" spans="1:15" ht="72" customHeight="1">
      <c r="A314" s="471" t="s">
        <v>2209</v>
      </c>
      <c r="B314" s="477" t="s">
        <v>2208</v>
      </c>
      <c r="C314" s="477" t="s">
        <v>3928</v>
      </c>
      <c r="D314" s="475" t="s">
        <v>4334</v>
      </c>
      <c r="E314" s="472"/>
      <c r="F314" s="467"/>
      <c r="G314" s="303" t="s">
        <v>2336</v>
      </c>
      <c r="H314" s="308" t="s">
        <v>2335</v>
      </c>
      <c r="I314" s="308" t="s">
        <v>4981</v>
      </c>
      <c r="J314" s="299" t="s">
        <v>2334</v>
      </c>
      <c r="K314" s="466"/>
      <c r="L314" s="303" t="s">
        <v>2290</v>
      </c>
      <c r="M314" s="308" t="s">
        <v>1804</v>
      </c>
      <c r="N314" s="308" t="s">
        <v>1803</v>
      </c>
      <c r="O314" s="299" t="s">
        <v>2282</v>
      </c>
    </row>
    <row r="315" spans="1:15" ht="72" customHeight="1">
      <c r="A315" s="471" t="s">
        <v>2206</v>
      </c>
      <c r="B315" s="477" t="s">
        <v>2205</v>
      </c>
      <c r="C315" s="477" t="s">
        <v>3928</v>
      </c>
      <c r="D315" s="475" t="s">
        <v>4335</v>
      </c>
      <c r="E315" s="472"/>
      <c r="F315" s="467"/>
      <c r="G315" s="303" t="s">
        <v>2333</v>
      </c>
      <c r="H315" s="308" t="s">
        <v>2332</v>
      </c>
      <c r="I315" s="308" t="s">
        <v>4982</v>
      </c>
      <c r="J315" s="299" t="s">
        <v>2331</v>
      </c>
      <c r="K315" s="466"/>
      <c r="L315" s="303" t="s">
        <v>2289</v>
      </c>
      <c r="M315" s="308" t="s">
        <v>2288</v>
      </c>
      <c r="N315" s="308" t="s">
        <v>4997</v>
      </c>
      <c r="O315" s="299" t="s">
        <v>2279</v>
      </c>
    </row>
    <row r="316" spans="1:15" ht="72" customHeight="1">
      <c r="A316" s="471" t="s">
        <v>2204</v>
      </c>
      <c r="B316" s="477" t="s">
        <v>2203</v>
      </c>
      <c r="C316" s="477" t="s">
        <v>3928</v>
      </c>
      <c r="D316" s="475" t="s">
        <v>4336</v>
      </c>
      <c r="E316" s="472"/>
      <c r="F316" s="467"/>
      <c r="G316" s="303" t="s">
        <v>2330</v>
      </c>
      <c r="H316" s="308" t="s">
        <v>2329</v>
      </c>
      <c r="I316" s="308" t="s">
        <v>4983</v>
      </c>
      <c r="J316" s="299" t="s">
        <v>2328</v>
      </c>
      <c r="K316" s="466"/>
      <c r="L316" s="303" t="s">
        <v>2287</v>
      </c>
      <c r="M316" s="308" t="s">
        <v>2286</v>
      </c>
      <c r="N316" s="308" t="s">
        <v>4307</v>
      </c>
      <c r="O316" s="299" t="s">
        <v>2285</v>
      </c>
    </row>
    <row r="317" spans="1:15" ht="72" customHeight="1">
      <c r="A317" s="471" t="s">
        <v>2202</v>
      </c>
      <c r="B317" s="477" t="s">
        <v>2201</v>
      </c>
      <c r="C317" s="477" t="s">
        <v>3928</v>
      </c>
      <c r="D317" s="477" t="s">
        <v>4337</v>
      </c>
      <c r="E317" s="472"/>
      <c r="F317" s="484"/>
      <c r="G317" s="303" t="s">
        <v>2327</v>
      </c>
      <c r="H317" s="308" t="s">
        <v>2326</v>
      </c>
      <c r="I317" s="308" t="s">
        <v>4984</v>
      </c>
      <c r="J317" s="299" t="s">
        <v>2325</v>
      </c>
      <c r="K317" s="466"/>
      <c r="L317" s="303" t="s">
        <v>2284</v>
      </c>
      <c r="M317" s="308" t="s">
        <v>2283</v>
      </c>
      <c r="N317" s="308" t="s">
        <v>1798</v>
      </c>
      <c r="O317" s="299" t="s">
        <v>2282</v>
      </c>
    </row>
    <row r="318" spans="1:15" ht="72" customHeight="1">
      <c r="A318" s="471" t="s">
        <v>2199</v>
      </c>
      <c r="B318" s="477" t="s">
        <v>2198</v>
      </c>
      <c r="C318" s="477" t="s">
        <v>3928</v>
      </c>
      <c r="D318" s="475" t="s">
        <v>4338</v>
      </c>
      <c r="E318" s="472"/>
      <c r="F318" s="467"/>
      <c r="G318" s="303" t="s">
        <v>2324</v>
      </c>
      <c r="H318" s="308" t="s">
        <v>2323</v>
      </c>
      <c r="I318" s="308" t="s">
        <v>4985</v>
      </c>
      <c r="J318" s="298"/>
      <c r="K318" s="466"/>
      <c r="L318" s="303" t="s">
        <v>2281</v>
      </c>
      <c r="M318" s="308" t="s">
        <v>2280</v>
      </c>
      <c r="N318" s="308" t="s">
        <v>4998</v>
      </c>
      <c r="O318" s="299" t="s">
        <v>2279</v>
      </c>
    </row>
    <row r="319" spans="1:15" ht="72" customHeight="1">
      <c r="A319" s="471" t="s">
        <v>2197</v>
      </c>
      <c r="B319" s="477" t="s">
        <v>2196</v>
      </c>
      <c r="C319" s="477" t="s">
        <v>3928</v>
      </c>
      <c r="D319" s="475" t="s">
        <v>4339</v>
      </c>
      <c r="E319" s="472"/>
      <c r="F319" s="467"/>
      <c r="G319" s="303" t="s">
        <v>2322</v>
      </c>
      <c r="H319" s="308" t="s">
        <v>2321</v>
      </c>
      <c r="I319" s="308" t="s">
        <v>4986</v>
      </c>
      <c r="J319" s="299" t="s">
        <v>2320</v>
      </c>
      <c r="K319" s="466"/>
      <c r="L319" s="303" t="s">
        <v>2278</v>
      </c>
      <c r="M319" s="308" t="s">
        <v>2277</v>
      </c>
      <c r="N319" s="308" t="s">
        <v>4999</v>
      </c>
      <c r="O319" s="299"/>
    </row>
    <row r="320" spans="1:15" ht="72" customHeight="1">
      <c r="A320" s="471" t="s">
        <v>4340</v>
      </c>
      <c r="B320" s="477" t="s">
        <v>3906</v>
      </c>
      <c r="C320" s="477" t="s">
        <v>3928</v>
      </c>
      <c r="D320" s="475" t="s">
        <v>4341</v>
      </c>
      <c r="E320" s="472"/>
      <c r="F320" s="467"/>
      <c r="G320" s="325" t="s">
        <v>2319</v>
      </c>
      <c r="H320" s="308" t="s">
        <v>2318</v>
      </c>
      <c r="I320" s="308" t="s">
        <v>4987</v>
      </c>
      <c r="J320" s="299" t="s">
        <v>2317</v>
      </c>
      <c r="K320" s="466"/>
      <c r="L320" s="323" t="s">
        <v>2276</v>
      </c>
      <c r="M320" s="308" t="s">
        <v>2275</v>
      </c>
      <c r="N320" s="308" t="s">
        <v>5000</v>
      </c>
      <c r="O320" s="299"/>
    </row>
    <row r="321" spans="1:15" ht="72" customHeight="1">
      <c r="A321" s="471" t="s">
        <v>4342</v>
      </c>
      <c r="B321" s="477" t="s">
        <v>4343</v>
      </c>
      <c r="C321" s="477" t="s">
        <v>3928</v>
      </c>
      <c r="D321" s="477" t="s">
        <v>4344</v>
      </c>
      <c r="E321" s="472"/>
      <c r="F321" s="467"/>
      <c r="G321" s="303" t="s">
        <v>2316</v>
      </c>
      <c r="H321" s="308" t="s">
        <v>2315</v>
      </c>
      <c r="I321" s="308" t="s">
        <v>4988</v>
      </c>
      <c r="J321" s="299" t="s">
        <v>2314</v>
      </c>
      <c r="K321" s="466"/>
      <c r="L321" s="323" t="s">
        <v>2274</v>
      </c>
      <c r="M321" s="308" t="s">
        <v>2273</v>
      </c>
      <c r="N321" s="308" t="s">
        <v>5001</v>
      </c>
      <c r="O321" s="299" t="s">
        <v>2272</v>
      </c>
    </row>
    <row r="322" spans="1:15" ht="72" customHeight="1">
      <c r="A322" s="471" t="s">
        <v>4345</v>
      </c>
      <c r="B322" s="477" t="s">
        <v>4346</v>
      </c>
      <c r="C322" s="477" t="s">
        <v>3928</v>
      </c>
      <c r="D322" s="477" t="s">
        <v>4347</v>
      </c>
      <c r="E322" s="472"/>
      <c r="F322" s="467"/>
      <c r="G322" s="303" t="s">
        <v>2313</v>
      </c>
      <c r="H322" s="308" t="s">
        <v>2312</v>
      </c>
      <c r="I322" s="308" t="s">
        <v>4989</v>
      </c>
      <c r="J322" s="299" t="s">
        <v>2311</v>
      </c>
      <c r="K322" s="466"/>
      <c r="L322" s="323" t="s">
        <v>2271</v>
      </c>
      <c r="M322" s="308" t="s">
        <v>2270</v>
      </c>
      <c r="N322" s="308" t="s">
        <v>5002</v>
      </c>
      <c r="O322" s="299" t="s">
        <v>2269</v>
      </c>
    </row>
    <row r="323" spans="1:15" ht="72" customHeight="1">
      <c r="A323" s="471" t="s">
        <v>4348</v>
      </c>
      <c r="B323" s="477" t="s">
        <v>4349</v>
      </c>
      <c r="C323" s="477" t="s">
        <v>3928</v>
      </c>
      <c r="D323" s="477" t="s">
        <v>4350</v>
      </c>
      <c r="E323" s="472"/>
      <c r="F323" s="467"/>
      <c r="G323" s="303" t="s">
        <v>2310</v>
      </c>
      <c r="H323" s="308" t="s">
        <v>2309</v>
      </c>
      <c r="I323" s="308" t="s">
        <v>4990</v>
      </c>
      <c r="J323" s="299" t="s">
        <v>2306</v>
      </c>
      <c r="K323" s="466"/>
      <c r="L323" s="323" t="s">
        <v>2268</v>
      </c>
      <c r="M323" s="308" t="s">
        <v>2267</v>
      </c>
      <c r="N323" s="308" t="s">
        <v>5003</v>
      </c>
      <c r="O323" s="299" t="s">
        <v>2266</v>
      </c>
    </row>
    <row r="324" spans="1:15" ht="72" customHeight="1">
      <c r="A324" s="471" t="s">
        <v>2192</v>
      </c>
      <c r="B324" s="477" t="s">
        <v>2191</v>
      </c>
      <c r="C324" s="477" t="s">
        <v>3928</v>
      </c>
      <c r="D324" s="475" t="s">
        <v>4351</v>
      </c>
      <c r="E324" s="472"/>
      <c r="F324" s="484"/>
      <c r="G324" s="323" t="s">
        <v>2308</v>
      </c>
      <c r="H324" s="308" t="s">
        <v>2307</v>
      </c>
      <c r="I324" s="308" t="s">
        <v>4991</v>
      </c>
      <c r="J324" s="299" t="s">
        <v>2306</v>
      </c>
      <c r="K324" s="466"/>
      <c r="L324" s="323" t="s">
        <v>2265</v>
      </c>
      <c r="M324" s="308" t="s">
        <v>2264</v>
      </c>
      <c r="N324" s="308" t="s">
        <v>5004</v>
      </c>
      <c r="O324" s="299" t="s">
        <v>2263</v>
      </c>
    </row>
    <row r="325" spans="1:15" ht="72" customHeight="1">
      <c r="A325" s="471" t="s">
        <v>2190</v>
      </c>
      <c r="B325" s="477" t="s">
        <v>4352</v>
      </c>
      <c r="C325" s="477" t="s">
        <v>3928</v>
      </c>
      <c r="D325" s="475" t="s">
        <v>4353</v>
      </c>
      <c r="E325" s="472"/>
      <c r="F325" s="467"/>
      <c r="G325" s="303" t="s">
        <v>2305</v>
      </c>
      <c r="H325" s="308" t="s">
        <v>2304</v>
      </c>
      <c r="I325" s="308" t="s">
        <v>4992</v>
      </c>
      <c r="J325" s="299" t="s">
        <v>2301</v>
      </c>
      <c r="K325" s="466"/>
      <c r="L325" s="767" t="s">
        <v>6119</v>
      </c>
      <c r="M325" s="751" t="s">
        <v>6120</v>
      </c>
      <c r="N325" s="751" t="s">
        <v>6285</v>
      </c>
      <c r="O325" s="299" t="s">
        <v>2260</v>
      </c>
    </row>
    <row r="326" spans="1:15" ht="72" customHeight="1">
      <c r="A326" s="471" t="s">
        <v>2188</v>
      </c>
      <c r="B326" s="477" t="s">
        <v>2187</v>
      </c>
      <c r="C326" s="477" t="s">
        <v>3928</v>
      </c>
      <c r="D326" s="475" t="s">
        <v>4354</v>
      </c>
      <c r="E326" s="472"/>
      <c r="F326" s="467"/>
      <c r="G326" s="303" t="s">
        <v>2303</v>
      </c>
      <c r="H326" s="308" t="s">
        <v>2302</v>
      </c>
      <c r="I326" s="308" t="s">
        <v>4993</v>
      </c>
      <c r="J326" s="299" t="s">
        <v>2301</v>
      </c>
      <c r="K326" s="466"/>
      <c r="L326" s="323" t="s">
        <v>2259</v>
      </c>
      <c r="M326" s="308" t="s">
        <v>2258</v>
      </c>
      <c r="N326" s="308" t="s">
        <v>5006</v>
      </c>
      <c r="O326" s="299" t="s">
        <v>2257</v>
      </c>
    </row>
    <row r="327" spans="1:15" ht="72" customHeight="1">
      <c r="A327" s="471" t="s">
        <v>2186</v>
      </c>
      <c r="B327" s="477" t="s">
        <v>2143</v>
      </c>
      <c r="C327" s="477" t="s">
        <v>3928</v>
      </c>
      <c r="D327" s="475" t="s">
        <v>4355</v>
      </c>
      <c r="E327" s="472"/>
      <c r="F327" s="467"/>
      <c r="G327" s="303" t="s">
        <v>2300</v>
      </c>
      <c r="H327" s="308" t="s">
        <v>2299</v>
      </c>
      <c r="I327" s="308" t="s">
        <v>4994</v>
      </c>
      <c r="J327" s="299" t="s">
        <v>2298</v>
      </c>
      <c r="K327" s="466"/>
      <c r="L327" s="323" t="s">
        <v>2253</v>
      </c>
      <c r="M327" s="308" t="s">
        <v>2252</v>
      </c>
      <c r="N327" s="308" t="s">
        <v>6194</v>
      </c>
      <c r="O327" s="299"/>
    </row>
    <row r="328" spans="1:15" ht="72" customHeight="1">
      <c r="A328" s="471" t="s">
        <v>2185</v>
      </c>
      <c r="B328" s="477" t="s">
        <v>2184</v>
      </c>
      <c r="C328" s="477" t="s">
        <v>3928</v>
      </c>
      <c r="D328" s="475" t="s">
        <v>4356</v>
      </c>
      <c r="E328" s="472"/>
      <c r="F328" s="467"/>
      <c r="G328" s="303" t="s">
        <v>2297</v>
      </c>
      <c r="H328" s="308" t="s">
        <v>2296</v>
      </c>
      <c r="I328" s="308" t="s">
        <v>4995</v>
      </c>
      <c r="J328" s="299" t="s">
        <v>2295</v>
      </c>
      <c r="K328" s="466"/>
      <c r="L328" s="303" t="s">
        <v>2251</v>
      </c>
      <c r="M328" s="308" t="s">
        <v>2250</v>
      </c>
      <c r="N328" s="308" t="s">
        <v>5009</v>
      </c>
      <c r="O328" s="299"/>
    </row>
    <row r="329" spans="1:15" ht="72" customHeight="1">
      <c r="A329" s="471" t="s">
        <v>4357</v>
      </c>
      <c r="B329" s="477" t="s">
        <v>4358</v>
      </c>
      <c r="C329" s="477" t="s">
        <v>3928</v>
      </c>
      <c r="D329" s="475" t="s">
        <v>4359</v>
      </c>
      <c r="E329" s="472"/>
      <c r="F329" s="467"/>
      <c r="G329" s="303" t="s">
        <v>2294</v>
      </c>
      <c r="H329" s="308" t="s">
        <v>2293</v>
      </c>
      <c r="I329" s="308" t="s">
        <v>4304</v>
      </c>
      <c r="J329" s="299" t="s">
        <v>2285</v>
      </c>
      <c r="K329" s="466"/>
      <c r="L329" s="303" t="s">
        <v>2249</v>
      </c>
      <c r="M329" s="308" t="s">
        <v>2248</v>
      </c>
      <c r="N329" s="475" t="s">
        <v>4319</v>
      </c>
      <c r="O329" s="299" t="s">
        <v>2247</v>
      </c>
    </row>
    <row r="330" spans="1:15" ht="72" customHeight="1">
      <c r="A330" s="471" t="s">
        <v>2181</v>
      </c>
      <c r="B330" s="477" t="s">
        <v>2180</v>
      </c>
      <c r="C330" s="477" t="s">
        <v>3928</v>
      </c>
      <c r="D330" s="475" t="s">
        <v>4360</v>
      </c>
      <c r="E330" s="472"/>
      <c r="F330" s="467"/>
      <c r="G330" s="324" t="s">
        <v>2292</v>
      </c>
      <c r="H330" s="308" t="s">
        <v>2291</v>
      </c>
      <c r="I330" s="308" t="s">
        <v>4996</v>
      </c>
      <c r="J330" s="299"/>
      <c r="K330" s="466"/>
      <c r="L330" s="303" t="s">
        <v>2246</v>
      </c>
      <c r="M330" s="308" t="s">
        <v>2245</v>
      </c>
      <c r="N330" s="308" t="s">
        <v>5010</v>
      </c>
      <c r="O330" s="299"/>
    </row>
    <row r="331" spans="1:15" ht="72" customHeight="1">
      <c r="A331" s="482" t="s">
        <v>3006</v>
      </c>
      <c r="B331" s="483" t="s">
        <v>4361</v>
      </c>
      <c r="C331" s="477" t="s">
        <v>3928</v>
      </c>
      <c r="D331" s="475" t="s">
        <v>4353</v>
      </c>
      <c r="E331" s="472"/>
      <c r="F331" s="467"/>
      <c r="G331" s="303" t="s">
        <v>2290</v>
      </c>
      <c r="H331" s="308" t="s">
        <v>1804</v>
      </c>
      <c r="I331" s="308" t="s">
        <v>1803</v>
      </c>
      <c r="J331" s="299" t="s">
        <v>2282</v>
      </c>
      <c r="K331" s="466"/>
      <c r="L331" s="303" t="s">
        <v>2244</v>
      </c>
      <c r="M331" s="308" t="s">
        <v>2243</v>
      </c>
      <c r="N331" s="308" t="s">
        <v>5011</v>
      </c>
      <c r="O331" s="299"/>
    </row>
    <row r="332" spans="1:15" ht="72" customHeight="1">
      <c r="A332" s="471" t="s">
        <v>2179</v>
      </c>
      <c r="B332" s="477" t="s">
        <v>2178</v>
      </c>
      <c r="C332" s="477" t="s">
        <v>3928</v>
      </c>
      <c r="D332" s="475" t="s">
        <v>4362</v>
      </c>
      <c r="E332" s="472"/>
      <c r="F332" s="467"/>
      <c r="G332" s="303" t="s">
        <v>2289</v>
      </c>
      <c r="H332" s="308" t="s">
        <v>2288</v>
      </c>
      <c r="I332" s="308" t="s">
        <v>4997</v>
      </c>
      <c r="J332" s="299" t="s">
        <v>2279</v>
      </c>
      <c r="K332" s="466"/>
      <c r="L332" s="303" t="s">
        <v>2242</v>
      </c>
      <c r="M332" s="308" t="s">
        <v>2241</v>
      </c>
      <c r="N332" s="308" t="s">
        <v>5012</v>
      </c>
      <c r="O332" s="299" t="s">
        <v>2240</v>
      </c>
    </row>
    <row r="333" spans="1:15" ht="72" customHeight="1">
      <c r="A333" s="471" t="s">
        <v>2177</v>
      </c>
      <c r="B333" s="477" t="s">
        <v>2176</v>
      </c>
      <c r="C333" s="477" t="s">
        <v>3928</v>
      </c>
      <c r="D333" s="475" t="s">
        <v>4363</v>
      </c>
      <c r="E333" s="472"/>
      <c r="F333" s="467"/>
      <c r="G333" s="303" t="s">
        <v>2287</v>
      </c>
      <c r="H333" s="308" t="s">
        <v>2286</v>
      </c>
      <c r="I333" s="308" t="s">
        <v>4307</v>
      </c>
      <c r="J333" s="299" t="s">
        <v>2285</v>
      </c>
      <c r="K333" s="466"/>
      <c r="L333" s="303" t="s">
        <v>2239</v>
      </c>
      <c r="M333" s="308" t="s">
        <v>2238</v>
      </c>
      <c r="N333" s="308" t="s">
        <v>4323</v>
      </c>
      <c r="O333" s="299" t="s">
        <v>2237</v>
      </c>
    </row>
    <row r="334" spans="1:15" ht="72" customHeight="1">
      <c r="A334" s="471" t="s">
        <v>2175</v>
      </c>
      <c r="B334" s="477" t="s">
        <v>2174</v>
      </c>
      <c r="C334" s="477" t="s">
        <v>3928</v>
      </c>
      <c r="D334" s="475" t="s">
        <v>4364</v>
      </c>
      <c r="E334" s="472"/>
      <c r="F334" s="467"/>
      <c r="G334" s="303" t="s">
        <v>2284</v>
      </c>
      <c r="H334" s="308" t="s">
        <v>2283</v>
      </c>
      <c r="I334" s="308" t="s">
        <v>1798</v>
      </c>
      <c r="J334" s="299" t="s">
        <v>2282</v>
      </c>
      <c r="K334" s="466"/>
      <c r="L334" s="303" t="s">
        <v>2236</v>
      </c>
      <c r="M334" s="308" t="s">
        <v>2235</v>
      </c>
      <c r="N334" s="308" t="s">
        <v>5013</v>
      </c>
      <c r="O334" s="299" t="s">
        <v>2234</v>
      </c>
    </row>
    <row r="335" spans="1:15" ht="72" customHeight="1">
      <c r="A335" s="471" t="s">
        <v>2173</v>
      </c>
      <c r="B335" s="477" t="s">
        <v>2172</v>
      </c>
      <c r="C335" s="477" t="s">
        <v>3928</v>
      </c>
      <c r="D335" s="475" t="s">
        <v>4365</v>
      </c>
      <c r="E335" s="472"/>
      <c r="F335" s="467"/>
      <c r="G335" s="303" t="s">
        <v>2281</v>
      </c>
      <c r="H335" s="308" t="s">
        <v>2280</v>
      </c>
      <c r="I335" s="308" t="s">
        <v>4998</v>
      </c>
      <c r="J335" s="299" t="s">
        <v>2279</v>
      </c>
      <c r="K335" s="466"/>
      <c r="L335" s="303" t="s">
        <v>2233</v>
      </c>
      <c r="M335" s="308" t="s">
        <v>2232</v>
      </c>
      <c r="N335" s="308" t="s">
        <v>5014</v>
      </c>
      <c r="O335" s="299" t="s">
        <v>2231</v>
      </c>
    </row>
    <row r="336" spans="1:15" ht="72" customHeight="1">
      <c r="A336" s="471" t="s">
        <v>2171</v>
      </c>
      <c r="B336" s="477" t="s">
        <v>2170</v>
      </c>
      <c r="C336" s="477" t="s">
        <v>3928</v>
      </c>
      <c r="D336" s="475" t="s">
        <v>4366</v>
      </c>
      <c r="E336" s="472"/>
      <c r="F336" s="467"/>
      <c r="G336" s="303" t="s">
        <v>2278</v>
      </c>
      <c r="H336" s="308" t="s">
        <v>2277</v>
      </c>
      <c r="I336" s="308" t="s">
        <v>4999</v>
      </c>
      <c r="J336" s="299"/>
      <c r="K336" s="466"/>
      <c r="L336" s="303" t="s">
        <v>2230</v>
      </c>
      <c r="M336" s="308" t="s">
        <v>2229</v>
      </c>
      <c r="N336" s="308" t="s">
        <v>5015</v>
      </c>
      <c r="O336" s="299" t="s">
        <v>2228</v>
      </c>
    </row>
    <row r="337" spans="1:15" ht="72" customHeight="1">
      <c r="A337" s="471" t="s">
        <v>2169</v>
      </c>
      <c r="B337" s="477" t="s">
        <v>2168</v>
      </c>
      <c r="C337" s="477" t="s">
        <v>3928</v>
      </c>
      <c r="D337" s="475" t="s">
        <v>4367</v>
      </c>
      <c r="E337" s="472"/>
      <c r="F337" s="484"/>
      <c r="G337" s="323" t="s">
        <v>2276</v>
      </c>
      <c r="H337" s="308" t="s">
        <v>2275</v>
      </c>
      <c r="I337" s="308" t="s">
        <v>5000</v>
      </c>
      <c r="J337" s="299"/>
      <c r="K337" s="466"/>
      <c r="L337" s="303" t="s">
        <v>2227</v>
      </c>
      <c r="M337" s="308" t="s">
        <v>2226</v>
      </c>
      <c r="N337" s="308" t="s">
        <v>5016</v>
      </c>
      <c r="O337" s="299"/>
    </row>
    <row r="338" spans="1:15" ht="72" customHeight="1">
      <c r="A338" s="482" t="s">
        <v>2167</v>
      </c>
      <c r="B338" s="483" t="s">
        <v>2166</v>
      </c>
      <c r="C338" s="477" t="s">
        <v>3928</v>
      </c>
      <c r="D338" s="475" t="s">
        <v>4368</v>
      </c>
      <c r="E338" s="472"/>
      <c r="F338" s="467"/>
      <c r="G338" s="323" t="s">
        <v>2274</v>
      </c>
      <c r="H338" s="308" t="s">
        <v>2273</v>
      </c>
      <c r="I338" s="308" t="s">
        <v>5001</v>
      </c>
      <c r="J338" s="299" t="s">
        <v>2272</v>
      </c>
      <c r="K338" s="466"/>
      <c r="L338" s="303" t="s">
        <v>2225</v>
      </c>
      <c r="M338" s="308" t="s">
        <v>2221</v>
      </c>
      <c r="N338" s="308" t="s">
        <v>5017</v>
      </c>
      <c r="O338" s="299" t="s">
        <v>2223</v>
      </c>
    </row>
    <row r="339" spans="1:15" ht="72" customHeight="1">
      <c r="A339" s="315" t="s">
        <v>6198</v>
      </c>
      <c r="B339" s="483"/>
      <c r="C339" s="477"/>
      <c r="D339" s="315" t="s">
        <v>6197</v>
      </c>
      <c r="E339" s="299" t="e" vm="39">
        <v>#VALUE!</v>
      </c>
      <c r="F339" s="467"/>
      <c r="G339" s="323" t="s">
        <v>2271</v>
      </c>
      <c r="H339" s="308" t="s">
        <v>2270</v>
      </c>
      <c r="I339" s="308" t="s">
        <v>5002</v>
      </c>
      <c r="J339" s="299" t="s">
        <v>2269</v>
      </c>
      <c r="K339" s="466"/>
      <c r="L339" s="303" t="s">
        <v>2224</v>
      </c>
      <c r="M339" s="308" t="s">
        <v>2219</v>
      </c>
      <c r="N339" s="308" t="s">
        <v>5018</v>
      </c>
      <c r="O339" s="299" t="s">
        <v>2223</v>
      </c>
    </row>
    <row r="340" spans="1:15" ht="72" customHeight="1">
      <c r="A340" s="482" t="s">
        <v>2165</v>
      </c>
      <c r="B340" s="483" t="s">
        <v>2164</v>
      </c>
      <c r="C340" s="477" t="s">
        <v>3928</v>
      </c>
      <c r="D340" s="477" t="s">
        <v>4369</v>
      </c>
      <c r="E340" s="472"/>
      <c r="F340" s="467"/>
      <c r="G340" s="323" t="s">
        <v>2268</v>
      </c>
      <c r="H340" s="308" t="s">
        <v>2267</v>
      </c>
      <c r="I340" s="308" t="s">
        <v>5003</v>
      </c>
      <c r="J340" s="299" t="s">
        <v>2266</v>
      </c>
      <c r="K340" s="466"/>
      <c r="L340" s="305" t="s">
        <v>2222</v>
      </c>
      <c r="M340" s="304" t="s">
        <v>2221</v>
      </c>
      <c r="N340" s="301" t="s">
        <v>5017</v>
      </c>
      <c r="O340" s="299"/>
    </row>
    <row r="341" spans="1:15" ht="72" customHeight="1">
      <c r="A341" s="474" t="s">
        <v>2163</v>
      </c>
      <c r="B341" s="473" t="s">
        <v>2162</v>
      </c>
      <c r="C341" s="477" t="s">
        <v>3928</v>
      </c>
      <c r="D341" s="473" t="s">
        <v>4370</v>
      </c>
      <c r="E341" s="472"/>
      <c r="F341" s="467"/>
      <c r="G341" s="323" t="s">
        <v>2265</v>
      </c>
      <c r="H341" s="308" t="s">
        <v>2264</v>
      </c>
      <c r="I341" s="308" t="s">
        <v>5004</v>
      </c>
      <c r="J341" s="299" t="s">
        <v>2263</v>
      </c>
      <c r="K341" s="466"/>
      <c r="L341" s="305" t="s">
        <v>2220</v>
      </c>
      <c r="M341" s="304" t="s">
        <v>2219</v>
      </c>
      <c r="N341" s="301" t="s">
        <v>5018</v>
      </c>
      <c r="O341" s="299"/>
    </row>
    <row r="342" spans="1:15" ht="72" customHeight="1">
      <c r="A342" s="474" t="s">
        <v>2161</v>
      </c>
      <c r="B342" s="473" t="s">
        <v>2160</v>
      </c>
      <c r="C342" s="477" t="s">
        <v>3928</v>
      </c>
      <c r="D342" s="473" t="s">
        <v>4371</v>
      </c>
      <c r="E342" s="472"/>
      <c r="F342" s="467"/>
      <c r="G342" s="323" t="s">
        <v>2262</v>
      </c>
      <c r="H342" s="308" t="s">
        <v>2261</v>
      </c>
      <c r="I342" s="308" t="s">
        <v>6192</v>
      </c>
      <c r="J342" s="299" t="s">
        <v>2260</v>
      </c>
      <c r="K342" s="466"/>
      <c r="L342" s="303" t="s">
        <v>2218</v>
      </c>
      <c r="M342" s="308" t="s">
        <v>2217</v>
      </c>
      <c r="N342" s="308" t="s">
        <v>5019</v>
      </c>
      <c r="O342" s="299" t="s">
        <v>2216</v>
      </c>
    </row>
    <row r="343" spans="1:15" ht="72" customHeight="1">
      <c r="A343" s="474" t="s">
        <v>4372</v>
      </c>
      <c r="B343" s="473" t="s">
        <v>4373</v>
      </c>
      <c r="C343" s="477" t="s">
        <v>3928</v>
      </c>
      <c r="D343" s="473" t="s">
        <v>4374</v>
      </c>
      <c r="E343" s="472"/>
      <c r="F343" s="467"/>
      <c r="G343" s="767" t="s">
        <v>6119</v>
      </c>
      <c r="H343" s="751" t="s">
        <v>6120</v>
      </c>
      <c r="I343" s="751" t="s">
        <v>6191</v>
      </c>
      <c r="J343" s="299" t="s">
        <v>2260</v>
      </c>
      <c r="K343" s="466"/>
      <c r="L343" s="303" t="s">
        <v>2215</v>
      </c>
      <c r="M343" s="308" t="s">
        <v>2214</v>
      </c>
      <c r="N343" s="308" t="s">
        <v>5020</v>
      </c>
      <c r="O343" s="299" t="s">
        <v>2213</v>
      </c>
    </row>
    <row r="344" spans="1:15" ht="72" customHeight="1">
      <c r="A344" s="474" t="s">
        <v>4375</v>
      </c>
      <c r="B344" s="473" t="s">
        <v>4376</v>
      </c>
      <c r="C344" s="477" t="s">
        <v>3928</v>
      </c>
      <c r="D344" s="473" t="s">
        <v>4377</v>
      </c>
      <c r="E344" s="472"/>
      <c r="F344" s="467"/>
      <c r="G344" s="315" t="s">
        <v>6198</v>
      </c>
      <c r="H344" s="315"/>
      <c r="I344" s="315" t="s">
        <v>6197</v>
      </c>
      <c r="J344" s="299" t="e" vm="39">
        <v>#VALUE!</v>
      </c>
      <c r="K344" s="466"/>
      <c r="L344" s="303" t="s">
        <v>2212</v>
      </c>
      <c r="M344" s="308" t="s">
        <v>2211</v>
      </c>
      <c r="N344" s="308" t="s">
        <v>5021</v>
      </c>
      <c r="O344" s="299" t="s">
        <v>2210</v>
      </c>
    </row>
    <row r="345" spans="1:15" ht="72" customHeight="1">
      <c r="A345" s="471" t="s">
        <v>2158</v>
      </c>
      <c r="B345" s="477" t="s">
        <v>2157</v>
      </c>
      <c r="C345" s="477" t="s">
        <v>3928</v>
      </c>
      <c r="D345" s="475" t="s">
        <v>4378</v>
      </c>
      <c r="E345" s="472"/>
      <c r="F345" s="484"/>
      <c r="G345" s="323" t="s">
        <v>2259</v>
      </c>
      <c r="H345" s="308" t="s">
        <v>2258</v>
      </c>
      <c r="I345" s="308" t="s">
        <v>5006</v>
      </c>
      <c r="J345" s="299" t="s">
        <v>2257</v>
      </c>
      <c r="K345" s="466"/>
      <c r="L345" s="303" t="s">
        <v>2209</v>
      </c>
      <c r="M345" s="308" t="s">
        <v>2208</v>
      </c>
      <c r="N345" s="308" t="s">
        <v>5022</v>
      </c>
      <c r="O345" s="299" t="s">
        <v>2207</v>
      </c>
    </row>
    <row r="346" spans="1:15" ht="72" customHeight="1">
      <c r="A346" s="471" t="s">
        <v>2156</v>
      </c>
      <c r="B346" s="477" t="s">
        <v>2155</v>
      </c>
      <c r="C346" s="477" t="s">
        <v>3928</v>
      </c>
      <c r="D346" s="475" t="s">
        <v>4379</v>
      </c>
      <c r="E346" s="472"/>
      <c r="F346" s="467"/>
      <c r="G346" s="323" t="s">
        <v>2256</v>
      </c>
      <c r="H346" s="308" t="s">
        <v>2255</v>
      </c>
      <c r="I346" s="308" t="s">
        <v>6193</v>
      </c>
      <c r="J346" s="299" t="s">
        <v>2254</v>
      </c>
      <c r="K346" s="466"/>
      <c r="L346" s="303" t="s">
        <v>2206</v>
      </c>
      <c r="M346" s="308" t="s">
        <v>2205</v>
      </c>
      <c r="N346" s="308" t="s">
        <v>5023</v>
      </c>
      <c r="O346" s="299"/>
    </row>
    <row r="347" spans="1:15" ht="72" customHeight="1">
      <c r="A347" s="471" t="s">
        <v>2154</v>
      </c>
      <c r="B347" s="477" t="s">
        <v>2153</v>
      </c>
      <c r="C347" s="477" t="s">
        <v>3928</v>
      </c>
      <c r="D347" s="475" t="s">
        <v>4380</v>
      </c>
      <c r="E347" s="472"/>
      <c r="F347" s="467"/>
      <c r="G347" s="323" t="s">
        <v>2253</v>
      </c>
      <c r="H347" s="308" t="s">
        <v>2252</v>
      </c>
      <c r="I347" s="308" t="s">
        <v>6194</v>
      </c>
      <c r="J347" s="299"/>
      <c r="K347" s="466"/>
      <c r="L347" s="303" t="s">
        <v>2204</v>
      </c>
      <c r="M347" s="308" t="s">
        <v>2203</v>
      </c>
      <c r="N347" s="308" t="s">
        <v>4336</v>
      </c>
      <c r="O347" s="299"/>
    </row>
    <row r="348" spans="1:15" ht="72" customHeight="1">
      <c r="A348" s="471" t="s">
        <v>2152</v>
      </c>
      <c r="B348" s="477" t="s">
        <v>2151</v>
      </c>
      <c r="C348" s="477" t="s">
        <v>3928</v>
      </c>
      <c r="D348" s="475" t="s">
        <v>4381</v>
      </c>
      <c r="E348" s="472"/>
      <c r="F348" s="467"/>
      <c r="G348" s="303" t="s">
        <v>2251</v>
      </c>
      <c r="H348" s="308" t="s">
        <v>2250</v>
      </c>
      <c r="I348" s="308" t="s">
        <v>5009</v>
      </c>
      <c r="J348" s="299"/>
      <c r="K348" s="466"/>
      <c r="L348" s="303" t="s">
        <v>2202</v>
      </c>
      <c r="M348" s="308" t="s">
        <v>2201</v>
      </c>
      <c r="N348" s="308" t="s">
        <v>5024</v>
      </c>
      <c r="O348" s="299" t="s">
        <v>2200</v>
      </c>
    </row>
    <row r="349" spans="1:15" ht="72" customHeight="1">
      <c r="A349" s="471" t="s">
        <v>2150</v>
      </c>
      <c r="B349" s="477" t="s">
        <v>2149</v>
      </c>
      <c r="C349" s="477" t="s">
        <v>3928</v>
      </c>
      <c r="D349" s="475" t="s">
        <v>4382</v>
      </c>
      <c r="E349" s="472"/>
      <c r="F349" s="467"/>
      <c r="G349" s="303" t="s">
        <v>2249</v>
      </c>
      <c r="H349" s="308" t="s">
        <v>2248</v>
      </c>
      <c r="I349" s="475" t="s">
        <v>4319</v>
      </c>
      <c r="J349" s="299" t="s">
        <v>2247</v>
      </c>
      <c r="K349" s="466"/>
      <c r="L349" s="303" t="s">
        <v>2199</v>
      </c>
      <c r="M349" s="308" t="s">
        <v>2198</v>
      </c>
      <c r="N349" s="308" t="s">
        <v>5025</v>
      </c>
      <c r="O349" s="299"/>
    </row>
    <row r="350" spans="1:15" ht="72" customHeight="1">
      <c r="A350" s="471" t="s">
        <v>2125</v>
      </c>
      <c r="B350" s="477" t="s">
        <v>2124</v>
      </c>
      <c r="C350" s="477" t="s">
        <v>3928</v>
      </c>
      <c r="D350" s="477" t="s">
        <v>4383</v>
      </c>
      <c r="E350" s="472"/>
      <c r="F350" s="467"/>
      <c r="G350" s="303" t="s">
        <v>2246</v>
      </c>
      <c r="H350" s="308" t="s">
        <v>2245</v>
      </c>
      <c r="I350" s="308" t="s">
        <v>5010</v>
      </c>
      <c r="J350" s="299"/>
      <c r="K350" s="466"/>
      <c r="L350" s="303" t="s">
        <v>2197</v>
      </c>
      <c r="M350" s="308" t="s">
        <v>2196</v>
      </c>
      <c r="N350" s="308" t="s">
        <v>4339</v>
      </c>
      <c r="O350" s="299" t="s">
        <v>2195</v>
      </c>
    </row>
    <row r="351" spans="1:15" ht="72" customHeight="1">
      <c r="A351" s="480" t="s">
        <v>2148</v>
      </c>
      <c r="B351" s="479" t="s">
        <v>2147</v>
      </c>
      <c r="C351" s="477" t="s">
        <v>3928</v>
      </c>
      <c r="D351" s="473" t="s">
        <v>4384</v>
      </c>
      <c r="E351" s="472"/>
      <c r="F351" s="467"/>
      <c r="G351" s="303" t="s">
        <v>2244</v>
      </c>
      <c r="H351" s="308" t="s">
        <v>2243</v>
      </c>
      <c r="I351" s="308" t="s">
        <v>5011</v>
      </c>
      <c r="J351" s="299"/>
      <c r="K351" s="466"/>
      <c r="L351" s="315" t="s">
        <v>2194</v>
      </c>
      <c r="M351" s="306"/>
      <c r="N351" s="308" t="s">
        <v>5026</v>
      </c>
      <c r="O351" s="299" t="s">
        <v>2193</v>
      </c>
    </row>
    <row r="352" spans="1:15" ht="72" customHeight="1">
      <c r="A352" s="471" t="s">
        <v>2121</v>
      </c>
      <c r="B352" s="477" t="s">
        <v>2120</v>
      </c>
      <c r="C352" s="477" t="s">
        <v>3928</v>
      </c>
      <c r="D352" s="477" t="s">
        <v>4385</v>
      </c>
      <c r="E352" s="472"/>
      <c r="F352" s="467"/>
      <c r="G352" s="303" t="s">
        <v>2242</v>
      </c>
      <c r="H352" s="308" t="s">
        <v>2241</v>
      </c>
      <c r="I352" s="308" t="s">
        <v>5012</v>
      </c>
      <c r="J352" s="299" t="s">
        <v>2240</v>
      </c>
      <c r="K352" s="466"/>
      <c r="L352" s="315" t="s">
        <v>6198</v>
      </c>
      <c r="M352" s="315"/>
      <c r="N352" s="315" t="s">
        <v>6197</v>
      </c>
      <c r="O352" s="299" t="e" vm="39">
        <v>#VALUE!</v>
      </c>
    </row>
    <row r="353" spans="1:15" ht="72" customHeight="1">
      <c r="A353" s="471" t="s">
        <v>2117</v>
      </c>
      <c r="B353" s="477" t="s">
        <v>2116</v>
      </c>
      <c r="C353" s="477" t="s">
        <v>3928</v>
      </c>
      <c r="D353" s="477" t="s">
        <v>4386</v>
      </c>
      <c r="E353" s="472"/>
      <c r="F353" s="467"/>
      <c r="G353" s="303" t="s">
        <v>2239</v>
      </c>
      <c r="H353" s="308" t="s">
        <v>2238</v>
      </c>
      <c r="I353" s="308" t="s">
        <v>4323</v>
      </c>
      <c r="J353" s="299" t="s">
        <v>2237</v>
      </c>
      <c r="K353" s="466"/>
      <c r="L353" s="303" t="s">
        <v>2192</v>
      </c>
      <c r="M353" s="308" t="s">
        <v>2191</v>
      </c>
      <c r="N353" s="308" t="s">
        <v>5027</v>
      </c>
      <c r="O353" s="318"/>
    </row>
    <row r="354" spans="1:15" ht="72" customHeight="1">
      <c r="A354" s="471" t="s">
        <v>2115</v>
      </c>
      <c r="B354" s="477" t="s">
        <v>2114</v>
      </c>
      <c r="C354" s="477" t="s">
        <v>3928</v>
      </c>
      <c r="D354" s="477" t="s">
        <v>4387</v>
      </c>
      <c r="E354" s="472"/>
      <c r="F354" s="467"/>
      <c r="G354" s="303" t="s">
        <v>2236</v>
      </c>
      <c r="H354" s="308" t="s">
        <v>2235</v>
      </c>
      <c r="I354" s="308" t="s">
        <v>5013</v>
      </c>
      <c r="J354" s="299" t="s">
        <v>2234</v>
      </c>
      <c r="K354" s="466"/>
      <c r="L354" s="303" t="s">
        <v>2190</v>
      </c>
      <c r="M354" s="308" t="s">
        <v>2189</v>
      </c>
      <c r="N354" s="308" t="s">
        <v>5028</v>
      </c>
      <c r="O354" s="318"/>
    </row>
    <row r="355" spans="1:15" ht="72" customHeight="1">
      <c r="A355" s="471" t="s">
        <v>2113</v>
      </c>
      <c r="B355" s="477" t="s">
        <v>2112</v>
      </c>
      <c r="C355" s="477" t="s">
        <v>3928</v>
      </c>
      <c r="D355" s="477" t="s">
        <v>4388</v>
      </c>
      <c r="E355" s="472"/>
      <c r="F355" s="467"/>
      <c r="G355" s="303" t="s">
        <v>2233</v>
      </c>
      <c r="H355" s="308" t="s">
        <v>2232</v>
      </c>
      <c r="I355" s="308" t="s">
        <v>5014</v>
      </c>
      <c r="J355" s="299" t="s">
        <v>2231</v>
      </c>
      <c r="K355" s="466"/>
      <c r="L355" s="308" t="s">
        <v>2188</v>
      </c>
      <c r="M355" s="308" t="s">
        <v>2187</v>
      </c>
      <c r="N355" s="308" t="s">
        <v>5029</v>
      </c>
      <c r="O355" s="318"/>
    </row>
    <row r="356" spans="1:15" ht="72" customHeight="1">
      <c r="A356" s="471" t="s">
        <v>2111</v>
      </c>
      <c r="B356" s="477" t="s">
        <v>2106</v>
      </c>
      <c r="C356" s="477" t="s">
        <v>3928</v>
      </c>
      <c r="D356" s="477" t="s">
        <v>4389</v>
      </c>
      <c r="E356" s="472"/>
      <c r="F356" s="467"/>
      <c r="G356" s="303" t="s">
        <v>2230</v>
      </c>
      <c r="H356" s="308" t="s">
        <v>2229</v>
      </c>
      <c r="I356" s="308" t="s">
        <v>5015</v>
      </c>
      <c r="J356" s="299" t="s">
        <v>2228</v>
      </c>
      <c r="K356" s="466"/>
      <c r="L356" s="308" t="s">
        <v>2186</v>
      </c>
      <c r="M356" s="308" t="s">
        <v>2143</v>
      </c>
      <c r="N356" s="308" t="s">
        <v>5030</v>
      </c>
      <c r="O356" s="299"/>
    </row>
    <row r="357" spans="1:15" ht="72" customHeight="1">
      <c r="A357" s="471" t="s">
        <v>2110</v>
      </c>
      <c r="B357" s="477" t="s">
        <v>2106</v>
      </c>
      <c r="C357" s="477" t="s">
        <v>3928</v>
      </c>
      <c r="D357" s="477" t="s">
        <v>4389</v>
      </c>
      <c r="E357" s="472"/>
      <c r="F357" s="467"/>
      <c r="G357" s="303" t="s">
        <v>2227</v>
      </c>
      <c r="H357" s="308" t="s">
        <v>2226</v>
      </c>
      <c r="I357" s="308" t="s">
        <v>5016</v>
      </c>
      <c r="J357" s="299"/>
      <c r="K357" s="466"/>
      <c r="L357" s="303" t="s">
        <v>2185</v>
      </c>
      <c r="M357" s="308" t="s">
        <v>2184</v>
      </c>
      <c r="N357" s="308" t="s">
        <v>4359</v>
      </c>
      <c r="O357" s="299"/>
    </row>
    <row r="358" spans="1:15" ht="72" customHeight="1">
      <c r="A358" s="471" t="s">
        <v>2109</v>
      </c>
      <c r="B358" s="477" t="s">
        <v>1994</v>
      </c>
      <c r="C358" s="477" t="s">
        <v>3928</v>
      </c>
      <c r="D358" s="477" t="s">
        <v>4390</v>
      </c>
      <c r="E358" s="472" t="s">
        <v>2108</v>
      </c>
      <c r="F358" s="467"/>
      <c r="G358" s="303" t="s">
        <v>2225</v>
      </c>
      <c r="H358" s="308" t="s">
        <v>2221</v>
      </c>
      <c r="I358" s="308" t="s">
        <v>5017</v>
      </c>
      <c r="J358" s="299" t="s">
        <v>2223</v>
      </c>
      <c r="K358" s="466"/>
      <c r="L358" s="303" t="s">
        <v>2183</v>
      </c>
      <c r="M358" s="308" t="s">
        <v>2182</v>
      </c>
      <c r="N358" s="308" t="s">
        <v>5031</v>
      </c>
      <c r="O358" s="299"/>
    </row>
    <row r="359" spans="1:15" ht="72" customHeight="1">
      <c r="A359" s="471" t="s">
        <v>2107</v>
      </c>
      <c r="B359" s="477" t="s">
        <v>2106</v>
      </c>
      <c r="C359" s="477" t="s">
        <v>3928</v>
      </c>
      <c r="D359" s="477" t="s">
        <v>4389</v>
      </c>
      <c r="E359" s="472" t="s">
        <v>2105</v>
      </c>
      <c r="F359" s="467"/>
      <c r="G359" s="303" t="s">
        <v>2224</v>
      </c>
      <c r="H359" s="308" t="s">
        <v>2219</v>
      </c>
      <c r="I359" s="308" t="s">
        <v>5018</v>
      </c>
      <c r="J359" s="299" t="s">
        <v>2223</v>
      </c>
      <c r="K359" s="466"/>
      <c r="L359" s="303" t="s">
        <v>2181</v>
      </c>
      <c r="M359" s="308" t="s">
        <v>2180</v>
      </c>
      <c r="N359" s="308" t="s">
        <v>5032</v>
      </c>
      <c r="O359" s="299"/>
    </row>
    <row r="360" spans="1:15" ht="72" customHeight="1">
      <c r="A360" s="471" t="s">
        <v>2104</v>
      </c>
      <c r="B360" s="477" t="s">
        <v>1994</v>
      </c>
      <c r="C360" s="477" t="s">
        <v>3928</v>
      </c>
      <c r="D360" s="477" t="s">
        <v>4390</v>
      </c>
      <c r="E360" s="472" t="s">
        <v>2103</v>
      </c>
      <c r="F360" s="467"/>
      <c r="G360" s="305" t="s">
        <v>2222</v>
      </c>
      <c r="H360" s="304" t="s">
        <v>2221</v>
      </c>
      <c r="I360" s="301" t="s">
        <v>5017</v>
      </c>
      <c r="J360" s="299"/>
      <c r="K360" s="466"/>
      <c r="L360" s="303" t="s">
        <v>2179</v>
      </c>
      <c r="M360" s="308" t="s">
        <v>2178</v>
      </c>
      <c r="N360" s="308" t="s">
        <v>5033</v>
      </c>
      <c r="O360" s="299"/>
    </row>
    <row r="361" spans="1:15" ht="72" customHeight="1">
      <c r="A361" s="471" t="s">
        <v>2102</v>
      </c>
      <c r="B361" s="477" t="s">
        <v>1994</v>
      </c>
      <c r="C361" s="477" t="s">
        <v>3928</v>
      </c>
      <c r="D361" s="477" t="s">
        <v>4390</v>
      </c>
      <c r="E361" s="472" t="s">
        <v>2101</v>
      </c>
      <c r="F361" s="467"/>
      <c r="G361" s="305" t="s">
        <v>2220</v>
      </c>
      <c r="H361" s="304" t="s">
        <v>2219</v>
      </c>
      <c r="I361" s="301" t="s">
        <v>5018</v>
      </c>
      <c r="J361" s="299"/>
      <c r="K361" s="466"/>
      <c r="L361" s="303" t="s">
        <v>2177</v>
      </c>
      <c r="M361" s="308" t="s">
        <v>2176</v>
      </c>
      <c r="N361" s="308" t="s">
        <v>5034</v>
      </c>
      <c r="O361" s="299"/>
    </row>
    <row r="362" spans="1:15" ht="72" customHeight="1">
      <c r="A362" s="471" t="s">
        <v>2100</v>
      </c>
      <c r="B362" s="477" t="s">
        <v>1994</v>
      </c>
      <c r="C362" s="477" t="s">
        <v>3928</v>
      </c>
      <c r="D362" s="477" t="s">
        <v>4390</v>
      </c>
      <c r="E362" s="472" t="s">
        <v>2099</v>
      </c>
      <c r="F362" s="467"/>
      <c r="G362" s="303" t="s">
        <v>2218</v>
      </c>
      <c r="H362" s="308" t="s">
        <v>2217</v>
      </c>
      <c r="I362" s="308" t="s">
        <v>5019</v>
      </c>
      <c r="J362" s="299" t="s">
        <v>2216</v>
      </c>
      <c r="K362" s="466"/>
      <c r="L362" s="303" t="s">
        <v>2175</v>
      </c>
      <c r="M362" s="308" t="s">
        <v>2174</v>
      </c>
      <c r="N362" s="308" t="s">
        <v>5035</v>
      </c>
      <c r="O362" s="299"/>
    </row>
    <row r="363" spans="1:15" ht="72" customHeight="1">
      <c r="A363" s="471" t="s">
        <v>2098</v>
      </c>
      <c r="B363" s="477" t="s">
        <v>2090</v>
      </c>
      <c r="C363" s="477" t="s">
        <v>3928</v>
      </c>
      <c r="D363" s="477" t="s">
        <v>4391</v>
      </c>
      <c r="E363" s="472" t="s">
        <v>2082</v>
      </c>
      <c r="F363" s="467"/>
      <c r="G363" s="303" t="s">
        <v>2215</v>
      </c>
      <c r="H363" s="308" t="s">
        <v>2214</v>
      </c>
      <c r="I363" s="308" t="s">
        <v>5020</v>
      </c>
      <c r="J363" s="299" t="s">
        <v>2213</v>
      </c>
      <c r="K363" s="466"/>
      <c r="L363" s="303" t="s">
        <v>2173</v>
      </c>
      <c r="M363" s="308" t="s">
        <v>2172</v>
      </c>
      <c r="N363" s="308" t="s">
        <v>4366</v>
      </c>
      <c r="O363" s="299"/>
    </row>
    <row r="364" spans="1:15" ht="72" customHeight="1">
      <c r="A364" s="471" t="s">
        <v>2097</v>
      </c>
      <c r="B364" s="477" t="s">
        <v>2090</v>
      </c>
      <c r="C364" s="477" t="s">
        <v>3928</v>
      </c>
      <c r="D364" s="477" t="s">
        <v>4391</v>
      </c>
      <c r="E364" s="472" t="s">
        <v>2096</v>
      </c>
      <c r="F364" s="467"/>
      <c r="G364" s="303" t="s">
        <v>2212</v>
      </c>
      <c r="H364" s="308" t="s">
        <v>2211</v>
      </c>
      <c r="I364" s="308" t="s">
        <v>5021</v>
      </c>
      <c r="J364" s="299" t="s">
        <v>2210</v>
      </c>
      <c r="K364" s="466"/>
      <c r="L364" s="303" t="s">
        <v>2171</v>
      </c>
      <c r="M364" s="308" t="s">
        <v>2170</v>
      </c>
      <c r="N364" s="308" t="s">
        <v>5036</v>
      </c>
      <c r="O364" s="299"/>
    </row>
    <row r="365" spans="1:15" ht="72" customHeight="1">
      <c r="A365" s="471" t="s">
        <v>2095</v>
      </c>
      <c r="B365" s="477" t="s">
        <v>2090</v>
      </c>
      <c r="C365" s="477" t="s">
        <v>3928</v>
      </c>
      <c r="D365" s="477" t="s">
        <v>4391</v>
      </c>
      <c r="E365" s="472" t="s">
        <v>2094</v>
      </c>
      <c r="F365" s="467"/>
      <c r="G365" s="303" t="s">
        <v>2209</v>
      </c>
      <c r="H365" s="308" t="s">
        <v>2208</v>
      </c>
      <c r="I365" s="308" t="s">
        <v>5022</v>
      </c>
      <c r="J365" s="299" t="s">
        <v>2207</v>
      </c>
      <c r="K365" s="466"/>
      <c r="L365" s="303" t="s">
        <v>2169</v>
      </c>
      <c r="M365" s="308" t="s">
        <v>2168</v>
      </c>
      <c r="N365" s="308" t="s">
        <v>5037</v>
      </c>
      <c r="O365" s="299"/>
    </row>
    <row r="366" spans="1:15" ht="72" customHeight="1">
      <c r="A366" s="471" t="s">
        <v>2093</v>
      </c>
      <c r="B366" s="477" t="s">
        <v>2090</v>
      </c>
      <c r="C366" s="477" t="s">
        <v>3928</v>
      </c>
      <c r="D366" s="477" t="s">
        <v>4391</v>
      </c>
      <c r="E366" s="472" t="s">
        <v>2092</v>
      </c>
      <c r="F366" s="467"/>
      <c r="G366" s="303" t="s">
        <v>2206</v>
      </c>
      <c r="H366" s="308" t="s">
        <v>2205</v>
      </c>
      <c r="I366" s="308" t="s">
        <v>5023</v>
      </c>
      <c r="J366" s="299"/>
      <c r="K366" s="466"/>
      <c r="L366" s="303" t="s">
        <v>2167</v>
      </c>
      <c r="M366" s="308" t="s">
        <v>2166</v>
      </c>
      <c r="N366" s="308" t="s">
        <v>5038</v>
      </c>
      <c r="O366" s="318"/>
    </row>
    <row r="367" spans="1:15" ht="72" customHeight="1">
      <c r="A367" s="471" t="s">
        <v>2091</v>
      </c>
      <c r="B367" s="477" t="s">
        <v>2090</v>
      </c>
      <c r="C367" s="477" t="s">
        <v>3928</v>
      </c>
      <c r="D367" s="477" t="s">
        <v>4391</v>
      </c>
      <c r="E367" s="472" t="s">
        <v>2089</v>
      </c>
      <c r="F367" s="467"/>
      <c r="G367" s="303" t="s">
        <v>2204</v>
      </c>
      <c r="H367" s="308" t="s">
        <v>2203</v>
      </c>
      <c r="I367" s="308" t="s">
        <v>4336</v>
      </c>
      <c r="J367" s="299"/>
      <c r="K367" s="466"/>
      <c r="L367" s="303" t="s">
        <v>2165</v>
      </c>
      <c r="M367" s="308" t="s">
        <v>2164</v>
      </c>
      <c r="N367" s="308" t="s">
        <v>5039</v>
      </c>
      <c r="O367" s="318"/>
    </row>
    <row r="368" spans="1:15" ht="72" customHeight="1">
      <c r="A368" s="471" t="s">
        <v>2088</v>
      </c>
      <c r="B368" s="477" t="s">
        <v>2006</v>
      </c>
      <c r="C368" s="477" t="s">
        <v>3928</v>
      </c>
      <c r="D368" s="477" t="s">
        <v>4392</v>
      </c>
      <c r="E368" s="472" t="s">
        <v>2087</v>
      </c>
      <c r="F368" s="467"/>
      <c r="G368" s="303" t="s">
        <v>2202</v>
      </c>
      <c r="H368" s="308" t="s">
        <v>2201</v>
      </c>
      <c r="I368" s="308" t="s">
        <v>5024</v>
      </c>
      <c r="J368" s="299" t="s">
        <v>2200</v>
      </c>
      <c r="K368" s="466"/>
      <c r="L368" s="310" t="s">
        <v>2163</v>
      </c>
      <c r="M368" s="300" t="s">
        <v>2162</v>
      </c>
      <c r="N368" s="308" t="s">
        <v>5040</v>
      </c>
      <c r="O368" s="299"/>
    </row>
    <row r="369" spans="1:15" ht="72" customHeight="1">
      <c r="A369" s="471" t="s">
        <v>2086</v>
      </c>
      <c r="B369" s="477" t="s">
        <v>2006</v>
      </c>
      <c r="C369" s="477" t="s">
        <v>3928</v>
      </c>
      <c r="D369" s="477" t="s">
        <v>4392</v>
      </c>
      <c r="E369" s="472" t="s">
        <v>2085</v>
      </c>
      <c r="F369" s="467"/>
      <c r="G369" s="303" t="s">
        <v>2199</v>
      </c>
      <c r="H369" s="308" t="s">
        <v>2198</v>
      </c>
      <c r="I369" s="308" t="s">
        <v>5025</v>
      </c>
      <c r="J369" s="299"/>
      <c r="K369" s="466"/>
      <c r="L369" s="310" t="s">
        <v>2161</v>
      </c>
      <c r="M369" s="300" t="s">
        <v>2160</v>
      </c>
      <c r="N369" s="308"/>
      <c r="O369" s="299"/>
    </row>
    <row r="370" spans="1:15" ht="72" customHeight="1">
      <c r="A370" s="471" t="s">
        <v>2084</v>
      </c>
      <c r="B370" s="477" t="s">
        <v>2015</v>
      </c>
      <c r="C370" s="477" t="s">
        <v>3928</v>
      </c>
      <c r="D370" s="477" t="s">
        <v>4393</v>
      </c>
      <c r="E370" s="472" t="s">
        <v>2082</v>
      </c>
      <c r="F370" s="467"/>
      <c r="G370" s="303" t="s">
        <v>2197</v>
      </c>
      <c r="H370" s="308" t="s">
        <v>2196</v>
      </c>
      <c r="I370" s="308" t="s">
        <v>4339</v>
      </c>
      <c r="J370" s="299" t="s">
        <v>2195</v>
      </c>
      <c r="K370" s="466"/>
      <c r="L370" s="303" t="s">
        <v>2159</v>
      </c>
      <c r="M370" s="300"/>
      <c r="N370" s="308" t="s">
        <v>5041</v>
      </c>
      <c r="O370" s="299"/>
    </row>
    <row r="371" spans="1:15" ht="72" customHeight="1">
      <c r="A371" s="471" t="s">
        <v>2083</v>
      </c>
      <c r="B371" s="477" t="s">
        <v>2015</v>
      </c>
      <c r="C371" s="477" t="s">
        <v>3928</v>
      </c>
      <c r="D371" s="477" t="s">
        <v>4393</v>
      </c>
      <c r="E371" s="472" t="s">
        <v>2082</v>
      </c>
      <c r="F371" s="467"/>
      <c r="G371" s="315" t="s">
        <v>2194</v>
      </c>
      <c r="H371" s="306"/>
      <c r="I371" s="308" t="s">
        <v>5026</v>
      </c>
      <c r="J371" s="299" t="s">
        <v>2193</v>
      </c>
      <c r="K371" s="466"/>
      <c r="L371" s="303" t="s">
        <v>2158</v>
      </c>
      <c r="M371" s="308" t="s">
        <v>2157</v>
      </c>
      <c r="N371" s="308" t="s">
        <v>5042</v>
      </c>
      <c r="O371" s="299"/>
    </row>
    <row r="372" spans="1:15" ht="72" customHeight="1">
      <c r="A372" s="471" t="s">
        <v>2081</v>
      </c>
      <c r="B372" s="477" t="s">
        <v>2075</v>
      </c>
      <c r="C372" s="477" t="s">
        <v>3928</v>
      </c>
      <c r="D372" s="477" t="s">
        <v>4394</v>
      </c>
      <c r="E372" s="472" t="s">
        <v>2080</v>
      </c>
      <c r="F372" s="467"/>
      <c r="G372" s="303" t="s">
        <v>2192</v>
      </c>
      <c r="H372" s="308" t="s">
        <v>2191</v>
      </c>
      <c r="I372" s="308" t="s">
        <v>5027</v>
      </c>
      <c r="J372" s="318"/>
      <c r="K372" s="466"/>
      <c r="L372" s="303" t="s">
        <v>2156</v>
      </c>
      <c r="M372" s="308" t="s">
        <v>2155</v>
      </c>
      <c r="N372" s="308" t="s">
        <v>5043</v>
      </c>
      <c r="O372" s="299"/>
    </row>
    <row r="373" spans="1:15" ht="72" customHeight="1">
      <c r="A373" s="471" t="s">
        <v>2079</v>
      </c>
      <c r="B373" s="477" t="s">
        <v>2015</v>
      </c>
      <c r="C373" s="477" t="s">
        <v>3928</v>
      </c>
      <c r="D373" s="477" t="s">
        <v>4393</v>
      </c>
      <c r="E373" s="472" t="s">
        <v>2078</v>
      </c>
      <c r="F373" s="481"/>
      <c r="G373" s="303" t="s">
        <v>2190</v>
      </c>
      <c r="H373" s="308" t="s">
        <v>2189</v>
      </c>
      <c r="I373" s="308" t="s">
        <v>5028</v>
      </c>
      <c r="J373" s="318"/>
      <c r="K373" s="466"/>
      <c r="L373" s="303" t="s">
        <v>2154</v>
      </c>
      <c r="M373" s="308" t="s">
        <v>2153</v>
      </c>
      <c r="N373" s="308" t="s">
        <v>4381</v>
      </c>
      <c r="O373" s="299"/>
    </row>
    <row r="374" spans="1:15" ht="72" customHeight="1">
      <c r="A374" s="471" t="s">
        <v>2077</v>
      </c>
      <c r="B374" s="477" t="s">
        <v>2015</v>
      </c>
      <c r="C374" s="477" t="s">
        <v>3928</v>
      </c>
      <c r="D374" s="477" t="s">
        <v>4393</v>
      </c>
      <c r="E374" s="472" t="s">
        <v>2074</v>
      </c>
      <c r="F374" s="481"/>
      <c r="G374" s="303" t="s">
        <v>2188</v>
      </c>
      <c r="H374" s="308" t="s">
        <v>2187</v>
      </c>
      <c r="I374" s="320" t="s">
        <v>5029</v>
      </c>
      <c r="J374" s="318"/>
      <c r="K374" s="466"/>
      <c r="L374" s="303" t="s">
        <v>2152</v>
      </c>
      <c r="M374" s="308" t="s">
        <v>2151</v>
      </c>
      <c r="N374" s="308" t="s">
        <v>5044</v>
      </c>
      <c r="O374" s="299"/>
    </row>
    <row r="375" spans="1:15" ht="72" customHeight="1">
      <c r="A375" s="471" t="s">
        <v>2076</v>
      </c>
      <c r="B375" s="477" t="s">
        <v>2075</v>
      </c>
      <c r="C375" s="477" t="s">
        <v>3928</v>
      </c>
      <c r="D375" s="477" t="s">
        <v>4394</v>
      </c>
      <c r="E375" s="472" t="s">
        <v>2074</v>
      </c>
      <c r="F375" s="481"/>
      <c r="G375" s="321" t="s">
        <v>2186</v>
      </c>
      <c r="H375" s="320" t="s">
        <v>2143</v>
      </c>
      <c r="I375" s="308" t="s">
        <v>5030</v>
      </c>
      <c r="J375" s="299"/>
      <c r="K375" s="466"/>
      <c r="L375" s="303" t="s">
        <v>2150</v>
      </c>
      <c r="M375" s="308" t="s">
        <v>2149</v>
      </c>
      <c r="N375" s="308" t="s">
        <v>4384</v>
      </c>
      <c r="O375" s="299"/>
    </row>
    <row r="376" spans="1:15" ht="72" customHeight="1">
      <c r="A376" s="471" t="s">
        <v>2073</v>
      </c>
      <c r="B376" s="477" t="s">
        <v>2015</v>
      </c>
      <c r="C376" s="477" t="s">
        <v>3928</v>
      </c>
      <c r="D376" s="477" t="s">
        <v>4393</v>
      </c>
      <c r="E376" s="472" t="s">
        <v>2072</v>
      </c>
      <c r="F376" s="467"/>
      <c r="G376" s="303" t="s">
        <v>2185</v>
      </c>
      <c r="H376" s="308" t="s">
        <v>2184</v>
      </c>
      <c r="I376" s="308" t="s">
        <v>4359</v>
      </c>
      <c r="J376" s="299"/>
      <c r="K376" s="466"/>
      <c r="L376" s="310" t="s">
        <v>2148</v>
      </c>
      <c r="M376" s="300" t="s">
        <v>2147</v>
      </c>
      <c r="N376" s="301" t="s">
        <v>5045</v>
      </c>
      <c r="O376" s="299"/>
    </row>
    <row r="377" spans="1:15" ht="72" customHeight="1">
      <c r="A377" s="471" t="s">
        <v>2071</v>
      </c>
      <c r="B377" s="477" t="s">
        <v>2068</v>
      </c>
      <c r="C377" s="477" t="s">
        <v>3928</v>
      </c>
      <c r="D377" s="477" t="s">
        <v>4395</v>
      </c>
      <c r="E377" s="472" t="s">
        <v>2058</v>
      </c>
      <c r="F377" s="467"/>
      <c r="G377" s="303" t="s">
        <v>2183</v>
      </c>
      <c r="H377" s="308" t="s">
        <v>2182</v>
      </c>
      <c r="I377" s="308" t="s">
        <v>5031</v>
      </c>
      <c r="J377" s="299"/>
      <c r="K377" s="466"/>
      <c r="L377" s="305" t="s">
        <v>2146</v>
      </c>
      <c r="M377" s="304" t="s">
        <v>2145</v>
      </c>
      <c r="N377" s="316" t="s">
        <v>5029</v>
      </c>
      <c r="O377" s="299"/>
    </row>
    <row r="378" spans="1:15" ht="72" customHeight="1">
      <c r="A378" s="471" t="s">
        <v>2070</v>
      </c>
      <c r="B378" s="477" t="s">
        <v>2068</v>
      </c>
      <c r="C378" s="477" t="s">
        <v>3928</v>
      </c>
      <c r="D378" s="477" t="s">
        <v>4395</v>
      </c>
      <c r="E378" s="472" t="s">
        <v>2067</v>
      </c>
      <c r="F378" s="467"/>
      <c r="G378" s="303" t="s">
        <v>2181</v>
      </c>
      <c r="H378" s="308" t="s">
        <v>2180</v>
      </c>
      <c r="I378" s="308" t="s">
        <v>5032</v>
      </c>
      <c r="J378" s="299"/>
      <c r="K378" s="466"/>
      <c r="L378" s="317" t="s">
        <v>2144</v>
      </c>
      <c r="M378" s="516" t="s">
        <v>2143</v>
      </c>
      <c r="N378" s="306" t="s">
        <v>5046</v>
      </c>
      <c r="O378" s="299"/>
    </row>
    <row r="379" spans="1:15" ht="72" customHeight="1">
      <c r="A379" s="471" t="s">
        <v>2069</v>
      </c>
      <c r="B379" s="477" t="s">
        <v>2068</v>
      </c>
      <c r="C379" s="477" t="s">
        <v>3928</v>
      </c>
      <c r="D379" s="477" t="s">
        <v>4395</v>
      </c>
      <c r="E379" s="472" t="s">
        <v>2067</v>
      </c>
      <c r="F379" s="467"/>
      <c r="G379" s="303" t="s">
        <v>2179</v>
      </c>
      <c r="H379" s="308" t="s">
        <v>2178</v>
      </c>
      <c r="I379" s="308" t="s">
        <v>5033</v>
      </c>
      <c r="J379" s="299"/>
      <c r="K379" s="466"/>
      <c r="L379" s="310" t="s">
        <v>2142</v>
      </c>
      <c r="M379" s="300" t="s">
        <v>2141</v>
      </c>
      <c r="N379" s="306" t="s">
        <v>5047</v>
      </c>
      <c r="O379" s="299"/>
    </row>
    <row r="380" spans="1:15" ht="72" customHeight="1">
      <c r="A380" s="471" t="s">
        <v>2066</v>
      </c>
      <c r="B380" s="477" t="s">
        <v>2062</v>
      </c>
      <c r="C380" s="477" t="s">
        <v>3928</v>
      </c>
      <c r="D380" s="477" t="s">
        <v>4396</v>
      </c>
      <c r="E380" s="472" t="s">
        <v>2065</v>
      </c>
      <c r="F380" s="481"/>
      <c r="G380" s="303" t="s">
        <v>2177</v>
      </c>
      <c r="H380" s="308" t="s">
        <v>2176</v>
      </c>
      <c r="I380" s="308" t="s">
        <v>5034</v>
      </c>
      <c r="J380" s="299"/>
      <c r="K380" s="466"/>
      <c r="L380" s="310" t="s">
        <v>2140</v>
      </c>
      <c r="M380" s="300" t="s">
        <v>2139</v>
      </c>
      <c r="N380" s="308" t="s">
        <v>1119</v>
      </c>
      <c r="O380" s="299"/>
    </row>
    <row r="381" spans="1:15" ht="72" customHeight="1">
      <c r="A381" s="471" t="s">
        <v>2064</v>
      </c>
      <c r="B381" s="477" t="s">
        <v>2062</v>
      </c>
      <c r="C381" s="477" t="s">
        <v>3928</v>
      </c>
      <c r="D381" s="477" t="s">
        <v>4396</v>
      </c>
      <c r="E381" s="472" t="s">
        <v>2058</v>
      </c>
      <c r="F381" s="467"/>
      <c r="G381" s="303" t="s">
        <v>2175</v>
      </c>
      <c r="H381" s="308" t="s">
        <v>2174</v>
      </c>
      <c r="I381" s="308" t="s">
        <v>5035</v>
      </c>
      <c r="J381" s="299"/>
      <c r="K381" s="466"/>
      <c r="L381" s="303" t="s">
        <v>2138</v>
      </c>
      <c r="M381" s="308" t="s">
        <v>2137</v>
      </c>
      <c r="N381" s="308" t="s">
        <v>5048</v>
      </c>
      <c r="O381" s="299" t="s">
        <v>2136</v>
      </c>
    </row>
    <row r="382" spans="1:15" ht="72" customHeight="1">
      <c r="A382" s="471" t="s">
        <v>2063</v>
      </c>
      <c r="B382" s="477" t="s">
        <v>2062</v>
      </c>
      <c r="C382" s="477" t="s">
        <v>3928</v>
      </c>
      <c r="D382" s="477" t="s">
        <v>4396</v>
      </c>
      <c r="E382" s="472" t="s">
        <v>2061</v>
      </c>
      <c r="F382" s="467"/>
      <c r="G382" s="303" t="s">
        <v>2173</v>
      </c>
      <c r="H382" s="308" t="s">
        <v>2172</v>
      </c>
      <c r="I382" s="308" t="s">
        <v>4366</v>
      </c>
      <c r="J382" s="299"/>
      <c r="K382" s="466"/>
      <c r="L382" s="303" t="s">
        <v>2135</v>
      </c>
      <c r="M382" s="308" t="s">
        <v>2134</v>
      </c>
      <c r="N382" s="308" t="s">
        <v>5049</v>
      </c>
      <c r="O382" s="299"/>
    </row>
    <row r="383" spans="1:15" ht="72" customHeight="1">
      <c r="A383" s="471" t="s">
        <v>2060</v>
      </c>
      <c r="B383" s="477" t="s">
        <v>2059</v>
      </c>
      <c r="C383" s="477" t="s">
        <v>3928</v>
      </c>
      <c r="D383" s="477" t="s">
        <v>4397</v>
      </c>
      <c r="E383" s="472" t="s">
        <v>2058</v>
      </c>
      <c r="F383" s="467"/>
      <c r="G383" s="303" t="s">
        <v>2171</v>
      </c>
      <c r="H383" s="308" t="s">
        <v>2170</v>
      </c>
      <c r="I383" s="308" t="s">
        <v>5036</v>
      </c>
      <c r="J383" s="299"/>
      <c r="K383" s="466"/>
      <c r="L383" s="303" t="s">
        <v>2133</v>
      </c>
      <c r="M383" s="308" t="s">
        <v>2132</v>
      </c>
      <c r="N383" s="314"/>
      <c r="O383" s="299"/>
    </row>
    <row r="384" spans="1:15" ht="72" customHeight="1">
      <c r="A384" s="471" t="s">
        <v>2057</v>
      </c>
      <c r="B384" s="477" t="s">
        <v>2056</v>
      </c>
      <c r="C384" s="477" t="s">
        <v>3928</v>
      </c>
      <c r="D384" s="477" t="s">
        <v>4398</v>
      </c>
      <c r="E384" s="472" t="s">
        <v>2046</v>
      </c>
      <c r="F384" s="467"/>
      <c r="G384" s="303" t="s">
        <v>2169</v>
      </c>
      <c r="H384" s="308" t="s">
        <v>2168</v>
      </c>
      <c r="I384" s="308" t="s">
        <v>5037</v>
      </c>
      <c r="J384" s="299"/>
      <c r="K384" s="466"/>
      <c r="L384" s="315" t="s">
        <v>2131</v>
      </c>
      <c r="M384" s="306"/>
      <c r="N384" s="308" t="s">
        <v>4266</v>
      </c>
      <c r="O384" s="299"/>
    </row>
    <row r="385" spans="1:15" ht="72" customHeight="1">
      <c r="A385" s="471" t="s">
        <v>2055</v>
      </c>
      <c r="B385" s="477" t="s">
        <v>2053</v>
      </c>
      <c r="C385" s="477" t="s">
        <v>3928</v>
      </c>
      <c r="D385" s="477" t="s">
        <v>4399</v>
      </c>
      <c r="E385" s="472" t="s">
        <v>2046</v>
      </c>
      <c r="F385" s="467"/>
      <c r="G385" s="303" t="s">
        <v>2167</v>
      </c>
      <c r="H385" s="308" t="s">
        <v>2166</v>
      </c>
      <c r="I385" s="308" t="s">
        <v>5038</v>
      </c>
      <c r="J385" s="318"/>
      <c r="K385" s="466"/>
      <c r="L385" s="303" t="s">
        <v>2130</v>
      </c>
      <c r="M385" s="308" t="s">
        <v>2128</v>
      </c>
      <c r="N385" s="308" t="s">
        <v>4266</v>
      </c>
      <c r="O385" s="299"/>
    </row>
    <row r="386" spans="1:15" ht="72" customHeight="1">
      <c r="A386" s="471" t="s">
        <v>2054</v>
      </c>
      <c r="B386" s="477" t="s">
        <v>2053</v>
      </c>
      <c r="C386" s="477" t="s">
        <v>3928</v>
      </c>
      <c r="D386" s="477" t="s">
        <v>4399</v>
      </c>
      <c r="E386" s="472" t="s">
        <v>2052</v>
      </c>
      <c r="F386" s="467"/>
      <c r="G386" s="303" t="s">
        <v>2165</v>
      </c>
      <c r="H386" s="308" t="s">
        <v>2164</v>
      </c>
      <c r="I386" s="308" t="s">
        <v>5039</v>
      </c>
      <c r="J386" s="318"/>
      <c r="K386" s="466"/>
      <c r="L386" s="303" t="s">
        <v>2129</v>
      </c>
      <c r="M386" s="308" t="s">
        <v>2128</v>
      </c>
      <c r="N386" s="308" t="s">
        <v>4267</v>
      </c>
      <c r="O386" s="299"/>
    </row>
    <row r="387" spans="1:15" ht="72" customHeight="1">
      <c r="A387" s="471" t="s">
        <v>2051</v>
      </c>
      <c r="B387" s="477" t="s">
        <v>2049</v>
      </c>
      <c r="C387" s="477" t="s">
        <v>3928</v>
      </c>
      <c r="D387" s="477" t="s">
        <v>4400</v>
      </c>
      <c r="E387" s="472" t="s">
        <v>2040</v>
      </c>
      <c r="F387" s="481"/>
      <c r="G387" s="310" t="s">
        <v>2163</v>
      </c>
      <c r="H387" s="300" t="s">
        <v>2162</v>
      </c>
      <c r="I387" s="308" t="s">
        <v>5040</v>
      </c>
      <c r="J387" s="299"/>
      <c r="K387" s="466"/>
      <c r="L387" s="303" t="s">
        <v>2127</v>
      </c>
      <c r="M387" s="308" t="s">
        <v>2126</v>
      </c>
      <c r="N387" s="308" t="s">
        <v>5050</v>
      </c>
      <c r="O387" s="299"/>
    </row>
    <row r="388" spans="1:15" ht="72" customHeight="1">
      <c r="A388" s="471" t="s">
        <v>2050</v>
      </c>
      <c r="B388" s="477" t="s">
        <v>2049</v>
      </c>
      <c r="C388" s="477" t="s">
        <v>3928</v>
      </c>
      <c r="D388" s="477" t="s">
        <v>4400</v>
      </c>
      <c r="E388" s="472" t="s">
        <v>2048</v>
      </c>
      <c r="F388" s="481"/>
      <c r="G388" s="310" t="s">
        <v>2161</v>
      </c>
      <c r="H388" s="300" t="s">
        <v>2160</v>
      </c>
      <c r="I388" s="308"/>
      <c r="J388" s="299"/>
      <c r="K388" s="466"/>
      <c r="L388" s="303" t="s">
        <v>2125</v>
      </c>
      <c r="M388" s="308" t="s">
        <v>2124</v>
      </c>
      <c r="N388" s="308" t="s">
        <v>5051</v>
      </c>
      <c r="O388" s="299"/>
    </row>
    <row r="389" spans="1:15" ht="72" customHeight="1">
      <c r="A389" s="471" t="s">
        <v>2047</v>
      </c>
      <c r="B389" s="477" t="s">
        <v>2044</v>
      </c>
      <c r="C389" s="477" t="s">
        <v>3928</v>
      </c>
      <c r="D389" s="477" t="s">
        <v>4401</v>
      </c>
      <c r="E389" s="472" t="s">
        <v>2046</v>
      </c>
      <c r="F389" s="467"/>
      <c r="G389" s="303" t="s">
        <v>2159</v>
      </c>
      <c r="H389" s="300"/>
      <c r="I389" s="308" t="s">
        <v>5041</v>
      </c>
      <c r="J389" s="299"/>
      <c r="K389" s="466"/>
      <c r="L389" s="303" t="s">
        <v>2123</v>
      </c>
      <c r="M389" s="304" t="s">
        <v>2122</v>
      </c>
      <c r="N389" s="308" t="s">
        <v>5052</v>
      </c>
      <c r="O389" s="299"/>
    </row>
    <row r="390" spans="1:15" ht="72" customHeight="1">
      <c r="A390" s="471" t="s">
        <v>2045</v>
      </c>
      <c r="B390" s="477" t="s">
        <v>2044</v>
      </c>
      <c r="C390" s="477" t="s">
        <v>3928</v>
      </c>
      <c r="D390" s="477" t="s">
        <v>4401</v>
      </c>
      <c r="E390" s="472" t="s">
        <v>2043</v>
      </c>
      <c r="F390" s="467"/>
      <c r="G390" s="303" t="s">
        <v>2158</v>
      </c>
      <c r="H390" s="308" t="s">
        <v>2157</v>
      </c>
      <c r="I390" s="308" t="s">
        <v>5042</v>
      </c>
      <c r="J390" s="299"/>
      <c r="K390" s="466"/>
      <c r="L390" s="303" t="s">
        <v>2121</v>
      </c>
      <c r="M390" s="306" t="s">
        <v>2120</v>
      </c>
      <c r="N390" s="311" t="s">
        <v>5053</v>
      </c>
      <c r="O390" s="299"/>
    </row>
    <row r="391" spans="1:15" ht="72" customHeight="1">
      <c r="A391" s="471" t="s">
        <v>2042</v>
      </c>
      <c r="B391" s="477" t="s">
        <v>2041</v>
      </c>
      <c r="C391" s="477" t="s">
        <v>3928</v>
      </c>
      <c r="D391" s="477" t="s">
        <v>4402</v>
      </c>
      <c r="E391" s="472" t="s">
        <v>2040</v>
      </c>
      <c r="F391" s="467"/>
      <c r="G391" s="303" t="s">
        <v>2156</v>
      </c>
      <c r="H391" s="308" t="s">
        <v>2155</v>
      </c>
      <c r="I391" s="308" t="s">
        <v>5043</v>
      </c>
      <c r="J391" s="299"/>
      <c r="K391" s="466"/>
      <c r="L391" s="312" t="s">
        <v>2119</v>
      </c>
      <c r="M391" s="517" t="s">
        <v>1971</v>
      </c>
      <c r="N391" s="311" t="s">
        <v>5053</v>
      </c>
      <c r="O391" s="299"/>
    </row>
    <row r="392" spans="1:15" ht="72" customHeight="1">
      <c r="A392" s="471" t="s">
        <v>2039</v>
      </c>
      <c r="B392" s="477" t="s">
        <v>2038</v>
      </c>
      <c r="C392" s="477" t="s">
        <v>3928</v>
      </c>
      <c r="D392" s="477" t="s">
        <v>4403</v>
      </c>
      <c r="E392" s="472" t="s">
        <v>2037</v>
      </c>
      <c r="F392" s="467"/>
      <c r="G392" s="303" t="s">
        <v>2154</v>
      </c>
      <c r="H392" s="308" t="s">
        <v>2153</v>
      </c>
      <c r="I392" s="308" t="s">
        <v>4381</v>
      </c>
      <c r="J392" s="299"/>
      <c r="K392" s="466"/>
      <c r="L392" s="312" t="s">
        <v>2118</v>
      </c>
      <c r="M392" s="517" t="s">
        <v>1971</v>
      </c>
      <c r="N392" s="308" t="s">
        <v>5054</v>
      </c>
      <c r="O392" s="299"/>
    </row>
    <row r="393" spans="1:15" ht="72" customHeight="1">
      <c r="A393" s="471" t="s">
        <v>2036</v>
      </c>
      <c r="B393" s="477" t="s">
        <v>1997</v>
      </c>
      <c r="C393" s="477" t="s">
        <v>3928</v>
      </c>
      <c r="D393" s="477" t="s">
        <v>4404</v>
      </c>
      <c r="E393" s="472" t="s">
        <v>2035</v>
      </c>
      <c r="F393" s="467"/>
      <c r="G393" s="303" t="s">
        <v>2152</v>
      </c>
      <c r="H393" s="308" t="s">
        <v>2151</v>
      </c>
      <c r="I393" s="308" t="s">
        <v>5044</v>
      </c>
      <c r="J393" s="299"/>
      <c r="K393" s="466"/>
      <c r="L393" s="303" t="s">
        <v>2117</v>
      </c>
      <c r="M393" s="306" t="s">
        <v>2116</v>
      </c>
      <c r="N393" s="308" t="s">
        <v>4387</v>
      </c>
      <c r="O393" s="299"/>
    </row>
    <row r="394" spans="1:15" ht="72" customHeight="1">
      <c r="A394" s="471" t="s">
        <v>2034</v>
      </c>
      <c r="B394" s="477" t="s">
        <v>1997</v>
      </c>
      <c r="C394" s="477" t="s">
        <v>3928</v>
      </c>
      <c r="D394" s="477" t="s">
        <v>4404</v>
      </c>
      <c r="E394" s="472" t="s">
        <v>2033</v>
      </c>
      <c r="F394" s="467"/>
      <c r="G394" s="303" t="s">
        <v>2150</v>
      </c>
      <c r="H394" s="308" t="s">
        <v>2149</v>
      </c>
      <c r="I394" s="308" t="s">
        <v>4384</v>
      </c>
      <c r="J394" s="299"/>
      <c r="K394" s="466"/>
      <c r="L394" s="303" t="s">
        <v>2115</v>
      </c>
      <c r="M394" s="306" t="s">
        <v>2114</v>
      </c>
      <c r="N394" s="308" t="s">
        <v>5055</v>
      </c>
      <c r="O394" s="299"/>
    </row>
    <row r="395" spans="1:15" ht="72" customHeight="1">
      <c r="A395" s="471" t="s">
        <v>2032</v>
      </c>
      <c r="B395" s="477" t="s">
        <v>1997</v>
      </c>
      <c r="C395" s="477" t="s">
        <v>3928</v>
      </c>
      <c r="D395" s="477" t="s">
        <v>4404</v>
      </c>
      <c r="E395" s="472" t="s">
        <v>2031</v>
      </c>
      <c r="F395" s="467"/>
      <c r="G395" s="310" t="s">
        <v>2148</v>
      </c>
      <c r="H395" s="300" t="s">
        <v>2147</v>
      </c>
      <c r="I395" s="301" t="s">
        <v>5045</v>
      </c>
      <c r="J395" s="299"/>
      <c r="K395" s="466"/>
      <c r="L395" s="303" t="s">
        <v>2113</v>
      </c>
      <c r="M395" s="306" t="s">
        <v>2112</v>
      </c>
      <c r="N395" s="308" t="s">
        <v>5056</v>
      </c>
      <c r="O395" s="299"/>
    </row>
    <row r="396" spans="1:15" ht="72" customHeight="1">
      <c r="A396" s="471" t="s">
        <v>2030</v>
      </c>
      <c r="B396" s="477" t="s">
        <v>1997</v>
      </c>
      <c r="C396" s="477" t="s">
        <v>3928</v>
      </c>
      <c r="D396" s="477" t="s">
        <v>4404</v>
      </c>
      <c r="E396" s="472" t="s">
        <v>2029</v>
      </c>
      <c r="F396" s="467"/>
      <c r="G396" s="305" t="s">
        <v>2146</v>
      </c>
      <c r="H396" s="304" t="s">
        <v>2145</v>
      </c>
      <c r="I396" s="316" t="s">
        <v>5029</v>
      </c>
      <c r="J396" s="299"/>
      <c r="K396" s="466"/>
      <c r="L396" s="303" t="s">
        <v>2111</v>
      </c>
      <c r="M396" s="306" t="s">
        <v>2106</v>
      </c>
      <c r="N396" s="308" t="s">
        <v>5056</v>
      </c>
      <c r="O396" s="299"/>
    </row>
    <row r="397" spans="1:15" ht="72" customHeight="1">
      <c r="A397" s="471" t="s">
        <v>2028</v>
      </c>
      <c r="B397" s="477" t="s">
        <v>2011</v>
      </c>
      <c r="C397" s="477" t="s">
        <v>3928</v>
      </c>
      <c r="D397" s="477" t="s">
        <v>4405</v>
      </c>
      <c r="E397" s="472" t="s">
        <v>2027</v>
      </c>
      <c r="F397" s="467"/>
      <c r="G397" s="317" t="s">
        <v>2144</v>
      </c>
      <c r="H397" s="516" t="s">
        <v>2143</v>
      </c>
      <c r="I397" s="306" t="s">
        <v>5046</v>
      </c>
      <c r="J397" s="299"/>
      <c r="K397" s="466"/>
      <c r="L397" s="303" t="s">
        <v>2110</v>
      </c>
      <c r="M397" s="306" t="s">
        <v>2106</v>
      </c>
      <c r="N397" s="308" t="s">
        <v>4390</v>
      </c>
      <c r="O397" s="299"/>
    </row>
    <row r="398" spans="1:15" ht="72" customHeight="1">
      <c r="A398" s="471" t="s">
        <v>2026</v>
      </c>
      <c r="B398" s="477" t="s">
        <v>2011</v>
      </c>
      <c r="C398" s="477" t="s">
        <v>3928</v>
      </c>
      <c r="D398" s="477" t="s">
        <v>4405</v>
      </c>
      <c r="E398" s="472" t="s">
        <v>2025</v>
      </c>
      <c r="F398" s="467"/>
      <c r="G398" s="310" t="s">
        <v>2142</v>
      </c>
      <c r="H398" s="300" t="s">
        <v>2141</v>
      </c>
      <c r="I398" s="306" t="s">
        <v>5047</v>
      </c>
      <c r="J398" s="299"/>
      <c r="K398" s="466"/>
      <c r="L398" s="303" t="s">
        <v>2109</v>
      </c>
      <c r="M398" s="306" t="s">
        <v>1994</v>
      </c>
      <c r="N398" s="308" t="s">
        <v>5056</v>
      </c>
      <c r="O398" s="299"/>
    </row>
    <row r="399" spans="1:15" ht="72" customHeight="1">
      <c r="A399" s="471" t="s">
        <v>2024</v>
      </c>
      <c r="B399" s="477" t="s">
        <v>2011</v>
      </c>
      <c r="C399" s="477" t="s">
        <v>3928</v>
      </c>
      <c r="D399" s="477" t="s">
        <v>4405</v>
      </c>
      <c r="E399" s="472" t="s">
        <v>2023</v>
      </c>
      <c r="F399" s="467"/>
      <c r="G399" s="310" t="s">
        <v>2140</v>
      </c>
      <c r="H399" s="300" t="s">
        <v>2139</v>
      </c>
      <c r="I399" s="308" t="s">
        <v>1119</v>
      </c>
      <c r="J399" s="299"/>
      <c r="K399" s="466"/>
      <c r="L399" s="303" t="s">
        <v>2107</v>
      </c>
      <c r="M399" s="306" t="s">
        <v>2106</v>
      </c>
      <c r="N399" s="308" t="s">
        <v>4390</v>
      </c>
      <c r="O399" s="299"/>
    </row>
    <row r="400" spans="1:15" ht="72" customHeight="1">
      <c r="A400" s="471" t="s">
        <v>2022</v>
      </c>
      <c r="B400" s="477" t="s">
        <v>2021</v>
      </c>
      <c r="C400" s="477" t="s">
        <v>3928</v>
      </c>
      <c r="D400" s="477" t="s">
        <v>4406</v>
      </c>
      <c r="E400" s="472" t="s">
        <v>2020</v>
      </c>
      <c r="F400" s="467"/>
      <c r="G400" s="303" t="s">
        <v>2138</v>
      </c>
      <c r="H400" s="308" t="s">
        <v>2137</v>
      </c>
      <c r="I400" s="308" t="s">
        <v>5048</v>
      </c>
      <c r="J400" s="299" t="s">
        <v>2136</v>
      </c>
      <c r="K400" s="466"/>
      <c r="L400" s="303" t="s">
        <v>2104</v>
      </c>
      <c r="M400" s="306" t="s">
        <v>1994</v>
      </c>
      <c r="N400" s="308" t="s">
        <v>4390</v>
      </c>
      <c r="O400" s="299"/>
    </row>
    <row r="401" spans="1:15" ht="72" customHeight="1">
      <c r="A401" s="471" t="s">
        <v>4407</v>
      </c>
      <c r="B401" s="477" t="s">
        <v>2002</v>
      </c>
      <c r="C401" s="477" t="s">
        <v>3928</v>
      </c>
      <c r="D401" s="477" t="s">
        <v>4408</v>
      </c>
      <c r="E401" s="472" t="s">
        <v>4409</v>
      </c>
      <c r="F401" s="467"/>
      <c r="G401" s="303" t="s">
        <v>2135</v>
      </c>
      <c r="H401" s="308" t="s">
        <v>2134</v>
      </c>
      <c r="I401" s="308" t="s">
        <v>5049</v>
      </c>
      <c r="J401" s="299"/>
      <c r="K401" s="466"/>
      <c r="L401" s="303" t="s">
        <v>2102</v>
      </c>
      <c r="M401" s="306" t="s">
        <v>1994</v>
      </c>
      <c r="N401" s="308" t="s">
        <v>4390</v>
      </c>
      <c r="O401" s="299"/>
    </row>
    <row r="402" spans="1:15" ht="72" customHeight="1">
      <c r="A402" s="471" t="s">
        <v>2018</v>
      </c>
      <c r="B402" s="477" t="s">
        <v>2015</v>
      </c>
      <c r="C402" s="477" t="s">
        <v>3928</v>
      </c>
      <c r="D402" s="477" t="s">
        <v>4393</v>
      </c>
      <c r="E402" s="472" t="s">
        <v>2017</v>
      </c>
      <c r="F402" s="467"/>
      <c r="G402" s="303" t="s">
        <v>2133</v>
      </c>
      <c r="H402" s="308" t="s">
        <v>2132</v>
      </c>
      <c r="I402" s="314"/>
      <c r="J402" s="299"/>
      <c r="K402" s="466"/>
      <c r="L402" s="303" t="s">
        <v>2100</v>
      </c>
      <c r="M402" s="306" t="s">
        <v>1994</v>
      </c>
      <c r="N402" s="308" t="s">
        <v>4391</v>
      </c>
      <c r="O402" s="299"/>
    </row>
    <row r="403" spans="1:15" ht="72" customHeight="1">
      <c r="A403" s="471" t="s">
        <v>2016</v>
      </c>
      <c r="B403" s="477" t="s">
        <v>2015</v>
      </c>
      <c r="C403" s="477" t="s">
        <v>3928</v>
      </c>
      <c r="D403" s="477" t="s">
        <v>4393</v>
      </c>
      <c r="E403" s="472" t="s">
        <v>1993</v>
      </c>
      <c r="F403" s="467"/>
      <c r="G403" s="315" t="s">
        <v>2131</v>
      </c>
      <c r="H403" s="306"/>
      <c r="I403" s="308" t="s">
        <v>4266</v>
      </c>
      <c r="J403" s="299"/>
      <c r="K403" s="466"/>
      <c r="L403" s="303" t="s">
        <v>2098</v>
      </c>
      <c r="M403" s="306" t="s">
        <v>2090</v>
      </c>
      <c r="N403" s="308" t="s">
        <v>4391</v>
      </c>
      <c r="O403" s="299"/>
    </row>
    <row r="404" spans="1:15" ht="72" customHeight="1">
      <c r="A404" s="471" t="s">
        <v>2014</v>
      </c>
      <c r="B404" s="477" t="s">
        <v>1997</v>
      </c>
      <c r="C404" s="477" t="s">
        <v>3928</v>
      </c>
      <c r="D404" s="477" t="s">
        <v>4404</v>
      </c>
      <c r="E404" s="472" t="s">
        <v>2013</v>
      </c>
      <c r="F404" s="467"/>
      <c r="G404" s="303" t="s">
        <v>2130</v>
      </c>
      <c r="H404" s="308" t="s">
        <v>2128</v>
      </c>
      <c r="I404" s="308" t="s">
        <v>4266</v>
      </c>
      <c r="J404" s="299"/>
      <c r="K404" s="466"/>
      <c r="L404" s="303" t="s">
        <v>2097</v>
      </c>
      <c r="M404" s="306" t="s">
        <v>2090</v>
      </c>
      <c r="N404" s="308" t="s">
        <v>4391</v>
      </c>
      <c r="O404" s="299"/>
    </row>
    <row r="405" spans="1:15" ht="72" customHeight="1">
      <c r="A405" s="471" t="s">
        <v>2012</v>
      </c>
      <c r="B405" s="477" t="s">
        <v>2011</v>
      </c>
      <c r="C405" s="477" t="s">
        <v>3928</v>
      </c>
      <c r="D405" s="477" t="s">
        <v>4405</v>
      </c>
      <c r="E405" s="472" t="s">
        <v>2010</v>
      </c>
      <c r="F405" s="467"/>
      <c r="G405" s="303" t="s">
        <v>2129</v>
      </c>
      <c r="H405" s="308" t="s">
        <v>2128</v>
      </c>
      <c r="I405" s="308" t="s">
        <v>4267</v>
      </c>
      <c r="J405" s="299"/>
      <c r="K405" s="466"/>
      <c r="L405" s="303" t="s">
        <v>2095</v>
      </c>
      <c r="M405" s="306" t="s">
        <v>2090</v>
      </c>
      <c r="N405" s="308" t="s">
        <v>4391</v>
      </c>
      <c r="O405" s="299"/>
    </row>
    <row r="406" spans="1:15" ht="72" customHeight="1">
      <c r="A406" s="471" t="s">
        <v>4410</v>
      </c>
      <c r="B406" s="477" t="s">
        <v>2008</v>
      </c>
      <c r="C406" s="477" t="s">
        <v>3928</v>
      </c>
      <c r="D406" s="477" t="s">
        <v>4411</v>
      </c>
      <c r="E406" s="472" t="s">
        <v>4412</v>
      </c>
      <c r="F406" s="467"/>
      <c r="G406" s="303" t="s">
        <v>2127</v>
      </c>
      <c r="H406" s="308" t="s">
        <v>2126</v>
      </c>
      <c r="I406" s="308" t="s">
        <v>5050</v>
      </c>
      <c r="J406" s="299"/>
      <c r="K406" s="466"/>
      <c r="L406" s="303" t="s">
        <v>2093</v>
      </c>
      <c r="M406" s="306" t="s">
        <v>2090</v>
      </c>
      <c r="N406" s="308" t="s">
        <v>4391</v>
      </c>
      <c r="O406" s="299"/>
    </row>
    <row r="407" spans="1:15" ht="72" customHeight="1">
      <c r="A407" s="471" t="s">
        <v>2007</v>
      </c>
      <c r="B407" s="477" t="s">
        <v>2006</v>
      </c>
      <c r="C407" s="477" t="s">
        <v>3928</v>
      </c>
      <c r="D407" s="477" t="s">
        <v>4392</v>
      </c>
      <c r="E407" s="472" t="s">
        <v>2005</v>
      </c>
      <c r="F407" s="467"/>
      <c r="G407" s="303" t="s">
        <v>2125</v>
      </c>
      <c r="H407" s="308" t="s">
        <v>2124</v>
      </c>
      <c r="I407" s="308" t="s">
        <v>5051</v>
      </c>
      <c r="J407" s="299"/>
      <c r="K407" s="466"/>
      <c r="L407" s="303" t="s">
        <v>2091</v>
      </c>
      <c r="M407" s="306" t="s">
        <v>2090</v>
      </c>
      <c r="N407" s="308" t="s">
        <v>5057</v>
      </c>
      <c r="O407" s="299"/>
    </row>
    <row r="408" spans="1:15" ht="72" customHeight="1">
      <c r="A408" s="471" t="s">
        <v>2004</v>
      </c>
      <c r="B408" s="477" t="s">
        <v>2002</v>
      </c>
      <c r="C408" s="477" t="s">
        <v>3928</v>
      </c>
      <c r="D408" s="477" t="s">
        <v>4408</v>
      </c>
      <c r="E408" s="472" t="s">
        <v>4413</v>
      </c>
      <c r="F408" s="467"/>
      <c r="G408" s="303" t="s">
        <v>2123</v>
      </c>
      <c r="H408" s="304" t="s">
        <v>2122</v>
      </c>
      <c r="I408" s="308" t="s">
        <v>5052</v>
      </c>
      <c r="J408" s="299"/>
      <c r="K408" s="466"/>
      <c r="L408" s="303" t="s">
        <v>2088</v>
      </c>
      <c r="M408" s="306" t="s">
        <v>2006</v>
      </c>
      <c r="N408" s="308" t="s">
        <v>5057</v>
      </c>
      <c r="O408" s="299"/>
    </row>
    <row r="409" spans="1:15" ht="72" customHeight="1">
      <c r="A409" s="471" t="s">
        <v>2001</v>
      </c>
      <c r="B409" s="477" t="s">
        <v>2000</v>
      </c>
      <c r="C409" s="477" t="s">
        <v>3928</v>
      </c>
      <c r="D409" s="477" t="s">
        <v>4414</v>
      </c>
      <c r="E409" s="472" t="s">
        <v>1999</v>
      </c>
      <c r="F409" s="467"/>
      <c r="G409" s="303" t="s">
        <v>2121</v>
      </c>
      <c r="H409" s="306" t="s">
        <v>2120</v>
      </c>
      <c r="I409" s="311" t="s">
        <v>5053</v>
      </c>
      <c r="J409" s="299"/>
      <c r="K409" s="466"/>
      <c r="L409" s="303" t="s">
        <v>2086</v>
      </c>
      <c r="M409" s="306" t="s">
        <v>2006</v>
      </c>
      <c r="N409" s="308" t="s">
        <v>4393</v>
      </c>
      <c r="O409" s="299"/>
    </row>
    <row r="410" spans="1:15" ht="72" customHeight="1">
      <c r="A410" s="471" t="s">
        <v>1998</v>
      </c>
      <c r="B410" s="477" t="s">
        <v>1997</v>
      </c>
      <c r="C410" s="477" t="s">
        <v>3928</v>
      </c>
      <c r="D410" s="477" t="s">
        <v>4415</v>
      </c>
      <c r="E410" s="472" t="s">
        <v>1996</v>
      </c>
      <c r="F410" s="467"/>
      <c r="G410" s="312" t="s">
        <v>2119</v>
      </c>
      <c r="H410" s="517" t="s">
        <v>1971</v>
      </c>
      <c r="I410" s="311" t="s">
        <v>5053</v>
      </c>
      <c r="J410" s="299"/>
      <c r="K410" s="466"/>
      <c r="L410" s="303" t="s">
        <v>2084</v>
      </c>
      <c r="M410" s="306" t="s">
        <v>2015</v>
      </c>
      <c r="N410" s="308" t="s">
        <v>4393</v>
      </c>
      <c r="O410" s="299"/>
    </row>
    <row r="411" spans="1:15" ht="72" customHeight="1">
      <c r="A411" s="471" t="s">
        <v>1995</v>
      </c>
      <c r="B411" s="477" t="s">
        <v>1994</v>
      </c>
      <c r="C411" s="477" t="s">
        <v>3928</v>
      </c>
      <c r="D411" s="477" t="s">
        <v>4390</v>
      </c>
      <c r="E411" s="472" t="s">
        <v>1993</v>
      </c>
      <c r="F411" s="467"/>
      <c r="G411" s="312" t="s">
        <v>2118</v>
      </c>
      <c r="H411" s="517" t="s">
        <v>1971</v>
      </c>
      <c r="I411" s="308" t="s">
        <v>5054</v>
      </c>
      <c r="J411" s="299"/>
      <c r="K411" s="466"/>
      <c r="L411" s="303" t="s">
        <v>2083</v>
      </c>
      <c r="M411" s="306" t="s">
        <v>2015</v>
      </c>
      <c r="N411" s="308" t="s">
        <v>5058</v>
      </c>
      <c r="O411" s="299"/>
    </row>
    <row r="412" spans="1:15" ht="72" customHeight="1">
      <c r="A412" s="474" t="s">
        <v>1992</v>
      </c>
      <c r="B412" s="473" t="s">
        <v>1991</v>
      </c>
      <c r="C412" s="477" t="s">
        <v>3928</v>
      </c>
      <c r="D412" s="475" t="s">
        <v>4416</v>
      </c>
      <c r="E412" s="472" t="s">
        <v>1990</v>
      </c>
      <c r="F412" s="467"/>
      <c r="G412" s="303" t="s">
        <v>2117</v>
      </c>
      <c r="H412" s="306" t="s">
        <v>2116</v>
      </c>
      <c r="I412" s="308" t="s">
        <v>4387</v>
      </c>
      <c r="J412" s="299"/>
      <c r="K412" s="466"/>
      <c r="L412" s="303" t="s">
        <v>2081</v>
      </c>
      <c r="M412" s="306" t="s">
        <v>2075</v>
      </c>
      <c r="N412" s="308" t="s">
        <v>4393</v>
      </c>
      <c r="O412" s="299"/>
    </row>
    <row r="413" spans="1:15" ht="72" customHeight="1">
      <c r="A413" s="474" t="s">
        <v>1989</v>
      </c>
      <c r="B413" s="473" t="s">
        <v>1988</v>
      </c>
      <c r="C413" s="477" t="s">
        <v>3928</v>
      </c>
      <c r="D413" s="475" t="s">
        <v>4417</v>
      </c>
      <c r="E413" s="472" t="s">
        <v>1987</v>
      </c>
      <c r="F413" s="467"/>
      <c r="G413" s="303" t="s">
        <v>2115</v>
      </c>
      <c r="H413" s="306" t="s">
        <v>2114</v>
      </c>
      <c r="I413" s="308" t="s">
        <v>5055</v>
      </c>
      <c r="J413" s="299"/>
      <c r="K413" s="466"/>
      <c r="L413" s="303" t="s">
        <v>2079</v>
      </c>
      <c r="M413" s="306" t="s">
        <v>2015</v>
      </c>
      <c r="N413" s="308" t="s">
        <v>4393</v>
      </c>
      <c r="O413" s="299"/>
    </row>
    <row r="414" spans="1:15" ht="72" customHeight="1">
      <c r="A414" s="474" t="s">
        <v>1986</v>
      </c>
      <c r="B414" s="473" t="s">
        <v>1985</v>
      </c>
      <c r="C414" s="477" t="s">
        <v>3928</v>
      </c>
      <c r="D414" s="475" t="s">
        <v>4418</v>
      </c>
      <c r="E414" s="472" t="s">
        <v>1984</v>
      </c>
      <c r="F414" s="467"/>
      <c r="G414" s="303" t="s">
        <v>2113</v>
      </c>
      <c r="H414" s="306" t="s">
        <v>2112</v>
      </c>
      <c r="I414" s="308" t="s">
        <v>5056</v>
      </c>
      <c r="J414" s="299"/>
      <c r="K414" s="466"/>
      <c r="L414" s="303" t="s">
        <v>2077</v>
      </c>
      <c r="M414" s="306" t="s">
        <v>2015</v>
      </c>
      <c r="N414" s="308" t="s">
        <v>5058</v>
      </c>
      <c r="O414" s="299"/>
    </row>
    <row r="415" spans="1:15" ht="72" customHeight="1">
      <c r="A415" s="474" t="s">
        <v>1983</v>
      </c>
      <c r="B415" s="473" t="s">
        <v>1982</v>
      </c>
      <c r="C415" s="477" t="s">
        <v>3928</v>
      </c>
      <c r="D415" s="475" t="s">
        <v>4419</v>
      </c>
      <c r="E415" s="472" t="s">
        <v>1981</v>
      </c>
      <c r="F415" s="467"/>
      <c r="G415" s="303" t="s">
        <v>2111</v>
      </c>
      <c r="H415" s="306" t="s">
        <v>2106</v>
      </c>
      <c r="I415" s="308" t="s">
        <v>5056</v>
      </c>
      <c r="J415" s="299"/>
      <c r="K415" s="466"/>
      <c r="L415" s="303" t="s">
        <v>2076</v>
      </c>
      <c r="M415" s="306" t="s">
        <v>2075</v>
      </c>
      <c r="N415" s="308" t="s">
        <v>4393</v>
      </c>
      <c r="O415" s="299"/>
    </row>
    <row r="416" spans="1:15" ht="72" customHeight="1">
      <c r="A416" s="478">
        <v>2021001</v>
      </c>
      <c r="B416" s="475" t="s">
        <v>4427</v>
      </c>
      <c r="C416" s="477" t="s">
        <v>3928</v>
      </c>
      <c r="D416" s="475" t="s">
        <v>4426</v>
      </c>
      <c r="E416" s="476"/>
      <c r="F416" s="467"/>
      <c r="G416" s="303" t="s">
        <v>2110</v>
      </c>
      <c r="H416" s="306" t="s">
        <v>2106</v>
      </c>
      <c r="I416" s="308" t="s">
        <v>4390</v>
      </c>
      <c r="J416" s="299"/>
      <c r="K416" s="466"/>
      <c r="L416" s="303" t="s">
        <v>2073</v>
      </c>
      <c r="M416" s="306" t="s">
        <v>2015</v>
      </c>
      <c r="N416" s="308" t="s">
        <v>5059</v>
      </c>
      <c r="O416" s="299"/>
    </row>
    <row r="417" spans="1:15" ht="72" customHeight="1">
      <c r="A417" s="478">
        <v>2021002</v>
      </c>
      <c r="B417" s="475" t="s">
        <v>4425</v>
      </c>
      <c r="C417" s="477" t="s">
        <v>3928</v>
      </c>
      <c r="D417" s="475" t="s">
        <v>4424</v>
      </c>
      <c r="E417" s="476"/>
      <c r="F417" s="467"/>
      <c r="G417" s="303" t="s">
        <v>2109</v>
      </c>
      <c r="H417" s="306" t="s">
        <v>1994</v>
      </c>
      <c r="I417" s="308" t="s">
        <v>5056</v>
      </c>
      <c r="J417" s="299"/>
      <c r="K417" s="466"/>
      <c r="L417" s="303" t="s">
        <v>2071</v>
      </c>
      <c r="M417" s="306" t="s">
        <v>2068</v>
      </c>
      <c r="N417" s="308" t="s">
        <v>5059</v>
      </c>
      <c r="O417" s="299"/>
    </row>
    <row r="418" spans="1:15" ht="72" customHeight="1">
      <c r="A418" s="478">
        <v>2021003</v>
      </c>
      <c r="B418" s="475" t="s">
        <v>4423</v>
      </c>
      <c r="C418" s="477" t="s">
        <v>3928</v>
      </c>
      <c r="D418" s="475" t="s">
        <v>4422</v>
      </c>
      <c r="E418" s="476"/>
      <c r="F418" s="467"/>
      <c r="G418" s="303" t="s">
        <v>2107</v>
      </c>
      <c r="H418" s="306" t="s">
        <v>2106</v>
      </c>
      <c r="I418" s="308" t="s">
        <v>4390</v>
      </c>
      <c r="J418" s="299"/>
      <c r="K418" s="466"/>
      <c r="L418" s="303" t="s">
        <v>2070</v>
      </c>
      <c r="M418" s="306" t="s">
        <v>2068</v>
      </c>
      <c r="N418" s="308" t="s">
        <v>5059</v>
      </c>
      <c r="O418" s="299"/>
    </row>
    <row r="419" spans="1:15" ht="72" customHeight="1">
      <c r="A419" s="478">
        <v>2021004</v>
      </c>
      <c r="B419" s="475" t="s">
        <v>4421</v>
      </c>
      <c r="C419" s="477" t="s">
        <v>3928</v>
      </c>
      <c r="D419" s="475" t="s">
        <v>4219</v>
      </c>
      <c r="E419" s="476"/>
      <c r="F419" s="467"/>
      <c r="G419" s="303" t="s">
        <v>2104</v>
      </c>
      <c r="H419" s="306" t="s">
        <v>1994</v>
      </c>
      <c r="I419" s="308" t="s">
        <v>4390</v>
      </c>
      <c r="J419" s="299"/>
      <c r="K419" s="466"/>
      <c r="L419" s="303" t="s">
        <v>2069</v>
      </c>
      <c r="M419" s="306" t="s">
        <v>2068</v>
      </c>
      <c r="N419" s="308" t="s">
        <v>4396</v>
      </c>
      <c r="O419" s="299"/>
    </row>
    <row r="420" spans="1:15" ht="72" customHeight="1">
      <c r="F420" s="467"/>
      <c r="G420" s="303" t="s">
        <v>2102</v>
      </c>
      <c r="H420" s="306" t="s">
        <v>1994</v>
      </c>
      <c r="I420" s="308" t="s">
        <v>4390</v>
      </c>
      <c r="J420" s="299"/>
      <c r="K420" s="466"/>
      <c r="L420" s="303" t="s">
        <v>2066</v>
      </c>
      <c r="M420" s="306" t="s">
        <v>2062</v>
      </c>
      <c r="N420" s="308" t="s">
        <v>4396</v>
      </c>
      <c r="O420" s="299"/>
    </row>
    <row r="421" spans="1:15" ht="72" customHeight="1">
      <c r="F421" s="467"/>
      <c r="G421" s="303" t="s">
        <v>2100</v>
      </c>
      <c r="H421" s="306" t="s">
        <v>1994</v>
      </c>
      <c r="I421" s="308" t="s">
        <v>4391</v>
      </c>
      <c r="J421" s="299"/>
      <c r="K421" s="466"/>
      <c r="L421" s="303" t="s">
        <v>2064</v>
      </c>
      <c r="M421" s="306" t="s">
        <v>2062</v>
      </c>
      <c r="N421" s="308" t="s">
        <v>4396</v>
      </c>
      <c r="O421" s="299"/>
    </row>
    <row r="422" spans="1:15" ht="72" customHeight="1">
      <c r="F422" s="467"/>
      <c r="G422" s="303" t="s">
        <v>2098</v>
      </c>
      <c r="H422" s="306" t="s">
        <v>2090</v>
      </c>
      <c r="I422" s="308" t="s">
        <v>4391</v>
      </c>
      <c r="J422" s="299"/>
      <c r="K422" s="466"/>
      <c r="L422" s="303" t="s">
        <v>2063</v>
      </c>
      <c r="M422" s="306" t="s">
        <v>2062</v>
      </c>
      <c r="N422" s="308" t="s">
        <v>5060</v>
      </c>
      <c r="O422" s="299"/>
    </row>
    <row r="423" spans="1:15" ht="72" customHeight="1">
      <c r="F423" s="467"/>
      <c r="G423" s="303" t="s">
        <v>2097</v>
      </c>
      <c r="H423" s="306" t="s">
        <v>2090</v>
      </c>
      <c r="I423" s="308" t="s">
        <v>4391</v>
      </c>
      <c r="J423" s="299"/>
      <c r="K423" s="466"/>
      <c r="L423" s="303" t="s">
        <v>2060</v>
      </c>
      <c r="M423" s="306" t="s">
        <v>2059</v>
      </c>
      <c r="N423" s="308" t="s">
        <v>4398</v>
      </c>
      <c r="O423" s="299"/>
    </row>
    <row r="424" spans="1:15" ht="72" customHeight="1">
      <c r="F424" s="467"/>
      <c r="G424" s="303" t="s">
        <v>2095</v>
      </c>
      <c r="H424" s="306" t="s">
        <v>2090</v>
      </c>
      <c r="I424" s="308" t="s">
        <v>4391</v>
      </c>
      <c r="J424" s="299"/>
      <c r="K424" s="466"/>
      <c r="L424" s="303" t="s">
        <v>2057</v>
      </c>
      <c r="M424" s="306" t="s">
        <v>2056</v>
      </c>
      <c r="N424" s="308" t="s">
        <v>4399</v>
      </c>
      <c r="O424" s="299"/>
    </row>
    <row r="425" spans="1:15" ht="72" customHeight="1">
      <c r="F425" s="467"/>
      <c r="G425" s="303" t="s">
        <v>2093</v>
      </c>
      <c r="H425" s="306" t="s">
        <v>2090</v>
      </c>
      <c r="I425" s="308" t="s">
        <v>4391</v>
      </c>
      <c r="J425" s="299"/>
      <c r="K425" s="466"/>
      <c r="L425" s="303" t="s">
        <v>2055</v>
      </c>
      <c r="M425" s="306" t="s">
        <v>2053</v>
      </c>
      <c r="N425" s="308" t="s">
        <v>4399</v>
      </c>
      <c r="O425" s="299"/>
    </row>
    <row r="426" spans="1:15" ht="72" customHeight="1">
      <c r="F426" s="467"/>
      <c r="G426" s="303" t="s">
        <v>2091</v>
      </c>
      <c r="H426" s="306" t="s">
        <v>2090</v>
      </c>
      <c r="I426" s="308" t="s">
        <v>5057</v>
      </c>
      <c r="J426" s="299"/>
      <c r="K426" s="466"/>
      <c r="L426" s="303" t="s">
        <v>2054</v>
      </c>
      <c r="M426" s="306" t="s">
        <v>2053</v>
      </c>
      <c r="N426" s="308" t="s">
        <v>5067</v>
      </c>
      <c r="O426" s="299"/>
    </row>
    <row r="427" spans="1:15" ht="72" customHeight="1">
      <c r="F427" s="467"/>
      <c r="G427" s="303" t="s">
        <v>2088</v>
      </c>
      <c r="H427" s="306" t="s">
        <v>2006</v>
      </c>
      <c r="I427" s="308" t="s">
        <v>5057</v>
      </c>
      <c r="J427" s="299"/>
      <c r="K427" s="466"/>
      <c r="L427" s="303" t="s">
        <v>2051</v>
      </c>
      <c r="M427" s="306" t="s">
        <v>2049</v>
      </c>
      <c r="N427" s="308" t="s">
        <v>5067</v>
      </c>
      <c r="O427" s="299"/>
    </row>
    <row r="428" spans="1:15" ht="72" customHeight="1">
      <c r="F428" s="467"/>
      <c r="G428" s="303" t="s">
        <v>2086</v>
      </c>
      <c r="H428" s="306" t="s">
        <v>2006</v>
      </c>
      <c r="I428" s="308" t="s">
        <v>4393</v>
      </c>
      <c r="J428" s="299"/>
      <c r="K428" s="466"/>
      <c r="L428" s="303" t="s">
        <v>2050</v>
      </c>
      <c r="M428" s="306" t="s">
        <v>2049</v>
      </c>
      <c r="N428" s="308" t="s">
        <v>5068</v>
      </c>
      <c r="O428" s="299"/>
    </row>
    <row r="429" spans="1:15" ht="72" customHeight="1">
      <c r="F429" s="467"/>
      <c r="G429" s="303" t="s">
        <v>2084</v>
      </c>
      <c r="H429" s="306" t="s">
        <v>2015</v>
      </c>
      <c r="I429" s="308" t="s">
        <v>4393</v>
      </c>
      <c r="J429" s="299"/>
      <c r="K429" s="466"/>
      <c r="L429" s="303" t="s">
        <v>2047</v>
      </c>
      <c r="M429" s="306" t="s">
        <v>2044</v>
      </c>
      <c r="N429" s="308" t="s">
        <v>5067</v>
      </c>
      <c r="O429" s="299"/>
    </row>
    <row r="430" spans="1:15" ht="72" customHeight="1">
      <c r="F430" s="467"/>
      <c r="G430" s="303" t="s">
        <v>2083</v>
      </c>
      <c r="H430" s="306" t="s">
        <v>2015</v>
      </c>
      <c r="I430" s="308" t="s">
        <v>5058</v>
      </c>
      <c r="J430" s="299"/>
      <c r="K430" s="466"/>
      <c r="L430" s="303" t="s">
        <v>2045</v>
      </c>
      <c r="M430" s="306" t="s">
        <v>2044</v>
      </c>
      <c r="N430" s="308" t="s">
        <v>4402</v>
      </c>
      <c r="O430" s="299"/>
    </row>
    <row r="431" spans="1:15" ht="72" customHeight="1">
      <c r="F431" s="467"/>
      <c r="G431" s="303" t="s">
        <v>2081</v>
      </c>
      <c r="H431" s="306" t="s">
        <v>2075</v>
      </c>
      <c r="I431" s="308" t="s">
        <v>4393</v>
      </c>
      <c r="J431" s="299"/>
      <c r="K431" s="466"/>
      <c r="L431" s="303" t="s">
        <v>2042</v>
      </c>
      <c r="M431" s="306" t="s">
        <v>2041</v>
      </c>
      <c r="N431" s="308" t="s">
        <v>4403</v>
      </c>
      <c r="O431" s="299"/>
    </row>
    <row r="432" spans="1:15" ht="72" customHeight="1">
      <c r="F432" s="467"/>
      <c r="G432" s="303" t="s">
        <v>2079</v>
      </c>
      <c r="H432" s="306" t="s">
        <v>2015</v>
      </c>
      <c r="I432" s="308" t="s">
        <v>4393</v>
      </c>
      <c r="J432" s="299"/>
      <c r="K432" s="466"/>
      <c r="L432" s="303" t="s">
        <v>2039</v>
      </c>
      <c r="M432" s="306" t="s">
        <v>2038</v>
      </c>
      <c r="N432" s="308" t="s">
        <v>4404</v>
      </c>
      <c r="O432" s="299"/>
    </row>
    <row r="433" spans="6:15" ht="72" customHeight="1">
      <c r="F433" s="467"/>
      <c r="G433" s="303" t="s">
        <v>2077</v>
      </c>
      <c r="H433" s="306" t="s">
        <v>2015</v>
      </c>
      <c r="I433" s="308" t="s">
        <v>5058</v>
      </c>
      <c r="J433" s="299"/>
      <c r="K433" s="466"/>
      <c r="L433" s="303" t="s">
        <v>2036</v>
      </c>
      <c r="M433" s="306" t="s">
        <v>1997</v>
      </c>
      <c r="N433" s="308" t="s">
        <v>4404</v>
      </c>
      <c r="O433" s="299"/>
    </row>
    <row r="434" spans="6:15" ht="72" customHeight="1">
      <c r="F434" s="467"/>
      <c r="G434" s="303" t="s">
        <v>2076</v>
      </c>
      <c r="H434" s="306" t="s">
        <v>2075</v>
      </c>
      <c r="I434" s="308" t="s">
        <v>4393</v>
      </c>
      <c r="J434" s="299"/>
      <c r="K434" s="466"/>
      <c r="L434" s="303" t="s">
        <v>2034</v>
      </c>
      <c r="M434" s="306" t="s">
        <v>1997</v>
      </c>
      <c r="N434" s="308" t="s">
        <v>4404</v>
      </c>
      <c r="O434" s="299"/>
    </row>
    <row r="435" spans="6:15" ht="72" customHeight="1">
      <c r="F435" s="467"/>
      <c r="G435" s="303" t="s">
        <v>2073</v>
      </c>
      <c r="H435" s="306" t="s">
        <v>2015</v>
      </c>
      <c r="I435" s="308" t="s">
        <v>5059</v>
      </c>
      <c r="J435" s="299"/>
      <c r="K435" s="466"/>
      <c r="L435" s="303" t="s">
        <v>2032</v>
      </c>
      <c r="M435" s="306" t="s">
        <v>1997</v>
      </c>
      <c r="N435" s="308" t="s">
        <v>4404</v>
      </c>
      <c r="O435" s="299"/>
    </row>
    <row r="436" spans="6:15" ht="72" customHeight="1">
      <c r="F436" s="467"/>
      <c r="G436" s="303" t="s">
        <v>2071</v>
      </c>
      <c r="H436" s="306" t="s">
        <v>2068</v>
      </c>
      <c r="I436" s="308" t="s">
        <v>5059</v>
      </c>
      <c r="J436" s="299"/>
      <c r="K436" s="466"/>
      <c r="L436" s="303" t="s">
        <v>2030</v>
      </c>
      <c r="M436" s="306" t="s">
        <v>1997</v>
      </c>
      <c r="N436" s="308" t="s">
        <v>4405</v>
      </c>
      <c r="O436" s="299"/>
    </row>
    <row r="437" spans="6:15" ht="72" customHeight="1">
      <c r="F437" s="467"/>
      <c r="G437" s="303" t="s">
        <v>2070</v>
      </c>
      <c r="H437" s="306" t="s">
        <v>2068</v>
      </c>
      <c r="I437" s="308" t="s">
        <v>5059</v>
      </c>
      <c r="J437" s="299"/>
      <c r="K437" s="466"/>
      <c r="L437" s="303" t="s">
        <v>2028</v>
      </c>
      <c r="M437" s="306" t="s">
        <v>2011</v>
      </c>
      <c r="N437" s="308" t="s">
        <v>4405</v>
      </c>
      <c r="O437" s="299"/>
    </row>
    <row r="438" spans="6:15" ht="72" customHeight="1">
      <c r="F438" s="467"/>
      <c r="G438" s="303" t="s">
        <v>2069</v>
      </c>
      <c r="H438" s="306" t="s">
        <v>2068</v>
      </c>
      <c r="I438" s="308" t="s">
        <v>4396</v>
      </c>
      <c r="J438" s="299"/>
      <c r="K438" s="466"/>
      <c r="L438" s="303" t="s">
        <v>2026</v>
      </c>
      <c r="M438" s="306" t="s">
        <v>2011</v>
      </c>
      <c r="N438" s="308" t="s">
        <v>4405</v>
      </c>
      <c r="O438" s="299"/>
    </row>
    <row r="439" spans="6:15" ht="72" customHeight="1">
      <c r="F439" s="467"/>
      <c r="G439" s="303" t="s">
        <v>2066</v>
      </c>
      <c r="H439" s="306" t="s">
        <v>2062</v>
      </c>
      <c r="I439" s="308" t="s">
        <v>4396</v>
      </c>
      <c r="J439" s="299"/>
      <c r="K439" s="466"/>
      <c r="L439" s="303" t="s">
        <v>2024</v>
      </c>
      <c r="M439" s="306" t="s">
        <v>2011</v>
      </c>
      <c r="N439" s="308" t="s">
        <v>4405</v>
      </c>
      <c r="O439" s="299"/>
    </row>
    <row r="440" spans="6:15" ht="72" customHeight="1">
      <c r="F440" s="467"/>
      <c r="G440" s="303" t="s">
        <v>2064</v>
      </c>
      <c r="H440" s="306" t="s">
        <v>2062</v>
      </c>
      <c r="I440" s="308" t="s">
        <v>4396</v>
      </c>
      <c r="J440" s="299"/>
      <c r="K440" s="466"/>
      <c r="L440" s="303" t="s">
        <v>2022</v>
      </c>
      <c r="M440" s="306" t="s">
        <v>2021</v>
      </c>
      <c r="N440" s="308" t="s">
        <v>5774</v>
      </c>
      <c r="O440" s="299"/>
    </row>
    <row r="441" spans="6:15" ht="72" customHeight="1">
      <c r="F441" s="467"/>
      <c r="G441" s="303" t="s">
        <v>2063</v>
      </c>
      <c r="H441" s="306" t="s">
        <v>2062</v>
      </c>
      <c r="I441" s="308" t="s">
        <v>5060</v>
      </c>
      <c r="J441" s="299"/>
      <c r="K441" s="466"/>
      <c r="L441" s="303" t="s">
        <v>2019</v>
      </c>
      <c r="M441" s="306" t="s">
        <v>2002</v>
      </c>
      <c r="N441" s="308" t="s">
        <v>4393</v>
      </c>
      <c r="O441" s="299"/>
    </row>
    <row r="442" spans="6:15" ht="72" customHeight="1">
      <c r="F442" s="467"/>
      <c r="G442" s="303" t="s">
        <v>2060</v>
      </c>
      <c r="H442" s="306" t="s">
        <v>2059</v>
      </c>
      <c r="I442" s="308" t="s">
        <v>4398</v>
      </c>
      <c r="J442" s="299"/>
      <c r="K442" s="466"/>
      <c r="L442" s="303" t="s">
        <v>2018</v>
      </c>
      <c r="M442" s="306" t="s">
        <v>2015</v>
      </c>
      <c r="N442" s="308" t="s">
        <v>4393</v>
      </c>
      <c r="O442" s="299"/>
    </row>
    <row r="443" spans="6:15" ht="72" customHeight="1">
      <c r="F443" s="467"/>
      <c r="G443" s="303" t="s">
        <v>2057</v>
      </c>
      <c r="H443" s="306" t="s">
        <v>2056</v>
      </c>
      <c r="I443" s="308" t="s">
        <v>4399</v>
      </c>
      <c r="J443" s="299"/>
      <c r="K443" s="466"/>
      <c r="L443" s="303" t="s">
        <v>2016</v>
      </c>
      <c r="M443" s="306" t="s">
        <v>2015</v>
      </c>
      <c r="N443" s="308" t="s">
        <v>4404</v>
      </c>
      <c r="O443" s="299"/>
    </row>
    <row r="444" spans="6:15" ht="72" customHeight="1">
      <c r="F444" s="467"/>
      <c r="G444" s="303" t="s">
        <v>2055</v>
      </c>
      <c r="H444" s="306" t="s">
        <v>2053</v>
      </c>
      <c r="I444" s="308" t="s">
        <v>4399</v>
      </c>
      <c r="J444" s="299"/>
      <c r="K444" s="466"/>
      <c r="L444" s="303" t="s">
        <v>2014</v>
      </c>
      <c r="M444" s="306" t="s">
        <v>1997</v>
      </c>
      <c r="N444" s="308" t="s">
        <v>4405</v>
      </c>
      <c r="O444" s="299"/>
    </row>
    <row r="445" spans="6:15" ht="72" customHeight="1">
      <c r="F445" s="467"/>
      <c r="G445" s="303" t="s">
        <v>2054</v>
      </c>
      <c r="H445" s="306" t="s">
        <v>2053</v>
      </c>
      <c r="I445" s="308" t="s">
        <v>5067</v>
      </c>
      <c r="J445" s="299"/>
      <c r="K445" s="466"/>
      <c r="L445" s="303" t="s">
        <v>2012</v>
      </c>
      <c r="M445" s="306" t="s">
        <v>2011</v>
      </c>
      <c r="N445" s="308" t="s">
        <v>5062</v>
      </c>
      <c r="O445" s="299"/>
    </row>
    <row r="446" spans="6:15" ht="72" customHeight="1">
      <c r="F446" s="467"/>
      <c r="G446" s="303" t="s">
        <v>2051</v>
      </c>
      <c r="H446" s="306" t="s">
        <v>2049</v>
      </c>
      <c r="I446" s="308" t="s">
        <v>5067</v>
      </c>
      <c r="J446" s="299"/>
      <c r="K446" s="466"/>
      <c r="L446" s="303" t="s">
        <v>2009</v>
      </c>
      <c r="M446" s="306" t="s">
        <v>2008</v>
      </c>
      <c r="N446" s="308" t="s">
        <v>5057</v>
      </c>
      <c r="O446" s="299"/>
    </row>
    <row r="447" spans="6:15" ht="72" customHeight="1">
      <c r="F447" s="467"/>
      <c r="G447" s="303" t="s">
        <v>2050</v>
      </c>
      <c r="H447" s="306" t="s">
        <v>2049</v>
      </c>
      <c r="I447" s="308" t="s">
        <v>5068</v>
      </c>
      <c r="J447" s="299"/>
      <c r="K447" s="466"/>
      <c r="L447" s="303" t="s">
        <v>2007</v>
      </c>
      <c r="M447" s="306" t="s">
        <v>2006</v>
      </c>
      <c r="N447" s="308" t="s">
        <v>5061</v>
      </c>
      <c r="O447" s="299"/>
    </row>
    <row r="448" spans="6:15" ht="72" customHeight="1">
      <c r="F448" s="467"/>
      <c r="G448" s="303" t="s">
        <v>2047</v>
      </c>
      <c r="H448" s="306" t="s">
        <v>2044</v>
      </c>
      <c r="I448" s="308" t="s">
        <v>5067</v>
      </c>
      <c r="J448" s="299"/>
      <c r="K448" s="466"/>
      <c r="L448" s="303" t="s">
        <v>2004</v>
      </c>
      <c r="M448" s="306" t="s">
        <v>2002</v>
      </c>
      <c r="N448" s="308" t="s">
        <v>5061</v>
      </c>
      <c r="O448" s="299"/>
    </row>
    <row r="449" spans="6:15" ht="72" customHeight="1">
      <c r="F449" s="467"/>
      <c r="G449" s="303" t="s">
        <v>2045</v>
      </c>
      <c r="H449" s="306" t="s">
        <v>2044</v>
      </c>
      <c r="I449" s="308" t="s">
        <v>4402</v>
      </c>
      <c r="J449" s="299"/>
      <c r="K449" s="466"/>
      <c r="L449" s="303" t="s">
        <v>2003</v>
      </c>
      <c r="M449" s="306" t="s">
        <v>2002</v>
      </c>
      <c r="N449" s="308" t="s">
        <v>4414</v>
      </c>
      <c r="O449" s="299"/>
    </row>
    <row r="450" spans="6:15" ht="72" customHeight="1">
      <c r="F450" s="467"/>
      <c r="G450" s="303" t="s">
        <v>2042</v>
      </c>
      <c r="H450" s="306" t="s">
        <v>2041</v>
      </c>
      <c r="I450" s="308" t="s">
        <v>4403</v>
      </c>
      <c r="J450" s="299"/>
      <c r="K450" s="466"/>
      <c r="L450" s="303" t="s">
        <v>2001</v>
      </c>
      <c r="M450" s="306" t="s">
        <v>2000</v>
      </c>
      <c r="N450" s="477" t="s">
        <v>4414</v>
      </c>
      <c r="O450" s="299"/>
    </row>
    <row r="451" spans="6:15" ht="72" customHeight="1">
      <c r="F451" s="467"/>
      <c r="G451" s="303" t="s">
        <v>2039</v>
      </c>
      <c r="H451" s="306" t="s">
        <v>2038</v>
      </c>
      <c r="I451" s="308" t="s">
        <v>4404</v>
      </c>
      <c r="J451" s="299"/>
      <c r="K451" s="466"/>
      <c r="L451" s="303" t="s">
        <v>1998</v>
      </c>
      <c r="M451" s="306" t="s">
        <v>1997</v>
      </c>
      <c r="N451" s="308" t="s">
        <v>5773</v>
      </c>
      <c r="O451" s="299"/>
    </row>
    <row r="452" spans="6:15" ht="72" customHeight="1">
      <c r="F452" s="467"/>
      <c r="G452" s="303" t="s">
        <v>2036</v>
      </c>
      <c r="H452" s="306" t="s">
        <v>1997</v>
      </c>
      <c r="I452" s="308" t="s">
        <v>4404</v>
      </c>
      <c r="J452" s="299"/>
      <c r="K452" s="466"/>
      <c r="L452" s="303" t="s">
        <v>1995</v>
      </c>
      <c r="M452" s="306" t="s">
        <v>1994</v>
      </c>
      <c r="N452" s="308" t="s">
        <v>4390</v>
      </c>
      <c r="O452" s="299"/>
    </row>
    <row r="453" spans="6:15" ht="72" customHeight="1">
      <c r="F453" s="467"/>
      <c r="G453" s="303" t="s">
        <v>2034</v>
      </c>
      <c r="H453" s="306" t="s">
        <v>1997</v>
      </c>
      <c r="I453" s="308" t="s">
        <v>4404</v>
      </c>
      <c r="J453" s="299"/>
      <c r="K453" s="466"/>
      <c r="L453" s="310" t="s">
        <v>1992</v>
      </c>
      <c r="M453" s="300" t="s">
        <v>1991</v>
      </c>
      <c r="N453" s="308" t="s">
        <v>5063</v>
      </c>
      <c r="O453" s="299"/>
    </row>
    <row r="454" spans="6:15" ht="72" customHeight="1">
      <c r="F454" s="467"/>
      <c r="G454" s="303" t="s">
        <v>2032</v>
      </c>
      <c r="H454" s="306" t="s">
        <v>1997</v>
      </c>
      <c r="I454" s="308" t="s">
        <v>4404</v>
      </c>
      <c r="J454" s="299"/>
      <c r="K454" s="466"/>
      <c r="L454" s="310" t="s">
        <v>1989</v>
      </c>
      <c r="M454" s="300" t="s">
        <v>1988</v>
      </c>
      <c r="N454" s="308" t="s">
        <v>5801</v>
      </c>
      <c r="O454" s="299"/>
    </row>
    <row r="455" spans="6:15" ht="72" customHeight="1">
      <c r="F455" s="467"/>
      <c r="G455" s="303" t="s">
        <v>2030</v>
      </c>
      <c r="H455" s="306" t="s">
        <v>1997</v>
      </c>
      <c r="I455" s="308" t="s">
        <v>4405</v>
      </c>
      <c r="J455" s="299"/>
      <c r="K455" s="466"/>
      <c r="L455" s="310" t="s">
        <v>1986</v>
      </c>
      <c r="M455" s="300" t="s">
        <v>1985</v>
      </c>
      <c r="N455" s="308" t="s">
        <v>5064</v>
      </c>
      <c r="O455" s="299"/>
    </row>
    <row r="456" spans="6:15" ht="72" customHeight="1">
      <c r="F456" s="467"/>
      <c r="G456" s="303" t="s">
        <v>2028</v>
      </c>
      <c r="H456" s="306" t="s">
        <v>2011</v>
      </c>
      <c r="I456" s="308" t="s">
        <v>4405</v>
      </c>
      <c r="J456" s="299"/>
      <c r="K456" s="466"/>
      <c r="L456" s="310" t="s">
        <v>1983</v>
      </c>
      <c r="M456" s="300" t="s">
        <v>1982</v>
      </c>
      <c r="N456" s="306" t="s">
        <v>5770</v>
      </c>
      <c r="O456" s="299"/>
    </row>
    <row r="457" spans="6:15" ht="72" customHeight="1">
      <c r="F457" s="467"/>
      <c r="G457" s="303" t="s">
        <v>2026</v>
      </c>
      <c r="H457" s="306" t="s">
        <v>2011</v>
      </c>
      <c r="I457" s="308" t="s">
        <v>4405</v>
      </c>
      <c r="J457" s="299"/>
      <c r="K457" s="466"/>
      <c r="L457" s="307" t="s">
        <v>1980</v>
      </c>
      <c r="M457" s="306" t="s">
        <v>1979</v>
      </c>
      <c r="N457" s="306" t="s">
        <v>5772</v>
      </c>
      <c r="O457" s="299"/>
    </row>
    <row r="458" spans="6:15" ht="72" customHeight="1">
      <c r="F458" s="467"/>
      <c r="G458" s="303" t="s">
        <v>2024</v>
      </c>
      <c r="H458" s="306" t="s">
        <v>2011</v>
      </c>
      <c r="I458" s="308" t="s">
        <v>4405</v>
      </c>
      <c r="J458" s="299"/>
      <c r="K458" s="466"/>
      <c r="L458" s="307" t="s">
        <v>1978</v>
      </c>
      <c r="M458" s="306" t="s">
        <v>1977</v>
      </c>
      <c r="N458" s="679" t="s">
        <v>5771</v>
      </c>
      <c r="O458" s="299"/>
    </row>
    <row r="459" spans="6:15" ht="72" customHeight="1">
      <c r="F459" s="467"/>
      <c r="G459" s="303" t="s">
        <v>2022</v>
      </c>
      <c r="H459" s="306" t="s">
        <v>2021</v>
      </c>
      <c r="I459" s="308" t="s">
        <v>5774</v>
      </c>
      <c r="J459" s="299"/>
      <c r="K459" s="466"/>
      <c r="L459" s="303" t="s">
        <v>1976</v>
      </c>
      <c r="M459" s="306" t="s">
        <v>1975</v>
      </c>
      <c r="N459" s="306" t="s">
        <v>5065</v>
      </c>
      <c r="O459" s="299"/>
    </row>
    <row r="460" spans="6:15" ht="72" customHeight="1">
      <c r="F460" s="467"/>
      <c r="G460" s="303" t="s">
        <v>2019</v>
      </c>
      <c r="H460" s="306" t="s">
        <v>2002</v>
      </c>
      <c r="I460" s="308" t="s">
        <v>4393</v>
      </c>
      <c r="J460" s="299"/>
      <c r="K460" s="466"/>
      <c r="L460" s="305" t="s">
        <v>1974</v>
      </c>
      <c r="M460" s="304" t="s">
        <v>1972</v>
      </c>
      <c r="N460" s="301" t="s">
        <v>5066</v>
      </c>
      <c r="O460" s="299"/>
    </row>
    <row r="461" spans="6:15" ht="72" customHeight="1">
      <c r="F461" s="467"/>
      <c r="G461" s="303" t="s">
        <v>2018</v>
      </c>
      <c r="H461" s="306" t="s">
        <v>2015</v>
      </c>
      <c r="I461" s="308" t="s">
        <v>4393</v>
      </c>
      <c r="J461" s="299"/>
      <c r="K461" s="466"/>
      <c r="L461" s="305" t="s">
        <v>1973</v>
      </c>
      <c r="M461" s="304" t="s">
        <v>1972</v>
      </c>
      <c r="N461" s="301" t="s">
        <v>5066</v>
      </c>
      <c r="O461" s="299"/>
    </row>
    <row r="462" spans="6:15" ht="72" customHeight="1">
      <c r="F462" s="467"/>
      <c r="G462" s="303" t="s">
        <v>2016</v>
      </c>
      <c r="H462" s="306" t="s">
        <v>2015</v>
      </c>
      <c r="I462" s="308" t="s">
        <v>4404</v>
      </c>
      <c r="J462" s="299"/>
      <c r="K462" s="466"/>
      <c r="L462" s="303">
        <v>206004809</v>
      </c>
      <c r="M462" s="523" t="s">
        <v>5121</v>
      </c>
      <c r="N462" s="678" t="s">
        <v>5122</v>
      </c>
      <c r="O462" s="299"/>
    </row>
    <row r="463" spans="6:15" ht="72" customHeight="1">
      <c r="F463" s="467"/>
      <c r="G463" s="303" t="s">
        <v>2014</v>
      </c>
      <c r="H463" s="306" t="s">
        <v>1997</v>
      </c>
      <c r="I463" s="308" t="s">
        <v>4405</v>
      </c>
      <c r="J463" s="299"/>
      <c r="K463" s="466"/>
    </row>
    <row r="464" spans="6:15" ht="78.8" customHeight="1">
      <c r="F464" s="467"/>
      <c r="G464" s="303" t="s">
        <v>2012</v>
      </c>
      <c r="H464" s="306" t="s">
        <v>2011</v>
      </c>
      <c r="I464" s="308" t="s">
        <v>5062</v>
      </c>
      <c r="J464" s="299"/>
      <c r="K464" s="466"/>
    </row>
    <row r="465" spans="1:11" ht="90" customHeight="1">
      <c r="F465" s="467"/>
      <c r="G465" s="303" t="s">
        <v>2009</v>
      </c>
      <c r="H465" s="306" t="s">
        <v>2008</v>
      </c>
      <c r="I465" s="308" t="s">
        <v>5057</v>
      </c>
      <c r="J465" s="299"/>
      <c r="K465" s="466"/>
    </row>
    <row r="466" spans="1:11" ht="107.3" customHeight="1">
      <c r="F466" s="467"/>
      <c r="G466" s="303" t="s">
        <v>2007</v>
      </c>
      <c r="H466" s="306" t="s">
        <v>2006</v>
      </c>
      <c r="I466" s="308" t="s">
        <v>5061</v>
      </c>
      <c r="J466" s="299"/>
      <c r="K466" s="466"/>
    </row>
    <row r="467" spans="1:11" ht="110.3" customHeight="1">
      <c r="F467" s="467"/>
      <c r="G467" s="303" t="s">
        <v>2004</v>
      </c>
      <c r="H467" s="306" t="s">
        <v>2002</v>
      </c>
      <c r="I467" s="308" t="s">
        <v>5061</v>
      </c>
      <c r="J467" s="299"/>
      <c r="K467" s="466"/>
    </row>
    <row r="468" spans="1:11" ht="126.75" customHeight="1">
      <c r="A468"/>
      <c r="B468"/>
      <c r="C468"/>
      <c r="D468"/>
      <c r="E468"/>
      <c r="F468" s="467"/>
      <c r="G468" s="303" t="s">
        <v>2003</v>
      </c>
      <c r="H468" s="306" t="s">
        <v>2002</v>
      </c>
      <c r="I468" s="308" t="s">
        <v>4414</v>
      </c>
      <c r="J468" s="299"/>
      <c r="K468" s="466"/>
    </row>
    <row r="469" spans="1:11" ht="74.3" customHeight="1">
      <c r="A469" s="470"/>
      <c r="B469" s="469"/>
      <c r="C469" s="469"/>
      <c r="D469" s="497"/>
      <c r="E469" s="468"/>
      <c r="F469" s="467"/>
      <c r="G469" s="303" t="s">
        <v>2001</v>
      </c>
      <c r="H469" s="306" t="s">
        <v>2000</v>
      </c>
      <c r="I469" s="477" t="s">
        <v>4414</v>
      </c>
      <c r="J469" s="299"/>
      <c r="K469" s="466"/>
    </row>
    <row r="470" spans="1:11" ht="62.25" customHeight="1">
      <c r="A470" s="470"/>
      <c r="B470" s="469"/>
      <c r="C470" s="469"/>
      <c r="D470" s="497"/>
      <c r="E470" s="468"/>
      <c r="F470" s="467"/>
      <c r="G470" s="303" t="s">
        <v>1998</v>
      </c>
      <c r="H470" s="306" t="s">
        <v>1997</v>
      </c>
      <c r="I470" s="308" t="s">
        <v>5773</v>
      </c>
      <c r="J470" s="299"/>
      <c r="K470" s="466"/>
    </row>
    <row r="471" spans="1:11" ht="87.7" customHeight="1">
      <c r="A471" s="470"/>
      <c r="B471" s="469"/>
      <c r="C471" s="469"/>
      <c r="D471" s="497"/>
      <c r="E471" s="468"/>
      <c r="F471" s="467"/>
      <c r="G471" s="303" t="s">
        <v>1995</v>
      </c>
      <c r="H471" s="306" t="s">
        <v>1994</v>
      </c>
      <c r="I471" s="308" t="s">
        <v>4390</v>
      </c>
      <c r="J471" s="299"/>
      <c r="K471" s="466"/>
    </row>
    <row r="472" spans="1:11" ht="76.5" customHeight="1">
      <c r="A472" s="470"/>
      <c r="B472" s="469"/>
      <c r="C472" s="469"/>
      <c r="D472" s="497"/>
      <c r="E472" s="468"/>
      <c r="F472" s="467"/>
      <c r="G472" s="310" t="s">
        <v>1992</v>
      </c>
      <c r="H472" s="300" t="s">
        <v>1991</v>
      </c>
      <c r="I472" s="308" t="s">
        <v>5063</v>
      </c>
      <c r="J472" s="299"/>
      <c r="K472" s="466"/>
    </row>
    <row r="473" spans="1:11" ht="62.25" customHeight="1">
      <c r="A473" s="470"/>
      <c r="B473" s="469"/>
      <c r="C473" s="469"/>
      <c r="D473" s="497"/>
      <c r="E473" s="468"/>
      <c r="F473" s="467"/>
      <c r="G473" s="310" t="s">
        <v>1989</v>
      </c>
      <c r="H473" s="300" t="s">
        <v>1988</v>
      </c>
      <c r="I473" s="308" t="s">
        <v>5801</v>
      </c>
      <c r="J473" s="299"/>
      <c r="K473" s="466"/>
    </row>
    <row r="474" spans="1:11" ht="78.05" customHeight="1">
      <c r="A474" s="470"/>
      <c r="B474" s="469"/>
      <c r="C474" s="469"/>
      <c r="D474" s="497"/>
      <c r="E474" s="468"/>
      <c r="F474" s="467"/>
      <c r="G474" s="310" t="s">
        <v>1986</v>
      </c>
      <c r="H474" s="300" t="s">
        <v>1985</v>
      </c>
      <c r="I474" s="308" t="s">
        <v>5064</v>
      </c>
      <c r="J474" s="299"/>
      <c r="K474" s="466"/>
    </row>
    <row r="475" spans="1:11" ht="71.3" customHeight="1">
      <c r="A475" s="470"/>
      <c r="B475" s="469"/>
      <c r="C475" s="469"/>
      <c r="D475" s="497"/>
      <c r="E475" s="468"/>
      <c r="F475" s="467"/>
      <c r="G475" s="310" t="s">
        <v>1983</v>
      </c>
      <c r="H475" s="300" t="s">
        <v>1982</v>
      </c>
      <c r="I475" s="306" t="s">
        <v>5770</v>
      </c>
      <c r="J475" s="299"/>
      <c r="K475" s="466"/>
    </row>
    <row r="476" spans="1:11" ht="82.55" customHeight="1">
      <c r="A476" s="470"/>
      <c r="B476" s="469"/>
      <c r="C476" s="469"/>
      <c r="D476" s="497"/>
      <c r="E476" s="468"/>
      <c r="F476" s="467"/>
      <c r="G476" s="307" t="s">
        <v>1980</v>
      </c>
      <c r="H476" s="306" t="s">
        <v>1979</v>
      </c>
      <c r="I476" s="306" t="s">
        <v>5772</v>
      </c>
      <c r="J476" s="299"/>
      <c r="K476" s="466"/>
    </row>
    <row r="477" spans="1:11" ht="67.400000000000006" customHeight="1">
      <c r="A477" s="470"/>
      <c r="B477" s="469"/>
      <c r="C477" s="469"/>
      <c r="D477" s="497"/>
      <c r="E477" s="468"/>
      <c r="F477" s="467"/>
      <c r="G477" s="307" t="s">
        <v>1978</v>
      </c>
      <c r="H477" s="306" t="s">
        <v>1977</v>
      </c>
      <c r="I477" s="679" t="s">
        <v>5771</v>
      </c>
      <c r="J477" s="299"/>
      <c r="K477" s="466"/>
    </row>
    <row r="478" spans="1:11" ht="71.3" customHeight="1">
      <c r="A478" s="470"/>
      <c r="B478" s="469"/>
      <c r="C478" s="469"/>
      <c r="D478" s="497"/>
      <c r="E478" s="468"/>
      <c r="F478" s="467"/>
      <c r="G478" s="303" t="s">
        <v>1976</v>
      </c>
      <c r="H478" s="306" t="s">
        <v>1975</v>
      </c>
      <c r="I478" s="306" t="s">
        <v>5065</v>
      </c>
      <c r="J478" s="299"/>
      <c r="K478" s="466"/>
    </row>
    <row r="479" spans="1:11" ht="95.2" customHeight="1">
      <c r="A479" s="470"/>
      <c r="B479" s="469"/>
      <c r="C479" s="469"/>
      <c r="D479" s="497"/>
      <c r="E479" s="468"/>
      <c r="F479" s="467"/>
      <c r="G479" s="305" t="s">
        <v>1974</v>
      </c>
      <c r="H479" s="304" t="s">
        <v>1972</v>
      </c>
      <c r="I479" s="301" t="s">
        <v>5066</v>
      </c>
      <c r="J479" s="299"/>
      <c r="K479" s="466"/>
    </row>
    <row r="480" spans="1:11" ht="77.2" customHeight="1">
      <c r="A480" s="470"/>
      <c r="B480" s="469"/>
      <c r="C480" s="469"/>
      <c r="D480" s="497"/>
      <c r="E480" s="468"/>
      <c r="F480" s="467"/>
      <c r="G480" s="305" t="s">
        <v>1973</v>
      </c>
      <c r="H480" s="304" t="s">
        <v>1972</v>
      </c>
      <c r="I480" s="301" t="s">
        <v>5066</v>
      </c>
      <c r="J480" s="299"/>
      <c r="K480" s="466"/>
    </row>
    <row r="481" spans="1:11" ht="90.75" customHeight="1">
      <c r="A481" s="470"/>
      <c r="B481" s="469"/>
      <c r="C481" s="469"/>
      <c r="D481" s="497"/>
      <c r="E481" s="468"/>
      <c r="F481" s="467"/>
      <c r="G481" s="303">
        <v>206004809</v>
      </c>
      <c r="H481" s="523" t="s">
        <v>5121</v>
      </c>
      <c r="I481" s="678" t="s">
        <v>5122</v>
      </c>
      <c r="J481" s="299"/>
      <c r="K481" s="466"/>
    </row>
    <row r="482" spans="1:11" ht="103.55" customHeight="1">
      <c r="A482" s="470"/>
      <c r="B482" s="469"/>
      <c r="C482" s="469"/>
      <c r="D482" s="497"/>
      <c r="E482" s="468"/>
      <c r="F482" s="467"/>
      <c r="K482" s="466"/>
    </row>
    <row r="483" spans="1:11" ht="97.5" customHeight="1">
      <c r="A483" s="470"/>
      <c r="B483" s="469"/>
      <c r="C483" s="469"/>
      <c r="D483" s="497"/>
      <c r="E483" s="468"/>
      <c r="F483" s="467"/>
      <c r="K483" s="466"/>
    </row>
    <row r="484" spans="1:11" ht="92.3" customHeight="1">
      <c r="A484" s="470"/>
      <c r="B484" s="469"/>
      <c r="C484" s="469"/>
      <c r="D484" s="497"/>
      <c r="E484" s="468"/>
      <c r="F484" s="467"/>
      <c r="K484" s="466"/>
    </row>
    <row r="485" spans="1:11" ht="72.75" customHeight="1">
      <c r="A485" s="470"/>
      <c r="B485" s="469"/>
      <c r="C485" s="469"/>
      <c r="D485" s="497"/>
      <c r="E485" s="468"/>
      <c r="F485" s="467"/>
      <c r="K485" s="466"/>
    </row>
    <row r="486" spans="1:11" ht="69" customHeight="1">
      <c r="A486" s="470"/>
      <c r="B486" s="469"/>
      <c r="C486" s="469"/>
      <c r="D486" s="497"/>
      <c r="E486" s="468"/>
      <c r="F486" s="467"/>
      <c r="K486" s="466"/>
    </row>
    <row r="487" spans="1:11" ht="51.7" customHeight="1">
      <c r="A487" s="470"/>
      <c r="B487" s="469"/>
      <c r="C487" s="469"/>
      <c r="D487" s="497"/>
      <c r="E487" s="468"/>
      <c r="F487" s="467"/>
      <c r="K487" s="466"/>
    </row>
    <row r="488" spans="1:11" ht="47.95" customHeight="1">
      <c r="A488" s="470"/>
      <c r="B488" s="469"/>
      <c r="C488" s="469"/>
      <c r="D488" s="497"/>
      <c r="E488" s="468"/>
      <c r="F488" s="467"/>
      <c r="K488" s="466"/>
    </row>
    <row r="489" spans="1:11" ht="21.75" customHeight="1">
      <c r="A489" s="470"/>
      <c r="B489" s="469"/>
      <c r="C489" s="469"/>
      <c r="D489" s="497"/>
      <c r="E489" s="468"/>
      <c r="F489" s="467"/>
      <c r="K489" s="466"/>
    </row>
    <row r="490" spans="1:11" ht="21.75" customHeight="1">
      <c r="A490" s="470"/>
      <c r="B490" s="469"/>
      <c r="C490" s="469"/>
      <c r="D490" s="497"/>
      <c r="E490" s="468"/>
      <c r="F490" s="467"/>
      <c r="G490" s="467"/>
      <c r="H490" s="467"/>
      <c r="I490" s="466"/>
      <c r="J490" s="466"/>
      <c r="K490" s="466"/>
    </row>
    <row r="491" spans="1:11" ht="21.75" customHeight="1">
      <c r="A491" s="470"/>
      <c r="B491" s="469"/>
      <c r="C491" s="469"/>
      <c r="D491" s="497"/>
      <c r="E491" s="468"/>
      <c r="F491" s="467"/>
      <c r="G491" s="467"/>
      <c r="H491" s="467"/>
      <c r="I491" s="466"/>
      <c r="J491" s="466"/>
      <c r="K491" s="466"/>
    </row>
    <row r="492" spans="1:11" ht="21.75" customHeight="1">
      <c r="A492" s="470"/>
      <c r="B492" s="469"/>
      <c r="C492" s="469"/>
      <c r="D492" s="497"/>
      <c r="E492" s="468"/>
      <c r="F492" s="467"/>
      <c r="G492" s="467"/>
      <c r="H492" s="467"/>
      <c r="I492" s="466"/>
      <c r="J492" s="466"/>
      <c r="K492" s="466"/>
    </row>
    <row r="493" spans="1:11" ht="21.75" customHeight="1">
      <c r="A493" s="470"/>
      <c r="B493" s="469"/>
      <c r="C493" s="469"/>
      <c r="D493" s="497"/>
      <c r="E493" s="468"/>
      <c r="F493" s="467"/>
      <c r="G493" s="467"/>
      <c r="H493" s="467"/>
      <c r="I493" s="466"/>
      <c r="J493" s="466"/>
      <c r="K493" s="466"/>
    </row>
    <row r="494" spans="1:11" ht="21.75" customHeight="1">
      <c r="A494" s="470"/>
      <c r="B494" s="469"/>
      <c r="C494" s="469"/>
      <c r="D494" s="497"/>
      <c r="E494" s="468"/>
      <c r="F494" s="467"/>
      <c r="G494" s="467"/>
      <c r="H494" s="467"/>
      <c r="I494" s="466"/>
      <c r="J494" s="466"/>
      <c r="K494" s="466"/>
    </row>
    <row r="495" spans="1:11" ht="21.75" customHeight="1">
      <c r="A495" s="470"/>
      <c r="B495" s="469"/>
      <c r="C495" s="469"/>
      <c r="D495" s="497"/>
      <c r="E495" s="468"/>
      <c r="F495" s="467"/>
      <c r="G495" s="467"/>
      <c r="H495" s="467"/>
      <c r="I495" s="466"/>
      <c r="J495" s="466"/>
      <c r="K495" s="466"/>
    </row>
    <row r="496" spans="1:11" ht="21.75" customHeight="1">
      <c r="A496" s="470"/>
      <c r="B496" s="469"/>
      <c r="C496" s="469"/>
      <c r="D496" s="497"/>
      <c r="E496" s="468"/>
      <c r="F496" s="467"/>
      <c r="G496" s="467"/>
      <c r="H496" s="467"/>
      <c r="I496" s="466"/>
      <c r="J496" s="466"/>
      <c r="K496" s="466"/>
    </row>
    <row r="497" spans="1:11" ht="21.75" customHeight="1">
      <c r="A497" s="470"/>
      <c r="B497" s="469"/>
      <c r="C497" s="469"/>
      <c r="D497" s="497"/>
      <c r="E497" s="468"/>
      <c r="F497" s="467"/>
      <c r="G497" s="467"/>
      <c r="H497" s="467"/>
      <c r="I497" s="466"/>
      <c r="J497" s="466"/>
      <c r="K497" s="466"/>
    </row>
    <row r="498" spans="1:11" ht="21.75" customHeight="1">
      <c r="A498" s="470"/>
      <c r="B498" s="469"/>
      <c r="C498" s="469"/>
      <c r="D498" s="497"/>
      <c r="E498" s="468"/>
      <c r="F498" s="467"/>
      <c r="G498" s="467"/>
      <c r="H498" s="467"/>
      <c r="I498" s="466"/>
      <c r="J498" s="466"/>
      <c r="K498" s="466"/>
    </row>
    <row r="499" spans="1:11" ht="21.75" customHeight="1">
      <c r="A499" s="470"/>
      <c r="B499" s="469"/>
      <c r="C499" s="469"/>
      <c r="D499" s="497"/>
      <c r="E499" s="468"/>
      <c r="F499" s="467"/>
      <c r="G499" s="467"/>
      <c r="H499" s="467"/>
      <c r="I499" s="466"/>
      <c r="J499" s="466"/>
      <c r="K499" s="466"/>
    </row>
    <row r="500" spans="1:11" ht="21.75" customHeight="1">
      <c r="A500" s="470"/>
      <c r="B500" s="469"/>
      <c r="C500" s="469"/>
      <c r="D500" s="497"/>
      <c r="E500" s="468"/>
      <c r="F500" s="467"/>
      <c r="G500" s="467"/>
      <c r="H500" s="467"/>
      <c r="I500" s="466"/>
      <c r="J500" s="466"/>
      <c r="K500" s="466"/>
    </row>
    <row r="501" spans="1:11" ht="21.75" customHeight="1">
      <c r="A501" s="470"/>
      <c r="B501" s="469"/>
      <c r="C501" s="469"/>
      <c r="D501" s="497"/>
      <c r="E501" s="468"/>
      <c r="F501" s="467"/>
      <c r="G501" s="467"/>
      <c r="H501" s="467"/>
      <c r="I501" s="466"/>
      <c r="J501" s="466"/>
      <c r="K501" s="466"/>
    </row>
    <row r="502" spans="1:11" ht="21.75" customHeight="1">
      <c r="A502" s="470"/>
      <c r="B502" s="469"/>
      <c r="C502" s="469"/>
      <c r="D502" s="497"/>
      <c r="E502" s="468"/>
      <c r="F502" s="467"/>
      <c r="G502" s="467"/>
      <c r="H502" s="467"/>
      <c r="I502" s="466"/>
      <c r="J502" s="466"/>
      <c r="K502" s="466"/>
    </row>
    <row r="503" spans="1:11" ht="21.75" customHeight="1">
      <c r="A503" s="470"/>
      <c r="B503" s="469"/>
      <c r="C503" s="469"/>
      <c r="D503" s="497"/>
      <c r="E503" s="468"/>
      <c r="F503" s="467"/>
      <c r="G503" s="467"/>
      <c r="H503" s="467"/>
      <c r="I503" s="466"/>
      <c r="J503" s="466"/>
      <c r="K503" s="466"/>
    </row>
    <row r="504" spans="1:11" ht="21.75" customHeight="1">
      <c r="A504" s="470"/>
      <c r="B504" s="469"/>
      <c r="C504" s="469"/>
      <c r="D504" s="497"/>
      <c r="E504" s="468"/>
      <c r="F504" s="467"/>
      <c r="G504" s="467"/>
      <c r="H504" s="467"/>
      <c r="I504" s="466"/>
      <c r="J504" s="466"/>
      <c r="K504" s="466"/>
    </row>
    <row r="505" spans="1:11" ht="21.75" customHeight="1">
      <c r="A505" s="470"/>
      <c r="B505" s="469"/>
      <c r="C505" s="469"/>
      <c r="D505" s="497"/>
      <c r="E505" s="468"/>
      <c r="F505" s="467"/>
      <c r="G505" s="467"/>
      <c r="H505" s="467"/>
      <c r="I505" s="466"/>
      <c r="J505" s="466"/>
      <c r="K505" s="466"/>
    </row>
    <row r="506" spans="1:11" ht="21.75" customHeight="1">
      <c r="A506" s="470"/>
      <c r="B506" s="469"/>
      <c r="C506" s="469"/>
      <c r="D506" s="497"/>
      <c r="E506" s="468"/>
      <c r="F506" s="467"/>
      <c r="G506" s="467"/>
      <c r="H506" s="467"/>
      <c r="I506" s="466"/>
      <c r="J506" s="466"/>
      <c r="K506" s="466"/>
    </row>
    <row r="507" spans="1:11" ht="21.75" customHeight="1">
      <c r="A507" s="470"/>
      <c r="B507" s="469"/>
      <c r="C507" s="469"/>
      <c r="D507" s="497"/>
      <c r="E507" s="468"/>
      <c r="F507" s="467"/>
      <c r="G507" s="467"/>
      <c r="H507" s="467"/>
      <c r="I507" s="466"/>
      <c r="J507" s="466"/>
      <c r="K507" s="466"/>
    </row>
    <row r="508" spans="1:11" ht="21.75" customHeight="1">
      <c r="A508" s="470"/>
      <c r="B508" s="469"/>
      <c r="C508" s="469"/>
      <c r="D508" s="497"/>
      <c r="E508" s="468"/>
      <c r="F508" s="467"/>
      <c r="G508" s="467"/>
      <c r="H508" s="467"/>
      <c r="I508" s="466"/>
      <c r="J508" s="466"/>
      <c r="K508" s="466"/>
    </row>
    <row r="509" spans="1:11" ht="21.75" customHeight="1">
      <c r="A509" s="470"/>
      <c r="B509" s="469"/>
      <c r="C509" s="469"/>
      <c r="D509" s="497"/>
      <c r="E509" s="468"/>
      <c r="F509" s="467"/>
      <c r="G509" s="467"/>
      <c r="H509" s="467"/>
      <c r="I509" s="466"/>
      <c r="J509" s="466"/>
      <c r="K509" s="466"/>
    </row>
    <row r="510" spans="1:11" ht="21.75" customHeight="1">
      <c r="A510" s="470"/>
      <c r="B510" s="469"/>
      <c r="C510" s="469"/>
      <c r="D510" s="497"/>
      <c r="E510" s="468"/>
      <c r="F510" s="467"/>
      <c r="G510" s="467"/>
      <c r="H510" s="467"/>
      <c r="I510" s="466"/>
      <c r="J510" s="466"/>
      <c r="K510" s="466"/>
    </row>
    <row r="511" spans="1:11" ht="21.75" customHeight="1">
      <c r="A511" s="470"/>
      <c r="B511" s="469"/>
      <c r="C511" s="469"/>
      <c r="D511" s="497"/>
      <c r="E511" s="468"/>
      <c r="F511" s="467"/>
      <c r="G511" s="467"/>
      <c r="H511" s="467"/>
      <c r="I511" s="466"/>
      <c r="J511" s="466"/>
      <c r="K511" s="466"/>
    </row>
    <row r="512" spans="1:11" ht="21.75" customHeight="1">
      <c r="A512" s="470"/>
      <c r="B512" s="469"/>
      <c r="C512" s="469"/>
      <c r="D512" s="497"/>
      <c r="E512" s="468"/>
      <c r="F512" s="467"/>
      <c r="G512" s="467"/>
      <c r="H512" s="467"/>
      <c r="I512" s="466"/>
      <c r="J512" s="466"/>
      <c r="K512" s="466"/>
    </row>
    <row r="513" spans="1:11" ht="21.75" customHeight="1">
      <c r="A513" s="470"/>
      <c r="B513" s="469"/>
      <c r="C513" s="469"/>
      <c r="D513" s="497"/>
      <c r="E513" s="468"/>
      <c r="F513" s="467"/>
      <c r="G513" s="467"/>
      <c r="H513" s="467"/>
      <c r="I513" s="466"/>
      <c r="J513" s="466"/>
      <c r="K513" s="466"/>
    </row>
    <row r="514" spans="1:11" ht="21.75" customHeight="1">
      <c r="A514" s="470"/>
      <c r="B514" s="469"/>
      <c r="C514" s="469"/>
      <c r="D514" s="497"/>
      <c r="E514" s="468"/>
      <c r="F514" s="467"/>
      <c r="G514" s="467"/>
      <c r="H514" s="467"/>
      <c r="I514" s="466"/>
      <c r="J514" s="466"/>
      <c r="K514" s="466"/>
    </row>
    <row r="515" spans="1:11" ht="21.75" customHeight="1">
      <c r="A515" s="470"/>
      <c r="B515" s="469"/>
      <c r="C515" s="469"/>
      <c r="D515" s="497"/>
      <c r="E515" s="468"/>
      <c r="F515" s="467"/>
      <c r="G515" s="467"/>
      <c r="H515" s="467"/>
      <c r="I515" s="466"/>
      <c r="J515" s="466"/>
      <c r="K515" s="466"/>
    </row>
    <row r="516" spans="1:11" ht="21.75" customHeight="1">
      <c r="A516" s="470"/>
      <c r="B516" s="469"/>
      <c r="C516" s="469"/>
      <c r="D516" s="497"/>
      <c r="E516" s="468"/>
      <c r="F516" s="467"/>
      <c r="G516" s="467"/>
      <c r="H516" s="467"/>
      <c r="I516" s="466"/>
      <c r="J516" s="466"/>
      <c r="K516" s="466"/>
    </row>
    <row r="517" spans="1:11" ht="21.75" customHeight="1">
      <c r="A517" s="470"/>
      <c r="B517" s="469"/>
      <c r="C517" s="469"/>
      <c r="D517" s="497"/>
      <c r="E517" s="468"/>
      <c r="F517" s="467"/>
      <c r="G517" s="467"/>
      <c r="H517" s="467"/>
      <c r="I517" s="466"/>
      <c r="J517" s="466"/>
      <c r="K517" s="466"/>
    </row>
    <row r="518" spans="1:11" ht="21.75" customHeight="1">
      <c r="A518" s="470"/>
      <c r="B518" s="469"/>
      <c r="C518" s="469"/>
      <c r="D518" s="497"/>
      <c r="E518" s="468"/>
      <c r="F518" s="467"/>
      <c r="G518" s="467"/>
      <c r="H518" s="467"/>
      <c r="I518" s="466"/>
      <c r="J518" s="466"/>
      <c r="K518" s="466"/>
    </row>
    <row r="519" spans="1:11" ht="21.75" customHeight="1">
      <c r="A519" s="470"/>
      <c r="B519" s="469"/>
      <c r="C519" s="469"/>
      <c r="D519" s="497"/>
      <c r="E519" s="468"/>
      <c r="F519" s="467"/>
      <c r="G519" s="467"/>
      <c r="H519" s="467"/>
      <c r="I519" s="466"/>
      <c r="J519" s="466"/>
      <c r="K519" s="466"/>
    </row>
    <row r="520" spans="1:11" ht="21.75" customHeight="1">
      <c r="A520" s="470"/>
      <c r="B520" s="469"/>
      <c r="C520" s="469"/>
      <c r="D520" s="497"/>
      <c r="E520" s="468"/>
      <c r="F520" s="467"/>
      <c r="G520" s="467"/>
      <c r="H520" s="467"/>
      <c r="I520" s="466"/>
      <c r="J520" s="466"/>
      <c r="K520" s="466"/>
    </row>
    <row r="521" spans="1:11" ht="21.75" customHeight="1">
      <c r="A521" s="470"/>
      <c r="B521" s="469"/>
      <c r="C521" s="469"/>
      <c r="D521" s="497"/>
      <c r="E521" s="468"/>
      <c r="F521" s="467"/>
      <c r="G521" s="467"/>
      <c r="H521" s="467"/>
      <c r="I521" s="466"/>
      <c r="J521" s="466"/>
      <c r="K521" s="466"/>
    </row>
    <row r="522" spans="1:11" ht="21.75" customHeight="1">
      <c r="A522" s="470"/>
      <c r="B522" s="469"/>
      <c r="C522" s="469"/>
      <c r="D522" s="497"/>
      <c r="E522" s="468"/>
      <c r="F522" s="467"/>
      <c r="G522" s="467"/>
      <c r="H522" s="467"/>
      <c r="I522" s="466"/>
      <c r="J522" s="466"/>
      <c r="K522" s="466"/>
    </row>
    <row r="523" spans="1:11" ht="21.75" customHeight="1">
      <c r="A523" s="470"/>
      <c r="B523" s="469"/>
      <c r="C523" s="469"/>
      <c r="D523" s="497"/>
      <c r="E523" s="468"/>
      <c r="F523" s="467"/>
      <c r="G523" s="467"/>
      <c r="H523" s="467"/>
      <c r="I523" s="466"/>
      <c r="J523" s="466"/>
      <c r="K523" s="466"/>
    </row>
    <row r="524" spans="1:11" ht="21.75" customHeight="1">
      <c r="A524" s="470"/>
      <c r="B524" s="469"/>
      <c r="C524" s="469"/>
      <c r="D524" s="497"/>
      <c r="E524" s="468"/>
      <c r="F524" s="467"/>
      <c r="G524" s="467"/>
      <c r="H524" s="467"/>
      <c r="I524" s="466"/>
      <c r="J524" s="466"/>
      <c r="K524" s="466"/>
    </row>
    <row r="525" spans="1:11" ht="21.75" customHeight="1">
      <c r="A525" s="470"/>
      <c r="B525" s="469"/>
      <c r="C525" s="469"/>
      <c r="D525" s="497"/>
      <c r="E525" s="468"/>
      <c r="F525" s="467"/>
      <c r="G525" s="467"/>
      <c r="H525" s="467"/>
      <c r="I525" s="466"/>
      <c r="J525" s="466"/>
      <c r="K525" s="466"/>
    </row>
    <row r="526" spans="1:11" ht="21.75" customHeight="1">
      <c r="A526" s="470"/>
      <c r="B526" s="469"/>
      <c r="C526" s="469"/>
      <c r="D526" s="497"/>
      <c r="E526" s="468"/>
      <c r="F526" s="467"/>
      <c r="G526" s="467"/>
      <c r="H526" s="467"/>
      <c r="I526" s="466"/>
      <c r="J526" s="466"/>
      <c r="K526" s="466"/>
    </row>
    <row r="527" spans="1:11" ht="21.75" customHeight="1">
      <c r="A527" s="470"/>
      <c r="B527" s="469"/>
      <c r="C527" s="469"/>
      <c r="D527" s="497"/>
      <c r="E527" s="468"/>
      <c r="F527" s="467"/>
      <c r="G527" s="467"/>
      <c r="H527" s="467"/>
      <c r="I527" s="466"/>
      <c r="J527" s="466"/>
      <c r="K527" s="466"/>
    </row>
    <row r="528" spans="1:11" ht="21.75" customHeight="1">
      <c r="A528" s="470"/>
      <c r="B528" s="469"/>
      <c r="C528" s="469"/>
      <c r="D528" s="497"/>
      <c r="E528" s="468"/>
      <c r="F528" s="467"/>
      <c r="G528" s="467"/>
      <c r="H528" s="467"/>
      <c r="I528" s="466"/>
      <c r="J528" s="466"/>
      <c r="K528" s="466"/>
    </row>
    <row r="529" spans="1:11" ht="21.75" customHeight="1">
      <c r="A529" s="470"/>
      <c r="B529" s="469"/>
      <c r="C529" s="469"/>
      <c r="D529" s="497"/>
      <c r="E529" s="468"/>
      <c r="F529" s="467"/>
      <c r="G529" s="467"/>
      <c r="H529" s="467"/>
      <c r="I529" s="466"/>
      <c r="J529" s="466"/>
      <c r="K529" s="466"/>
    </row>
    <row r="530" spans="1:11" ht="21.75" customHeight="1">
      <c r="A530" s="470"/>
      <c r="B530" s="469"/>
      <c r="C530" s="469"/>
      <c r="D530" s="497"/>
      <c r="E530" s="468"/>
      <c r="F530" s="467"/>
      <c r="G530" s="467"/>
      <c r="H530" s="467"/>
      <c r="I530" s="466"/>
      <c r="J530" s="466"/>
      <c r="K530" s="466"/>
    </row>
    <row r="531" spans="1:11" ht="21.75" customHeight="1">
      <c r="A531" s="470"/>
      <c r="B531" s="469"/>
      <c r="C531" s="469"/>
      <c r="D531" s="497"/>
      <c r="E531" s="468"/>
      <c r="F531" s="467"/>
      <c r="G531" s="467"/>
      <c r="H531" s="467"/>
      <c r="I531" s="466"/>
      <c r="J531" s="466"/>
      <c r="K531" s="466"/>
    </row>
    <row r="532" spans="1:11" ht="21.75" customHeight="1">
      <c r="A532" s="470"/>
      <c r="B532" s="469"/>
      <c r="C532" s="469"/>
      <c r="D532" s="497"/>
      <c r="E532" s="468"/>
      <c r="F532" s="467"/>
      <c r="G532" s="467"/>
      <c r="H532" s="467"/>
      <c r="I532" s="466"/>
      <c r="J532" s="466"/>
      <c r="K532" s="466"/>
    </row>
    <row r="533" spans="1:11" ht="21.75" customHeight="1">
      <c r="A533" s="470"/>
      <c r="B533" s="469"/>
      <c r="C533" s="469"/>
      <c r="D533" s="497"/>
      <c r="E533" s="468"/>
      <c r="F533" s="467"/>
      <c r="G533" s="467"/>
      <c r="H533" s="467"/>
      <c r="I533" s="466"/>
      <c r="J533" s="466"/>
      <c r="K533" s="466"/>
    </row>
    <row r="534" spans="1:11" ht="21.75" customHeight="1">
      <c r="A534" s="470"/>
      <c r="B534" s="469"/>
      <c r="C534" s="469"/>
      <c r="D534" s="497"/>
      <c r="E534" s="468"/>
      <c r="F534" s="467"/>
      <c r="G534" s="467"/>
      <c r="H534" s="467"/>
      <c r="I534" s="466"/>
      <c r="J534" s="466"/>
      <c r="K534" s="466"/>
    </row>
    <row r="535" spans="1:11" ht="21.75" customHeight="1">
      <c r="A535" s="470"/>
      <c r="B535" s="469"/>
      <c r="C535" s="469"/>
      <c r="D535" s="497"/>
      <c r="E535" s="468"/>
      <c r="F535" s="467"/>
      <c r="G535" s="467"/>
      <c r="H535" s="467"/>
      <c r="I535" s="466"/>
      <c r="J535" s="466"/>
      <c r="K535" s="466"/>
    </row>
    <row r="536" spans="1:11" ht="21.75" customHeight="1">
      <c r="A536" s="470"/>
      <c r="B536" s="469"/>
      <c r="C536" s="469"/>
      <c r="D536" s="497"/>
      <c r="E536" s="468"/>
      <c r="F536" s="467"/>
      <c r="G536" s="467"/>
      <c r="H536" s="467"/>
      <c r="I536" s="466"/>
      <c r="J536" s="466"/>
      <c r="K536" s="466"/>
    </row>
    <row r="537" spans="1:11" ht="21.75" customHeight="1">
      <c r="A537" s="470"/>
      <c r="B537" s="469"/>
      <c r="C537" s="469"/>
      <c r="D537" s="497"/>
      <c r="E537" s="468"/>
      <c r="F537" s="467"/>
      <c r="G537" s="467"/>
      <c r="H537" s="467"/>
      <c r="I537" s="466"/>
      <c r="J537" s="466"/>
      <c r="K537" s="466"/>
    </row>
    <row r="538" spans="1:11" ht="21.75" customHeight="1">
      <c r="A538" s="470"/>
      <c r="B538" s="469"/>
      <c r="C538" s="469"/>
      <c r="D538" s="497"/>
      <c r="E538" s="468"/>
      <c r="F538" s="467"/>
      <c r="G538" s="467"/>
      <c r="H538" s="467"/>
      <c r="I538" s="466"/>
      <c r="J538" s="466"/>
      <c r="K538" s="466"/>
    </row>
    <row r="539" spans="1:11" ht="21.75" customHeight="1">
      <c r="A539" s="470"/>
      <c r="B539" s="469"/>
      <c r="C539" s="469"/>
      <c r="D539" s="497"/>
      <c r="E539" s="468"/>
      <c r="F539" s="467"/>
      <c r="G539" s="467"/>
      <c r="H539" s="467"/>
      <c r="I539" s="466"/>
      <c r="J539" s="466"/>
      <c r="K539" s="466"/>
    </row>
    <row r="540" spans="1:11" ht="21.75" customHeight="1">
      <c r="A540" s="470"/>
      <c r="B540" s="469"/>
      <c r="C540" s="469"/>
      <c r="D540" s="497"/>
      <c r="E540" s="468"/>
      <c r="F540" s="467"/>
      <c r="G540" s="467"/>
      <c r="H540" s="467"/>
      <c r="I540" s="466"/>
      <c r="J540" s="466"/>
      <c r="K540" s="466"/>
    </row>
    <row r="541" spans="1:11" ht="21.75" customHeight="1">
      <c r="A541" s="470"/>
      <c r="B541" s="469"/>
      <c r="C541" s="469"/>
      <c r="D541" s="497"/>
      <c r="E541" s="468"/>
      <c r="F541" s="467"/>
      <c r="G541" s="467"/>
      <c r="H541" s="467"/>
      <c r="I541" s="466"/>
      <c r="J541" s="466"/>
      <c r="K541" s="466"/>
    </row>
    <row r="542" spans="1:11" ht="21.75" customHeight="1">
      <c r="A542" s="470"/>
      <c r="B542" s="469"/>
      <c r="C542" s="469"/>
      <c r="D542" s="497"/>
      <c r="E542" s="468"/>
      <c r="F542" s="467"/>
      <c r="G542" s="467"/>
      <c r="H542" s="467"/>
      <c r="I542" s="466"/>
      <c r="J542" s="466"/>
      <c r="K542" s="466"/>
    </row>
    <row r="543" spans="1:11" ht="21.75" customHeight="1">
      <c r="A543" s="470"/>
      <c r="B543" s="469"/>
      <c r="C543" s="469"/>
      <c r="D543" s="497"/>
      <c r="E543" s="468"/>
      <c r="F543" s="467"/>
      <c r="G543" s="467"/>
      <c r="H543" s="467"/>
      <c r="I543" s="466"/>
      <c r="J543" s="466"/>
      <c r="K543" s="466"/>
    </row>
    <row r="544" spans="1:11" ht="21.75" customHeight="1">
      <c r="A544" s="470"/>
      <c r="B544" s="469"/>
      <c r="C544" s="469"/>
      <c r="D544" s="497"/>
      <c r="E544" s="468"/>
      <c r="F544" s="467"/>
      <c r="G544" s="467"/>
      <c r="H544" s="467"/>
      <c r="I544" s="466"/>
      <c r="J544" s="466"/>
      <c r="K544" s="466"/>
    </row>
    <row r="545" spans="1:11" ht="21.75" customHeight="1">
      <c r="A545" s="470"/>
      <c r="B545" s="469"/>
      <c r="C545" s="469"/>
      <c r="D545" s="497"/>
      <c r="E545" s="468"/>
      <c r="F545" s="467"/>
      <c r="G545" s="467"/>
      <c r="H545" s="467"/>
      <c r="I545" s="466"/>
      <c r="J545" s="466"/>
      <c r="K545" s="466"/>
    </row>
    <row r="546" spans="1:11" ht="21.75" customHeight="1">
      <c r="A546" s="470"/>
      <c r="B546" s="469"/>
      <c r="C546" s="469"/>
      <c r="D546" s="497"/>
      <c r="E546" s="468"/>
      <c r="F546" s="467"/>
      <c r="G546" s="467"/>
      <c r="H546" s="467"/>
      <c r="I546" s="466"/>
      <c r="J546" s="466"/>
      <c r="K546" s="466"/>
    </row>
    <row r="547" spans="1:11" ht="21.75" customHeight="1">
      <c r="A547" s="470"/>
      <c r="B547" s="469"/>
      <c r="C547" s="469"/>
      <c r="D547" s="497"/>
      <c r="E547" s="468"/>
      <c r="F547" s="467"/>
      <c r="G547" s="467"/>
      <c r="H547" s="467"/>
      <c r="I547" s="466"/>
      <c r="J547" s="466"/>
      <c r="K547" s="466"/>
    </row>
    <row r="548" spans="1:11" ht="21.75" customHeight="1">
      <c r="A548" s="470"/>
      <c r="B548" s="469"/>
      <c r="C548" s="469"/>
      <c r="D548" s="497"/>
      <c r="E548" s="468"/>
      <c r="F548" s="467"/>
      <c r="G548" s="467"/>
      <c r="H548" s="467"/>
      <c r="I548" s="466"/>
      <c r="J548" s="466"/>
      <c r="K548" s="466"/>
    </row>
    <row r="549" spans="1:11" ht="21.75" customHeight="1">
      <c r="A549" s="470"/>
      <c r="B549" s="469"/>
      <c r="C549" s="469"/>
      <c r="D549" s="497"/>
      <c r="E549" s="468"/>
      <c r="F549" s="467"/>
      <c r="G549" s="467"/>
      <c r="H549" s="467"/>
      <c r="I549" s="466"/>
      <c r="J549" s="466"/>
      <c r="K549" s="466"/>
    </row>
    <row r="550" spans="1:11" ht="21.75" customHeight="1">
      <c r="A550" s="470"/>
      <c r="B550" s="469"/>
      <c r="C550" s="469"/>
      <c r="D550" s="497"/>
      <c r="E550" s="468"/>
      <c r="F550" s="467"/>
      <c r="G550" s="467"/>
      <c r="H550" s="467"/>
      <c r="I550" s="466"/>
      <c r="J550" s="466"/>
      <c r="K550" s="466"/>
    </row>
    <row r="551" spans="1:11" ht="21.75" customHeight="1">
      <c r="A551" s="470"/>
      <c r="B551" s="469"/>
      <c r="C551" s="469"/>
      <c r="D551" s="497"/>
      <c r="E551" s="468"/>
      <c r="F551" s="467"/>
      <c r="G551" s="467"/>
      <c r="H551" s="467"/>
      <c r="I551" s="466"/>
      <c r="J551" s="466"/>
      <c r="K551" s="466"/>
    </row>
    <row r="552" spans="1:11" ht="21.75" customHeight="1">
      <c r="A552" s="470"/>
      <c r="B552" s="469"/>
      <c r="C552" s="469"/>
      <c r="D552" s="497"/>
      <c r="E552" s="468"/>
      <c r="F552" s="467"/>
      <c r="G552" s="467"/>
      <c r="H552" s="467"/>
      <c r="I552" s="466"/>
      <c r="J552" s="466"/>
      <c r="K552" s="466"/>
    </row>
    <row r="553" spans="1:11" ht="21.75" customHeight="1">
      <c r="A553" s="470"/>
      <c r="B553" s="469"/>
      <c r="C553" s="469"/>
      <c r="D553" s="497"/>
      <c r="E553" s="468"/>
      <c r="F553" s="467"/>
      <c r="G553" s="467"/>
      <c r="H553" s="467"/>
      <c r="I553" s="466"/>
      <c r="J553" s="466"/>
      <c r="K553" s="466"/>
    </row>
    <row r="554" spans="1:11" ht="21.75" customHeight="1">
      <c r="A554" s="470"/>
      <c r="B554" s="469"/>
      <c r="C554" s="469"/>
      <c r="D554" s="497"/>
      <c r="E554" s="468"/>
      <c r="F554" s="467"/>
      <c r="G554" s="467"/>
      <c r="H554" s="467"/>
      <c r="I554" s="466"/>
      <c r="J554" s="466"/>
      <c r="K554" s="466"/>
    </row>
    <row r="555" spans="1:11" ht="21.75" customHeight="1">
      <c r="A555" s="470"/>
      <c r="B555" s="469"/>
      <c r="C555" s="469"/>
      <c r="D555" s="497"/>
      <c r="E555" s="468"/>
      <c r="F555" s="467"/>
      <c r="G555" s="467"/>
      <c r="H555" s="467"/>
      <c r="I555" s="466"/>
      <c r="J555" s="466"/>
      <c r="K555" s="466"/>
    </row>
    <row r="556" spans="1:11" ht="21.75" customHeight="1">
      <c r="A556" s="470"/>
      <c r="B556" s="469"/>
      <c r="C556" s="469"/>
      <c r="D556" s="497"/>
      <c r="E556" s="468"/>
      <c r="F556" s="467"/>
      <c r="G556" s="467"/>
      <c r="H556" s="467"/>
      <c r="I556" s="466"/>
      <c r="J556" s="466"/>
      <c r="K556" s="466"/>
    </row>
    <row r="557" spans="1:11" ht="21.75" customHeight="1">
      <c r="A557" s="470"/>
      <c r="B557" s="469"/>
      <c r="C557" s="469"/>
      <c r="D557" s="497"/>
      <c r="E557" s="468"/>
      <c r="F557" s="467"/>
      <c r="G557" s="467"/>
      <c r="H557" s="467"/>
      <c r="I557" s="466"/>
      <c r="J557" s="466"/>
      <c r="K557" s="466"/>
    </row>
    <row r="558" spans="1:11" ht="21.75" customHeight="1">
      <c r="A558" s="470"/>
      <c r="B558" s="469"/>
      <c r="C558" s="469"/>
      <c r="D558" s="497"/>
      <c r="E558" s="468"/>
      <c r="F558" s="467"/>
      <c r="G558" s="467"/>
      <c r="H558" s="467"/>
      <c r="I558" s="466"/>
      <c r="J558" s="466"/>
      <c r="K558" s="466"/>
    </row>
    <row r="559" spans="1:11" ht="21.75" customHeight="1">
      <c r="A559" s="470"/>
      <c r="B559" s="469"/>
      <c r="C559" s="469"/>
      <c r="D559" s="497"/>
      <c r="E559" s="468"/>
      <c r="F559" s="467"/>
      <c r="G559" s="467"/>
      <c r="H559" s="467"/>
      <c r="I559" s="466"/>
      <c r="J559" s="466"/>
      <c r="K559" s="466"/>
    </row>
    <row r="560" spans="1:11" ht="21.75" customHeight="1">
      <c r="A560" s="470"/>
      <c r="B560" s="469"/>
      <c r="C560" s="469"/>
      <c r="D560" s="497"/>
      <c r="E560" s="468"/>
      <c r="F560" s="467"/>
      <c r="G560" s="467"/>
      <c r="H560" s="467"/>
      <c r="I560" s="466"/>
      <c r="J560" s="466"/>
      <c r="K560" s="466"/>
    </row>
    <row r="561" spans="1:11" ht="21.75" customHeight="1">
      <c r="A561" s="470"/>
      <c r="B561" s="469"/>
      <c r="C561" s="469"/>
      <c r="D561" s="497"/>
      <c r="E561" s="468"/>
      <c r="F561" s="467"/>
      <c r="G561" s="467"/>
      <c r="H561" s="467"/>
      <c r="I561" s="466"/>
      <c r="J561" s="466"/>
      <c r="K561" s="466"/>
    </row>
    <row r="562" spans="1:11" ht="21.75" customHeight="1">
      <c r="A562" s="470"/>
      <c r="B562" s="469"/>
      <c r="C562" s="469"/>
      <c r="D562" s="497"/>
      <c r="E562" s="468"/>
      <c r="F562" s="467"/>
      <c r="G562" s="467"/>
      <c r="H562" s="467"/>
      <c r="I562" s="466"/>
      <c r="J562" s="466"/>
      <c r="K562" s="466"/>
    </row>
    <row r="563" spans="1:11" ht="21.75" customHeight="1">
      <c r="A563" s="470"/>
      <c r="B563" s="469"/>
      <c r="C563" s="469"/>
      <c r="D563" s="497"/>
      <c r="E563" s="468"/>
      <c r="F563" s="467"/>
      <c r="G563" s="467"/>
      <c r="H563" s="467"/>
      <c r="I563" s="466"/>
      <c r="J563" s="466"/>
      <c r="K563" s="466"/>
    </row>
    <row r="564" spans="1:11" ht="21.75" customHeight="1">
      <c r="A564" s="470"/>
      <c r="B564" s="469"/>
      <c r="C564" s="469"/>
      <c r="D564" s="497"/>
      <c r="E564" s="468"/>
      <c r="F564" s="467"/>
      <c r="G564" s="467"/>
      <c r="H564" s="467"/>
      <c r="I564" s="466"/>
      <c r="J564" s="466"/>
      <c r="K564" s="466"/>
    </row>
    <row r="565" spans="1:11" ht="21.75" customHeight="1">
      <c r="A565" s="470"/>
      <c r="B565" s="469"/>
      <c r="C565" s="469"/>
      <c r="D565" s="497"/>
      <c r="E565" s="468"/>
      <c r="F565" s="467"/>
      <c r="G565" s="467"/>
      <c r="H565" s="467"/>
      <c r="I565" s="466"/>
      <c r="J565" s="466"/>
      <c r="K565" s="466"/>
    </row>
    <row r="566" spans="1:11" ht="21.75" customHeight="1">
      <c r="A566" s="470"/>
      <c r="B566" s="469"/>
      <c r="C566" s="469"/>
      <c r="D566" s="497"/>
      <c r="E566" s="468"/>
      <c r="F566" s="467"/>
      <c r="G566" s="467"/>
      <c r="H566" s="467"/>
      <c r="I566" s="466"/>
      <c r="J566" s="466"/>
      <c r="K566" s="466"/>
    </row>
    <row r="567" spans="1:11" ht="21.75" customHeight="1">
      <c r="A567" s="470"/>
      <c r="B567" s="469"/>
      <c r="C567" s="469"/>
      <c r="D567" s="497"/>
      <c r="E567" s="468"/>
      <c r="F567" s="467"/>
      <c r="G567" s="467"/>
      <c r="H567" s="467"/>
      <c r="I567" s="466"/>
      <c r="J567" s="466"/>
      <c r="K567" s="466"/>
    </row>
    <row r="568" spans="1:11" ht="21.75" customHeight="1">
      <c r="A568" s="470"/>
      <c r="B568" s="469"/>
      <c r="C568" s="469"/>
      <c r="D568" s="497"/>
      <c r="E568" s="468"/>
      <c r="F568" s="467"/>
      <c r="G568" s="467"/>
      <c r="H568" s="467"/>
      <c r="I568" s="466"/>
      <c r="J568" s="466"/>
      <c r="K568" s="466"/>
    </row>
    <row r="569" spans="1:11" ht="21.75" customHeight="1">
      <c r="A569" s="470"/>
      <c r="B569" s="469"/>
      <c r="C569" s="469"/>
      <c r="D569" s="497"/>
      <c r="E569" s="468"/>
      <c r="F569" s="467"/>
      <c r="G569" s="467"/>
      <c r="H569" s="467"/>
      <c r="I569" s="466"/>
      <c r="J569" s="466"/>
      <c r="K569" s="466"/>
    </row>
    <row r="570" spans="1:11" ht="21.75" customHeight="1">
      <c r="A570" s="470"/>
      <c r="B570" s="469"/>
      <c r="C570" s="469"/>
      <c r="D570" s="497"/>
      <c r="E570" s="468"/>
      <c r="F570" s="467"/>
      <c r="G570" s="467"/>
      <c r="H570" s="467"/>
      <c r="I570" s="466"/>
      <c r="J570" s="466"/>
      <c r="K570" s="466"/>
    </row>
    <row r="571" spans="1:11" ht="21.75" customHeight="1">
      <c r="A571" s="470"/>
      <c r="B571" s="469"/>
      <c r="C571" s="469"/>
      <c r="D571" s="497"/>
      <c r="E571" s="468"/>
      <c r="F571" s="467"/>
      <c r="G571" s="467"/>
      <c r="H571" s="467"/>
      <c r="I571" s="466"/>
      <c r="J571" s="466"/>
      <c r="K571" s="466"/>
    </row>
    <row r="572" spans="1:11" ht="21.75" customHeight="1">
      <c r="A572" s="470"/>
      <c r="B572" s="469"/>
      <c r="C572" s="469"/>
      <c r="D572" s="497"/>
      <c r="E572" s="468"/>
      <c r="F572" s="467"/>
      <c r="G572" s="467"/>
      <c r="H572" s="467"/>
      <c r="I572" s="466"/>
      <c r="J572" s="466"/>
      <c r="K572" s="466"/>
    </row>
    <row r="573" spans="1:11" ht="21.75" customHeight="1">
      <c r="A573" s="470"/>
      <c r="B573" s="469"/>
      <c r="C573" s="469"/>
      <c r="D573" s="497"/>
      <c r="E573" s="468"/>
      <c r="F573" s="467"/>
      <c r="G573" s="467"/>
      <c r="H573" s="467"/>
      <c r="I573" s="466"/>
      <c r="J573" s="466"/>
      <c r="K573" s="466"/>
    </row>
    <row r="574" spans="1:11" ht="21.75" customHeight="1">
      <c r="A574" s="470"/>
      <c r="B574" s="469"/>
      <c r="C574" s="469"/>
      <c r="D574" s="497"/>
      <c r="E574" s="468"/>
      <c r="F574" s="467"/>
      <c r="G574" s="467"/>
      <c r="H574" s="467"/>
      <c r="I574" s="466"/>
      <c r="J574" s="466"/>
      <c r="K574" s="466"/>
    </row>
    <row r="575" spans="1:11" ht="21.75" customHeight="1">
      <c r="A575" s="470"/>
      <c r="B575" s="469"/>
      <c r="C575" s="469"/>
      <c r="D575" s="497"/>
      <c r="E575" s="468"/>
      <c r="F575" s="467"/>
      <c r="G575" s="467"/>
      <c r="H575" s="467"/>
      <c r="I575" s="466"/>
      <c r="J575" s="466"/>
      <c r="K575" s="466"/>
    </row>
    <row r="576" spans="1:11" ht="21.75" customHeight="1">
      <c r="A576" s="470"/>
      <c r="B576" s="469"/>
      <c r="C576" s="469"/>
      <c r="D576" s="497"/>
      <c r="E576" s="468"/>
      <c r="F576" s="467"/>
      <c r="G576" s="467"/>
      <c r="H576" s="467"/>
      <c r="I576" s="466"/>
      <c r="J576" s="466"/>
      <c r="K576" s="466"/>
    </row>
    <row r="577" spans="1:11" ht="21.75" customHeight="1">
      <c r="A577" s="470"/>
      <c r="B577" s="469"/>
      <c r="C577" s="469"/>
      <c r="D577" s="497"/>
      <c r="E577" s="468"/>
      <c r="F577" s="467"/>
      <c r="G577" s="467"/>
      <c r="H577" s="467"/>
      <c r="I577" s="466"/>
      <c r="J577" s="466"/>
      <c r="K577" s="466"/>
    </row>
    <row r="578" spans="1:11" ht="21.75" customHeight="1">
      <c r="A578" s="470"/>
      <c r="B578" s="469"/>
      <c r="C578" s="469"/>
      <c r="D578" s="497"/>
      <c r="E578" s="468"/>
      <c r="F578" s="467"/>
      <c r="G578" s="467"/>
      <c r="H578" s="467"/>
      <c r="I578" s="466"/>
      <c r="J578" s="466"/>
      <c r="K578" s="466"/>
    </row>
    <row r="579" spans="1:11" ht="21.75" customHeight="1">
      <c r="A579" s="470"/>
      <c r="B579" s="469"/>
      <c r="C579" s="469"/>
      <c r="D579" s="497"/>
      <c r="E579" s="468"/>
      <c r="F579" s="467"/>
      <c r="G579" s="467"/>
      <c r="H579" s="467"/>
      <c r="I579" s="466"/>
      <c r="J579" s="466"/>
      <c r="K579" s="466"/>
    </row>
    <row r="580" spans="1:11" ht="21.75" customHeight="1">
      <c r="A580" s="470"/>
      <c r="B580" s="469"/>
      <c r="C580" s="469"/>
      <c r="D580" s="497"/>
      <c r="E580" s="468"/>
      <c r="F580" s="467"/>
      <c r="G580" s="467"/>
      <c r="H580" s="467"/>
      <c r="I580" s="466"/>
      <c r="J580" s="466"/>
      <c r="K580" s="466"/>
    </row>
    <row r="581" spans="1:11" ht="21.75" customHeight="1">
      <c r="A581" s="470"/>
      <c r="B581" s="469"/>
      <c r="C581" s="469"/>
      <c r="D581" s="497"/>
      <c r="E581" s="468"/>
      <c r="F581" s="467"/>
      <c r="G581" s="467"/>
      <c r="H581" s="467"/>
      <c r="I581" s="466"/>
      <c r="J581" s="466"/>
      <c r="K581" s="466"/>
    </row>
    <row r="582" spans="1:11" ht="21.75" customHeight="1">
      <c r="A582" s="470"/>
      <c r="B582" s="469"/>
      <c r="C582" s="469"/>
      <c r="D582" s="497"/>
      <c r="E582" s="468"/>
      <c r="F582" s="467"/>
      <c r="G582" s="467"/>
      <c r="H582" s="467"/>
      <c r="I582" s="466"/>
      <c r="J582" s="466"/>
      <c r="K582" s="466"/>
    </row>
    <row r="583" spans="1:11" ht="21.75" customHeight="1">
      <c r="A583" s="470"/>
      <c r="B583" s="469"/>
      <c r="C583" s="469"/>
      <c r="D583" s="497"/>
      <c r="E583" s="468"/>
      <c r="F583" s="467"/>
      <c r="G583" s="467"/>
      <c r="H583" s="467"/>
      <c r="I583" s="466"/>
      <c r="J583" s="466"/>
      <c r="K583" s="466"/>
    </row>
    <row r="584" spans="1:11" ht="21.75" customHeight="1">
      <c r="A584" s="470"/>
      <c r="B584" s="469"/>
      <c r="C584" s="469"/>
      <c r="D584" s="497"/>
      <c r="E584" s="468"/>
      <c r="F584" s="467"/>
      <c r="G584" s="467"/>
      <c r="H584" s="467"/>
      <c r="I584" s="466"/>
      <c r="J584" s="466"/>
      <c r="K584" s="466"/>
    </row>
    <row r="585" spans="1:11" ht="21.75" customHeight="1">
      <c r="A585" s="470"/>
      <c r="B585" s="469"/>
      <c r="C585" s="469"/>
      <c r="D585" s="497"/>
      <c r="E585" s="468"/>
      <c r="F585" s="467"/>
      <c r="G585" s="467"/>
      <c r="H585" s="467"/>
      <c r="I585" s="466"/>
      <c r="J585" s="466"/>
      <c r="K585" s="466"/>
    </row>
    <row r="586" spans="1:11" ht="21.75" customHeight="1">
      <c r="A586" s="470"/>
      <c r="B586" s="469"/>
      <c r="C586" s="469"/>
      <c r="D586" s="497"/>
      <c r="E586" s="468"/>
      <c r="F586" s="467"/>
      <c r="G586" s="467"/>
      <c r="H586" s="467"/>
      <c r="I586" s="466"/>
      <c r="J586" s="466"/>
      <c r="K586" s="466"/>
    </row>
    <row r="587" spans="1:11" ht="21.75" customHeight="1">
      <c r="A587" s="470"/>
      <c r="B587" s="469"/>
      <c r="C587" s="469"/>
      <c r="D587" s="497"/>
      <c r="E587" s="468"/>
      <c r="F587" s="467"/>
      <c r="G587" s="467"/>
      <c r="H587" s="467"/>
      <c r="I587" s="466"/>
      <c r="J587" s="466"/>
      <c r="K587" s="466"/>
    </row>
    <row r="588" spans="1:11" ht="21.75" customHeight="1">
      <c r="A588" s="470"/>
      <c r="B588" s="469"/>
      <c r="C588" s="469"/>
      <c r="D588" s="497"/>
      <c r="E588" s="468"/>
      <c r="F588" s="467"/>
      <c r="G588" s="467"/>
      <c r="H588" s="467"/>
      <c r="I588" s="466"/>
      <c r="J588" s="466"/>
      <c r="K588" s="466"/>
    </row>
    <row r="589" spans="1:11" ht="21.75" customHeight="1">
      <c r="A589" s="470"/>
      <c r="B589" s="469"/>
      <c r="C589" s="469"/>
      <c r="D589" s="497"/>
      <c r="E589" s="468"/>
      <c r="F589" s="467"/>
      <c r="G589" s="467"/>
      <c r="H589" s="467"/>
      <c r="I589" s="466"/>
      <c r="J589" s="466"/>
      <c r="K589" s="466"/>
    </row>
    <row r="590" spans="1:11" ht="21.75" customHeight="1">
      <c r="A590" s="470"/>
      <c r="B590" s="469"/>
      <c r="C590" s="469"/>
      <c r="D590" s="497"/>
      <c r="E590" s="468"/>
      <c r="F590" s="467"/>
      <c r="G590" s="467"/>
      <c r="H590" s="467"/>
      <c r="I590" s="466"/>
      <c r="J590" s="466"/>
      <c r="K590" s="466"/>
    </row>
    <row r="591" spans="1:11" ht="21.75" customHeight="1">
      <c r="A591" s="470"/>
      <c r="B591" s="469"/>
      <c r="C591" s="469"/>
      <c r="D591" s="497"/>
      <c r="E591" s="468"/>
      <c r="F591" s="467"/>
      <c r="G591" s="467"/>
      <c r="H591" s="467"/>
      <c r="I591" s="466"/>
      <c r="J591" s="466"/>
      <c r="K591" s="466"/>
    </row>
    <row r="592" spans="1:11" ht="21.75" customHeight="1">
      <c r="A592" s="470"/>
      <c r="B592" s="469"/>
      <c r="C592" s="469"/>
      <c r="D592" s="497"/>
      <c r="E592" s="468"/>
      <c r="F592" s="467"/>
      <c r="G592" s="467"/>
      <c r="H592" s="467"/>
      <c r="I592" s="466"/>
      <c r="J592" s="466"/>
      <c r="K592" s="466"/>
    </row>
    <row r="593" spans="1:11" ht="21.75" customHeight="1">
      <c r="A593" s="470"/>
      <c r="B593" s="469"/>
      <c r="C593" s="469"/>
      <c r="D593" s="497"/>
      <c r="E593" s="468"/>
      <c r="F593" s="467"/>
      <c r="G593" s="467"/>
      <c r="H593" s="467"/>
      <c r="I593" s="466"/>
      <c r="J593" s="466"/>
      <c r="K593" s="466"/>
    </row>
    <row r="594" spans="1:11" ht="21.75" customHeight="1">
      <c r="A594" s="470"/>
      <c r="B594" s="469"/>
      <c r="C594" s="469"/>
      <c r="D594" s="497"/>
      <c r="E594" s="468"/>
      <c r="F594" s="467"/>
      <c r="G594" s="467"/>
      <c r="H594" s="467"/>
      <c r="I594" s="466"/>
      <c r="J594" s="466"/>
      <c r="K594" s="466"/>
    </row>
    <row r="595" spans="1:11" ht="21.75" customHeight="1">
      <c r="A595" s="470"/>
      <c r="B595" s="469"/>
      <c r="C595" s="469"/>
      <c r="D595" s="497"/>
      <c r="E595" s="468"/>
      <c r="F595" s="467"/>
      <c r="G595" s="467"/>
      <c r="H595" s="467"/>
      <c r="I595" s="466"/>
      <c r="J595" s="466"/>
      <c r="K595" s="466"/>
    </row>
    <row r="596" spans="1:11" ht="21.75" customHeight="1">
      <c r="A596" s="470"/>
      <c r="B596" s="469"/>
      <c r="C596" s="469"/>
      <c r="D596" s="497"/>
      <c r="E596" s="468"/>
      <c r="F596" s="467"/>
      <c r="G596" s="467"/>
      <c r="H596" s="467"/>
      <c r="I596" s="466"/>
      <c r="J596" s="466"/>
      <c r="K596" s="466"/>
    </row>
    <row r="597" spans="1:11" ht="21.75" customHeight="1">
      <c r="A597" s="470"/>
      <c r="B597" s="469"/>
      <c r="C597" s="469"/>
      <c r="D597" s="497"/>
      <c r="E597" s="468"/>
      <c r="F597" s="467"/>
      <c r="G597" s="467"/>
      <c r="H597" s="467"/>
      <c r="I597" s="466"/>
      <c r="J597" s="466"/>
      <c r="K597" s="466"/>
    </row>
    <row r="598" spans="1:11" ht="21.75" customHeight="1">
      <c r="A598" s="470"/>
      <c r="B598" s="469"/>
      <c r="C598" s="469"/>
      <c r="D598" s="497"/>
      <c r="E598" s="468"/>
      <c r="F598" s="467"/>
      <c r="G598" s="467"/>
      <c r="H598" s="467"/>
      <c r="I598" s="466"/>
      <c r="J598" s="466"/>
      <c r="K598" s="466"/>
    </row>
    <row r="599" spans="1:11" ht="21.75" customHeight="1">
      <c r="A599" s="470"/>
      <c r="B599" s="469"/>
      <c r="C599" s="469"/>
      <c r="D599" s="497"/>
      <c r="E599" s="468"/>
      <c r="F599" s="467"/>
      <c r="G599" s="467"/>
      <c r="H599" s="467"/>
      <c r="I599" s="466"/>
      <c r="J599" s="466"/>
      <c r="K599" s="466"/>
    </row>
    <row r="600" spans="1:11" ht="21.75" customHeight="1">
      <c r="A600" s="470"/>
      <c r="B600" s="469"/>
      <c r="C600" s="469"/>
      <c r="D600" s="497"/>
      <c r="E600" s="468"/>
      <c r="F600" s="467"/>
      <c r="G600" s="467"/>
      <c r="H600" s="467"/>
      <c r="I600" s="466"/>
      <c r="J600" s="466"/>
      <c r="K600" s="466"/>
    </row>
    <row r="601" spans="1:11" ht="21.75" customHeight="1">
      <c r="A601" s="470"/>
      <c r="B601" s="469"/>
      <c r="C601" s="469"/>
      <c r="D601" s="497"/>
      <c r="E601" s="468"/>
      <c r="F601" s="467"/>
      <c r="G601" s="467"/>
      <c r="H601" s="467"/>
      <c r="I601" s="466"/>
      <c r="J601" s="466"/>
      <c r="K601" s="466"/>
    </row>
    <row r="602" spans="1:11" ht="21.75" customHeight="1">
      <c r="A602" s="470"/>
      <c r="B602" s="469"/>
      <c r="C602" s="469"/>
      <c r="D602" s="497"/>
      <c r="E602" s="468"/>
      <c r="F602" s="467"/>
      <c r="G602" s="467"/>
      <c r="H602" s="467"/>
      <c r="I602" s="466"/>
      <c r="J602" s="466"/>
      <c r="K602" s="466"/>
    </row>
    <row r="603" spans="1:11" ht="21.75" customHeight="1">
      <c r="A603" s="470"/>
      <c r="B603" s="469"/>
      <c r="C603" s="469"/>
      <c r="D603" s="497"/>
      <c r="E603" s="468"/>
      <c r="F603" s="467"/>
      <c r="G603" s="467"/>
      <c r="H603" s="467"/>
      <c r="I603" s="466"/>
      <c r="J603" s="466"/>
      <c r="K603" s="466"/>
    </row>
    <row r="604" spans="1:11" ht="21.75" customHeight="1">
      <c r="A604" s="470"/>
      <c r="B604" s="469"/>
      <c r="C604" s="469"/>
      <c r="D604" s="497"/>
      <c r="E604" s="468"/>
      <c r="F604" s="467"/>
      <c r="G604" s="467"/>
      <c r="H604" s="467"/>
      <c r="I604" s="466"/>
      <c r="J604" s="466"/>
      <c r="K604" s="466"/>
    </row>
    <row r="605" spans="1:11" ht="21.75" customHeight="1">
      <c r="A605" s="470"/>
      <c r="B605" s="469"/>
      <c r="C605" s="469"/>
      <c r="D605" s="497"/>
      <c r="E605" s="468"/>
      <c r="F605" s="467"/>
      <c r="G605" s="467"/>
      <c r="H605" s="467"/>
      <c r="I605" s="466"/>
      <c r="J605" s="466"/>
      <c r="K605" s="466"/>
    </row>
    <row r="606" spans="1:11" ht="21.75" customHeight="1">
      <c r="A606" s="470"/>
      <c r="B606" s="469"/>
      <c r="C606" s="469"/>
      <c r="D606" s="497"/>
      <c r="E606" s="468"/>
      <c r="F606" s="467"/>
      <c r="G606" s="467"/>
      <c r="H606" s="467"/>
      <c r="I606" s="466"/>
      <c r="J606" s="466"/>
      <c r="K606" s="466"/>
    </row>
    <row r="607" spans="1:11" ht="21.75" customHeight="1">
      <c r="A607" s="470"/>
      <c r="B607" s="469"/>
      <c r="C607" s="469"/>
      <c r="D607" s="497"/>
      <c r="E607" s="468"/>
      <c r="F607" s="467"/>
      <c r="G607" s="467"/>
      <c r="H607" s="467"/>
      <c r="I607" s="466"/>
      <c r="J607" s="466"/>
      <c r="K607" s="466"/>
    </row>
    <row r="608" spans="1:11" ht="21.75" customHeight="1">
      <c r="A608" s="470"/>
      <c r="B608" s="469"/>
      <c r="C608" s="469"/>
      <c r="D608" s="497"/>
      <c r="E608" s="468"/>
      <c r="F608" s="467"/>
      <c r="G608" s="467"/>
      <c r="H608" s="467"/>
      <c r="I608" s="466"/>
      <c r="J608" s="466"/>
      <c r="K608" s="466"/>
    </row>
    <row r="609" spans="1:11" ht="21.75" customHeight="1">
      <c r="A609" s="470"/>
      <c r="B609" s="469"/>
      <c r="C609" s="469"/>
      <c r="D609" s="497"/>
      <c r="E609" s="468"/>
      <c r="F609" s="467"/>
      <c r="G609" s="467"/>
      <c r="H609" s="467"/>
      <c r="I609" s="466"/>
      <c r="J609" s="466"/>
      <c r="K609" s="466"/>
    </row>
    <row r="610" spans="1:11" ht="21.75" customHeight="1">
      <c r="A610" s="470"/>
      <c r="B610" s="469"/>
      <c r="C610" s="469"/>
      <c r="D610" s="497"/>
      <c r="E610" s="468"/>
      <c r="F610" s="467"/>
      <c r="G610" s="467"/>
      <c r="H610" s="467"/>
      <c r="I610" s="466"/>
      <c r="J610" s="466"/>
      <c r="K610" s="466"/>
    </row>
    <row r="611" spans="1:11" ht="21.75" customHeight="1">
      <c r="A611" s="470"/>
      <c r="B611" s="469"/>
      <c r="C611" s="469"/>
      <c r="D611" s="497"/>
      <c r="E611" s="468"/>
      <c r="F611" s="467"/>
      <c r="G611" s="467"/>
      <c r="H611" s="467"/>
      <c r="I611" s="466"/>
      <c r="J611" s="466"/>
      <c r="K611" s="466"/>
    </row>
    <row r="612" spans="1:11" ht="21.75" customHeight="1">
      <c r="A612" s="470"/>
      <c r="B612" s="469"/>
      <c r="C612" s="469"/>
      <c r="D612" s="497"/>
      <c r="E612" s="468"/>
      <c r="F612" s="467"/>
      <c r="G612" s="467"/>
      <c r="H612" s="467"/>
      <c r="I612" s="466"/>
      <c r="J612" s="466"/>
      <c r="K612" s="466"/>
    </row>
    <row r="613" spans="1:11" ht="21.75" customHeight="1">
      <c r="A613" s="470"/>
      <c r="B613" s="469"/>
      <c r="C613" s="469"/>
      <c r="D613" s="497"/>
      <c r="E613" s="468"/>
      <c r="F613" s="467"/>
      <c r="G613" s="467"/>
      <c r="H613" s="467"/>
      <c r="I613" s="466"/>
      <c r="J613" s="466"/>
      <c r="K613" s="466"/>
    </row>
    <row r="614" spans="1:11" ht="21.75" customHeight="1">
      <c r="A614" s="470"/>
      <c r="B614" s="469"/>
      <c r="C614" s="469"/>
      <c r="D614" s="497"/>
      <c r="E614" s="468"/>
      <c r="F614" s="467"/>
      <c r="G614" s="467"/>
      <c r="H614" s="467"/>
      <c r="I614" s="466"/>
      <c r="J614" s="466"/>
      <c r="K614" s="466"/>
    </row>
    <row r="615" spans="1:11" ht="21.75" customHeight="1">
      <c r="A615" s="470"/>
      <c r="B615" s="469"/>
      <c r="C615" s="469"/>
      <c r="D615" s="497"/>
      <c r="E615" s="468"/>
      <c r="F615" s="467"/>
      <c r="G615" s="467"/>
      <c r="H615" s="467"/>
      <c r="I615" s="466"/>
      <c r="J615" s="466"/>
      <c r="K615" s="466"/>
    </row>
    <row r="616" spans="1:11" ht="21.75" customHeight="1">
      <c r="A616" s="470"/>
      <c r="B616" s="469"/>
      <c r="C616" s="469"/>
      <c r="D616" s="497"/>
      <c r="E616" s="468"/>
      <c r="F616" s="467"/>
      <c r="G616" s="467"/>
      <c r="H616" s="467"/>
      <c r="I616" s="466"/>
      <c r="J616" s="466"/>
      <c r="K616" s="466"/>
    </row>
    <row r="617" spans="1:11" ht="21.75" customHeight="1">
      <c r="A617" s="470"/>
      <c r="B617" s="469"/>
      <c r="C617" s="469"/>
      <c r="D617" s="497"/>
      <c r="E617" s="468"/>
      <c r="F617" s="467"/>
      <c r="G617" s="467"/>
      <c r="H617" s="467"/>
      <c r="I617" s="466"/>
      <c r="J617" s="466"/>
      <c r="K617" s="466"/>
    </row>
    <row r="618" spans="1:11" ht="21.75" customHeight="1">
      <c r="A618" s="470"/>
      <c r="B618" s="469"/>
      <c r="C618" s="469"/>
      <c r="D618" s="497"/>
      <c r="E618" s="468"/>
      <c r="F618" s="467"/>
      <c r="G618" s="467"/>
      <c r="H618" s="467"/>
      <c r="I618" s="466"/>
      <c r="J618" s="466"/>
      <c r="K618" s="466"/>
    </row>
    <row r="619" spans="1:11" ht="21.75" customHeight="1">
      <c r="A619" s="470"/>
      <c r="B619" s="469"/>
      <c r="C619" s="469"/>
      <c r="D619" s="497"/>
      <c r="E619" s="468"/>
      <c r="F619" s="467"/>
      <c r="G619" s="467"/>
      <c r="H619" s="467"/>
      <c r="I619" s="466"/>
      <c r="J619" s="466"/>
      <c r="K619" s="466"/>
    </row>
    <row r="620" spans="1:11" ht="21.75" customHeight="1">
      <c r="A620" s="470"/>
      <c r="B620" s="469"/>
      <c r="C620" s="469"/>
      <c r="D620" s="497"/>
      <c r="E620" s="468"/>
      <c r="F620" s="467"/>
      <c r="G620" s="467"/>
      <c r="H620" s="467"/>
      <c r="I620" s="466"/>
      <c r="J620" s="466"/>
      <c r="K620" s="466"/>
    </row>
    <row r="621" spans="1:11" ht="21.75" customHeight="1">
      <c r="A621" s="470"/>
      <c r="B621" s="469"/>
      <c r="C621" s="469"/>
      <c r="D621" s="497"/>
      <c r="E621" s="468"/>
      <c r="F621" s="467"/>
      <c r="G621" s="467"/>
      <c r="H621" s="467"/>
      <c r="I621" s="466"/>
      <c r="J621" s="466"/>
      <c r="K621" s="466"/>
    </row>
    <row r="622" spans="1:11" ht="21.75" customHeight="1">
      <c r="A622" s="470"/>
      <c r="B622" s="469"/>
      <c r="C622" s="469"/>
      <c r="D622" s="497"/>
      <c r="E622" s="468"/>
      <c r="F622" s="467"/>
      <c r="G622" s="467"/>
      <c r="H622" s="467"/>
      <c r="I622" s="466"/>
      <c r="J622" s="466"/>
      <c r="K622" s="466"/>
    </row>
    <row r="623" spans="1:11" ht="21.75" customHeight="1">
      <c r="A623" s="470"/>
      <c r="B623" s="469"/>
      <c r="C623" s="469"/>
      <c r="D623" s="497"/>
      <c r="E623" s="468"/>
      <c r="F623" s="467"/>
      <c r="G623" s="467"/>
      <c r="H623" s="467"/>
      <c r="I623" s="466"/>
      <c r="J623" s="466"/>
      <c r="K623" s="466"/>
    </row>
    <row r="624" spans="1:11" ht="21.75" customHeight="1">
      <c r="A624" s="470"/>
      <c r="B624" s="469"/>
      <c r="C624" s="469"/>
      <c r="D624" s="497"/>
      <c r="E624" s="468"/>
      <c r="F624" s="467"/>
      <c r="G624" s="467"/>
      <c r="H624" s="467"/>
      <c r="I624" s="466"/>
      <c r="J624" s="466"/>
      <c r="K624" s="466"/>
    </row>
    <row r="625" spans="1:11" ht="21.75" customHeight="1">
      <c r="A625" s="470"/>
      <c r="B625" s="469"/>
      <c r="C625" s="469"/>
      <c r="D625" s="497"/>
      <c r="E625" s="468"/>
      <c r="F625" s="467"/>
      <c r="G625" s="467"/>
      <c r="H625" s="467"/>
      <c r="I625" s="466"/>
      <c r="J625" s="466"/>
      <c r="K625" s="466"/>
    </row>
    <row r="626" spans="1:11" ht="21.75" customHeight="1">
      <c r="A626" s="470"/>
      <c r="B626" s="469"/>
      <c r="C626" s="469"/>
      <c r="D626" s="497"/>
      <c r="E626" s="468"/>
      <c r="F626" s="467"/>
      <c r="G626" s="467"/>
      <c r="H626" s="467"/>
      <c r="I626" s="466"/>
      <c r="J626" s="466"/>
      <c r="K626" s="466"/>
    </row>
    <row r="627" spans="1:11" ht="21.75" customHeight="1">
      <c r="A627" s="470"/>
      <c r="B627" s="469"/>
      <c r="C627" s="469"/>
      <c r="D627" s="497"/>
      <c r="E627" s="468"/>
      <c r="F627" s="467"/>
      <c r="G627" s="467"/>
      <c r="H627" s="467"/>
      <c r="I627" s="466"/>
      <c r="J627" s="466"/>
      <c r="K627" s="466"/>
    </row>
    <row r="628" spans="1:11" ht="21.75" customHeight="1">
      <c r="A628" s="470"/>
      <c r="B628" s="469"/>
      <c r="C628" s="469"/>
      <c r="D628" s="497"/>
      <c r="E628" s="468"/>
      <c r="F628" s="467"/>
      <c r="G628" s="467"/>
      <c r="H628" s="467"/>
      <c r="I628" s="466"/>
      <c r="J628" s="466"/>
      <c r="K628" s="466"/>
    </row>
    <row r="629" spans="1:11" ht="21.75" customHeight="1">
      <c r="A629" s="470"/>
      <c r="B629" s="469"/>
      <c r="C629" s="469"/>
      <c r="D629" s="497"/>
      <c r="E629" s="468"/>
      <c r="F629" s="467"/>
      <c r="G629" s="467"/>
      <c r="H629" s="467"/>
      <c r="I629" s="466"/>
      <c r="J629" s="466"/>
      <c r="K629" s="466"/>
    </row>
    <row r="630" spans="1:11" ht="21.75" customHeight="1">
      <c r="A630" s="470"/>
      <c r="B630" s="469"/>
      <c r="C630" s="469"/>
      <c r="D630" s="497"/>
      <c r="E630" s="468"/>
      <c r="F630" s="467"/>
      <c r="G630" s="467"/>
      <c r="H630" s="467"/>
      <c r="I630" s="466"/>
      <c r="J630" s="466"/>
      <c r="K630" s="466"/>
    </row>
    <row r="631" spans="1:11" ht="21.75" customHeight="1">
      <c r="A631" s="470"/>
      <c r="B631" s="469"/>
      <c r="C631" s="469"/>
      <c r="D631" s="497"/>
      <c r="E631" s="468"/>
      <c r="F631" s="467"/>
      <c r="G631" s="467"/>
      <c r="H631" s="467"/>
      <c r="I631" s="466"/>
      <c r="J631" s="466"/>
      <c r="K631" s="466"/>
    </row>
    <row r="632" spans="1:11" ht="21.75" customHeight="1">
      <c r="A632" s="470"/>
      <c r="B632" s="469"/>
      <c r="C632" s="469"/>
      <c r="D632" s="497"/>
      <c r="E632" s="468"/>
      <c r="F632" s="467"/>
      <c r="G632" s="467"/>
      <c r="H632" s="467"/>
      <c r="I632" s="466"/>
      <c r="J632" s="466"/>
      <c r="K632" s="466"/>
    </row>
    <row r="633" spans="1:11" ht="21.75" customHeight="1">
      <c r="A633" s="470"/>
      <c r="B633" s="469"/>
      <c r="C633" s="469"/>
      <c r="D633" s="497"/>
      <c r="E633" s="468"/>
      <c r="F633" s="467"/>
      <c r="G633" s="467"/>
      <c r="H633" s="467"/>
      <c r="I633" s="466"/>
      <c r="J633" s="466"/>
      <c r="K633" s="466"/>
    </row>
    <row r="634" spans="1:11" ht="21.75" customHeight="1">
      <c r="A634" s="470"/>
      <c r="B634" s="469"/>
      <c r="C634" s="469"/>
      <c r="D634" s="497"/>
      <c r="E634" s="468"/>
      <c r="F634" s="467"/>
      <c r="G634" s="467"/>
      <c r="H634" s="467"/>
      <c r="I634" s="466"/>
      <c r="J634" s="466"/>
      <c r="K634" s="466"/>
    </row>
    <row r="635" spans="1:11" ht="21.75" customHeight="1">
      <c r="A635" s="470"/>
      <c r="B635" s="469"/>
      <c r="C635" s="469"/>
      <c r="D635" s="497"/>
      <c r="E635" s="468"/>
      <c r="F635" s="467"/>
      <c r="G635" s="467"/>
      <c r="H635" s="467"/>
      <c r="I635" s="466"/>
      <c r="J635" s="466"/>
      <c r="K635" s="466"/>
    </row>
    <row r="636" spans="1:11" ht="21.75" customHeight="1">
      <c r="A636" s="470"/>
      <c r="B636" s="469"/>
      <c r="C636" s="469"/>
      <c r="D636" s="497"/>
      <c r="E636" s="468"/>
      <c r="F636" s="467"/>
      <c r="G636" s="467"/>
      <c r="H636" s="467"/>
      <c r="I636" s="466"/>
      <c r="J636" s="466"/>
      <c r="K636" s="466"/>
    </row>
    <row r="637" spans="1:11" ht="21.75" customHeight="1">
      <c r="A637" s="470"/>
      <c r="B637" s="469"/>
      <c r="C637" s="469"/>
      <c r="D637" s="497"/>
      <c r="E637" s="468"/>
      <c r="F637" s="467"/>
      <c r="G637" s="467"/>
      <c r="H637" s="467"/>
      <c r="I637" s="466"/>
      <c r="J637" s="466"/>
      <c r="K637" s="466"/>
    </row>
    <row r="638" spans="1:11" ht="21.75" customHeight="1">
      <c r="A638" s="470"/>
      <c r="B638" s="469"/>
      <c r="C638" s="469"/>
      <c r="D638" s="497"/>
      <c r="E638" s="468"/>
      <c r="F638" s="467"/>
      <c r="G638" s="467"/>
      <c r="H638" s="467"/>
      <c r="I638" s="466"/>
      <c r="J638" s="466"/>
      <c r="K638" s="466"/>
    </row>
    <row r="639" spans="1:11" ht="21.75" customHeight="1">
      <c r="A639" s="470"/>
      <c r="B639" s="469"/>
      <c r="C639" s="469"/>
      <c r="D639" s="497"/>
      <c r="E639" s="468"/>
      <c r="F639" s="467"/>
      <c r="G639" s="467"/>
      <c r="H639" s="467"/>
      <c r="I639" s="466"/>
      <c r="J639" s="466"/>
      <c r="K639" s="466"/>
    </row>
    <row r="640" spans="1:11" ht="21.75" customHeight="1">
      <c r="A640" s="470"/>
      <c r="B640" s="469"/>
      <c r="C640" s="469"/>
      <c r="D640" s="497"/>
      <c r="E640" s="468"/>
      <c r="F640" s="467"/>
      <c r="G640" s="467"/>
      <c r="H640" s="467"/>
      <c r="I640" s="466"/>
      <c r="J640" s="466"/>
      <c r="K640" s="466"/>
    </row>
    <row r="641" spans="1:11" ht="21.75" customHeight="1">
      <c r="A641" s="470"/>
      <c r="B641" s="469"/>
      <c r="C641" s="469"/>
      <c r="D641" s="497"/>
      <c r="E641" s="468"/>
      <c r="F641" s="467"/>
      <c r="G641" s="467"/>
      <c r="H641" s="467"/>
      <c r="I641" s="466"/>
      <c r="J641" s="466"/>
      <c r="K641" s="466"/>
    </row>
    <row r="642" spans="1:11" ht="21.75" customHeight="1">
      <c r="A642" s="470"/>
      <c r="B642" s="469"/>
      <c r="C642" s="469"/>
      <c r="D642" s="497"/>
      <c r="E642" s="468"/>
      <c r="F642" s="467"/>
      <c r="G642" s="467"/>
      <c r="H642" s="467"/>
      <c r="I642" s="466"/>
      <c r="J642" s="466"/>
      <c r="K642" s="466"/>
    </row>
    <row r="643" spans="1:11" ht="21.75" customHeight="1">
      <c r="A643" s="470"/>
      <c r="B643" s="469"/>
      <c r="C643" s="469"/>
      <c r="D643" s="497"/>
      <c r="E643" s="468"/>
      <c r="F643" s="467"/>
      <c r="G643" s="467"/>
      <c r="H643" s="467"/>
      <c r="I643" s="466"/>
      <c r="J643" s="466"/>
      <c r="K643" s="466"/>
    </row>
    <row r="644" spans="1:11" ht="21.75" customHeight="1">
      <c r="A644" s="470"/>
      <c r="B644" s="469"/>
      <c r="C644" s="469"/>
      <c r="D644" s="497"/>
      <c r="E644" s="468"/>
      <c r="F644" s="467"/>
      <c r="G644" s="467"/>
      <c r="H644" s="467"/>
      <c r="I644" s="466"/>
      <c r="J644" s="466"/>
      <c r="K644" s="466"/>
    </row>
    <row r="645" spans="1:11" ht="21.75" customHeight="1">
      <c r="A645" s="470"/>
      <c r="B645" s="469"/>
      <c r="C645" s="469"/>
      <c r="D645" s="497"/>
      <c r="E645" s="468"/>
      <c r="F645" s="467"/>
      <c r="G645" s="467"/>
      <c r="H645" s="467"/>
      <c r="I645" s="466"/>
      <c r="J645" s="466"/>
      <c r="K645" s="466"/>
    </row>
    <row r="646" spans="1:11" ht="21.75" customHeight="1">
      <c r="A646" s="470"/>
      <c r="B646" s="469"/>
      <c r="C646" s="469"/>
      <c r="D646" s="497"/>
      <c r="E646" s="468"/>
      <c r="F646" s="467"/>
      <c r="G646" s="467"/>
      <c r="H646" s="467"/>
      <c r="I646" s="466"/>
      <c r="J646" s="466"/>
      <c r="K646" s="466"/>
    </row>
    <row r="647" spans="1:11" ht="21.75" customHeight="1">
      <c r="A647" s="470"/>
      <c r="B647" s="469"/>
      <c r="C647" s="469"/>
      <c r="D647" s="497"/>
      <c r="E647" s="468"/>
      <c r="F647" s="467"/>
      <c r="G647" s="467"/>
      <c r="H647" s="467"/>
      <c r="I647" s="466"/>
      <c r="J647" s="466"/>
      <c r="K647" s="466"/>
    </row>
    <row r="648" spans="1:11" ht="21.75" customHeight="1">
      <c r="A648" s="470"/>
      <c r="B648" s="469"/>
      <c r="C648" s="469"/>
      <c r="D648" s="497"/>
      <c r="E648" s="468"/>
      <c r="F648" s="467"/>
      <c r="G648" s="467"/>
      <c r="H648" s="467"/>
      <c r="I648" s="466"/>
      <c r="J648" s="466"/>
      <c r="K648" s="466"/>
    </row>
    <row r="649" spans="1:11" ht="21.75" customHeight="1">
      <c r="A649" s="470"/>
      <c r="B649" s="469"/>
      <c r="C649" s="469"/>
      <c r="D649" s="497"/>
      <c r="E649" s="468"/>
      <c r="F649" s="467"/>
      <c r="G649" s="467"/>
      <c r="H649" s="467"/>
      <c r="I649" s="466"/>
      <c r="J649" s="466"/>
      <c r="K649" s="466"/>
    </row>
    <row r="650" spans="1:11" ht="21.75" customHeight="1">
      <c r="A650" s="470"/>
      <c r="B650" s="469"/>
      <c r="C650" s="469"/>
      <c r="D650" s="497"/>
      <c r="E650" s="468"/>
      <c r="F650" s="467"/>
      <c r="G650" s="467"/>
      <c r="H650" s="467"/>
      <c r="I650" s="466"/>
      <c r="J650" s="466"/>
      <c r="K650" s="466"/>
    </row>
    <row r="651" spans="1:11" ht="21.75" customHeight="1">
      <c r="A651" s="470"/>
      <c r="B651" s="469"/>
      <c r="C651" s="469"/>
      <c r="D651" s="497"/>
      <c r="E651" s="468"/>
      <c r="F651" s="467"/>
      <c r="G651" s="467"/>
      <c r="H651" s="467"/>
      <c r="I651" s="466"/>
      <c r="J651" s="466"/>
      <c r="K651" s="466"/>
    </row>
    <row r="652" spans="1:11" ht="21.75" customHeight="1">
      <c r="A652" s="470"/>
      <c r="B652" s="469"/>
      <c r="C652" s="469"/>
      <c r="D652" s="497"/>
      <c r="E652" s="468"/>
      <c r="F652" s="467"/>
      <c r="G652" s="467"/>
      <c r="H652" s="467"/>
      <c r="I652" s="466"/>
      <c r="J652" s="466"/>
      <c r="K652" s="466"/>
    </row>
    <row r="653" spans="1:11" ht="21.75" customHeight="1">
      <c r="A653" s="470"/>
      <c r="B653" s="469"/>
      <c r="C653" s="469"/>
      <c r="D653" s="497"/>
      <c r="E653" s="468"/>
      <c r="F653" s="467"/>
      <c r="G653" s="467"/>
      <c r="H653" s="467"/>
      <c r="I653" s="466"/>
      <c r="J653" s="466"/>
      <c r="K653" s="466"/>
    </row>
    <row r="654" spans="1:11" ht="21.75" customHeight="1">
      <c r="A654" s="470"/>
      <c r="B654" s="469"/>
      <c r="C654" s="469"/>
      <c r="D654" s="497"/>
      <c r="E654" s="468"/>
      <c r="F654" s="467"/>
      <c r="G654" s="467"/>
      <c r="H654" s="467"/>
      <c r="I654" s="466"/>
      <c r="J654" s="466"/>
      <c r="K654" s="466"/>
    </row>
    <row r="655" spans="1:11" ht="21.75" customHeight="1">
      <c r="A655" s="470"/>
      <c r="B655" s="469"/>
      <c r="C655" s="469"/>
      <c r="D655" s="497"/>
      <c r="E655" s="468"/>
      <c r="F655" s="467"/>
      <c r="G655" s="467"/>
      <c r="H655" s="467"/>
      <c r="I655" s="466"/>
      <c r="J655" s="466"/>
      <c r="K655" s="466"/>
    </row>
    <row r="656" spans="1:11" ht="21.75" customHeight="1">
      <c r="A656" s="470"/>
      <c r="B656" s="469"/>
      <c r="C656" s="469"/>
      <c r="D656" s="497"/>
      <c r="E656" s="468"/>
      <c r="F656" s="467"/>
      <c r="G656" s="467"/>
      <c r="H656" s="467"/>
      <c r="I656" s="466"/>
      <c r="J656" s="466"/>
      <c r="K656" s="466"/>
    </row>
    <row r="657" spans="1:11" ht="21.75" customHeight="1">
      <c r="A657" s="470"/>
      <c r="B657" s="469"/>
      <c r="C657" s="469"/>
      <c r="D657" s="497"/>
      <c r="E657" s="468"/>
      <c r="F657" s="467"/>
      <c r="G657" s="467"/>
      <c r="H657" s="467"/>
      <c r="I657" s="466"/>
      <c r="J657" s="466"/>
      <c r="K657" s="466"/>
    </row>
    <row r="658" spans="1:11" ht="21.75" customHeight="1">
      <c r="A658" s="470"/>
      <c r="B658" s="469"/>
      <c r="C658" s="469"/>
      <c r="D658" s="497"/>
      <c r="E658" s="468"/>
      <c r="F658" s="467"/>
      <c r="G658" s="467"/>
      <c r="H658" s="467"/>
      <c r="I658" s="466"/>
      <c r="J658" s="466"/>
      <c r="K658" s="466"/>
    </row>
    <row r="659" spans="1:11" ht="21.75" customHeight="1">
      <c r="A659" s="470"/>
      <c r="B659" s="469"/>
      <c r="C659" s="469"/>
      <c r="D659" s="497"/>
      <c r="E659" s="468"/>
      <c r="F659" s="467"/>
      <c r="G659" s="467"/>
      <c r="H659" s="467"/>
      <c r="I659" s="466"/>
      <c r="J659" s="466"/>
      <c r="K659" s="466"/>
    </row>
    <row r="660" spans="1:11" ht="21.75" customHeight="1">
      <c r="A660" s="470"/>
      <c r="B660" s="469"/>
      <c r="C660" s="469"/>
      <c r="D660" s="497"/>
      <c r="E660" s="468"/>
      <c r="F660" s="467"/>
      <c r="G660" s="467"/>
      <c r="H660" s="467"/>
      <c r="I660" s="466"/>
      <c r="J660" s="466"/>
      <c r="K660" s="466"/>
    </row>
    <row r="661" spans="1:11" ht="21.75" customHeight="1">
      <c r="A661" s="470"/>
      <c r="B661" s="469"/>
      <c r="C661" s="469"/>
      <c r="D661" s="497"/>
      <c r="E661" s="468"/>
      <c r="F661" s="467"/>
      <c r="G661" s="467"/>
      <c r="H661" s="467"/>
      <c r="I661" s="466"/>
      <c r="J661" s="466"/>
      <c r="K661" s="466"/>
    </row>
    <row r="662" spans="1:11" ht="21.75" customHeight="1">
      <c r="A662" s="470"/>
      <c r="B662" s="469"/>
      <c r="C662" s="469"/>
      <c r="D662" s="497"/>
      <c r="E662" s="468"/>
      <c r="F662" s="467"/>
      <c r="G662" s="467"/>
      <c r="H662" s="467"/>
      <c r="I662" s="466"/>
      <c r="J662" s="466"/>
      <c r="K662" s="466"/>
    </row>
    <row r="663" spans="1:11" ht="21.75" customHeight="1">
      <c r="A663" s="470"/>
      <c r="B663" s="469"/>
      <c r="C663" s="469"/>
      <c r="D663" s="497"/>
      <c r="E663" s="468"/>
      <c r="F663" s="467"/>
      <c r="G663" s="467"/>
      <c r="H663" s="467"/>
      <c r="I663" s="466"/>
      <c r="J663" s="466"/>
      <c r="K663" s="466"/>
    </row>
    <row r="664" spans="1:11" ht="21.75" customHeight="1">
      <c r="A664" s="470"/>
      <c r="B664" s="469"/>
      <c r="C664" s="469"/>
      <c r="D664" s="497"/>
      <c r="E664" s="468"/>
      <c r="F664" s="467"/>
      <c r="G664" s="467"/>
      <c r="H664" s="467"/>
      <c r="I664" s="466"/>
      <c r="J664" s="466"/>
      <c r="K664" s="466"/>
    </row>
    <row r="665" spans="1:11" ht="21.75" customHeight="1">
      <c r="A665" s="470"/>
      <c r="B665" s="469"/>
      <c r="C665" s="469"/>
      <c r="D665" s="497"/>
      <c r="E665" s="468"/>
      <c r="F665" s="467"/>
      <c r="G665" s="467"/>
      <c r="H665" s="467"/>
      <c r="I665" s="466"/>
      <c r="J665" s="466"/>
      <c r="K665" s="466"/>
    </row>
    <row r="666" spans="1:11" ht="21.75" customHeight="1">
      <c r="A666" s="470"/>
      <c r="B666" s="469"/>
      <c r="C666" s="469"/>
      <c r="D666" s="497"/>
      <c r="E666" s="468"/>
      <c r="F666" s="467"/>
      <c r="G666" s="467"/>
      <c r="H666" s="467"/>
      <c r="I666" s="466"/>
      <c r="J666" s="466"/>
      <c r="K666" s="466"/>
    </row>
    <row r="667" spans="1:11" ht="21.75" customHeight="1">
      <c r="A667" s="470"/>
      <c r="B667" s="469"/>
      <c r="C667" s="469"/>
      <c r="D667" s="497"/>
      <c r="E667" s="468"/>
      <c r="F667" s="467"/>
      <c r="G667" s="467"/>
      <c r="H667" s="467"/>
      <c r="I667" s="466"/>
      <c r="J667" s="466"/>
      <c r="K667" s="466"/>
    </row>
    <row r="668" spans="1:11" ht="21.75" customHeight="1">
      <c r="A668" s="470"/>
      <c r="B668" s="469"/>
      <c r="C668" s="469"/>
      <c r="D668" s="497"/>
      <c r="E668" s="468"/>
      <c r="F668" s="467"/>
      <c r="G668" s="467"/>
      <c r="H668" s="467"/>
      <c r="I668" s="466"/>
      <c r="J668" s="466"/>
      <c r="K668" s="466"/>
    </row>
    <row r="669" spans="1:11" ht="21.75" customHeight="1">
      <c r="A669" s="470"/>
      <c r="B669" s="469"/>
      <c r="C669" s="469"/>
      <c r="D669" s="497"/>
      <c r="E669" s="468"/>
      <c r="F669" s="467"/>
      <c r="G669" s="467"/>
      <c r="H669" s="467"/>
      <c r="I669" s="466"/>
      <c r="J669" s="466"/>
      <c r="K669" s="466"/>
    </row>
    <row r="670" spans="1:11" ht="21.75" customHeight="1">
      <c r="A670" s="470"/>
      <c r="B670" s="469"/>
      <c r="C670" s="469"/>
      <c r="D670" s="497"/>
      <c r="E670" s="468"/>
      <c r="F670" s="467"/>
      <c r="G670" s="467"/>
      <c r="H670" s="467"/>
      <c r="I670" s="466"/>
      <c r="J670" s="466"/>
      <c r="K670" s="466"/>
    </row>
    <row r="671" spans="1:11" ht="21.75" customHeight="1">
      <c r="A671" s="470"/>
      <c r="B671" s="469"/>
      <c r="C671" s="469"/>
      <c r="D671" s="497"/>
      <c r="E671" s="468"/>
      <c r="F671" s="467"/>
      <c r="G671" s="467"/>
      <c r="H671" s="467"/>
      <c r="I671" s="466"/>
      <c r="J671" s="466"/>
      <c r="K671" s="466"/>
    </row>
    <row r="672" spans="1:11" ht="21.75" customHeight="1">
      <c r="A672" s="470"/>
      <c r="B672" s="469"/>
      <c r="C672" s="469"/>
      <c r="D672" s="497"/>
      <c r="E672" s="468"/>
      <c r="F672" s="467"/>
      <c r="G672" s="467"/>
      <c r="H672" s="467"/>
      <c r="I672" s="466"/>
      <c r="J672" s="466"/>
      <c r="K672" s="466"/>
    </row>
    <row r="673" spans="1:11" ht="21.75" customHeight="1">
      <c r="A673" s="470"/>
      <c r="B673" s="469"/>
      <c r="C673" s="469"/>
      <c r="D673" s="497"/>
      <c r="E673" s="468"/>
      <c r="F673" s="467"/>
      <c r="G673" s="467"/>
      <c r="H673" s="467"/>
      <c r="I673" s="466"/>
      <c r="J673" s="466"/>
      <c r="K673" s="466"/>
    </row>
    <row r="674" spans="1:11" ht="21.75" customHeight="1">
      <c r="A674" s="470"/>
      <c r="B674" s="469"/>
      <c r="C674" s="469"/>
      <c r="D674" s="497"/>
      <c r="E674" s="468"/>
      <c r="F674" s="467"/>
      <c r="G674" s="467"/>
      <c r="H674" s="467"/>
      <c r="I674" s="466"/>
      <c r="J674" s="466"/>
      <c r="K674" s="466"/>
    </row>
    <row r="675" spans="1:11" ht="21.75" customHeight="1">
      <c r="A675" s="470"/>
      <c r="B675" s="469"/>
      <c r="C675" s="469"/>
      <c r="D675" s="497"/>
      <c r="E675" s="468"/>
      <c r="F675" s="467"/>
      <c r="G675" s="467"/>
      <c r="H675" s="467"/>
      <c r="I675" s="466"/>
      <c r="J675" s="466"/>
      <c r="K675" s="466"/>
    </row>
    <row r="676" spans="1:11" ht="21.75" customHeight="1">
      <c r="A676" s="470"/>
      <c r="B676" s="469"/>
      <c r="C676" s="469"/>
      <c r="D676" s="497"/>
      <c r="E676" s="468"/>
      <c r="F676" s="467"/>
      <c r="G676" s="467"/>
      <c r="H676" s="467"/>
      <c r="I676" s="466"/>
      <c r="J676" s="466"/>
      <c r="K676" s="466"/>
    </row>
    <row r="677" spans="1:11" ht="21.75" customHeight="1">
      <c r="A677" s="470"/>
      <c r="B677" s="469"/>
      <c r="C677" s="469"/>
      <c r="D677" s="497"/>
      <c r="E677" s="468"/>
      <c r="F677" s="467"/>
      <c r="G677" s="467"/>
      <c r="H677" s="467"/>
      <c r="I677" s="466"/>
      <c r="J677" s="466"/>
      <c r="K677" s="466"/>
    </row>
    <row r="678" spans="1:11" ht="21.75" customHeight="1">
      <c r="A678" s="470"/>
      <c r="B678" s="469"/>
      <c r="C678" s="469"/>
      <c r="D678" s="497"/>
      <c r="E678" s="468"/>
      <c r="F678" s="467"/>
      <c r="G678" s="467"/>
      <c r="H678" s="467"/>
      <c r="I678" s="466"/>
      <c r="J678" s="466"/>
      <c r="K678" s="466"/>
    </row>
    <row r="679" spans="1:11" ht="21.75" customHeight="1">
      <c r="A679" s="470"/>
      <c r="B679" s="469"/>
      <c r="C679" s="469"/>
      <c r="D679" s="497"/>
      <c r="E679" s="468"/>
      <c r="F679" s="467"/>
      <c r="G679" s="467"/>
      <c r="H679" s="467"/>
      <c r="I679" s="466"/>
      <c r="J679" s="466"/>
      <c r="K679" s="466"/>
    </row>
    <row r="680" spans="1:11" ht="21.75" customHeight="1">
      <c r="A680" s="470"/>
      <c r="B680" s="469"/>
      <c r="C680" s="469"/>
      <c r="D680" s="497"/>
      <c r="E680" s="468"/>
      <c r="F680" s="467"/>
      <c r="G680" s="467"/>
      <c r="H680" s="467"/>
      <c r="I680" s="466"/>
      <c r="J680" s="466"/>
      <c r="K680" s="466"/>
    </row>
    <row r="681" spans="1:11" ht="21.75" customHeight="1">
      <c r="A681" s="470"/>
      <c r="B681" s="469"/>
      <c r="C681" s="469"/>
      <c r="D681" s="497"/>
      <c r="E681" s="468"/>
      <c r="F681" s="467"/>
      <c r="G681" s="467"/>
      <c r="H681" s="467"/>
      <c r="I681" s="466"/>
      <c r="J681" s="466"/>
      <c r="K681" s="466"/>
    </row>
    <row r="682" spans="1:11" ht="21.75" customHeight="1">
      <c r="A682" s="470"/>
      <c r="B682" s="469"/>
      <c r="C682" s="469"/>
      <c r="D682" s="497"/>
      <c r="E682" s="468"/>
      <c r="F682" s="467"/>
      <c r="G682" s="467"/>
      <c r="H682" s="467"/>
      <c r="I682" s="466"/>
      <c r="J682" s="466"/>
      <c r="K682" s="466"/>
    </row>
    <row r="683" spans="1:11" ht="21.75" customHeight="1">
      <c r="A683" s="470"/>
      <c r="B683" s="469"/>
      <c r="C683" s="469"/>
      <c r="D683" s="497"/>
      <c r="E683" s="468"/>
      <c r="F683" s="467"/>
      <c r="G683" s="467"/>
      <c r="H683" s="467"/>
      <c r="I683" s="466"/>
      <c r="J683" s="466"/>
      <c r="K683" s="466"/>
    </row>
    <row r="684" spans="1:11" ht="21.75" customHeight="1">
      <c r="A684" s="470"/>
      <c r="B684" s="469"/>
      <c r="C684" s="469"/>
      <c r="D684" s="497"/>
      <c r="E684" s="468"/>
      <c r="F684" s="467"/>
      <c r="G684" s="467"/>
      <c r="H684" s="467"/>
      <c r="I684" s="466"/>
      <c r="J684" s="466"/>
      <c r="K684" s="466"/>
    </row>
    <row r="685" spans="1:11" ht="21.75" customHeight="1">
      <c r="A685" s="470"/>
      <c r="B685" s="469"/>
      <c r="C685" s="469"/>
      <c r="D685" s="497"/>
      <c r="E685" s="468"/>
      <c r="F685" s="467"/>
      <c r="G685" s="467"/>
      <c r="H685" s="467"/>
      <c r="I685" s="466"/>
      <c r="J685" s="466"/>
      <c r="K685" s="466"/>
    </row>
    <row r="686" spans="1:11" ht="21.75" customHeight="1">
      <c r="A686" s="470"/>
      <c r="B686" s="469"/>
      <c r="C686" s="469"/>
      <c r="D686" s="497"/>
      <c r="E686" s="468"/>
      <c r="F686" s="467"/>
      <c r="G686" s="467"/>
      <c r="H686" s="467"/>
      <c r="I686" s="466"/>
      <c r="J686" s="466"/>
      <c r="K686" s="466"/>
    </row>
    <row r="687" spans="1:11" ht="21.75" customHeight="1">
      <c r="A687" s="470"/>
      <c r="B687" s="469"/>
      <c r="C687" s="469"/>
      <c r="D687" s="497"/>
      <c r="E687" s="468"/>
      <c r="F687" s="467"/>
      <c r="G687" s="467"/>
      <c r="H687" s="467"/>
      <c r="I687" s="466"/>
      <c r="J687" s="466"/>
      <c r="K687" s="466"/>
    </row>
    <row r="688" spans="1:11" ht="21.75" customHeight="1">
      <c r="A688" s="470"/>
      <c r="B688" s="469"/>
      <c r="C688" s="469"/>
      <c r="D688" s="497"/>
      <c r="E688" s="468"/>
      <c r="F688" s="467"/>
      <c r="G688" s="467"/>
      <c r="H688" s="467"/>
      <c r="I688" s="466"/>
      <c r="J688" s="466"/>
      <c r="K688" s="466"/>
    </row>
    <row r="689" spans="1:11" ht="21.75" customHeight="1">
      <c r="A689" s="470"/>
      <c r="B689" s="469"/>
      <c r="C689" s="469"/>
      <c r="D689" s="497"/>
      <c r="E689" s="468"/>
      <c r="F689" s="467"/>
      <c r="G689" s="467"/>
      <c r="H689" s="467"/>
      <c r="I689" s="466"/>
      <c r="J689" s="466"/>
      <c r="K689" s="466"/>
    </row>
    <row r="690" spans="1:11" ht="21.75" customHeight="1">
      <c r="A690" s="470"/>
      <c r="B690" s="469"/>
      <c r="C690" s="469"/>
      <c r="D690" s="497"/>
      <c r="E690" s="468"/>
      <c r="F690" s="467"/>
      <c r="G690" s="467"/>
      <c r="H690" s="467"/>
      <c r="I690" s="466"/>
      <c r="J690" s="466"/>
      <c r="K690" s="466"/>
    </row>
    <row r="691" spans="1:11" ht="21.75" customHeight="1">
      <c r="A691" s="470"/>
      <c r="B691" s="469"/>
      <c r="C691" s="469"/>
      <c r="D691" s="497"/>
      <c r="E691" s="468"/>
      <c r="F691" s="467"/>
      <c r="G691" s="467"/>
      <c r="H691" s="467"/>
      <c r="I691" s="466"/>
      <c r="J691" s="466"/>
      <c r="K691" s="466"/>
    </row>
    <row r="692" spans="1:11" ht="21.75" customHeight="1">
      <c r="A692" s="470"/>
      <c r="B692" s="469"/>
      <c r="C692" s="469"/>
      <c r="D692" s="497"/>
      <c r="E692" s="468"/>
      <c r="F692" s="467"/>
      <c r="G692" s="467"/>
      <c r="H692" s="467"/>
      <c r="I692" s="466"/>
      <c r="J692" s="466"/>
      <c r="K692" s="466"/>
    </row>
    <row r="693" spans="1:11" ht="21.75" customHeight="1">
      <c r="A693" s="470"/>
      <c r="B693" s="469"/>
      <c r="C693" s="469"/>
      <c r="D693" s="497"/>
      <c r="E693" s="468"/>
      <c r="F693" s="467"/>
      <c r="G693" s="467"/>
      <c r="H693" s="467"/>
      <c r="I693" s="466"/>
      <c r="J693" s="466"/>
      <c r="K693" s="466"/>
    </row>
    <row r="694" spans="1:11" ht="21.75" customHeight="1">
      <c r="A694" s="470"/>
      <c r="B694" s="469"/>
      <c r="C694" s="469"/>
      <c r="D694" s="497"/>
      <c r="E694" s="468"/>
      <c r="F694" s="467"/>
      <c r="G694" s="467"/>
      <c r="H694" s="467"/>
      <c r="I694" s="466"/>
      <c r="J694" s="466"/>
      <c r="K694" s="466"/>
    </row>
    <row r="695" spans="1:11" ht="21.75" customHeight="1">
      <c r="A695" s="470"/>
      <c r="B695" s="469"/>
      <c r="C695" s="469"/>
      <c r="D695" s="497"/>
      <c r="E695" s="468"/>
      <c r="F695" s="467"/>
      <c r="G695" s="467"/>
      <c r="H695" s="467"/>
      <c r="I695" s="466"/>
      <c r="J695" s="466"/>
      <c r="K695" s="466"/>
    </row>
    <row r="696" spans="1:11" ht="21.75" customHeight="1">
      <c r="A696" s="470"/>
      <c r="B696" s="469"/>
      <c r="C696" s="469"/>
      <c r="D696" s="497"/>
      <c r="E696" s="468"/>
      <c r="F696" s="467"/>
      <c r="G696" s="467"/>
      <c r="H696" s="467"/>
      <c r="I696" s="466"/>
      <c r="J696" s="466"/>
      <c r="K696" s="466"/>
    </row>
    <row r="697" spans="1:11" ht="21.75" customHeight="1">
      <c r="A697" s="470"/>
      <c r="B697" s="469"/>
      <c r="C697" s="469"/>
      <c r="D697" s="497"/>
      <c r="E697" s="468"/>
      <c r="F697" s="467"/>
      <c r="G697" s="467"/>
      <c r="H697" s="467"/>
      <c r="I697" s="466"/>
      <c r="J697" s="466"/>
      <c r="K697" s="466"/>
    </row>
    <row r="698" spans="1:11" ht="21.75" customHeight="1">
      <c r="A698" s="470"/>
      <c r="B698" s="469"/>
      <c r="C698" s="469"/>
      <c r="D698" s="497"/>
      <c r="E698" s="468"/>
      <c r="F698" s="467"/>
      <c r="G698" s="467"/>
      <c r="H698" s="467"/>
      <c r="I698" s="466"/>
      <c r="J698" s="466"/>
      <c r="K698" s="466"/>
    </row>
    <row r="699" spans="1:11" ht="21.75" customHeight="1">
      <c r="A699" s="470"/>
      <c r="B699" s="469"/>
      <c r="C699" s="469"/>
      <c r="D699" s="497"/>
      <c r="E699" s="468"/>
      <c r="F699" s="467"/>
      <c r="G699" s="467"/>
      <c r="H699" s="467"/>
      <c r="I699" s="466"/>
      <c r="J699" s="466"/>
      <c r="K699" s="466"/>
    </row>
    <row r="700" spans="1:11" ht="21.75" customHeight="1">
      <c r="A700" s="470"/>
      <c r="B700" s="469"/>
      <c r="C700" s="469"/>
      <c r="D700" s="497"/>
      <c r="E700" s="468"/>
      <c r="F700" s="467"/>
      <c r="G700" s="467"/>
      <c r="H700" s="467"/>
      <c r="I700" s="466"/>
      <c r="J700" s="466"/>
      <c r="K700" s="466"/>
    </row>
    <row r="701" spans="1:11" ht="21.75" customHeight="1">
      <c r="A701" s="470"/>
      <c r="B701" s="469"/>
      <c r="C701" s="469"/>
      <c r="D701" s="497"/>
      <c r="E701" s="468"/>
      <c r="F701" s="467"/>
      <c r="G701" s="467"/>
      <c r="H701" s="467"/>
      <c r="I701" s="466"/>
      <c r="J701" s="466"/>
      <c r="K701" s="466"/>
    </row>
    <row r="702" spans="1:11" ht="21.75" customHeight="1">
      <c r="A702" s="470"/>
      <c r="B702" s="469"/>
      <c r="C702" s="469"/>
      <c r="D702" s="497"/>
      <c r="E702" s="468"/>
      <c r="F702" s="467"/>
      <c r="G702" s="467"/>
      <c r="H702" s="467"/>
      <c r="I702" s="466"/>
      <c r="J702" s="466"/>
      <c r="K702" s="466"/>
    </row>
    <row r="703" spans="1:11" ht="21.75" customHeight="1">
      <c r="A703" s="470"/>
      <c r="B703" s="469"/>
      <c r="C703" s="469"/>
      <c r="D703" s="497"/>
      <c r="E703" s="468"/>
      <c r="F703" s="467"/>
      <c r="G703" s="467"/>
      <c r="H703" s="467"/>
      <c r="I703" s="466"/>
      <c r="J703" s="466"/>
      <c r="K703" s="466"/>
    </row>
    <row r="704" spans="1:11" ht="21.75" customHeight="1">
      <c r="A704" s="470"/>
      <c r="B704" s="469"/>
      <c r="C704" s="469"/>
      <c r="D704" s="497"/>
      <c r="E704" s="468"/>
      <c r="F704" s="467"/>
      <c r="G704" s="467"/>
      <c r="H704" s="467"/>
      <c r="I704" s="466"/>
      <c r="J704" s="466"/>
      <c r="K704" s="466"/>
    </row>
    <row r="705" spans="1:11" ht="21.75" customHeight="1">
      <c r="A705" s="470"/>
      <c r="B705" s="469"/>
      <c r="C705" s="469"/>
      <c r="D705" s="497"/>
      <c r="E705" s="468"/>
      <c r="F705" s="467"/>
      <c r="G705" s="467"/>
      <c r="H705" s="467"/>
      <c r="I705" s="466"/>
      <c r="J705" s="466"/>
      <c r="K705" s="466"/>
    </row>
    <row r="706" spans="1:11" ht="21.75" customHeight="1">
      <c r="A706" s="470"/>
      <c r="B706" s="469"/>
      <c r="C706" s="469"/>
      <c r="D706" s="497"/>
      <c r="E706" s="468"/>
      <c r="F706" s="467"/>
      <c r="G706" s="467"/>
      <c r="H706" s="467"/>
      <c r="I706" s="466"/>
      <c r="J706" s="466"/>
      <c r="K706" s="466"/>
    </row>
    <row r="707" spans="1:11" ht="21.75" customHeight="1">
      <c r="A707" s="470"/>
      <c r="B707" s="469"/>
      <c r="C707" s="469"/>
      <c r="D707" s="497"/>
      <c r="E707" s="468"/>
      <c r="F707" s="467"/>
      <c r="G707" s="467"/>
      <c r="H707" s="467"/>
      <c r="I707" s="466"/>
      <c r="J707" s="466"/>
      <c r="K707" s="466"/>
    </row>
    <row r="708" spans="1:11" ht="21.75" customHeight="1">
      <c r="A708" s="470"/>
      <c r="B708" s="469"/>
      <c r="C708" s="469"/>
      <c r="D708" s="497"/>
      <c r="E708" s="468"/>
      <c r="F708" s="467"/>
      <c r="G708" s="467"/>
      <c r="H708" s="467"/>
      <c r="I708" s="466"/>
      <c r="J708" s="466"/>
      <c r="K708" s="466"/>
    </row>
    <row r="709" spans="1:11" ht="21.75" customHeight="1">
      <c r="A709" s="470"/>
      <c r="B709" s="469"/>
      <c r="C709" s="469"/>
      <c r="D709" s="497"/>
      <c r="E709" s="468"/>
      <c r="F709" s="467"/>
      <c r="G709" s="467"/>
      <c r="H709" s="467"/>
      <c r="I709" s="466"/>
      <c r="J709" s="466"/>
      <c r="K709" s="466"/>
    </row>
    <row r="710" spans="1:11" ht="21.75" customHeight="1">
      <c r="A710" s="470"/>
      <c r="B710" s="469"/>
      <c r="C710" s="469"/>
      <c r="D710" s="497"/>
      <c r="E710" s="468"/>
      <c r="F710" s="467"/>
      <c r="G710" s="467"/>
      <c r="H710" s="467"/>
      <c r="I710" s="466"/>
      <c r="J710" s="466"/>
      <c r="K710" s="466"/>
    </row>
    <row r="711" spans="1:11" ht="21.75" customHeight="1">
      <c r="A711" s="470"/>
      <c r="B711" s="469"/>
      <c r="C711" s="469"/>
      <c r="D711" s="497"/>
      <c r="E711" s="468"/>
      <c r="F711" s="467"/>
      <c r="G711" s="467"/>
      <c r="H711" s="467"/>
      <c r="I711" s="466"/>
      <c r="J711" s="466"/>
      <c r="K711" s="466"/>
    </row>
    <row r="712" spans="1:11" ht="21.75" customHeight="1">
      <c r="A712" s="470"/>
      <c r="B712" s="469"/>
      <c r="C712" s="469"/>
      <c r="D712" s="497"/>
      <c r="E712" s="468"/>
      <c r="F712" s="467"/>
      <c r="G712" s="467"/>
      <c r="H712" s="467"/>
      <c r="I712" s="466"/>
      <c r="J712" s="466"/>
      <c r="K712" s="466"/>
    </row>
    <row r="713" spans="1:11" ht="21.75" customHeight="1">
      <c r="A713" s="470"/>
      <c r="B713" s="469"/>
      <c r="C713" s="469"/>
      <c r="D713" s="497"/>
      <c r="E713" s="468"/>
      <c r="F713" s="467"/>
      <c r="G713" s="467"/>
      <c r="H713" s="467"/>
      <c r="I713" s="466"/>
      <c r="J713" s="466"/>
      <c r="K713" s="466"/>
    </row>
    <row r="714" spans="1:11" ht="21.75" customHeight="1">
      <c r="A714" s="470"/>
      <c r="B714" s="469"/>
      <c r="C714" s="469"/>
      <c r="D714" s="497"/>
      <c r="E714" s="468"/>
      <c r="F714" s="467"/>
      <c r="G714" s="467"/>
      <c r="H714" s="467"/>
      <c r="I714" s="466"/>
      <c r="J714" s="466"/>
      <c r="K714" s="466"/>
    </row>
    <row r="715" spans="1:11" ht="21.75" customHeight="1">
      <c r="A715" s="470"/>
      <c r="B715" s="469"/>
      <c r="C715" s="469"/>
      <c r="D715" s="497"/>
      <c r="E715" s="468"/>
      <c r="F715" s="467"/>
      <c r="G715" s="467"/>
      <c r="H715" s="467"/>
      <c r="I715" s="466"/>
      <c r="J715" s="466"/>
      <c r="K715" s="466"/>
    </row>
    <row r="716" spans="1:11" ht="21.75" customHeight="1">
      <c r="A716" s="470"/>
      <c r="B716" s="469"/>
      <c r="C716" s="469"/>
      <c r="D716" s="497"/>
      <c r="E716" s="468"/>
      <c r="F716" s="467"/>
      <c r="G716" s="467"/>
      <c r="H716" s="467"/>
      <c r="I716" s="466"/>
      <c r="J716" s="466"/>
      <c r="K716" s="466"/>
    </row>
    <row r="717" spans="1:11" ht="21.75" customHeight="1">
      <c r="A717" s="470"/>
      <c r="B717" s="469"/>
      <c r="C717" s="469"/>
      <c r="D717" s="497"/>
      <c r="E717" s="468"/>
      <c r="F717" s="467"/>
      <c r="G717" s="467"/>
      <c r="H717" s="467"/>
      <c r="I717" s="466"/>
      <c r="J717" s="466"/>
      <c r="K717" s="466"/>
    </row>
    <row r="718" spans="1:11" ht="21.75" customHeight="1">
      <c r="A718" s="470"/>
      <c r="B718" s="469"/>
      <c r="C718" s="469"/>
      <c r="D718" s="497"/>
      <c r="E718" s="468"/>
      <c r="F718" s="467"/>
      <c r="G718" s="467"/>
      <c r="H718" s="467"/>
      <c r="I718" s="466"/>
      <c r="J718" s="466"/>
      <c r="K718" s="466"/>
    </row>
    <row r="719" spans="1:11" ht="21.75" customHeight="1">
      <c r="A719" s="470"/>
      <c r="B719" s="469"/>
      <c r="C719" s="469"/>
      <c r="D719" s="497"/>
      <c r="E719" s="468"/>
      <c r="F719" s="467"/>
      <c r="G719" s="467"/>
      <c r="H719" s="467"/>
      <c r="I719" s="466"/>
      <c r="J719" s="466"/>
      <c r="K719" s="466"/>
    </row>
    <row r="720" spans="1:11" ht="21.75" customHeight="1">
      <c r="A720" s="470"/>
      <c r="B720" s="469"/>
      <c r="C720" s="469"/>
      <c r="D720" s="497"/>
      <c r="E720" s="468"/>
      <c r="F720" s="467"/>
      <c r="G720" s="467"/>
      <c r="H720" s="467"/>
      <c r="I720" s="466"/>
      <c r="J720" s="466"/>
      <c r="K720" s="466"/>
    </row>
    <row r="721" spans="1:11" ht="21.75" customHeight="1">
      <c r="A721" s="470"/>
      <c r="B721" s="469"/>
      <c r="C721" s="469"/>
      <c r="D721" s="497"/>
      <c r="E721" s="468"/>
      <c r="F721" s="467"/>
      <c r="G721" s="467"/>
      <c r="H721" s="467"/>
      <c r="I721" s="466"/>
      <c r="J721" s="466"/>
      <c r="K721" s="466"/>
    </row>
    <row r="722" spans="1:11" ht="21.75" customHeight="1">
      <c r="A722" s="470"/>
      <c r="B722" s="469"/>
      <c r="C722" s="469"/>
      <c r="D722" s="497"/>
      <c r="E722" s="468"/>
      <c r="F722" s="467"/>
      <c r="G722" s="467"/>
      <c r="H722" s="467"/>
      <c r="I722" s="466"/>
      <c r="J722" s="466"/>
      <c r="K722" s="466"/>
    </row>
    <row r="723" spans="1:11" ht="21.75" customHeight="1">
      <c r="A723" s="470"/>
      <c r="B723" s="469"/>
      <c r="C723" s="469"/>
      <c r="D723" s="497"/>
      <c r="E723" s="468"/>
      <c r="F723" s="467"/>
      <c r="G723" s="467"/>
      <c r="H723" s="467"/>
      <c r="I723" s="466"/>
      <c r="J723" s="466"/>
      <c r="K723" s="466"/>
    </row>
    <row r="724" spans="1:11" ht="21.75" customHeight="1">
      <c r="A724" s="470"/>
      <c r="B724" s="469"/>
      <c r="C724" s="469"/>
      <c r="D724" s="497"/>
      <c r="E724" s="468"/>
      <c r="F724" s="467"/>
      <c r="G724" s="467"/>
      <c r="H724" s="467"/>
      <c r="I724" s="466"/>
      <c r="J724" s="466"/>
      <c r="K724" s="466"/>
    </row>
    <row r="725" spans="1:11" ht="21.75" customHeight="1">
      <c r="A725" s="470"/>
      <c r="B725" s="469"/>
      <c r="C725" s="469"/>
      <c r="D725" s="497"/>
      <c r="E725" s="468"/>
      <c r="F725" s="467"/>
      <c r="G725" s="467"/>
      <c r="H725" s="467"/>
      <c r="I725" s="466"/>
      <c r="J725" s="466"/>
      <c r="K725" s="466"/>
    </row>
    <row r="726" spans="1:11" ht="21.75" customHeight="1">
      <c r="A726" s="470"/>
      <c r="B726" s="469"/>
      <c r="C726" s="469"/>
      <c r="D726" s="497"/>
      <c r="E726" s="468"/>
      <c r="F726" s="467"/>
      <c r="G726" s="467"/>
      <c r="H726" s="467"/>
      <c r="I726" s="466"/>
      <c r="J726" s="466"/>
      <c r="K726" s="466"/>
    </row>
    <row r="727" spans="1:11" ht="21.75" customHeight="1">
      <c r="A727" s="470"/>
      <c r="B727" s="469"/>
      <c r="C727" s="469"/>
      <c r="D727" s="497"/>
      <c r="E727" s="468"/>
      <c r="F727" s="467"/>
      <c r="G727" s="467"/>
      <c r="H727" s="467"/>
      <c r="I727" s="466"/>
      <c r="J727" s="466"/>
      <c r="K727" s="466"/>
    </row>
    <row r="728" spans="1:11" ht="21.75" customHeight="1">
      <c r="A728" s="470"/>
      <c r="B728" s="469"/>
      <c r="C728" s="469"/>
      <c r="D728" s="497"/>
      <c r="E728" s="468"/>
      <c r="F728" s="467"/>
      <c r="G728" s="467"/>
      <c r="H728" s="467"/>
      <c r="I728" s="466"/>
      <c r="J728" s="466"/>
      <c r="K728" s="466"/>
    </row>
    <row r="729" spans="1:11" ht="21.75" customHeight="1">
      <c r="A729" s="470"/>
      <c r="B729" s="469"/>
      <c r="C729" s="469"/>
      <c r="D729" s="497"/>
      <c r="E729" s="468"/>
      <c r="F729" s="467"/>
      <c r="G729" s="467"/>
      <c r="H729" s="467"/>
      <c r="I729" s="466"/>
      <c r="J729" s="466"/>
      <c r="K729" s="466"/>
    </row>
    <row r="730" spans="1:11" ht="21.75" customHeight="1">
      <c r="A730" s="470"/>
      <c r="B730" s="469"/>
      <c r="C730" s="469"/>
      <c r="D730" s="497"/>
      <c r="E730" s="468"/>
      <c r="F730" s="467"/>
      <c r="G730" s="467"/>
      <c r="H730" s="467"/>
      <c r="I730" s="466"/>
      <c r="J730" s="466"/>
      <c r="K730" s="466"/>
    </row>
    <row r="731" spans="1:11" ht="21.75" customHeight="1">
      <c r="A731" s="470"/>
      <c r="B731" s="469"/>
      <c r="C731" s="469"/>
      <c r="D731" s="497"/>
      <c r="E731" s="468"/>
      <c r="F731" s="467"/>
      <c r="G731" s="467"/>
      <c r="H731" s="467"/>
      <c r="I731" s="466"/>
      <c r="J731" s="466"/>
      <c r="K731" s="466"/>
    </row>
    <row r="732" spans="1:11" ht="21.75" customHeight="1">
      <c r="A732" s="470"/>
      <c r="B732" s="469"/>
      <c r="C732" s="469"/>
      <c r="D732" s="497"/>
      <c r="E732" s="468"/>
      <c r="F732" s="467"/>
      <c r="G732" s="467"/>
      <c r="H732" s="467"/>
      <c r="I732" s="466"/>
      <c r="J732" s="466"/>
      <c r="K732" s="466"/>
    </row>
    <row r="733" spans="1:11" ht="21.75" customHeight="1">
      <c r="A733" s="470"/>
      <c r="B733" s="469"/>
      <c r="C733" s="469"/>
      <c r="D733" s="497"/>
      <c r="E733" s="468"/>
      <c r="F733" s="467"/>
      <c r="G733" s="467"/>
      <c r="H733" s="467"/>
      <c r="I733" s="466"/>
      <c r="J733" s="466"/>
      <c r="K733" s="466"/>
    </row>
    <row r="734" spans="1:11" ht="21.75" customHeight="1">
      <c r="A734" s="470"/>
      <c r="B734" s="469"/>
      <c r="C734" s="469"/>
      <c r="D734" s="497"/>
      <c r="E734" s="468"/>
      <c r="F734" s="467"/>
      <c r="G734" s="467"/>
      <c r="H734" s="467"/>
      <c r="I734" s="466"/>
      <c r="J734" s="466"/>
      <c r="K734" s="466"/>
    </row>
    <row r="735" spans="1:11" ht="21.75" customHeight="1">
      <c r="A735" s="470"/>
      <c r="B735" s="469"/>
      <c r="C735" s="469"/>
      <c r="D735" s="497"/>
      <c r="E735" s="468"/>
      <c r="F735" s="467"/>
      <c r="G735" s="467"/>
      <c r="H735" s="467"/>
      <c r="I735" s="466"/>
      <c r="J735" s="466"/>
      <c r="K735" s="466"/>
    </row>
    <row r="736" spans="1:11" ht="21.75" customHeight="1">
      <c r="A736" s="470"/>
      <c r="B736" s="469"/>
      <c r="C736" s="469"/>
      <c r="D736" s="497"/>
      <c r="E736" s="468"/>
      <c r="F736" s="467"/>
      <c r="G736" s="467"/>
      <c r="H736" s="467"/>
      <c r="I736" s="466"/>
      <c r="J736" s="466"/>
      <c r="K736" s="466"/>
    </row>
    <row r="737" spans="1:11" ht="21.75" customHeight="1">
      <c r="A737" s="470"/>
      <c r="B737" s="469"/>
      <c r="C737" s="469"/>
      <c r="D737" s="497"/>
      <c r="E737" s="468"/>
      <c r="F737" s="467"/>
      <c r="G737" s="467"/>
      <c r="H737" s="467"/>
      <c r="I737" s="466"/>
      <c r="J737" s="466"/>
      <c r="K737" s="466"/>
    </row>
    <row r="738" spans="1:11" ht="21.75" customHeight="1">
      <c r="A738" s="470"/>
      <c r="B738" s="469"/>
      <c r="C738" s="469"/>
      <c r="D738" s="497"/>
      <c r="E738" s="468"/>
      <c r="F738" s="467"/>
      <c r="G738" s="467"/>
      <c r="H738" s="467"/>
      <c r="I738" s="466"/>
      <c r="J738" s="466"/>
      <c r="K738" s="466"/>
    </row>
    <row r="739" spans="1:11" ht="21.75" customHeight="1">
      <c r="A739" s="470"/>
      <c r="B739" s="469"/>
      <c r="C739" s="469"/>
      <c r="D739" s="497"/>
      <c r="E739" s="468"/>
      <c r="F739" s="467"/>
      <c r="G739" s="467"/>
      <c r="H739" s="467"/>
      <c r="I739" s="466"/>
      <c r="J739" s="466"/>
      <c r="K739" s="466"/>
    </row>
    <row r="740" spans="1:11" ht="21.75" customHeight="1">
      <c r="A740" s="470"/>
      <c r="B740" s="469"/>
      <c r="C740" s="469"/>
      <c r="D740" s="497"/>
      <c r="E740" s="468"/>
      <c r="F740" s="467"/>
      <c r="G740" s="467"/>
      <c r="H740" s="467"/>
      <c r="I740" s="466"/>
      <c r="J740" s="466"/>
      <c r="K740" s="466"/>
    </row>
    <row r="741" spans="1:11" ht="21.75" customHeight="1">
      <c r="A741" s="470"/>
      <c r="B741" s="469"/>
      <c r="C741" s="469"/>
      <c r="D741" s="497"/>
      <c r="E741" s="468"/>
      <c r="F741" s="467"/>
      <c r="G741" s="467"/>
      <c r="H741" s="467"/>
      <c r="I741" s="466"/>
      <c r="J741" s="466"/>
      <c r="K741" s="466"/>
    </row>
    <row r="742" spans="1:11" ht="21.75" customHeight="1">
      <c r="A742" s="470"/>
      <c r="B742" s="469"/>
      <c r="C742" s="469"/>
      <c r="D742" s="497"/>
      <c r="E742" s="468"/>
      <c r="F742" s="467"/>
      <c r="G742" s="467"/>
      <c r="H742" s="467"/>
      <c r="I742" s="466"/>
      <c r="J742" s="466"/>
      <c r="K742" s="466"/>
    </row>
    <row r="743" spans="1:11" ht="21.75" customHeight="1">
      <c r="A743" s="470"/>
      <c r="B743" s="469"/>
      <c r="C743" s="469"/>
      <c r="D743" s="497"/>
      <c r="E743" s="468"/>
      <c r="F743" s="467"/>
      <c r="G743" s="467"/>
      <c r="H743" s="467"/>
      <c r="I743" s="466"/>
      <c r="J743" s="466"/>
      <c r="K743" s="466"/>
    </row>
    <row r="744" spans="1:11" ht="21.75" customHeight="1">
      <c r="A744" s="470"/>
      <c r="B744" s="469"/>
      <c r="C744" s="469"/>
      <c r="D744" s="497"/>
      <c r="E744" s="468"/>
      <c r="F744" s="467"/>
      <c r="G744" s="467"/>
      <c r="H744" s="467"/>
      <c r="I744" s="466"/>
      <c r="J744" s="466"/>
      <c r="K744" s="466"/>
    </row>
    <row r="745" spans="1:11" ht="21.75" customHeight="1">
      <c r="A745" s="470"/>
      <c r="B745" s="469"/>
      <c r="C745" s="469"/>
      <c r="D745" s="497"/>
      <c r="E745" s="468"/>
      <c r="F745" s="467"/>
      <c r="G745" s="467"/>
      <c r="H745" s="467"/>
      <c r="I745" s="466"/>
      <c r="J745" s="466"/>
      <c r="K745" s="466"/>
    </row>
    <row r="746" spans="1:11" ht="21.75" customHeight="1">
      <c r="A746" s="470"/>
      <c r="B746" s="469"/>
      <c r="C746" s="469"/>
      <c r="D746" s="497"/>
      <c r="E746" s="468"/>
      <c r="F746" s="467"/>
      <c r="G746" s="467"/>
      <c r="H746" s="467"/>
      <c r="I746" s="466"/>
      <c r="J746" s="466"/>
      <c r="K746" s="466"/>
    </row>
    <row r="747" spans="1:11" ht="21.75" customHeight="1">
      <c r="A747" s="470"/>
      <c r="B747" s="469"/>
      <c r="C747" s="469"/>
      <c r="D747" s="497"/>
      <c r="E747" s="468"/>
      <c r="F747" s="467"/>
      <c r="G747" s="467"/>
      <c r="H747" s="467"/>
      <c r="I747" s="466"/>
      <c r="J747" s="466"/>
      <c r="K747" s="466"/>
    </row>
    <row r="748" spans="1:11" ht="21.75" customHeight="1">
      <c r="A748" s="470"/>
      <c r="B748" s="469"/>
      <c r="C748" s="469"/>
      <c r="D748" s="497"/>
      <c r="E748" s="468"/>
      <c r="F748" s="467"/>
      <c r="G748" s="467"/>
      <c r="H748" s="467"/>
      <c r="I748" s="466"/>
      <c r="J748" s="466"/>
      <c r="K748" s="466"/>
    </row>
    <row r="749" spans="1:11" ht="21.75" customHeight="1">
      <c r="A749" s="470"/>
      <c r="B749" s="469"/>
      <c r="C749" s="469"/>
      <c r="D749" s="497"/>
      <c r="E749" s="468"/>
      <c r="F749" s="467"/>
      <c r="G749" s="467"/>
      <c r="H749" s="467"/>
      <c r="I749" s="466"/>
      <c r="J749" s="466"/>
      <c r="K749" s="466"/>
    </row>
    <row r="750" spans="1:11" ht="21.75" customHeight="1">
      <c r="A750" s="470"/>
      <c r="B750" s="469"/>
      <c r="C750" s="469"/>
      <c r="D750" s="497"/>
      <c r="E750" s="468"/>
      <c r="F750" s="467"/>
      <c r="G750" s="467"/>
      <c r="H750" s="467"/>
      <c r="I750" s="466"/>
      <c r="J750" s="466"/>
      <c r="K750" s="466"/>
    </row>
    <row r="751" spans="1:11" ht="21.75" customHeight="1">
      <c r="A751" s="470"/>
      <c r="B751" s="469"/>
      <c r="C751" s="469"/>
      <c r="D751" s="497"/>
      <c r="E751" s="468"/>
      <c r="F751" s="467"/>
      <c r="G751" s="467"/>
      <c r="H751" s="467"/>
      <c r="I751" s="466"/>
      <c r="J751" s="466"/>
      <c r="K751" s="466"/>
    </row>
    <row r="752" spans="1:11" ht="21.75" customHeight="1">
      <c r="A752" s="470"/>
      <c r="B752" s="469"/>
      <c r="C752" s="469"/>
      <c r="D752" s="497"/>
      <c r="E752" s="468"/>
      <c r="F752" s="467"/>
      <c r="G752" s="467"/>
      <c r="H752" s="467"/>
      <c r="I752" s="466"/>
      <c r="J752" s="466"/>
      <c r="K752" s="466"/>
    </row>
    <row r="753" spans="1:11" ht="21.75" customHeight="1">
      <c r="A753" s="470"/>
      <c r="B753" s="469"/>
      <c r="C753" s="469"/>
      <c r="D753" s="497"/>
      <c r="E753" s="468"/>
      <c r="F753" s="467"/>
      <c r="G753" s="467"/>
      <c r="H753" s="467"/>
      <c r="I753" s="466"/>
      <c r="J753" s="466"/>
      <c r="K753" s="466"/>
    </row>
    <row r="754" spans="1:11" ht="21.75" customHeight="1">
      <c r="A754" s="470"/>
      <c r="B754" s="469"/>
      <c r="C754" s="469"/>
      <c r="D754" s="497"/>
      <c r="E754" s="468"/>
      <c r="F754" s="467"/>
      <c r="G754" s="467"/>
      <c r="H754" s="467"/>
      <c r="I754" s="466"/>
      <c r="J754" s="466"/>
      <c r="K754" s="466"/>
    </row>
    <row r="755" spans="1:11" ht="21.75" customHeight="1">
      <c r="A755" s="470"/>
      <c r="B755" s="469"/>
      <c r="C755" s="469"/>
      <c r="D755" s="497"/>
      <c r="E755" s="468"/>
      <c r="F755" s="467"/>
      <c r="G755" s="467"/>
      <c r="H755" s="467"/>
      <c r="I755" s="466"/>
      <c r="J755" s="466"/>
      <c r="K755" s="466"/>
    </row>
    <row r="756" spans="1:11" ht="21.75" customHeight="1">
      <c r="A756" s="470"/>
      <c r="B756" s="469"/>
      <c r="C756" s="469"/>
      <c r="D756" s="497"/>
      <c r="E756" s="468"/>
      <c r="F756" s="467"/>
      <c r="G756" s="467"/>
      <c r="H756" s="467"/>
      <c r="I756" s="466"/>
      <c r="J756" s="466"/>
      <c r="K756" s="466"/>
    </row>
    <row r="757" spans="1:11" ht="21.75" customHeight="1">
      <c r="A757" s="470"/>
      <c r="B757" s="469"/>
      <c r="C757" s="469"/>
      <c r="D757" s="497"/>
      <c r="E757" s="468"/>
      <c r="F757" s="467"/>
      <c r="G757" s="467"/>
      <c r="H757" s="467"/>
      <c r="I757" s="466"/>
      <c r="J757" s="466"/>
      <c r="K757" s="466"/>
    </row>
    <row r="758" spans="1:11" ht="21.75" customHeight="1">
      <c r="A758" s="470"/>
      <c r="B758" s="469"/>
      <c r="C758" s="469"/>
      <c r="D758" s="497"/>
      <c r="E758" s="468"/>
      <c r="F758" s="467"/>
      <c r="G758" s="467"/>
      <c r="H758" s="467"/>
      <c r="I758" s="466"/>
      <c r="J758" s="466"/>
      <c r="K758" s="466"/>
    </row>
    <row r="759" spans="1:11" ht="21.75" customHeight="1">
      <c r="A759" s="470"/>
      <c r="B759" s="469"/>
      <c r="C759" s="469"/>
      <c r="D759" s="497"/>
      <c r="E759" s="468"/>
      <c r="F759" s="467"/>
      <c r="G759" s="467"/>
      <c r="H759" s="467"/>
      <c r="I759" s="466"/>
      <c r="J759" s="466"/>
      <c r="K759" s="466"/>
    </row>
    <row r="760" spans="1:11" ht="21.75" customHeight="1">
      <c r="A760" s="470"/>
      <c r="B760" s="469"/>
      <c r="C760" s="469"/>
      <c r="D760" s="497"/>
      <c r="E760" s="468"/>
      <c r="F760" s="467"/>
      <c r="G760" s="467"/>
      <c r="H760" s="467"/>
      <c r="I760" s="466"/>
      <c r="J760" s="466"/>
      <c r="K760" s="466"/>
    </row>
    <row r="761" spans="1:11" ht="21.75" customHeight="1">
      <c r="A761" s="470"/>
      <c r="B761" s="469"/>
      <c r="C761" s="469"/>
      <c r="D761" s="497"/>
      <c r="E761" s="468"/>
      <c r="F761" s="467"/>
      <c r="G761" s="467"/>
      <c r="H761" s="467"/>
      <c r="I761" s="466"/>
      <c r="J761" s="466"/>
      <c r="K761" s="466"/>
    </row>
    <row r="762" spans="1:11" ht="21.75" customHeight="1">
      <c r="A762" s="470"/>
      <c r="B762" s="469"/>
      <c r="C762" s="469"/>
      <c r="D762" s="497"/>
      <c r="E762" s="468"/>
      <c r="F762" s="467"/>
      <c r="G762" s="467"/>
      <c r="H762" s="467"/>
      <c r="I762" s="466"/>
      <c r="J762" s="466"/>
      <c r="K762" s="466"/>
    </row>
    <row r="763" spans="1:11" ht="21.75" customHeight="1">
      <c r="A763" s="470"/>
      <c r="B763" s="469"/>
      <c r="C763" s="469"/>
      <c r="D763" s="497"/>
      <c r="E763" s="468"/>
      <c r="F763" s="467"/>
      <c r="G763" s="467"/>
      <c r="H763" s="467"/>
      <c r="I763" s="466"/>
      <c r="J763" s="466"/>
      <c r="K763" s="466"/>
    </row>
    <row r="764" spans="1:11" ht="21.75" customHeight="1">
      <c r="A764" s="470"/>
      <c r="B764" s="469"/>
      <c r="C764" s="469"/>
      <c r="D764" s="497"/>
      <c r="E764" s="468"/>
      <c r="F764" s="467"/>
      <c r="G764" s="467"/>
      <c r="H764" s="467"/>
      <c r="I764" s="466"/>
      <c r="J764" s="466"/>
      <c r="K764" s="466"/>
    </row>
    <row r="765" spans="1:11" ht="21.75" customHeight="1">
      <c r="A765" s="470"/>
      <c r="B765" s="469"/>
      <c r="C765" s="469"/>
      <c r="D765" s="497"/>
      <c r="E765" s="468"/>
      <c r="F765" s="467"/>
      <c r="G765" s="467"/>
      <c r="H765" s="467"/>
      <c r="I765" s="466"/>
      <c r="J765" s="466"/>
      <c r="K765" s="466"/>
    </row>
    <row r="766" spans="1:11" ht="21.75" customHeight="1">
      <c r="A766" s="470"/>
      <c r="B766" s="469"/>
      <c r="C766" s="469"/>
      <c r="D766" s="497"/>
      <c r="E766" s="468"/>
      <c r="F766" s="467"/>
      <c r="G766" s="467"/>
      <c r="H766" s="467"/>
      <c r="I766" s="466"/>
      <c r="J766" s="466"/>
      <c r="K766" s="466"/>
    </row>
    <row r="767" spans="1:11" ht="21.75" customHeight="1">
      <c r="A767" s="470"/>
      <c r="B767" s="469"/>
      <c r="C767" s="469"/>
      <c r="D767" s="497"/>
      <c r="E767" s="468"/>
      <c r="F767" s="467"/>
      <c r="G767" s="467"/>
      <c r="H767" s="467"/>
      <c r="I767" s="466"/>
      <c r="J767" s="466"/>
      <c r="K767" s="466"/>
    </row>
    <row r="768" spans="1:11" ht="21.75" customHeight="1">
      <c r="A768" s="470"/>
      <c r="B768" s="469"/>
      <c r="C768" s="469"/>
      <c r="D768" s="497"/>
      <c r="E768" s="468"/>
      <c r="F768" s="467"/>
      <c r="G768" s="467"/>
      <c r="H768" s="467"/>
      <c r="I768" s="466"/>
      <c r="J768" s="466"/>
      <c r="K768" s="466"/>
    </row>
    <row r="769" spans="1:11" ht="21.75" customHeight="1">
      <c r="A769" s="470"/>
      <c r="B769" s="469"/>
      <c r="C769" s="469"/>
      <c r="D769" s="497"/>
      <c r="E769" s="468"/>
      <c r="F769" s="467"/>
      <c r="G769" s="467"/>
      <c r="H769" s="467"/>
      <c r="I769" s="466"/>
      <c r="J769" s="466"/>
      <c r="K769" s="466"/>
    </row>
    <row r="770" spans="1:11" ht="21.75" customHeight="1">
      <c r="A770" s="470"/>
      <c r="B770" s="469"/>
      <c r="C770" s="469"/>
      <c r="D770" s="497"/>
      <c r="E770" s="468"/>
      <c r="F770" s="467"/>
      <c r="G770" s="467"/>
      <c r="H770" s="467"/>
      <c r="I770" s="466"/>
      <c r="J770" s="466"/>
      <c r="K770" s="466"/>
    </row>
    <row r="771" spans="1:11" ht="21.75" customHeight="1">
      <c r="A771" s="470"/>
      <c r="B771" s="469"/>
      <c r="C771" s="469"/>
      <c r="D771" s="497"/>
      <c r="E771" s="468"/>
      <c r="F771" s="467"/>
      <c r="G771" s="467"/>
      <c r="H771" s="467"/>
      <c r="I771" s="466"/>
      <c r="J771" s="466"/>
      <c r="K771" s="466"/>
    </row>
    <row r="772" spans="1:11" ht="21.75" customHeight="1">
      <c r="A772" s="470"/>
      <c r="B772" s="469"/>
      <c r="C772" s="469"/>
      <c r="D772" s="497"/>
      <c r="E772" s="468"/>
      <c r="F772" s="467"/>
      <c r="G772" s="467"/>
      <c r="H772" s="467"/>
      <c r="I772" s="466"/>
      <c r="J772" s="466"/>
      <c r="K772" s="466"/>
    </row>
    <row r="773" spans="1:11" ht="21.75" customHeight="1">
      <c r="A773" s="470"/>
      <c r="B773" s="469"/>
      <c r="C773" s="469"/>
      <c r="D773" s="497"/>
      <c r="E773" s="468"/>
      <c r="F773" s="467"/>
      <c r="G773" s="467"/>
      <c r="H773" s="467"/>
      <c r="I773" s="466"/>
      <c r="J773" s="466"/>
      <c r="K773" s="466"/>
    </row>
    <row r="774" spans="1:11" ht="21.75" customHeight="1">
      <c r="A774" s="470"/>
      <c r="B774" s="469"/>
      <c r="C774" s="469"/>
      <c r="D774" s="497"/>
      <c r="E774" s="468"/>
      <c r="F774" s="467"/>
      <c r="G774" s="467"/>
      <c r="H774" s="467"/>
      <c r="I774" s="466"/>
      <c r="J774" s="466"/>
      <c r="K774" s="466"/>
    </row>
    <row r="775" spans="1:11" ht="21.75" customHeight="1">
      <c r="A775" s="470"/>
      <c r="B775" s="469"/>
      <c r="C775" s="469"/>
      <c r="D775" s="497"/>
      <c r="E775" s="468"/>
      <c r="F775" s="467"/>
      <c r="G775" s="467"/>
      <c r="H775" s="467"/>
      <c r="I775" s="466"/>
      <c r="J775" s="466"/>
      <c r="K775" s="466"/>
    </row>
    <row r="776" spans="1:11" ht="21.75" customHeight="1">
      <c r="A776" s="470"/>
      <c r="B776" s="469"/>
      <c r="C776" s="469"/>
      <c r="D776" s="497"/>
      <c r="E776" s="468"/>
      <c r="F776" s="467"/>
      <c r="G776" s="467"/>
      <c r="H776" s="467"/>
      <c r="I776" s="466"/>
      <c r="J776" s="466"/>
      <c r="K776" s="466"/>
    </row>
    <row r="777" spans="1:11" ht="21.75" customHeight="1">
      <c r="A777" s="470"/>
      <c r="B777" s="469"/>
      <c r="C777" s="469"/>
      <c r="D777" s="497"/>
      <c r="E777" s="468"/>
      <c r="F777" s="467"/>
      <c r="G777" s="467"/>
      <c r="H777" s="467"/>
      <c r="I777" s="466"/>
      <c r="J777" s="466"/>
      <c r="K777" s="466"/>
    </row>
    <row r="778" spans="1:11" ht="21.75" customHeight="1">
      <c r="A778" s="470"/>
      <c r="B778" s="469"/>
      <c r="C778" s="469"/>
      <c r="D778" s="497"/>
      <c r="E778" s="468"/>
      <c r="F778" s="467"/>
      <c r="G778" s="467"/>
      <c r="H778" s="467"/>
      <c r="I778" s="466"/>
      <c r="J778" s="466"/>
      <c r="K778" s="466"/>
    </row>
    <row r="779" spans="1:11" ht="21.75" customHeight="1">
      <c r="A779" s="470"/>
      <c r="B779" s="469"/>
      <c r="C779" s="469"/>
      <c r="D779" s="497"/>
      <c r="E779" s="468"/>
      <c r="F779" s="467"/>
      <c r="G779" s="467"/>
      <c r="H779" s="467"/>
      <c r="I779" s="466"/>
      <c r="J779" s="466"/>
      <c r="K779" s="466"/>
    </row>
    <row r="780" spans="1:11" ht="21.75" customHeight="1">
      <c r="A780" s="470"/>
      <c r="B780" s="469"/>
      <c r="C780" s="469"/>
      <c r="D780" s="497"/>
      <c r="E780" s="468"/>
      <c r="F780" s="467"/>
      <c r="G780" s="467"/>
      <c r="H780" s="467"/>
      <c r="I780" s="466"/>
      <c r="J780" s="466"/>
      <c r="K780" s="466"/>
    </row>
    <row r="781" spans="1:11" ht="21.75" customHeight="1">
      <c r="A781" s="470"/>
      <c r="B781" s="469"/>
      <c r="C781" s="469"/>
      <c r="D781" s="497"/>
      <c r="E781" s="468"/>
      <c r="F781" s="467"/>
      <c r="G781" s="467"/>
      <c r="H781" s="467"/>
      <c r="I781" s="466"/>
      <c r="J781" s="466"/>
      <c r="K781" s="466"/>
    </row>
    <row r="782" spans="1:11" ht="21.75" customHeight="1">
      <c r="A782" s="470"/>
      <c r="B782" s="469"/>
      <c r="C782" s="469"/>
      <c r="D782" s="497"/>
      <c r="E782" s="468"/>
      <c r="F782" s="467"/>
      <c r="G782" s="467"/>
      <c r="H782" s="467"/>
      <c r="I782" s="466"/>
      <c r="J782" s="466"/>
      <c r="K782" s="466"/>
    </row>
    <row r="783" spans="1:11" ht="21.75" customHeight="1">
      <c r="A783" s="470"/>
      <c r="B783" s="469"/>
      <c r="C783" s="469"/>
      <c r="D783" s="497"/>
      <c r="E783" s="468"/>
      <c r="F783" s="467"/>
      <c r="G783" s="467"/>
      <c r="H783" s="467"/>
      <c r="I783" s="466"/>
      <c r="J783" s="466"/>
      <c r="K783" s="466"/>
    </row>
    <row r="784" spans="1:11" ht="21.75" customHeight="1">
      <c r="A784" s="470"/>
      <c r="B784" s="469"/>
      <c r="C784" s="469"/>
      <c r="D784" s="497"/>
      <c r="E784" s="468"/>
      <c r="F784" s="467"/>
      <c r="G784" s="467"/>
      <c r="H784" s="467"/>
      <c r="I784" s="466"/>
      <c r="J784" s="466"/>
      <c r="K784" s="466"/>
    </row>
    <row r="785" spans="1:11" ht="21.75" customHeight="1">
      <c r="A785" s="470"/>
      <c r="B785" s="469"/>
      <c r="C785" s="469"/>
      <c r="D785" s="497"/>
      <c r="E785" s="468"/>
      <c r="F785" s="467"/>
      <c r="G785" s="467"/>
      <c r="H785" s="467"/>
      <c r="I785" s="466"/>
      <c r="J785" s="466"/>
      <c r="K785" s="466"/>
    </row>
    <row r="786" spans="1:11" ht="21.75" customHeight="1">
      <c r="A786" s="470"/>
      <c r="B786" s="469"/>
      <c r="C786" s="469"/>
      <c r="D786" s="497"/>
      <c r="E786" s="468"/>
      <c r="F786" s="467"/>
      <c r="G786" s="467"/>
      <c r="H786" s="467"/>
      <c r="I786" s="466"/>
      <c r="J786" s="466"/>
      <c r="K786" s="466"/>
    </row>
    <row r="787" spans="1:11" ht="21.75" customHeight="1">
      <c r="A787" s="470"/>
      <c r="B787" s="469"/>
      <c r="C787" s="469"/>
      <c r="D787" s="497"/>
      <c r="E787" s="468"/>
      <c r="F787" s="467"/>
      <c r="G787" s="467"/>
      <c r="H787" s="467"/>
      <c r="I787" s="466"/>
      <c r="J787" s="466"/>
      <c r="K787" s="466"/>
    </row>
    <row r="788" spans="1:11" ht="21.75" customHeight="1">
      <c r="A788" s="470"/>
      <c r="B788" s="469"/>
      <c r="C788" s="469"/>
      <c r="D788" s="497"/>
      <c r="E788" s="468"/>
      <c r="F788" s="467"/>
      <c r="G788" s="467"/>
      <c r="H788" s="467"/>
      <c r="I788" s="466"/>
      <c r="J788" s="466"/>
      <c r="K788" s="466"/>
    </row>
    <row r="789" spans="1:11" ht="21.75" customHeight="1">
      <c r="A789" s="470"/>
      <c r="B789" s="469"/>
      <c r="C789" s="469"/>
      <c r="D789" s="497"/>
      <c r="E789" s="468"/>
      <c r="F789" s="467"/>
      <c r="G789" s="467"/>
      <c r="H789" s="467"/>
      <c r="I789" s="466"/>
      <c r="J789" s="466"/>
      <c r="K789" s="466"/>
    </row>
    <row r="790" spans="1:11" ht="21.75" customHeight="1">
      <c r="A790" s="470"/>
      <c r="B790" s="469"/>
      <c r="C790" s="469"/>
      <c r="D790" s="497"/>
      <c r="E790" s="468"/>
      <c r="F790" s="467"/>
      <c r="G790" s="467"/>
      <c r="H790" s="467"/>
      <c r="I790" s="466"/>
      <c r="J790" s="466"/>
      <c r="K790" s="466"/>
    </row>
    <row r="791" spans="1:11" ht="21.75" customHeight="1">
      <c r="A791" s="470"/>
      <c r="B791" s="469"/>
      <c r="C791" s="469"/>
      <c r="D791" s="497"/>
      <c r="E791" s="468"/>
      <c r="F791" s="467"/>
      <c r="G791" s="467"/>
      <c r="H791" s="467"/>
      <c r="I791" s="466"/>
      <c r="J791" s="466"/>
      <c r="K791" s="466"/>
    </row>
    <row r="792" spans="1:11" ht="21.75" customHeight="1">
      <c r="A792" s="470"/>
      <c r="B792" s="469"/>
      <c r="C792" s="469"/>
      <c r="D792" s="497"/>
      <c r="E792" s="468"/>
      <c r="F792" s="467"/>
      <c r="G792" s="467"/>
      <c r="H792" s="467"/>
      <c r="I792" s="466"/>
      <c r="J792" s="466"/>
      <c r="K792" s="466"/>
    </row>
    <row r="793" spans="1:11" ht="21.75" customHeight="1">
      <c r="A793" s="470"/>
      <c r="B793" s="469"/>
      <c r="C793" s="469"/>
      <c r="D793" s="497"/>
      <c r="E793" s="468"/>
      <c r="F793" s="467"/>
      <c r="G793" s="467"/>
      <c r="H793" s="467"/>
      <c r="I793" s="466"/>
      <c r="J793" s="466"/>
      <c r="K793" s="466"/>
    </row>
    <row r="794" spans="1:11" ht="21.75" customHeight="1">
      <c r="A794" s="470"/>
      <c r="B794" s="469"/>
      <c r="C794" s="469"/>
      <c r="D794" s="497"/>
      <c r="E794" s="468"/>
      <c r="F794" s="467"/>
      <c r="G794" s="467"/>
      <c r="H794" s="467"/>
      <c r="I794" s="466"/>
      <c r="J794" s="466"/>
      <c r="K794" s="466"/>
    </row>
    <row r="795" spans="1:11" ht="21.75" customHeight="1">
      <c r="A795" s="470"/>
      <c r="B795" s="469"/>
      <c r="C795" s="469"/>
      <c r="D795" s="497"/>
      <c r="E795" s="468"/>
      <c r="F795" s="467"/>
      <c r="G795" s="467"/>
      <c r="H795" s="467"/>
      <c r="I795" s="466"/>
      <c r="J795" s="466"/>
      <c r="K795" s="466"/>
    </row>
    <row r="796" spans="1:11" ht="21.75" customHeight="1">
      <c r="A796" s="470"/>
      <c r="B796" s="469"/>
      <c r="C796" s="469"/>
      <c r="D796" s="497"/>
      <c r="E796" s="468"/>
      <c r="F796" s="467"/>
      <c r="G796" s="467"/>
      <c r="H796" s="467"/>
      <c r="I796" s="466"/>
      <c r="J796" s="466"/>
      <c r="K796" s="466"/>
    </row>
    <row r="797" spans="1:11" ht="21.75" customHeight="1">
      <c r="A797" s="470"/>
      <c r="B797" s="469"/>
      <c r="C797" s="469"/>
      <c r="D797" s="497"/>
      <c r="E797" s="468"/>
      <c r="F797" s="467"/>
      <c r="G797" s="467"/>
      <c r="H797" s="467"/>
      <c r="I797" s="466"/>
      <c r="J797" s="466"/>
      <c r="K797" s="466"/>
    </row>
    <row r="798" spans="1:11" ht="21.75" customHeight="1">
      <c r="A798" s="470"/>
      <c r="B798" s="469"/>
      <c r="C798" s="469"/>
      <c r="D798" s="497"/>
      <c r="E798" s="468"/>
      <c r="F798" s="467"/>
      <c r="G798" s="467"/>
      <c r="H798" s="467"/>
      <c r="I798" s="466"/>
      <c r="J798" s="466"/>
      <c r="K798" s="466"/>
    </row>
    <row r="799" spans="1:11" ht="21.75" customHeight="1">
      <c r="A799" s="470"/>
      <c r="B799" s="469"/>
      <c r="C799" s="469"/>
      <c r="D799" s="497"/>
      <c r="E799" s="468"/>
      <c r="F799" s="467"/>
      <c r="G799" s="467"/>
      <c r="H799" s="467"/>
      <c r="I799" s="466"/>
      <c r="J799" s="466"/>
      <c r="K799" s="466"/>
    </row>
    <row r="800" spans="1:11" ht="21.75" customHeight="1">
      <c r="A800" s="470"/>
      <c r="B800" s="469"/>
      <c r="C800" s="469"/>
      <c r="D800" s="497"/>
      <c r="E800" s="468"/>
      <c r="F800" s="467"/>
      <c r="G800" s="467"/>
      <c r="H800" s="467"/>
      <c r="I800" s="466"/>
      <c r="J800" s="466"/>
      <c r="K800" s="466"/>
    </row>
    <row r="801" spans="1:11" ht="21.75" customHeight="1">
      <c r="A801" s="470"/>
      <c r="B801" s="469"/>
      <c r="C801" s="469"/>
      <c r="D801" s="497"/>
      <c r="E801" s="468"/>
      <c r="F801" s="467"/>
      <c r="G801" s="467"/>
      <c r="H801" s="467"/>
      <c r="I801" s="466"/>
      <c r="J801" s="466"/>
      <c r="K801" s="466"/>
    </row>
    <row r="802" spans="1:11" ht="21.75" customHeight="1">
      <c r="A802" s="470"/>
      <c r="B802" s="469"/>
      <c r="C802" s="469"/>
      <c r="D802" s="497"/>
      <c r="E802" s="468"/>
      <c r="F802" s="467"/>
      <c r="G802" s="467"/>
      <c r="H802" s="467"/>
      <c r="I802" s="466"/>
      <c r="J802" s="466"/>
      <c r="K802" s="466"/>
    </row>
    <row r="803" spans="1:11" ht="21.75" customHeight="1">
      <c r="A803" s="470"/>
      <c r="B803" s="469"/>
      <c r="C803" s="469"/>
      <c r="D803" s="497"/>
      <c r="E803" s="468"/>
      <c r="F803" s="467"/>
      <c r="G803" s="467"/>
      <c r="H803" s="467"/>
      <c r="I803" s="466"/>
      <c r="J803" s="466"/>
      <c r="K803" s="466"/>
    </row>
    <row r="804" spans="1:11" ht="21.75" customHeight="1">
      <c r="A804" s="470"/>
      <c r="B804" s="469"/>
      <c r="C804" s="469"/>
      <c r="D804" s="497"/>
      <c r="E804" s="468"/>
      <c r="F804" s="467"/>
      <c r="G804" s="467"/>
      <c r="H804" s="467"/>
      <c r="I804" s="466"/>
      <c r="J804" s="466"/>
      <c r="K804" s="466"/>
    </row>
    <row r="805" spans="1:11" ht="21.75" customHeight="1">
      <c r="A805" s="470"/>
      <c r="B805" s="469"/>
      <c r="C805" s="469"/>
      <c r="D805" s="497"/>
      <c r="E805" s="468"/>
      <c r="F805" s="467"/>
      <c r="G805" s="467"/>
      <c r="H805" s="467"/>
      <c r="I805" s="466"/>
      <c r="J805" s="466"/>
      <c r="K805" s="466"/>
    </row>
    <row r="806" spans="1:11" ht="21.75" customHeight="1">
      <c r="A806" s="470"/>
      <c r="B806" s="469"/>
      <c r="C806" s="469"/>
      <c r="D806" s="497"/>
      <c r="E806" s="468"/>
      <c r="F806" s="467"/>
      <c r="G806" s="467"/>
      <c r="H806" s="467"/>
      <c r="I806" s="466"/>
      <c r="J806" s="466"/>
      <c r="K806" s="466"/>
    </row>
    <row r="807" spans="1:11" ht="21.75" customHeight="1">
      <c r="A807" s="470"/>
      <c r="B807" s="469"/>
      <c r="C807" s="469"/>
      <c r="D807" s="497"/>
      <c r="E807" s="468"/>
      <c r="F807" s="467"/>
      <c r="G807" s="467"/>
      <c r="H807" s="467"/>
      <c r="I807" s="466"/>
      <c r="J807" s="466"/>
      <c r="K807" s="466"/>
    </row>
    <row r="808" spans="1:11" ht="21.75" customHeight="1">
      <c r="A808" s="470"/>
      <c r="B808" s="469"/>
      <c r="C808" s="469"/>
      <c r="D808" s="497"/>
      <c r="E808" s="468"/>
      <c r="F808" s="467"/>
      <c r="G808" s="467"/>
      <c r="H808" s="467"/>
      <c r="I808" s="466"/>
      <c r="J808" s="466"/>
      <c r="K808" s="466"/>
    </row>
    <row r="809" spans="1:11" ht="21.75" customHeight="1">
      <c r="A809" s="470"/>
      <c r="B809" s="469"/>
      <c r="C809" s="469"/>
      <c r="D809" s="497"/>
      <c r="E809" s="468"/>
      <c r="F809" s="467"/>
      <c r="G809" s="467"/>
      <c r="H809" s="467"/>
      <c r="I809" s="466"/>
      <c r="J809" s="466"/>
      <c r="K809" s="466"/>
    </row>
    <row r="810" spans="1:11" ht="21.75" customHeight="1">
      <c r="A810" s="470"/>
      <c r="B810" s="469"/>
      <c r="C810" s="469"/>
      <c r="D810" s="497"/>
      <c r="E810" s="468"/>
      <c r="F810" s="467"/>
      <c r="G810" s="467"/>
      <c r="H810" s="467"/>
      <c r="I810" s="466"/>
      <c r="J810" s="466"/>
      <c r="K810" s="466"/>
    </row>
    <row r="811" spans="1:11" ht="21.75" customHeight="1">
      <c r="A811" s="470"/>
      <c r="B811" s="469"/>
      <c r="C811" s="469"/>
      <c r="D811" s="497"/>
      <c r="E811" s="468"/>
      <c r="F811" s="467"/>
      <c r="G811" s="467"/>
      <c r="H811" s="467"/>
      <c r="I811" s="466"/>
      <c r="J811" s="466"/>
      <c r="K811" s="466"/>
    </row>
    <row r="812" spans="1:11" ht="21.75" customHeight="1">
      <c r="A812" s="470"/>
      <c r="B812" s="469"/>
      <c r="C812" s="469"/>
      <c r="D812" s="497"/>
      <c r="E812" s="468"/>
      <c r="F812" s="467"/>
      <c r="G812" s="467"/>
      <c r="H812" s="467"/>
      <c r="I812" s="466"/>
      <c r="J812" s="466"/>
      <c r="K812" s="466"/>
    </row>
    <row r="813" spans="1:11" ht="21.75" customHeight="1">
      <c r="A813" s="470"/>
      <c r="B813" s="469"/>
      <c r="C813" s="469"/>
      <c r="D813" s="497"/>
      <c r="E813" s="468"/>
      <c r="F813" s="467"/>
      <c r="G813" s="467"/>
      <c r="H813" s="467"/>
      <c r="I813" s="466"/>
      <c r="J813" s="466"/>
      <c r="K813" s="466"/>
    </row>
    <row r="814" spans="1:11" ht="21.75" customHeight="1">
      <c r="A814" s="470"/>
      <c r="B814" s="469"/>
      <c r="C814" s="469"/>
      <c r="D814" s="497"/>
      <c r="E814" s="468"/>
      <c r="F814" s="467"/>
      <c r="G814" s="467"/>
      <c r="H814" s="467"/>
      <c r="I814" s="466"/>
      <c r="J814" s="466"/>
      <c r="K814" s="466"/>
    </row>
    <row r="815" spans="1:11" ht="21.75" customHeight="1">
      <c r="A815" s="470"/>
      <c r="B815" s="469"/>
      <c r="C815" s="469"/>
      <c r="D815" s="497"/>
      <c r="E815" s="468"/>
      <c r="F815" s="467"/>
      <c r="G815" s="467"/>
      <c r="H815" s="467"/>
      <c r="I815" s="466"/>
      <c r="J815" s="466"/>
      <c r="K815" s="466"/>
    </row>
    <row r="816" spans="1:11" ht="21.75" customHeight="1">
      <c r="A816" s="470"/>
      <c r="B816" s="469"/>
      <c r="C816" s="469"/>
      <c r="D816" s="497"/>
      <c r="E816" s="468"/>
      <c r="F816" s="467"/>
      <c r="G816" s="467"/>
      <c r="H816" s="467"/>
      <c r="I816" s="466"/>
      <c r="J816" s="466"/>
      <c r="K816" s="466"/>
    </row>
    <row r="817" spans="1:11" ht="21.75" customHeight="1">
      <c r="A817" s="470"/>
      <c r="B817" s="469"/>
      <c r="C817" s="469"/>
      <c r="D817" s="497"/>
      <c r="E817" s="468"/>
      <c r="F817" s="467"/>
      <c r="G817" s="467"/>
      <c r="H817" s="467"/>
      <c r="I817" s="466"/>
      <c r="J817" s="466"/>
      <c r="K817" s="466"/>
    </row>
    <row r="818" spans="1:11" ht="21.75" customHeight="1">
      <c r="A818" s="470"/>
      <c r="B818" s="469"/>
      <c r="C818" s="469"/>
      <c r="D818" s="497"/>
      <c r="E818" s="468"/>
      <c r="F818" s="467"/>
      <c r="G818" s="467"/>
      <c r="H818" s="467"/>
      <c r="I818" s="466"/>
      <c r="J818" s="466"/>
      <c r="K818" s="466"/>
    </row>
    <row r="819" spans="1:11" ht="21.75" customHeight="1">
      <c r="A819" s="470"/>
      <c r="B819" s="469"/>
      <c r="C819" s="469"/>
      <c r="D819" s="497"/>
      <c r="E819" s="468"/>
      <c r="F819" s="467"/>
      <c r="G819" s="467"/>
      <c r="H819" s="467"/>
      <c r="I819" s="466"/>
      <c r="J819" s="466"/>
      <c r="K819" s="466"/>
    </row>
    <row r="820" spans="1:11" ht="21.75" customHeight="1">
      <c r="A820" s="470"/>
      <c r="B820" s="469"/>
      <c r="C820" s="469"/>
      <c r="D820" s="497"/>
      <c r="E820" s="468"/>
      <c r="F820" s="467"/>
      <c r="G820" s="467"/>
      <c r="H820" s="467"/>
      <c r="I820" s="466"/>
      <c r="J820" s="466"/>
      <c r="K820" s="466"/>
    </row>
    <row r="821" spans="1:11" ht="21.75" customHeight="1">
      <c r="A821" s="470"/>
      <c r="B821" s="469"/>
      <c r="C821" s="469"/>
      <c r="D821" s="497"/>
      <c r="E821" s="468"/>
      <c r="F821" s="467"/>
      <c r="G821" s="467"/>
      <c r="H821" s="467"/>
      <c r="I821" s="466"/>
      <c r="J821" s="466"/>
      <c r="K821" s="466"/>
    </row>
    <row r="822" spans="1:11" ht="21.75" customHeight="1">
      <c r="A822" s="470"/>
      <c r="B822" s="469"/>
      <c r="C822" s="469"/>
      <c r="D822" s="497"/>
      <c r="E822" s="468"/>
      <c r="F822" s="467"/>
      <c r="G822" s="467"/>
      <c r="H822" s="467"/>
      <c r="I822" s="466"/>
      <c r="J822" s="466"/>
      <c r="K822" s="466"/>
    </row>
    <row r="823" spans="1:11" ht="21.75" customHeight="1">
      <c r="A823" s="470"/>
      <c r="B823" s="469"/>
      <c r="C823" s="469"/>
      <c r="D823" s="497"/>
      <c r="E823" s="468"/>
      <c r="F823" s="467"/>
      <c r="G823" s="467"/>
      <c r="H823" s="467"/>
      <c r="I823" s="466"/>
      <c r="J823" s="466"/>
      <c r="K823" s="466"/>
    </row>
    <row r="824" spans="1:11" ht="21.75" customHeight="1">
      <c r="A824" s="470"/>
      <c r="B824" s="469"/>
      <c r="C824" s="469"/>
      <c r="D824" s="497"/>
      <c r="E824" s="468"/>
      <c r="F824" s="467"/>
      <c r="G824" s="467"/>
      <c r="H824" s="467"/>
      <c r="I824" s="466"/>
      <c r="J824" s="466"/>
      <c r="K824" s="466"/>
    </row>
    <row r="825" spans="1:11" ht="21.75" customHeight="1">
      <c r="A825" s="470"/>
      <c r="B825" s="469"/>
      <c r="C825" s="469"/>
      <c r="D825" s="497"/>
      <c r="E825" s="468"/>
      <c r="F825" s="467"/>
      <c r="G825" s="467"/>
      <c r="H825" s="467"/>
      <c r="I825" s="466"/>
      <c r="J825" s="466"/>
      <c r="K825" s="466"/>
    </row>
    <row r="826" spans="1:11" ht="21.75" customHeight="1">
      <c r="A826" s="470"/>
      <c r="B826" s="469"/>
      <c r="C826" s="469"/>
      <c r="D826" s="497"/>
      <c r="E826" s="468"/>
      <c r="F826" s="467"/>
      <c r="G826" s="467"/>
      <c r="H826" s="467"/>
      <c r="I826" s="466"/>
      <c r="J826" s="466"/>
      <c r="K826" s="466"/>
    </row>
    <row r="827" spans="1:11" ht="21.75" customHeight="1">
      <c r="A827" s="470"/>
      <c r="B827" s="469"/>
      <c r="C827" s="469"/>
      <c r="D827" s="497"/>
      <c r="E827" s="468"/>
      <c r="F827" s="467"/>
      <c r="G827" s="467"/>
      <c r="H827" s="467"/>
      <c r="I827" s="466"/>
      <c r="J827" s="466"/>
      <c r="K827" s="466"/>
    </row>
    <row r="828" spans="1:11" ht="21.75" customHeight="1">
      <c r="A828" s="470"/>
      <c r="B828" s="469"/>
      <c r="C828" s="469"/>
      <c r="D828" s="497"/>
      <c r="E828" s="468"/>
      <c r="F828" s="467"/>
      <c r="G828" s="467"/>
      <c r="H828" s="467"/>
      <c r="I828" s="466"/>
      <c r="J828" s="466"/>
      <c r="K828" s="466"/>
    </row>
    <row r="829" spans="1:11" ht="21.75" customHeight="1">
      <c r="A829" s="470"/>
      <c r="B829" s="469"/>
      <c r="C829" s="469"/>
      <c r="D829" s="497"/>
      <c r="E829" s="468"/>
      <c r="F829" s="467"/>
      <c r="G829" s="467"/>
      <c r="H829" s="467"/>
      <c r="I829" s="466"/>
      <c r="J829" s="466"/>
      <c r="K829" s="466"/>
    </row>
    <row r="830" spans="1:11" ht="21.75" customHeight="1">
      <c r="A830" s="470"/>
      <c r="B830" s="469"/>
      <c r="C830" s="469"/>
      <c r="D830" s="497"/>
      <c r="E830" s="468"/>
      <c r="F830" s="467"/>
      <c r="G830" s="467"/>
      <c r="H830" s="467"/>
      <c r="I830" s="466"/>
      <c r="J830" s="466"/>
      <c r="K830" s="466"/>
    </row>
    <row r="831" spans="1:11" ht="21.75" customHeight="1">
      <c r="A831" s="470"/>
      <c r="B831" s="469"/>
      <c r="C831" s="469"/>
      <c r="D831" s="497"/>
      <c r="E831" s="468"/>
      <c r="F831" s="467"/>
      <c r="G831" s="467"/>
      <c r="H831" s="467"/>
      <c r="I831" s="466"/>
      <c r="J831" s="466"/>
      <c r="K831" s="466"/>
    </row>
    <row r="832" spans="1:11" ht="21.75" customHeight="1">
      <c r="A832" s="470"/>
      <c r="B832" s="469"/>
      <c r="C832" s="469"/>
      <c r="D832" s="497"/>
      <c r="E832" s="468"/>
      <c r="F832" s="467"/>
      <c r="G832" s="467"/>
      <c r="H832" s="467"/>
      <c r="I832" s="466"/>
      <c r="J832" s="466"/>
      <c r="K832" s="466"/>
    </row>
    <row r="833" spans="1:11" ht="21.75" customHeight="1">
      <c r="A833" s="470"/>
      <c r="B833" s="469"/>
      <c r="C833" s="469"/>
      <c r="D833" s="497"/>
      <c r="E833" s="468"/>
      <c r="F833" s="467"/>
      <c r="G833" s="467"/>
      <c r="H833" s="467"/>
      <c r="I833" s="466"/>
      <c r="J833" s="466"/>
      <c r="K833" s="466"/>
    </row>
    <row r="834" spans="1:11" ht="21.75" customHeight="1">
      <c r="A834" s="470"/>
      <c r="B834" s="469"/>
      <c r="C834" s="469"/>
      <c r="D834" s="497"/>
      <c r="E834" s="468"/>
      <c r="F834" s="467"/>
      <c r="G834" s="467"/>
      <c r="H834" s="467"/>
      <c r="I834" s="466"/>
      <c r="J834" s="466"/>
      <c r="K834" s="466"/>
    </row>
    <row r="835" spans="1:11" ht="21.75" customHeight="1">
      <c r="A835" s="470"/>
      <c r="B835" s="469"/>
      <c r="C835" s="469"/>
      <c r="D835" s="497"/>
      <c r="E835" s="468"/>
      <c r="F835" s="467"/>
      <c r="G835" s="467"/>
      <c r="H835" s="467"/>
      <c r="I835" s="466"/>
      <c r="J835" s="466"/>
      <c r="K835" s="466"/>
    </row>
    <row r="836" spans="1:11" ht="21.75" customHeight="1">
      <c r="A836" s="470"/>
      <c r="B836" s="469"/>
      <c r="C836" s="469"/>
      <c r="D836" s="497"/>
      <c r="E836" s="468"/>
      <c r="F836" s="467"/>
      <c r="G836" s="467"/>
      <c r="H836" s="467"/>
      <c r="I836" s="466"/>
      <c r="J836" s="466"/>
      <c r="K836" s="466"/>
    </row>
    <row r="837" spans="1:11" ht="21.75" customHeight="1">
      <c r="A837" s="470"/>
      <c r="B837" s="469"/>
      <c r="C837" s="469"/>
      <c r="D837" s="497"/>
      <c r="E837" s="468"/>
      <c r="F837" s="467"/>
      <c r="G837" s="467"/>
      <c r="H837" s="467"/>
      <c r="I837" s="466"/>
      <c r="J837" s="466"/>
      <c r="K837" s="466"/>
    </row>
    <row r="838" spans="1:11" ht="21.75" customHeight="1">
      <c r="A838" s="470"/>
      <c r="B838" s="469"/>
      <c r="C838" s="469"/>
      <c r="D838" s="497"/>
      <c r="E838" s="468"/>
      <c r="F838" s="467"/>
      <c r="G838" s="467"/>
      <c r="H838" s="467"/>
      <c r="I838" s="466"/>
      <c r="J838" s="466"/>
      <c r="K838" s="466"/>
    </row>
    <row r="839" spans="1:11" ht="21.75" customHeight="1">
      <c r="A839" s="470"/>
      <c r="B839" s="469"/>
      <c r="C839" s="469"/>
      <c r="D839" s="497"/>
      <c r="E839" s="468"/>
      <c r="F839" s="467"/>
      <c r="G839" s="467"/>
      <c r="H839" s="467"/>
      <c r="I839" s="466"/>
      <c r="J839" s="466"/>
      <c r="K839" s="466"/>
    </row>
    <row r="840" spans="1:11" ht="21.75" customHeight="1">
      <c r="A840" s="470"/>
      <c r="B840" s="469"/>
      <c r="C840" s="469"/>
      <c r="D840" s="497"/>
      <c r="E840" s="468"/>
      <c r="F840" s="467"/>
      <c r="G840" s="467"/>
      <c r="H840" s="467"/>
      <c r="I840" s="466"/>
      <c r="J840" s="466"/>
      <c r="K840" s="466"/>
    </row>
    <row r="841" spans="1:11" ht="21.75" customHeight="1">
      <c r="A841" s="470"/>
      <c r="B841" s="469"/>
      <c r="C841" s="469"/>
      <c r="D841" s="497"/>
      <c r="E841" s="468"/>
      <c r="F841" s="467"/>
      <c r="G841" s="467"/>
      <c r="H841" s="467"/>
      <c r="I841" s="466"/>
      <c r="J841" s="466"/>
      <c r="K841" s="466"/>
    </row>
    <row r="842" spans="1:11" ht="21.75" customHeight="1">
      <c r="A842" s="470"/>
      <c r="B842" s="469"/>
      <c r="C842" s="469"/>
      <c r="D842" s="497"/>
      <c r="E842" s="468"/>
      <c r="F842" s="467"/>
      <c r="G842" s="467"/>
      <c r="H842" s="467"/>
      <c r="I842" s="466"/>
      <c r="J842" s="466"/>
      <c r="K842" s="466"/>
    </row>
    <row r="843" spans="1:11" ht="21.75" customHeight="1">
      <c r="A843" s="470"/>
      <c r="B843" s="469"/>
      <c r="C843" s="469"/>
      <c r="D843" s="497"/>
      <c r="E843" s="468"/>
      <c r="F843" s="467"/>
      <c r="G843" s="467"/>
      <c r="H843" s="467"/>
      <c r="I843" s="466"/>
      <c r="J843" s="466"/>
      <c r="K843" s="466"/>
    </row>
    <row r="844" spans="1:11" ht="21.75" customHeight="1">
      <c r="A844" s="470"/>
      <c r="B844" s="469"/>
      <c r="C844" s="469"/>
      <c r="D844" s="497"/>
      <c r="E844" s="468"/>
      <c r="F844" s="467"/>
      <c r="G844" s="467"/>
      <c r="H844" s="467"/>
      <c r="I844" s="466"/>
      <c r="J844" s="466"/>
      <c r="K844" s="466"/>
    </row>
    <row r="845" spans="1:11" ht="21.75" customHeight="1">
      <c r="A845" s="470"/>
      <c r="B845" s="469"/>
      <c r="C845" s="469"/>
      <c r="D845" s="497"/>
      <c r="E845" s="468"/>
      <c r="F845" s="467"/>
      <c r="G845" s="467"/>
      <c r="H845" s="467"/>
      <c r="I845" s="466"/>
      <c r="J845" s="466"/>
      <c r="K845" s="466"/>
    </row>
    <row r="846" spans="1:11" ht="21.75" customHeight="1">
      <c r="A846" s="470"/>
      <c r="B846" s="469"/>
      <c r="C846" s="469"/>
      <c r="D846" s="497"/>
      <c r="E846" s="468"/>
      <c r="F846" s="467"/>
      <c r="G846" s="467"/>
      <c r="H846" s="467"/>
      <c r="I846" s="466"/>
      <c r="J846" s="466"/>
      <c r="K846" s="466"/>
    </row>
    <row r="847" spans="1:11" ht="21.75" customHeight="1">
      <c r="A847" s="470"/>
      <c r="B847" s="469"/>
      <c r="C847" s="469"/>
      <c r="D847" s="497"/>
      <c r="E847" s="468"/>
      <c r="F847" s="467"/>
      <c r="G847" s="467"/>
      <c r="H847" s="467"/>
      <c r="I847" s="466"/>
      <c r="J847" s="466"/>
      <c r="K847" s="466"/>
    </row>
    <row r="848" spans="1:11" ht="21.75" customHeight="1">
      <c r="A848" s="470"/>
      <c r="B848" s="469"/>
      <c r="C848" s="469"/>
      <c r="D848" s="497"/>
      <c r="E848" s="468"/>
      <c r="F848" s="467"/>
      <c r="G848" s="467"/>
      <c r="H848" s="467"/>
      <c r="I848" s="466"/>
      <c r="J848" s="466"/>
      <c r="K848" s="466"/>
    </row>
    <row r="849" spans="1:11" ht="21.75" customHeight="1">
      <c r="A849" s="470"/>
      <c r="B849" s="469"/>
      <c r="C849" s="469"/>
      <c r="D849" s="497"/>
      <c r="E849" s="468"/>
      <c r="F849" s="467"/>
      <c r="G849" s="467"/>
      <c r="H849" s="467"/>
      <c r="I849" s="466"/>
      <c r="J849" s="466"/>
      <c r="K849" s="466"/>
    </row>
    <row r="850" spans="1:11" ht="21.75" customHeight="1">
      <c r="A850" s="470"/>
      <c r="B850" s="469"/>
      <c r="C850" s="469"/>
      <c r="D850" s="497"/>
      <c r="E850" s="468"/>
      <c r="F850" s="467"/>
      <c r="G850" s="467"/>
      <c r="H850" s="467"/>
      <c r="I850" s="466"/>
      <c r="J850" s="466"/>
      <c r="K850" s="466"/>
    </row>
    <row r="851" spans="1:11" ht="21.75" customHeight="1">
      <c r="A851" s="470"/>
      <c r="B851" s="469"/>
      <c r="C851" s="469"/>
      <c r="D851" s="497"/>
      <c r="E851" s="468"/>
      <c r="F851" s="467"/>
      <c r="G851" s="467"/>
      <c r="H851" s="467"/>
      <c r="I851" s="466"/>
      <c r="J851" s="466"/>
      <c r="K851" s="466"/>
    </row>
    <row r="852" spans="1:11" ht="21.75" customHeight="1">
      <c r="A852" s="470"/>
      <c r="B852" s="469"/>
      <c r="C852" s="469"/>
      <c r="D852" s="497"/>
      <c r="E852" s="468"/>
      <c r="F852" s="467"/>
      <c r="G852" s="467"/>
      <c r="H852" s="467"/>
      <c r="I852" s="466"/>
      <c r="J852" s="466"/>
      <c r="K852" s="466"/>
    </row>
    <row r="853" spans="1:11" ht="21.75" customHeight="1">
      <c r="A853" s="470"/>
      <c r="B853" s="469"/>
      <c r="C853" s="469"/>
      <c r="D853" s="497"/>
      <c r="E853" s="468"/>
      <c r="F853" s="467"/>
      <c r="G853" s="467"/>
      <c r="H853" s="467"/>
      <c r="I853" s="466"/>
      <c r="J853" s="466"/>
      <c r="K853" s="466"/>
    </row>
    <row r="854" spans="1:11" ht="21.75" customHeight="1">
      <c r="A854" s="470"/>
      <c r="B854" s="469"/>
      <c r="C854" s="469"/>
      <c r="D854" s="497"/>
      <c r="E854" s="468"/>
      <c r="F854" s="467"/>
      <c r="G854" s="467"/>
      <c r="H854" s="467"/>
      <c r="I854" s="466"/>
      <c r="J854" s="466"/>
      <c r="K854" s="466"/>
    </row>
    <row r="855" spans="1:11" ht="21.75" customHeight="1">
      <c r="A855" s="470"/>
      <c r="B855" s="469"/>
      <c r="C855" s="469"/>
      <c r="D855" s="497"/>
      <c r="E855" s="468"/>
      <c r="F855" s="467"/>
      <c r="G855" s="467"/>
      <c r="H855" s="467"/>
      <c r="I855" s="466"/>
      <c r="J855" s="466"/>
      <c r="K855" s="466"/>
    </row>
    <row r="856" spans="1:11" ht="21.75" customHeight="1">
      <c r="A856" s="470"/>
      <c r="B856" s="469"/>
      <c r="C856" s="469"/>
      <c r="D856" s="497"/>
      <c r="E856" s="468"/>
      <c r="F856" s="467"/>
      <c r="G856" s="467"/>
      <c r="H856" s="467"/>
      <c r="I856" s="466"/>
      <c r="J856" s="466"/>
      <c r="K856" s="466"/>
    </row>
    <row r="857" spans="1:11" ht="21.75" customHeight="1">
      <c r="A857" s="470"/>
      <c r="B857" s="469"/>
      <c r="C857" s="469"/>
      <c r="D857" s="497"/>
      <c r="E857" s="468"/>
      <c r="F857" s="467"/>
      <c r="G857" s="467"/>
      <c r="H857" s="467"/>
      <c r="I857" s="466"/>
      <c r="J857" s="466"/>
      <c r="K857" s="466"/>
    </row>
    <row r="858" spans="1:11" ht="21.75" customHeight="1">
      <c r="A858" s="470"/>
      <c r="B858" s="469"/>
      <c r="C858" s="469"/>
      <c r="D858" s="497"/>
      <c r="E858" s="468"/>
      <c r="F858" s="467"/>
      <c r="G858" s="467"/>
      <c r="H858" s="467"/>
      <c r="I858" s="466"/>
      <c r="J858" s="466"/>
      <c r="K858" s="466"/>
    </row>
    <row r="859" spans="1:11" ht="21.75" customHeight="1">
      <c r="A859" s="470"/>
      <c r="B859" s="469"/>
      <c r="C859" s="469"/>
      <c r="D859" s="497"/>
      <c r="E859" s="468"/>
      <c r="F859" s="467"/>
      <c r="G859" s="467"/>
      <c r="H859" s="467"/>
      <c r="I859" s="466"/>
      <c r="J859" s="466"/>
      <c r="K859" s="466"/>
    </row>
    <row r="860" spans="1:11" ht="21.75" customHeight="1">
      <c r="A860" s="470"/>
      <c r="B860" s="469"/>
      <c r="C860" s="469"/>
      <c r="D860" s="497"/>
      <c r="E860" s="468"/>
      <c r="F860" s="467"/>
      <c r="G860" s="467"/>
      <c r="H860" s="467"/>
      <c r="I860" s="466"/>
      <c r="J860" s="466"/>
      <c r="K860" s="466"/>
    </row>
    <row r="861" spans="1:11" ht="21.75" customHeight="1">
      <c r="A861" s="470"/>
      <c r="B861" s="469"/>
      <c r="C861" s="469"/>
      <c r="D861" s="497"/>
      <c r="E861" s="468"/>
      <c r="F861" s="467"/>
      <c r="G861" s="467"/>
      <c r="H861" s="467"/>
      <c r="I861" s="466"/>
      <c r="J861" s="466"/>
      <c r="K861" s="466"/>
    </row>
    <row r="862" spans="1:11" ht="21.75" customHeight="1">
      <c r="A862" s="470"/>
      <c r="B862" s="469"/>
      <c r="C862" s="469"/>
      <c r="D862" s="497"/>
      <c r="E862" s="468"/>
      <c r="F862" s="467"/>
      <c r="G862" s="467"/>
      <c r="H862" s="467"/>
      <c r="I862" s="466"/>
      <c r="J862" s="466"/>
      <c r="K862" s="466"/>
    </row>
    <row r="863" spans="1:11" ht="21.75" customHeight="1">
      <c r="A863" s="470"/>
      <c r="B863" s="469"/>
      <c r="C863" s="469"/>
      <c r="D863" s="497"/>
      <c r="E863" s="468"/>
      <c r="F863" s="467"/>
      <c r="G863" s="467"/>
      <c r="H863" s="467"/>
      <c r="I863" s="466"/>
      <c r="J863" s="466"/>
      <c r="K863" s="466"/>
    </row>
    <row r="864" spans="1:11" ht="21.75" customHeight="1">
      <c r="A864" s="470"/>
      <c r="B864" s="469"/>
      <c r="C864" s="469"/>
      <c r="D864" s="497"/>
      <c r="E864" s="468"/>
      <c r="F864" s="467"/>
      <c r="G864" s="467"/>
      <c r="H864" s="467"/>
      <c r="I864" s="466"/>
      <c r="J864" s="466"/>
      <c r="K864" s="466"/>
    </row>
    <row r="865" spans="1:11" ht="21.75" customHeight="1">
      <c r="A865" s="470"/>
      <c r="B865" s="469"/>
      <c r="C865" s="469"/>
      <c r="D865" s="497"/>
      <c r="E865" s="468"/>
      <c r="F865" s="467"/>
      <c r="G865" s="467"/>
      <c r="H865" s="467"/>
      <c r="I865" s="466"/>
      <c r="J865" s="466"/>
      <c r="K865" s="466"/>
    </row>
    <row r="866" spans="1:11" ht="21.75" customHeight="1">
      <c r="A866" s="470"/>
      <c r="B866" s="469"/>
      <c r="C866" s="469"/>
      <c r="D866" s="497"/>
      <c r="E866" s="468"/>
      <c r="F866" s="467"/>
      <c r="G866" s="467"/>
      <c r="H866" s="467"/>
      <c r="I866" s="466"/>
      <c r="J866" s="466"/>
      <c r="K866" s="466"/>
    </row>
    <row r="867" spans="1:11" ht="21.75" customHeight="1">
      <c r="A867" s="470"/>
      <c r="B867" s="469"/>
      <c r="C867" s="469"/>
      <c r="D867" s="497"/>
      <c r="E867" s="468"/>
      <c r="F867" s="467"/>
      <c r="G867" s="467"/>
      <c r="H867" s="467"/>
      <c r="I867" s="466"/>
      <c r="J867" s="466"/>
      <c r="K867" s="466"/>
    </row>
    <row r="868" spans="1:11" ht="21.75" customHeight="1">
      <c r="A868" s="470"/>
      <c r="B868" s="469"/>
      <c r="C868" s="469"/>
      <c r="D868" s="497"/>
      <c r="E868" s="468"/>
      <c r="F868" s="467"/>
      <c r="G868" s="467"/>
      <c r="H868" s="467"/>
      <c r="I868" s="466"/>
      <c r="J868" s="466"/>
      <c r="K868" s="466"/>
    </row>
    <row r="869" spans="1:11" ht="21.75" customHeight="1">
      <c r="A869" s="470"/>
      <c r="B869" s="469"/>
      <c r="C869" s="469"/>
      <c r="D869" s="497"/>
      <c r="E869" s="468"/>
      <c r="F869" s="467"/>
      <c r="G869" s="467"/>
      <c r="H869" s="467"/>
      <c r="I869" s="466"/>
      <c r="J869" s="466"/>
      <c r="K869" s="466"/>
    </row>
    <row r="870" spans="1:11" ht="21.75" customHeight="1">
      <c r="A870" s="470"/>
      <c r="B870" s="469"/>
      <c r="C870" s="469"/>
      <c r="D870" s="497"/>
      <c r="E870" s="468"/>
      <c r="F870" s="467"/>
      <c r="G870" s="467"/>
      <c r="H870" s="467"/>
      <c r="I870" s="466"/>
      <c r="J870" s="466"/>
      <c r="K870" s="466"/>
    </row>
    <row r="871" spans="1:11" ht="21.75" customHeight="1">
      <c r="A871" s="470"/>
      <c r="B871" s="469"/>
      <c r="C871" s="469"/>
      <c r="D871" s="497"/>
      <c r="E871" s="468"/>
      <c r="F871" s="467"/>
      <c r="G871" s="467"/>
      <c r="H871" s="467"/>
      <c r="I871" s="466"/>
      <c r="J871" s="466"/>
      <c r="K871" s="466"/>
    </row>
    <row r="872" spans="1:11" ht="21.75" customHeight="1">
      <c r="A872" s="470"/>
      <c r="B872" s="469"/>
      <c r="C872" s="469"/>
      <c r="D872" s="497"/>
      <c r="E872" s="468"/>
      <c r="F872" s="467"/>
      <c r="G872" s="467"/>
      <c r="H872" s="467"/>
      <c r="I872" s="466"/>
      <c r="J872" s="466"/>
      <c r="K872" s="466"/>
    </row>
    <row r="873" spans="1:11" ht="21.75" customHeight="1">
      <c r="A873" s="470"/>
      <c r="B873" s="469"/>
      <c r="C873" s="469"/>
      <c r="D873" s="497"/>
      <c r="E873" s="468"/>
      <c r="F873" s="467"/>
      <c r="G873" s="467"/>
      <c r="H873" s="467"/>
      <c r="I873" s="466"/>
      <c r="J873" s="466"/>
      <c r="K873" s="466"/>
    </row>
    <row r="874" spans="1:11" ht="21.75" customHeight="1">
      <c r="A874" s="470"/>
      <c r="B874" s="469"/>
      <c r="C874" s="469"/>
      <c r="D874" s="497"/>
      <c r="E874" s="468"/>
      <c r="F874" s="467"/>
      <c r="G874" s="467"/>
      <c r="H874" s="467"/>
      <c r="I874" s="466"/>
      <c r="J874" s="466"/>
      <c r="K874" s="466"/>
    </row>
    <row r="875" spans="1:11" ht="21.75" customHeight="1">
      <c r="A875" s="470"/>
      <c r="B875" s="469"/>
      <c r="C875" s="469"/>
      <c r="D875" s="497"/>
      <c r="E875" s="468"/>
      <c r="F875" s="467"/>
      <c r="G875" s="467"/>
      <c r="H875" s="467"/>
      <c r="I875" s="466"/>
      <c r="J875" s="466"/>
      <c r="K875" s="466"/>
    </row>
    <row r="876" spans="1:11" ht="21.75" customHeight="1">
      <c r="A876" s="470"/>
      <c r="B876" s="469"/>
      <c r="C876" s="469"/>
      <c r="D876" s="497"/>
      <c r="E876" s="468"/>
      <c r="F876" s="467"/>
      <c r="G876" s="467"/>
      <c r="H876" s="467"/>
      <c r="I876" s="466"/>
      <c r="J876" s="466"/>
      <c r="K876" s="466"/>
    </row>
    <row r="877" spans="1:11" ht="21.75" customHeight="1">
      <c r="A877" s="470"/>
      <c r="B877" s="469"/>
      <c r="C877" s="469"/>
      <c r="D877" s="497"/>
      <c r="E877" s="468"/>
      <c r="F877" s="467"/>
      <c r="G877" s="467"/>
      <c r="H877" s="467"/>
      <c r="I877" s="466"/>
      <c r="J877" s="466"/>
      <c r="K877" s="466"/>
    </row>
    <row r="878" spans="1:11" ht="21.75" customHeight="1">
      <c r="A878" s="470"/>
      <c r="B878" s="469"/>
      <c r="C878" s="469"/>
      <c r="D878" s="497"/>
      <c r="E878" s="468"/>
      <c r="F878" s="467"/>
      <c r="G878" s="467"/>
      <c r="H878" s="467"/>
      <c r="I878" s="466"/>
      <c r="J878" s="466"/>
      <c r="K878" s="466"/>
    </row>
    <row r="879" spans="1:11" ht="21.75" customHeight="1">
      <c r="A879" s="470"/>
      <c r="B879" s="469"/>
      <c r="C879" s="469"/>
      <c r="D879" s="497"/>
      <c r="E879" s="468"/>
      <c r="F879" s="467"/>
      <c r="G879" s="467"/>
      <c r="H879" s="467"/>
      <c r="I879" s="466"/>
      <c r="J879" s="466"/>
      <c r="K879" s="466"/>
    </row>
    <row r="880" spans="1:11" ht="21.75" customHeight="1">
      <c r="A880" s="470"/>
      <c r="B880" s="469"/>
      <c r="C880" s="469"/>
      <c r="D880" s="497"/>
      <c r="E880" s="468"/>
      <c r="F880" s="467"/>
      <c r="G880" s="467"/>
      <c r="H880" s="467"/>
      <c r="I880" s="466"/>
      <c r="J880" s="466"/>
      <c r="K880" s="466"/>
    </row>
    <row r="881" spans="1:11" ht="21.75" customHeight="1">
      <c r="A881" s="470"/>
      <c r="B881" s="469"/>
      <c r="C881" s="469"/>
      <c r="D881" s="497"/>
      <c r="E881" s="468"/>
      <c r="F881" s="467"/>
      <c r="G881" s="467"/>
      <c r="H881" s="467"/>
      <c r="I881" s="466"/>
      <c r="J881" s="466"/>
      <c r="K881" s="466"/>
    </row>
    <row r="882" spans="1:11" ht="21.75" customHeight="1">
      <c r="A882" s="470"/>
      <c r="B882" s="469"/>
      <c r="C882" s="469"/>
      <c r="D882" s="497"/>
      <c r="E882" s="468"/>
      <c r="F882" s="467"/>
      <c r="G882" s="467"/>
      <c r="H882" s="467"/>
      <c r="I882" s="466"/>
      <c r="J882" s="466"/>
      <c r="K882" s="466"/>
    </row>
    <row r="883" spans="1:11" ht="21.75" customHeight="1">
      <c r="A883" s="470"/>
      <c r="B883" s="469"/>
      <c r="C883" s="469"/>
      <c r="D883" s="497"/>
      <c r="E883" s="468"/>
      <c r="F883" s="467"/>
      <c r="G883" s="467"/>
      <c r="H883" s="467"/>
      <c r="I883" s="466"/>
      <c r="J883" s="466"/>
      <c r="K883" s="466"/>
    </row>
    <row r="884" spans="1:11" ht="21.75" customHeight="1">
      <c r="A884" s="470"/>
      <c r="B884" s="469"/>
      <c r="C884" s="469"/>
      <c r="D884" s="497"/>
      <c r="E884" s="468"/>
      <c r="F884" s="467"/>
      <c r="G884" s="467"/>
      <c r="H884" s="467"/>
      <c r="I884" s="466"/>
      <c r="J884" s="466"/>
      <c r="K884" s="466"/>
    </row>
    <row r="885" spans="1:11" ht="21.75" customHeight="1">
      <c r="A885" s="470"/>
      <c r="B885" s="469"/>
      <c r="C885" s="469"/>
      <c r="D885" s="497"/>
      <c r="E885" s="468"/>
      <c r="F885" s="467"/>
      <c r="G885" s="467"/>
      <c r="H885" s="467"/>
      <c r="I885" s="466"/>
      <c r="J885" s="466"/>
      <c r="K885" s="466"/>
    </row>
    <row r="886" spans="1:11" ht="21.75" customHeight="1">
      <c r="A886" s="470"/>
      <c r="B886" s="469"/>
      <c r="C886" s="469"/>
      <c r="D886" s="497"/>
      <c r="E886" s="468"/>
      <c r="F886" s="467"/>
      <c r="G886" s="467"/>
      <c r="H886" s="467"/>
      <c r="I886" s="466"/>
      <c r="J886" s="466"/>
      <c r="K886" s="466"/>
    </row>
    <row r="887" spans="1:11" ht="21.75" customHeight="1">
      <c r="A887" s="470"/>
      <c r="B887" s="469"/>
      <c r="C887" s="469"/>
      <c r="D887" s="497"/>
      <c r="E887" s="468"/>
      <c r="F887" s="467"/>
      <c r="G887" s="467"/>
      <c r="H887" s="467"/>
      <c r="I887" s="466"/>
      <c r="J887" s="466"/>
      <c r="K887" s="466"/>
    </row>
    <row r="888" spans="1:11" ht="21.75" customHeight="1">
      <c r="A888" s="470"/>
      <c r="B888" s="469"/>
      <c r="C888" s="469"/>
      <c r="D888" s="497"/>
      <c r="E888" s="468"/>
      <c r="F888" s="467"/>
      <c r="G888" s="467"/>
      <c r="H888" s="467"/>
      <c r="I888" s="466"/>
      <c r="J888" s="466"/>
      <c r="K888" s="466"/>
    </row>
    <row r="889" spans="1:11" ht="21.75" customHeight="1">
      <c r="A889" s="470"/>
      <c r="B889" s="469"/>
      <c r="C889" s="469"/>
      <c r="D889" s="497"/>
      <c r="E889" s="468"/>
      <c r="F889" s="467"/>
      <c r="G889" s="467"/>
      <c r="H889" s="467"/>
      <c r="I889" s="466"/>
      <c r="J889" s="466"/>
      <c r="K889" s="466"/>
    </row>
    <row r="890" spans="1:11" ht="21.75" customHeight="1">
      <c r="A890" s="470"/>
      <c r="B890" s="469"/>
      <c r="C890" s="469"/>
      <c r="D890" s="497"/>
      <c r="E890" s="468"/>
      <c r="F890" s="467"/>
      <c r="G890" s="467"/>
      <c r="H890" s="467"/>
      <c r="I890" s="466"/>
      <c r="J890" s="466"/>
      <c r="K890" s="466"/>
    </row>
    <row r="891" spans="1:11" ht="21.75" customHeight="1">
      <c r="A891" s="470"/>
      <c r="B891" s="469"/>
      <c r="C891" s="469"/>
      <c r="D891" s="497"/>
      <c r="E891" s="468"/>
      <c r="F891" s="467"/>
      <c r="G891" s="467"/>
      <c r="H891" s="467"/>
      <c r="I891" s="466"/>
      <c r="J891" s="466"/>
      <c r="K891" s="466"/>
    </row>
    <row r="892" spans="1:11" ht="21.75" customHeight="1">
      <c r="A892" s="470"/>
      <c r="B892" s="469"/>
      <c r="C892" s="469"/>
      <c r="D892" s="497"/>
      <c r="E892" s="468"/>
      <c r="F892" s="467"/>
      <c r="G892" s="467"/>
      <c r="H892" s="467"/>
      <c r="I892" s="466"/>
      <c r="J892" s="466"/>
      <c r="K892" s="466"/>
    </row>
    <row r="893" spans="1:11" ht="21.75" customHeight="1">
      <c r="A893" s="470"/>
      <c r="B893" s="469"/>
      <c r="C893" s="469"/>
      <c r="D893" s="497"/>
      <c r="E893" s="468"/>
      <c r="F893" s="467"/>
      <c r="G893" s="467"/>
      <c r="H893" s="467"/>
      <c r="I893" s="466"/>
      <c r="J893" s="466"/>
      <c r="K893" s="466"/>
    </row>
    <row r="894" spans="1:11" ht="21.75" customHeight="1">
      <c r="A894" s="470"/>
      <c r="B894" s="469"/>
      <c r="C894" s="469"/>
      <c r="D894" s="497"/>
      <c r="E894" s="468"/>
      <c r="F894" s="467"/>
      <c r="G894" s="467"/>
      <c r="H894" s="467"/>
      <c r="I894" s="466"/>
      <c r="J894" s="466"/>
      <c r="K894" s="466"/>
    </row>
    <row r="895" spans="1:11" ht="21.75" customHeight="1">
      <c r="A895" s="470"/>
      <c r="B895" s="469"/>
      <c r="C895" s="469"/>
      <c r="D895" s="497"/>
      <c r="E895" s="468"/>
      <c r="F895" s="467"/>
      <c r="G895" s="467"/>
      <c r="H895" s="467"/>
      <c r="I895" s="466"/>
      <c r="J895" s="466"/>
      <c r="K895" s="466"/>
    </row>
    <row r="896" spans="1:11" ht="21.75" customHeight="1">
      <c r="A896" s="470"/>
      <c r="B896" s="469"/>
      <c r="C896" s="469"/>
      <c r="D896" s="497"/>
      <c r="E896" s="468"/>
      <c r="F896" s="467"/>
      <c r="G896" s="467"/>
      <c r="H896" s="467"/>
      <c r="I896" s="466"/>
      <c r="J896" s="466"/>
      <c r="K896" s="466"/>
    </row>
    <row r="897" spans="1:11" ht="21.75" customHeight="1">
      <c r="A897" s="470"/>
      <c r="B897" s="469"/>
      <c r="C897" s="469"/>
      <c r="D897" s="497"/>
      <c r="E897" s="468"/>
      <c r="F897" s="467"/>
      <c r="G897" s="467"/>
      <c r="H897" s="467"/>
      <c r="I897" s="466"/>
      <c r="J897" s="466"/>
      <c r="K897" s="466"/>
    </row>
    <row r="898" spans="1:11" ht="21.75" customHeight="1">
      <c r="A898" s="470"/>
      <c r="B898" s="469"/>
      <c r="C898" s="469"/>
      <c r="D898" s="497"/>
      <c r="E898" s="468"/>
      <c r="F898" s="467"/>
      <c r="G898" s="467"/>
      <c r="H898" s="467"/>
      <c r="I898" s="466"/>
      <c r="J898" s="466"/>
      <c r="K898" s="466"/>
    </row>
    <row r="899" spans="1:11" ht="21.75" customHeight="1">
      <c r="A899" s="470"/>
      <c r="B899" s="469"/>
      <c r="C899" s="469"/>
      <c r="D899" s="497"/>
      <c r="E899" s="468"/>
      <c r="F899" s="467"/>
      <c r="G899" s="467"/>
      <c r="H899" s="467"/>
      <c r="I899" s="466"/>
      <c r="J899" s="466"/>
      <c r="K899" s="466"/>
    </row>
    <row r="900" spans="1:11" ht="21.75" customHeight="1">
      <c r="A900" s="470"/>
      <c r="B900" s="469"/>
      <c r="C900" s="469"/>
      <c r="D900" s="497"/>
      <c r="E900" s="468"/>
      <c r="F900" s="467"/>
      <c r="G900" s="467"/>
      <c r="H900" s="467"/>
      <c r="I900" s="466"/>
      <c r="J900" s="466"/>
      <c r="K900" s="466"/>
    </row>
    <row r="901" spans="1:11" ht="21.75" customHeight="1">
      <c r="A901" s="470"/>
      <c r="B901" s="469"/>
      <c r="C901" s="469"/>
      <c r="D901" s="497"/>
      <c r="E901" s="468"/>
      <c r="F901" s="467"/>
      <c r="G901" s="467"/>
      <c r="H901" s="467"/>
      <c r="I901" s="466"/>
      <c r="J901" s="466"/>
      <c r="K901" s="466"/>
    </row>
    <row r="902" spans="1:11" ht="21.75" customHeight="1">
      <c r="A902" s="470"/>
      <c r="B902" s="469"/>
      <c r="C902" s="469"/>
      <c r="D902" s="497"/>
      <c r="E902" s="468"/>
      <c r="F902" s="467"/>
      <c r="G902" s="467"/>
      <c r="H902" s="467"/>
      <c r="I902" s="466"/>
      <c r="J902" s="466"/>
      <c r="K902" s="466"/>
    </row>
    <row r="903" spans="1:11" ht="21.75" customHeight="1">
      <c r="A903" s="470"/>
      <c r="B903" s="469"/>
      <c r="C903" s="469"/>
      <c r="D903" s="497"/>
      <c r="E903" s="468"/>
      <c r="F903" s="467"/>
      <c r="G903" s="467"/>
      <c r="H903" s="467"/>
      <c r="I903" s="466"/>
      <c r="J903" s="466"/>
      <c r="K903" s="466"/>
    </row>
    <row r="904" spans="1:11" ht="21.75" customHeight="1">
      <c r="A904" s="470"/>
      <c r="B904" s="469"/>
      <c r="C904" s="469"/>
      <c r="D904" s="497"/>
      <c r="E904" s="468"/>
      <c r="F904" s="467"/>
      <c r="G904" s="467"/>
      <c r="H904" s="467"/>
      <c r="I904" s="466"/>
      <c r="J904" s="466"/>
      <c r="K904" s="466"/>
    </row>
    <row r="905" spans="1:11" ht="21.75" customHeight="1">
      <c r="A905" s="470"/>
      <c r="B905" s="469"/>
      <c r="C905" s="469"/>
      <c r="D905" s="497"/>
      <c r="E905" s="468"/>
      <c r="F905" s="467"/>
      <c r="G905" s="467"/>
      <c r="H905" s="467"/>
      <c r="I905" s="466"/>
      <c r="J905" s="466"/>
      <c r="K905" s="466"/>
    </row>
    <row r="906" spans="1:11" ht="21.75" customHeight="1">
      <c r="A906" s="470"/>
      <c r="B906" s="469"/>
      <c r="C906" s="469"/>
      <c r="D906" s="497"/>
      <c r="E906" s="468"/>
      <c r="F906" s="467"/>
      <c r="G906" s="467"/>
      <c r="H906" s="467"/>
      <c r="I906" s="466"/>
      <c r="J906" s="466"/>
      <c r="K906" s="466"/>
    </row>
    <row r="907" spans="1:11" ht="21.75" customHeight="1">
      <c r="A907" s="470"/>
      <c r="B907" s="469"/>
      <c r="C907" s="469"/>
      <c r="D907" s="497"/>
      <c r="E907" s="468"/>
      <c r="F907" s="467"/>
      <c r="G907" s="467"/>
      <c r="H907" s="467"/>
      <c r="I907" s="466"/>
      <c r="J907" s="466"/>
      <c r="K907" s="466"/>
    </row>
    <row r="908" spans="1:11" ht="21.75" customHeight="1">
      <c r="A908" s="470"/>
      <c r="B908" s="469"/>
      <c r="C908" s="469"/>
      <c r="D908" s="497"/>
      <c r="E908" s="468"/>
      <c r="F908" s="467"/>
      <c r="G908" s="467"/>
      <c r="H908" s="467"/>
      <c r="I908" s="466"/>
      <c r="J908" s="466"/>
      <c r="K908" s="466"/>
    </row>
    <row r="909" spans="1:11" ht="21.75" customHeight="1">
      <c r="A909" s="470"/>
      <c r="B909" s="469"/>
      <c r="C909" s="469"/>
      <c r="D909" s="497"/>
      <c r="E909" s="468"/>
      <c r="F909" s="467"/>
      <c r="G909" s="467"/>
      <c r="H909" s="467"/>
      <c r="I909" s="466"/>
      <c r="J909" s="466"/>
      <c r="K909" s="466"/>
    </row>
    <row r="910" spans="1:11" ht="21.75" customHeight="1">
      <c r="A910" s="470"/>
      <c r="B910" s="469"/>
      <c r="C910" s="469"/>
      <c r="D910" s="497"/>
      <c r="E910" s="468"/>
      <c r="F910" s="467"/>
      <c r="G910" s="467"/>
      <c r="H910" s="467"/>
      <c r="I910" s="466"/>
      <c r="J910" s="466"/>
      <c r="K910" s="466"/>
    </row>
    <row r="911" spans="1:11" ht="21.75" customHeight="1">
      <c r="A911" s="470"/>
      <c r="B911" s="469"/>
      <c r="C911" s="469"/>
      <c r="D911" s="497"/>
      <c r="E911" s="468"/>
      <c r="F911" s="467"/>
      <c r="G911" s="467"/>
      <c r="H911" s="467"/>
      <c r="I911" s="466"/>
      <c r="J911" s="466"/>
      <c r="K911" s="466"/>
    </row>
    <row r="912" spans="1:11" ht="21.75" customHeight="1">
      <c r="A912" s="470"/>
      <c r="B912" s="469"/>
      <c r="C912" s="469"/>
      <c r="D912" s="497"/>
      <c r="E912" s="468"/>
      <c r="F912" s="467"/>
      <c r="G912" s="467"/>
      <c r="H912" s="467"/>
      <c r="I912" s="466"/>
      <c r="J912" s="466"/>
      <c r="K912" s="466"/>
    </row>
    <row r="913" spans="1:11" ht="21.75" customHeight="1">
      <c r="A913" s="470"/>
      <c r="B913" s="469"/>
      <c r="C913" s="469"/>
      <c r="D913" s="497"/>
      <c r="E913" s="468"/>
      <c r="F913" s="467"/>
      <c r="G913" s="467"/>
      <c r="H913" s="467"/>
      <c r="I913" s="466"/>
      <c r="J913" s="466"/>
      <c r="K913" s="466"/>
    </row>
    <row r="914" spans="1:11" ht="21.75" customHeight="1">
      <c r="A914" s="470"/>
      <c r="B914" s="469"/>
      <c r="C914" s="469"/>
      <c r="D914" s="497"/>
      <c r="E914" s="468"/>
      <c r="F914" s="467"/>
      <c r="G914" s="467"/>
      <c r="H914" s="467"/>
      <c r="I914" s="466"/>
      <c r="J914" s="466"/>
      <c r="K914" s="466"/>
    </row>
    <row r="915" spans="1:11" ht="21.75" customHeight="1">
      <c r="A915" s="470"/>
      <c r="B915" s="469"/>
      <c r="C915" s="469"/>
      <c r="D915" s="497"/>
      <c r="E915" s="468"/>
      <c r="F915" s="467"/>
      <c r="G915" s="467"/>
      <c r="H915" s="467"/>
      <c r="I915" s="466"/>
      <c r="J915" s="466"/>
      <c r="K915" s="466"/>
    </row>
    <row r="916" spans="1:11" ht="21.75" customHeight="1">
      <c r="A916" s="470"/>
      <c r="B916" s="469"/>
      <c r="C916" s="469"/>
      <c r="D916" s="497"/>
      <c r="E916" s="468"/>
      <c r="F916" s="467"/>
      <c r="G916" s="467"/>
      <c r="H916" s="467"/>
      <c r="I916" s="466"/>
      <c r="J916" s="466"/>
      <c r="K916" s="466"/>
    </row>
    <row r="917" spans="1:11" ht="21.75" customHeight="1">
      <c r="A917" s="470"/>
      <c r="B917" s="469"/>
      <c r="C917" s="469"/>
      <c r="D917" s="497"/>
      <c r="E917" s="468"/>
      <c r="F917" s="467"/>
      <c r="G917" s="467"/>
      <c r="H917" s="467"/>
      <c r="I917" s="466"/>
      <c r="J917" s="466"/>
      <c r="K917" s="466"/>
    </row>
    <row r="918" spans="1:11" ht="21.75" customHeight="1">
      <c r="A918" s="470"/>
      <c r="B918" s="469"/>
      <c r="C918" s="469"/>
      <c r="D918" s="497"/>
      <c r="E918" s="468"/>
      <c r="F918" s="467"/>
      <c r="G918" s="467"/>
      <c r="H918" s="467"/>
      <c r="I918" s="466"/>
      <c r="J918" s="466"/>
      <c r="K918" s="466"/>
    </row>
    <row r="919" spans="1:11" ht="21.75" customHeight="1">
      <c r="A919" s="470"/>
      <c r="B919" s="469"/>
      <c r="C919" s="469"/>
      <c r="D919" s="497"/>
      <c r="E919" s="468"/>
      <c r="F919" s="467"/>
      <c r="G919" s="467"/>
      <c r="H919" s="467"/>
      <c r="I919" s="466"/>
      <c r="J919" s="466"/>
      <c r="K919" s="466"/>
    </row>
    <row r="920" spans="1:11" ht="21.75" customHeight="1">
      <c r="A920" s="470"/>
      <c r="B920" s="469"/>
      <c r="C920" s="469"/>
      <c r="D920" s="497"/>
      <c r="E920" s="468"/>
      <c r="F920" s="467"/>
      <c r="G920" s="467"/>
      <c r="H920" s="467"/>
      <c r="I920" s="466"/>
      <c r="J920" s="466"/>
      <c r="K920" s="466"/>
    </row>
    <row r="921" spans="1:11" ht="21.75" customHeight="1">
      <c r="A921" s="470"/>
      <c r="B921" s="469"/>
      <c r="C921" s="469"/>
      <c r="D921" s="497"/>
      <c r="E921" s="468"/>
      <c r="F921" s="467"/>
      <c r="G921" s="467"/>
      <c r="H921" s="467"/>
      <c r="I921" s="466"/>
      <c r="J921" s="466"/>
      <c r="K921" s="466"/>
    </row>
    <row r="922" spans="1:11" ht="21.75" customHeight="1">
      <c r="A922" s="470"/>
      <c r="B922" s="469"/>
      <c r="C922" s="469"/>
      <c r="D922" s="497"/>
      <c r="E922" s="468"/>
      <c r="F922" s="467"/>
      <c r="G922" s="467"/>
      <c r="H922" s="467"/>
      <c r="I922" s="466"/>
      <c r="J922" s="466"/>
      <c r="K922" s="466"/>
    </row>
    <row r="923" spans="1:11" ht="21.75" customHeight="1">
      <c r="A923" s="470"/>
      <c r="B923" s="469"/>
      <c r="C923" s="469"/>
      <c r="D923" s="497"/>
      <c r="E923" s="468"/>
      <c r="F923" s="467"/>
      <c r="G923" s="467"/>
      <c r="H923" s="467"/>
      <c r="I923" s="466"/>
      <c r="J923" s="466"/>
      <c r="K923" s="466"/>
    </row>
    <row r="924" spans="1:11" ht="21.75" customHeight="1">
      <c r="A924" s="470"/>
      <c r="B924" s="469"/>
      <c r="C924" s="469"/>
      <c r="D924" s="497"/>
      <c r="E924" s="468"/>
      <c r="F924" s="467"/>
      <c r="G924" s="467"/>
      <c r="H924" s="467"/>
      <c r="I924" s="466"/>
      <c r="J924" s="466"/>
      <c r="K924" s="466"/>
    </row>
    <row r="925" spans="1:11" ht="21.75" customHeight="1">
      <c r="A925" s="470"/>
      <c r="B925" s="469"/>
      <c r="C925" s="469"/>
      <c r="D925" s="497"/>
      <c r="E925" s="468"/>
      <c r="F925" s="467"/>
      <c r="G925" s="467"/>
      <c r="H925" s="467"/>
      <c r="I925" s="466"/>
      <c r="J925" s="466"/>
      <c r="K925" s="466"/>
    </row>
    <row r="926" spans="1:11" ht="21.75" customHeight="1">
      <c r="A926" s="470"/>
      <c r="B926" s="469"/>
      <c r="C926" s="469"/>
      <c r="D926" s="497"/>
      <c r="E926" s="468"/>
      <c r="F926" s="467"/>
      <c r="G926" s="467"/>
      <c r="H926" s="467"/>
      <c r="I926" s="466"/>
      <c r="J926" s="466"/>
      <c r="K926" s="466"/>
    </row>
    <row r="927" spans="1:11" ht="21.75" customHeight="1">
      <c r="A927" s="470"/>
      <c r="B927" s="469"/>
      <c r="C927" s="469"/>
      <c r="D927" s="497"/>
      <c r="E927" s="468"/>
      <c r="F927" s="467"/>
      <c r="G927" s="467"/>
      <c r="H927" s="467"/>
      <c r="I927" s="466"/>
      <c r="J927" s="466"/>
      <c r="K927" s="466"/>
    </row>
    <row r="928" spans="1:11" ht="21.75" customHeight="1">
      <c r="A928" s="470"/>
      <c r="B928" s="469"/>
      <c r="C928" s="469"/>
      <c r="D928" s="497"/>
      <c r="E928" s="468"/>
      <c r="F928" s="467"/>
      <c r="G928" s="467"/>
      <c r="H928" s="467"/>
      <c r="I928" s="466"/>
      <c r="J928" s="466"/>
      <c r="K928" s="466"/>
    </row>
    <row r="929" spans="1:11" ht="21.75" customHeight="1">
      <c r="A929" s="470"/>
      <c r="B929" s="469"/>
      <c r="C929" s="469"/>
      <c r="D929" s="497"/>
      <c r="E929" s="468"/>
      <c r="F929" s="467"/>
      <c r="G929" s="467"/>
      <c r="H929" s="467"/>
      <c r="I929" s="466"/>
      <c r="J929" s="466"/>
      <c r="K929" s="466"/>
    </row>
    <row r="930" spans="1:11" ht="21.75" customHeight="1">
      <c r="A930" s="470"/>
      <c r="B930" s="469"/>
      <c r="C930" s="469"/>
      <c r="D930" s="497"/>
      <c r="E930" s="468"/>
      <c r="F930" s="467"/>
      <c r="G930" s="467"/>
      <c r="H930" s="467"/>
      <c r="I930" s="466"/>
      <c r="J930" s="466"/>
      <c r="K930" s="466"/>
    </row>
    <row r="931" spans="1:11" ht="21.75" customHeight="1">
      <c r="A931" s="470"/>
      <c r="B931" s="469"/>
      <c r="C931" s="469"/>
      <c r="D931" s="497"/>
      <c r="E931" s="468"/>
      <c r="F931" s="467"/>
      <c r="G931" s="467"/>
      <c r="H931" s="467"/>
      <c r="I931" s="466"/>
      <c r="J931" s="466"/>
      <c r="K931" s="466"/>
    </row>
    <row r="932" spans="1:11" ht="21.75" customHeight="1">
      <c r="A932" s="470"/>
      <c r="B932" s="469"/>
      <c r="C932" s="469"/>
      <c r="D932" s="497"/>
      <c r="E932" s="468"/>
      <c r="F932" s="467"/>
      <c r="G932" s="467"/>
      <c r="H932" s="467"/>
      <c r="I932" s="466"/>
      <c r="J932" s="466"/>
      <c r="K932" s="466"/>
    </row>
    <row r="933" spans="1:11" ht="21.75" customHeight="1">
      <c r="A933" s="470"/>
      <c r="B933" s="469"/>
      <c r="C933" s="469"/>
      <c r="D933" s="497"/>
      <c r="E933" s="468"/>
      <c r="F933" s="467"/>
      <c r="G933" s="467"/>
      <c r="H933" s="467"/>
      <c r="I933" s="466"/>
      <c r="J933" s="466"/>
      <c r="K933" s="466"/>
    </row>
    <row r="934" spans="1:11" ht="21.75" customHeight="1">
      <c r="A934" s="470"/>
      <c r="B934" s="469"/>
      <c r="C934" s="469"/>
      <c r="D934" s="497"/>
      <c r="E934" s="468"/>
      <c r="F934" s="467"/>
      <c r="G934" s="467"/>
      <c r="H934" s="467"/>
      <c r="I934" s="466"/>
      <c r="J934" s="466"/>
      <c r="K934" s="466"/>
    </row>
    <row r="935" spans="1:11" ht="21.75" customHeight="1">
      <c r="A935" s="470"/>
      <c r="B935" s="469"/>
      <c r="C935" s="469"/>
      <c r="D935" s="497"/>
      <c r="E935" s="468"/>
      <c r="F935" s="467"/>
      <c r="G935" s="467"/>
      <c r="H935" s="467"/>
      <c r="I935" s="466"/>
      <c r="J935" s="466"/>
      <c r="K935" s="466"/>
    </row>
    <row r="936" spans="1:11" ht="21.75" customHeight="1">
      <c r="A936" s="470"/>
      <c r="B936" s="469"/>
      <c r="C936" s="469"/>
      <c r="D936" s="497"/>
      <c r="E936" s="468"/>
      <c r="F936" s="467"/>
      <c r="G936" s="467"/>
      <c r="H936" s="467"/>
      <c r="I936" s="466"/>
      <c r="J936" s="466"/>
      <c r="K936" s="466"/>
    </row>
    <row r="937" spans="1:11" ht="21.75" customHeight="1">
      <c r="A937" s="470"/>
      <c r="B937" s="469"/>
      <c r="C937" s="469"/>
      <c r="D937" s="497"/>
      <c r="E937" s="468"/>
      <c r="F937" s="467"/>
      <c r="G937" s="467"/>
      <c r="H937" s="467"/>
      <c r="I937" s="466"/>
      <c r="J937" s="466"/>
      <c r="K937" s="466"/>
    </row>
    <row r="938" spans="1:11" ht="21.75" customHeight="1">
      <c r="A938" s="470"/>
      <c r="B938" s="469"/>
      <c r="C938" s="469"/>
      <c r="D938" s="497"/>
      <c r="E938" s="468"/>
      <c r="F938" s="467"/>
      <c r="G938" s="467"/>
      <c r="H938" s="467"/>
      <c r="I938" s="466"/>
      <c r="J938" s="466"/>
      <c r="K938" s="466"/>
    </row>
    <row r="939" spans="1:11" ht="21.75" customHeight="1">
      <c r="A939" s="470"/>
      <c r="B939" s="469"/>
      <c r="C939" s="469"/>
      <c r="D939" s="497"/>
      <c r="E939" s="468"/>
      <c r="F939" s="467"/>
      <c r="G939" s="467"/>
      <c r="H939" s="467"/>
      <c r="I939" s="466"/>
      <c r="J939" s="466"/>
      <c r="K939" s="466"/>
    </row>
    <row r="940" spans="1:11" ht="21.75" customHeight="1">
      <c r="A940" s="470"/>
      <c r="B940" s="469"/>
      <c r="C940" s="469"/>
      <c r="D940" s="497"/>
      <c r="E940" s="468"/>
      <c r="F940" s="467"/>
      <c r="G940" s="467"/>
      <c r="H940" s="467"/>
      <c r="I940" s="466"/>
      <c r="J940" s="466"/>
      <c r="K940" s="466"/>
    </row>
    <row r="941" spans="1:11" ht="21.75" customHeight="1">
      <c r="A941" s="470"/>
      <c r="B941" s="469"/>
      <c r="C941" s="469"/>
      <c r="D941" s="497"/>
      <c r="E941" s="468"/>
      <c r="F941" s="467"/>
      <c r="G941" s="467"/>
      <c r="H941" s="467"/>
      <c r="I941" s="466"/>
      <c r="J941" s="466"/>
      <c r="K941" s="466"/>
    </row>
    <row r="942" spans="1:11" ht="21.75" customHeight="1">
      <c r="A942" s="470"/>
      <c r="B942" s="469"/>
      <c r="C942" s="469"/>
      <c r="D942" s="497"/>
      <c r="E942" s="468"/>
      <c r="F942" s="467"/>
      <c r="G942" s="467"/>
      <c r="H942" s="467"/>
      <c r="I942" s="466"/>
      <c r="J942" s="466"/>
      <c r="K942" s="466"/>
    </row>
    <row r="943" spans="1:11" ht="21.75" customHeight="1">
      <c r="A943" s="470"/>
      <c r="B943" s="469"/>
      <c r="C943" s="469"/>
      <c r="D943" s="497"/>
      <c r="E943" s="468"/>
      <c r="F943" s="467"/>
      <c r="G943" s="467"/>
      <c r="H943" s="467"/>
      <c r="I943" s="466"/>
      <c r="J943" s="466"/>
      <c r="K943" s="466"/>
    </row>
    <row r="944" spans="1:11" ht="21.75" customHeight="1">
      <c r="A944" s="470"/>
      <c r="B944" s="469"/>
      <c r="C944" s="469"/>
      <c r="D944" s="497"/>
      <c r="E944" s="468"/>
      <c r="F944" s="467"/>
      <c r="G944" s="467"/>
      <c r="H944" s="467"/>
      <c r="I944" s="466"/>
      <c r="J944" s="466"/>
      <c r="K944" s="466"/>
    </row>
    <row r="945" spans="1:11" ht="21.75" customHeight="1">
      <c r="A945" s="470"/>
      <c r="B945" s="469"/>
      <c r="C945" s="469"/>
      <c r="D945" s="497"/>
      <c r="E945" s="468"/>
      <c r="F945" s="467"/>
      <c r="G945" s="467"/>
      <c r="H945" s="467"/>
      <c r="I945" s="466"/>
      <c r="J945" s="466"/>
      <c r="K945" s="466"/>
    </row>
    <row r="946" spans="1:11" ht="21.75" customHeight="1">
      <c r="A946" s="470"/>
      <c r="B946" s="469"/>
      <c r="C946" s="469"/>
      <c r="D946" s="497"/>
      <c r="E946" s="468"/>
      <c r="F946" s="467"/>
      <c r="G946" s="467"/>
      <c r="H946" s="467"/>
      <c r="I946" s="466"/>
      <c r="J946" s="466"/>
      <c r="K946" s="466"/>
    </row>
    <row r="947" spans="1:11" ht="21.75" customHeight="1">
      <c r="A947" s="470"/>
      <c r="B947" s="469"/>
      <c r="C947" s="469"/>
      <c r="D947" s="497"/>
      <c r="E947" s="468"/>
      <c r="F947" s="467"/>
      <c r="G947" s="467"/>
      <c r="H947" s="467"/>
      <c r="I947" s="466"/>
      <c r="J947" s="466"/>
      <c r="K947" s="466"/>
    </row>
    <row r="948" spans="1:11" ht="21.75" customHeight="1">
      <c r="A948" s="470"/>
      <c r="B948" s="469"/>
      <c r="C948" s="469"/>
      <c r="D948" s="497"/>
      <c r="E948" s="468"/>
      <c r="F948" s="467"/>
      <c r="G948" s="467"/>
      <c r="H948" s="467"/>
      <c r="I948" s="466"/>
      <c r="J948" s="466"/>
      <c r="K948" s="466"/>
    </row>
    <row r="949" spans="1:11" ht="21.75" customHeight="1">
      <c r="A949" s="470"/>
      <c r="B949" s="469"/>
      <c r="C949" s="469"/>
      <c r="D949" s="497"/>
      <c r="E949" s="468"/>
      <c r="F949" s="467"/>
      <c r="G949" s="467"/>
      <c r="H949" s="467"/>
      <c r="I949" s="466"/>
      <c r="J949" s="466"/>
      <c r="K949" s="466"/>
    </row>
    <row r="950" spans="1:11" ht="21.75" customHeight="1">
      <c r="A950" s="470"/>
      <c r="B950" s="469"/>
      <c r="C950" s="469"/>
      <c r="D950" s="497"/>
      <c r="E950" s="468"/>
      <c r="F950" s="467"/>
      <c r="G950" s="467"/>
      <c r="H950" s="467"/>
      <c r="I950" s="466"/>
      <c r="J950" s="466"/>
      <c r="K950" s="466"/>
    </row>
    <row r="951" spans="1:11" ht="21.75" customHeight="1">
      <c r="A951" s="470"/>
      <c r="B951" s="469"/>
      <c r="C951" s="469"/>
      <c r="D951" s="497"/>
      <c r="E951" s="468"/>
      <c r="F951" s="467"/>
      <c r="G951" s="467"/>
      <c r="H951" s="467"/>
      <c r="I951" s="466"/>
      <c r="J951" s="466"/>
      <c r="K951" s="466"/>
    </row>
    <row r="952" spans="1:11" ht="21.75" customHeight="1">
      <c r="A952" s="470"/>
      <c r="B952" s="469"/>
      <c r="C952" s="469"/>
      <c r="D952" s="497"/>
      <c r="E952" s="468"/>
      <c r="F952" s="467"/>
      <c r="G952" s="467"/>
      <c r="H952" s="467"/>
      <c r="I952" s="466"/>
      <c r="J952" s="466"/>
      <c r="K952" s="466"/>
    </row>
    <row r="953" spans="1:11" ht="21.75" customHeight="1">
      <c r="A953" s="470"/>
      <c r="B953" s="469"/>
      <c r="C953" s="469"/>
      <c r="D953" s="497"/>
      <c r="E953" s="468"/>
      <c r="F953" s="467"/>
      <c r="G953" s="467"/>
      <c r="H953" s="467"/>
      <c r="I953" s="466"/>
      <c r="J953" s="466"/>
      <c r="K953" s="466"/>
    </row>
    <row r="954" spans="1:11" ht="21.75" customHeight="1">
      <c r="A954" s="470"/>
      <c r="B954" s="469"/>
      <c r="C954" s="469"/>
      <c r="D954" s="497"/>
      <c r="E954" s="468"/>
      <c r="F954" s="467"/>
      <c r="G954" s="467"/>
      <c r="H954" s="467"/>
      <c r="I954" s="466"/>
      <c r="J954" s="466"/>
      <c r="K954" s="466"/>
    </row>
    <row r="955" spans="1:11" ht="21.75" customHeight="1">
      <c r="A955" s="470"/>
      <c r="B955" s="469"/>
      <c r="C955" s="469"/>
      <c r="D955" s="497"/>
      <c r="E955" s="468"/>
      <c r="F955" s="467"/>
      <c r="G955" s="467"/>
      <c r="H955" s="467"/>
      <c r="I955" s="466"/>
      <c r="J955" s="466"/>
      <c r="K955" s="466"/>
    </row>
    <row r="956" spans="1:11" ht="21.75" customHeight="1">
      <c r="A956" s="470"/>
      <c r="B956" s="469"/>
      <c r="C956" s="469"/>
      <c r="D956" s="497"/>
      <c r="E956" s="468"/>
      <c r="F956" s="467"/>
      <c r="G956" s="467"/>
      <c r="H956" s="467"/>
      <c r="I956" s="466"/>
      <c r="J956" s="466"/>
      <c r="K956" s="466"/>
    </row>
    <row r="957" spans="1:11" ht="21.75" customHeight="1">
      <c r="A957" s="470"/>
      <c r="B957" s="469"/>
      <c r="C957" s="469"/>
      <c r="D957" s="497"/>
      <c r="E957" s="468"/>
      <c r="F957" s="467"/>
      <c r="G957" s="467"/>
      <c r="H957" s="467"/>
      <c r="I957" s="466"/>
      <c r="J957" s="466"/>
      <c r="K957" s="466"/>
    </row>
    <row r="958" spans="1:11" ht="21.75" customHeight="1">
      <c r="A958" s="470"/>
      <c r="B958" s="469"/>
      <c r="C958" s="469"/>
      <c r="D958" s="497"/>
      <c r="E958" s="468"/>
      <c r="F958" s="467"/>
      <c r="G958" s="467"/>
      <c r="H958" s="467"/>
      <c r="I958" s="466"/>
      <c r="J958" s="466"/>
      <c r="K958" s="466"/>
    </row>
    <row r="959" spans="1:11" ht="21.75" customHeight="1">
      <c r="A959" s="470"/>
      <c r="B959" s="469"/>
      <c r="C959" s="469"/>
      <c r="D959" s="497"/>
      <c r="E959" s="468"/>
      <c r="F959" s="467"/>
      <c r="G959" s="467"/>
      <c r="H959" s="467"/>
      <c r="I959" s="466"/>
      <c r="J959" s="466"/>
      <c r="K959" s="466"/>
    </row>
    <row r="960" spans="1:11" ht="21.75" customHeight="1">
      <c r="A960" s="470"/>
      <c r="B960" s="469"/>
      <c r="C960" s="469"/>
      <c r="D960" s="497"/>
      <c r="E960" s="468"/>
      <c r="F960" s="467"/>
      <c r="G960" s="467"/>
      <c r="H960" s="467"/>
      <c r="I960" s="466"/>
      <c r="J960" s="466"/>
      <c r="K960" s="466"/>
    </row>
    <row r="961" spans="1:11" ht="21.75" customHeight="1">
      <c r="A961" s="470"/>
      <c r="B961" s="469"/>
      <c r="C961" s="469"/>
      <c r="D961" s="497"/>
      <c r="E961" s="468"/>
      <c r="F961" s="467"/>
      <c r="G961" s="467"/>
      <c r="H961" s="467"/>
      <c r="I961" s="466"/>
      <c r="J961" s="466"/>
      <c r="K961" s="466"/>
    </row>
    <row r="962" spans="1:11" ht="21.75" customHeight="1">
      <c r="A962" s="470"/>
      <c r="B962" s="469"/>
      <c r="C962" s="469"/>
      <c r="D962" s="497"/>
      <c r="E962" s="468"/>
      <c r="F962" s="467"/>
      <c r="G962" s="467"/>
      <c r="H962" s="467"/>
      <c r="I962" s="466"/>
      <c r="J962" s="466"/>
      <c r="K962" s="466"/>
    </row>
    <row r="963" spans="1:11" ht="21.75" customHeight="1">
      <c r="A963" s="470"/>
      <c r="B963" s="469"/>
      <c r="C963" s="469"/>
      <c r="D963" s="497"/>
      <c r="E963" s="468"/>
      <c r="F963" s="467"/>
      <c r="G963" s="467"/>
      <c r="H963" s="467"/>
      <c r="I963" s="466"/>
      <c r="J963" s="466"/>
      <c r="K963" s="466"/>
    </row>
    <row r="964" spans="1:11" ht="21.75" customHeight="1">
      <c r="A964" s="470"/>
      <c r="B964" s="469"/>
      <c r="C964" s="469"/>
      <c r="D964" s="497"/>
      <c r="E964" s="468"/>
      <c r="F964" s="467"/>
      <c r="G964" s="467"/>
      <c r="H964" s="467"/>
      <c r="I964" s="466"/>
      <c r="J964" s="466"/>
      <c r="K964" s="466"/>
    </row>
    <row r="965" spans="1:11" ht="21.75" customHeight="1">
      <c r="A965" s="470"/>
      <c r="B965" s="469"/>
      <c r="C965" s="469"/>
      <c r="D965" s="497"/>
      <c r="E965" s="468"/>
      <c r="F965" s="467"/>
      <c r="G965" s="467"/>
      <c r="H965" s="467"/>
      <c r="I965" s="466"/>
      <c r="J965" s="466"/>
      <c r="K965" s="466"/>
    </row>
    <row r="966" spans="1:11" ht="21.75" customHeight="1">
      <c r="A966" s="470"/>
      <c r="B966" s="469"/>
      <c r="C966" s="469"/>
      <c r="D966" s="497"/>
      <c r="E966" s="468"/>
      <c r="F966" s="467"/>
      <c r="G966" s="467"/>
      <c r="H966" s="467"/>
      <c r="I966" s="466"/>
      <c r="J966" s="466"/>
      <c r="K966" s="466"/>
    </row>
    <row r="967" spans="1:11" ht="21.75" customHeight="1">
      <c r="A967" s="470"/>
      <c r="B967" s="469"/>
      <c r="C967" s="469"/>
      <c r="D967" s="497"/>
      <c r="E967" s="468"/>
      <c r="F967" s="467"/>
      <c r="G967" s="467"/>
      <c r="H967" s="467"/>
      <c r="I967" s="466"/>
      <c r="J967" s="466"/>
      <c r="K967" s="466"/>
    </row>
    <row r="968" spans="1:11" ht="21.75" customHeight="1">
      <c r="A968" s="470"/>
      <c r="B968" s="469"/>
      <c r="C968" s="469"/>
      <c r="D968" s="497"/>
      <c r="E968" s="468"/>
      <c r="F968" s="467"/>
      <c r="G968" s="467"/>
      <c r="H968" s="467"/>
      <c r="I968" s="466"/>
      <c r="J968" s="466"/>
      <c r="K968" s="466"/>
    </row>
    <row r="969" spans="1:11" ht="21.75" customHeight="1">
      <c r="A969" s="470"/>
      <c r="B969" s="469"/>
      <c r="C969" s="469"/>
      <c r="D969" s="497"/>
      <c r="E969" s="468"/>
      <c r="F969" s="467"/>
      <c r="G969" s="467"/>
      <c r="H969" s="467"/>
      <c r="I969" s="466"/>
      <c r="J969" s="466"/>
      <c r="K969" s="466"/>
    </row>
    <row r="970" spans="1:11" ht="21.75" customHeight="1">
      <c r="A970" s="470"/>
      <c r="B970" s="469"/>
      <c r="C970" s="469"/>
      <c r="D970" s="497"/>
      <c r="E970" s="468"/>
      <c r="F970" s="467"/>
      <c r="G970" s="467"/>
      <c r="H970" s="467"/>
      <c r="I970" s="466"/>
      <c r="J970" s="466"/>
      <c r="K970" s="466"/>
    </row>
    <row r="971" spans="1:11" ht="21.75" customHeight="1">
      <c r="A971" s="470"/>
      <c r="B971" s="469"/>
      <c r="C971" s="469"/>
      <c r="D971" s="497"/>
      <c r="E971" s="468"/>
      <c r="F971" s="467"/>
      <c r="G971" s="467"/>
      <c r="H971" s="467"/>
      <c r="I971" s="466"/>
      <c r="J971" s="466"/>
      <c r="K971" s="466"/>
    </row>
    <row r="972" spans="1:11" ht="21.75" customHeight="1">
      <c r="A972" s="470"/>
      <c r="B972" s="469"/>
      <c r="C972" s="469"/>
      <c r="D972" s="497"/>
      <c r="E972" s="468"/>
      <c r="F972" s="467"/>
      <c r="G972" s="467"/>
      <c r="H972" s="467"/>
      <c r="I972" s="466"/>
      <c r="J972" s="466"/>
      <c r="K972" s="466"/>
    </row>
    <row r="973" spans="1:11" ht="21.75" customHeight="1">
      <c r="A973" s="470"/>
      <c r="B973" s="469"/>
      <c r="C973" s="469"/>
      <c r="D973" s="497"/>
      <c r="E973" s="468"/>
      <c r="F973" s="467"/>
      <c r="G973" s="467"/>
      <c r="H973" s="467"/>
      <c r="I973" s="466"/>
      <c r="J973" s="466"/>
      <c r="K973" s="466"/>
    </row>
    <row r="974" spans="1:11" ht="21.75" customHeight="1">
      <c r="A974" s="470"/>
      <c r="B974" s="469"/>
      <c r="C974" s="469"/>
      <c r="D974" s="497"/>
      <c r="E974" s="468"/>
      <c r="F974" s="467"/>
      <c r="G974" s="467"/>
      <c r="H974" s="467"/>
      <c r="I974" s="466"/>
      <c r="J974" s="466"/>
      <c r="K974" s="466"/>
    </row>
    <row r="975" spans="1:11" ht="21.75" customHeight="1">
      <c r="A975" s="470"/>
      <c r="B975" s="469"/>
      <c r="C975" s="469"/>
      <c r="D975" s="497"/>
      <c r="E975" s="468"/>
      <c r="F975" s="467"/>
      <c r="G975" s="467"/>
      <c r="H975" s="467"/>
      <c r="I975" s="466"/>
      <c r="J975" s="466"/>
      <c r="K975" s="466"/>
    </row>
    <row r="976" spans="1:11" ht="21.75" customHeight="1">
      <c r="A976" s="470"/>
      <c r="B976" s="469"/>
      <c r="C976" s="469"/>
      <c r="D976" s="497"/>
      <c r="E976" s="468"/>
      <c r="F976" s="467"/>
      <c r="G976" s="467"/>
      <c r="H976" s="467"/>
      <c r="I976" s="466"/>
      <c r="J976" s="466"/>
      <c r="K976" s="466"/>
    </row>
    <row r="977" spans="1:11" ht="21.75" customHeight="1">
      <c r="A977" s="470"/>
      <c r="B977" s="469"/>
      <c r="C977" s="469"/>
      <c r="D977" s="497"/>
      <c r="E977" s="468"/>
      <c r="F977" s="467"/>
      <c r="G977" s="467"/>
      <c r="H977" s="467"/>
      <c r="I977" s="466"/>
      <c r="J977" s="466"/>
      <c r="K977" s="466"/>
    </row>
    <row r="978" spans="1:11" ht="21.75" customHeight="1">
      <c r="A978" s="470"/>
      <c r="B978" s="469"/>
      <c r="C978" s="469"/>
      <c r="D978" s="497"/>
      <c r="E978" s="468"/>
      <c r="F978" s="467"/>
      <c r="G978" s="467"/>
      <c r="H978" s="467"/>
      <c r="I978" s="466"/>
      <c r="J978" s="466"/>
      <c r="K978" s="466"/>
    </row>
    <row r="979" spans="1:11" ht="21.75" customHeight="1">
      <c r="A979" s="470"/>
      <c r="B979" s="469"/>
      <c r="C979" s="469"/>
      <c r="D979" s="497"/>
      <c r="E979" s="468"/>
      <c r="F979" s="467"/>
      <c r="G979" s="467"/>
      <c r="H979" s="467"/>
      <c r="I979" s="466"/>
      <c r="J979" s="466"/>
      <c r="K979" s="466"/>
    </row>
  </sheetData>
  <mergeCells count="8">
    <mergeCell ref="A2:E2"/>
    <mergeCell ref="L2:O2"/>
    <mergeCell ref="A1:O1"/>
    <mergeCell ref="I139:J139"/>
    <mergeCell ref="G41:J41"/>
    <mergeCell ref="L38:O38"/>
    <mergeCell ref="G50:J50"/>
    <mergeCell ref="G2:J2"/>
  </mergeCells>
  <conditionalFormatting sqref="A10">
    <cfRule type="duplicateValues" dxfId="18760" priority="7720"/>
    <cfRule type="duplicateValues" dxfId="18759" priority="7721"/>
    <cfRule type="duplicateValues" dxfId="18758" priority="7722"/>
    <cfRule type="duplicateValues" dxfId="18757" priority="7723"/>
    <cfRule type="duplicateValues" dxfId="18756" priority="7724"/>
    <cfRule type="duplicateValues" dxfId="18755" priority="7725"/>
    <cfRule type="duplicateValues" dxfId="18754" priority="7726"/>
    <cfRule type="duplicateValues" dxfId="18753" priority="7727"/>
    <cfRule type="duplicateValues" dxfId="18752" priority="7728"/>
    <cfRule type="duplicateValues" dxfId="18751" priority="7729"/>
    <cfRule type="duplicateValues" dxfId="18750" priority="7730"/>
    <cfRule type="duplicateValues" dxfId="18749" priority="7731"/>
    <cfRule type="duplicateValues" dxfId="18748" priority="7732"/>
    <cfRule type="duplicateValues" dxfId="18747" priority="7733"/>
    <cfRule type="duplicateValues" dxfId="18746" priority="7734"/>
    <cfRule type="duplicateValues" dxfId="18745" priority="7735"/>
    <cfRule type="duplicateValues" dxfId="18744" priority="7736"/>
    <cfRule type="duplicateValues" dxfId="18743" priority="7737"/>
    <cfRule type="duplicateValues" dxfId="18742" priority="7738"/>
    <cfRule type="duplicateValues" dxfId="18741" priority="7739"/>
    <cfRule type="duplicateValues" dxfId="18740" priority="7740"/>
    <cfRule type="duplicateValues" dxfId="18739" priority="7741"/>
    <cfRule type="duplicateValues" dxfId="18738" priority="7742"/>
    <cfRule type="duplicateValues" dxfId="18737" priority="7743"/>
    <cfRule type="duplicateValues" dxfId="18736" priority="7744"/>
    <cfRule type="duplicateValues" dxfId="18735" priority="7745"/>
    <cfRule type="duplicateValues" dxfId="18734" priority="7746"/>
    <cfRule type="duplicateValues" dxfId="18733" priority="7747"/>
    <cfRule type="duplicateValues" dxfId="18732" priority="7748"/>
    <cfRule type="duplicateValues" dxfId="18731" priority="7749"/>
    <cfRule type="duplicateValues" dxfId="18730" priority="7750"/>
    <cfRule type="duplicateValues" dxfId="18729" priority="7751"/>
    <cfRule type="duplicateValues" dxfId="18728" priority="7752"/>
    <cfRule type="duplicateValues" dxfId="18727" priority="7753"/>
    <cfRule type="duplicateValues" dxfId="18726" priority="7754"/>
    <cfRule type="duplicateValues" dxfId="18725" priority="7755"/>
    <cfRule type="duplicateValues" dxfId="18724" priority="7756"/>
    <cfRule type="duplicateValues" dxfId="18723" priority="7757"/>
    <cfRule type="duplicateValues" dxfId="18722" priority="7758"/>
    <cfRule type="duplicateValues" dxfId="18721" priority="7759"/>
    <cfRule type="duplicateValues" dxfId="18720" priority="7760"/>
    <cfRule type="duplicateValues" dxfId="18719" priority="7761"/>
    <cfRule type="duplicateValues" dxfId="18718" priority="7762"/>
    <cfRule type="duplicateValues" dxfId="18717" priority="7763"/>
    <cfRule type="duplicateValues" dxfId="18716" priority="7764"/>
    <cfRule type="duplicateValues" dxfId="18715" priority="7765"/>
    <cfRule type="duplicateValues" dxfId="18714" priority="7766"/>
    <cfRule type="duplicateValues" dxfId="18713" priority="7767"/>
    <cfRule type="duplicateValues" dxfId="18712" priority="7768"/>
    <cfRule type="duplicateValues" dxfId="18711" priority="7769"/>
    <cfRule type="duplicateValues" dxfId="18710" priority="7770"/>
    <cfRule type="duplicateValues" dxfId="18709" priority="7771"/>
    <cfRule type="duplicateValues" dxfId="18708" priority="7772"/>
    <cfRule type="duplicateValues" dxfId="18707" priority="7773"/>
    <cfRule type="duplicateValues" dxfId="18706" priority="7774"/>
    <cfRule type="duplicateValues" dxfId="18705" priority="7775"/>
    <cfRule type="duplicateValues" dxfId="18704" priority="7776"/>
    <cfRule type="duplicateValues" dxfId="18703" priority="7777"/>
    <cfRule type="duplicateValues" dxfId="18702" priority="7778"/>
    <cfRule type="duplicateValues" dxfId="18701" priority="7779"/>
    <cfRule type="duplicateValues" dxfId="18700" priority="7780"/>
    <cfRule type="duplicateValues" dxfId="18699" priority="7781"/>
    <cfRule type="duplicateValues" dxfId="18698" priority="7782"/>
    <cfRule type="duplicateValues" dxfId="18697" priority="7783"/>
    <cfRule type="duplicateValues" dxfId="18696" priority="7784"/>
    <cfRule type="duplicateValues" dxfId="18695" priority="7785"/>
    <cfRule type="duplicateValues" dxfId="18694" priority="7786"/>
    <cfRule type="duplicateValues" dxfId="18693" priority="7787"/>
    <cfRule type="duplicateValues" dxfId="18692" priority="7788"/>
  </conditionalFormatting>
  <conditionalFormatting sqref="A11">
    <cfRule type="duplicateValues" dxfId="18691" priority="6501"/>
    <cfRule type="duplicateValues" dxfId="18690" priority="6502"/>
    <cfRule type="duplicateValues" dxfId="18689" priority="6503"/>
    <cfRule type="duplicateValues" dxfId="18688" priority="6504"/>
    <cfRule type="duplicateValues" dxfId="18687" priority="6505"/>
    <cfRule type="duplicateValues" dxfId="18686" priority="6506"/>
    <cfRule type="duplicateValues" dxfId="18685" priority="6507"/>
    <cfRule type="duplicateValues" dxfId="18684" priority="6508"/>
    <cfRule type="duplicateValues" dxfId="18683" priority="6509"/>
    <cfRule type="duplicateValues" dxfId="18682" priority="6510"/>
    <cfRule type="duplicateValues" dxfId="18681" priority="6511"/>
    <cfRule type="duplicateValues" dxfId="18680" priority="6512"/>
    <cfRule type="duplicateValues" dxfId="18679" priority="6513"/>
    <cfRule type="duplicateValues" dxfId="18678" priority="6514"/>
    <cfRule type="duplicateValues" dxfId="18677" priority="6515"/>
    <cfRule type="duplicateValues" dxfId="18676" priority="6516"/>
    <cfRule type="duplicateValues" dxfId="18675" priority="6517"/>
    <cfRule type="duplicateValues" dxfId="18674" priority="6518"/>
    <cfRule type="duplicateValues" dxfId="18673" priority="6519"/>
    <cfRule type="duplicateValues" dxfId="18672" priority="6520"/>
    <cfRule type="duplicateValues" dxfId="18671" priority="6521"/>
    <cfRule type="duplicateValues" dxfId="18670" priority="6522"/>
    <cfRule type="duplicateValues" dxfId="18669" priority="6523"/>
    <cfRule type="duplicateValues" dxfId="18668" priority="6524"/>
    <cfRule type="duplicateValues" dxfId="18667" priority="6525"/>
    <cfRule type="duplicateValues" dxfId="18666" priority="6526"/>
    <cfRule type="duplicateValues" dxfId="18665" priority="6527"/>
    <cfRule type="duplicateValues" dxfId="18664" priority="6528"/>
    <cfRule type="duplicateValues" dxfId="18663" priority="6529"/>
    <cfRule type="duplicateValues" dxfId="18662" priority="6530"/>
    <cfRule type="duplicateValues" dxfId="18661" priority="6531"/>
    <cfRule type="duplicateValues" dxfId="18660" priority="6532"/>
    <cfRule type="duplicateValues" dxfId="18659" priority="6533"/>
    <cfRule type="duplicateValues" dxfId="18658" priority="6534"/>
    <cfRule type="duplicateValues" dxfId="18657" priority="6535"/>
    <cfRule type="duplicateValues" dxfId="18656" priority="6536"/>
    <cfRule type="duplicateValues" dxfId="18655" priority="6537"/>
    <cfRule type="duplicateValues" dxfId="18654" priority="6538"/>
    <cfRule type="duplicateValues" dxfId="18653" priority="6539"/>
    <cfRule type="duplicateValues" dxfId="18652" priority="6540"/>
    <cfRule type="duplicateValues" dxfId="18651" priority="6541"/>
    <cfRule type="duplicateValues" dxfId="18650" priority="6542"/>
    <cfRule type="duplicateValues" dxfId="18649" priority="6543"/>
    <cfRule type="duplicateValues" dxfId="18648" priority="6544"/>
    <cfRule type="duplicateValues" dxfId="18647" priority="6545"/>
    <cfRule type="duplicateValues" dxfId="18646" priority="6546"/>
    <cfRule type="duplicateValues" dxfId="18645" priority="6547"/>
    <cfRule type="duplicateValues" dxfId="18644" priority="6548"/>
    <cfRule type="duplicateValues" dxfId="18643" priority="6549"/>
    <cfRule type="duplicateValues" dxfId="18642" priority="6550"/>
    <cfRule type="duplicateValues" dxfId="18641" priority="6551"/>
    <cfRule type="duplicateValues" dxfId="18640" priority="6552"/>
    <cfRule type="duplicateValues" dxfId="18639" priority="6553"/>
    <cfRule type="duplicateValues" dxfId="18638" priority="6554"/>
    <cfRule type="duplicateValues" dxfId="18637" priority="6555"/>
    <cfRule type="duplicateValues" dxfId="18636" priority="6556"/>
    <cfRule type="duplicateValues" dxfId="18635" priority="6557"/>
    <cfRule type="duplicateValues" dxfId="18634" priority="6558"/>
    <cfRule type="duplicateValues" dxfId="18633" priority="6559"/>
    <cfRule type="duplicateValues" dxfId="18632" priority="6560"/>
    <cfRule type="duplicateValues" dxfId="18631" priority="6561"/>
    <cfRule type="duplicateValues" dxfId="18630" priority="6562"/>
    <cfRule type="duplicateValues" dxfId="18629" priority="6563"/>
    <cfRule type="duplicateValues" dxfId="18628" priority="6564"/>
    <cfRule type="duplicateValues" dxfId="18627" priority="6565"/>
    <cfRule type="duplicateValues" dxfId="18626" priority="6566"/>
    <cfRule type="duplicateValues" dxfId="18625" priority="6567"/>
    <cfRule type="duplicateValues" dxfId="18624" priority="6568"/>
    <cfRule type="duplicateValues" dxfId="18623" priority="6569"/>
  </conditionalFormatting>
  <conditionalFormatting sqref="A96">
    <cfRule type="duplicateValues" dxfId="18622" priority="7789"/>
    <cfRule type="duplicateValues" dxfId="18621" priority="7790"/>
    <cfRule type="duplicateValues" dxfId="18620" priority="7791"/>
    <cfRule type="duplicateValues" dxfId="18619" priority="7792"/>
    <cfRule type="duplicateValues" dxfId="18618" priority="7793"/>
    <cfRule type="duplicateValues" dxfId="18617" priority="7794"/>
    <cfRule type="duplicateValues" dxfId="18616" priority="7795"/>
    <cfRule type="duplicateValues" dxfId="18615" priority="7796"/>
    <cfRule type="duplicateValues" dxfId="18614" priority="7797"/>
    <cfRule type="duplicateValues" dxfId="18613" priority="7798"/>
    <cfRule type="duplicateValues" dxfId="18612" priority="7799"/>
    <cfRule type="duplicateValues" dxfId="18611" priority="7800"/>
    <cfRule type="duplicateValues" dxfId="18610" priority="7801"/>
    <cfRule type="duplicateValues" dxfId="18609" priority="7802"/>
    <cfRule type="duplicateValues" dxfId="18608" priority="7803"/>
    <cfRule type="duplicateValues" dxfId="18607" priority="7804"/>
    <cfRule type="duplicateValues" dxfId="18606" priority="7805"/>
    <cfRule type="duplicateValues" dxfId="18605" priority="7806"/>
    <cfRule type="duplicateValues" dxfId="18604" priority="7807"/>
    <cfRule type="duplicateValues" dxfId="18603" priority="7808"/>
    <cfRule type="duplicateValues" dxfId="18602" priority="7809"/>
    <cfRule type="duplicateValues" dxfId="18601" priority="7810"/>
    <cfRule type="duplicateValues" dxfId="18600" priority="7811"/>
    <cfRule type="duplicateValues" dxfId="18599" priority="7812"/>
  </conditionalFormatting>
  <conditionalFormatting sqref="A339">
    <cfRule type="duplicateValues" dxfId="18598" priority="114"/>
    <cfRule type="duplicateValues" dxfId="18597" priority="115"/>
    <cfRule type="duplicateValues" dxfId="18596" priority="116"/>
    <cfRule type="duplicateValues" dxfId="18595" priority="117"/>
    <cfRule type="duplicateValues" dxfId="18594" priority="118"/>
    <cfRule type="duplicateValues" dxfId="18593" priority="119"/>
    <cfRule type="duplicateValues" dxfId="18592" priority="120"/>
    <cfRule type="duplicateValues" dxfId="18591" priority="121"/>
    <cfRule type="duplicateValues" dxfId="18590" priority="122"/>
    <cfRule type="duplicateValues" dxfId="18589" priority="123"/>
    <cfRule type="duplicateValues" dxfId="18588" priority="124"/>
    <cfRule type="duplicateValues" dxfId="18587" priority="125"/>
    <cfRule type="duplicateValues" dxfId="18586" priority="126"/>
    <cfRule type="duplicateValues" dxfId="18585" priority="127"/>
    <cfRule type="duplicateValues" dxfId="18584" priority="128"/>
    <cfRule type="duplicateValues" dxfId="18583" priority="129"/>
    <cfRule type="duplicateValues" dxfId="18582" priority="130"/>
    <cfRule type="duplicateValues" dxfId="18581" priority="131"/>
    <cfRule type="duplicateValues" dxfId="18580" priority="132"/>
    <cfRule type="duplicateValues" dxfId="18579" priority="133"/>
    <cfRule type="duplicateValues" dxfId="18578" priority="134"/>
    <cfRule type="duplicateValues" dxfId="18577" priority="135"/>
    <cfRule type="duplicateValues" dxfId="18576" priority="136"/>
    <cfRule type="duplicateValues" dxfId="18575" priority="137"/>
    <cfRule type="duplicateValues" dxfId="18574" priority="138"/>
    <cfRule type="duplicateValues" dxfId="18573" priority="139"/>
    <cfRule type="duplicateValues" dxfId="18572" priority="140"/>
    <cfRule type="duplicateValues" dxfId="18571" priority="141"/>
    <cfRule type="duplicateValues" dxfId="18570" priority="142"/>
    <cfRule type="duplicateValues" dxfId="18569" priority="143"/>
    <cfRule type="duplicateValues" dxfId="18568" priority="144"/>
    <cfRule type="duplicateValues" dxfId="18567" priority="145"/>
    <cfRule type="duplicateValues" dxfId="18566" priority="146"/>
    <cfRule type="duplicateValues" dxfId="18565" priority="147"/>
    <cfRule type="duplicateValues" dxfId="18564" priority="148"/>
    <cfRule type="duplicateValues" dxfId="18563" priority="149"/>
    <cfRule type="duplicateValues" dxfId="18562" priority="150"/>
    <cfRule type="duplicateValues" dxfId="18561" priority="151"/>
    <cfRule type="duplicateValues" dxfId="18560" priority="152"/>
    <cfRule type="duplicateValues" dxfId="18559" priority="153"/>
    <cfRule type="duplicateValues" dxfId="18558" priority="154"/>
    <cfRule type="duplicateValues" dxfId="18557" priority="155"/>
    <cfRule type="duplicateValues" dxfId="18556" priority="156"/>
    <cfRule type="duplicateValues" dxfId="18555" priority="157"/>
    <cfRule type="duplicateValues" dxfId="18554" priority="158"/>
    <cfRule type="duplicateValues" dxfId="18553" priority="159"/>
    <cfRule type="duplicateValues" dxfId="18552" priority="160"/>
    <cfRule type="duplicateValues" dxfId="18551" priority="161"/>
    <cfRule type="duplicateValues" dxfId="18550" priority="162"/>
    <cfRule type="duplicateValues" dxfId="18549" priority="163"/>
    <cfRule type="duplicateValues" dxfId="18548" priority="164"/>
    <cfRule type="duplicateValues" dxfId="18547" priority="165"/>
    <cfRule type="duplicateValues" dxfId="18546" priority="166"/>
    <cfRule type="duplicateValues" dxfId="18545" priority="167"/>
    <cfRule type="duplicateValues" dxfId="18544" priority="168"/>
    <cfRule type="duplicateValues" dxfId="18543" priority="169"/>
    <cfRule type="duplicateValues" dxfId="18542" priority="170"/>
    <cfRule type="duplicateValues" dxfId="18541" priority="171"/>
    <cfRule type="duplicateValues" dxfId="18540" priority="172"/>
    <cfRule type="duplicateValues" dxfId="18539" priority="173"/>
    <cfRule type="duplicateValues" dxfId="18538" priority="174"/>
    <cfRule type="duplicateValues" dxfId="18537" priority="175"/>
    <cfRule type="duplicateValues" dxfId="18536" priority="176"/>
    <cfRule type="duplicateValues" dxfId="18535" priority="177"/>
    <cfRule type="duplicateValues" dxfId="18534" priority="178"/>
    <cfRule type="duplicateValues" dxfId="18533" priority="179"/>
    <cfRule type="duplicateValues" dxfId="18532" priority="180"/>
    <cfRule type="duplicateValues" dxfId="18531" priority="181"/>
    <cfRule type="duplicateValues" dxfId="18530" priority="182"/>
    <cfRule type="duplicateValues" dxfId="18529" priority="183"/>
    <cfRule type="duplicateValues" dxfId="18528" priority="184"/>
    <cfRule type="duplicateValues" dxfId="18527" priority="185"/>
    <cfRule type="duplicateValues" dxfId="18526" priority="186"/>
    <cfRule type="duplicateValues" dxfId="18525" priority="187"/>
    <cfRule type="duplicateValues" dxfId="18524" priority="188"/>
    <cfRule type="duplicateValues" dxfId="18523" priority="189"/>
    <cfRule type="duplicateValues" dxfId="18522" priority="190"/>
    <cfRule type="duplicateValues" dxfId="18521" priority="191"/>
    <cfRule type="duplicateValues" dxfId="18520" priority="192"/>
    <cfRule type="duplicateValues" dxfId="18519" priority="193"/>
    <cfRule type="duplicateValues" dxfId="18518" priority="194"/>
    <cfRule type="duplicateValues" dxfId="18517" priority="195"/>
    <cfRule type="duplicateValues" dxfId="18516" priority="196"/>
    <cfRule type="duplicateValues" dxfId="18515" priority="197"/>
    <cfRule type="duplicateValues" dxfId="18514" priority="198"/>
    <cfRule type="duplicateValues" dxfId="18513" priority="199"/>
    <cfRule type="duplicateValues" dxfId="18512" priority="200"/>
    <cfRule type="duplicateValues" dxfId="18511" priority="201"/>
    <cfRule type="duplicateValues" dxfId="18510" priority="202"/>
    <cfRule type="duplicateValues" dxfId="18509" priority="203"/>
    <cfRule type="duplicateValues" dxfId="18508" priority="204"/>
    <cfRule type="duplicateValues" dxfId="18507" priority="205"/>
    <cfRule type="duplicateValues" dxfId="18506" priority="206"/>
    <cfRule type="duplicateValues" dxfId="18505" priority="207"/>
    <cfRule type="duplicateValues" dxfId="18504" priority="208"/>
    <cfRule type="duplicateValues" dxfId="18503" priority="209"/>
    <cfRule type="duplicateValues" dxfId="18502" priority="210"/>
    <cfRule type="duplicateValues" dxfId="18501" priority="211"/>
    <cfRule type="duplicateValues" dxfId="18500" priority="212"/>
  </conditionalFormatting>
  <conditionalFormatting sqref="D339">
    <cfRule type="duplicateValues" dxfId="18499" priority="15"/>
    <cfRule type="duplicateValues" dxfId="18498" priority="16"/>
    <cfRule type="duplicateValues" dxfId="18497" priority="17"/>
    <cfRule type="duplicateValues" dxfId="18496" priority="18"/>
    <cfRule type="duplicateValues" dxfId="18495" priority="19"/>
    <cfRule type="duplicateValues" dxfId="18494" priority="20"/>
    <cfRule type="duplicateValues" dxfId="18493" priority="21"/>
    <cfRule type="duplicateValues" dxfId="18492" priority="22"/>
    <cfRule type="duplicateValues" dxfId="18491" priority="23"/>
    <cfRule type="duplicateValues" dxfId="18490" priority="24"/>
    <cfRule type="duplicateValues" dxfId="18489" priority="25"/>
    <cfRule type="duplicateValues" dxfId="18488" priority="26"/>
    <cfRule type="duplicateValues" dxfId="18487" priority="27"/>
    <cfRule type="duplicateValues" dxfId="18486" priority="28"/>
    <cfRule type="duplicateValues" dxfId="18485" priority="29"/>
    <cfRule type="duplicateValues" dxfId="18484" priority="30"/>
    <cfRule type="duplicateValues" dxfId="18483" priority="31"/>
    <cfRule type="duplicateValues" dxfId="18482" priority="32"/>
    <cfRule type="duplicateValues" dxfId="18481" priority="33"/>
    <cfRule type="duplicateValues" dxfId="18480" priority="34"/>
    <cfRule type="duplicateValues" dxfId="18479" priority="35"/>
    <cfRule type="duplicateValues" dxfId="18478" priority="36"/>
    <cfRule type="duplicateValues" dxfId="18477" priority="37"/>
    <cfRule type="duplicateValues" dxfId="18476" priority="38"/>
    <cfRule type="duplicateValues" dxfId="18475" priority="39"/>
    <cfRule type="duplicateValues" dxfId="18474" priority="40"/>
    <cfRule type="duplicateValues" dxfId="18473" priority="41"/>
    <cfRule type="duplicateValues" dxfId="18472" priority="42"/>
    <cfRule type="duplicateValues" dxfId="18471" priority="43"/>
    <cfRule type="duplicateValues" dxfId="18470" priority="44"/>
    <cfRule type="duplicateValues" dxfId="18469" priority="45"/>
    <cfRule type="duplicateValues" dxfId="18468" priority="46"/>
    <cfRule type="duplicateValues" dxfId="18467" priority="47"/>
    <cfRule type="duplicateValues" dxfId="18466" priority="48"/>
    <cfRule type="duplicateValues" dxfId="18465" priority="49"/>
    <cfRule type="duplicateValues" dxfId="18464" priority="50"/>
    <cfRule type="duplicateValues" dxfId="18463" priority="51"/>
    <cfRule type="duplicateValues" dxfId="18462" priority="52"/>
    <cfRule type="duplicateValues" dxfId="18461" priority="53"/>
    <cfRule type="duplicateValues" dxfId="18460" priority="54"/>
    <cfRule type="duplicateValues" dxfId="18459" priority="55"/>
    <cfRule type="duplicateValues" dxfId="18458" priority="56"/>
    <cfRule type="duplicateValues" dxfId="18457" priority="57"/>
    <cfRule type="duplicateValues" dxfId="18456" priority="58"/>
    <cfRule type="duplicateValues" dxfId="18455" priority="59"/>
    <cfRule type="duplicateValues" dxfId="18454" priority="60"/>
    <cfRule type="duplicateValues" dxfId="18453" priority="61"/>
    <cfRule type="duplicateValues" dxfId="18452" priority="62"/>
    <cfRule type="duplicateValues" dxfId="18451" priority="63"/>
    <cfRule type="duplicateValues" dxfId="18450" priority="64"/>
    <cfRule type="duplicateValues" dxfId="18449" priority="65"/>
    <cfRule type="duplicateValues" dxfId="18448" priority="66"/>
    <cfRule type="duplicateValues" dxfId="18447" priority="67"/>
    <cfRule type="duplicateValues" dxfId="18446" priority="68"/>
    <cfRule type="duplicateValues" dxfId="18445" priority="69"/>
    <cfRule type="duplicateValues" dxfId="18444" priority="70"/>
    <cfRule type="duplicateValues" dxfId="18443" priority="71"/>
    <cfRule type="duplicateValues" dxfId="18442" priority="72"/>
    <cfRule type="duplicateValues" dxfId="18441" priority="73"/>
    <cfRule type="duplicateValues" dxfId="18440" priority="74"/>
    <cfRule type="duplicateValues" dxfId="18439" priority="75"/>
    <cfRule type="duplicateValues" dxfId="18438" priority="76"/>
    <cfRule type="duplicateValues" dxfId="18437" priority="77"/>
    <cfRule type="duplicateValues" dxfId="18436" priority="78"/>
    <cfRule type="duplicateValues" dxfId="18435" priority="79"/>
    <cfRule type="duplicateValues" dxfId="18434" priority="80"/>
    <cfRule type="duplicateValues" dxfId="18433" priority="81"/>
    <cfRule type="duplicateValues" dxfId="18432" priority="82"/>
    <cfRule type="duplicateValues" dxfId="18431" priority="83"/>
    <cfRule type="duplicateValues" dxfId="18430" priority="84"/>
    <cfRule type="duplicateValues" dxfId="18429" priority="85"/>
    <cfRule type="duplicateValues" dxfId="18428" priority="86"/>
    <cfRule type="duplicateValues" dxfId="18427" priority="87"/>
    <cfRule type="duplicateValues" dxfId="18426" priority="88"/>
    <cfRule type="duplicateValues" dxfId="18425" priority="89"/>
    <cfRule type="duplicateValues" dxfId="18424" priority="90"/>
    <cfRule type="duplicateValues" dxfId="18423" priority="91"/>
    <cfRule type="duplicateValues" dxfId="18422" priority="92"/>
    <cfRule type="duplicateValues" dxfId="18421" priority="93"/>
    <cfRule type="duplicateValues" dxfId="18420" priority="94"/>
    <cfRule type="duplicateValues" dxfId="18419" priority="95"/>
    <cfRule type="duplicateValues" dxfId="18418" priority="96"/>
    <cfRule type="duplicateValues" dxfId="18417" priority="97"/>
    <cfRule type="duplicateValues" dxfId="18416" priority="98"/>
    <cfRule type="duplicateValues" dxfId="18415" priority="99"/>
    <cfRule type="duplicateValues" dxfId="18414" priority="100"/>
    <cfRule type="duplicateValues" dxfId="18413" priority="101"/>
    <cfRule type="duplicateValues" dxfId="18412" priority="102"/>
    <cfRule type="duplicateValues" dxfId="18411" priority="103"/>
    <cfRule type="duplicateValues" dxfId="18410" priority="104"/>
    <cfRule type="duplicateValues" dxfId="18409" priority="105"/>
    <cfRule type="duplicateValues" dxfId="18408" priority="106"/>
    <cfRule type="duplicateValues" dxfId="18407" priority="107"/>
    <cfRule type="duplicateValues" dxfId="18406" priority="108"/>
    <cfRule type="duplicateValues" dxfId="18405" priority="109"/>
    <cfRule type="duplicateValues" dxfId="18404" priority="110"/>
    <cfRule type="duplicateValues" dxfId="18403" priority="111"/>
    <cfRule type="duplicateValues" dxfId="18402" priority="112"/>
    <cfRule type="duplicateValues" dxfId="18401" priority="113"/>
  </conditionalFormatting>
  <conditionalFormatting sqref="G6">
    <cfRule type="duplicateValues" dxfId="18400" priority="12421"/>
    <cfRule type="duplicateValues" dxfId="18399" priority="12422"/>
    <cfRule type="duplicateValues" dxfId="18398" priority="12423"/>
    <cfRule type="duplicateValues" dxfId="18397" priority="12424"/>
    <cfRule type="duplicateValues" dxfId="18396" priority="12425"/>
    <cfRule type="duplicateValues" dxfId="18395" priority="12426"/>
    <cfRule type="duplicateValues" dxfId="18394" priority="12427"/>
    <cfRule type="duplicateValues" dxfId="18393" priority="12428"/>
    <cfRule type="duplicateValues" dxfId="18392" priority="12429"/>
    <cfRule type="duplicateValues" dxfId="18391" priority="12430"/>
    <cfRule type="duplicateValues" dxfId="18390" priority="12431"/>
    <cfRule type="duplicateValues" dxfId="18389" priority="12432"/>
    <cfRule type="duplicateValues" dxfId="18388" priority="12433"/>
    <cfRule type="duplicateValues" dxfId="18387" priority="12434"/>
    <cfRule type="duplicateValues" dxfId="18386" priority="12435"/>
    <cfRule type="duplicateValues" dxfId="18385" priority="12436"/>
    <cfRule type="duplicateValues" dxfId="18384" priority="12437"/>
    <cfRule type="duplicateValues" dxfId="18383" priority="12438"/>
    <cfRule type="duplicateValues" dxfId="18382" priority="12439"/>
    <cfRule type="duplicateValues" dxfId="18381" priority="12440"/>
    <cfRule type="duplicateValues" dxfId="18380" priority="12441"/>
    <cfRule type="duplicateValues" dxfId="18379" priority="12442"/>
    <cfRule type="duplicateValues" dxfId="18378" priority="12443"/>
    <cfRule type="duplicateValues" dxfId="18377" priority="12444"/>
    <cfRule type="duplicateValues" dxfId="18376" priority="12445"/>
  </conditionalFormatting>
  <conditionalFormatting sqref="G7">
    <cfRule type="duplicateValues" dxfId="18375" priority="1"/>
    <cfRule type="duplicateValues" dxfId="18374" priority="2"/>
    <cfRule type="duplicateValues" dxfId="18373" priority="3"/>
    <cfRule type="duplicateValues" dxfId="18372" priority="4"/>
    <cfRule type="duplicateValues" dxfId="18371" priority="5"/>
    <cfRule type="duplicateValues" dxfId="18370" priority="6"/>
    <cfRule type="duplicateValues" dxfId="18369" priority="7"/>
    <cfRule type="duplicateValues" dxfId="18368" priority="8"/>
    <cfRule type="duplicateValues" dxfId="18367" priority="9"/>
    <cfRule type="duplicateValues" dxfId="18366" priority="10"/>
    <cfRule type="duplicateValues" dxfId="18365" priority="11"/>
    <cfRule type="duplicateValues" dxfId="18364" priority="12"/>
    <cfRule type="duplicateValues" dxfId="18363" priority="13"/>
    <cfRule type="duplicateValues" dxfId="18362" priority="14"/>
  </conditionalFormatting>
  <conditionalFormatting sqref="G8:G9">
    <cfRule type="duplicateValues" dxfId="18361" priority="8866"/>
    <cfRule type="duplicateValues" dxfId="18360" priority="8867"/>
    <cfRule type="duplicateValues" dxfId="18359" priority="8868"/>
    <cfRule type="duplicateValues" dxfId="18358" priority="8869"/>
    <cfRule type="duplicateValues" dxfId="18357" priority="8870"/>
  </conditionalFormatting>
  <conditionalFormatting sqref="G10:G11">
    <cfRule type="duplicateValues" dxfId="18356" priority="8809"/>
    <cfRule type="duplicateValues" dxfId="18355" priority="8810"/>
    <cfRule type="duplicateValues" dxfId="18354" priority="8811"/>
    <cfRule type="duplicateValues" dxfId="18353" priority="8812"/>
    <cfRule type="duplicateValues" dxfId="18352" priority="8813"/>
    <cfRule type="duplicateValues" dxfId="18351" priority="8814"/>
    <cfRule type="duplicateValues" dxfId="18350" priority="8815"/>
    <cfRule type="duplicateValues" dxfId="18349" priority="8816"/>
    <cfRule type="duplicateValues" dxfId="18348" priority="8817"/>
    <cfRule type="duplicateValues" dxfId="18347" priority="8818"/>
    <cfRule type="duplicateValues" dxfId="18346" priority="8819"/>
    <cfRule type="duplicateValues" dxfId="18345" priority="8820"/>
    <cfRule type="duplicateValues" dxfId="18344" priority="8821"/>
    <cfRule type="duplicateValues" dxfId="18343" priority="8822"/>
    <cfRule type="duplicateValues" dxfId="18342" priority="8823"/>
    <cfRule type="duplicateValues" dxfId="18341" priority="8824"/>
    <cfRule type="duplicateValues" dxfId="18340" priority="8825"/>
    <cfRule type="duplicateValues" dxfId="18339" priority="8826"/>
    <cfRule type="duplicateValues" dxfId="18338" priority="8827"/>
    <cfRule type="duplicateValues" dxfId="18337" priority="8828"/>
    <cfRule type="duplicateValues" dxfId="18336" priority="8829"/>
    <cfRule type="duplicateValues" dxfId="18335" priority="8830"/>
    <cfRule type="duplicateValues" dxfId="18334" priority="8831"/>
    <cfRule type="duplicateValues" dxfId="18333" priority="8832"/>
    <cfRule type="duplicateValues" dxfId="18332" priority="8833"/>
    <cfRule type="duplicateValues" dxfId="18331" priority="8834"/>
    <cfRule type="duplicateValues" dxfId="18330" priority="8835"/>
    <cfRule type="duplicateValues" dxfId="18329" priority="8836"/>
    <cfRule type="duplicateValues" dxfId="18328" priority="8837"/>
    <cfRule type="duplicateValues" dxfId="18327" priority="8838"/>
    <cfRule type="duplicateValues" dxfId="18326" priority="8839"/>
    <cfRule type="duplicateValues" dxfId="18325" priority="8840"/>
    <cfRule type="duplicateValues" dxfId="18324" priority="8841"/>
    <cfRule type="duplicateValues" dxfId="18323" priority="8842"/>
    <cfRule type="duplicateValues" dxfId="18322" priority="8843"/>
    <cfRule type="duplicateValues" dxfId="18321" priority="8844"/>
    <cfRule type="duplicateValues" dxfId="18320" priority="8845"/>
    <cfRule type="duplicateValues" dxfId="18319" priority="8846"/>
    <cfRule type="duplicateValues" dxfId="18318" priority="8847"/>
    <cfRule type="duplicateValues" dxfId="18317" priority="8848"/>
    <cfRule type="duplicateValues" dxfId="18316" priority="8849"/>
    <cfRule type="duplicateValues" dxfId="18315" priority="8850"/>
    <cfRule type="duplicateValues" dxfId="18314" priority="8851"/>
    <cfRule type="duplicateValues" dxfId="18313" priority="8852"/>
    <cfRule type="duplicateValues" dxfId="18312" priority="8853"/>
    <cfRule type="duplicateValues" dxfId="18311" priority="8854"/>
    <cfRule type="duplicateValues" dxfId="18310" priority="8855"/>
    <cfRule type="duplicateValues" dxfId="18309" priority="8856"/>
    <cfRule type="duplicateValues" dxfId="18308" priority="8857"/>
    <cfRule type="duplicateValues" dxfId="18307" priority="8858"/>
    <cfRule type="duplicateValues" dxfId="18306" priority="8859"/>
    <cfRule type="duplicateValues" dxfId="18305" priority="8860"/>
    <cfRule type="duplicateValues" dxfId="18304" priority="8861"/>
    <cfRule type="duplicateValues" dxfId="18303" priority="8862"/>
    <cfRule type="duplicateValues" dxfId="18302" priority="8863"/>
    <cfRule type="duplicateValues" dxfId="18301" priority="8864"/>
    <cfRule type="duplicateValues" dxfId="18300" priority="8865"/>
  </conditionalFormatting>
  <conditionalFormatting sqref="G12">
    <cfRule type="duplicateValues" dxfId="18299" priority="12327"/>
    <cfRule type="duplicateValues" dxfId="18298" priority="12328"/>
    <cfRule type="duplicateValues" dxfId="18297" priority="12329"/>
    <cfRule type="duplicateValues" dxfId="18296" priority="12330"/>
    <cfRule type="duplicateValues" dxfId="18295" priority="12331"/>
    <cfRule type="duplicateValues" dxfId="18294" priority="12332"/>
    <cfRule type="duplicateValues" dxfId="18293" priority="12333"/>
    <cfRule type="duplicateValues" dxfId="18292" priority="12334"/>
    <cfRule type="duplicateValues" dxfId="18291" priority="12335"/>
    <cfRule type="duplicateValues" dxfId="18290" priority="12336"/>
    <cfRule type="duplicateValues" dxfId="18289" priority="12337"/>
    <cfRule type="duplicateValues" dxfId="18288" priority="12338"/>
    <cfRule type="duplicateValues" dxfId="18287" priority="12339"/>
    <cfRule type="duplicateValues" dxfId="18286" priority="12340"/>
    <cfRule type="duplicateValues" dxfId="18285" priority="12341"/>
    <cfRule type="duplicateValues" dxfId="18284" priority="12342"/>
    <cfRule type="duplicateValues" dxfId="18283" priority="12343"/>
    <cfRule type="duplicateValues" dxfId="18282" priority="12344"/>
    <cfRule type="duplicateValues" dxfId="18281" priority="12345"/>
    <cfRule type="duplicateValues" dxfId="18280" priority="12346"/>
    <cfRule type="duplicateValues" dxfId="18279" priority="12347"/>
    <cfRule type="duplicateValues" dxfId="18278" priority="12348"/>
    <cfRule type="duplicateValues" dxfId="18277" priority="12349"/>
    <cfRule type="duplicateValues" dxfId="18276" priority="12350"/>
    <cfRule type="duplicateValues" dxfId="18275" priority="12351"/>
    <cfRule type="duplicateValues" dxfId="18274" priority="12352"/>
    <cfRule type="duplicateValues" dxfId="18273" priority="12353"/>
    <cfRule type="duplicateValues" dxfId="18272" priority="12354"/>
    <cfRule type="duplicateValues" dxfId="18271" priority="12355"/>
    <cfRule type="duplicateValues" dxfId="18270" priority="12356"/>
    <cfRule type="duplicateValues" dxfId="18269" priority="12357"/>
    <cfRule type="duplicateValues" dxfId="18268" priority="12358"/>
    <cfRule type="duplicateValues" dxfId="18267" priority="12359"/>
    <cfRule type="duplicateValues" dxfId="18266" priority="12360"/>
    <cfRule type="duplicateValues" dxfId="18265" priority="12361"/>
    <cfRule type="duplicateValues" dxfId="18264" priority="12362"/>
    <cfRule type="duplicateValues" dxfId="18263" priority="12363"/>
    <cfRule type="duplicateValues" dxfId="18262" priority="12364"/>
    <cfRule type="duplicateValues" dxfId="18261" priority="12365"/>
    <cfRule type="duplicateValues" dxfId="18260" priority="12366"/>
    <cfRule type="duplicateValues" dxfId="18259" priority="12367"/>
    <cfRule type="duplicateValues" dxfId="18258" priority="12368"/>
    <cfRule type="duplicateValues" dxfId="18257" priority="12369"/>
    <cfRule type="duplicateValues" dxfId="18256" priority="12370"/>
    <cfRule type="duplicateValues" dxfId="18255" priority="12371"/>
    <cfRule type="duplicateValues" dxfId="18254" priority="12372"/>
    <cfRule type="duplicateValues" dxfId="18253" priority="12373"/>
    <cfRule type="duplicateValues" dxfId="18252" priority="12374"/>
    <cfRule type="duplicateValues" dxfId="18251" priority="12375"/>
    <cfRule type="duplicateValues" dxfId="18250" priority="12376"/>
    <cfRule type="duplicateValues" dxfId="18249" priority="12377"/>
    <cfRule type="duplicateValues" dxfId="18248" priority="12378"/>
    <cfRule type="duplicateValues" dxfId="18247" priority="12379"/>
    <cfRule type="duplicateValues" dxfId="18246" priority="12380"/>
    <cfRule type="duplicateValues" dxfId="18245" priority="12381"/>
    <cfRule type="duplicateValues" dxfId="18244" priority="12382"/>
    <cfRule type="duplicateValues" dxfId="18243" priority="12383"/>
    <cfRule type="duplicateValues" dxfId="18242" priority="12384"/>
    <cfRule type="duplicateValues" dxfId="18241" priority="12385"/>
    <cfRule type="duplicateValues" dxfId="18240" priority="12386"/>
    <cfRule type="duplicateValues" dxfId="18239" priority="12387"/>
    <cfRule type="duplicateValues" dxfId="18238" priority="12388"/>
    <cfRule type="duplicateValues" dxfId="18237" priority="12389"/>
    <cfRule type="duplicateValues" dxfId="18236" priority="12390"/>
    <cfRule type="duplicateValues" dxfId="18235" priority="12391"/>
    <cfRule type="duplicateValues" dxfId="18234" priority="12392"/>
    <cfRule type="duplicateValues" dxfId="18233" priority="12393"/>
    <cfRule type="duplicateValues" dxfId="18232" priority="12394"/>
    <cfRule type="duplicateValues" dxfId="18231" priority="12395"/>
    <cfRule type="duplicateValues" dxfId="18230" priority="12396"/>
    <cfRule type="duplicateValues" dxfId="18229" priority="12397"/>
    <cfRule type="duplicateValues" dxfId="18228" priority="12398"/>
    <cfRule type="duplicateValues" dxfId="18227" priority="12399"/>
    <cfRule type="duplicateValues" dxfId="18226" priority="12400"/>
    <cfRule type="duplicateValues" dxfId="18225" priority="12401"/>
    <cfRule type="duplicateValues" dxfId="18224" priority="12402"/>
    <cfRule type="duplicateValues" dxfId="18223" priority="12403"/>
    <cfRule type="duplicateValues" dxfId="18222" priority="12404"/>
    <cfRule type="duplicateValues" dxfId="18221" priority="12405"/>
    <cfRule type="duplicateValues" dxfId="18220" priority="12406"/>
    <cfRule type="duplicateValues" dxfId="18219" priority="12407"/>
    <cfRule type="duplicateValues" dxfId="18218" priority="12408"/>
    <cfRule type="duplicateValues" dxfId="18217" priority="12409"/>
    <cfRule type="duplicateValues" dxfId="18216" priority="12410"/>
    <cfRule type="duplicateValues" dxfId="18215" priority="12411"/>
    <cfRule type="duplicateValues" dxfId="18214" priority="12412"/>
    <cfRule type="duplicateValues" dxfId="18213" priority="12413"/>
    <cfRule type="duplicateValues" dxfId="18212" priority="12414"/>
    <cfRule type="duplicateValues" dxfId="18211" priority="12415"/>
    <cfRule type="duplicateValues" dxfId="18210" priority="12416"/>
    <cfRule type="duplicateValues" dxfId="18209" priority="12417"/>
    <cfRule type="duplicateValues" dxfId="18208" priority="12418"/>
    <cfRule type="duplicateValues" dxfId="18207" priority="12419"/>
    <cfRule type="duplicateValues" dxfId="18206" priority="12420"/>
  </conditionalFormatting>
  <conditionalFormatting sqref="G13">
    <cfRule type="duplicateValues" dxfId="18205" priority="6570"/>
    <cfRule type="duplicateValues" dxfId="18204" priority="6571"/>
    <cfRule type="duplicateValues" dxfId="18203" priority="6572"/>
    <cfRule type="duplicateValues" dxfId="18202" priority="6573"/>
    <cfRule type="duplicateValues" dxfId="18201" priority="6574"/>
    <cfRule type="duplicateValues" dxfId="18200" priority="6575"/>
    <cfRule type="duplicateValues" dxfId="18199" priority="6576"/>
    <cfRule type="duplicateValues" dxfId="18198" priority="6577"/>
    <cfRule type="duplicateValues" dxfId="18197" priority="6578"/>
    <cfRule type="duplicateValues" dxfId="18196" priority="6579"/>
    <cfRule type="duplicateValues" dxfId="18195" priority="6580"/>
    <cfRule type="duplicateValues" dxfId="18194" priority="6581"/>
    <cfRule type="duplicateValues" dxfId="18193" priority="6582"/>
    <cfRule type="duplicateValues" dxfId="18192" priority="6583"/>
    <cfRule type="duplicateValues" dxfId="18191" priority="6584"/>
    <cfRule type="duplicateValues" dxfId="18190" priority="6585"/>
    <cfRule type="duplicateValues" dxfId="18189" priority="6586"/>
    <cfRule type="duplicateValues" dxfId="18188" priority="6587"/>
    <cfRule type="duplicateValues" dxfId="18187" priority="6588"/>
    <cfRule type="duplicateValues" dxfId="18186" priority="6589"/>
    <cfRule type="duplicateValues" dxfId="18185" priority="6590"/>
    <cfRule type="duplicateValues" dxfId="18184" priority="6591"/>
    <cfRule type="duplicateValues" dxfId="18183" priority="6592"/>
    <cfRule type="duplicateValues" dxfId="18182" priority="6593"/>
    <cfRule type="duplicateValues" dxfId="18181" priority="6594"/>
    <cfRule type="duplicateValues" dxfId="18180" priority="6595"/>
    <cfRule type="duplicateValues" dxfId="18179" priority="6596"/>
    <cfRule type="duplicateValues" dxfId="18178" priority="6597"/>
    <cfRule type="duplicateValues" dxfId="18177" priority="6598"/>
    <cfRule type="duplicateValues" dxfId="18176" priority="6599"/>
    <cfRule type="duplicateValues" dxfId="18175" priority="6600"/>
    <cfRule type="duplicateValues" dxfId="18174" priority="6601"/>
    <cfRule type="duplicateValues" dxfId="18173" priority="6602"/>
    <cfRule type="duplicateValues" dxfId="18172" priority="6603"/>
    <cfRule type="duplicateValues" dxfId="18171" priority="6604"/>
    <cfRule type="duplicateValues" dxfId="18170" priority="6605"/>
    <cfRule type="duplicateValues" dxfId="18169" priority="6606"/>
    <cfRule type="duplicateValues" dxfId="18168" priority="6607"/>
    <cfRule type="duplicateValues" dxfId="18167" priority="6608"/>
    <cfRule type="duplicateValues" dxfId="18166" priority="6609"/>
    <cfRule type="duplicateValues" dxfId="18165" priority="6610"/>
    <cfRule type="duplicateValues" dxfId="18164" priority="6611"/>
    <cfRule type="duplicateValues" dxfId="18163" priority="6612"/>
    <cfRule type="duplicateValues" dxfId="18162" priority="6613"/>
    <cfRule type="duplicateValues" dxfId="18161" priority="6614"/>
    <cfRule type="duplicateValues" dxfId="18160" priority="6615"/>
    <cfRule type="duplicateValues" dxfId="18159" priority="6616"/>
    <cfRule type="duplicateValues" dxfId="18158" priority="6617"/>
    <cfRule type="duplicateValues" dxfId="18157" priority="6618"/>
    <cfRule type="duplicateValues" dxfId="18156" priority="6619"/>
    <cfRule type="duplicateValues" dxfId="18155" priority="6620"/>
    <cfRule type="duplicateValues" dxfId="18154" priority="6621"/>
    <cfRule type="duplicateValues" dxfId="18153" priority="6622"/>
    <cfRule type="duplicateValues" dxfId="18152" priority="6623"/>
    <cfRule type="duplicateValues" dxfId="18151" priority="6624"/>
    <cfRule type="duplicateValues" dxfId="18150" priority="6625"/>
    <cfRule type="duplicateValues" dxfId="18149" priority="6626"/>
    <cfRule type="duplicateValues" dxfId="18148" priority="6627"/>
    <cfRule type="duplicateValues" dxfId="18147" priority="6628"/>
    <cfRule type="duplicateValues" dxfId="18146" priority="6629"/>
    <cfRule type="duplicateValues" dxfId="18145" priority="6630"/>
    <cfRule type="duplicateValues" dxfId="18144" priority="6631"/>
    <cfRule type="duplicateValues" dxfId="18143" priority="6632"/>
    <cfRule type="duplicateValues" dxfId="18142" priority="6633"/>
    <cfRule type="duplicateValues" dxfId="18141" priority="6634"/>
    <cfRule type="duplicateValues" dxfId="18140" priority="6635"/>
    <cfRule type="duplicateValues" dxfId="18139" priority="6636"/>
    <cfRule type="duplicateValues" dxfId="18138" priority="6637"/>
    <cfRule type="duplicateValues" dxfId="18137" priority="6638"/>
  </conditionalFormatting>
  <conditionalFormatting sqref="G15">
    <cfRule type="duplicateValues" dxfId="18136" priority="12297"/>
    <cfRule type="duplicateValues" dxfId="18135" priority="12298"/>
    <cfRule type="duplicateValues" dxfId="18134" priority="12299"/>
    <cfRule type="duplicateValues" dxfId="18133" priority="12300"/>
    <cfRule type="duplicateValues" dxfId="18132" priority="12301"/>
  </conditionalFormatting>
  <conditionalFormatting sqref="G16">
    <cfRule type="duplicateValues" dxfId="18131" priority="12259"/>
    <cfRule type="duplicateValues" dxfId="18130" priority="12260"/>
    <cfRule type="duplicateValues" dxfId="18129" priority="12261"/>
    <cfRule type="duplicateValues" dxfId="18128" priority="12262"/>
    <cfRule type="duplicateValues" dxfId="18127" priority="12263"/>
    <cfRule type="duplicateValues" dxfId="18126" priority="12264"/>
    <cfRule type="duplicateValues" dxfId="18125" priority="12265"/>
    <cfRule type="duplicateValues" dxfId="18124" priority="12266"/>
    <cfRule type="duplicateValues" dxfId="18123" priority="12267"/>
    <cfRule type="duplicateValues" dxfId="18122" priority="12268"/>
    <cfRule type="duplicateValues" dxfId="18121" priority="12269"/>
    <cfRule type="duplicateValues" dxfId="18120" priority="12270"/>
    <cfRule type="duplicateValues" dxfId="18119" priority="12271"/>
    <cfRule type="duplicateValues" dxfId="18118" priority="12272"/>
    <cfRule type="duplicateValues" dxfId="18117" priority="12273"/>
    <cfRule type="duplicateValues" dxfId="18116" priority="12274"/>
    <cfRule type="duplicateValues" dxfId="18115" priority="12275"/>
    <cfRule type="duplicateValues" dxfId="18114" priority="12276"/>
    <cfRule type="duplicateValues" dxfId="18113" priority="12277"/>
    <cfRule type="duplicateValues" dxfId="18112" priority="12278"/>
    <cfRule type="duplicateValues" dxfId="18111" priority="12279"/>
    <cfRule type="duplicateValues" dxfId="18110" priority="12280"/>
    <cfRule type="duplicateValues" dxfId="18109" priority="12281"/>
    <cfRule type="duplicateValues" dxfId="18108" priority="12282"/>
    <cfRule type="duplicateValues" dxfId="18107" priority="12283"/>
    <cfRule type="duplicateValues" dxfId="18106" priority="12284"/>
    <cfRule type="duplicateValues" dxfId="18105" priority="12285"/>
    <cfRule type="duplicateValues" dxfId="18104" priority="12286"/>
    <cfRule type="duplicateValues" dxfId="18103" priority="12287"/>
    <cfRule type="duplicateValues" dxfId="18102" priority="12288"/>
    <cfRule type="duplicateValues" dxfId="18101" priority="12289"/>
    <cfRule type="duplicateValues" dxfId="18100" priority="12290"/>
    <cfRule type="duplicateValues" dxfId="18099" priority="12291"/>
    <cfRule type="duplicateValues" dxfId="18098" priority="12292"/>
    <cfRule type="duplicateValues" dxfId="18097" priority="12293"/>
    <cfRule type="duplicateValues" dxfId="18096" priority="12294"/>
    <cfRule type="duplicateValues" dxfId="18095" priority="12295"/>
    <cfRule type="duplicateValues" dxfId="18094" priority="12296"/>
  </conditionalFormatting>
  <conditionalFormatting sqref="G18">
    <cfRule type="duplicateValues" dxfId="18093" priority="12257"/>
    <cfRule type="duplicateValues" dxfId="18092" priority="12258"/>
  </conditionalFormatting>
  <conditionalFormatting sqref="G22:G23">
    <cfRule type="duplicateValues" dxfId="18091" priority="8795"/>
    <cfRule type="duplicateValues" dxfId="18090" priority="8796"/>
    <cfRule type="duplicateValues" dxfId="18089" priority="8797"/>
    <cfRule type="duplicateValues" dxfId="18088" priority="8798"/>
    <cfRule type="duplicateValues" dxfId="18087" priority="8799"/>
    <cfRule type="duplicateValues" dxfId="18086" priority="8800"/>
    <cfRule type="duplicateValues" dxfId="18085" priority="8801"/>
    <cfRule type="duplicateValues" dxfId="18084" priority="8802"/>
    <cfRule type="duplicateValues" dxfId="18083" priority="8803"/>
    <cfRule type="duplicateValues" dxfId="18082" priority="8804"/>
    <cfRule type="duplicateValues" dxfId="18081" priority="8805"/>
    <cfRule type="duplicateValues" dxfId="18080" priority="8806"/>
    <cfRule type="duplicateValues" dxfId="18079" priority="8807"/>
    <cfRule type="duplicateValues" dxfId="18078" priority="8808"/>
  </conditionalFormatting>
  <conditionalFormatting sqref="G24 G29:G30 G19:G21">
    <cfRule type="duplicateValues" dxfId="18077" priority="7918"/>
  </conditionalFormatting>
  <conditionalFormatting sqref="G27">
    <cfRule type="duplicateValues" dxfId="18076" priority="12222"/>
    <cfRule type="duplicateValues" dxfId="18075" priority="12223"/>
    <cfRule type="duplicateValues" dxfId="18074" priority="12224"/>
    <cfRule type="duplicateValues" dxfId="18073" priority="12225"/>
    <cfRule type="duplicateValues" dxfId="18072" priority="12226"/>
    <cfRule type="duplicateValues" dxfId="18071" priority="12227"/>
    <cfRule type="duplicateValues" dxfId="18070" priority="12228"/>
    <cfRule type="duplicateValues" dxfId="18069" priority="12229"/>
    <cfRule type="duplicateValues" dxfId="18068" priority="12230"/>
    <cfRule type="duplicateValues" dxfId="18067" priority="12231"/>
    <cfRule type="duplicateValues" dxfId="18066" priority="12232"/>
    <cfRule type="duplicateValues" dxfId="18065" priority="12233"/>
    <cfRule type="duplicateValues" dxfId="18064" priority="12234"/>
    <cfRule type="duplicateValues" dxfId="18063" priority="12235"/>
    <cfRule type="duplicateValues" dxfId="18062" priority="12236"/>
    <cfRule type="duplicateValues" dxfId="18061" priority="12237"/>
    <cfRule type="duplicateValues" dxfId="18060" priority="12238"/>
    <cfRule type="duplicateValues" dxfId="18059" priority="12239"/>
    <cfRule type="duplicateValues" dxfId="18058" priority="12240"/>
    <cfRule type="duplicateValues" dxfId="18057" priority="12241"/>
    <cfRule type="duplicateValues" dxfId="18056" priority="12242"/>
    <cfRule type="duplicateValues" dxfId="18055" priority="12243"/>
    <cfRule type="duplicateValues" dxfId="18054" priority="12244"/>
    <cfRule type="duplicateValues" dxfId="18053" priority="12245"/>
    <cfRule type="duplicateValues" dxfId="18052" priority="12246"/>
    <cfRule type="duplicateValues" dxfId="18051" priority="12247"/>
    <cfRule type="duplicateValues" dxfId="18050" priority="12248"/>
    <cfRule type="duplicateValues" dxfId="18049" priority="12249"/>
    <cfRule type="duplicateValues" dxfId="18048" priority="12250"/>
    <cfRule type="duplicateValues" dxfId="18047" priority="12251"/>
    <cfRule type="duplicateValues" dxfId="18046" priority="12252"/>
    <cfRule type="duplicateValues" dxfId="18045" priority="12253"/>
    <cfRule type="duplicateValues" dxfId="18044" priority="12254"/>
    <cfRule type="duplicateValues" dxfId="18043" priority="12255"/>
    <cfRule type="duplicateValues" dxfId="18042" priority="12256"/>
  </conditionalFormatting>
  <conditionalFormatting sqref="G28">
    <cfRule type="duplicateValues" dxfId="18041" priority="12159"/>
    <cfRule type="duplicateValues" dxfId="18040" priority="12160"/>
    <cfRule type="duplicateValues" dxfId="18039" priority="12161"/>
    <cfRule type="duplicateValues" dxfId="18038" priority="12162"/>
    <cfRule type="duplicateValues" dxfId="18037" priority="12163"/>
    <cfRule type="duplicateValues" dxfId="18036" priority="12164"/>
    <cfRule type="duplicateValues" dxfId="18035" priority="12165"/>
    <cfRule type="duplicateValues" dxfId="18034" priority="12166"/>
    <cfRule type="duplicateValues" dxfId="18033" priority="12167"/>
    <cfRule type="duplicateValues" dxfId="18032" priority="12168"/>
    <cfRule type="duplicateValues" dxfId="18031" priority="12169"/>
    <cfRule type="duplicateValues" dxfId="18030" priority="12170"/>
    <cfRule type="duplicateValues" dxfId="18029" priority="12171"/>
    <cfRule type="duplicateValues" dxfId="18028" priority="12172"/>
    <cfRule type="duplicateValues" dxfId="18027" priority="12173"/>
    <cfRule type="duplicateValues" dxfId="18026" priority="12174"/>
    <cfRule type="duplicateValues" dxfId="18025" priority="12175"/>
    <cfRule type="duplicateValues" dxfId="18024" priority="12176"/>
    <cfRule type="duplicateValues" dxfId="18023" priority="12177"/>
    <cfRule type="duplicateValues" dxfId="18022" priority="12178"/>
    <cfRule type="duplicateValues" dxfId="18021" priority="12179"/>
    <cfRule type="duplicateValues" dxfId="18020" priority="12180"/>
    <cfRule type="duplicateValues" dxfId="18019" priority="12181"/>
    <cfRule type="duplicateValues" dxfId="18018" priority="12182"/>
    <cfRule type="duplicateValues" dxfId="18017" priority="12183"/>
    <cfRule type="duplicateValues" dxfId="18016" priority="12184"/>
    <cfRule type="duplicateValues" dxfId="18015" priority="12185"/>
    <cfRule type="duplicateValues" dxfId="18014" priority="12186"/>
    <cfRule type="duplicateValues" dxfId="18013" priority="12187"/>
    <cfRule type="duplicateValues" dxfId="18012" priority="12188"/>
    <cfRule type="duplicateValues" dxfId="18011" priority="12189"/>
    <cfRule type="duplicateValues" dxfId="18010" priority="12190"/>
    <cfRule type="duplicateValues" dxfId="18009" priority="12191"/>
    <cfRule type="duplicateValues" dxfId="18008" priority="12192"/>
    <cfRule type="duplicateValues" dxfId="18007" priority="12193"/>
    <cfRule type="duplicateValues" dxfId="18006" priority="12194"/>
    <cfRule type="duplicateValues" dxfId="18005" priority="12195"/>
    <cfRule type="duplicateValues" dxfId="18004" priority="12196"/>
    <cfRule type="duplicateValues" dxfId="18003" priority="12197"/>
    <cfRule type="duplicateValues" dxfId="18002" priority="12198"/>
    <cfRule type="duplicateValues" dxfId="18001" priority="12199"/>
    <cfRule type="duplicateValues" dxfId="18000" priority="12200"/>
    <cfRule type="duplicateValues" dxfId="17999" priority="12201"/>
    <cfRule type="duplicateValues" dxfId="17998" priority="12202"/>
    <cfRule type="duplicateValues" dxfId="17997" priority="12203"/>
    <cfRule type="duplicateValues" dxfId="17996" priority="12204"/>
    <cfRule type="duplicateValues" dxfId="17995" priority="12205"/>
    <cfRule type="duplicateValues" dxfId="17994" priority="12206"/>
    <cfRule type="duplicateValues" dxfId="17993" priority="12207"/>
    <cfRule type="duplicateValues" dxfId="17992" priority="12208"/>
    <cfRule type="duplicateValues" dxfId="17991" priority="12209"/>
    <cfRule type="duplicateValues" dxfId="17990" priority="12210"/>
    <cfRule type="duplicateValues" dxfId="17989" priority="12211"/>
    <cfRule type="duplicateValues" dxfId="17988" priority="12212"/>
    <cfRule type="duplicateValues" dxfId="17987" priority="12213"/>
    <cfRule type="duplicateValues" dxfId="17986" priority="12214"/>
    <cfRule type="duplicateValues" dxfId="17985" priority="12215"/>
    <cfRule type="duplicateValues" dxfId="17984" priority="12216"/>
    <cfRule type="duplicateValues" dxfId="17983" priority="12217"/>
    <cfRule type="duplicateValues" dxfId="17982" priority="12218"/>
    <cfRule type="duplicateValues" dxfId="17981" priority="12219"/>
    <cfRule type="duplicateValues" dxfId="17980" priority="12220"/>
    <cfRule type="duplicateValues" dxfId="17979" priority="12221"/>
  </conditionalFormatting>
  <conditionalFormatting sqref="G31">
    <cfRule type="duplicateValues" dxfId="17978" priority="12154"/>
    <cfRule type="duplicateValues" dxfId="17977" priority="12155"/>
    <cfRule type="duplicateValues" dxfId="17976" priority="12156"/>
    <cfRule type="duplicateValues" dxfId="17975" priority="12157"/>
    <cfRule type="duplicateValues" dxfId="17974" priority="12158"/>
  </conditionalFormatting>
  <conditionalFormatting sqref="G32:G33">
    <cfRule type="duplicateValues" dxfId="17973" priority="8790"/>
    <cfRule type="duplicateValues" dxfId="17972" priority="8791"/>
    <cfRule type="duplicateValues" dxfId="17971" priority="8792"/>
    <cfRule type="duplicateValues" dxfId="17970" priority="8793"/>
    <cfRule type="duplicateValues" dxfId="17969" priority="8794"/>
  </conditionalFormatting>
  <conditionalFormatting sqref="G34:G39">
    <cfRule type="duplicateValues" dxfId="17968" priority="8696"/>
    <cfRule type="duplicateValues" dxfId="17967" priority="8697"/>
    <cfRule type="duplicateValues" dxfId="17966" priority="8698"/>
    <cfRule type="duplicateValues" dxfId="17965" priority="8699"/>
    <cfRule type="duplicateValues" dxfId="17964" priority="8700"/>
    <cfRule type="duplicateValues" dxfId="17963" priority="8701"/>
    <cfRule type="duplicateValues" dxfId="17962" priority="8702"/>
    <cfRule type="duplicateValues" dxfId="17961" priority="8703"/>
    <cfRule type="duplicateValues" dxfId="17960" priority="8704"/>
    <cfRule type="duplicateValues" dxfId="17959" priority="8705"/>
    <cfRule type="duplicateValues" dxfId="17958" priority="8706"/>
    <cfRule type="duplicateValues" dxfId="17957" priority="8707"/>
    <cfRule type="duplicateValues" dxfId="17956" priority="8708"/>
    <cfRule type="duplicateValues" dxfId="17955" priority="8709"/>
    <cfRule type="duplicateValues" dxfId="17954" priority="8710"/>
    <cfRule type="duplicateValues" dxfId="17953" priority="8711"/>
    <cfRule type="duplicateValues" dxfId="17952" priority="8712"/>
    <cfRule type="duplicateValues" dxfId="17951" priority="8713"/>
    <cfRule type="duplicateValues" dxfId="17950" priority="8714"/>
    <cfRule type="duplicateValues" dxfId="17949" priority="8715"/>
    <cfRule type="duplicateValues" dxfId="17948" priority="8716"/>
    <cfRule type="duplicateValues" dxfId="17947" priority="8717"/>
    <cfRule type="duplicateValues" dxfId="17946" priority="8718"/>
    <cfRule type="duplicateValues" dxfId="17945" priority="8719"/>
    <cfRule type="duplicateValues" dxfId="17944" priority="8720"/>
    <cfRule type="duplicateValues" dxfId="17943" priority="8721"/>
    <cfRule type="duplicateValues" dxfId="17942" priority="8722"/>
    <cfRule type="duplicateValues" dxfId="17941" priority="8723"/>
    <cfRule type="duplicateValues" dxfId="17940" priority="8724"/>
    <cfRule type="duplicateValues" dxfId="17939" priority="8725"/>
    <cfRule type="duplicateValues" dxfId="17938" priority="8726"/>
    <cfRule type="duplicateValues" dxfId="17937" priority="8727"/>
    <cfRule type="duplicateValues" dxfId="17936" priority="8728"/>
    <cfRule type="duplicateValues" dxfId="17935" priority="8729"/>
    <cfRule type="duplicateValues" dxfId="17934" priority="8730"/>
    <cfRule type="duplicateValues" dxfId="17933" priority="8731"/>
    <cfRule type="duplicateValues" dxfId="17932" priority="8732"/>
    <cfRule type="duplicateValues" dxfId="17931" priority="8733"/>
    <cfRule type="duplicateValues" dxfId="17930" priority="8734"/>
    <cfRule type="duplicateValues" dxfId="17929" priority="8735"/>
    <cfRule type="duplicateValues" dxfId="17928" priority="8736"/>
    <cfRule type="duplicateValues" dxfId="17927" priority="8737"/>
    <cfRule type="duplicateValues" dxfId="17926" priority="8738"/>
    <cfRule type="duplicateValues" dxfId="17925" priority="8739"/>
    <cfRule type="duplicateValues" dxfId="17924" priority="8740"/>
    <cfRule type="duplicateValues" dxfId="17923" priority="8741"/>
    <cfRule type="duplicateValues" dxfId="17922" priority="8742"/>
    <cfRule type="duplicateValues" dxfId="17921" priority="8743"/>
    <cfRule type="duplicateValues" dxfId="17920" priority="8744"/>
    <cfRule type="duplicateValues" dxfId="17919" priority="8745"/>
    <cfRule type="duplicateValues" dxfId="17918" priority="8746"/>
    <cfRule type="duplicateValues" dxfId="17917" priority="8747"/>
    <cfRule type="duplicateValues" dxfId="17916" priority="8748"/>
    <cfRule type="duplicateValues" dxfId="17915" priority="8749"/>
    <cfRule type="duplicateValues" dxfId="17914" priority="8750"/>
    <cfRule type="duplicateValues" dxfId="17913" priority="8751"/>
    <cfRule type="duplicateValues" dxfId="17912" priority="8752"/>
    <cfRule type="duplicateValues" dxfId="17911" priority="8753"/>
    <cfRule type="duplicateValues" dxfId="17910" priority="8754"/>
    <cfRule type="duplicateValues" dxfId="17909" priority="8755"/>
    <cfRule type="duplicateValues" dxfId="17908" priority="8756"/>
    <cfRule type="duplicateValues" dxfId="17907" priority="8757"/>
    <cfRule type="duplicateValues" dxfId="17906" priority="8758"/>
    <cfRule type="duplicateValues" dxfId="17905" priority="8759"/>
    <cfRule type="duplicateValues" dxfId="17904" priority="8760"/>
    <cfRule type="duplicateValues" dxfId="17903" priority="8761"/>
    <cfRule type="duplicateValues" dxfId="17902" priority="8762"/>
    <cfRule type="duplicateValues" dxfId="17901" priority="8763"/>
    <cfRule type="duplicateValues" dxfId="17900" priority="8764"/>
    <cfRule type="duplicateValues" dxfId="17899" priority="8765"/>
    <cfRule type="duplicateValues" dxfId="17898" priority="8766"/>
    <cfRule type="duplicateValues" dxfId="17897" priority="8767"/>
    <cfRule type="duplicateValues" dxfId="17896" priority="8768"/>
    <cfRule type="duplicateValues" dxfId="17895" priority="8769"/>
    <cfRule type="duplicateValues" dxfId="17894" priority="8770"/>
    <cfRule type="duplicateValues" dxfId="17893" priority="8771"/>
    <cfRule type="duplicateValues" dxfId="17892" priority="8772"/>
    <cfRule type="duplicateValues" dxfId="17891" priority="8773"/>
    <cfRule type="duplicateValues" dxfId="17890" priority="8774"/>
    <cfRule type="duplicateValues" dxfId="17889" priority="8775"/>
    <cfRule type="duplicateValues" dxfId="17888" priority="8776"/>
    <cfRule type="duplicateValues" dxfId="17887" priority="8777"/>
    <cfRule type="duplicateValues" dxfId="17886" priority="8778"/>
    <cfRule type="duplicateValues" dxfId="17885" priority="8779"/>
    <cfRule type="duplicateValues" dxfId="17884" priority="8780"/>
    <cfRule type="duplicateValues" dxfId="17883" priority="8781"/>
    <cfRule type="duplicateValues" dxfId="17882" priority="8782"/>
    <cfRule type="duplicateValues" dxfId="17881" priority="8783"/>
    <cfRule type="duplicateValues" dxfId="17880" priority="8784"/>
    <cfRule type="duplicateValues" dxfId="17879" priority="8785"/>
    <cfRule type="duplicateValues" dxfId="17878" priority="8786"/>
    <cfRule type="duplicateValues" dxfId="17877" priority="8787"/>
    <cfRule type="duplicateValues" dxfId="17876" priority="8788"/>
    <cfRule type="duplicateValues" dxfId="17875" priority="8789"/>
  </conditionalFormatting>
  <conditionalFormatting sqref="G46">
    <cfRule type="duplicateValues" dxfId="17874" priority="12060"/>
    <cfRule type="duplicateValues" dxfId="17873" priority="12061"/>
    <cfRule type="duplicateValues" dxfId="17872" priority="12062"/>
    <cfRule type="duplicateValues" dxfId="17871" priority="12063"/>
    <cfRule type="duplicateValues" dxfId="17870" priority="12064"/>
    <cfRule type="duplicateValues" dxfId="17869" priority="12065"/>
    <cfRule type="duplicateValues" dxfId="17868" priority="12066"/>
    <cfRule type="duplicateValues" dxfId="17867" priority="12067"/>
    <cfRule type="duplicateValues" dxfId="17866" priority="12068"/>
    <cfRule type="duplicateValues" dxfId="17865" priority="12069"/>
    <cfRule type="duplicateValues" dxfId="17864" priority="12070"/>
    <cfRule type="duplicateValues" dxfId="17863" priority="12071"/>
    <cfRule type="duplicateValues" dxfId="17862" priority="12072"/>
    <cfRule type="duplicateValues" dxfId="17861" priority="12073"/>
    <cfRule type="duplicateValues" dxfId="17860" priority="12074"/>
    <cfRule type="duplicateValues" dxfId="17859" priority="12075"/>
    <cfRule type="duplicateValues" dxfId="17858" priority="12076"/>
    <cfRule type="duplicateValues" dxfId="17857" priority="12077"/>
    <cfRule type="duplicateValues" dxfId="17856" priority="12078"/>
    <cfRule type="duplicateValues" dxfId="17855" priority="12079"/>
    <cfRule type="duplicateValues" dxfId="17854" priority="12080"/>
    <cfRule type="duplicateValues" dxfId="17853" priority="12081"/>
    <cfRule type="duplicateValues" dxfId="17852" priority="12082"/>
    <cfRule type="duplicateValues" dxfId="17851" priority="12083"/>
    <cfRule type="duplicateValues" dxfId="17850" priority="12084"/>
    <cfRule type="duplicateValues" dxfId="17849" priority="12085"/>
    <cfRule type="duplicateValues" dxfId="17848" priority="12086"/>
    <cfRule type="duplicateValues" dxfId="17847" priority="12087"/>
    <cfRule type="duplicateValues" dxfId="17846" priority="12088"/>
    <cfRule type="duplicateValues" dxfId="17845" priority="12089"/>
    <cfRule type="duplicateValues" dxfId="17844" priority="12090"/>
    <cfRule type="duplicateValues" dxfId="17843" priority="12091"/>
    <cfRule type="duplicateValues" dxfId="17842" priority="12092"/>
    <cfRule type="duplicateValues" dxfId="17841" priority="12093"/>
    <cfRule type="duplicateValues" dxfId="17840" priority="12094"/>
    <cfRule type="duplicateValues" dxfId="17839" priority="12095"/>
    <cfRule type="duplicateValues" dxfId="17838" priority="12096"/>
    <cfRule type="duplicateValues" dxfId="17837" priority="12097"/>
    <cfRule type="duplicateValues" dxfId="17836" priority="12098"/>
    <cfRule type="duplicateValues" dxfId="17835" priority="12099"/>
    <cfRule type="duplicateValues" dxfId="17834" priority="12100"/>
    <cfRule type="duplicateValues" dxfId="17833" priority="12101"/>
    <cfRule type="duplicateValues" dxfId="17832" priority="12102"/>
    <cfRule type="duplicateValues" dxfId="17831" priority="12103"/>
    <cfRule type="duplicateValues" dxfId="17830" priority="12104"/>
    <cfRule type="duplicateValues" dxfId="17829" priority="12105"/>
    <cfRule type="duplicateValues" dxfId="17828" priority="12106"/>
    <cfRule type="duplicateValues" dxfId="17827" priority="12107"/>
    <cfRule type="duplicateValues" dxfId="17826" priority="12108"/>
    <cfRule type="duplicateValues" dxfId="17825" priority="12109"/>
    <cfRule type="duplicateValues" dxfId="17824" priority="12110"/>
    <cfRule type="duplicateValues" dxfId="17823" priority="12111"/>
    <cfRule type="duplicateValues" dxfId="17822" priority="12112"/>
    <cfRule type="duplicateValues" dxfId="17821" priority="12113"/>
    <cfRule type="duplicateValues" dxfId="17820" priority="12114"/>
    <cfRule type="duplicateValues" dxfId="17819" priority="12115"/>
    <cfRule type="duplicateValues" dxfId="17818" priority="12116"/>
    <cfRule type="duplicateValues" dxfId="17817" priority="12117"/>
    <cfRule type="duplicateValues" dxfId="17816" priority="12118"/>
    <cfRule type="duplicateValues" dxfId="17815" priority="12119"/>
    <cfRule type="duplicateValues" dxfId="17814" priority="12120"/>
    <cfRule type="duplicateValues" dxfId="17813" priority="12121"/>
    <cfRule type="duplicateValues" dxfId="17812" priority="12122"/>
    <cfRule type="duplicateValues" dxfId="17811" priority="12123"/>
    <cfRule type="duplicateValues" dxfId="17810" priority="12124"/>
    <cfRule type="duplicateValues" dxfId="17809" priority="12125"/>
    <cfRule type="duplicateValues" dxfId="17808" priority="12126"/>
    <cfRule type="duplicateValues" dxfId="17807" priority="12127"/>
    <cfRule type="duplicateValues" dxfId="17806" priority="12128"/>
    <cfRule type="duplicateValues" dxfId="17805" priority="12129"/>
    <cfRule type="duplicateValues" dxfId="17804" priority="12130"/>
    <cfRule type="duplicateValues" dxfId="17803" priority="12131"/>
    <cfRule type="duplicateValues" dxfId="17802" priority="12132"/>
    <cfRule type="duplicateValues" dxfId="17801" priority="12133"/>
    <cfRule type="duplicateValues" dxfId="17800" priority="12134"/>
    <cfRule type="duplicateValues" dxfId="17799" priority="12135"/>
    <cfRule type="duplicateValues" dxfId="17798" priority="12136"/>
    <cfRule type="duplicateValues" dxfId="17797" priority="12137"/>
    <cfRule type="duplicateValues" dxfId="17796" priority="12138"/>
    <cfRule type="duplicateValues" dxfId="17795" priority="12139"/>
    <cfRule type="duplicateValues" dxfId="17794" priority="12140"/>
    <cfRule type="duplicateValues" dxfId="17793" priority="12141"/>
    <cfRule type="duplicateValues" dxfId="17792" priority="12142"/>
    <cfRule type="duplicateValues" dxfId="17791" priority="12143"/>
    <cfRule type="duplicateValues" dxfId="17790" priority="12144"/>
    <cfRule type="duplicateValues" dxfId="17789" priority="12145"/>
    <cfRule type="duplicateValues" dxfId="17788" priority="12146"/>
    <cfRule type="duplicateValues" dxfId="17787" priority="12147"/>
    <cfRule type="duplicateValues" dxfId="17786" priority="12148"/>
    <cfRule type="duplicateValues" dxfId="17785" priority="12149"/>
    <cfRule type="duplicateValues" dxfId="17784" priority="12150"/>
    <cfRule type="duplicateValues" dxfId="17783" priority="12151"/>
    <cfRule type="duplicateValues" dxfId="17782" priority="12152"/>
    <cfRule type="duplicateValues" dxfId="17781" priority="12153"/>
  </conditionalFormatting>
  <conditionalFormatting sqref="G50">
    <cfRule type="duplicateValues" dxfId="17780" priority="4095"/>
    <cfRule type="duplicateValues" dxfId="17779" priority="4096"/>
    <cfRule type="duplicateValues" dxfId="17778" priority="4097"/>
    <cfRule type="duplicateValues" dxfId="17777" priority="4098"/>
    <cfRule type="duplicateValues" dxfId="17776" priority="4099"/>
    <cfRule type="duplicateValues" dxfId="17775" priority="4100"/>
    <cfRule type="duplicateValues" dxfId="17774" priority="4101"/>
    <cfRule type="duplicateValues" dxfId="17773" priority="4102"/>
    <cfRule type="duplicateValues" dxfId="17772" priority="4103"/>
    <cfRule type="duplicateValues" dxfId="17771" priority="4104"/>
    <cfRule type="duplicateValues" dxfId="17770" priority="4105"/>
    <cfRule type="duplicateValues" dxfId="17769" priority="4106"/>
  </conditionalFormatting>
  <conditionalFormatting sqref="G51">
    <cfRule type="duplicateValues" dxfId="17768" priority="4270"/>
    <cfRule type="duplicateValues" dxfId="17767" priority="4271"/>
    <cfRule type="duplicateValues" dxfId="17766" priority="4272"/>
    <cfRule type="duplicateValues" dxfId="17765" priority="4273"/>
    <cfRule type="duplicateValues" dxfId="17764" priority="4274"/>
    <cfRule type="duplicateValues" dxfId="17763" priority="4275"/>
    <cfRule type="duplicateValues" dxfId="17762" priority="4276"/>
    <cfRule type="duplicateValues" dxfId="17761" priority="4277"/>
    <cfRule type="duplicateValues" dxfId="17760" priority="4278"/>
    <cfRule type="duplicateValues" dxfId="17759" priority="4279"/>
    <cfRule type="duplicateValues" dxfId="17758" priority="4280"/>
    <cfRule type="duplicateValues" dxfId="17757" priority="4281"/>
    <cfRule type="duplicateValues" dxfId="17756" priority="4282"/>
    <cfRule type="duplicateValues" dxfId="17755" priority="4283"/>
    <cfRule type="duplicateValues" dxfId="17754" priority="4284"/>
    <cfRule type="duplicateValues" dxfId="17753" priority="4285"/>
    <cfRule type="duplicateValues" dxfId="17752" priority="4286"/>
    <cfRule type="duplicateValues" dxfId="17751" priority="4287"/>
    <cfRule type="duplicateValues" dxfId="17750" priority="4288"/>
    <cfRule type="duplicateValues" dxfId="17749" priority="4289"/>
    <cfRule type="duplicateValues" dxfId="17748" priority="4290"/>
    <cfRule type="duplicateValues" dxfId="17747" priority="4291"/>
    <cfRule type="duplicateValues" dxfId="17746" priority="4292"/>
  </conditionalFormatting>
  <conditionalFormatting sqref="G52:G53">
    <cfRule type="duplicateValues" dxfId="17745" priority="4265"/>
    <cfRule type="duplicateValues" dxfId="17744" priority="4266"/>
    <cfRule type="duplicateValues" dxfId="17743" priority="4267"/>
    <cfRule type="duplicateValues" dxfId="17742" priority="4268"/>
    <cfRule type="duplicateValues" dxfId="17741" priority="4269"/>
  </conditionalFormatting>
  <conditionalFormatting sqref="G56">
    <cfRule type="duplicateValues" dxfId="17740" priority="4255"/>
    <cfRule type="duplicateValues" dxfId="17739" priority="4256"/>
    <cfRule type="duplicateValues" dxfId="17738" priority="4257"/>
    <cfRule type="duplicateValues" dxfId="17737" priority="4258"/>
    <cfRule type="duplicateValues" dxfId="17736" priority="4259"/>
  </conditionalFormatting>
  <conditionalFormatting sqref="G80">
    <cfRule type="duplicateValues" dxfId="17735" priority="11966"/>
    <cfRule type="duplicateValues" dxfId="17734" priority="11967"/>
    <cfRule type="duplicateValues" dxfId="17733" priority="11968"/>
    <cfRule type="duplicateValues" dxfId="17732" priority="11969"/>
    <cfRule type="duplicateValues" dxfId="17731" priority="11970"/>
    <cfRule type="duplicateValues" dxfId="17730" priority="11971"/>
    <cfRule type="duplicateValues" dxfId="17729" priority="11972"/>
    <cfRule type="duplicateValues" dxfId="17728" priority="11973"/>
    <cfRule type="duplicateValues" dxfId="17727" priority="11974"/>
    <cfRule type="duplicateValues" dxfId="17726" priority="11975"/>
    <cfRule type="duplicateValues" dxfId="17725" priority="11976"/>
    <cfRule type="duplicateValues" dxfId="17724" priority="11977"/>
    <cfRule type="duplicateValues" dxfId="17723" priority="11978"/>
    <cfRule type="duplicateValues" dxfId="17722" priority="11979"/>
    <cfRule type="duplicateValues" dxfId="17721" priority="11980"/>
    <cfRule type="duplicateValues" dxfId="17720" priority="11981"/>
    <cfRule type="duplicateValues" dxfId="17719" priority="11982"/>
    <cfRule type="duplicateValues" dxfId="17718" priority="11983"/>
    <cfRule type="duplicateValues" dxfId="17717" priority="11984"/>
    <cfRule type="duplicateValues" dxfId="17716" priority="11985"/>
    <cfRule type="duplicateValues" dxfId="17715" priority="11986"/>
    <cfRule type="duplicateValues" dxfId="17714" priority="11987"/>
    <cfRule type="duplicateValues" dxfId="17713" priority="11988"/>
    <cfRule type="duplicateValues" dxfId="17712" priority="11989"/>
    <cfRule type="duplicateValues" dxfId="17711" priority="11990"/>
    <cfRule type="duplicateValues" dxfId="17710" priority="11991"/>
    <cfRule type="duplicateValues" dxfId="17709" priority="11992"/>
    <cfRule type="duplicateValues" dxfId="17708" priority="11993"/>
    <cfRule type="duplicateValues" dxfId="17707" priority="11994"/>
    <cfRule type="duplicateValues" dxfId="17706" priority="11995"/>
    <cfRule type="duplicateValues" dxfId="17705" priority="11996"/>
    <cfRule type="duplicateValues" dxfId="17704" priority="11997"/>
    <cfRule type="duplicateValues" dxfId="17703" priority="11998"/>
    <cfRule type="duplicateValues" dxfId="17702" priority="11999"/>
    <cfRule type="duplicateValues" dxfId="17701" priority="12000"/>
    <cfRule type="duplicateValues" dxfId="17700" priority="12001"/>
    <cfRule type="duplicateValues" dxfId="17699" priority="12002"/>
    <cfRule type="duplicateValues" dxfId="17698" priority="12003"/>
    <cfRule type="duplicateValues" dxfId="17697" priority="12004"/>
    <cfRule type="duplicateValues" dxfId="17696" priority="12005"/>
    <cfRule type="duplicateValues" dxfId="17695" priority="12006"/>
    <cfRule type="duplicateValues" dxfId="17694" priority="12007"/>
    <cfRule type="duplicateValues" dxfId="17693" priority="12008"/>
    <cfRule type="duplicateValues" dxfId="17692" priority="12009"/>
    <cfRule type="duplicateValues" dxfId="17691" priority="12010"/>
    <cfRule type="duplicateValues" dxfId="17690" priority="12011"/>
    <cfRule type="duplicateValues" dxfId="17689" priority="12012"/>
    <cfRule type="duplicateValues" dxfId="17688" priority="12013"/>
    <cfRule type="duplicateValues" dxfId="17687" priority="12014"/>
    <cfRule type="duplicateValues" dxfId="17686" priority="12015"/>
    <cfRule type="duplicateValues" dxfId="17685" priority="12016"/>
    <cfRule type="duplicateValues" dxfId="17684" priority="12017"/>
    <cfRule type="duplicateValues" dxfId="17683" priority="12018"/>
    <cfRule type="duplicateValues" dxfId="17682" priority="12019"/>
    <cfRule type="duplicateValues" dxfId="17681" priority="12020"/>
    <cfRule type="duplicateValues" dxfId="17680" priority="12021"/>
    <cfRule type="duplicateValues" dxfId="17679" priority="12022"/>
    <cfRule type="duplicateValues" dxfId="17678" priority="12023"/>
    <cfRule type="duplicateValues" dxfId="17677" priority="12024"/>
    <cfRule type="duplicateValues" dxfId="17676" priority="12025"/>
    <cfRule type="duplicateValues" dxfId="17675" priority="12026"/>
    <cfRule type="duplicateValues" dxfId="17674" priority="12027"/>
    <cfRule type="duplicateValues" dxfId="17673" priority="12028"/>
    <cfRule type="duplicateValues" dxfId="17672" priority="12029"/>
    <cfRule type="duplicateValues" dxfId="17671" priority="12030"/>
    <cfRule type="duplicateValues" dxfId="17670" priority="12031"/>
    <cfRule type="duplicateValues" dxfId="17669" priority="12032"/>
    <cfRule type="duplicateValues" dxfId="17668" priority="12033"/>
    <cfRule type="duplicateValues" dxfId="17667" priority="12034"/>
    <cfRule type="duplicateValues" dxfId="17666" priority="12035"/>
    <cfRule type="duplicateValues" dxfId="17665" priority="12036"/>
    <cfRule type="duplicateValues" dxfId="17664" priority="12037"/>
    <cfRule type="duplicateValues" dxfId="17663" priority="12038"/>
    <cfRule type="duplicateValues" dxfId="17662" priority="12039"/>
    <cfRule type="duplicateValues" dxfId="17661" priority="12040"/>
    <cfRule type="duplicateValues" dxfId="17660" priority="12041"/>
    <cfRule type="duplicateValues" dxfId="17659" priority="12042"/>
    <cfRule type="duplicateValues" dxfId="17658" priority="12043"/>
    <cfRule type="duplicateValues" dxfId="17657" priority="12044"/>
    <cfRule type="duplicateValues" dxfId="17656" priority="12045"/>
    <cfRule type="duplicateValues" dxfId="17655" priority="12046"/>
    <cfRule type="duplicateValues" dxfId="17654" priority="12047"/>
    <cfRule type="duplicateValues" dxfId="17653" priority="12048"/>
    <cfRule type="duplicateValues" dxfId="17652" priority="12049"/>
    <cfRule type="duplicateValues" dxfId="17651" priority="12050"/>
    <cfRule type="duplicateValues" dxfId="17650" priority="12051"/>
    <cfRule type="duplicateValues" dxfId="17649" priority="12052"/>
    <cfRule type="duplicateValues" dxfId="17648" priority="12053"/>
    <cfRule type="duplicateValues" dxfId="17647" priority="12054"/>
    <cfRule type="duplicateValues" dxfId="17646" priority="12055"/>
    <cfRule type="duplicateValues" dxfId="17645" priority="12056"/>
    <cfRule type="duplicateValues" dxfId="17644" priority="12057"/>
    <cfRule type="duplicateValues" dxfId="17643" priority="12058"/>
    <cfRule type="duplicateValues" dxfId="17642" priority="12059"/>
  </conditionalFormatting>
  <conditionalFormatting sqref="G94:G95">
    <cfRule type="duplicateValues" dxfId="17641" priority="8640"/>
    <cfRule type="duplicateValues" dxfId="17640" priority="8641"/>
    <cfRule type="duplicateValues" dxfId="17639" priority="8642"/>
    <cfRule type="duplicateValues" dxfId="17638" priority="8643"/>
    <cfRule type="duplicateValues" dxfId="17637" priority="8644"/>
    <cfRule type="duplicateValues" dxfId="17636" priority="8645"/>
    <cfRule type="duplicateValues" dxfId="17635" priority="8646"/>
    <cfRule type="duplicateValues" dxfId="17634" priority="8647"/>
    <cfRule type="duplicateValues" dxfId="17633" priority="8648"/>
    <cfRule type="duplicateValues" dxfId="17632" priority="8649"/>
    <cfRule type="duplicateValues" dxfId="17631" priority="8650"/>
    <cfRule type="duplicateValues" dxfId="17630" priority="8651"/>
    <cfRule type="duplicateValues" dxfId="17629" priority="8652"/>
    <cfRule type="duplicateValues" dxfId="17628" priority="8653"/>
    <cfRule type="duplicateValues" dxfId="17627" priority="8654"/>
    <cfRule type="duplicateValues" dxfId="17626" priority="8655"/>
    <cfRule type="duplicateValues" dxfId="17625" priority="8656"/>
    <cfRule type="duplicateValues" dxfId="17624" priority="8657"/>
    <cfRule type="duplicateValues" dxfId="17623" priority="8658"/>
    <cfRule type="duplicateValues" dxfId="17622" priority="8659"/>
    <cfRule type="duplicateValues" dxfId="17621" priority="8660"/>
    <cfRule type="duplicateValues" dxfId="17620" priority="8661"/>
    <cfRule type="duplicateValues" dxfId="17619" priority="8662"/>
    <cfRule type="duplicateValues" dxfId="17618" priority="8663"/>
    <cfRule type="duplicateValues" dxfId="17617" priority="8664"/>
    <cfRule type="duplicateValues" dxfId="17616" priority="8665"/>
    <cfRule type="duplicateValues" dxfId="17615" priority="8666"/>
    <cfRule type="duplicateValues" dxfId="17614" priority="8667"/>
    <cfRule type="duplicateValues" dxfId="17613" priority="8668"/>
    <cfRule type="duplicateValues" dxfId="17612" priority="8669"/>
    <cfRule type="duplicateValues" dxfId="17611" priority="8670"/>
    <cfRule type="duplicateValues" dxfId="17610" priority="8671"/>
    <cfRule type="duplicateValues" dxfId="17609" priority="8672"/>
    <cfRule type="duplicateValues" dxfId="17608" priority="8673"/>
    <cfRule type="duplicateValues" dxfId="17607" priority="8674"/>
    <cfRule type="duplicateValues" dxfId="17606" priority="8675"/>
    <cfRule type="duplicateValues" dxfId="17605" priority="8676"/>
    <cfRule type="duplicateValues" dxfId="17604" priority="8677"/>
    <cfRule type="duplicateValues" dxfId="17603" priority="8678"/>
    <cfRule type="duplicateValues" dxfId="17602" priority="8679"/>
    <cfRule type="duplicateValues" dxfId="17601" priority="8680"/>
    <cfRule type="duplicateValues" dxfId="17600" priority="8681"/>
    <cfRule type="duplicateValues" dxfId="17599" priority="8682"/>
    <cfRule type="duplicateValues" dxfId="17598" priority="8683"/>
    <cfRule type="duplicateValues" dxfId="17597" priority="8684"/>
    <cfRule type="duplicateValues" dxfId="17596" priority="8685"/>
    <cfRule type="duplicateValues" dxfId="17595" priority="8686"/>
    <cfRule type="duplicateValues" dxfId="17594" priority="8687"/>
    <cfRule type="duplicateValues" dxfId="17593" priority="8688"/>
    <cfRule type="duplicateValues" dxfId="17592" priority="8689"/>
    <cfRule type="duplicateValues" dxfId="17591" priority="8690"/>
    <cfRule type="duplicateValues" dxfId="17590" priority="8691"/>
    <cfRule type="duplicateValues" dxfId="17589" priority="8692"/>
    <cfRule type="duplicateValues" dxfId="17588" priority="8693"/>
    <cfRule type="duplicateValues" dxfId="17587" priority="8694"/>
    <cfRule type="duplicateValues" dxfId="17586" priority="8695"/>
  </conditionalFormatting>
  <conditionalFormatting sqref="G96">
    <cfRule type="duplicateValues" dxfId="17585" priority="11956"/>
    <cfRule type="duplicateValues" dxfId="17584" priority="11957"/>
    <cfRule type="duplicateValues" dxfId="17583" priority="11958"/>
    <cfRule type="duplicateValues" dxfId="17582" priority="11959"/>
    <cfRule type="duplicateValues" dxfId="17581" priority="11960"/>
    <cfRule type="duplicateValues" dxfId="17580" priority="11961"/>
    <cfRule type="duplicateValues" dxfId="17579" priority="11962"/>
    <cfRule type="duplicateValues" dxfId="17578" priority="11963"/>
    <cfRule type="duplicateValues" dxfId="17577" priority="11964"/>
    <cfRule type="duplicateValues" dxfId="17576" priority="11965"/>
  </conditionalFormatting>
  <conditionalFormatting sqref="G97:G98">
    <cfRule type="duplicateValues" dxfId="17575" priority="8638"/>
    <cfRule type="duplicateValues" dxfId="17574" priority="8639"/>
  </conditionalFormatting>
  <conditionalFormatting sqref="G102">
    <cfRule type="duplicateValues" dxfId="17573" priority="11955"/>
  </conditionalFormatting>
  <conditionalFormatting sqref="G103:G104">
    <cfRule type="duplicateValues" dxfId="17572" priority="8625"/>
    <cfRule type="duplicateValues" dxfId="17571" priority="8626"/>
    <cfRule type="duplicateValues" dxfId="17570" priority="8627"/>
    <cfRule type="duplicateValues" dxfId="17569" priority="8628"/>
    <cfRule type="duplicateValues" dxfId="17568" priority="8629"/>
    <cfRule type="duplicateValues" dxfId="17567" priority="8630"/>
    <cfRule type="duplicateValues" dxfId="17566" priority="8631"/>
    <cfRule type="duplicateValues" dxfId="17565" priority="8632"/>
    <cfRule type="duplicateValues" dxfId="17564" priority="8633"/>
    <cfRule type="duplicateValues" dxfId="17563" priority="8634"/>
    <cfRule type="duplicateValues" dxfId="17562" priority="8635"/>
    <cfRule type="duplicateValues" dxfId="17561" priority="8636"/>
    <cfRule type="duplicateValues" dxfId="17560" priority="8637"/>
  </conditionalFormatting>
  <conditionalFormatting sqref="G103:G106">
    <cfRule type="duplicateValues" dxfId="17559" priority="8613"/>
    <cfRule type="duplicateValues" dxfId="17558" priority="8614"/>
    <cfRule type="duplicateValues" dxfId="17557" priority="8615"/>
    <cfRule type="duplicateValues" dxfId="17556" priority="8616"/>
    <cfRule type="duplicateValues" dxfId="17555" priority="8617"/>
    <cfRule type="duplicateValues" dxfId="17554" priority="8618"/>
    <cfRule type="duplicateValues" dxfId="17553" priority="8619"/>
    <cfRule type="duplicateValues" dxfId="17552" priority="8620"/>
    <cfRule type="duplicateValues" dxfId="17551" priority="8621"/>
    <cfRule type="duplicateValues" dxfId="17550" priority="8622"/>
    <cfRule type="duplicateValues" dxfId="17549" priority="8623"/>
    <cfRule type="duplicateValues" dxfId="17548" priority="8624"/>
  </conditionalFormatting>
  <conditionalFormatting sqref="G105:G106">
    <cfRule type="duplicateValues" dxfId="17547" priority="8607"/>
    <cfRule type="duplicateValues" dxfId="17546" priority="8608"/>
    <cfRule type="duplicateValues" dxfId="17545" priority="8609"/>
    <cfRule type="duplicateValues" dxfId="17544" priority="8610"/>
    <cfRule type="duplicateValues" dxfId="17543" priority="8611"/>
    <cfRule type="duplicateValues" dxfId="17542" priority="8612"/>
  </conditionalFormatting>
  <conditionalFormatting sqref="G107:G110">
    <cfRule type="duplicateValues" dxfId="17541" priority="8513"/>
    <cfRule type="duplicateValues" dxfId="17540" priority="8514"/>
    <cfRule type="duplicateValues" dxfId="17539" priority="8515"/>
    <cfRule type="duplicateValues" dxfId="17538" priority="8516"/>
    <cfRule type="duplicateValues" dxfId="17537" priority="8517"/>
    <cfRule type="duplicateValues" dxfId="17536" priority="8518"/>
    <cfRule type="duplicateValues" dxfId="17535" priority="8519"/>
    <cfRule type="duplicateValues" dxfId="17534" priority="8520"/>
    <cfRule type="duplicateValues" dxfId="17533" priority="8521"/>
    <cfRule type="duplicateValues" dxfId="17532" priority="8522"/>
    <cfRule type="duplicateValues" dxfId="17531" priority="8523"/>
    <cfRule type="duplicateValues" dxfId="17530" priority="8524"/>
    <cfRule type="duplicateValues" dxfId="17529" priority="8525"/>
    <cfRule type="duplicateValues" dxfId="17528" priority="8526"/>
    <cfRule type="duplicateValues" dxfId="17527" priority="8527"/>
    <cfRule type="duplicateValues" dxfId="17526" priority="8528"/>
    <cfRule type="duplicateValues" dxfId="17525" priority="8529"/>
    <cfRule type="duplicateValues" dxfId="17524" priority="8530"/>
    <cfRule type="duplicateValues" dxfId="17523" priority="8531"/>
    <cfRule type="duplicateValues" dxfId="17522" priority="8532"/>
    <cfRule type="duplicateValues" dxfId="17521" priority="8533"/>
    <cfRule type="duplicateValues" dxfId="17520" priority="8534"/>
    <cfRule type="duplicateValues" dxfId="17519" priority="8535"/>
    <cfRule type="duplicateValues" dxfId="17518" priority="8536"/>
    <cfRule type="duplicateValues" dxfId="17517" priority="8537"/>
    <cfRule type="duplicateValues" dxfId="17516" priority="8538"/>
    <cfRule type="duplicateValues" dxfId="17515" priority="8539"/>
    <cfRule type="duplicateValues" dxfId="17514" priority="8540"/>
    <cfRule type="duplicateValues" dxfId="17513" priority="8541"/>
    <cfRule type="duplicateValues" dxfId="17512" priority="8542"/>
    <cfRule type="duplicateValues" dxfId="17511" priority="8543"/>
    <cfRule type="duplicateValues" dxfId="17510" priority="8544"/>
    <cfRule type="duplicateValues" dxfId="17509" priority="8545"/>
    <cfRule type="duplicateValues" dxfId="17508" priority="8546"/>
    <cfRule type="duplicateValues" dxfId="17507" priority="8547"/>
    <cfRule type="duplicateValues" dxfId="17506" priority="8548"/>
    <cfRule type="duplicateValues" dxfId="17505" priority="8549"/>
    <cfRule type="duplicateValues" dxfId="17504" priority="8550"/>
    <cfRule type="duplicateValues" dxfId="17503" priority="8551"/>
    <cfRule type="duplicateValues" dxfId="17502" priority="8552"/>
    <cfRule type="duplicateValues" dxfId="17501" priority="8553"/>
    <cfRule type="duplicateValues" dxfId="17500" priority="8554"/>
    <cfRule type="duplicateValues" dxfId="17499" priority="8555"/>
    <cfRule type="duplicateValues" dxfId="17498" priority="8556"/>
    <cfRule type="duplicateValues" dxfId="17497" priority="8557"/>
    <cfRule type="duplicateValues" dxfId="17496" priority="8558"/>
    <cfRule type="duplicateValues" dxfId="17495" priority="8559"/>
    <cfRule type="duplicateValues" dxfId="17494" priority="8560"/>
    <cfRule type="duplicateValues" dxfId="17493" priority="8561"/>
    <cfRule type="duplicateValues" dxfId="17492" priority="8562"/>
    <cfRule type="duplicateValues" dxfId="17491" priority="8563"/>
    <cfRule type="duplicateValues" dxfId="17490" priority="8564"/>
    <cfRule type="duplicateValues" dxfId="17489" priority="8565"/>
    <cfRule type="duplicateValues" dxfId="17488" priority="8566"/>
    <cfRule type="duplicateValues" dxfId="17487" priority="8567"/>
    <cfRule type="duplicateValues" dxfId="17486" priority="8568"/>
    <cfRule type="duplicateValues" dxfId="17485" priority="8569"/>
    <cfRule type="duplicateValues" dxfId="17484" priority="8570"/>
    <cfRule type="duplicateValues" dxfId="17483" priority="8571"/>
    <cfRule type="duplicateValues" dxfId="17482" priority="8572"/>
    <cfRule type="duplicateValues" dxfId="17481" priority="8573"/>
    <cfRule type="duplicateValues" dxfId="17480" priority="8574"/>
    <cfRule type="duplicateValues" dxfId="17479" priority="8575"/>
    <cfRule type="duplicateValues" dxfId="17478" priority="8576"/>
    <cfRule type="duplicateValues" dxfId="17477" priority="8577"/>
    <cfRule type="duplicateValues" dxfId="17476" priority="8578"/>
    <cfRule type="duplicateValues" dxfId="17475" priority="8579"/>
    <cfRule type="duplicateValues" dxfId="17474" priority="8580"/>
    <cfRule type="duplicateValues" dxfId="17473" priority="8581"/>
    <cfRule type="duplicateValues" dxfId="17472" priority="8582"/>
    <cfRule type="duplicateValues" dxfId="17471" priority="8583"/>
    <cfRule type="duplicateValues" dxfId="17470" priority="8584"/>
    <cfRule type="duplicateValues" dxfId="17469" priority="8585"/>
    <cfRule type="duplicateValues" dxfId="17468" priority="8586"/>
    <cfRule type="duplicateValues" dxfId="17467" priority="8587"/>
    <cfRule type="duplicateValues" dxfId="17466" priority="8588"/>
    <cfRule type="duplicateValues" dxfId="17465" priority="8589"/>
    <cfRule type="duplicateValues" dxfId="17464" priority="8590"/>
    <cfRule type="duplicateValues" dxfId="17463" priority="8591"/>
    <cfRule type="duplicateValues" dxfId="17462" priority="8592"/>
    <cfRule type="duplicateValues" dxfId="17461" priority="8593"/>
    <cfRule type="duplicateValues" dxfId="17460" priority="8594"/>
    <cfRule type="duplicateValues" dxfId="17459" priority="8595"/>
    <cfRule type="duplicateValues" dxfId="17458" priority="8596"/>
    <cfRule type="duplicateValues" dxfId="17457" priority="8597"/>
    <cfRule type="duplicateValues" dxfId="17456" priority="8598"/>
    <cfRule type="duplicateValues" dxfId="17455" priority="8599"/>
    <cfRule type="duplicateValues" dxfId="17454" priority="8600"/>
    <cfRule type="duplicateValues" dxfId="17453" priority="8601"/>
    <cfRule type="duplicateValues" dxfId="17452" priority="8602"/>
    <cfRule type="duplicateValues" dxfId="17451" priority="8603"/>
    <cfRule type="duplicateValues" dxfId="17450" priority="8604"/>
    <cfRule type="duplicateValues" dxfId="17449" priority="8605"/>
    <cfRule type="duplicateValues" dxfId="17448" priority="8606"/>
  </conditionalFormatting>
  <conditionalFormatting sqref="G111:G115">
    <cfRule type="duplicateValues" dxfId="17447" priority="12539"/>
    <cfRule type="duplicateValues" dxfId="17446" priority="12540"/>
  </conditionalFormatting>
  <conditionalFormatting sqref="G112:G113">
    <cfRule type="duplicateValues" dxfId="17445" priority="8421"/>
    <cfRule type="duplicateValues" dxfId="17444" priority="8422"/>
    <cfRule type="duplicateValues" dxfId="17443" priority="8423"/>
    <cfRule type="duplicateValues" dxfId="17442" priority="8424"/>
    <cfRule type="duplicateValues" dxfId="17441" priority="8425"/>
    <cfRule type="duplicateValues" dxfId="17440" priority="8426"/>
    <cfRule type="duplicateValues" dxfId="17439" priority="8427"/>
    <cfRule type="duplicateValues" dxfId="17438" priority="8428"/>
    <cfRule type="duplicateValues" dxfId="17437" priority="8429"/>
    <cfRule type="duplicateValues" dxfId="17436" priority="8430"/>
    <cfRule type="duplicateValues" dxfId="17435" priority="8431"/>
    <cfRule type="duplicateValues" dxfId="17434" priority="8432"/>
    <cfRule type="duplicateValues" dxfId="17433" priority="8433"/>
    <cfRule type="duplicateValues" dxfId="17432" priority="8434"/>
    <cfRule type="duplicateValues" dxfId="17431" priority="8435"/>
    <cfRule type="duplicateValues" dxfId="17430" priority="8436"/>
    <cfRule type="duplicateValues" dxfId="17429" priority="8437"/>
    <cfRule type="duplicateValues" dxfId="17428" priority="8438"/>
    <cfRule type="duplicateValues" dxfId="17427" priority="8439"/>
    <cfRule type="duplicateValues" dxfId="17426" priority="8440"/>
    <cfRule type="duplicateValues" dxfId="17425" priority="8441"/>
    <cfRule type="duplicateValues" dxfId="17424" priority="8442"/>
    <cfRule type="duplicateValues" dxfId="17423" priority="8443"/>
    <cfRule type="duplicateValues" dxfId="17422" priority="8444"/>
    <cfRule type="duplicateValues" dxfId="17421" priority="8445"/>
    <cfRule type="duplicateValues" dxfId="17420" priority="8446"/>
    <cfRule type="duplicateValues" dxfId="17419" priority="8447"/>
    <cfRule type="duplicateValues" dxfId="17418" priority="8448"/>
    <cfRule type="duplicateValues" dxfId="17417" priority="8449"/>
    <cfRule type="duplicateValues" dxfId="17416" priority="8450"/>
    <cfRule type="duplicateValues" dxfId="17415" priority="8451"/>
    <cfRule type="duplicateValues" dxfId="17414" priority="8452"/>
    <cfRule type="duplicateValues" dxfId="17413" priority="8453"/>
    <cfRule type="duplicateValues" dxfId="17412" priority="8454"/>
    <cfRule type="duplicateValues" dxfId="17411" priority="8455"/>
    <cfRule type="duplicateValues" dxfId="17410" priority="8456"/>
    <cfRule type="duplicateValues" dxfId="17409" priority="8457"/>
    <cfRule type="duplicateValues" dxfId="17408" priority="8458"/>
    <cfRule type="duplicateValues" dxfId="17407" priority="8459"/>
    <cfRule type="duplicateValues" dxfId="17406" priority="8460"/>
    <cfRule type="duplicateValues" dxfId="17405" priority="8461"/>
    <cfRule type="duplicateValues" dxfId="17404" priority="8462"/>
    <cfRule type="duplicateValues" dxfId="17403" priority="8463"/>
    <cfRule type="duplicateValues" dxfId="17402" priority="8464"/>
    <cfRule type="duplicateValues" dxfId="17401" priority="8465"/>
    <cfRule type="duplicateValues" dxfId="17400" priority="8466"/>
    <cfRule type="duplicateValues" dxfId="17399" priority="8467"/>
    <cfRule type="duplicateValues" dxfId="17398" priority="8468"/>
    <cfRule type="duplicateValues" dxfId="17397" priority="8469"/>
    <cfRule type="duplicateValues" dxfId="17396" priority="8470"/>
    <cfRule type="duplicateValues" dxfId="17395" priority="8471"/>
    <cfRule type="duplicateValues" dxfId="17394" priority="8472"/>
    <cfRule type="duplicateValues" dxfId="17393" priority="8473"/>
    <cfRule type="duplicateValues" dxfId="17392" priority="8474"/>
    <cfRule type="duplicateValues" dxfId="17391" priority="8475"/>
    <cfRule type="duplicateValues" dxfId="17390" priority="8476"/>
    <cfRule type="duplicateValues" dxfId="17389" priority="8477"/>
    <cfRule type="duplicateValues" dxfId="17388" priority="8478"/>
    <cfRule type="duplicateValues" dxfId="17387" priority="8479"/>
    <cfRule type="duplicateValues" dxfId="17386" priority="8480"/>
    <cfRule type="duplicateValues" dxfId="17385" priority="8481"/>
    <cfRule type="duplicateValues" dxfId="17384" priority="8482"/>
    <cfRule type="duplicateValues" dxfId="17383" priority="8483"/>
    <cfRule type="duplicateValues" dxfId="17382" priority="8484"/>
    <cfRule type="duplicateValues" dxfId="17381" priority="8485"/>
    <cfRule type="duplicateValues" dxfId="17380" priority="8486"/>
    <cfRule type="duplicateValues" dxfId="17379" priority="8487"/>
    <cfRule type="duplicateValues" dxfId="17378" priority="8488"/>
    <cfRule type="duplicateValues" dxfId="17377" priority="8489"/>
    <cfRule type="duplicateValues" dxfId="17376" priority="8490"/>
    <cfRule type="duplicateValues" dxfId="17375" priority="8491"/>
    <cfRule type="duplicateValues" dxfId="17374" priority="8492"/>
    <cfRule type="duplicateValues" dxfId="17373" priority="8493"/>
    <cfRule type="duplicateValues" dxfId="17372" priority="8494"/>
    <cfRule type="duplicateValues" dxfId="17371" priority="8495"/>
    <cfRule type="duplicateValues" dxfId="17370" priority="8496"/>
    <cfRule type="duplicateValues" dxfId="17369" priority="8497"/>
    <cfRule type="duplicateValues" dxfId="17368" priority="8498"/>
    <cfRule type="duplicateValues" dxfId="17367" priority="8499"/>
    <cfRule type="duplicateValues" dxfId="17366" priority="8500"/>
    <cfRule type="duplicateValues" dxfId="17365" priority="8501"/>
    <cfRule type="duplicateValues" dxfId="17364" priority="8502"/>
    <cfRule type="duplicateValues" dxfId="17363" priority="8503"/>
    <cfRule type="duplicateValues" dxfId="17362" priority="8504"/>
    <cfRule type="duplicateValues" dxfId="17361" priority="8505"/>
    <cfRule type="duplicateValues" dxfId="17360" priority="8506"/>
    <cfRule type="duplicateValues" dxfId="17359" priority="8507"/>
    <cfRule type="duplicateValues" dxfId="17358" priority="8508"/>
    <cfRule type="duplicateValues" dxfId="17357" priority="8509"/>
    <cfRule type="duplicateValues" dxfId="17356" priority="8510"/>
    <cfRule type="duplicateValues" dxfId="17355" priority="8511"/>
    <cfRule type="duplicateValues" dxfId="17354" priority="8512"/>
  </conditionalFormatting>
  <conditionalFormatting sqref="G114">
    <cfRule type="duplicateValues" dxfId="17353" priority="11942"/>
    <cfRule type="duplicateValues" dxfId="17352" priority="11943"/>
    <cfRule type="duplicateValues" dxfId="17351" priority="11944"/>
    <cfRule type="duplicateValues" dxfId="17350" priority="11945"/>
    <cfRule type="duplicateValues" dxfId="17349" priority="11946"/>
    <cfRule type="duplicateValues" dxfId="17348" priority="11947"/>
    <cfRule type="duplicateValues" dxfId="17347" priority="11948"/>
    <cfRule type="duplicateValues" dxfId="17346" priority="11949"/>
    <cfRule type="duplicateValues" dxfId="17345" priority="11950"/>
    <cfRule type="duplicateValues" dxfId="17344" priority="11951"/>
    <cfRule type="duplicateValues" dxfId="17343" priority="11952"/>
    <cfRule type="duplicateValues" dxfId="17342" priority="11953"/>
    <cfRule type="duplicateValues" dxfId="17341" priority="11954"/>
  </conditionalFormatting>
  <conditionalFormatting sqref="G114:G115">
    <cfRule type="duplicateValues" dxfId="17340" priority="8394"/>
    <cfRule type="duplicateValues" dxfId="17339" priority="8395"/>
    <cfRule type="duplicateValues" dxfId="17338" priority="8396"/>
    <cfRule type="duplicateValues" dxfId="17337" priority="8397"/>
    <cfRule type="duplicateValues" dxfId="17336" priority="8398"/>
    <cfRule type="duplicateValues" dxfId="17335" priority="8399"/>
    <cfRule type="duplicateValues" dxfId="17334" priority="8400"/>
    <cfRule type="duplicateValues" dxfId="17333" priority="8401"/>
    <cfRule type="duplicateValues" dxfId="17332" priority="8402"/>
    <cfRule type="duplicateValues" dxfId="17331" priority="8403"/>
    <cfRule type="duplicateValues" dxfId="17330" priority="8404"/>
    <cfRule type="duplicateValues" dxfId="17329" priority="8405"/>
    <cfRule type="duplicateValues" dxfId="17328" priority="8406"/>
    <cfRule type="duplicateValues" dxfId="17327" priority="8407"/>
    <cfRule type="duplicateValues" dxfId="17326" priority="8408"/>
    <cfRule type="duplicateValues" dxfId="17325" priority="8409"/>
    <cfRule type="duplicateValues" dxfId="17324" priority="8410"/>
    <cfRule type="duplicateValues" dxfId="17323" priority="8411"/>
    <cfRule type="duplicateValues" dxfId="17322" priority="8412"/>
    <cfRule type="duplicateValues" dxfId="17321" priority="8413"/>
    <cfRule type="duplicateValues" dxfId="17320" priority="8414"/>
    <cfRule type="duplicateValues" dxfId="17319" priority="8415"/>
    <cfRule type="duplicateValues" dxfId="17318" priority="8416"/>
    <cfRule type="duplicateValues" dxfId="17317" priority="8417"/>
    <cfRule type="duplicateValues" dxfId="17316" priority="8418"/>
    <cfRule type="duplicateValues" dxfId="17315" priority="8419"/>
    <cfRule type="duplicateValues" dxfId="17314" priority="8420"/>
    <cfRule type="duplicateValues" dxfId="17313" priority="12541"/>
    <cfRule type="duplicateValues" dxfId="17312" priority="12542"/>
  </conditionalFormatting>
  <conditionalFormatting sqref="G115">
    <cfRule type="duplicateValues" dxfId="17311" priority="11908"/>
    <cfRule type="duplicateValues" dxfId="17310" priority="11909"/>
    <cfRule type="duplicateValues" dxfId="17309" priority="11910"/>
    <cfRule type="duplicateValues" dxfId="17308" priority="11911"/>
    <cfRule type="duplicateValues" dxfId="17307" priority="11912"/>
    <cfRule type="duplicateValues" dxfId="17306" priority="11913"/>
    <cfRule type="duplicateValues" dxfId="17305" priority="11914"/>
    <cfRule type="duplicateValues" dxfId="17304" priority="11915"/>
    <cfRule type="duplicateValues" dxfId="17303" priority="11916"/>
    <cfRule type="duplicateValues" dxfId="17302" priority="11917"/>
    <cfRule type="duplicateValues" dxfId="17301" priority="11918"/>
    <cfRule type="duplicateValues" dxfId="17300" priority="11919"/>
    <cfRule type="duplicateValues" dxfId="17299" priority="11920"/>
    <cfRule type="duplicateValues" dxfId="17298" priority="11921"/>
    <cfRule type="duplicateValues" dxfId="17297" priority="11922"/>
    <cfRule type="duplicateValues" dxfId="17296" priority="11923"/>
    <cfRule type="duplicateValues" dxfId="17295" priority="11924"/>
    <cfRule type="duplicateValues" dxfId="17294" priority="11925"/>
    <cfRule type="duplicateValues" dxfId="17293" priority="11926"/>
    <cfRule type="duplicateValues" dxfId="17292" priority="11927"/>
    <cfRule type="duplicateValues" dxfId="17291" priority="11928"/>
    <cfRule type="duplicateValues" dxfId="17290" priority="11929"/>
    <cfRule type="duplicateValues" dxfId="17289" priority="11930"/>
    <cfRule type="duplicateValues" dxfId="17288" priority="11931"/>
    <cfRule type="duplicateValues" dxfId="17287" priority="11932"/>
    <cfRule type="duplicateValues" dxfId="17286" priority="11933"/>
    <cfRule type="duplicateValues" dxfId="17285" priority="11934"/>
    <cfRule type="duplicateValues" dxfId="17284" priority="11935"/>
    <cfRule type="duplicateValues" dxfId="17283" priority="11936"/>
    <cfRule type="duplicateValues" dxfId="17282" priority="11937"/>
    <cfRule type="duplicateValues" dxfId="17281" priority="11938"/>
    <cfRule type="duplicateValues" dxfId="17280" priority="11939"/>
    <cfRule type="duplicateValues" dxfId="17279" priority="11940"/>
    <cfRule type="duplicateValues" dxfId="17278" priority="11941"/>
  </conditionalFormatting>
  <conditionalFormatting sqref="G116">
    <cfRule type="duplicateValues" dxfId="17277" priority="11815"/>
    <cfRule type="duplicateValues" dxfId="17276" priority="11816"/>
    <cfRule type="duplicateValues" dxfId="17275" priority="11817"/>
    <cfRule type="duplicateValues" dxfId="17274" priority="11818"/>
    <cfRule type="duplicateValues" dxfId="17273" priority="11819"/>
    <cfRule type="duplicateValues" dxfId="17272" priority="11820"/>
    <cfRule type="duplicateValues" dxfId="17271" priority="11821"/>
    <cfRule type="duplicateValues" dxfId="17270" priority="11822"/>
    <cfRule type="duplicateValues" dxfId="17269" priority="11823"/>
    <cfRule type="duplicateValues" dxfId="17268" priority="11824"/>
    <cfRule type="duplicateValues" dxfId="17267" priority="11825"/>
    <cfRule type="duplicateValues" dxfId="17266" priority="11826"/>
    <cfRule type="duplicateValues" dxfId="17265" priority="11827"/>
    <cfRule type="duplicateValues" dxfId="17264" priority="11828"/>
    <cfRule type="duplicateValues" dxfId="17263" priority="11829"/>
    <cfRule type="duplicateValues" dxfId="17262" priority="11830"/>
    <cfRule type="duplicateValues" dxfId="17261" priority="11831"/>
    <cfRule type="duplicateValues" dxfId="17260" priority="11832"/>
    <cfRule type="duplicateValues" dxfId="17259" priority="11833"/>
    <cfRule type="duplicateValues" dxfId="17258" priority="11834"/>
    <cfRule type="duplicateValues" dxfId="17257" priority="11835"/>
    <cfRule type="duplicateValues" dxfId="17256" priority="11836"/>
    <cfRule type="duplicateValues" dxfId="17255" priority="11837"/>
    <cfRule type="duplicateValues" dxfId="17254" priority="11838"/>
    <cfRule type="duplicateValues" dxfId="17253" priority="11839"/>
    <cfRule type="duplicateValues" dxfId="17252" priority="11840"/>
    <cfRule type="duplicateValues" dxfId="17251" priority="11841"/>
    <cfRule type="duplicateValues" dxfId="17250" priority="11842"/>
    <cfRule type="duplicateValues" dxfId="17249" priority="11843"/>
    <cfRule type="duplicateValues" dxfId="17248" priority="11844"/>
    <cfRule type="duplicateValues" dxfId="17247" priority="11845"/>
    <cfRule type="duplicateValues" dxfId="17246" priority="11846"/>
    <cfRule type="duplicateValues" dxfId="17245" priority="11847"/>
    <cfRule type="duplicateValues" dxfId="17244" priority="11848"/>
    <cfRule type="duplicateValues" dxfId="17243" priority="11849"/>
    <cfRule type="duplicateValues" dxfId="17242" priority="11850"/>
    <cfRule type="duplicateValues" dxfId="17241" priority="11851"/>
    <cfRule type="duplicateValues" dxfId="17240" priority="11852"/>
    <cfRule type="duplicateValues" dxfId="17239" priority="11853"/>
    <cfRule type="duplicateValues" dxfId="17238" priority="11854"/>
    <cfRule type="duplicateValues" dxfId="17237" priority="11855"/>
    <cfRule type="duplicateValues" dxfId="17236" priority="11856"/>
    <cfRule type="duplicateValues" dxfId="17235" priority="11857"/>
    <cfRule type="duplicateValues" dxfId="17234" priority="11858"/>
    <cfRule type="duplicateValues" dxfId="17233" priority="11859"/>
    <cfRule type="duplicateValues" dxfId="17232" priority="11860"/>
    <cfRule type="duplicateValues" dxfId="17231" priority="11861"/>
    <cfRule type="duplicateValues" dxfId="17230" priority="11862"/>
    <cfRule type="duplicateValues" dxfId="17229" priority="11863"/>
    <cfRule type="duplicateValues" dxfId="17228" priority="11864"/>
    <cfRule type="duplicateValues" dxfId="17227" priority="11865"/>
    <cfRule type="duplicateValues" dxfId="17226" priority="11866"/>
    <cfRule type="duplicateValues" dxfId="17225" priority="11867"/>
    <cfRule type="duplicateValues" dxfId="17224" priority="11868"/>
    <cfRule type="duplicateValues" dxfId="17223" priority="11869"/>
    <cfRule type="duplicateValues" dxfId="17222" priority="11870"/>
    <cfRule type="duplicateValues" dxfId="17221" priority="11871"/>
    <cfRule type="duplicateValues" dxfId="17220" priority="11872"/>
    <cfRule type="duplicateValues" dxfId="17219" priority="11873"/>
    <cfRule type="duplicateValues" dxfId="17218" priority="11874"/>
    <cfRule type="duplicateValues" dxfId="17217" priority="11875"/>
    <cfRule type="duplicateValues" dxfId="17216" priority="11876"/>
    <cfRule type="duplicateValues" dxfId="17215" priority="11877"/>
    <cfRule type="duplicateValues" dxfId="17214" priority="11878"/>
    <cfRule type="duplicateValues" dxfId="17213" priority="11879"/>
    <cfRule type="duplicateValues" dxfId="17212" priority="11880"/>
    <cfRule type="duplicateValues" dxfId="17211" priority="11881"/>
    <cfRule type="duplicateValues" dxfId="17210" priority="11882"/>
    <cfRule type="duplicateValues" dxfId="17209" priority="11883"/>
    <cfRule type="duplicateValues" dxfId="17208" priority="11884"/>
    <cfRule type="duplicateValues" dxfId="17207" priority="11885"/>
    <cfRule type="duplicateValues" dxfId="17206" priority="11886"/>
    <cfRule type="duplicateValues" dxfId="17205" priority="11887"/>
    <cfRule type="duplicateValues" dxfId="17204" priority="11888"/>
    <cfRule type="duplicateValues" dxfId="17203" priority="11889"/>
    <cfRule type="duplicateValues" dxfId="17202" priority="11890"/>
    <cfRule type="duplicateValues" dxfId="17201" priority="11891"/>
    <cfRule type="duplicateValues" dxfId="17200" priority="11892"/>
    <cfRule type="duplicateValues" dxfId="17199" priority="11893"/>
    <cfRule type="duplicateValues" dxfId="17198" priority="11894"/>
    <cfRule type="duplicateValues" dxfId="17197" priority="11895"/>
    <cfRule type="duplicateValues" dxfId="17196" priority="11896"/>
    <cfRule type="duplicateValues" dxfId="17195" priority="11897"/>
    <cfRule type="duplicateValues" dxfId="17194" priority="11898"/>
    <cfRule type="duplicateValues" dxfId="17193" priority="11899"/>
    <cfRule type="duplicateValues" dxfId="17192" priority="11900"/>
    <cfRule type="duplicateValues" dxfId="17191" priority="11901"/>
    <cfRule type="duplicateValues" dxfId="17190" priority="11902"/>
    <cfRule type="duplicateValues" dxfId="17189" priority="11903"/>
    <cfRule type="duplicateValues" dxfId="17188" priority="11904"/>
    <cfRule type="duplicateValues" dxfId="17187" priority="11905"/>
    <cfRule type="duplicateValues" dxfId="17186" priority="11906"/>
    <cfRule type="duplicateValues" dxfId="17185" priority="11907"/>
  </conditionalFormatting>
  <conditionalFormatting sqref="G116:G118 G120:G121">
    <cfRule type="duplicateValues" dxfId="17184" priority="22357"/>
  </conditionalFormatting>
  <conditionalFormatting sqref="G117">
    <cfRule type="duplicateValues" dxfId="17183" priority="11722"/>
    <cfRule type="duplicateValues" dxfId="17182" priority="11723"/>
    <cfRule type="duplicateValues" dxfId="17181" priority="11724"/>
    <cfRule type="duplicateValues" dxfId="17180" priority="11725"/>
    <cfRule type="duplicateValues" dxfId="17179" priority="11726"/>
    <cfRule type="duplicateValues" dxfId="17178" priority="11727"/>
    <cfRule type="duplicateValues" dxfId="17177" priority="11728"/>
    <cfRule type="duplicateValues" dxfId="17176" priority="11729"/>
    <cfRule type="duplicateValues" dxfId="17175" priority="11730"/>
    <cfRule type="duplicateValues" dxfId="17174" priority="11731"/>
    <cfRule type="duplicateValues" dxfId="17173" priority="11732"/>
    <cfRule type="duplicateValues" dxfId="17172" priority="11733"/>
    <cfRule type="duplicateValues" dxfId="17171" priority="11734"/>
    <cfRule type="duplicateValues" dxfId="17170" priority="11735"/>
    <cfRule type="duplicateValues" dxfId="17169" priority="11736"/>
    <cfRule type="duplicateValues" dxfId="17168" priority="11737"/>
    <cfRule type="duplicateValues" dxfId="17167" priority="11738"/>
    <cfRule type="duplicateValues" dxfId="17166" priority="11739"/>
    <cfRule type="duplicateValues" dxfId="17165" priority="11740"/>
    <cfRule type="duplicateValues" dxfId="17164" priority="11741"/>
    <cfRule type="duplicateValues" dxfId="17163" priority="11742"/>
    <cfRule type="duplicateValues" dxfId="17162" priority="11743"/>
    <cfRule type="duplicateValues" dxfId="17161" priority="11744"/>
    <cfRule type="duplicateValues" dxfId="17160" priority="11745"/>
    <cfRule type="duplicateValues" dxfId="17159" priority="11746"/>
    <cfRule type="duplicateValues" dxfId="17158" priority="11747"/>
    <cfRule type="duplicateValues" dxfId="17157" priority="11748"/>
    <cfRule type="duplicateValues" dxfId="17156" priority="11749"/>
    <cfRule type="duplicateValues" dxfId="17155" priority="11750"/>
    <cfRule type="duplicateValues" dxfId="17154" priority="11751"/>
    <cfRule type="duplicateValues" dxfId="17153" priority="11752"/>
    <cfRule type="duplicateValues" dxfId="17152" priority="11753"/>
    <cfRule type="duplicateValues" dxfId="17151" priority="11754"/>
    <cfRule type="duplicateValues" dxfId="17150" priority="11755"/>
    <cfRule type="duplicateValues" dxfId="17149" priority="11756"/>
    <cfRule type="duplicateValues" dxfId="17148" priority="11757"/>
    <cfRule type="duplicateValues" dxfId="17147" priority="11758"/>
    <cfRule type="duplicateValues" dxfId="17146" priority="11759"/>
    <cfRule type="duplicateValues" dxfId="17145" priority="11760"/>
    <cfRule type="duplicateValues" dxfId="17144" priority="11761"/>
    <cfRule type="duplicateValues" dxfId="17143" priority="11762"/>
    <cfRule type="duplicateValues" dxfId="17142" priority="11763"/>
    <cfRule type="duplicateValues" dxfId="17141" priority="11764"/>
    <cfRule type="duplicateValues" dxfId="17140" priority="11765"/>
    <cfRule type="duplicateValues" dxfId="17139" priority="11766"/>
    <cfRule type="duplicateValues" dxfId="17138" priority="11767"/>
    <cfRule type="duplicateValues" dxfId="17137" priority="11768"/>
    <cfRule type="duplicateValues" dxfId="17136" priority="11769"/>
    <cfRule type="duplicateValues" dxfId="17135" priority="11770"/>
    <cfRule type="duplicateValues" dxfId="17134" priority="11771"/>
    <cfRule type="duplicateValues" dxfId="17133" priority="11772"/>
    <cfRule type="duplicateValues" dxfId="17132" priority="11773"/>
    <cfRule type="duplicateValues" dxfId="17131" priority="11774"/>
    <cfRule type="duplicateValues" dxfId="17130" priority="11775"/>
    <cfRule type="duplicateValues" dxfId="17129" priority="11776"/>
    <cfRule type="duplicateValues" dxfId="17128" priority="11777"/>
    <cfRule type="duplicateValues" dxfId="17127" priority="11778"/>
    <cfRule type="duplicateValues" dxfId="17126" priority="11779"/>
    <cfRule type="duplicateValues" dxfId="17125" priority="11780"/>
    <cfRule type="duplicateValues" dxfId="17124" priority="11781"/>
    <cfRule type="duplicateValues" dxfId="17123" priority="11782"/>
    <cfRule type="duplicateValues" dxfId="17122" priority="11783"/>
    <cfRule type="duplicateValues" dxfId="17121" priority="11784"/>
    <cfRule type="duplicateValues" dxfId="17120" priority="11785"/>
    <cfRule type="duplicateValues" dxfId="17119" priority="11786"/>
    <cfRule type="duplicateValues" dxfId="17118" priority="11787"/>
    <cfRule type="duplicateValues" dxfId="17117" priority="11788"/>
    <cfRule type="duplicateValues" dxfId="17116" priority="11789"/>
    <cfRule type="duplicateValues" dxfId="17115" priority="11790"/>
    <cfRule type="duplicateValues" dxfId="17114" priority="11791"/>
    <cfRule type="duplicateValues" dxfId="17113" priority="11792"/>
    <cfRule type="duplicateValues" dxfId="17112" priority="11793"/>
    <cfRule type="duplicateValues" dxfId="17111" priority="11794"/>
    <cfRule type="duplicateValues" dxfId="17110" priority="11795"/>
    <cfRule type="duplicateValues" dxfId="17109" priority="11796"/>
    <cfRule type="duplicateValues" dxfId="17108" priority="11797"/>
    <cfRule type="duplicateValues" dxfId="17107" priority="11798"/>
    <cfRule type="duplicateValues" dxfId="17106" priority="11799"/>
    <cfRule type="duplicateValues" dxfId="17105" priority="11800"/>
    <cfRule type="duplicateValues" dxfId="17104" priority="11801"/>
    <cfRule type="duplicateValues" dxfId="17103" priority="11802"/>
    <cfRule type="duplicateValues" dxfId="17102" priority="11803"/>
    <cfRule type="duplicateValues" dxfId="17101" priority="11804"/>
    <cfRule type="duplicateValues" dxfId="17100" priority="11805"/>
    <cfRule type="duplicateValues" dxfId="17099" priority="11806"/>
    <cfRule type="duplicateValues" dxfId="17098" priority="11807"/>
    <cfRule type="duplicateValues" dxfId="17097" priority="11808"/>
    <cfRule type="duplicateValues" dxfId="17096" priority="11809"/>
    <cfRule type="duplicateValues" dxfId="17095" priority="11810"/>
    <cfRule type="duplicateValues" dxfId="17094" priority="11811"/>
    <cfRule type="duplicateValues" dxfId="17093" priority="11812"/>
    <cfRule type="duplicateValues" dxfId="17092" priority="11813"/>
    <cfRule type="duplicateValues" dxfId="17091" priority="11814"/>
  </conditionalFormatting>
  <conditionalFormatting sqref="G118">
    <cfRule type="duplicateValues" dxfId="17090" priority="12446"/>
    <cfRule type="duplicateValues" dxfId="17089" priority="12447"/>
    <cfRule type="duplicateValues" dxfId="17088" priority="12448"/>
    <cfRule type="duplicateValues" dxfId="17087" priority="12449"/>
    <cfRule type="duplicateValues" dxfId="17086" priority="12450"/>
    <cfRule type="duplicateValues" dxfId="17085" priority="12451"/>
    <cfRule type="duplicateValues" dxfId="17084" priority="12452"/>
    <cfRule type="duplicateValues" dxfId="17083" priority="12453"/>
    <cfRule type="duplicateValues" dxfId="17082" priority="12454"/>
    <cfRule type="duplicateValues" dxfId="17081" priority="12455"/>
    <cfRule type="duplicateValues" dxfId="17080" priority="12456"/>
    <cfRule type="duplicateValues" dxfId="17079" priority="12457"/>
    <cfRule type="duplicateValues" dxfId="17078" priority="12458"/>
    <cfRule type="duplicateValues" dxfId="17077" priority="12459"/>
    <cfRule type="duplicateValues" dxfId="17076" priority="12460"/>
    <cfRule type="duplicateValues" dxfId="17075" priority="12461"/>
    <cfRule type="duplicateValues" dxfId="17074" priority="12462"/>
    <cfRule type="duplicateValues" dxfId="17073" priority="12463"/>
    <cfRule type="duplicateValues" dxfId="17072" priority="12464"/>
    <cfRule type="duplicateValues" dxfId="17071" priority="12465"/>
    <cfRule type="duplicateValues" dxfId="17070" priority="12466"/>
    <cfRule type="duplicateValues" dxfId="17069" priority="12467"/>
    <cfRule type="duplicateValues" dxfId="17068" priority="12468"/>
    <cfRule type="duplicateValues" dxfId="17067" priority="12469"/>
    <cfRule type="duplicateValues" dxfId="17066" priority="12470"/>
    <cfRule type="duplicateValues" dxfId="17065" priority="12471"/>
    <cfRule type="duplicateValues" dxfId="17064" priority="12472"/>
    <cfRule type="duplicateValues" dxfId="17063" priority="12473"/>
    <cfRule type="duplicateValues" dxfId="17062" priority="12474"/>
    <cfRule type="duplicateValues" dxfId="17061" priority="12475"/>
    <cfRule type="duplicateValues" dxfId="17060" priority="12476"/>
    <cfRule type="duplicateValues" dxfId="17059" priority="12477"/>
    <cfRule type="duplicateValues" dxfId="17058" priority="12478"/>
    <cfRule type="duplicateValues" dxfId="17057" priority="12479"/>
    <cfRule type="duplicateValues" dxfId="17056" priority="12480"/>
    <cfRule type="duplicateValues" dxfId="17055" priority="12481"/>
    <cfRule type="duplicateValues" dxfId="17054" priority="12482"/>
    <cfRule type="duplicateValues" dxfId="17053" priority="12483"/>
    <cfRule type="duplicateValues" dxfId="17052" priority="12484"/>
    <cfRule type="duplicateValues" dxfId="17051" priority="12485"/>
    <cfRule type="duplicateValues" dxfId="17050" priority="12486"/>
    <cfRule type="duplicateValues" dxfId="17049" priority="12487"/>
    <cfRule type="duplicateValues" dxfId="17048" priority="12488"/>
    <cfRule type="duplicateValues" dxfId="17047" priority="12489"/>
    <cfRule type="duplicateValues" dxfId="17046" priority="12490"/>
    <cfRule type="duplicateValues" dxfId="17045" priority="12491"/>
    <cfRule type="duplicateValues" dxfId="17044" priority="12492"/>
    <cfRule type="duplicateValues" dxfId="17043" priority="12493"/>
    <cfRule type="duplicateValues" dxfId="17042" priority="12494"/>
    <cfRule type="duplicateValues" dxfId="17041" priority="12495"/>
    <cfRule type="duplicateValues" dxfId="17040" priority="12496"/>
    <cfRule type="duplicateValues" dxfId="17039" priority="12497"/>
    <cfRule type="duplicateValues" dxfId="17038" priority="12498"/>
    <cfRule type="duplicateValues" dxfId="17037" priority="12499"/>
    <cfRule type="duplicateValues" dxfId="17036" priority="12500"/>
    <cfRule type="duplicateValues" dxfId="17035" priority="12501"/>
    <cfRule type="duplicateValues" dxfId="17034" priority="12502"/>
    <cfRule type="duplicateValues" dxfId="17033" priority="12503"/>
    <cfRule type="duplicateValues" dxfId="17032" priority="12504"/>
    <cfRule type="duplicateValues" dxfId="17031" priority="12505"/>
    <cfRule type="duplicateValues" dxfId="17030" priority="12506"/>
    <cfRule type="duplicateValues" dxfId="17029" priority="12507"/>
    <cfRule type="duplicateValues" dxfId="17028" priority="12508"/>
    <cfRule type="duplicateValues" dxfId="17027" priority="12509"/>
    <cfRule type="duplicateValues" dxfId="17026" priority="12510"/>
    <cfRule type="duplicateValues" dxfId="17025" priority="12511"/>
    <cfRule type="duplicateValues" dxfId="17024" priority="12512"/>
    <cfRule type="duplicateValues" dxfId="17023" priority="12513"/>
    <cfRule type="duplicateValues" dxfId="17022" priority="12514"/>
    <cfRule type="duplicateValues" dxfId="17021" priority="12515"/>
    <cfRule type="duplicateValues" dxfId="17020" priority="12516"/>
    <cfRule type="duplicateValues" dxfId="17019" priority="12517"/>
    <cfRule type="duplicateValues" dxfId="17018" priority="12518"/>
    <cfRule type="duplicateValues" dxfId="17017" priority="12519"/>
    <cfRule type="duplicateValues" dxfId="17016" priority="12520"/>
    <cfRule type="duplicateValues" dxfId="17015" priority="12521"/>
    <cfRule type="duplicateValues" dxfId="17014" priority="12522"/>
    <cfRule type="duplicateValues" dxfId="17013" priority="12523"/>
    <cfRule type="duplicateValues" dxfId="17012" priority="12524"/>
    <cfRule type="duplicateValues" dxfId="17011" priority="12525"/>
    <cfRule type="duplicateValues" dxfId="17010" priority="12526"/>
    <cfRule type="duplicateValues" dxfId="17009" priority="12527"/>
    <cfRule type="duplicateValues" dxfId="17008" priority="12528"/>
    <cfRule type="duplicateValues" dxfId="17007" priority="12529"/>
    <cfRule type="duplicateValues" dxfId="17006" priority="12530"/>
    <cfRule type="duplicateValues" dxfId="17005" priority="12531"/>
    <cfRule type="duplicateValues" dxfId="17004" priority="12532"/>
    <cfRule type="duplicateValues" dxfId="17003" priority="12533"/>
    <cfRule type="duplicateValues" dxfId="17002" priority="12534"/>
    <cfRule type="duplicateValues" dxfId="17001" priority="12535"/>
    <cfRule type="duplicateValues" dxfId="17000" priority="12536"/>
    <cfRule type="duplicateValues" dxfId="16999" priority="12537"/>
    <cfRule type="duplicateValues" dxfId="16998" priority="12538"/>
  </conditionalFormatting>
  <conditionalFormatting sqref="G120">
    <cfRule type="duplicateValues" dxfId="16997" priority="22227"/>
    <cfRule type="duplicateValues" dxfId="16996" priority="22228"/>
    <cfRule type="duplicateValues" dxfId="16995" priority="22229"/>
    <cfRule type="duplicateValues" dxfId="16994" priority="22230"/>
    <cfRule type="duplicateValues" dxfId="16993" priority="22231"/>
    <cfRule type="duplicateValues" dxfId="16992" priority="22232"/>
    <cfRule type="duplicateValues" dxfId="16991" priority="22233"/>
    <cfRule type="duplicateValues" dxfId="16990" priority="22234"/>
    <cfRule type="duplicateValues" dxfId="16989" priority="22235"/>
    <cfRule type="duplicateValues" dxfId="16988" priority="22236"/>
    <cfRule type="duplicateValues" dxfId="16987" priority="22237"/>
    <cfRule type="duplicateValues" dxfId="16986" priority="22238"/>
    <cfRule type="duplicateValues" dxfId="16985" priority="22239"/>
    <cfRule type="duplicateValues" dxfId="16984" priority="22240"/>
    <cfRule type="duplicateValues" dxfId="16983" priority="22241"/>
    <cfRule type="duplicateValues" dxfId="16982" priority="22242"/>
    <cfRule type="duplicateValues" dxfId="16981" priority="22243"/>
    <cfRule type="duplicateValues" dxfId="16980" priority="22244"/>
    <cfRule type="duplicateValues" dxfId="16979" priority="22245"/>
    <cfRule type="duplicateValues" dxfId="16978" priority="22246"/>
    <cfRule type="duplicateValues" dxfId="16977" priority="22247"/>
    <cfRule type="duplicateValues" dxfId="16976" priority="22248"/>
    <cfRule type="duplicateValues" dxfId="16975" priority="22249"/>
    <cfRule type="duplicateValues" dxfId="16974" priority="22250"/>
    <cfRule type="duplicateValues" dxfId="16973" priority="22251"/>
    <cfRule type="duplicateValues" dxfId="16972" priority="22252"/>
    <cfRule type="duplicateValues" dxfId="16971" priority="22253"/>
    <cfRule type="duplicateValues" dxfId="16970" priority="22254"/>
    <cfRule type="duplicateValues" dxfId="16969" priority="22255"/>
    <cfRule type="duplicateValues" dxfId="16968" priority="22256"/>
    <cfRule type="duplicateValues" dxfId="16967" priority="22257"/>
    <cfRule type="duplicateValues" dxfId="16966" priority="22258"/>
    <cfRule type="duplicateValues" dxfId="16965" priority="22259"/>
    <cfRule type="duplicateValues" dxfId="16964" priority="22260"/>
    <cfRule type="duplicateValues" dxfId="16963" priority="22261"/>
    <cfRule type="duplicateValues" dxfId="16962" priority="22262"/>
    <cfRule type="duplicateValues" dxfId="16961" priority="22263"/>
    <cfRule type="duplicateValues" dxfId="16960" priority="22264"/>
    <cfRule type="duplicateValues" dxfId="16959" priority="22265"/>
    <cfRule type="duplicateValues" dxfId="16958" priority="22266"/>
    <cfRule type="duplicateValues" dxfId="16957" priority="22267"/>
    <cfRule type="duplicateValues" dxfId="16956" priority="22268"/>
    <cfRule type="duplicateValues" dxfId="16955" priority="22304"/>
    <cfRule type="duplicateValues" dxfId="16954" priority="22305"/>
    <cfRule type="duplicateValues" dxfId="16953" priority="22306"/>
    <cfRule type="duplicateValues" dxfId="16952" priority="22307"/>
    <cfRule type="duplicateValues" dxfId="16951" priority="22308"/>
    <cfRule type="duplicateValues" dxfId="16950" priority="22309"/>
    <cfRule type="duplicateValues" dxfId="16949" priority="22310"/>
    <cfRule type="duplicateValues" dxfId="16948" priority="22311"/>
    <cfRule type="duplicateValues" dxfId="16947" priority="22312"/>
    <cfRule type="duplicateValues" dxfId="16946" priority="22313"/>
    <cfRule type="duplicateValues" dxfId="16945" priority="22314"/>
    <cfRule type="duplicateValues" dxfId="16944" priority="22315"/>
    <cfRule type="duplicateValues" dxfId="16943" priority="22316"/>
    <cfRule type="duplicateValues" dxfId="16942" priority="22317"/>
    <cfRule type="duplicateValues" dxfId="16941" priority="22318"/>
    <cfRule type="duplicateValues" dxfId="16940" priority="22319"/>
    <cfRule type="duplicateValues" dxfId="16939" priority="22320"/>
    <cfRule type="duplicateValues" dxfId="16938" priority="22321"/>
    <cfRule type="duplicateValues" dxfId="16937" priority="22322"/>
    <cfRule type="duplicateValues" dxfId="16936" priority="22323"/>
    <cfRule type="duplicateValues" dxfId="16935" priority="22324"/>
    <cfRule type="duplicateValues" dxfId="16934" priority="22325"/>
    <cfRule type="duplicateValues" dxfId="16933" priority="22326"/>
    <cfRule type="duplicateValues" dxfId="16932" priority="22327"/>
    <cfRule type="duplicateValues" dxfId="16931" priority="22328"/>
    <cfRule type="duplicateValues" dxfId="16930" priority="22329"/>
    <cfRule type="duplicateValues" dxfId="16929" priority="22330"/>
    <cfRule type="duplicateValues" dxfId="16928" priority="22331"/>
    <cfRule type="duplicateValues" dxfId="16927" priority="22332"/>
    <cfRule type="duplicateValues" dxfId="16926" priority="22333"/>
    <cfRule type="duplicateValues" dxfId="16925" priority="22334"/>
    <cfRule type="duplicateValues" dxfId="16924" priority="22335"/>
    <cfRule type="duplicateValues" dxfId="16923" priority="22336"/>
    <cfRule type="duplicateValues" dxfId="16922" priority="22337"/>
    <cfRule type="duplicateValues" dxfId="16921" priority="22338"/>
  </conditionalFormatting>
  <conditionalFormatting sqref="G120:G121">
    <cfRule type="duplicateValues" dxfId="16920" priority="25079"/>
    <cfRule type="duplicateValues" dxfId="16919" priority="25080"/>
    <cfRule type="duplicateValues" dxfId="16918" priority="25081"/>
    <cfRule type="duplicateValues" dxfId="16917" priority="25082"/>
    <cfRule type="duplicateValues" dxfId="16916" priority="25083"/>
    <cfRule type="duplicateValues" dxfId="16915" priority="25084"/>
    <cfRule type="duplicateValues" dxfId="16914" priority="25085"/>
    <cfRule type="duplicateValues" dxfId="16913" priority="25086"/>
    <cfRule type="duplicateValues" dxfId="16912" priority="25087"/>
    <cfRule type="duplicateValues" dxfId="16911" priority="25088"/>
    <cfRule type="duplicateValues" dxfId="16910" priority="25089"/>
    <cfRule type="duplicateValues" dxfId="16909" priority="25090"/>
    <cfRule type="duplicateValues" dxfId="16908" priority="25091"/>
    <cfRule type="duplicateValues" dxfId="16907" priority="25092"/>
    <cfRule type="duplicateValues" dxfId="16906" priority="25093"/>
    <cfRule type="duplicateValues" dxfId="16905" priority="25094"/>
  </conditionalFormatting>
  <conditionalFormatting sqref="G121">
    <cfRule type="duplicateValues" dxfId="16904" priority="11568"/>
    <cfRule type="duplicateValues" dxfId="16903" priority="11569"/>
    <cfRule type="duplicateValues" dxfId="16902" priority="11570"/>
    <cfRule type="duplicateValues" dxfId="16901" priority="11571"/>
    <cfRule type="duplicateValues" dxfId="16900" priority="11572"/>
    <cfRule type="duplicateValues" dxfId="16899" priority="11573"/>
    <cfRule type="duplicateValues" dxfId="16898" priority="11574"/>
    <cfRule type="duplicateValues" dxfId="16897" priority="11575"/>
    <cfRule type="duplicateValues" dxfId="16896" priority="11576"/>
    <cfRule type="duplicateValues" dxfId="16895" priority="11577"/>
    <cfRule type="duplicateValues" dxfId="16894" priority="11578"/>
    <cfRule type="duplicateValues" dxfId="16893" priority="11579"/>
    <cfRule type="duplicateValues" dxfId="16892" priority="11580"/>
    <cfRule type="duplicateValues" dxfId="16891" priority="11581"/>
    <cfRule type="duplicateValues" dxfId="16890" priority="11582"/>
    <cfRule type="duplicateValues" dxfId="16889" priority="11583"/>
    <cfRule type="duplicateValues" dxfId="16888" priority="11584"/>
    <cfRule type="duplicateValues" dxfId="16887" priority="11585"/>
    <cfRule type="duplicateValues" dxfId="16886" priority="11586"/>
    <cfRule type="duplicateValues" dxfId="16885" priority="11587"/>
    <cfRule type="duplicateValues" dxfId="16884" priority="11588"/>
    <cfRule type="duplicateValues" dxfId="16883" priority="11589"/>
    <cfRule type="duplicateValues" dxfId="16882" priority="11590"/>
    <cfRule type="duplicateValues" dxfId="16881" priority="11591"/>
    <cfRule type="duplicateValues" dxfId="16880" priority="11592"/>
    <cfRule type="duplicateValues" dxfId="16879" priority="11593"/>
    <cfRule type="duplicateValues" dxfId="16878" priority="11594"/>
    <cfRule type="duplicateValues" dxfId="16877" priority="11595"/>
    <cfRule type="duplicateValues" dxfId="16876" priority="11596"/>
    <cfRule type="duplicateValues" dxfId="16875" priority="11597"/>
    <cfRule type="duplicateValues" dxfId="16874" priority="11598"/>
    <cfRule type="duplicateValues" dxfId="16873" priority="11599"/>
    <cfRule type="duplicateValues" dxfId="16872" priority="11600"/>
    <cfRule type="duplicateValues" dxfId="16871" priority="11601"/>
    <cfRule type="duplicateValues" dxfId="16870" priority="11602"/>
    <cfRule type="duplicateValues" dxfId="16869" priority="11603"/>
    <cfRule type="duplicateValues" dxfId="16868" priority="11604"/>
    <cfRule type="duplicateValues" dxfId="16867" priority="11605"/>
    <cfRule type="duplicateValues" dxfId="16866" priority="11606"/>
    <cfRule type="duplicateValues" dxfId="16865" priority="11607"/>
    <cfRule type="duplicateValues" dxfId="16864" priority="11608"/>
    <cfRule type="duplicateValues" dxfId="16863" priority="11609"/>
    <cfRule type="duplicateValues" dxfId="16862" priority="11610"/>
    <cfRule type="duplicateValues" dxfId="16861" priority="11611"/>
    <cfRule type="duplicateValues" dxfId="16860" priority="11612"/>
    <cfRule type="duplicateValues" dxfId="16859" priority="11613"/>
    <cfRule type="duplicateValues" dxfId="16858" priority="11614"/>
    <cfRule type="duplicateValues" dxfId="16857" priority="11615"/>
    <cfRule type="duplicateValues" dxfId="16856" priority="11616"/>
    <cfRule type="duplicateValues" dxfId="16855" priority="11617"/>
    <cfRule type="duplicateValues" dxfId="16854" priority="11618"/>
    <cfRule type="duplicateValues" dxfId="16853" priority="11619"/>
    <cfRule type="duplicateValues" dxfId="16852" priority="11620"/>
    <cfRule type="duplicateValues" dxfId="16851" priority="11621"/>
    <cfRule type="duplicateValues" dxfId="16850" priority="11622"/>
    <cfRule type="duplicateValues" dxfId="16849" priority="11623"/>
    <cfRule type="duplicateValues" dxfId="16848" priority="11624"/>
    <cfRule type="duplicateValues" dxfId="16847" priority="11625"/>
    <cfRule type="duplicateValues" dxfId="16846" priority="11626"/>
    <cfRule type="duplicateValues" dxfId="16845" priority="11627"/>
    <cfRule type="duplicateValues" dxfId="16844" priority="11628"/>
    <cfRule type="duplicateValues" dxfId="16843" priority="11629"/>
    <cfRule type="duplicateValues" dxfId="16842" priority="11630"/>
    <cfRule type="duplicateValues" dxfId="16841" priority="11631"/>
    <cfRule type="duplicateValues" dxfId="16840" priority="11632"/>
    <cfRule type="duplicateValues" dxfId="16839" priority="11633"/>
    <cfRule type="duplicateValues" dxfId="16838" priority="11634"/>
    <cfRule type="duplicateValues" dxfId="16837" priority="11635"/>
    <cfRule type="duplicateValues" dxfId="16836" priority="11636"/>
    <cfRule type="duplicateValues" dxfId="16835" priority="11637"/>
    <cfRule type="duplicateValues" dxfId="16834" priority="11638"/>
    <cfRule type="duplicateValues" dxfId="16833" priority="11639"/>
    <cfRule type="duplicateValues" dxfId="16832" priority="11640"/>
    <cfRule type="duplicateValues" dxfId="16831" priority="11641"/>
    <cfRule type="duplicateValues" dxfId="16830" priority="11642"/>
    <cfRule type="duplicateValues" dxfId="16829" priority="11643"/>
    <cfRule type="duplicateValues" dxfId="16828" priority="11644"/>
  </conditionalFormatting>
  <conditionalFormatting sqref="G122">
    <cfRule type="duplicateValues" dxfId="16827" priority="11567"/>
  </conditionalFormatting>
  <conditionalFormatting sqref="G122:G123">
    <cfRule type="duplicateValues" dxfId="16826" priority="8357"/>
    <cfRule type="duplicateValues" dxfId="16825" priority="8358"/>
    <cfRule type="duplicateValues" dxfId="16824" priority="8359"/>
    <cfRule type="duplicateValues" dxfId="16823" priority="8360"/>
    <cfRule type="duplicateValues" dxfId="16822" priority="8361"/>
    <cfRule type="duplicateValues" dxfId="16821" priority="8362"/>
    <cfRule type="duplicateValues" dxfId="16820" priority="8363"/>
    <cfRule type="duplicateValues" dxfId="16819" priority="8364"/>
    <cfRule type="duplicateValues" dxfId="16818" priority="8365"/>
    <cfRule type="duplicateValues" dxfId="16817" priority="8366"/>
    <cfRule type="duplicateValues" dxfId="16816" priority="8367"/>
    <cfRule type="duplicateValues" dxfId="16815" priority="8368"/>
    <cfRule type="duplicateValues" dxfId="16814" priority="8369"/>
    <cfRule type="duplicateValues" dxfId="16813" priority="8370"/>
    <cfRule type="duplicateValues" dxfId="16812" priority="8371"/>
    <cfRule type="duplicateValues" dxfId="16811" priority="8372"/>
    <cfRule type="duplicateValues" dxfId="16810" priority="8373"/>
    <cfRule type="duplicateValues" dxfId="16809" priority="8374"/>
    <cfRule type="duplicateValues" dxfId="16808" priority="8375"/>
    <cfRule type="duplicateValues" dxfId="16807" priority="8376"/>
    <cfRule type="duplicateValues" dxfId="16806" priority="8377"/>
  </conditionalFormatting>
  <conditionalFormatting sqref="G123">
    <cfRule type="duplicateValues" dxfId="16805" priority="11566"/>
  </conditionalFormatting>
  <conditionalFormatting sqref="G130">
    <cfRule type="duplicateValues" dxfId="16804" priority="11472"/>
    <cfRule type="duplicateValues" dxfId="16803" priority="11473"/>
    <cfRule type="duplicateValues" dxfId="16802" priority="11474"/>
    <cfRule type="duplicateValues" dxfId="16801" priority="11475"/>
    <cfRule type="duplicateValues" dxfId="16800" priority="11476"/>
    <cfRule type="duplicateValues" dxfId="16799" priority="11477"/>
    <cfRule type="duplicateValues" dxfId="16798" priority="11478"/>
    <cfRule type="duplicateValues" dxfId="16797" priority="11479"/>
    <cfRule type="duplicateValues" dxfId="16796" priority="11480"/>
    <cfRule type="duplicateValues" dxfId="16795" priority="11481"/>
    <cfRule type="duplicateValues" dxfId="16794" priority="11482"/>
    <cfRule type="duplicateValues" dxfId="16793" priority="11483"/>
    <cfRule type="duplicateValues" dxfId="16792" priority="11484"/>
    <cfRule type="duplicateValues" dxfId="16791" priority="11485"/>
    <cfRule type="duplicateValues" dxfId="16790" priority="11486"/>
    <cfRule type="duplicateValues" dxfId="16789" priority="11487"/>
    <cfRule type="duplicateValues" dxfId="16788" priority="11488"/>
    <cfRule type="duplicateValues" dxfId="16787" priority="11489"/>
    <cfRule type="duplicateValues" dxfId="16786" priority="11490"/>
    <cfRule type="duplicateValues" dxfId="16785" priority="11491"/>
    <cfRule type="duplicateValues" dxfId="16784" priority="11492"/>
    <cfRule type="duplicateValues" dxfId="16783" priority="11493"/>
    <cfRule type="duplicateValues" dxfId="16782" priority="11494"/>
    <cfRule type="duplicateValues" dxfId="16781" priority="11495"/>
    <cfRule type="duplicateValues" dxfId="16780" priority="11496"/>
    <cfRule type="duplicateValues" dxfId="16779" priority="11497"/>
    <cfRule type="duplicateValues" dxfId="16778" priority="11498"/>
    <cfRule type="duplicateValues" dxfId="16777" priority="11499"/>
    <cfRule type="duplicateValues" dxfId="16776" priority="11500"/>
    <cfRule type="duplicateValues" dxfId="16775" priority="11501"/>
    <cfRule type="duplicateValues" dxfId="16774" priority="11502"/>
    <cfRule type="duplicateValues" dxfId="16773" priority="11503"/>
    <cfRule type="duplicateValues" dxfId="16772" priority="11504"/>
    <cfRule type="duplicateValues" dxfId="16771" priority="11505"/>
    <cfRule type="duplicateValues" dxfId="16770" priority="11506"/>
    <cfRule type="duplicateValues" dxfId="16769" priority="11507"/>
    <cfRule type="duplicateValues" dxfId="16768" priority="11508"/>
    <cfRule type="duplicateValues" dxfId="16767" priority="11509"/>
    <cfRule type="duplicateValues" dxfId="16766" priority="11510"/>
    <cfRule type="duplicateValues" dxfId="16765" priority="11511"/>
    <cfRule type="duplicateValues" dxfId="16764" priority="11512"/>
    <cfRule type="duplicateValues" dxfId="16763" priority="11513"/>
    <cfRule type="duplicateValues" dxfId="16762" priority="11514"/>
    <cfRule type="duplicateValues" dxfId="16761" priority="11515"/>
    <cfRule type="duplicateValues" dxfId="16760" priority="11516"/>
    <cfRule type="duplicateValues" dxfId="16759" priority="11517"/>
    <cfRule type="duplicateValues" dxfId="16758" priority="11518"/>
    <cfRule type="duplicateValues" dxfId="16757" priority="11519"/>
    <cfRule type="duplicateValues" dxfId="16756" priority="11520"/>
    <cfRule type="duplicateValues" dxfId="16755" priority="11521"/>
    <cfRule type="duplicateValues" dxfId="16754" priority="11522"/>
    <cfRule type="duplicateValues" dxfId="16753" priority="11523"/>
    <cfRule type="duplicateValues" dxfId="16752" priority="11524"/>
    <cfRule type="duplicateValues" dxfId="16751" priority="11525"/>
    <cfRule type="duplicateValues" dxfId="16750" priority="11526"/>
    <cfRule type="duplicateValues" dxfId="16749" priority="11527"/>
    <cfRule type="duplicateValues" dxfId="16748" priority="11528"/>
    <cfRule type="duplicateValues" dxfId="16747" priority="11529"/>
    <cfRule type="duplicateValues" dxfId="16746" priority="11530"/>
    <cfRule type="duplicateValues" dxfId="16745" priority="11531"/>
    <cfRule type="duplicateValues" dxfId="16744" priority="11532"/>
    <cfRule type="duplicateValues" dxfId="16743" priority="11533"/>
    <cfRule type="duplicateValues" dxfId="16742" priority="11534"/>
    <cfRule type="duplicateValues" dxfId="16741" priority="11535"/>
    <cfRule type="duplicateValues" dxfId="16740" priority="11536"/>
    <cfRule type="duplicateValues" dxfId="16739" priority="11537"/>
    <cfRule type="duplicateValues" dxfId="16738" priority="11538"/>
    <cfRule type="duplicateValues" dxfId="16737" priority="11539"/>
    <cfRule type="duplicateValues" dxfId="16736" priority="11540"/>
    <cfRule type="duplicateValues" dxfId="16735" priority="11541"/>
    <cfRule type="duplicateValues" dxfId="16734" priority="11542"/>
    <cfRule type="duplicateValues" dxfId="16733" priority="11543"/>
    <cfRule type="duplicateValues" dxfId="16732" priority="11544"/>
    <cfRule type="duplicateValues" dxfId="16731" priority="11545"/>
    <cfRule type="duplicateValues" dxfId="16730" priority="11546"/>
    <cfRule type="duplicateValues" dxfId="16729" priority="11547"/>
    <cfRule type="duplicateValues" dxfId="16728" priority="11548"/>
    <cfRule type="duplicateValues" dxfId="16727" priority="11549"/>
    <cfRule type="duplicateValues" dxfId="16726" priority="11550"/>
    <cfRule type="duplicateValues" dxfId="16725" priority="11551"/>
    <cfRule type="duplicateValues" dxfId="16724" priority="11552"/>
    <cfRule type="duplicateValues" dxfId="16723" priority="11553"/>
    <cfRule type="duplicateValues" dxfId="16722" priority="11554"/>
    <cfRule type="duplicateValues" dxfId="16721" priority="11555"/>
    <cfRule type="duplicateValues" dxfId="16720" priority="11556"/>
    <cfRule type="duplicateValues" dxfId="16719" priority="11557"/>
    <cfRule type="duplicateValues" dxfId="16718" priority="11558"/>
    <cfRule type="duplicateValues" dxfId="16717" priority="11559"/>
    <cfRule type="duplicateValues" dxfId="16716" priority="11560"/>
    <cfRule type="duplicateValues" dxfId="16715" priority="11561"/>
    <cfRule type="duplicateValues" dxfId="16714" priority="11562"/>
    <cfRule type="duplicateValues" dxfId="16713" priority="11563"/>
    <cfRule type="duplicateValues" dxfId="16712" priority="11564"/>
    <cfRule type="duplicateValues" dxfId="16711" priority="11565"/>
  </conditionalFormatting>
  <conditionalFormatting sqref="G140:G142">
    <cfRule type="duplicateValues" dxfId="16710" priority="4222"/>
    <cfRule type="duplicateValues" dxfId="16709" priority="4223"/>
    <cfRule type="duplicateValues" dxfId="16708" priority="4224"/>
    <cfRule type="duplicateValues" dxfId="16707" priority="4225"/>
    <cfRule type="duplicateValues" dxfId="16706" priority="4226"/>
    <cfRule type="duplicateValues" dxfId="16705" priority="4227"/>
    <cfRule type="duplicateValues" dxfId="16704" priority="4228"/>
    <cfRule type="duplicateValues" dxfId="16703" priority="4229"/>
    <cfRule type="duplicateValues" dxfId="16702" priority="4230"/>
    <cfRule type="duplicateValues" dxfId="16701" priority="4231"/>
    <cfRule type="duplicateValues" dxfId="16700" priority="4232"/>
    <cfRule type="duplicateValues" dxfId="16699" priority="4233"/>
    <cfRule type="duplicateValues" dxfId="16698" priority="4234"/>
    <cfRule type="duplicateValues" dxfId="16697" priority="4235"/>
  </conditionalFormatting>
  <conditionalFormatting sqref="G143">
    <cfRule type="duplicateValues" dxfId="16696" priority="4236"/>
    <cfRule type="duplicateValues" dxfId="16695" priority="4237"/>
    <cfRule type="duplicateValues" dxfId="16694" priority="4238"/>
    <cfRule type="duplicateValues" dxfId="16693" priority="4239"/>
    <cfRule type="duplicateValues" dxfId="16692" priority="4240"/>
    <cfRule type="duplicateValues" dxfId="16691" priority="4241"/>
    <cfRule type="duplicateValues" dxfId="16690" priority="4242"/>
    <cfRule type="duplicateValues" dxfId="16689" priority="4243"/>
    <cfRule type="duplicateValues" dxfId="16688" priority="4244"/>
    <cfRule type="duplicateValues" dxfId="16687" priority="4245"/>
    <cfRule type="duplicateValues" dxfId="16686" priority="4246"/>
    <cfRule type="duplicateValues" dxfId="16685" priority="4247"/>
    <cfRule type="duplicateValues" dxfId="16684" priority="4248"/>
    <cfRule type="duplicateValues" dxfId="16683" priority="4249"/>
  </conditionalFormatting>
  <conditionalFormatting sqref="G148">
    <cfRule type="duplicateValues" dxfId="16682" priority="11471"/>
  </conditionalFormatting>
  <conditionalFormatting sqref="G152">
    <cfRule type="duplicateValues" dxfId="16681" priority="11470"/>
  </conditionalFormatting>
  <conditionalFormatting sqref="G157">
    <cfRule type="duplicateValues" dxfId="16680" priority="11469"/>
  </conditionalFormatting>
  <conditionalFormatting sqref="G158">
    <cfRule type="duplicateValues" dxfId="16679" priority="11453"/>
    <cfRule type="duplicateValues" dxfId="16678" priority="11454"/>
    <cfRule type="duplicateValues" dxfId="16677" priority="11455"/>
    <cfRule type="duplicateValues" dxfId="16676" priority="11456"/>
    <cfRule type="duplicateValues" dxfId="16675" priority="11457"/>
    <cfRule type="duplicateValues" dxfId="16674" priority="11458"/>
    <cfRule type="duplicateValues" dxfId="16673" priority="11459"/>
    <cfRule type="duplicateValues" dxfId="16672" priority="11460"/>
    <cfRule type="duplicateValues" dxfId="16671" priority="11461"/>
    <cfRule type="duplicateValues" dxfId="16670" priority="11462"/>
    <cfRule type="duplicateValues" dxfId="16669" priority="11463"/>
    <cfRule type="duplicateValues" dxfId="16668" priority="11464"/>
    <cfRule type="duplicateValues" dxfId="16667" priority="11465"/>
    <cfRule type="duplicateValues" dxfId="16666" priority="11466"/>
    <cfRule type="duplicateValues" dxfId="16665" priority="11467"/>
    <cfRule type="duplicateValues" dxfId="16664" priority="11468"/>
  </conditionalFormatting>
  <conditionalFormatting sqref="G161">
    <cfRule type="duplicateValues" dxfId="16663" priority="4107"/>
    <cfRule type="duplicateValues" dxfId="16662" priority="4108"/>
    <cfRule type="duplicateValues" dxfId="16661" priority="4109"/>
    <cfRule type="duplicateValues" dxfId="16660" priority="4110"/>
    <cfRule type="duplicateValues" dxfId="16659" priority="4111"/>
    <cfRule type="duplicateValues" dxfId="16658" priority="4112"/>
    <cfRule type="duplicateValues" dxfId="16657" priority="4113"/>
    <cfRule type="duplicateValues" dxfId="16656" priority="4114"/>
    <cfRule type="duplicateValues" dxfId="16655" priority="4115"/>
    <cfRule type="duplicateValues" dxfId="16654" priority="4116"/>
    <cfRule type="duplicateValues" dxfId="16653" priority="4117"/>
    <cfRule type="duplicateValues" dxfId="16652" priority="4118"/>
    <cfRule type="duplicateValues" dxfId="16651" priority="4119"/>
    <cfRule type="duplicateValues" dxfId="16650" priority="4120"/>
    <cfRule type="duplicateValues" dxfId="16649" priority="4121"/>
    <cfRule type="duplicateValues" dxfId="16648" priority="4122"/>
    <cfRule type="duplicateValues" dxfId="16647" priority="4123"/>
    <cfRule type="duplicateValues" dxfId="16646" priority="4124"/>
    <cfRule type="duplicateValues" dxfId="16645" priority="4125"/>
    <cfRule type="duplicateValues" dxfId="16644" priority="4126"/>
    <cfRule type="duplicateValues" dxfId="16643" priority="4127"/>
    <cfRule type="duplicateValues" dxfId="16642" priority="4128"/>
    <cfRule type="duplicateValues" dxfId="16641" priority="4129"/>
    <cfRule type="duplicateValues" dxfId="16640" priority="4130"/>
    <cfRule type="duplicateValues" dxfId="16639" priority="4131"/>
    <cfRule type="duplicateValues" dxfId="16638" priority="4132"/>
    <cfRule type="duplicateValues" dxfId="16637" priority="4133"/>
    <cfRule type="duplicateValues" dxfId="16636" priority="4134"/>
    <cfRule type="duplicateValues" dxfId="16635" priority="4135"/>
    <cfRule type="duplicateValues" dxfId="16634" priority="4136"/>
    <cfRule type="duplicateValues" dxfId="16633" priority="4137"/>
    <cfRule type="duplicateValues" dxfId="16632" priority="4138"/>
    <cfRule type="duplicateValues" dxfId="16631" priority="4139"/>
    <cfRule type="duplicateValues" dxfId="16630" priority="4140"/>
  </conditionalFormatting>
  <conditionalFormatting sqref="G167">
    <cfRule type="duplicateValues" dxfId="16629" priority="11416"/>
    <cfRule type="duplicateValues" dxfId="16628" priority="11417"/>
    <cfRule type="duplicateValues" dxfId="16627" priority="11418"/>
    <cfRule type="duplicateValues" dxfId="16626" priority="11419"/>
    <cfRule type="duplicateValues" dxfId="16625" priority="11420"/>
    <cfRule type="duplicateValues" dxfId="16624" priority="11421"/>
    <cfRule type="duplicateValues" dxfId="16623" priority="11422"/>
    <cfRule type="duplicateValues" dxfId="16622" priority="11423"/>
    <cfRule type="duplicateValues" dxfId="16621" priority="11424"/>
    <cfRule type="duplicateValues" dxfId="16620" priority="11425"/>
    <cfRule type="duplicateValues" dxfId="16619" priority="11426"/>
    <cfRule type="duplicateValues" dxfId="16618" priority="11427"/>
    <cfRule type="duplicateValues" dxfId="16617" priority="11428"/>
    <cfRule type="duplicateValues" dxfId="16616" priority="11429"/>
    <cfRule type="duplicateValues" dxfId="16615" priority="11430"/>
    <cfRule type="duplicateValues" dxfId="16614" priority="11431"/>
    <cfRule type="duplicateValues" dxfId="16613" priority="11432"/>
    <cfRule type="duplicateValues" dxfId="16612" priority="11433"/>
    <cfRule type="duplicateValues" dxfId="16611" priority="11434"/>
    <cfRule type="duplicateValues" dxfId="16610" priority="11435"/>
    <cfRule type="duplicateValues" dxfId="16609" priority="11436"/>
    <cfRule type="duplicateValues" dxfId="16608" priority="11437"/>
    <cfRule type="duplicateValues" dxfId="16607" priority="11438"/>
    <cfRule type="duplicateValues" dxfId="16606" priority="11439"/>
    <cfRule type="duplicateValues" dxfId="16605" priority="11440"/>
    <cfRule type="duplicateValues" dxfId="16604" priority="11441"/>
    <cfRule type="duplicateValues" dxfId="16603" priority="11442"/>
    <cfRule type="duplicateValues" dxfId="16602" priority="11443"/>
    <cfRule type="duplicateValues" dxfId="16601" priority="11444"/>
    <cfRule type="duplicateValues" dxfId="16600" priority="11445"/>
    <cfRule type="duplicateValues" dxfId="16599" priority="11446"/>
    <cfRule type="duplicateValues" dxfId="16598" priority="11447"/>
    <cfRule type="duplicateValues" dxfId="16597" priority="11448"/>
    <cfRule type="duplicateValues" dxfId="16596" priority="11449"/>
    <cfRule type="duplicateValues" dxfId="16595" priority="11450"/>
    <cfRule type="duplicateValues" dxfId="16594" priority="11451"/>
    <cfRule type="duplicateValues" dxfId="16593" priority="11452"/>
  </conditionalFormatting>
  <conditionalFormatting sqref="G168">
    <cfRule type="duplicateValues" dxfId="16592" priority="11411"/>
    <cfRule type="duplicateValues" dxfId="16591" priority="11412"/>
    <cfRule type="duplicateValues" dxfId="16590" priority="11413"/>
    <cfRule type="duplicateValues" dxfId="16589" priority="11414"/>
    <cfRule type="duplicateValues" dxfId="16588" priority="11415"/>
  </conditionalFormatting>
  <conditionalFormatting sqref="G170">
    <cfRule type="duplicateValues" dxfId="16587" priority="11347"/>
    <cfRule type="duplicateValues" dxfId="16586" priority="11348"/>
    <cfRule type="duplicateValues" dxfId="16585" priority="11349"/>
    <cfRule type="duplicateValues" dxfId="16584" priority="11350"/>
    <cfRule type="duplicateValues" dxfId="16583" priority="11351"/>
    <cfRule type="duplicateValues" dxfId="16582" priority="11352"/>
    <cfRule type="duplicateValues" dxfId="16581" priority="11353"/>
    <cfRule type="duplicateValues" dxfId="16580" priority="11354"/>
    <cfRule type="duplicateValues" dxfId="16579" priority="11355"/>
    <cfRule type="duplicateValues" dxfId="16578" priority="11356"/>
    <cfRule type="duplicateValues" dxfId="16577" priority="11357"/>
    <cfRule type="duplicateValues" dxfId="16576" priority="11358"/>
    <cfRule type="duplicateValues" dxfId="16575" priority="11359"/>
    <cfRule type="duplicateValues" dxfId="16574" priority="11360"/>
    <cfRule type="duplicateValues" dxfId="16573" priority="11361"/>
    <cfRule type="duplicateValues" dxfId="16572" priority="11362"/>
    <cfRule type="duplicateValues" dxfId="16571" priority="11363"/>
    <cfRule type="duplicateValues" dxfId="16570" priority="11364"/>
    <cfRule type="duplicateValues" dxfId="16569" priority="11365"/>
    <cfRule type="duplicateValues" dxfId="16568" priority="11366"/>
    <cfRule type="duplicateValues" dxfId="16567" priority="11367"/>
    <cfRule type="duplicateValues" dxfId="16566" priority="11368"/>
    <cfRule type="duplicateValues" dxfId="16565" priority="11369"/>
    <cfRule type="duplicateValues" dxfId="16564" priority="11370"/>
    <cfRule type="duplicateValues" dxfId="16563" priority="11371"/>
    <cfRule type="duplicateValues" dxfId="16562" priority="11372"/>
    <cfRule type="duplicateValues" dxfId="16561" priority="11373"/>
    <cfRule type="duplicateValues" dxfId="16560" priority="11374"/>
    <cfRule type="duplicateValues" dxfId="16559" priority="11375"/>
    <cfRule type="duplicateValues" dxfId="16558" priority="11376"/>
    <cfRule type="duplicateValues" dxfId="16557" priority="11377"/>
    <cfRule type="duplicateValues" dxfId="16556" priority="11378"/>
    <cfRule type="duplicateValues" dxfId="16555" priority="11379"/>
    <cfRule type="duplicateValues" dxfId="16554" priority="11380"/>
    <cfRule type="duplicateValues" dxfId="16553" priority="11381"/>
    <cfRule type="duplicateValues" dxfId="16552" priority="11382"/>
    <cfRule type="duplicateValues" dxfId="16551" priority="11383"/>
    <cfRule type="duplicateValues" dxfId="16550" priority="11384"/>
    <cfRule type="duplicateValues" dxfId="16549" priority="11385"/>
    <cfRule type="duplicateValues" dxfId="16548" priority="11386"/>
    <cfRule type="duplicateValues" dxfId="16547" priority="11387"/>
    <cfRule type="duplicateValues" dxfId="16546" priority="11388"/>
    <cfRule type="duplicateValues" dxfId="16545" priority="11389"/>
    <cfRule type="duplicateValues" dxfId="16544" priority="11390"/>
    <cfRule type="duplicateValues" dxfId="16543" priority="11391"/>
    <cfRule type="duplicateValues" dxfId="16542" priority="11392"/>
    <cfRule type="duplicateValues" dxfId="16541" priority="11393"/>
    <cfRule type="duplicateValues" dxfId="16540" priority="11394"/>
    <cfRule type="duplicateValues" dxfId="16539" priority="11395"/>
    <cfRule type="duplicateValues" dxfId="16538" priority="11396"/>
    <cfRule type="duplicateValues" dxfId="16537" priority="11397"/>
    <cfRule type="duplicateValues" dxfId="16536" priority="11398"/>
    <cfRule type="duplicateValues" dxfId="16535" priority="11399"/>
    <cfRule type="duplicateValues" dxfId="16534" priority="11400"/>
    <cfRule type="duplicateValues" dxfId="16533" priority="11401"/>
    <cfRule type="duplicateValues" dxfId="16532" priority="11402"/>
    <cfRule type="duplicateValues" dxfId="16531" priority="11403"/>
    <cfRule type="duplicateValues" dxfId="16530" priority="11404"/>
    <cfRule type="duplicateValues" dxfId="16529" priority="11405"/>
    <cfRule type="duplicateValues" dxfId="16528" priority="11406"/>
    <cfRule type="duplicateValues" dxfId="16527" priority="11407"/>
    <cfRule type="duplicateValues" dxfId="16526" priority="11408"/>
    <cfRule type="duplicateValues" dxfId="16525" priority="11409"/>
    <cfRule type="duplicateValues" dxfId="16524" priority="11410"/>
  </conditionalFormatting>
  <conditionalFormatting sqref="G172">
    <cfRule type="duplicateValues" dxfId="16523" priority="11346"/>
  </conditionalFormatting>
  <conditionalFormatting sqref="G173">
    <cfRule type="duplicateValues" dxfId="16522" priority="11345"/>
  </conditionalFormatting>
  <conditionalFormatting sqref="G174">
    <cfRule type="duplicateValues" dxfId="16521" priority="11344"/>
  </conditionalFormatting>
  <conditionalFormatting sqref="G175">
    <cfRule type="duplicateValues" dxfId="16520" priority="11319"/>
    <cfRule type="duplicateValues" dxfId="16519" priority="11320"/>
    <cfRule type="duplicateValues" dxfId="16518" priority="11321"/>
    <cfRule type="duplicateValues" dxfId="16517" priority="11322"/>
    <cfRule type="duplicateValues" dxfId="16516" priority="11323"/>
    <cfRule type="duplicateValues" dxfId="16515" priority="11324"/>
    <cfRule type="duplicateValues" dxfId="16514" priority="11325"/>
    <cfRule type="duplicateValues" dxfId="16513" priority="11326"/>
    <cfRule type="duplicateValues" dxfId="16512" priority="11327"/>
    <cfRule type="duplicateValues" dxfId="16511" priority="11328"/>
    <cfRule type="duplicateValues" dxfId="16510" priority="11329"/>
    <cfRule type="duplicateValues" dxfId="16509" priority="11330"/>
    <cfRule type="duplicateValues" dxfId="16508" priority="11331"/>
    <cfRule type="duplicateValues" dxfId="16507" priority="11332"/>
    <cfRule type="duplicateValues" dxfId="16506" priority="11333"/>
    <cfRule type="duplicateValues" dxfId="16505" priority="11334"/>
    <cfRule type="duplicateValues" dxfId="16504" priority="11335"/>
    <cfRule type="duplicateValues" dxfId="16503" priority="11336"/>
    <cfRule type="duplicateValues" dxfId="16502" priority="11337"/>
    <cfRule type="duplicateValues" dxfId="16501" priority="11338"/>
    <cfRule type="duplicateValues" dxfId="16500" priority="11339"/>
    <cfRule type="duplicateValues" dxfId="16499" priority="11340"/>
    <cfRule type="duplicateValues" dxfId="16498" priority="11341"/>
    <cfRule type="duplicateValues" dxfId="16497" priority="11342"/>
    <cfRule type="duplicateValues" dxfId="16496" priority="11343"/>
  </conditionalFormatting>
  <conditionalFormatting sqref="G180">
    <cfRule type="duplicateValues" dxfId="16495" priority="11318"/>
  </conditionalFormatting>
  <conditionalFormatting sqref="G195:G196">
    <cfRule type="duplicateValues" dxfId="16494" priority="8323"/>
    <cfRule type="duplicateValues" dxfId="16493" priority="8324"/>
    <cfRule type="duplicateValues" dxfId="16492" priority="8325"/>
    <cfRule type="duplicateValues" dxfId="16491" priority="8326"/>
    <cfRule type="duplicateValues" dxfId="16490" priority="8327"/>
    <cfRule type="duplicateValues" dxfId="16489" priority="8328"/>
    <cfRule type="duplicateValues" dxfId="16488" priority="8329"/>
    <cfRule type="duplicateValues" dxfId="16487" priority="8330"/>
    <cfRule type="duplicateValues" dxfId="16486" priority="8331"/>
    <cfRule type="duplicateValues" dxfId="16485" priority="8332"/>
    <cfRule type="duplicateValues" dxfId="16484" priority="8333"/>
    <cfRule type="duplicateValues" dxfId="16483" priority="8334"/>
    <cfRule type="duplicateValues" dxfId="16482" priority="8335"/>
    <cfRule type="duplicateValues" dxfId="16481" priority="8336"/>
    <cfRule type="duplicateValues" dxfId="16480" priority="8337"/>
    <cfRule type="duplicateValues" dxfId="16479" priority="8338"/>
    <cfRule type="duplicateValues" dxfId="16478" priority="8339"/>
    <cfRule type="duplicateValues" dxfId="16477" priority="8340"/>
    <cfRule type="duplicateValues" dxfId="16476" priority="8341"/>
    <cfRule type="duplicateValues" dxfId="16475" priority="8342"/>
    <cfRule type="duplicateValues" dxfId="16474" priority="8343"/>
    <cfRule type="duplicateValues" dxfId="16473" priority="8344"/>
    <cfRule type="duplicateValues" dxfId="16472" priority="8345"/>
    <cfRule type="duplicateValues" dxfId="16471" priority="8346"/>
    <cfRule type="duplicateValues" dxfId="16470" priority="8347"/>
    <cfRule type="duplicateValues" dxfId="16469" priority="8348"/>
    <cfRule type="duplicateValues" dxfId="16468" priority="8349"/>
    <cfRule type="duplicateValues" dxfId="16467" priority="8350"/>
    <cfRule type="duplicateValues" dxfId="16466" priority="8351"/>
    <cfRule type="duplicateValues" dxfId="16465" priority="8352"/>
    <cfRule type="duplicateValues" dxfId="16464" priority="8353"/>
    <cfRule type="duplicateValues" dxfId="16463" priority="8354"/>
    <cfRule type="duplicateValues" dxfId="16462" priority="8355"/>
    <cfRule type="duplicateValues" dxfId="16461" priority="8356"/>
  </conditionalFormatting>
  <conditionalFormatting sqref="G197">
    <cfRule type="duplicateValues" dxfId="16460" priority="11314"/>
    <cfRule type="duplicateValues" dxfId="16459" priority="11315"/>
    <cfRule type="duplicateValues" dxfId="16458" priority="11316"/>
    <cfRule type="duplicateValues" dxfId="16457" priority="11317"/>
  </conditionalFormatting>
  <conditionalFormatting sqref="G198:G199">
    <cfRule type="duplicateValues" dxfId="16456" priority="8312"/>
    <cfRule type="duplicateValues" dxfId="16455" priority="8313"/>
    <cfRule type="duplicateValues" dxfId="16454" priority="8314"/>
    <cfRule type="duplicateValues" dxfId="16453" priority="8315"/>
    <cfRule type="duplicateValues" dxfId="16452" priority="8316"/>
    <cfRule type="duplicateValues" dxfId="16451" priority="8317"/>
    <cfRule type="duplicateValues" dxfId="16450" priority="8318"/>
    <cfRule type="duplicateValues" dxfId="16449" priority="8319"/>
    <cfRule type="duplicateValues" dxfId="16448" priority="8320"/>
    <cfRule type="duplicateValues" dxfId="16447" priority="8321"/>
    <cfRule type="duplicateValues" dxfId="16446" priority="8322"/>
  </conditionalFormatting>
  <conditionalFormatting sqref="G200">
    <cfRule type="duplicateValues" dxfId="16445" priority="11220"/>
    <cfRule type="duplicateValues" dxfId="16444" priority="11221"/>
    <cfRule type="duplicateValues" dxfId="16443" priority="11222"/>
    <cfRule type="duplicateValues" dxfId="16442" priority="11223"/>
    <cfRule type="duplicateValues" dxfId="16441" priority="11224"/>
    <cfRule type="duplicateValues" dxfId="16440" priority="11225"/>
    <cfRule type="duplicateValues" dxfId="16439" priority="11226"/>
    <cfRule type="duplicateValues" dxfId="16438" priority="11227"/>
    <cfRule type="duplicateValues" dxfId="16437" priority="11228"/>
    <cfRule type="duplicateValues" dxfId="16436" priority="11229"/>
    <cfRule type="duplicateValues" dxfId="16435" priority="11230"/>
    <cfRule type="duplicateValues" dxfId="16434" priority="11231"/>
    <cfRule type="duplicateValues" dxfId="16433" priority="11232"/>
    <cfRule type="duplicateValues" dxfId="16432" priority="11233"/>
    <cfRule type="duplicateValues" dxfId="16431" priority="11234"/>
    <cfRule type="duplicateValues" dxfId="16430" priority="11235"/>
    <cfRule type="duplicateValues" dxfId="16429" priority="11236"/>
    <cfRule type="duplicateValues" dxfId="16428" priority="11237"/>
    <cfRule type="duplicateValues" dxfId="16427" priority="11238"/>
    <cfRule type="duplicateValues" dxfId="16426" priority="11239"/>
    <cfRule type="duplicateValues" dxfId="16425" priority="11240"/>
    <cfRule type="duplicateValues" dxfId="16424" priority="11241"/>
    <cfRule type="duplicateValues" dxfId="16423" priority="11242"/>
    <cfRule type="duplicateValues" dxfId="16422" priority="11243"/>
    <cfRule type="duplicateValues" dxfId="16421" priority="11244"/>
    <cfRule type="duplicateValues" dxfId="16420" priority="11245"/>
    <cfRule type="duplicateValues" dxfId="16419" priority="11246"/>
    <cfRule type="duplicateValues" dxfId="16418" priority="11247"/>
    <cfRule type="duplicateValues" dxfId="16417" priority="11248"/>
    <cfRule type="duplicateValues" dxfId="16416" priority="11249"/>
    <cfRule type="duplicateValues" dxfId="16415" priority="11250"/>
    <cfRule type="duplicateValues" dxfId="16414" priority="11251"/>
    <cfRule type="duplicateValues" dxfId="16413" priority="11252"/>
    <cfRule type="duplicateValues" dxfId="16412" priority="11253"/>
    <cfRule type="duplicateValues" dxfId="16411" priority="11254"/>
    <cfRule type="duplicateValues" dxfId="16410" priority="11255"/>
    <cfRule type="duplicateValues" dxfId="16409" priority="11256"/>
    <cfRule type="duplicateValues" dxfId="16408" priority="11257"/>
    <cfRule type="duplicateValues" dxfId="16407" priority="11258"/>
    <cfRule type="duplicateValues" dxfId="16406" priority="11259"/>
    <cfRule type="duplicateValues" dxfId="16405" priority="11260"/>
    <cfRule type="duplicateValues" dxfId="16404" priority="11261"/>
    <cfRule type="duplicateValues" dxfId="16403" priority="11262"/>
    <cfRule type="duplicateValues" dxfId="16402" priority="11263"/>
    <cfRule type="duplicateValues" dxfId="16401" priority="11264"/>
    <cfRule type="duplicateValues" dxfId="16400" priority="11265"/>
    <cfRule type="duplicateValues" dxfId="16399" priority="11266"/>
    <cfRule type="duplicateValues" dxfId="16398" priority="11267"/>
    <cfRule type="duplicateValues" dxfId="16397" priority="11268"/>
    <cfRule type="duplicateValues" dxfId="16396" priority="11269"/>
    <cfRule type="duplicateValues" dxfId="16395" priority="11270"/>
    <cfRule type="duplicateValues" dxfId="16394" priority="11271"/>
    <cfRule type="duplicateValues" dxfId="16393" priority="11272"/>
    <cfRule type="duplicateValues" dxfId="16392" priority="11273"/>
    <cfRule type="duplicateValues" dxfId="16391" priority="11274"/>
    <cfRule type="duplicateValues" dxfId="16390" priority="11275"/>
    <cfRule type="duplicateValues" dxfId="16389" priority="11276"/>
    <cfRule type="duplicateValues" dxfId="16388" priority="11277"/>
    <cfRule type="duplicateValues" dxfId="16387" priority="11278"/>
    <cfRule type="duplicateValues" dxfId="16386" priority="11279"/>
    <cfRule type="duplicateValues" dxfId="16385" priority="11280"/>
    <cfRule type="duplicateValues" dxfId="16384" priority="11281"/>
    <cfRule type="duplicateValues" dxfId="16383" priority="11282"/>
    <cfRule type="duplicateValues" dxfId="16382" priority="11283"/>
    <cfRule type="duplicateValues" dxfId="16381" priority="11284"/>
    <cfRule type="duplicateValues" dxfId="16380" priority="11285"/>
    <cfRule type="duplicateValues" dxfId="16379" priority="11286"/>
    <cfRule type="duplicateValues" dxfId="16378" priority="11287"/>
    <cfRule type="duplicateValues" dxfId="16377" priority="11288"/>
    <cfRule type="duplicateValues" dxfId="16376" priority="11289"/>
    <cfRule type="duplicateValues" dxfId="16375" priority="11290"/>
    <cfRule type="duplicateValues" dxfId="16374" priority="11291"/>
    <cfRule type="duplicateValues" dxfId="16373" priority="11292"/>
    <cfRule type="duplicateValues" dxfId="16372" priority="11293"/>
    <cfRule type="duplicateValues" dxfId="16371" priority="11294"/>
    <cfRule type="duplicateValues" dxfId="16370" priority="11295"/>
    <cfRule type="duplicateValues" dxfId="16369" priority="11296"/>
    <cfRule type="duplicateValues" dxfId="16368" priority="11297"/>
    <cfRule type="duplicateValues" dxfId="16367" priority="11298"/>
    <cfRule type="duplicateValues" dxfId="16366" priority="11299"/>
    <cfRule type="duplicateValues" dxfId="16365" priority="11300"/>
    <cfRule type="duplicateValues" dxfId="16364" priority="11301"/>
    <cfRule type="duplicateValues" dxfId="16363" priority="11302"/>
    <cfRule type="duplicateValues" dxfId="16362" priority="11303"/>
    <cfRule type="duplicateValues" dxfId="16361" priority="11304"/>
    <cfRule type="duplicateValues" dxfId="16360" priority="11305"/>
    <cfRule type="duplicateValues" dxfId="16359" priority="11306"/>
    <cfRule type="duplicateValues" dxfId="16358" priority="11307"/>
    <cfRule type="duplicateValues" dxfId="16357" priority="11308"/>
    <cfRule type="duplicateValues" dxfId="16356" priority="11309"/>
    <cfRule type="duplicateValues" dxfId="16355" priority="11310"/>
    <cfRule type="duplicateValues" dxfId="16354" priority="11311"/>
    <cfRule type="duplicateValues" dxfId="16353" priority="11312"/>
    <cfRule type="duplicateValues" dxfId="16352" priority="11313"/>
  </conditionalFormatting>
  <conditionalFormatting sqref="G201">
    <cfRule type="duplicateValues" dxfId="16351" priority="11219"/>
  </conditionalFormatting>
  <conditionalFormatting sqref="G201:G232 G148:G160 G90:I91 G3:G6 G262:G293 G372:G388 G295:G342 G404:G409 G390:G402 G412:G481 G238:G250 G92:G138 G79:G89 G14:G40 G42:G49 G163:G199 G345:G370 G8:G12">
    <cfRule type="duplicateValues" dxfId="16350" priority="27903"/>
  </conditionalFormatting>
  <conditionalFormatting sqref="G206">
    <cfRule type="duplicateValues" dxfId="16349" priority="11218"/>
  </conditionalFormatting>
  <conditionalFormatting sqref="G215">
    <cfRule type="duplicateValues" dxfId="16348" priority="11209"/>
    <cfRule type="duplicateValues" dxfId="16347" priority="11210"/>
    <cfRule type="duplicateValues" dxfId="16346" priority="11211"/>
    <cfRule type="duplicateValues" dxfId="16345" priority="11212"/>
    <cfRule type="duplicateValues" dxfId="16344" priority="11213"/>
    <cfRule type="duplicateValues" dxfId="16343" priority="11214"/>
    <cfRule type="duplicateValues" dxfId="16342" priority="11215"/>
    <cfRule type="duplicateValues" dxfId="16341" priority="11216"/>
    <cfRule type="duplicateValues" dxfId="16340" priority="11217"/>
  </conditionalFormatting>
  <conditionalFormatting sqref="G216:G228">
    <cfRule type="duplicateValues" dxfId="16339" priority="8247"/>
    <cfRule type="duplicateValues" dxfId="16338" priority="8248"/>
    <cfRule type="duplicateValues" dxfId="16337" priority="8249"/>
    <cfRule type="duplicateValues" dxfId="16336" priority="8250"/>
    <cfRule type="duplicateValues" dxfId="16335" priority="8251"/>
    <cfRule type="duplicateValues" dxfId="16334" priority="8252"/>
    <cfRule type="duplicateValues" dxfId="16333" priority="8253"/>
    <cfRule type="duplicateValues" dxfId="16332" priority="8254"/>
    <cfRule type="duplicateValues" dxfId="16331" priority="8255"/>
    <cfRule type="duplicateValues" dxfId="16330" priority="8256"/>
    <cfRule type="duplicateValues" dxfId="16329" priority="8257"/>
    <cfRule type="duplicateValues" dxfId="16328" priority="8258"/>
    <cfRule type="duplicateValues" dxfId="16327" priority="8259"/>
    <cfRule type="duplicateValues" dxfId="16326" priority="8260"/>
    <cfRule type="duplicateValues" dxfId="16325" priority="8261"/>
    <cfRule type="duplicateValues" dxfId="16324" priority="8262"/>
    <cfRule type="duplicateValues" dxfId="16323" priority="8263"/>
    <cfRule type="duplicateValues" dxfId="16322" priority="8264"/>
    <cfRule type="duplicateValues" dxfId="16321" priority="8265"/>
    <cfRule type="duplicateValues" dxfId="16320" priority="8266"/>
    <cfRule type="duplicateValues" dxfId="16319" priority="8267"/>
    <cfRule type="duplicateValues" dxfId="16318" priority="8268"/>
    <cfRule type="duplicateValues" dxfId="16317" priority="8269"/>
    <cfRule type="duplicateValues" dxfId="16316" priority="8270"/>
    <cfRule type="duplicateValues" dxfId="16315" priority="8271"/>
    <cfRule type="duplicateValues" dxfId="16314" priority="8272"/>
    <cfRule type="duplicateValues" dxfId="16313" priority="8273"/>
    <cfRule type="duplicateValues" dxfId="16312" priority="8274"/>
    <cfRule type="duplicateValues" dxfId="16311" priority="8275"/>
    <cfRule type="duplicateValues" dxfId="16310" priority="8276"/>
    <cfRule type="duplicateValues" dxfId="16309" priority="8277"/>
    <cfRule type="duplicateValues" dxfId="16308" priority="8278"/>
    <cfRule type="duplicateValues" dxfId="16307" priority="8279"/>
    <cfRule type="duplicateValues" dxfId="16306" priority="8280"/>
    <cfRule type="duplicateValues" dxfId="16305" priority="8281"/>
    <cfRule type="duplicateValues" dxfId="16304" priority="8282"/>
    <cfRule type="duplicateValues" dxfId="16303" priority="8283"/>
    <cfRule type="duplicateValues" dxfId="16302" priority="8284"/>
    <cfRule type="duplicateValues" dxfId="16301" priority="8285"/>
    <cfRule type="duplicateValues" dxfId="16300" priority="8286"/>
    <cfRule type="duplicateValues" dxfId="16299" priority="8287"/>
    <cfRule type="duplicateValues" dxfId="16298" priority="8288"/>
    <cfRule type="duplicateValues" dxfId="16297" priority="8289"/>
    <cfRule type="duplicateValues" dxfId="16296" priority="8290"/>
    <cfRule type="duplicateValues" dxfId="16295" priority="8291"/>
    <cfRule type="duplicateValues" dxfId="16294" priority="8292"/>
    <cfRule type="duplicateValues" dxfId="16293" priority="8293"/>
    <cfRule type="duplicateValues" dxfId="16292" priority="8294"/>
    <cfRule type="duplicateValues" dxfId="16291" priority="8295"/>
    <cfRule type="duplicateValues" dxfId="16290" priority="8296"/>
    <cfRule type="duplicateValues" dxfId="16289" priority="8297"/>
    <cfRule type="duplicateValues" dxfId="16288" priority="8298"/>
    <cfRule type="duplicateValues" dxfId="16287" priority="8299"/>
    <cfRule type="duplicateValues" dxfId="16286" priority="8300"/>
    <cfRule type="duplicateValues" dxfId="16285" priority="8301"/>
    <cfRule type="duplicateValues" dxfId="16284" priority="8302"/>
    <cfRule type="duplicateValues" dxfId="16283" priority="8303"/>
    <cfRule type="duplicateValues" dxfId="16282" priority="8304"/>
    <cfRule type="duplicateValues" dxfId="16281" priority="8305"/>
    <cfRule type="duplicateValues" dxfId="16280" priority="8306"/>
    <cfRule type="duplicateValues" dxfId="16279" priority="8307"/>
    <cfRule type="duplicateValues" dxfId="16278" priority="8308"/>
    <cfRule type="duplicateValues" dxfId="16277" priority="8309"/>
    <cfRule type="duplicateValues" dxfId="16276" priority="8310"/>
    <cfRule type="duplicateValues" dxfId="16275" priority="8311"/>
  </conditionalFormatting>
  <conditionalFormatting sqref="G230">
    <cfRule type="duplicateValues" dxfId="16274" priority="11145"/>
    <cfRule type="duplicateValues" dxfId="16273" priority="11146"/>
    <cfRule type="duplicateValues" dxfId="16272" priority="11147"/>
    <cfRule type="duplicateValues" dxfId="16271" priority="11148"/>
    <cfRule type="duplicateValues" dxfId="16270" priority="11149"/>
    <cfRule type="duplicateValues" dxfId="16269" priority="11150"/>
    <cfRule type="duplicateValues" dxfId="16268" priority="11151"/>
    <cfRule type="duplicateValues" dxfId="16267" priority="11152"/>
    <cfRule type="duplicateValues" dxfId="16266" priority="11153"/>
    <cfRule type="duplicateValues" dxfId="16265" priority="11154"/>
    <cfRule type="duplicateValues" dxfId="16264" priority="11155"/>
    <cfRule type="duplicateValues" dxfId="16263" priority="11156"/>
    <cfRule type="duplicateValues" dxfId="16262" priority="11157"/>
    <cfRule type="duplicateValues" dxfId="16261" priority="11158"/>
    <cfRule type="duplicateValues" dxfId="16260" priority="11159"/>
    <cfRule type="duplicateValues" dxfId="16259" priority="11160"/>
    <cfRule type="duplicateValues" dxfId="16258" priority="11161"/>
    <cfRule type="duplicateValues" dxfId="16257" priority="11162"/>
    <cfRule type="duplicateValues" dxfId="16256" priority="11163"/>
    <cfRule type="duplicateValues" dxfId="16255" priority="11164"/>
    <cfRule type="duplicateValues" dxfId="16254" priority="11165"/>
    <cfRule type="duplicateValues" dxfId="16253" priority="11166"/>
    <cfRule type="duplicateValues" dxfId="16252" priority="11167"/>
    <cfRule type="duplicateValues" dxfId="16251" priority="11168"/>
    <cfRule type="duplicateValues" dxfId="16250" priority="11169"/>
    <cfRule type="duplicateValues" dxfId="16249" priority="11170"/>
    <cfRule type="duplicateValues" dxfId="16248" priority="11171"/>
    <cfRule type="duplicateValues" dxfId="16247" priority="11172"/>
    <cfRule type="duplicateValues" dxfId="16246" priority="11173"/>
    <cfRule type="duplicateValues" dxfId="16245" priority="11174"/>
    <cfRule type="duplicateValues" dxfId="16244" priority="11175"/>
    <cfRule type="duplicateValues" dxfId="16243" priority="11176"/>
    <cfRule type="duplicateValues" dxfId="16242" priority="11177"/>
    <cfRule type="duplicateValues" dxfId="16241" priority="11178"/>
    <cfRule type="duplicateValues" dxfId="16240" priority="11179"/>
    <cfRule type="duplicateValues" dxfId="16239" priority="11180"/>
    <cfRule type="duplicateValues" dxfId="16238" priority="11181"/>
    <cfRule type="duplicateValues" dxfId="16237" priority="11182"/>
    <cfRule type="duplicateValues" dxfId="16236" priority="11183"/>
    <cfRule type="duplicateValues" dxfId="16235" priority="11184"/>
    <cfRule type="duplicateValues" dxfId="16234" priority="11185"/>
    <cfRule type="duplicateValues" dxfId="16233" priority="11186"/>
    <cfRule type="duplicateValues" dxfId="16232" priority="11187"/>
    <cfRule type="duplicateValues" dxfId="16231" priority="11188"/>
    <cfRule type="duplicateValues" dxfId="16230" priority="11189"/>
    <cfRule type="duplicateValues" dxfId="16229" priority="11190"/>
    <cfRule type="duplicateValues" dxfId="16228" priority="11191"/>
    <cfRule type="duplicateValues" dxfId="16227" priority="11192"/>
    <cfRule type="duplicateValues" dxfId="16226" priority="11193"/>
    <cfRule type="duplicateValues" dxfId="16225" priority="11194"/>
    <cfRule type="duplicateValues" dxfId="16224" priority="11195"/>
    <cfRule type="duplicateValues" dxfId="16223" priority="11196"/>
    <cfRule type="duplicateValues" dxfId="16222" priority="11197"/>
    <cfRule type="duplicateValues" dxfId="16221" priority="11198"/>
    <cfRule type="duplicateValues" dxfId="16220" priority="11199"/>
    <cfRule type="duplicateValues" dxfId="16219" priority="11200"/>
    <cfRule type="duplicateValues" dxfId="16218" priority="11201"/>
    <cfRule type="duplicateValues" dxfId="16217" priority="11202"/>
    <cfRule type="duplicateValues" dxfId="16216" priority="11203"/>
    <cfRule type="duplicateValues" dxfId="16215" priority="11204"/>
    <cfRule type="duplicateValues" dxfId="16214" priority="11205"/>
    <cfRule type="duplicateValues" dxfId="16213" priority="11206"/>
    <cfRule type="duplicateValues" dxfId="16212" priority="11207"/>
    <cfRule type="duplicateValues" dxfId="16211" priority="11208"/>
  </conditionalFormatting>
  <conditionalFormatting sqref="G232">
    <cfRule type="duplicateValues" dxfId="16210" priority="11082"/>
    <cfRule type="duplicateValues" dxfId="16209" priority="11083"/>
    <cfRule type="duplicateValues" dxfId="16208" priority="11084"/>
    <cfRule type="duplicateValues" dxfId="16207" priority="11085"/>
    <cfRule type="duplicateValues" dxfId="16206" priority="11086"/>
    <cfRule type="duplicateValues" dxfId="16205" priority="11087"/>
    <cfRule type="duplicateValues" dxfId="16204" priority="11088"/>
    <cfRule type="duplicateValues" dxfId="16203" priority="11089"/>
    <cfRule type="duplicateValues" dxfId="16202" priority="11090"/>
    <cfRule type="duplicateValues" dxfId="16201" priority="11091"/>
    <cfRule type="duplicateValues" dxfId="16200" priority="11092"/>
    <cfRule type="duplicateValues" dxfId="16199" priority="11093"/>
    <cfRule type="duplicateValues" dxfId="16198" priority="11094"/>
    <cfRule type="duplicateValues" dxfId="16197" priority="11095"/>
    <cfRule type="duplicateValues" dxfId="16196" priority="11096"/>
    <cfRule type="duplicateValues" dxfId="16195" priority="11097"/>
    <cfRule type="duplicateValues" dxfId="16194" priority="11098"/>
    <cfRule type="duplicateValues" dxfId="16193" priority="11099"/>
    <cfRule type="duplicateValues" dxfId="16192" priority="11100"/>
    <cfRule type="duplicateValues" dxfId="16191" priority="11101"/>
    <cfRule type="duplicateValues" dxfId="16190" priority="11102"/>
    <cfRule type="duplicateValues" dxfId="16189" priority="11103"/>
    <cfRule type="duplicateValues" dxfId="16188" priority="11104"/>
    <cfRule type="duplicateValues" dxfId="16187" priority="11105"/>
    <cfRule type="duplicateValues" dxfId="16186" priority="11106"/>
    <cfRule type="duplicateValues" dxfId="16185" priority="11107"/>
    <cfRule type="duplicateValues" dxfId="16184" priority="11108"/>
    <cfRule type="duplicateValues" dxfId="16183" priority="11109"/>
    <cfRule type="duplicateValues" dxfId="16182" priority="11110"/>
    <cfRule type="duplicateValues" dxfId="16181" priority="11111"/>
    <cfRule type="duplicateValues" dxfId="16180" priority="11112"/>
    <cfRule type="duplicateValues" dxfId="16179" priority="11113"/>
    <cfRule type="duplicateValues" dxfId="16178" priority="11114"/>
    <cfRule type="duplicateValues" dxfId="16177" priority="11115"/>
    <cfRule type="duplicateValues" dxfId="16176" priority="11116"/>
    <cfRule type="duplicateValues" dxfId="16175" priority="11117"/>
    <cfRule type="duplicateValues" dxfId="16174" priority="11118"/>
    <cfRule type="duplicateValues" dxfId="16173" priority="11119"/>
    <cfRule type="duplicateValues" dxfId="16172" priority="11120"/>
    <cfRule type="duplicateValues" dxfId="16171" priority="11121"/>
    <cfRule type="duplicateValues" dxfId="16170" priority="11122"/>
    <cfRule type="duplicateValues" dxfId="16169" priority="11123"/>
    <cfRule type="duplicateValues" dxfId="16168" priority="11124"/>
    <cfRule type="duplicateValues" dxfId="16167" priority="11125"/>
    <cfRule type="duplicateValues" dxfId="16166" priority="11126"/>
    <cfRule type="duplicateValues" dxfId="16165" priority="11127"/>
    <cfRule type="duplicateValues" dxfId="16164" priority="11128"/>
    <cfRule type="duplicateValues" dxfId="16163" priority="11129"/>
    <cfRule type="duplicateValues" dxfId="16162" priority="11130"/>
    <cfRule type="duplicateValues" dxfId="16161" priority="11131"/>
    <cfRule type="duplicateValues" dxfId="16160" priority="11132"/>
    <cfRule type="duplicateValues" dxfId="16159" priority="11133"/>
    <cfRule type="duplicateValues" dxfId="16158" priority="11134"/>
    <cfRule type="duplicateValues" dxfId="16157" priority="11135"/>
    <cfRule type="duplicateValues" dxfId="16156" priority="11136"/>
    <cfRule type="duplicateValues" dxfId="16155" priority="11137"/>
    <cfRule type="duplicateValues" dxfId="16154" priority="11138"/>
    <cfRule type="duplicateValues" dxfId="16153" priority="11139"/>
    <cfRule type="duplicateValues" dxfId="16152" priority="11140"/>
    <cfRule type="duplicateValues" dxfId="16151" priority="11141"/>
    <cfRule type="duplicateValues" dxfId="16150" priority="11142"/>
    <cfRule type="duplicateValues" dxfId="16149" priority="11143"/>
    <cfRule type="duplicateValues" dxfId="16148" priority="11144"/>
  </conditionalFormatting>
  <conditionalFormatting sqref="G233:G236">
    <cfRule type="duplicateValues" dxfId="16147" priority="8153"/>
    <cfRule type="duplicateValues" dxfId="16146" priority="8154"/>
    <cfRule type="duplicateValues" dxfId="16145" priority="8155"/>
    <cfRule type="duplicateValues" dxfId="16144" priority="8156"/>
    <cfRule type="duplicateValues" dxfId="16143" priority="8157"/>
    <cfRule type="duplicateValues" dxfId="16142" priority="8158"/>
    <cfRule type="duplicateValues" dxfId="16141" priority="8159"/>
    <cfRule type="duplicateValues" dxfId="16140" priority="8160"/>
    <cfRule type="duplicateValues" dxfId="16139" priority="8161"/>
    <cfRule type="duplicateValues" dxfId="16138" priority="8162"/>
    <cfRule type="duplicateValues" dxfId="16137" priority="8163"/>
    <cfRule type="duplicateValues" dxfId="16136" priority="8164"/>
    <cfRule type="duplicateValues" dxfId="16135" priority="8165"/>
    <cfRule type="duplicateValues" dxfId="16134" priority="8166"/>
    <cfRule type="duplicateValues" dxfId="16133" priority="8167"/>
    <cfRule type="duplicateValues" dxfId="16132" priority="8168"/>
    <cfRule type="duplicateValues" dxfId="16131" priority="8169"/>
    <cfRule type="duplicateValues" dxfId="16130" priority="8170"/>
    <cfRule type="duplicateValues" dxfId="16129" priority="8171"/>
    <cfRule type="duplicateValues" dxfId="16128" priority="8172"/>
    <cfRule type="duplicateValues" dxfId="16127" priority="8173"/>
    <cfRule type="duplicateValues" dxfId="16126" priority="8174"/>
    <cfRule type="duplicateValues" dxfId="16125" priority="8175"/>
    <cfRule type="duplicateValues" dxfId="16124" priority="8176"/>
    <cfRule type="duplicateValues" dxfId="16123" priority="8177"/>
    <cfRule type="duplicateValues" dxfId="16122" priority="8178"/>
    <cfRule type="duplicateValues" dxfId="16121" priority="8179"/>
    <cfRule type="duplicateValues" dxfId="16120" priority="8180"/>
    <cfRule type="duplicateValues" dxfId="16119" priority="8181"/>
    <cfRule type="duplicateValues" dxfId="16118" priority="8182"/>
    <cfRule type="duplicateValues" dxfId="16117" priority="8183"/>
    <cfRule type="duplicateValues" dxfId="16116" priority="8184"/>
    <cfRule type="duplicateValues" dxfId="16115" priority="8185"/>
    <cfRule type="duplicateValues" dxfId="16114" priority="8186"/>
    <cfRule type="duplicateValues" dxfId="16113" priority="8187"/>
    <cfRule type="duplicateValues" dxfId="16112" priority="8188"/>
    <cfRule type="duplicateValues" dxfId="16111" priority="8189"/>
    <cfRule type="duplicateValues" dxfId="16110" priority="8190"/>
    <cfRule type="duplicateValues" dxfId="16109" priority="8191"/>
    <cfRule type="duplicateValues" dxfId="16108" priority="8192"/>
    <cfRule type="duplicateValues" dxfId="16107" priority="8193"/>
    <cfRule type="duplicateValues" dxfId="16106" priority="8194"/>
    <cfRule type="duplicateValues" dxfId="16105" priority="8195"/>
    <cfRule type="duplicateValues" dxfId="16104" priority="8196"/>
    <cfRule type="duplicateValues" dxfId="16103" priority="8197"/>
    <cfRule type="duplicateValues" dxfId="16102" priority="8198"/>
    <cfRule type="duplicateValues" dxfId="16101" priority="8199"/>
    <cfRule type="duplicateValues" dxfId="16100" priority="8200"/>
    <cfRule type="duplicateValues" dxfId="16099" priority="8201"/>
    <cfRule type="duplicateValues" dxfId="16098" priority="8202"/>
    <cfRule type="duplicateValues" dxfId="16097" priority="8203"/>
    <cfRule type="duplicateValues" dxfId="16096" priority="8204"/>
    <cfRule type="duplicateValues" dxfId="16095" priority="8205"/>
    <cfRule type="duplicateValues" dxfId="16094" priority="8206"/>
    <cfRule type="duplicateValues" dxfId="16093" priority="8207"/>
    <cfRule type="duplicateValues" dxfId="16092" priority="8208"/>
    <cfRule type="duplicateValues" dxfId="16091" priority="8209"/>
    <cfRule type="duplicateValues" dxfId="16090" priority="8210"/>
    <cfRule type="duplicateValues" dxfId="16089" priority="8211"/>
    <cfRule type="duplicateValues" dxfId="16088" priority="8212"/>
    <cfRule type="duplicateValues" dxfId="16087" priority="8213"/>
    <cfRule type="duplicateValues" dxfId="16086" priority="8214"/>
    <cfRule type="duplicateValues" dxfId="16085" priority="8215"/>
    <cfRule type="duplicateValues" dxfId="16084" priority="8216"/>
    <cfRule type="duplicateValues" dxfId="16083" priority="8217"/>
    <cfRule type="duplicateValues" dxfId="16082" priority="8218"/>
    <cfRule type="duplicateValues" dxfId="16081" priority="8219"/>
    <cfRule type="duplicateValues" dxfId="16080" priority="8220"/>
    <cfRule type="duplicateValues" dxfId="16079" priority="8221"/>
    <cfRule type="duplicateValues" dxfId="16078" priority="8222"/>
    <cfRule type="duplicateValues" dxfId="16077" priority="8223"/>
    <cfRule type="duplicateValues" dxfId="16076" priority="8224"/>
    <cfRule type="duplicateValues" dxfId="16075" priority="8225"/>
    <cfRule type="duplicateValues" dxfId="16074" priority="8226"/>
    <cfRule type="duplicateValues" dxfId="16073" priority="8227"/>
    <cfRule type="duplicateValues" dxfId="16072" priority="8228"/>
    <cfRule type="duplicateValues" dxfId="16071" priority="8229"/>
    <cfRule type="duplicateValues" dxfId="16070" priority="8230"/>
    <cfRule type="duplicateValues" dxfId="16069" priority="8231"/>
    <cfRule type="duplicateValues" dxfId="16068" priority="8232"/>
    <cfRule type="duplicateValues" dxfId="16067" priority="8233"/>
    <cfRule type="duplicateValues" dxfId="16066" priority="8234"/>
    <cfRule type="duplicateValues" dxfId="16065" priority="8235"/>
    <cfRule type="duplicateValues" dxfId="16064" priority="8236"/>
    <cfRule type="duplicateValues" dxfId="16063" priority="8237"/>
    <cfRule type="duplicateValues" dxfId="16062" priority="8238"/>
    <cfRule type="duplicateValues" dxfId="16061" priority="8239"/>
    <cfRule type="duplicateValues" dxfId="16060" priority="8240"/>
    <cfRule type="duplicateValues" dxfId="16059" priority="8241"/>
    <cfRule type="duplicateValues" dxfId="16058" priority="8242"/>
    <cfRule type="duplicateValues" dxfId="16057" priority="8243"/>
    <cfRule type="duplicateValues" dxfId="16056" priority="8244"/>
    <cfRule type="duplicateValues" dxfId="16055" priority="8245"/>
    <cfRule type="duplicateValues" dxfId="16054" priority="8246"/>
  </conditionalFormatting>
  <conditionalFormatting sqref="G237">
    <cfRule type="duplicateValues" dxfId="16053" priority="10988"/>
    <cfRule type="duplicateValues" dxfId="16052" priority="10989"/>
    <cfRule type="duplicateValues" dxfId="16051" priority="10990"/>
    <cfRule type="duplicateValues" dxfId="16050" priority="10991"/>
    <cfRule type="duplicateValues" dxfId="16049" priority="10992"/>
    <cfRule type="duplicateValues" dxfId="16048" priority="10993"/>
    <cfRule type="duplicateValues" dxfId="16047" priority="10994"/>
    <cfRule type="duplicateValues" dxfId="16046" priority="10995"/>
    <cfRule type="duplicateValues" dxfId="16045" priority="10996"/>
    <cfRule type="duplicateValues" dxfId="16044" priority="10997"/>
    <cfRule type="duplicateValues" dxfId="16043" priority="10998"/>
    <cfRule type="duplicateValues" dxfId="16042" priority="10999"/>
    <cfRule type="duplicateValues" dxfId="16041" priority="11000"/>
    <cfRule type="duplicateValues" dxfId="16040" priority="11001"/>
    <cfRule type="duplicateValues" dxfId="16039" priority="11002"/>
    <cfRule type="duplicateValues" dxfId="16038" priority="11003"/>
    <cfRule type="duplicateValues" dxfId="16037" priority="11004"/>
    <cfRule type="duplicateValues" dxfId="16036" priority="11005"/>
    <cfRule type="duplicateValues" dxfId="16035" priority="11006"/>
    <cfRule type="duplicateValues" dxfId="16034" priority="11007"/>
    <cfRule type="duplicateValues" dxfId="16033" priority="11008"/>
    <cfRule type="duplicateValues" dxfId="16032" priority="11009"/>
    <cfRule type="duplicateValues" dxfId="16031" priority="11010"/>
    <cfRule type="duplicateValues" dxfId="16030" priority="11011"/>
    <cfRule type="duplicateValues" dxfId="16029" priority="11012"/>
    <cfRule type="duplicateValues" dxfId="16028" priority="11013"/>
    <cfRule type="duplicateValues" dxfId="16027" priority="11014"/>
    <cfRule type="duplicateValues" dxfId="16026" priority="11015"/>
    <cfRule type="duplicateValues" dxfId="16025" priority="11016"/>
    <cfRule type="duplicateValues" dxfId="16024" priority="11017"/>
    <cfRule type="duplicateValues" dxfId="16023" priority="11018"/>
    <cfRule type="duplicateValues" dxfId="16022" priority="11019"/>
    <cfRule type="duplicateValues" dxfId="16021" priority="11020"/>
    <cfRule type="duplicateValues" dxfId="16020" priority="11021"/>
    <cfRule type="duplicateValues" dxfId="16019" priority="11022"/>
    <cfRule type="duplicateValues" dxfId="16018" priority="11023"/>
    <cfRule type="duplicateValues" dxfId="16017" priority="11024"/>
    <cfRule type="duplicateValues" dxfId="16016" priority="11025"/>
    <cfRule type="duplicateValues" dxfId="16015" priority="11026"/>
    <cfRule type="duplicateValues" dxfId="16014" priority="11027"/>
    <cfRule type="duplicateValues" dxfId="16013" priority="11028"/>
    <cfRule type="duplicateValues" dxfId="16012" priority="11029"/>
    <cfRule type="duplicateValues" dxfId="16011" priority="11030"/>
    <cfRule type="duplicateValues" dxfId="16010" priority="11031"/>
    <cfRule type="duplicateValues" dxfId="16009" priority="11032"/>
    <cfRule type="duplicateValues" dxfId="16008" priority="11033"/>
    <cfRule type="duplicateValues" dxfId="16007" priority="11034"/>
    <cfRule type="duplicateValues" dxfId="16006" priority="11035"/>
    <cfRule type="duplicateValues" dxfId="16005" priority="11036"/>
    <cfRule type="duplicateValues" dxfId="16004" priority="11037"/>
    <cfRule type="duplicateValues" dxfId="16003" priority="11038"/>
    <cfRule type="duplicateValues" dxfId="16002" priority="11039"/>
    <cfRule type="duplicateValues" dxfId="16001" priority="11040"/>
    <cfRule type="duplicateValues" dxfId="16000" priority="11041"/>
    <cfRule type="duplicateValues" dxfId="15999" priority="11042"/>
    <cfRule type="duplicateValues" dxfId="15998" priority="11043"/>
    <cfRule type="duplicateValues" dxfId="15997" priority="11044"/>
    <cfRule type="duplicateValues" dxfId="15996" priority="11045"/>
    <cfRule type="duplicateValues" dxfId="15995" priority="11046"/>
    <cfRule type="duplicateValues" dxfId="15994" priority="11047"/>
    <cfRule type="duplicateValues" dxfId="15993" priority="11048"/>
    <cfRule type="duplicateValues" dxfId="15992" priority="11049"/>
    <cfRule type="duplicateValues" dxfId="15991" priority="11050"/>
    <cfRule type="duplicateValues" dxfId="15990" priority="11051"/>
    <cfRule type="duplicateValues" dxfId="15989" priority="11052"/>
    <cfRule type="duplicateValues" dxfId="15988" priority="11053"/>
    <cfRule type="duplicateValues" dxfId="15987" priority="11054"/>
    <cfRule type="duplicateValues" dxfId="15986" priority="11055"/>
    <cfRule type="duplicateValues" dxfId="15985" priority="11056"/>
    <cfRule type="duplicateValues" dxfId="15984" priority="11057"/>
    <cfRule type="duplicateValues" dxfId="15983" priority="11058"/>
    <cfRule type="duplicateValues" dxfId="15982" priority="11059"/>
    <cfRule type="duplicateValues" dxfId="15981" priority="11060"/>
    <cfRule type="duplicateValues" dxfId="15980" priority="11061"/>
    <cfRule type="duplicateValues" dxfId="15979" priority="11062"/>
    <cfRule type="duplicateValues" dxfId="15978" priority="11063"/>
    <cfRule type="duplicateValues" dxfId="15977" priority="11064"/>
    <cfRule type="duplicateValues" dxfId="15976" priority="11065"/>
    <cfRule type="duplicateValues" dxfId="15975" priority="11066"/>
    <cfRule type="duplicateValues" dxfId="15974" priority="11067"/>
    <cfRule type="duplicateValues" dxfId="15973" priority="11068"/>
    <cfRule type="duplicateValues" dxfId="15972" priority="11069"/>
    <cfRule type="duplicateValues" dxfId="15971" priority="11070"/>
    <cfRule type="duplicateValues" dxfId="15970" priority="11071"/>
    <cfRule type="duplicateValues" dxfId="15969" priority="11072"/>
    <cfRule type="duplicateValues" dxfId="15968" priority="11073"/>
    <cfRule type="duplicateValues" dxfId="15967" priority="11074"/>
    <cfRule type="duplicateValues" dxfId="15966" priority="11075"/>
    <cfRule type="duplicateValues" dxfId="15965" priority="11076"/>
    <cfRule type="duplicateValues" dxfId="15964" priority="11077"/>
    <cfRule type="duplicateValues" dxfId="15963" priority="11078"/>
    <cfRule type="duplicateValues" dxfId="15962" priority="11079"/>
    <cfRule type="duplicateValues" dxfId="15961" priority="11080"/>
    <cfRule type="duplicateValues" dxfId="15960" priority="11081"/>
  </conditionalFormatting>
  <conditionalFormatting sqref="G239">
    <cfRule type="duplicateValues" dxfId="15959" priority="10987"/>
  </conditionalFormatting>
  <conditionalFormatting sqref="G250">
    <cfRule type="duplicateValues" dxfId="15958" priority="10986"/>
  </conditionalFormatting>
  <conditionalFormatting sqref="G262:G342 G148:G160 G90:I91 G3:G6 G412:G481 G92:G138 G79:G89 G14:G40 G42:G49 G163:G250 G345:G409 G8:G12">
    <cfRule type="duplicateValues" dxfId="15957" priority="27923"/>
    <cfRule type="duplicateValues" dxfId="15956" priority="27924"/>
  </conditionalFormatting>
  <conditionalFormatting sqref="G265">
    <cfRule type="duplicateValues" dxfId="15955" priority="10982"/>
    <cfRule type="duplicateValues" dxfId="15954" priority="10983"/>
    <cfRule type="duplicateValues" dxfId="15953" priority="10984"/>
    <cfRule type="duplicateValues" dxfId="15952" priority="10985"/>
  </conditionalFormatting>
  <conditionalFormatting sqref="G266">
    <cfRule type="duplicateValues" dxfId="15951" priority="10978"/>
    <cfRule type="duplicateValues" dxfId="15950" priority="10979"/>
    <cfRule type="duplicateValues" dxfId="15949" priority="10980"/>
    <cfRule type="duplicateValues" dxfId="15948" priority="10981"/>
  </conditionalFormatting>
  <conditionalFormatting sqref="G267">
    <cfRule type="duplicateValues" dxfId="15947" priority="10974"/>
    <cfRule type="duplicateValues" dxfId="15946" priority="10975"/>
    <cfRule type="duplicateValues" dxfId="15945" priority="10976"/>
    <cfRule type="duplicateValues" dxfId="15944" priority="10977"/>
  </conditionalFormatting>
  <conditionalFormatting sqref="G268">
    <cfRule type="duplicateValues" dxfId="15943" priority="10970"/>
    <cfRule type="duplicateValues" dxfId="15942" priority="10971"/>
    <cfRule type="duplicateValues" dxfId="15941" priority="10972"/>
    <cfRule type="duplicateValues" dxfId="15940" priority="10973"/>
  </conditionalFormatting>
  <conditionalFormatting sqref="G269">
    <cfRule type="duplicateValues" dxfId="15939" priority="10966"/>
    <cfRule type="duplicateValues" dxfId="15938" priority="10967"/>
    <cfRule type="duplicateValues" dxfId="15937" priority="10968"/>
    <cfRule type="duplicateValues" dxfId="15936" priority="10969"/>
  </conditionalFormatting>
  <conditionalFormatting sqref="G270">
    <cfRule type="duplicateValues" dxfId="15935" priority="10962"/>
    <cfRule type="duplicateValues" dxfId="15934" priority="10963"/>
    <cfRule type="duplicateValues" dxfId="15933" priority="10964"/>
    <cfRule type="duplicateValues" dxfId="15932" priority="10965"/>
  </conditionalFormatting>
  <conditionalFormatting sqref="G271">
    <cfRule type="duplicateValues" dxfId="15931" priority="10958"/>
    <cfRule type="duplicateValues" dxfId="15930" priority="10959"/>
    <cfRule type="duplicateValues" dxfId="15929" priority="10960"/>
    <cfRule type="duplicateValues" dxfId="15928" priority="10961"/>
  </conditionalFormatting>
  <conditionalFormatting sqref="G272">
    <cfRule type="duplicateValues" dxfId="15927" priority="10954"/>
    <cfRule type="duplicateValues" dxfId="15926" priority="10955"/>
    <cfRule type="duplicateValues" dxfId="15925" priority="10956"/>
    <cfRule type="duplicateValues" dxfId="15924" priority="10957"/>
  </conditionalFormatting>
  <conditionalFormatting sqref="G273">
    <cfRule type="duplicateValues" dxfId="15923" priority="10950"/>
    <cfRule type="duplicateValues" dxfId="15922" priority="10951"/>
    <cfRule type="duplicateValues" dxfId="15921" priority="10952"/>
    <cfRule type="duplicateValues" dxfId="15920" priority="10953"/>
  </conditionalFormatting>
  <conditionalFormatting sqref="G274">
    <cfRule type="duplicateValues" dxfId="15919" priority="10946"/>
    <cfRule type="duplicateValues" dxfId="15918" priority="10947"/>
    <cfRule type="duplicateValues" dxfId="15917" priority="10948"/>
    <cfRule type="duplicateValues" dxfId="15916" priority="10949"/>
  </conditionalFormatting>
  <conditionalFormatting sqref="G275">
    <cfRule type="duplicateValues" dxfId="15915" priority="10942"/>
    <cfRule type="duplicateValues" dxfId="15914" priority="10943"/>
    <cfRule type="duplicateValues" dxfId="15913" priority="10944"/>
    <cfRule type="duplicateValues" dxfId="15912" priority="10945"/>
  </conditionalFormatting>
  <conditionalFormatting sqref="G276">
    <cfRule type="duplicateValues" dxfId="15911" priority="10938"/>
    <cfRule type="duplicateValues" dxfId="15910" priority="10939"/>
    <cfRule type="duplicateValues" dxfId="15909" priority="10940"/>
    <cfRule type="duplicateValues" dxfId="15908" priority="10941"/>
  </conditionalFormatting>
  <conditionalFormatting sqref="G277">
    <cfRule type="duplicateValues" dxfId="15907" priority="10934"/>
    <cfRule type="duplicateValues" dxfId="15906" priority="10935"/>
    <cfRule type="duplicateValues" dxfId="15905" priority="10936"/>
    <cfRule type="duplicateValues" dxfId="15904" priority="10937"/>
  </conditionalFormatting>
  <conditionalFormatting sqref="G278">
    <cfRule type="duplicateValues" dxfId="15903" priority="10930"/>
    <cfRule type="duplicateValues" dxfId="15902" priority="10931"/>
    <cfRule type="duplicateValues" dxfId="15901" priority="10932"/>
    <cfRule type="duplicateValues" dxfId="15900" priority="10933"/>
  </conditionalFormatting>
  <conditionalFormatting sqref="G279">
    <cfRule type="duplicateValues" dxfId="15899" priority="10926"/>
    <cfRule type="duplicateValues" dxfId="15898" priority="10927"/>
    <cfRule type="duplicateValues" dxfId="15897" priority="10928"/>
    <cfRule type="duplicateValues" dxfId="15896" priority="10929"/>
  </conditionalFormatting>
  <conditionalFormatting sqref="G280">
    <cfRule type="duplicateValues" dxfId="15895" priority="10922"/>
    <cfRule type="duplicateValues" dxfId="15894" priority="10923"/>
    <cfRule type="duplicateValues" dxfId="15893" priority="10924"/>
    <cfRule type="duplicateValues" dxfId="15892" priority="10925"/>
  </conditionalFormatting>
  <conditionalFormatting sqref="G281">
    <cfRule type="duplicateValues" dxfId="15891" priority="10918"/>
    <cfRule type="duplicateValues" dxfId="15890" priority="10919"/>
    <cfRule type="duplicateValues" dxfId="15889" priority="10920"/>
    <cfRule type="duplicateValues" dxfId="15888" priority="10921"/>
  </conditionalFormatting>
  <conditionalFormatting sqref="G282">
    <cfRule type="duplicateValues" dxfId="15887" priority="10914"/>
    <cfRule type="duplicateValues" dxfId="15886" priority="10915"/>
    <cfRule type="duplicateValues" dxfId="15885" priority="10916"/>
    <cfRule type="duplicateValues" dxfId="15884" priority="10917"/>
  </conditionalFormatting>
  <conditionalFormatting sqref="G283">
    <cfRule type="duplicateValues" dxfId="15883" priority="10910"/>
    <cfRule type="duplicateValues" dxfId="15882" priority="10911"/>
    <cfRule type="duplicateValues" dxfId="15881" priority="10912"/>
    <cfRule type="duplicateValues" dxfId="15880" priority="10913"/>
  </conditionalFormatting>
  <conditionalFormatting sqref="G284">
    <cfRule type="duplicateValues" dxfId="15879" priority="10906"/>
    <cfRule type="duplicateValues" dxfId="15878" priority="10907"/>
    <cfRule type="duplicateValues" dxfId="15877" priority="10908"/>
    <cfRule type="duplicateValues" dxfId="15876" priority="10909"/>
  </conditionalFormatting>
  <conditionalFormatting sqref="G285">
    <cfRule type="duplicateValues" dxfId="15875" priority="10902"/>
    <cfRule type="duplicateValues" dxfId="15874" priority="10903"/>
    <cfRule type="duplicateValues" dxfId="15873" priority="10904"/>
    <cfRule type="duplicateValues" dxfId="15872" priority="10905"/>
  </conditionalFormatting>
  <conditionalFormatting sqref="G286">
    <cfRule type="duplicateValues" dxfId="15871" priority="10898"/>
    <cfRule type="duplicateValues" dxfId="15870" priority="10899"/>
    <cfRule type="duplicateValues" dxfId="15869" priority="10900"/>
    <cfRule type="duplicateValues" dxfId="15868" priority="10901"/>
  </conditionalFormatting>
  <conditionalFormatting sqref="G287">
    <cfRule type="duplicateValues" dxfId="15867" priority="10894"/>
    <cfRule type="duplicateValues" dxfId="15866" priority="10895"/>
    <cfRule type="duplicateValues" dxfId="15865" priority="10896"/>
    <cfRule type="duplicateValues" dxfId="15864" priority="10897"/>
  </conditionalFormatting>
  <conditionalFormatting sqref="G288">
    <cfRule type="duplicateValues" dxfId="15863" priority="10890"/>
    <cfRule type="duplicateValues" dxfId="15862" priority="10891"/>
    <cfRule type="duplicateValues" dxfId="15861" priority="10892"/>
    <cfRule type="duplicateValues" dxfId="15860" priority="10893"/>
  </conditionalFormatting>
  <conditionalFormatting sqref="G294">
    <cfRule type="duplicateValues" dxfId="15859" priority="10853"/>
    <cfRule type="duplicateValues" dxfId="15858" priority="10854"/>
    <cfRule type="duplicateValues" dxfId="15857" priority="10855"/>
    <cfRule type="duplicateValues" dxfId="15856" priority="10856"/>
    <cfRule type="duplicateValues" dxfId="15855" priority="10857"/>
    <cfRule type="duplicateValues" dxfId="15854" priority="10858"/>
    <cfRule type="duplicateValues" dxfId="15853" priority="10859"/>
    <cfRule type="duplicateValues" dxfId="15852" priority="10860"/>
    <cfRule type="duplicateValues" dxfId="15851" priority="10861"/>
    <cfRule type="duplicateValues" dxfId="15850" priority="10862"/>
    <cfRule type="duplicateValues" dxfId="15849" priority="10863"/>
    <cfRule type="duplicateValues" dxfId="15848" priority="10864"/>
    <cfRule type="duplicateValues" dxfId="15847" priority="10865"/>
    <cfRule type="duplicateValues" dxfId="15846" priority="10866"/>
    <cfRule type="duplicateValues" dxfId="15845" priority="10867"/>
    <cfRule type="duplicateValues" dxfId="15844" priority="10868"/>
    <cfRule type="duplicateValues" dxfId="15843" priority="10869"/>
    <cfRule type="duplicateValues" dxfId="15842" priority="10870"/>
    <cfRule type="duplicateValues" dxfId="15841" priority="10871"/>
    <cfRule type="duplicateValues" dxfId="15840" priority="10872"/>
    <cfRule type="duplicateValues" dxfId="15839" priority="10873"/>
    <cfRule type="duplicateValues" dxfId="15838" priority="10874"/>
    <cfRule type="duplicateValues" dxfId="15837" priority="10875"/>
    <cfRule type="duplicateValues" dxfId="15836" priority="10876"/>
    <cfRule type="duplicateValues" dxfId="15835" priority="10877"/>
    <cfRule type="duplicateValues" dxfId="15834" priority="10878"/>
    <cfRule type="duplicateValues" dxfId="15833" priority="10879"/>
    <cfRule type="duplicateValues" dxfId="15832" priority="10880"/>
    <cfRule type="duplicateValues" dxfId="15831" priority="10881"/>
    <cfRule type="duplicateValues" dxfId="15830" priority="10882"/>
    <cfRule type="duplicateValues" dxfId="15829" priority="10883"/>
    <cfRule type="duplicateValues" dxfId="15828" priority="10884"/>
    <cfRule type="duplicateValues" dxfId="15827" priority="10885"/>
    <cfRule type="duplicateValues" dxfId="15826" priority="10886"/>
    <cfRule type="duplicateValues" dxfId="15825" priority="10887"/>
    <cfRule type="duplicateValues" dxfId="15824" priority="10888"/>
    <cfRule type="duplicateValues" dxfId="15823" priority="10889"/>
  </conditionalFormatting>
  <conditionalFormatting sqref="G295:G314 G164:G166 G156:G158 G124:G129 G119 G332:G342 G44:G45 G329:G330 G29:G33 G354:G357 G17:G26 G404 G14:G15 G317:G319 G3:G6 G321:G327 G408:G409 G396:G397 G373:G386 G83:G84 G229 G96:G102 G360:G362 G86:G89 G400:G402 G131:G138 G390:G391 G148:G154 G201:G214 G412:G452 G238:G250 G171:G196 G168:G169 G456:G471 G198:G199 G476:G481 G92:G93 G90:I91 G47:G49 G42 G345:G347 G8:G9">
    <cfRule type="duplicateValues" dxfId="15822" priority="7928"/>
  </conditionalFormatting>
  <conditionalFormatting sqref="G295:G314 G164:G169 G148:G154 G131:G138 G83:G84 G44:G45 G354:G357 G329:G330 G29:G33 G332:G342 G17:G26 G317:G319 G404 G3:G6 G400:G402 G14:G15 G408:G409 G229 G396:G397 G156:G158 G373:G386 G124:G129 G360:G362 G201:G214 G86:G89 G390:G391 G96:G102 G171:G196 G119 G321:G327 G238:G250 G412:G452 G198:G199 G456:G471 G476:G481 G92:G93 G90:I91 G47:G49 G42 G345:G347 G8:G9">
    <cfRule type="duplicateValues" dxfId="15821" priority="7938"/>
  </conditionalFormatting>
  <conditionalFormatting sqref="G295:G342 G163:G169 G148:G160 G124:G129 G79 G400:G402 G29:G33 G390:G397 G14:G15 G262:G293 G17:G26 G229 G3:G6 G372:G388 G238:G250 G404:G409 G412:G481 G171:G196 G81:G89 G231 G198:G199 G201:G214 G131:G138 G119 G92:G102 G90:I91 G47:G49 G40 G42:G45 G345:G370 G8:G11">
    <cfRule type="duplicateValues" dxfId="15820" priority="15195"/>
  </conditionalFormatting>
  <conditionalFormatting sqref="G301">
    <cfRule type="duplicateValues" dxfId="15819" priority="10851"/>
    <cfRule type="duplicateValues" dxfId="15818" priority="10852"/>
  </conditionalFormatting>
  <conditionalFormatting sqref="G302">
    <cfRule type="duplicateValues" dxfId="15817" priority="10844"/>
    <cfRule type="duplicateValues" dxfId="15816" priority="10845"/>
    <cfRule type="duplicateValues" dxfId="15815" priority="10846"/>
    <cfRule type="duplicateValues" dxfId="15814" priority="10847"/>
    <cfRule type="duplicateValues" dxfId="15813" priority="10848"/>
    <cfRule type="duplicateValues" dxfId="15812" priority="10849"/>
    <cfRule type="duplicateValues" dxfId="15811" priority="10850"/>
  </conditionalFormatting>
  <conditionalFormatting sqref="G303:G308 G171 G156 G129 G119 G47:G48 G17 G404 G14 G354:G357 G3:G5 G373:G380 G25:G26 G332:G340 G295:G300 G329:G330 G401 G86:G89 G314 G396:G397 G83:G84 G201:G214 G99:G102 G229 G238:G250 G169 G176:G179 G476:G481 G456:G471 G164:G166 G412:G452 G181:G194 G321:G327 G148 G317:G319 G360:G362 G409 G92:G93 G90:I91">
    <cfRule type="duplicateValues" dxfId="15810" priority="7981"/>
  </conditionalFormatting>
  <conditionalFormatting sqref="G309">
    <cfRule type="duplicateValues" dxfId="15809" priority="10774"/>
    <cfRule type="duplicateValues" dxfId="15808" priority="10775"/>
    <cfRule type="duplicateValues" dxfId="15807" priority="10776"/>
    <cfRule type="duplicateValues" dxfId="15806" priority="10777"/>
    <cfRule type="duplicateValues" dxfId="15805" priority="10778"/>
    <cfRule type="duplicateValues" dxfId="15804" priority="10779"/>
    <cfRule type="duplicateValues" dxfId="15803" priority="10780"/>
  </conditionalFormatting>
  <conditionalFormatting sqref="G310:G311 G313">
    <cfRule type="duplicateValues" dxfId="15802" priority="7847"/>
  </conditionalFormatting>
  <conditionalFormatting sqref="G312 G302">
    <cfRule type="duplicateValues" dxfId="15801" priority="7848"/>
    <cfRule type="duplicateValues" dxfId="15800" priority="7849"/>
    <cfRule type="duplicateValues" dxfId="15799" priority="7850"/>
    <cfRule type="duplicateValues" dxfId="15798" priority="7851"/>
    <cfRule type="duplicateValues" dxfId="15797" priority="7852"/>
    <cfRule type="duplicateValues" dxfId="15796" priority="7853"/>
    <cfRule type="duplicateValues" dxfId="15795" priority="7854"/>
  </conditionalFormatting>
  <conditionalFormatting sqref="G317:G319 G164:G166 G156:G158 G124:G129 G119 G44:G45 G332:G342 G408:G409 G29:G33 G354:G357 G14:G15 G295:G314 G17:G26 G400:G402 G3:G6 G347 G321:G327 G404 G229 G201:G214 G83:G84 G360:G362 G86:G89 G396:G397 G96:G102 G373:G380 G131:G138 G171:G194 G148:G149 G329:G330 G238:G250 G152 G168:G169 G412:G452 G198:G199 G456:G471 G476:G481 G92:G93 G90:I91 G47:G49 G42 G345 G8:G9">
    <cfRule type="duplicateValues" dxfId="15794" priority="7950"/>
  </conditionalFormatting>
  <conditionalFormatting sqref="G317:G319 G164:G169 G156:G158 G124:G129 G83:G84 G44:G45 G404:G409 G390:G394 G29:G33 G231 G14:G15 G372:G386 G3:G6 G17:G26 G295:G314 G201:G214 G238:G250 G396:G397 G321:G342 G86:G89 G400:G402 G96:G102 G412:G452 G456:G471 G131:G138 G476:G481 G148:G154 G171:G196 G119 G229 G198:G199 G92:G93 G90:I91 G47:G49 G42 G345:G370 G8:G9">
    <cfRule type="duplicateValues" dxfId="15793" priority="7966"/>
    <cfRule type="duplicateValues" dxfId="15792" priority="7967"/>
  </conditionalFormatting>
  <conditionalFormatting sqref="G321:G342 G164:G169 G156:G158 G124:G129 G83:G84 G408:G409 G372:G386 G17:G26 G295:G314 G14:G15 G351 G44:G45 G354:G357 G29:G33 G396:G397 G3:G6 G366 G404:G406 G317:G319 G400:G402 G86:G89 G229 G96:G102 G360:G362 G131:G138 G390:G391 G148:G154 G201:G214 G119 G412:G452 G238:G250 G456:G471 G198:G199 G171:G196 G476:G481 G92:G93 G90:I91 G47:G49 G42 G345:G349 G8:G9">
    <cfRule type="duplicateValues" dxfId="15791" priority="7936"/>
  </conditionalFormatting>
  <conditionalFormatting sqref="G324">
    <cfRule type="duplicateValues" dxfId="15790" priority="10773"/>
  </conditionalFormatting>
  <conditionalFormatting sqref="G328">
    <cfRule type="duplicateValues" dxfId="15789" priority="10750"/>
    <cfRule type="duplicateValues" dxfId="15788" priority="10751"/>
    <cfRule type="duplicateValues" dxfId="15787" priority="10752"/>
    <cfRule type="duplicateValues" dxfId="15786" priority="10753"/>
    <cfRule type="duplicateValues" dxfId="15785" priority="10754"/>
    <cfRule type="duplicateValues" dxfId="15784" priority="10755"/>
    <cfRule type="duplicateValues" dxfId="15783" priority="10756"/>
    <cfRule type="duplicateValues" dxfId="15782" priority="10757"/>
    <cfRule type="duplicateValues" dxfId="15781" priority="10758"/>
    <cfRule type="duplicateValues" dxfId="15780" priority="10759"/>
    <cfRule type="duplicateValues" dxfId="15779" priority="10760"/>
    <cfRule type="duplicateValues" dxfId="15778" priority="10761"/>
    <cfRule type="duplicateValues" dxfId="15777" priority="10762"/>
    <cfRule type="duplicateValues" dxfId="15776" priority="10763"/>
    <cfRule type="duplicateValues" dxfId="15775" priority="10764"/>
    <cfRule type="duplicateValues" dxfId="15774" priority="10765"/>
    <cfRule type="duplicateValues" dxfId="15773" priority="10766"/>
    <cfRule type="duplicateValues" dxfId="15772" priority="10767"/>
    <cfRule type="duplicateValues" dxfId="15771" priority="10768"/>
    <cfRule type="duplicateValues" dxfId="15770" priority="10769"/>
    <cfRule type="duplicateValues" dxfId="15769" priority="10770"/>
    <cfRule type="duplicateValues" dxfId="15768" priority="10771"/>
    <cfRule type="duplicateValues" dxfId="15767" priority="10772"/>
  </conditionalFormatting>
  <conditionalFormatting sqref="G331">
    <cfRule type="duplicateValues" dxfId="15766" priority="10710"/>
    <cfRule type="duplicateValues" dxfId="15765" priority="10711"/>
    <cfRule type="duplicateValues" dxfId="15764" priority="10712"/>
    <cfRule type="duplicateValues" dxfId="15763" priority="10713"/>
    <cfRule type="duplicateValues" dxfId="15762" priority="10714"/>
    <cfRule type="duplicateValues" dxfId="15761" priority="10715"/>
    <cfRule type="duplicateValues" dxfId="15760" priority="10716"/>
    <cfRule type="duplicateValues" dxfId="15759" priority="10717"/>
    <cfRule type="duplicateValues" dxfId="15758" priority="10718"/>
    <cfRule type="duplicateValues" dxfId="15757" priority="10719"/>
    <cfRule type="duplicateValues" dxfId="15756" priority="10720"/>
    <cfRule type="duplicateValues" dxfId="15755" priority="10721"/>
    <cfRule type="duplicateValues" dxfId="15754" priority="10722"/>
    <cfRule type="duplicateValues" dxfId="15753" priority="10723"/>
    <cfRule type="duplicateValues" dxfId="15752" priority="10724"/>
    <cfRule type="duplicateValues" dxfId="15751" priority="10725"/>
    <cfRule type="duplicateValues" dxfId="15750" priority="10726"/>
    <cfRule type="duplicateValues" dxfId="15749" priority="10727"/>
    <cfRule type="duplicateValues" dxfId="15748" priority="10728"/>
    <cfRule type="duplicateValues" dxfId="15747" priority="10729"/>
    <cfRule type="duplicateValues" dxfId="15746" priority="10730"/>
    <cfRule type="duplicateValues" dxfId="15745" priority="10731"/>
    <cfRule type="duplicateValues" dxfId="15744" priority="10732"/>
    <cfRule type="duplicateValues" dxfId="15743" priority="10733"/>
    <cfRule type="duplicateValues" dxfId="15742" priority="10734"/>
    <cfRule type="duplicateValues" dxfId="15741" priority="10735"/>
    <cfRule type="duplicateValues" dxfId="15740" priority="10736"/>
    <cfRule type="duplicateValues" dxfId="15739" priority="10737"/>
    <cfRule type="duplicateValues" dxfId="15738" priority="10738"/>
    <cfRule type="duplicateValues" dxfId="15737" priority="10739"/>
    <cfRule type="duplicateValues" dxfId="15736" priority="10740"/>
    <cfRule type="duplicateValues" dxfId="15735" priority="10741"/>
    <cfRule type="duplicateValues" dxfId="15734" priority="10742"/>
    <cfRule type="duplicateValues" dxfId="15733" priority="10743"/>
    <cfRule type="duplicateValues" dxfId="15732" priority="10744"/>
    <cfRule type="duplicateValues" dxfId="15731" priority="10745"/>
    <cfRule type="duplicateValues" dxfId="15730" priority="10746"/>
    <cfRule type="duplicateValues" dxfId="15729" priority="10747"/>
    <cfRule type="duplicateValues" dxfId="15728" priority="10748"/>
    <cfRule type="duplicateValues" dxfId="15727" priority="10749"/>
  </conditionalFormatting>
  <conditionalFormatting sqref="G337">
    <cfRule type="duplicateValues" dxfId="15726" priority="10709"/>
  </conditionalFormatting>
  <conditionalFormatting sqref="G341">
    <cfRule type="duplicateValues" dxfId="15725" priority="10705"/>
    <cfRule type="duplicateValues" dxfId="15724" priority="10706"/>
    <cfRule type="duplicateValues" dxfId="15723" priority="10707"/>
    <cfRule type="duplicateValues" dxfId="15722" priority="10708"/>
  </conditionalFormatting>
  <conditionalFormatting sqref="G341:G342 G345">
    <cfRule type="duplicateValues" dxfId="15721" priority="8142"/>
    <cfRule type="duplicateValues" dxfId="15720" priority="8143"/>
    <cfRule type="duplicateValues" dxfId="15719" priority="8144"/>
    <cfRule type="duplicateValues" dxfId="15718" priority="8145"/>
    <cfRule type="duplicateValues" dxfId="15717" priority="8146"/>
    <cfRule type="duplicateValues" dxfId="15716" priority="8147"/>
    <cfRule type="duplicateValues" dxfId="15715" priority="8148"/>
    <cfRule type="duplicateValues" dxfId="15714" priority="8149"/>
    <cfRule type="duplicateValues" dxfId="15713" priority="8150"/>
    <cfRule type="duplicateValues" dxfId="15712" priority="8151"/>
    <cfRule type="duplicateValues" dxfId="15711" priority="8152"/>
  </conditionalFormatting>
  <conditionalFormatting sqref="G346">
    <cfRule type="duplicateValues" dxfId="15710" priority="10680"/>
    <cfRule type="duplicateValues" dxfId="15709" priority="10681"/>
    <cfRule type="duplicateValues" dxfId="15708" priority="10682"/>
    <cfRule type="duplicateValues" dxfId="15707" priority="10683"/>
    <cfRule type="duplicateValues" dxfId="15706" priority="10684"/>
    <cfRule type="duplicateValues" dxfId="15705" priority="10685"/>
    <cfRule type="duplicateValues" dxfId="15704" priority="10686"/>
    <cfRule type="duplicateValues" dxfId="15703" priority="10687"/>
    <cfRule type="duplicateValues" dxfId="15702" priority="10688"/>
    <cfRule type="duplicateValues" dxfId="15701" priority="10689"/>
    <cfRule type="duplicateValues" dxfId="15700" priority="10690"/>
    <cfRule type="duplicateValues" dxfId="15699" priority="10691"/>
    <cfRule type="duplicateValues" dxfId="15698" priority="10692"/>
    <cfRule type="duplicateValues" dxfId="15697" priority="10693"/>
    <cfRule type="duplicateValues" dxfId="15696" priority="10694"/>
    <cfRule type="duplicateValues" dxfId="15695" priority="10695"/>
    <cfRule type="duplicateValues" dxfId="15694" priority="10696"/>
    <cfRule type="duplicateValues" dxfId="15693" priority="10697"/>
    <cfRule type="duplicateValues" dxfId="15692" priority="10698"/>
    <cfRule type="duplicateValues" dxfId="15691" priority="10699"/>
    <cfRule type="duplicateValues" dxfId="15690" priority="10700"/>
    <cfRule type="duplicateValues" dxfId="15689" priority="10701"/>
    <cfRule type="duplicateValues" dxfId="15688" priority="10702"/>
    <cfRule type="duplicateValues" dxfId="15687" priority="10703"/>
    <cfRule type="duplicateValues" dxfId="15686" priority="10704"/>
  </conditionalFormatting>
  <conditionalFormatting sqref="G347 G171:G174 G156:G158 G124:G129 G119 G295:G314 G44:G45 G317:G319 G29:G33 G329:G330 G17:G21 G408:G409 G24:G26 G332:G342 G14:G15 G354:G357 G400:G402 G3:G5 G8:G9 G164:G166 G321:G327 G404 G360:G362 G83:G84 G373:G380 G97:G102 G396:G397 G86:G89 G201:G214 G131:G138 G412:G452 G148:G149 G152 G229 G238:G250 G456:G471 G168:G169 G476:G481 G198:G199 G176:G194 G92:G93 G90:I91 G47:G49 G42 G345">
    <cfRule type="duplicateValues" dxfId="15685" priority="7924"/>
    <cfRule type="duplicateValues" dxfId="15684" priority="7925"/>
    <cfRule type="duplicateValues" dxfId="15683" priority="7926"/>
    <cfRule type="duplicateValues" dxfId="15682" priority="7927"/>
  </conditionalFormatting>
  <conditionalFormatting sqref="G347">
    <cfRule type="duplicateValues" dxfId="15681" priority="10679"/>
  </conditionalFormatting>
  <conditionalFormatting sqref="G348:G349">
    <cfRule type="duplicateValues" dxfId="15680" priority="8073"/>
    <cfRule type="duplicateValues" dxfId="15679" priority="8074"/>
    <cfRule type="duplicateValues" dxfId="15678" priority="8075"/>
    <cfRule type="duplicateValues" dxfId="15677" priority="8076"/>
    <cfRule type="duplicateValues" dxfId="15676" priority="8077"/>
    <cfRule type="duplicateValues" dxfId="15675" priority="8078"/>
    <cfRule type="duplicateValues" dxfId="15674" priority="8079"/>
    <cfRule type="duplicateValues" dxfId="15673" priority="8080"/>
    <cfRule type="duplicateValues" dxfId="15672" priority="8081"/>
    <cfRule type="duplicateValues" dxfId="15671" priority="8082"/>
    <cfRule type="duplicateValues" dxfId="15670" priority="8083"/>
    <cfRule type="duplicateValues" dxfId="15669" priority="8084"/>
    <cfRule type="duplicateValues" dxfId="15668" priority="8085"/>
    <cfRule type="duplicateValues" dxfId="15667" priority="8086"/>
    <cfRule type="duplicateValues" dxfId="15666" priority="8087"/>
    <cfRule type="duplicateValues" dxfId="15665" priority="8088"/>
    <cfRule type="duplicateValues" dxfId="15664" priority="8089"/>
    <cfRule type="duplicateValues" dxfId="15663" priority="8090"/>
    <cfRule type="duplicateValues" dxfId="15662" priority="8091"/>
    <cfRule type="duplicateValues" dxfId="15661" priority="8092"/>
    <cfRule type="duplicateValues" dxfId="15660" priority="8093"/>
    <cfRule type="duplicateValues" dxfId="15659" priority="8094"/>
    <cfRule type="duplicateValues" dxfId="15658" priority="8095"/>
    <cfRule type="duplicateValues" dxfId="15657" priority="8096"/>
    <cfRule type="duplicateValues" dxfId="15656" priority="8097"/>
    <cfRule type="duplicateValues" dxfId="15655" priority="8098"/>
    <cfRule type="duplicateValues" dxfId="15654" priority="8099"/>
    <cfRule type="duplicateValues" dxfId="15653" priority="8100"/>
    <cfRule type="duplicateValues" dxfId="15652" priority="8101"/>
    <cfRule type="duplicateValues" dxfId="15651" priority="8102"/>
    <cfRule type="duplicateValues" dxfId="15650" priority="8103"/>
    <cfRule type="duplicateValues" dxfId="15649" priority="8104"/>
    <cfRule type="duplicateValues" dxfId="15648" priority="8105"/>
    <cfRule type="duplicateValues" dxfId="15647" priority="8106"/>
    <cfRule type="duplicateValues" dxfId="15646" priority="8107"/>
    <cfRule type="duplicateValues" dxfId="15645" priority="8108"/>
    <cfRule type="duplicateValues" dxfId="15644" priority="8109"/>
    <cfRule type="duplicateValues" dxfId="15643" priority="8110"/>
    <cfRule type="duplicateValues" dxfId="15642" priority="8111"/>
    <cfRule type="duplicateValues" dxfId="15641" priority="8112"/>
    <cfRule type="duplicateValues" dxfId="15640" priority="8113"/>
    <cfRule type="duplicateValues" dxfId="15639" priority="8114"/>
    <cfRule type="duplicateValues" dxfId="15638" priority="8115"/>
    <cfRule type="duplicateValues" dxfId="15637" priority="8116"/>
    <cfRule type="duplicateValues" dxfId="15636" priority="8117"/>
    <cfRule type="duplicateValues" dxfId="15635" priority="8118"/>
    <cfRule type="duplicateValues" dxfId="15634" priority="8119"/>
    <cfRule type="duplicateValues" dxfId="15633" priority="8120"/>
    <cfRule type="duplicateValues" dxfId="15632" priority="8121"/>
    <cfRule type="duplicateValues" dxfId="15631" priority="8122"/>
    <cfRule type="duplicateValues" dxfId="15630" priority="8123"/>
    <cfRule type="duplicateValues" dxfId="15629" priority="8124"/>
    <cfRule type="duplicateValues" dxfId="15628" priority="8125"/>
    <cfRule type="duplicateValues" dxfId="15627" priority="8126"/>
    <cfRule type="duplicateValues" dxfId="15626" priority="8127"/>
    <cfRule type="duplicateValues" dxfId="15625" priority="8128"/>
    <cfRule type="duplicateValues" dxfId="15624" priority="8129"/>
    <cfRule type="duplicateValues" dxfId="15623" priority="8130"/>
    <cfRule type="duplicateValues" dxfId="15622" priority="8131"/>
    <cfRule type="duplicateValues" dxfId="15621" priority="8132"/>
    <cfRule type="duplicateValues" dxfId="15620" priority="8133"/>
    <cfRule type="duplicateValues" dxfId="15619" priority="8134"/>
    <cfRule type="duplicateValues" dxfId="15618" priority="8135"/>
    <cfRule type="duplicateValues" dxfId="15617" priority="8136"/>
    <cfRule type="duplicateValues" dxfId="15616" priority="8137"/>
    <cfRule type="duplicateValues" dxfId="15615" priority="8138"/>
    <cfRule type="duplicateValues" dxfId="15614" priority="8139"/>
    <cfRule type="duplicateValues" dxfId="15613" priority="8140"/>
    <cfRule type="duplicateValues" dxfId="15612" priority="8141"/>
  </conditionalFormatting>
  <conditionalFormatting sqref="G350">
    <cfRule type="duplicateValues" dxfId="15611" priority="10600"/>
    <cfRule type="duplicateValues" dxfId="15610" priority="10601"/>
    <cfRule type="duplicateValues" dxfId="15609" priority="10602"/>
    <cfRule type="duplicateValues" dxfId="15608" priority="10603"/>
    <cfRule type="duplicateValues" dxfId="15607" priority="10604"/>
    <cfRule type="duplicateValues" dxfId="15606" priority="10605"/>
    <cfRule type="duplicateValues" dxfId="15605" priority="10606"/>
    <cfRule type="duplicateValues" dxfId="15604" priority="10607"/>
    <cfRule type="duplicateValues" dxfId="15603" priority="10608"/>
    <cfRule type="duplicateValues" dxfId="15602" priority="10609"/>
    <cfRule type="duplicateValues" dxfId="15601" priority="10610"/>
    <cfRule type="duplicateValues" dxfId="15600" priority="10611"/>
    <cfRule type="duplicateValues" dxfId="15599" priority="10612"/>
    <cfRule type="duplicateValues" dxfId="15598" priority="10613"/>
    <cfRule type="duplicateValues" dxfId="15597" priority="10614"/>
    <cfRule type="duplicateValues" dxfId="15596" priority="10615"/>
    <cfRule type="duplicateValues" dxfId="15595" priority="10616"/>
    <cfRule type="duplicateValues" dxfId="15594" priority="10617"/>
    <cfRule type="duplicateValues" dxfId="15593" priority="10618"/>
    <cfRule type="duplicateValues" dxfId="15592" priority="10619"/>
    <cfRule type="duplicateValues" dxfId="15591" priority="10620"/>
    <cfRule type="duplicateValues" dxfId="15590" priority="10621"/>
    <cfRule type="duplicateValues" dxfId="15589" priority="10622"/>
    <cfRule type="duplicateValues" dxfId="15588" priority="10623"/>
    <cfRule type="duplicateValues" dxfId="15587" priority="10624"/>
    <cfRule type="duplicateValues" dxfId="15586" priority="10625"/>
    <cfRule type="duplicateValues" dxfId="15585" priority="10626"/>
    <cfRule type="duplicateValues" dxfId="15584" priority="10627"/>
    <cfRule type="duplicateValues" dxfId="15583" priority="10628"/>
    <cfRule type="duplicateValues" dxfId="15582" priority="10629"/>
    <cfRule type="duplicateValues" dxfId="15581" priority="10630"/>
    <cfRule type="duplicateValues" dxfId="15580" priority="10631"/>
    <cfRule type="duplicateValues" dxfId="15579" priority="10632"/>
    <cfRule type="duplicateValues" dxfId="15578" priority="10633"/>
    <cfRule type="duplicateValues" dxfId="15577" priority="10634"/>
    <cfRule type="duplicateValues" dxfId="15576" priority="10635"/>
    <cfRule type="duplicateValues" dxfId="15575" priority="10636"/>
    <cfRule type="duplicateValues" dxfId="15574" priority="10637"/>
    <cfRule type="duplicateValues" dxfId="15573" priority="10638"/>
    <cfRule type="duplicateValues" dxfId="15572" priority="10639"/>
    <cfRule type="duplicateValues" dxfId="15571" priority="10640"/>
    <cfRule type="duplicateValues" dxfId="15570" priority="10641"/>
    <cfRule type="duplicateValues" dxfId="15569" priority="10642"/>
    <cfRule type="duplicateValues" dxfId="15568" priority="10643"/>
    <cfRule type="duplicateValues" dxfId="15567" priority="10644"/>
    <cfRule type="duplicateValues" dxfId="15566" priority="10645"/>
    <cfRule type="duplicateValues" dxfId="15565" priority="10646"/>
    <cfRule type="duplicateValues" dxfId="15564" priority="10647"/>
    <cfRule type="duplicateValues" dxfId="15563" priority="10648"/>
    <cfRule type="duplicateValues" dxfId="15562" priority="10649"/>
    <cfRule type="duplicateValues" dxfId="15561" priority="10650"/>
    <cfRule type="duplicateValues" dxfId="15560" priority="10651"/>
    <cfRule type="duplicateValues" dxfId="15559" priority="10652"/>
    <cfRule type="duplicateValues" dxfId="15558" priority="10653"/>
    <cfRule type="duplicateValues" dxfId="15557" priority="10654"/>
    <cfRule type="duplicateValues" dxfId="15556" priority="10655"/>
    <cfRule type="duplicateValues" dxfId="15555" priority="10656"/>
    <cfRule type="duplicateValues" dxfId="15554" priority="10657"/>
    <cfRule type="duplicateValues" dxfId="15553" priority="10658"/>
    <cfRule type="duplicateValues" dxfId="15552" priority="10659"/>
    <cfRule type="duplicateValues" dxfId="15551" priority="10660"/>
    <cfRule type="duplicateValues" dxfId="15550" priority="10661"/>
    <cfRule type="duplicateValues" dxfId="15549" priority="10662"/>
    <cfRule type="duplicateValues" dxfId="15548" priority="10663"/>
    <cfRule type="duplicateValues" dxfId="15547" priority="10664"/>
    <cfRule type="duplicateValues" dxfId="15546" priority="10665"/>
    <cfRule type="duplicateValues" dxfId="15545" priority="10666"/>
    <cfRule type="duplicateValues" dxfId="15544" priority="10667"/>
    <cfRule type="duplicateValues" dxfId="15543" priority="10668"/>
    <cfRule type="duplicateValues" dxfId="15542" priority="10669"/>
    <cfRule type="duplicateValues" dxfId="15541" priority="10670"/>
    <cfRule type="duplicateValues" dxfId="15540" priority="10671"/>
    <cfRule type="duplicateValues" dxfId="15539" priority="10672"/>
    <cfRule type="duplicateValues" dxfId="15538" priority="10673"/>
    <cfRule type="duplicateValues" dxfId="15537" priority="10674"/>
    <cfRule type="duplicateValues" dxfId="15536" priority="10675"/>
    <cfRule type="duplicateValues" dxfId="15535" priority="10676"/>
    <cfRule type="duplicateValues" dxfId="15534" priority="10677"/>
    <cfRule type="duplicateValues" dxfId="15533" priority="10678"/>
  </conditionalFormatting>
  <conditionalFormatting sqref="G351">
    <cfRule type="duplicateValues" dxfId="15532" priority="10558"/>
    <cfRule type="duplicateValues" dxfId="15531" priority="10559"/>
    <cfRule type="duplicateValues" dxfId="15530" priority="10560"/>
    <cfRule type="duplicateValues" dxfId="15529" priority="10561"/>
    <cfRule type="duplicateValues" dxfId="15528" priority="10562"/>
    <cfRule type="duplicateValues" dxfId="15527" priority="10563"/>
    <cfRule type="duplicateValues" dxfId="15526" priority="10564"/>
    <cfRule type="duplicateValues" dxfId="15525" priority="10565"/>
    <cfRule type="duplicateValues" dxfId="15524" priority="10566"/>
    <cfRule type="duplicateValues" dxfId="15523" priority="10567"/>
    <cfRule type="duplicateValues" dxfId="15522" priority="10568"/>
    <cfRule type="duplicateValues" dxfId="15521" priority="10569"/>
    <cfRule type="duplicateValues" dxfId="15520" priority="10570"/>
    <cfRule type="duplicateValues" dxfId="15519" priority="10571"/>
    <cfRule type="duplicateValues" dxfId="15518" priority="10572"/>
    <cfRule type="duplicateValues" dxfId="15517" priority="10573"/>
    <cfRule type="duplicateValues" dxfId="15516" priority="10574"/>
    <cfRule type="duplicateValues" dxfId="15515" priority="10575"/>
    <cfRule type="duplicateValues" dxfId="15514" priority="10576"/>
    <cfRule type="duplicateValues" dxfId="15513" priority="10577"/>
    <cfRule type="duplicateValues" dxfId="15512" priority="10578"/>
    <cfRule type="duplicateValues" dxfId="15511" priority="10579"/>
    <cfRule type="duplicateValues" dxfId="15510" priority="10580"/>
    <cfRule type="duplicateValues" dxfId="15509" priority="10581"/>
    <cfRule type="duplicateValues" dxfId="15508" priority="10582"/>
    <cfRule type="duplicateValues" dxfId="15507" priority="10583"/>
    <cfRule type="duplicateValues" dxfId="15506" priority="10584"/>
    <cfRule type="duplicateValues" dxfId="15505" priority="10585"/>
    <cfRule type="duplicateValues" dxfId="15504" priority="10586"/>
    <cfRule type="duplicateValues" dxfId="15503" priority="10587"/>
    <cfRule type="duplicateValues" dxfId="15502" priority="10588"/>
    <cfRule type="duplicateValues" dxfId="15501" priority="10589"/>
    <cfRule type="duplicateValues" dxfId="15500" priority="10590"/>
    <cfRule type="duplicateValues" dxfId="15499" priority="10591"/>
    <cfRule type="duplicateValues" dxfId="15498" priority="10592"/>
    <cfRule type="duplicateValues" dxfId="15497" priority="10593"/>
    <cfRule type="duplicateValues" dxfId="15496" priority="10594"/>
    <cfRule type="duplicateValues" dxfId="15495" priority="10595"/>
    <cfRule type="duplicateValues" dxfId="15494" priority="10596"/>
    <cfRule type="duplicateValues" dxfId="15493" priority="10597"/>
    <cfRule type="duplicateValues" dxfId="15492" priority="10598"/>
    <cfRule type="duplicateValues" dxfId="15491" priority="10599"/>
  </conditionalFormatting>
  <conditionalFormatting sqref="G352">
    <cfRule type="duplicateValues" dxfId="15490" priority="10506"/>
    <cfRule type="duplicateValues" dxfId="15489" priority="10507"/>
    <cfRule type="duplicateValues" dxfId="15488" priority="10508"/>
    <cfRule type="duplicateValues" dxfId="15487" priority="10509"/>
    <cfRule type="duplicateValues" dxfId="15486" priority="10510"/>
    <cfRule type="duplicateValues" dxfId="15485" priority="10511"/>
    <cfRule type="duplicateValues" dxfId="15484" priority="10512"/>
    <cfRule type="duplicateValues" dxfId="15483" priority="10513"/>
    <cfRule type="duplicateValues" dxfId="15482" priority="10514"/>
    <cfRule type="duplicateValues" dxfId="15481" priority="10515"/>
    <cfRule type="duplicateValues" dxfId="15480" priority="10516"/>
    <cfRule type="duplicateValues" dxfId="15479" priority="10517"/>
    <cfRule type="duplicateValues" dxfId="15478" priority="10518"/>
    <cfRule type="duplicateValues" dxfId="15477" priority="10519"/>
    <cfRule type="duplicateValues" dxfId="15476" priority="10520"/>
    <cfRule type="duplicateValues" dxfId="15475" priority="10521"/>
    <cfRule type="duplicateValues" dxfId="15474" priority="10522"/>
    <cfRule type="duplicateValues" dxfId="15473" priority="10523"/>
    <cfRule type="duplicateValues" dxfId="15472" priority="10524"/>
    <cfRule type="duplicateValues" dxfId="15471" priority="10525"/>
    <cfRule type="duplicateValues" dxfId="15470" priority="10526"/>
    <cfRule type="duplicateValues" dxfId="15469" priority="10527"/>
    <cfRule type="duplicateValues" dxfId="15468" priority="10528"/>
    <cfRule type="duplicateValues" dxfId="15467" priority="10529"/>
    <cfRule type="duplicateValues" dxfId="15466" priority="10530"/>
    <cfRule type="duplicateValues" dxfId="15465" priority="10531"/>
    <cfRule type="duplicateValues" dxfId="15464" priority="10532"/>
    <cfRule type="duplicateValues" dxfId="15463" priority="10533"/>
    <cfRule type="duplicateValues" dxfId="15462" priority="10534"/>
    <cfRule type="duplicateValues" dxfId="15461" priority="10535"/>
    <cfRule type="duplicateValues" dxfId="15460" priority="10536"/>
    <cfRule type="duplicateValues" dxfId="15459" priority="10537"/>
    <cfRule type="duplicateValues" dxfId="15458" priority="10538"/>
    <cfRule type="duplicateValues" dxfId="15457" priority="10539"/>
    <cfRule type="duplicateValues" dxfId="15456" priority="10540"/>
    <cfRule type="duplicateValues" dxfId="15455" priority="10541"/>
    <cfRule type="duplicateValues" dxfId="15454" priority="10542"/>
    <cfRule type="duplicateValues" dxfId="15453" priority="10543"/>
    <cfRule type="duplicateValues" dxfId="15452" priority="10544"/>
    <cfRule type="duplicateValues" dxfId="15451" priority="10545"/>
    <cfRule type="duplicateValues" dxfId="15450" priority="10546"/>
    <cfRule type="duplicateValues" dxfId="15449" priority="10547"/>
    <cfRule type="duplicateValues" dxfId="15448" priority="10548"/>
    <cfRule type="duplicateValues" dxfId="15447" priority="10549"/>
    <cfRule type="duplicateValues" dxfId="15446" priority="10550"/>
    <cfRule type="duplicateValues" dxfId="15445" priority="10551"/>
    <cfRule type="duplicateValues" dxfId="15444" priority="10552"/>
    <cfRule type="duplicateValues" dxfId="15443" priority="10553"/>
    <cfRule type="duplicateValues" dxfId="15442" priority="10554"/>
    <cfRule type="duplicateValues" dxfId="15441" priority="10555"/>
    <cfRule type="duplicateValues" dxfId="15440" priority="10556"/>
    <cfRule type="duplicateValues" dxfId="15439" priority="10557"/>
  </conditionalFormatting>
  <conditionalFormatting sqref="G353">
    <cfRule type="duplicateValues" dxfId="15438" priority="10454"/>
    <cfRule type="duplicateValues" dxfId="15437" priority="10455"/>
    <cfRule type="duplicateValues" dxfId="15436" priority="10456"/>
    <cfRule type="duplicateValues" dxfId="15435" priority="10457"/>
    <cfRule type="duplicateValues" dxfId="15434" priority="10458"/>
    <cfRule type="duplicateValues" dxfId="15433" priority="10459"/>
    <cfRule type="duplicateValues" dxfId="15432" priority="10460"/>
    <cfRule type="duplicateValues" dxfId="15431" priority="10461"/>
    <cfRule type="duplicateValues" dxfId="15430" priority="10462"/>
    <cfRule type="duplicateValues" dxfId="15429" priority="10463"/>
    <cfRule type="duplicateValues" dxfId="15428" priority="10464"/>
    <cfRule type="duplicateValues" dxfId="15427" priority="10465"/>
    <cfRule type="duplicateValues" dxfId="15426" priority="10466"/>
    <cfRule type="duplicateValues" dxfId="15425" priority="10467"/>
    <cfRule type="duplicateValues" dxfId="15424" priority="10468"/>
    <cfRule type="duplicateValues" dxfId="15423" priority="10469"/>
    <cfRule type="duplicateValues" dxfId="15422" priority="10470"/>
    <cfRule type="duplicateValues" dxfId="15421" priority="10471"/>
    <cfRule type="duplicateValues" dxfId="15420" priority="10472"/>
    <cfRule type="duplicateValues" dxfId="15419" priority="10473"/>
    <cfRule type="duplicateValues" dxfId="15418" priority="10474"/>
    <cfRule type="duplicateValues" dxfId="15417" priority="10475"/>
    <cfRule type="duplicateValues" dxfId="15416" priority="10476"/>
    <cfRule type="duplicateValues" dxfId="15415" priority="10477"/>
    <cfRule type="duplicateValues" dxfId="15414" priority="10478"/>
    <cfRule type="duplicateValues" dxfId="15413" priority="10479"/>
    <cfRule type="duplicateValues" dxfId="15412" priority="10480"/>
    <cfRule type="duplicateValues" dxfId="15411" priority="10481"/>
    <cfRule type="duplicateValues" dxfId="15410" priority="10482"/>
    <cfRule type="duplicateValues" dxfId="15409" priority="10483"/>
    <cfRule type="duplicateValues" dxfId="15408" priority="10484"/>
    <cfRule type="duplicateValues" dxfId="15407" priority="10485"/>
    <cfRule type="duplicateValues" dxfId="15406" priority="10486"/>
    <cfRule type="duplicateValues" dxfId="15405" priority="10487"/>
    <cfRule type="duplicateValues" dxfId="15404" priority="10488"/>
    <cfRule type="duplicateValues" dxfId="15403" priority="10489"/>
    <cfRule type="duplicateValues" dxfId="15402" priority="10490"/>
    <cfRule type="duplicateValues" dxfId="15401" priority="10491"/>
    <cfRule type="duplicateValues" dxfId="15400" priority="10492"/>
    <cfRule type="duplicateValues" dxfId="15399" priority="10493"/>
    <cfRule type="duplicateValues" dxfId="15398" priority="10494"/>
    <cfRule type="duplicateValues" dxfId="15397" priority="10495"/>
    <cfRule type="duplicateValues" dxfId="15396" priority="10496"/>
    <cfRule type="duplicateValues" dxfId="15395" priority="10497"/>
    <cfRule type="duplicateValues" dxfId="15394" priority="10498"/>
    <cfRule type="duplicateValues" dxfId="15393" priority="10499"/>
    <cfRule type="duplicateValues" dxfId="15392" priority="10500"/>
    <cfRule type="duplicateValues" dxfId="15391" priority="10501"/>
    <cfRule type="duplicateValues" dxfId="15390" priority="10502"/>
    <cfRule type="duplicateValues" dxfId="15389" priority="10503"/>
    <cfRule type="duplicateValues" dxfId="15388" priority="10504"/>
    <cfRule type="duplicateValues" dxfId="15387" priority="10505"/>
  </conditionalFormatting>
  <conditionalFormatting sqref="G354:G357 G164:G166 G156:G157 G131:G138 G119 G404 G44:G45 G373:G380 G17:G21 G321:G327 G14:G15 G329:G330 G29:G33 G396:G397 G400:G402 G24:G26 G347 G3:G5 G8:G9 G360:G362 G152 G332:G340 G295:G314 G148:G149 G408:G409 G124:G129 G201:G214 G97:G102 G317:G319 G83:G84 G412:G452 G86:G89 G229 G176:G194 G238:G250 G171:G174 G168:G169 G456:G471 G476:G481 G92:G93 G90:I91 G47:G49 G42">
    <cfRule type="duplicateValues" dxfId="15386" priority="7958"/>
    <cfRule type="duplicateValues" dxfId="15385" priority="7959"/>
    <cfRule type="duplicateValues" dxfId="15384" priority="7960"/>
  </conditionalFormatting>
  <conditionalFormatting sqref="G354:G357 G164:G166 G156:G158 G124:G129 G119 G317:G319 G44:G45 G396:G397 G29:G33 G295:G314 G17:G26 G390:G391 G14:G15 G321:G327 G3:G6 G408:G409 G332:G342 G400:G402 G229 G83:G84 G373:G386 G96:G102 G201:G214 G86:G89 G404 G131:G138 G360:G362 G148:G154 G329:G330 G171:G196 G238:G250 G412:G452 G168:G169 G456:G471 G198:G199 G476:G481 G92:G93 G90:I91 G47:G49 G42 G345:G347 G8:G9">
    <cfRule type="duplicateValues" dxfId="15383" priority="7921"/>
  </conditionalFormatting>
  <conditionalFormatting sqref="G358">
    <cfRule type="duplicateValues" dxfId="15382" priority="10410"/>
    <cfRule type="duplicateValues" dxfId="15381" priority="10411"/>
    <cfRule type="duplicateValues" dxfId="15380" priority="10412"/>
    <cfRule type="duplicateValues" dxfId="15379" priority="10413"/>
    <cfRule type="duplicateValues" dxfId="15378" priority="10414"/>
    <cfRule type="duplicateValues" dxfId="15377" priority="10415"/>
    <cfRule type="duplicateValues" dxfId="15376" priority="10416"/>
    <cfRule type="duplicateValues" dxfId="15375" priority="10417"/>
    <cfRule type="duplicateValues" dxfId="15374" priority="10418"/>
    <cfRule type="duplicateValues" dxfId="15373" priority="10419"/>
    <cfRule type="duplicateValues" dxfId="15372" priority="10420"/>
    <cfRule type="duplicateValues" dxfId="15371" priority="10421"/>
    <cfRule type="duplicateValues" dxfId="15370" priority="10422"/>
    <cfRule type="duplicateValues" dxfId="15369" priority="10423"/>
    <cfRule type="duplicateValues" dxfId="15368" priority="10424"/>
    <cfRule type="duplicateValues" dxfId="15367" priority="10425"/>
    <cfRule type="duplicateValues" dxfId="15366" priority="10426"/>
    <cfRule type="duplicateValues" dxfId="15365" priority="10427"/>
    <cfRule type="duplicateValues" dxfId="15364" priority="10428"/>
    <cfRule type="duplicateValues" dxfId="15363" priority="10429"/>
    <cfRule type="duplicateValues" dxfId="15362" priority="10430"/>
    <cfRule type="duplicateValues" dxfId="15361" priority="10431"/>
    <cfRule type="duplicateValues" dxfId="15360" priority="10432"/>
    <cfRule type="duplicateValues" dxfId="15359" priority="10433"/>
    <cfRule type="duplicateValues" dxfId="15358" priority="10434"/>
    <cfRule type="duplicateValues" dxfId="15357" priority="10435"/>
    <cfRule type="duplicateValues" dxfId="15356" priority="10436"/>
    <cfRule type="duplicateValues" dxfId="15355" priority="10437"/>
    <cfRule type="duplicateValues" dxfId="15354" priority="10438"/>
    <cfRule type="duplicateValues" dxfId="15353" priority="10439"/>
    <cfRule type="duplicateValues" dxfId="15352" priority="10440"/>
    <cfRule type="duplicateValues" dxfId="15351" priority="10441"/>
    <cfRule type="duplicateValues" dxfId="15350" priority="10442"/>
    <cfRule type="duplicateValues" dxfId="15349" priority="10443"/>
    <cfRule type="duplicateValues" dxfId="15348" priority="10444"/>
    <cfRule type="duplicateValues" dxfId="15347" priority="10445"/>
    <cfRule type="duplicateValues" dxfId="15346" priority="10446"/>
    <cfRule type="duplicateValues" dxfId="15345" priority="10447"/>
    <cfRule type="duplicateValues" dxfId="15344" priority="10448"/>
    <cfRule type="duplicateValues" dxfId="15343" priority="10449"/>
    <cfRule type="duplicateValues" dxfId="15342" priority="10450"/>
    <cfRule type="duplicateValues" dxfId="15341" priority="10451"/>
    <cfRule type="duplicateValues" dxfId="15340" priority="10452"/>
    <cfRule type="duplicateValues" dxfId="15339" priority="10453"/>
  </conditionalFormatting>
  <conditionalFormatting sqref="G359">
    <cfRule type="duplicateValues" dxfId="15338" priority="10358"/>
    <cfRule type="duplicateValues" dxfId="15337" priority="10359"/>
    <cfRule type="duplicateValues" dxfId="15336" priority="10360"/>
    <cfRule type="duplicateValues" dxfId="15335" priority="10361"/>
    <cfRule type="duplicateValues" dxfId="15334" priority="10362"/>
    <cfRule type="duplicateValues" dxfId="15333" priority="10363"/>
    <cfRule type="duplicateValues" dxfId="15332" priority="10364"/>
    <cfRule type="duplicateValues" dxfId="15331" priority="10365"/>
    <cfRule type="duplicateValues" dxfId="15330" priority="10366"/>
    <cfRule type="duplicateValues" dxfId="15329" priority="10367"/>
    <cfRule type="duplicateValues" dxfId="15328" priority="10368"/>
    <cfRule type="duplicateValues" dxfId="15327" priority="10369"/>
    <cfRule type="duplicateValues" dxfId="15326" priority="10370"/>
    <cfRule type="duplicateValues" dxfId="15325" priority="10371"/>
    <cfRule type="duplicateValues" dxfId="15324" priority="10372"/>
    <cfRule type="duplicateValues" dxfId="15323" priority="10373"/>
    <cfRule type="duplicateValues" dxfId="15322" priority="10374"/>
    <cfRule type="duplicateValues" dxfId="15321" priority="10375"/>
    <cfRule type="duplicateValues" dxfId="15320" priority="10376"/>
    <cfRule type="duplicateValues" dxfId="15319" priority="10377"/>
    <cfRule type="duplicateValues" dxfId="15318" priority="10378"/>
    <cfRule type="duplicateValues" dxfId="15317" priority="10379"/>
    <cfRule type="duplicateValues" dxfId="15316" priority="10380"/>
    <cfRule type="duplicateValues" dxfId="15315" priority="10381"/>
    <cfRule type="duplicateValues" dxfId="15314" priority="10382"/>
    <cfRule type="duplicateValues" dxfId="15313" priority="10383"/>
    <cfRule type="duplicateValues" dxfId="15312" priority="10384"/>
    <cfRule type="duplicateValues" dxfId="15311" priority="10385"/>
    <cfRule type="duplicateValues" dxfId="15310" priority="10386"/>
    <cfRule type="duplicateValues" dxfId="15309" priority="10387"/>
    <cfRule type="duplicateValues" dxfId="15308" priority="10388"/>
    <cfRule type="duplicateValues" dxfId="15307" priority="10389"/>
    <cfRule type="duplicateValues" dxfId="15306" priority="10390"/>
    <cfRule type="duplicateValues" dxfId="15305" priority="10391"/>
    <cfRule type="duplicateValues" dxfId="15304" priority="10392"/>
    <cfRule type="duplicateValues" dxfId="15303" priority="10393"/>
    <cfRule type="duplicateValues" dxfId="15302" priority="10394"/>
    <cfRule type="duplicateValues" dxfId="15301" priority="10395"/>
    <cfRule type="duplicateValues" dxfId="15300" priority="10396"/>
    <cfRule type="duplicateValues" dxfId="15299" priority="10397"/>
    <cfRule type="duplicateValues" dxfId="15298" priority="10398"/>
    <cfRule type="duplicateValues" dxfId="15297" priority="10399"/>
    <cfRule type="duplicateValues" dxfId="15296" priority="10400"/>
    <cfRule type="duplicateValues" dxfId="15295" priority="10401"/>
    <cfRule type="duplicateValues" dxfId="15294" priority="10402"/>
    <cfRule type="duplicateValues" dxfId="15293" priority="10403"/>
    <cfRule type="duplicateValues" dxfId="15292" priority="10404"/>
    <cfRule type="duplicateValues" dxfId="15291" priority="10405"/>
    <cfRule type="duplicateValues" dxfId="15290" priority="10406"/>
    <cfRule type="duplicateValues" dxfId="15289" priority="10407"/>
    <cfRule type="duplicateValues" dxfId="15288" priority="10408"/>
    <cfRule type="duplicateValues" dxfId="15287" priority="10409"/>
  </conditionalFormatting>
  <conditionalFormatting sqref="G360:G362 G164:G166 G148:G154 G131:G138 G119 G400:G402 G295:G314 G29:G33 G404 G17:G26 G354:G357 G14:G15 G347 G3:G6 G396:G397 G44:G45 G321:G327 G373:G380 G329:G330 G332:G342 G201:G214 G408:G409 G124:G129 G317:G319 G83:G84 G412:G452 G86:G89 G171:G194 G96:G102 G229 G238:G250 G156:G158 G168:G169 G456:G471 G198:G199 G476:G481 G92:G93 G90:I91 G47:G49 G42 G345 G8:G9">
    <cfRule type="duplicateValues" dxfId="15286" priority="7951"/>
  </conditionalFormatting>
  <conditionalFormatting sqref="G360:G362 G164:G166 G156:G158 G124:G129 G119 G44:G45 G404 G400:G402 G29:G33 G332:G342 G14:G15 G347 G17:G26 G396:G397 G3:G6 G321:G327 G329:G330 G408:G409 G229 G295:G314 G83:G84 G317:G319 G86:G89 G373:G380 G96:G102 G201:G214 G131:G138 G354:G357 G148:G149 G152 G238:G250 G412:G452 G168:G169 G456:G471 G198:G199 G171:G194 G476:G481 G92:G93 G90:I91 G47:G49 G42 G345 G8:G9">
    <cfRule type="duplicateValues" dxfId="15285" priority="7947"/>
    <cfRule type="duplicateValues" dxfId="15284" priority="7948"/>
  </conditionalFormatting>
  <conditionalFormatting sqref="G360:G362 G164:G166 G156:G158 G124:G129 G119 G354:G357 G44:G45 G396:G397 G29:G33 G295:G314 G17:G26 G390:G391 G14:G15 G321:G327 G3:G6 G408:G409 G329:G330 G400:G402 G229 G83:G84 G373:G386 G96:G102 G201:G214 G86:G89 G404 G131:G138 G317:G319 G148:G154 G332:G342 G171:G196 G238:G250 G412:G452 G168:G169 G456:G471 G198:G199 G476:G481 G92:G93 G90:I91 G47:G49 G42 G345:G347 G8:G9">
    <cfRule type="duplicateValues" dxfId="15283" priority="7923"/>
  </conditionalFormatting>
  <conditionalFormatting sqref="G360:G362 G164:G166 G156:G158 G131:G138 G119 G332:G342 G404 G29:G33 G347 G17:G26 G329:G330 G14:G15 G354:G357 G3:G6 G396:G397 G44:G45 G321:G327 G373:G380 G295:G314 G400:G402 G148:G154 G201:G214 G124:G129 G408:G409 G83:G84 G317:G319 G86:G89 G412:G452 G96:G102 G171:G194 G238:G250 G229 G168:G169 G456:G471 G198:G199 G476:G481 G92:G93 G90:I91 G47:G49 G42 G345 G8:G9">
    <cfRule type="duplicateValues" dxfId="15282" priority="7943"/>
    <cfRule type="duplicateValues" dxfId="15281" priority="7944"/>
    <cfRule type="duplicateValues" dxfId="15280" priority="7945"/>
  </conditionalFormatting>
  <conditionalFormatting sqref="G360:G362 G164:G169 G156:G158 G131:G138 G83:G84 G44:G45 G332:G342 G354:G357 G29:G33 G400:G402 G321:G330 G3:G6 G408:G409 G14:G15 G295:G314 G17:G26 G229 G317:G319 G148:G154 G201:G214 G124:G129 G171:G196 G404 G390:G391 G86:G89 G373:G386 G96:G102 G396:G397 G119 G412:G452 G238:G250 G456:G471 G198:G199 G476:G481 G92:G93 G90:I91 G47:G49 G42 G345:G347 G8:G9">
    <cfRule type="duplicateValues" dxfId="15279" priority="7935"/>
  </conditionalFormatting>
  <conditionalFormatting sqref="G360:G362 G171:G174 G148:G149 G131:G138 G119 G321:G327 G347 G44:G45 G404 G29:G30 G400:G402 G3:G5 G317:G319 G24:G26 G408:G409 G14 G354:G357 G17:G21 G329:G330 G313:G314 G229 G201:G214 G124:G129 G169 G164:G166 G86:G89 G396:G397 G83:G84 G152 G332:G340 G97:G102 G303:G308 G238:G250 G176:G194 G476:G481 G373:G380 G156:G157 G310:G311 G456:G471 G295:G301 G412:G452 G92:G93 G90:I91 G47:G49 G42">
    <cfRule type="duplicateValues" dxfId="15278" priority="7979"/>
  </conditionalFormatting>
  <conditionalFormatting sqref="G360:G362 G171:G174 G156:G158 G131:G138 G119 G44:G45 G373:G380 G354:G357 G29:G33 G396:G397 G17:G21 G347 G24:G26 G329:G330 G14:G15 G321:G327 G8:G9 G400:G402 G3:G5 G164:G166 G404 G152 G295:G314 G148:G149 G408:G409 G124:G129 G332:G342 G83:G84 G317:G319 G86:G89 G412:G452 G97:G102 G201:G214 G456:G471 G238:G250 G476:G481 G168:G169 G176:G194 G198:G199 G229 G92:G93 G90:I91 G47:G49 G42 G345">
    <cfRule type="duplicateValues" dxfId="15277" priority="7929"/>
    <cfRule type="duplicateValues" dxfId="15276" priority="7930"/>
    <cfRule type="duplicateValues" dxfId="15275" priority="7931"/>
  </conditionalFormatting>
  <conditionalFormatting sqref="G360:G363 G164:G169 G156:G158 G124:G129 G83:G84 G44:G45 G295:G314 G369:G370 G29:G33 G317:G319 G17:G26 G404:G409 G14:G15 G366 G3:G6 G351 G396:G397 G390:G394 G321:G342 G229 G86:G89 G400:G402 G96:G102 G354:G358 G131:G138 G372:G386 G148:G154 G201:G214 G119 G412:G452 G198:G199 G456:G471 G231 G171:G196 G476:G481 G238:G250 G92:G93 G90:I91 G47:G49 G42 G345:G349 G8:G9">
    <cfRule type="duplicateValues" dxfId="15274" priority="7965"/>
  </conditionalFormatting>
  <conditionalFormatting sqref="G363">
    <cfRule type="duplicateValues" dxfId="15273" priority="10308"/>
    <cfRule type="duplicateValues" dxfId="15272" priority="10309"/>
    <cfRule type="duplicateValues" dxfId="15271" priority="10310"/>
    <cfRule type="duplicateValues" dxfId="15270" priority="10311"/>
    <cfRule type="duplicateValues" dxfId="15269" priority="10312"/>
    <cfRule type="duplicateValues" dxfId="15268" priority="10313"/>
    <cfRule type="duplicateValues" dxfId="15267" priority="10314"/>
    <cfRule type="duplicateValues" dxfId="15266" priority="10315"/>
    <cfRule type="duplicateValues" dxfId="15265" priority="10316"/>
    <cfRule type="duplicateValues" dxfId="15264" priority="10317"/>
    <cfRule type="duplicateValues" dxfId="15263" priority="10318"/>
    <cfRule type="duplicateValues" dxfId="15262" priority="10319"/>
    <cfRule type="duplicateValues" dxfId="15261" priority="10320"/>
    <cfRule type="duplicateValues" dxfId="15260" priority="10321"/>
    <cfRule type="duplicateValues" dxfId="15259" priority="10322"/>
    <cfRule type="duplicateValues" dxfId="15258" priority="10323"/>
    <cfRule type="duplicateValues" dxfId="15257" priority="10324"/>
    <cfRule type="duplicateValues" dxfId="15256" priority="10325"/>
    <cfRule type="duplicateValues" dxfId="15255" priority="10326"/>
    <cfRule type="duplicateValues" dxfId="15254" priority="10327"/>
    <cfRule type="duplicateValues" dxfId="15253" priority="10328"/>
    <cfRule type="duplicateValues" dxfId="15252" priority="10329"/>
    <cfRule type="duplicateValues" dxfId="15251" priority="10330"/>
    <cfRule type="duplicateValues" dxfId="15250" priority="10331"/>
    <cfRule type="duplicateValues" dxfId="15249" priority="10332"/>
    <cfRule type="duplicateValues" dxfId="15248" priority="10333"/>
    <cfRule type="duplicateValues" dxfId="15247" priority="10334"/>
    <cfRule type="duplicateValues" dxfId="15246" priority="10335"/>
    <cfRule type="duplicateValues" dxfId="15245" priority="10336"/>
    <cfRule type="duplicateValues" dxfId="15244" priority="10337"/>
    <cfRule type="duplicateValues" dxfId="15243" priority="10338"/>
    <cfRule type="duplicateValues" dxfId="15242" priority="10339"/>
    <cfRule type="duplicateValues" dxfId="15241" priority="10340"/>
    <cfRule type="duplicateValues" dxfId="15240" priority="10341"/>
    <cfRule type="duplicateValues" dxfId="15239" priority="10342"/>
    <cfRule type="duplicateValues" dxfId="15238" priority="10343"/>
    <cfRule type="duplicateValues" dxfId="15237" priority="10344"/>
    <cfRule type="duplicateValues" dxfId="15236" priority="10345"/>
    <cfRule type="duplicateValues" dxfId="15235" priority="10346"/>
    <cfRule type="duplicateValues" dxfId="15234" priority="10347"/>
    <cfRule type="duplicateValues" dxfId="15233" priority="10348"/>
    <cfRule type="duplicateValues" dxfId="15232" priority="10349"/>
    <cfRule type="duplicateValues" dxfId="15231" priority="10350"/>
    <cfRule type="duplicateValues" dxfId="15230" priority="10351"/>
    <cfRule type="duplicateValues" dxfId="15229" priority="10352"/>
    <cfRule type="duplicateValues" dxfId="15228" priority="10353"/>
    <cfRule type="duplicateValues" dxfId="15227" priority="10354"/>
    <cfRule type="duplicateValues" dxfId="15226" priority="10355"/>
    <cfRule type="duplicateValues" dxfId="15225" priority="10356"/>
    <cfRule type="duplicateValues" dxfId="15224" priority="10357"/>
  </conditionalFormatting>
  <conditionalFormatting sqref="G364">
    <cfRule type="duplicateValues" dxfId="15223" priority="10229"/>
    <cfRule type="duplicateValues" dxfId="15222" priority="10230"/>
    <cfRule type="duplicateValues" dxfId="15221" priority="10231"/>
    <cfRule type="duplicateValues" dxfId="15220" priority="10232"/>
    <cfRule type="duplicateValues" dxfId="15219" priority="10233"/>
    <cfRule type="duplicateValues" dxfId="15218" priority="10234"/>
    <cfRule type="duplicateValues" dxfId="15217" priority="10235"/>
    <cfRule type="duplicateValues" dxfId="15216" priority="10236"/>
    <cfRule type="duplicateValues" dxfId="15215" priority="10237"/>
    <cfRule type="duplicateValues" dxfId="15214" priority="10238"/>
    <cfRule type="duplicateValues" dxfId="15213" priority="10239"/>
    <cfRule type="duplicateValues" dxfId="15212" priority="10240"/>
    <cfRule type="duplicateValues" dxfId="15211" priority="10241"/>
    <cfRule type="duplicateValues" dxfId="15210" priority="10242"/>
    <cfRule type="duplicateValues" dxfId="15209" priority="10243"/>
    <cfRule type="duplicateValues" dxfId="15208" priority="10244"/>
    <cfRule type="duplicateValues" dxfId="15207" priority="10245"/>
    <cfRule type="duplicateValues" dxfId="15206" priority="10246"/>
    <cfRule type="duplicateValues" dxfId="15205" priority="10247"/>
    <cfRule type="duplicateValues" dxfId="15204" priority="10248"/>
    <cfRule type="duplicateValues" dxfId="15203" priority="10249"/>
    <cfRule type="duplicateValues" dxfId="15202" priority="10250"/>
    <cfRule type="duplicateValues" dxfId="15201" priority="10251"/>
    <cfRule type="duplicateValues" dxfId="15200" priority="10252"/>
    <cfRule type="duplicateValues" dxfId="15199" priority="10253"/>
    <cfRule type="duplicateValues" dxfId="15198" priority="10254"/>
    <cfRule type="duplicateValues" dxfId="15197" priority="10255"/>
    <cfRule type="duplicateValues" dxfId="15196" priority="10256"/>
    <cfRule type="duplicateValues" dxfId="15195" priority="10257"/>
    <cfRule type="duplicateValues" dxfId="15194" priority="10258"/>
    <cfRule type="duplicateValues" dxfId="15193" priority="10259"/>
    <cfRule type="duplicateValues" dxfId="15192" priority="10260"/>
    <cfRule type="duplicateValues" dxfId="15191" priority="10261"/>
    <cfRule type="duplicateValues" dxfId="15190" priority="10262"/>
    <cfRule type="duplicateValues" dxfId="15189" priority="10263"/>
    <cfRule type="duplicateValues" dxfId="15188" priority="10264"/>
    <cfRule type="duplicateValues" dxfId="15187" priority="10265"/>
    <cfRule type="duplicateValues" dxfId="15186" priority="10266"/>
    <cfRule type="duplicateValues" dxfId="15185" priority="10267"/>
    <cfRule type="duplicateValues" dxfId="15184" priority="10268"/>
    <cfRule type="duplicateValues" dxfId="15183" priority="10269"/>
    <cfRule type="duplicateValues" dxfId="15182" priority="10270"/>
    <cfRule type="duplicateValues" dxfId="15181" priority="10271"/>
    <cfRule type="duplicateValues" dxfId="15180" priority="10272"/>
    <cfRule type="duplicateValues" dxfId="15179" priority="10273"/>
    <cfRule type="duplicateValues" dxfId="15178" priority="10274"/>
    <cfRule type="duplicateValues" dxfId="15177" priority="10275"/>
    <cfRule type="duplicateValues" dxfId="15176" priority="10276"/>
    <cfRule type="duplicateValues" dxfId="15175" priority="10277"/>
    <cfRule type="duplicateValues" dxfId="15174" priority="10278"/>
    <cfRule type="duplicateValues" dxfId="15173" priority="10279"/>
    <cfRule type="duplicateValues" dxfId="15172" priority="10280"/>
    <cfRule type="duplicateValues" dxfId="15171" priority="10281"/>
    <cfRule type="duplicateValues" dxfId="15170" priority="10282"/>
    <cfRule type="duplicateValues" dxfId="15169" priority="10283"/>
    <cfRule type="duplicateValues" dxfId="15168" priority="10284"/>
    <cfRule type="duplicateValues" dxfId="15167" priority="10285"/>
    <cfRule type="duplicateValues" dxfId="15166" priority="10286"/>
    <cfRule type="duplicateValues" dxfId="15165" priority="10287"/>
    <cfRule type="duplicateValues" dxfId="15164" priority="10288"/>
    <cfRule type="duplicateValues" dxfId="15163" priority="10289"/>
    <cfRule type="duplicateValues" dxfId="15162" priority="10290"/>
    <cfRule type="duplicateValues" dxfId="15161" priority="10291"/>
    <cfRule type="duplicateValues" dxfId="15160" priority="10292"/>
    <cfRule type="duplicateValues" dxfId="15159" priority="10293"/>
    <cfRule type="duplicateValues" dxfId="15158" priority="10294"/>
    <cfRule type="duplicateValues" dxfId="15157" priority="10295"/>
    <cfRule type="duplicateValues" dxfId="15156" priority="10296"/>
    <cfRule type="duplicateValues" dxfId="15155" priority="10297"/>
    <cfRule type="duplicateValues" dxfId="15154" priority="10298"/>
    <cfRule type="duplicateValues" dxfId="15153" priority="10299"/>
    <cfRule type="duplicateValues" dxfId="15152" priority="10300"/>
    <cfRule type="duplicateValues" dxfId="15151" priority="10301"/>
    <cfRule type="duplicateValues" dxfId="15150" priority="10302"/>
    <cfRule type="duplicateValues" dxfId="15149" priority="10303"/>
    <cfRule type="duplicateValues" dxfId="15148" priority="10304"/>
    <cfRule type="duplicateValues" dxfId="15147" priority="10305"/>
    <cfRule type="duplicateValues" dxfId="15146" priority="10306"/>
    <cfRule type="duplicateValues" dxfId="15145" priority="10307"/>
  </conditionalFormatting>
  <conditionalFormatting sqref="G365">
    <cfRule type="duplicateValues" dxfId="15144" priority="10150"/>
    <cfRule type="duplicateValues" dxfId="15143" priority="10151"/>
    <cfRule type="duplicateValues" dxfId="15142" priority="10152"/>
    <cfRule type="duplicateValues" dxfId="15141" priority="10153"/>
    <cfRule type="duplicateValues" dxfId="15140" priority="10154"/>
    <cfRule type="duplicateValues" dxfId="15139" priority="10155"/>
    <cfRule type="duplicateValues" dxfId="15138" priority="10156"/>
    <cfRule type="duplicateValues" dxfId="15137" priority="10157"/>
    <cfRule type="duplicateValues" dxfId="15136" priority="10158"/>
    <cfRule type="duplicateValues" dxfId="15135" priority="10159"/>
    <cfRule type="duplicateValues" dxfId="15134" priority="10160"/>
    <cfRule type="duplicateValues" dxfId="15133" priority="10161"/>
    <cfRule type="duplicateValues" dxfId="15132" priority="10162"/>
    <cfRule type="duplicateValues" dxfId="15131" priority="10163"/>
    <cfRule type="duplicateValues" dxfId="15130" priority="10164"/>
    <cfRule type="duplicateValues" dxfId="15129" priority="10165"/>
    <cfRule type="duplicateValues" dxfId="15128" priority="10166"/>
    <cfRule type="duplicateValues" dxfId="15127" priority="10167"/>
    <cfRule type="duplicateValues" dxfId="15126" priority="10168"/>
    <cfRule type="duplicateValues" dxfId="15125" priority="10169"/>
    <cfRule type="duplicateValues" dxfId="15124" priority="10170"/>
    <cfRule type="duplicateValues" dxfId="15123" priority="10171"/>
    <cfRule type="duplicateValues" dxfId="15122" priority="10172"/>
    <cfRule type="duplicateValues" dxfId="15121" priority="10173"/>
    <cfRule type="duplicateValues" dxfId="15120" priority="10174"/>
    <cfRule type="duplicateValues" dxfId="15119" priority="10175"/>
    <cfRule type="duplicateValues" dxfId="15118" priority="10176"/>
    <cfRule type="duplicateValues" dxfId="15117" priority="10177"/>
    <cfRule type="duplicateValues" dxfId="15116" priority="10178"/>
    <cfRule type="duplicateValues" dxfId="15115" priority="10179"/>
    <cfRule type="duplicateValues" dxfId="15114" priority="10180"/>
    <cfRule type="duplicateValues" dxfId="15113" priority="10181"/>
    <cfRule type="duplicateValues" dxfId="15112" priority="10182"/>
    <cfRule type="duplicateValues" dxfId="15111" priority="10183"/>
    <cfRule type="duplicateValues" dxfId="15110" priority="10184"/>
    <cfRule type="duplicateValues" dxfId="15109" priority="10185"/>
    <cfRule type="duplicateValues" dxfId="15108" priority="10186"/>
    <cfRule type="duplicateValues" dxfId="15107" priority="10187"/>
    <cfRule type="duplicateValues" dxfId="15106" priority="10188"/>
    <cfRule type="duplicateValues" dxfId="15105" priority="10189"/>
    <cfRule type="duplicateValues" dxfId="15104" priority="10190"/>
    <cfRule type="duplicateValues" dxfId="15103" priority="10191"/>
    <cfRule type="duplicateValues" dxfId="15102" priority="10192"/>
    <cfRule type="duplicateValues" dxfId="15101" priority="10193"/>
    <cfRule type="duplicateValues" dxfId="15100" priority="10194"/>
    <cfRule type="duplicateValues" dxfId="15099" priority="10195"/>
    <cfRule type="duplicateValues" dxfId="15098" priority="10196"/>
    <cfRule type="duplicateValues" dxfId="15097" priority="10197"/>
    <cfRule type="duplicateValues" dxfId="15096" priority="10198"/>
    <cfRule type="duplicateValues" dxfId="15095" priority="10199"/>
    <cfRule type="duplicateValues" dxfId="15094" priority="10200"/>
    <cfRule type="duplicateValues" dxfId="15093" priority="10201"/>
    <cfRule type="duplicateValues" dxfId="15092" priority="10202"/>
    <cfRule type="duplicateValues" dxfId="15091" priority="10203"/>
    <cfRule type="duplicateValues" dxfId="15090" priority="10204"/>
    <cfRule type="duplicateValues" dxfId="15089" priority="10205"/>
    <cfRule type="duplicateValues" dxfId="15088" priority="10206"/>
    <cfRule type="duplicateValues" dxfId="15087" priority="10207"/>
    <cfRule type="duplicateValues" dxfId="15086" priority="10208"/>
    <cfRule type="duplicateValues" dxfId="15085" priority="10209"/>
    <cfRule type="duplicateValues" dxfId="15084" priority="10210"/>
    <cfRule type="duplicateValues" dxfId="15083" priority="10211"/>
    <cfRule type="duplicateValues" dxfId="15082" priority="10212"/>
    <cfRule type="duplicateValues" dxfId="15081" priority="10213"/>
    <cfRule type="duplicateValues" dxfId="15080" priority="10214"/>
    <cfRule type="duplicateValues" dxfId="15079" priority="10215"/>
    <cfRule type="duplicateValues" dxfId="15078" priority="10216"/>
    <cfRule type="duplicateValues" dxfId="15077" priority="10217"/>
    <cfRule type="duplicateValues" dxfId="15076" priority="10218"/>
    <cfRule type="duplicateValues" dxfId="15075" priority="10219"/>
    <cfRule type="duplicateValues" dxfId="15074" priority="10220"/>
    <cfRule type="duplicateValues" dxfId="15073" priority="10221"/>
    <cfRule type="duplicateValues" dxfId="15072" priority="10222"/>
    <cfRule type="duplicateValues" dxfId="15071" priority="10223"/>
    <cfRule type="duplicateValues" dxfId="15070" priority="10224"/>
    <cfRule type="duplicateValues" dxfId="15069" priority="10225"/>
    <cfRule type="duplicateValues" dxfId="15068" priority="10226"/>
    <cfRule type="duplicateValues" dxfId="15067" priority="10227"/>
    <cfRule type="duplicateValues" dxfId="15066" priority="10228"/>
  </conditionalFormatting>
  <conditionalFormatting sqref="G366">
    <cfRule type="duplicateValues" dxfId="15065" priority="10081"/>
    <cfRule type="duplicateValues" dxfId="15064" priority="10082"/>
    <cfRule type="duplicateValues" dxfId="15063" priority="10083"/>
    <cfRule type="duplicateValues" dxfId="15062" priority="10084"/>
    <cfRule type="duplicateValues" dxfId="15061" priority="10085"/>
    <cfRule type="duplicateValues" dxfId="15060" priority="10086"/>
    <cfRule type="duplicateValues" dxfId="15059" priority="10087"/>
    <cfRule type="duplicateValues" dxfId="15058" priority="10088"/>
    <cfRule type="duplicateValues" dxfId="15057" priority="10089"/>
    <cfRule type="duplicateValues" dxfId="15056" priority="10090"/>
    <cfRule type="duplicateValues" dxfId="15055" priority="10091"/>
    <cfRule type="duplicateValues" dxfId="15054" priority="10092"/>
    <cfRule type="duplicateValues" dxfId="15053" priority="10093"/>
    <cfRule type="duplicateValues" dxfId="15052" priority="10094"/>
    <cfRule type="duplicateValues" dxfId="15051" priority="10095"/>
    <cfRule type="duplicateValues" dxfId="15050" priority="10096"/>
    <cfRule type="duplicateValues" dxfId="15049" priority="10097"/>
    <cfRule type="duplicateValues" dxfId="15048" priority="10098"/>
    <cfRule type="duplicateValues" dxfId="15047" priority="10099"/>
    <cfRule type="duplicateValues" dxfId="15046" priority="10100"/>
    <cfRule type="duplicateValues" dxfId="15045" priority="10101"/>
    <cfRule type="duplicateValues" dxfId="15044" priority="10102"/>
    <cfRule type="duplicateValues" dxfId="15043" priority="10103"/>
    <cfRule type="duplicateValues" dxfId="15042" priority="10104"/>
    <cfRule type="duplicateValues" dxfId="15041" priority="10105"/>
    <cfRule type="duplicateValues" dxfId="15040" priority="10106"/>
    <cfRule type="duplicateValues" dxfId="15039" priority="10107"/>
    <cfRule type="duplicateValues" dxfId="15038" priority="10108"/>
    <cfRule type="duplicateValues" dxfId="15037" priority="10109"/>
    <cfRule type="duplicateValues" dxfId="15036" priority="10110"/>
    <cfRule type="duplicateValues" dxfId="15035" priority="10111"/>
    <cfRule type="duplicateValues" dxfId="15034" priority="10112"/>
    <cfRule type="duplicateValues" dxfId="15033" priority="10113"/>
    <cfRule type="duplicateValues" dxfId="15032" priority="10114"/>
    <cfRule type="duplicateValues" dxfId="15031" priority="10115"/>
    <cfRule type="duplicateValues" dxfId="15030" priority="10116"/>
    <cfRule type="duplicateValues" dxfId="15029" priority="10117"/>
    <cfRule type="duplicateValues" dxfId="15028" priority="10118"/>
    <cfRule type="duplicateValues" dxfId="15027" priority="10119"/>
    <cfRule type="duplicateValues" dxfId="15026" priority="10120"/>
    <cfRule type="duplicateValues" dxfId="15025" priority="10121"/>
    <cfRule type="duplicateValues" dxfId="15024" priority="10122"/>
    <cfRule type="duplicateValues" dxfId="15023" priority="10123"/>
    <cfRule type="duplicateValues" dxfId="15022" priority="10124"/>
    <cfRule type="duplicateValues" dxfId="15021" priority="10125"/>
    <cfRule type="duplicateValues" dxfId="15020" priority="10126"/>
    <cfRule type="duplicateValues" dxfId="15019" priority="10127"/>
    <cfRule type="duplicateValues" dxfId="15018" priority="10128"/>
    <cfRule type="duplicateValues" dxfId="15017" priority="10129"/>
    <cfRule type="duplicateValues" dxfId="15016" priority="10130"/>
    <cfRule type="duplicateValues" dxfId="15015" priority="10131"/>
    <cfRule type="duplicateValues" dxfId="15014" priority="10132"/>
    <cfRule type="duplicateValues" dxfId="15013" priority="10133"/>
    <cfRule type="duplicateValues" dxfId="15012" priority="10134"/>
    <cfRule type="duplicateValues" dxfId="15011" priority="10135"/>
    <cfRule type="duplicateValues" dxfId="15010" priority="10136"/>
    <cfRule type="duplicateValues" dxfId="15009" priority="10137"/>
    <cfRule type="duplicateValues" dxfId="15008" priority="10138"/>
    <cfRule type="duplicateValues" dxfId="15007" priority="10139"/>
    <cfRule type="duplicateValues" dxfId="15006" priority="10140"/>
    <cfRule type="duplicateValues" dxfId="15005" priority="10141"/>
    <cfRule type="duplicateValues" dxfId="15004" priority="10142"/>
    <cfRule type="duplicateValues" dxfId="15003" priority="10143"/>
    <cfRule type="duplicateValues" dxfId="15002" priority="10144"/>
    <cfRule type="duplicateValues" dxfId="15001" priority="10145"/>
    <cfRule type="duplicateValues" dxfId="15000" priority="10146"/>
    <cfRule type="duplicateValues" dxfId="14999" priority="10147"/>
    <cfRule type="duplicateValues" dxfId="14998" priority="10148"/>
    <cfRule type="duplicateValues" dxfId="14997" priority="10149"/>
  </conditionalFormatting>
  <conditionalFormatting sqref="G367">
    <cfRule type="duplicateValues" dxfId="14996" priority="10002"/>
    <cfRule type="duplicateValues" dxfId="14995" priority="10003"/>
    <cfRule type="duplicateValues" dxfId="14994" priority="10004"/>
    <cfRule type="duplicateValues" dxfId="14993" priority="10005"/>
    <cfRule type="duplicateValues" dxfId="14992" priority="10006"/>
    <cfRule type="duplicateValues" dxfId="14991" priority="10007"/>
    <cfRule type="duplicateValues" dxfId="14990" priority="10008"/>
    <cfRule type="duplicateValues" dxfId="14989" priority="10009"/>
    <cfRule type="duplicateValues" dxfId="14988" priority="10010"/>
    <cfRule type="duplicateValues" dxfId="14987" priority="10011"/>
    <cfRule type="duplicateValues" dxfId="14986" priority="10012"/>
    <cfRule type="duplicateValues" dxfId="14985" priority="10013"/>
    <cfRule type="duplicateValues" dxfId="14984" priority="10014"/>
    <cfRule type="duplicateValues" dxfId="14983" priority="10015"/>
    <cfRule type="duplicateValues" dxfId="14982" priority="10016"/>
    <cfRule type="duplicateValues" dxfId="14981" priority="10017"/>
    <cfRule type="duplicateValues" dxfId="14980" priority="10018"/>
    <cfRule type="duplicateValues" dxfId="14979" priority="10019"/>
    <cfRule type="duplicateValues" dxfId="14978" priority="10020"/>
    <cfRule type="duplicateValues" dxfId="14977" priority="10021"/>
    <cfRule type="duplicateValues" dxfId="14976" priority="10022"/>
    <cfRule type="duplicateValues" dxfId="14975" priority="10023"/>
    <cfRule type="duplicateValues" dxfId="14974" priority="10024"/>
    <cfRule type="duplicateValues" dxfId="14973" priority="10025"/>
    <cfRule type="duplicateValues" dxfId="14972" priority="10026"/>
    <cfRule type="duplicateValues" dxfId="14971" priority="10027"/>
    <cfRule type="duplicateValues" dxfId="14970" priority="10028"/>
    <cfRule type="duplicateValues" dxfId="14969" priority="10029"/>
    <cfRule type="duplicateValues" dxfId="14968" priority="10030"/>
    <cfRule type="duplicateValues" dxfId="14967" priority="10031"/>
    <cfRule type="duplicateValues" dxfId="14966" priority="10032"/>
    <cfRule type="duplicateValues" dxfId="14965" priority="10033"/>
    <cfRule type="duplicateValues" dxfId="14964" priority="10034"/>
    <cfRule type="duplicateValues" dxfId="14963" priority="10035"/>
    <cfRule type="duplicateValues" dxfId="14962" priority="10036"/>
    <cfRule type="duplicateValues" dxfId="14961" priority="10037"/>
    <cfRule type="duplicateValues" dxfId="14960" priority="10038"/>
    <cfRule type="duplicateValues" dxfId="14959" priority="10039"/>
    <cfRule type="duplicateValues" dxfId="14958" priority="10040"/>
    <cfRule type="duplicateValues" dxfId="14957" priority="10041"/>
    <cfRule type="duplicateValues" dxfId="14956" priority="10042"/>
    <cfRule type="duplicateValues" dxfId="14955" priority="10043"/>
    <cfRule type="duplicateValues" dxfId="14954" priority="10044"/>
    <cfRule type="duplicateValues" dxfId="14953" priority="10045"/>
    <cfRule type="duplicateValues" dxfId="14952" priority="10046"/>
    <cfRule type="duplicateValues" dxfId="14951" priority="10047"/>
    <cfRule type="duplicateValues" dxfId="14950" priority="10048"/>
    <cfRule type="duplicateValues" dxfId="14949" priority="10049"/>
    <cfRule type="duplicateValues" dxfId="14948" priority="10050"/>
    <cfRule type="duplicateValues" dxfId="14947" priority="10051"/>
    <cfRule type="duplicateValues" dxfId="14946" priority="10052"/>
    <cfRule type="duplicateValues" dxfId="14945" priority="10053"/>
    <cfRule type="duplicateValues" dxfId="14944" priority="10054"/>
    <cfRule type="duplicateValues" dxfId="14943" priority="10055"/>
    <cfRule type="duplicateValues" dxfId="14942" priority="10056"/>
    <cfRule type="duplicateValues" dxfId="14941" priority="10057"/>
    <cfRule type="duplicateValues" dxfId="14940" priority="10058"/>
    <cfRule type="duplicateValues" dxfId="14939" priority="10059"/>
    <cfRule type="duplicateValues" dxfId="14938" priority="10060"/>
    <cfRule type="duplicateValues" dxfId="14937" priority="10061"/>
    <cfRule type="duplicateValues" dxfId="14936" priority="10062"/>
    <cfRule type="duplicateValues" dxfId="14935" priority="10063"/>
    <cfRule type="duplicateValues" dxfId="14934" priority="10064"/>
    <cfRule type="duplicateValues" dxfId="14933" priority="10065"/>
    <cfRule type="duplicateValues" dxfId="14932" priority="10066"/>
    <cfRule type="duplicateValues" dxfId="14931" priority="10067"/>
    <cfRule type="duplicateValues" dxfId="14930" priority="10068"/>
    <cfRule type="duplicateValues" dxfId="14929" priority="10069"/>
    <cfRule type="duplicateValues" dxfId="14928" priority="10070"/>
    <cfRule type="duplicateValues" dxfId="14927" priority="10071"/>
    <cfRule type="duplicateValues" dxfId="14926" priority="10072"/>
    <cfRule type="duplicateValues" dxfId="14925" priority="10073"/>
    <cfRule type="duplicateValues" dxfId="14924" priority="10074"/>
    <cfRule type="duplicateValues" dxfId="14923" priority="10075"/>
    <cfRule type="duplicateValues" dxfId="14922" priority="10076"/>
    <cfRule type="duplicateValues" dxfId="14921" priority="10077"/>
    <cfRule type="duplicateValues" dxfId="14920" priority="10078"/>
    <cfRule type="duplicateValues" dxfId="14919" priority="10079"/>
    <cfRule type="duplicateValues" dxfId="14918" priority="10080"/>
  </conditionalFormatting>
  <conditionalFormatting sqref="G368">
    <cfRule type="duplicateValues" dxfId="14917" priority="9923"/>
    <cfRule type="duplicateValues" dxfId="14916" priority="9924"/>
    <cfRule type="duplicateValues" dxfId="14915" priority="9925"/>
    <cfRule type="duplicateValues" dxfId="14914" priority="9926"/>
    <cfRule type="duplicateValues" dxfId="14913" priority="9927"/>
    <cfRule type="duplicateValues" dxfId="14912" priority="9928"/>
    <cfRule type="duplicateValues" dxfId="14911" priority="9929"/>
    <cfRule type="duplicateValues" dxfId="14910" priority="9930"/>
    <cfRule type="duplicateValues" dxfId="14909" priority="9931"/>
    <cfRule type="duplicateValues" dxfId="14908" priority="9932"/>
    <cfRule type="duplicateValues" dxfId="14907" priority="9933"/>
    <cfRule type="duplicateValues" dxfId="14906" priority="9934"/>
    <cfRule type="duplicateValues" dxfId="14905" priority="9935"/>
    <cfRule type="duplicateValues" dxfId="14904" priority="9936"/>
    <cfRule type="duplicateValues" dxfId="14903" priority="9937"/>
    <cfRule type="duplicateValues" dxfId="14902" priority="9938"/>
    <cfRule type="duplicateValues" dxfId="14901" priority="9939"/>
    <cfRule type="duplicateValues" dxfId="14900" priority="9940"/>
    <cfRule type="duplicateValues" dxfId="14899" priority="9941"/>
    <cfRule type="duplicateValues" dxfId="14898" priority="9942"/>
    <cfRule type="duplicateValues" dxfId="14897" priority="9943"/>
    <cfRule type="duplicateValues" dxfId="14896" priority="9944"/>
    <cfRule type="duplicateValues" dxfId="14895" priority="9945"/>
    <cfRule type="duplicateValues" dxfId="14894" priority="9946"/>
    <cfRule type="duplicateValues" dxfId="14893" priority="9947"/>
    <cfRule type="duplicateValues" dxfId="14892" priority="9948"/>
    <cfRule type="duplicateValues" dxfId="14891" priority="9949"/>
    <cfRule type="duplicateValues" dxfId="14890" priority="9950"/>
    <cfRule type="duplicateValues" dxfId="14889" priority="9951"/>
    <cfRule type="duplicateValues" dxfId="14888" priority="9952"/>
    <cfRule type="duplicateValues" dxfId="14887" priority="9953"/>
    <cfRule type="duplicateValues" dxfId="14886" priority="9954"/>
    <cfRule type="duplicateValues" dxfId="14885" priority="9955"/>
    <cfRule type="duplicateValues" dxfId="14884" priority="9956"/>
    <cfRule type="duplicateValues" dxfId="14883" priority="9957"/>
    <cfRule type="duplicateValues" dxfId="14882" priority="9958"/>
    <cfRule type="duplicateValues" dxfId="14881" priority="9959"/>
    <cfRule type="duplicateValues" dxfId="14880" priority="9960"/>
    <cfRule type="duplicateValues" dxfId="14879" priority="9961"/>
    <cfRule type="duplicateValues" dxfId="14878" priority="9962"/>
    <cfRule type="duplicateValues" dxfId="14877" priority="9963"/>
    <cfRule type="duplicateValues" dxfId="14876" priority="9964"/>
    <cfRule type="duplicateValues" dxfId="14875" priority="9965"/>
    <cfRule type="duplicateValues" dxfId="14874" priority="9966"/>
    <cfRule type="duplicateValues" dxfId="14873" priority="9967"/>
    <cfRule type="duplicateValues" dxfId="14872" priority="9968"/>
    <cfRule type="duplicateValues" dxfId="14871" priority="9969"/>
    <cfRule type="duplicateValues" dxfId="14870" priority="9970"/>
    <cfRule type="duplicateValues" dxfId="14869" priority="9971"/>
    <cfRule type="duplicateValues" dxfId="14868" priority="9972"/>
    <cfRule type="duplicateValues" dxfId="14867" priority="9973"/>
    <cfRule type="duplicateValues" dxfId="14866" priority="9974"/>
    <cfRule type="duplicateValues" dxfId="14865" priority="9975"/>
    <cfRule type="duplicateValues" dxfId="14864" priority="9976"/>
    <cfRule type="duplicateValues" dxfId="14863" priority="9977"/>
    <cfRule type="duplicateValues" dxfId="14862" priority="9978"/>
    <cfRule type="duplicateValues" dxfId="14861" priority="9979"/>
    <cfRule type="duplicateValues" dxfId="14860" priority="9980"/>
    <cfRule type="duplicateValues" dxfId="14859" priority="9981"/>
    <cfRule type="duplicateValues" dxfId="14858" priority="9982"/>
    <cfRule type="duplicateValues" dxfId="14857" priority="9983"/>
    <cfRule type="duplicateValues" dxfId="14856" priority="9984"/>
    <cfRule type="duplicateValues" dxfId="14855" priority="9985"/>
    <cfRule type="duplicateValues" dxfId="14854" priority="9986"/>
    <cfRule type="duplicateValues" dxfId="14853" priority="9987"/>
    <cfRule type="duplicateValues" dxfId="14852" priority="9988"/>
    <cfRule type="duplicateValues" dxfId="14851" priority="9989"/>
    <cfRule type="duplicateValues" dxfId="14850" priority="9990"/>
    <cfRule type="duplicateValues" dxfId="14849" priority="9991"/>
    <cfRule type="duplicateValues" dxfId="14848" priority="9992"/>
    <cfRule type="duplicateValues" dxfId="14847" priority="9993"/>
    <cfRule type="duplicateValues" dxfId="14846" priority="9994"/>
    <cfRule type="duplicateValues" dxfId="14845" priority="9995"/>
    <cfRule type="duplicateValues" dxfId="14844" priority="9996"/>
    <cfRule type="duplicateValues" dxfId="14843" priority="9997"/>
    <cfRule type="duplicateValues" dxfId="14842" priority="9998"/>
    <cfRule type="duplicateValues" dxfId="14841" priority="9999"/>
    <cfRule type="duplicateValues" dxfId="14840" priority="10000"/>
    <cfRule type="duplicateValues" dxfId="14839" priority="10001"/>
  </conditionalFormatting>
  <conditionalFormatting sqref="G369:G370">
    <cfRule type="duplicateValues" dxfId="14838" priority="8022"/>
    <cfRule type="duplicateValues" dxfId="14837" priority="8023"/>
    <cfRule type="duplicateValues" dxfId="14836" priority="8024"/>
    <cfRule type="duplicateValues" dxfId="14835" priority="8025"/>
    <cfRule type="duplicateValues" dxfId="14834" priority="8026"/>
    <cfRule type="duplicateValues" dxfId="14833" priority="8027"/>
    <cfRule type="duplicateValues" dxfId="14832" priority="8028"/>
    <cfRule type="duplicateValues" dxfId="14831" priority="8029"/>
    <cfRule type="duplicateValues" dxfId="14830" priority="8030"/>
    <cfRule type="duplicateValues" dxfId="14829" priority="8031"/>
    <cfRule type="duplicateValues" dxfId="14828" priority="8032"/>
    <cfRule type="duplicateValues" dxfId="14827" priority="8033"/>
    <cfRule type="duplicateValues" dxfId="14826" priority="8034"/>
    <cfRule type="duplicateValues" dxfId="14825" priority="8035"/>
    <cfRule type="duplicateValues" dxfId="14824" priority="8036"/>
    <cfRule type="duplicateValues" dxfId="14823" priority="8037"/>
    <cfRule type="duplicateValues" dxfId="14822" priority="8038"/>
    <cfRule type="duplicateValues" dxfId="14821" priority="8039"/>
    <cfRule type="duplicateValues" dxfId="14820" priority="8040"/>
    <cfRule type="duplicateValues" dxfId="14819" priority="8041"/>
    <cfRule type="duplicateValues" dxfId="14818" priority="8042"/>
    <cfRule type="duplicateValues" dxfId="14817" priority="8043"/>
    <cfRule type="duplicateValues" dxfId="14816" priority="8044"/>
    <cfRule type="duplicateValues" dxfId="14815" priority="8045"/>
    <cfRule type="duplicateValues" dxfId="14814" priority="8046"/>
    <cfRule type="duplicateValues" dxfId="14813" priority="8047"/>
    <cfRule type="duplicateValues" dxfId="14812" priority="8048"/>
    <cfRule type="duplicateValues" dxfId="14811" priority="8049"/>
    <cfRule type="duplicateValues" dxfId="14810" priority="8050"/>
    <cfRule type="duplicateValues" dxfId="14809" priority="8051"/>
    <cfRule type="duplicateValues" dxfId="14808" priority="8052"/>
    <cfRule type="duplicateValues" dxfId="14807" priority="8053"/>
    <cfRule type="duplicateValues" dxfId="14806" priority="8054"/>
    <cfRule type="duplicateValues" dxfId="14805" priority="8055"/>
    <cfRule type="duplicateValues" dxfId="14804" priority="8056"/>
    <cfRule type="duplicateValues" dxfId="14803" priority="8057"/>
    <cfRule type="duplicateValues" dxfId="14802" priority="8058"/>
    <cfRule type="duplicateValues" dxfId="14801" priority="8059"/>
    <cfRule type="duplicateValues" dxfId="14800" priority="8060"/>
    <cfRule type="duplicateValues" dxfId="14799" priority="8061"/>
    <cfRule type="duplicateValues" dxfId="14798" priority="8062"/>
    <cfRule type="duplicateValues" dxfId="14797" priority="8063"/>
    <cfRule type="duplicateValues" dxfId="14796" priority="8064"/>
    <cfRule type="duplicateValues" dxfId="14795" priority="8065"/>
    <cfRule type="duplicateValues" dxfId="14794" priority="8066"/>
    <cfRule type="duplicateValues" dxfId="14793" priority="8067"/>
    <cfRule type="duplicateValues" dxfId="14792" priority="8068"/>
    <cfRule type="duplicateValues" dxfId="14791" priority="8069"/>
    <cfRule type="duplicateValues" dxfId="14790" priority="8070"/>
    <cfRule type="duplicateValues" dxfId="14789" priority="8071"/>
    <cfRule type="duplicateValues" dxfId="14788" priority="8072"/>
  </conditionalFormatting>
  <conditionalFormatting sqref="G371">
    <cfRule type="duplicateValues" dxfId="14787" priority="9829"/>
    <cfRule type="duplicateValues" dxfId="14786" priority="9830"/>
    <cfRule type="duplicateValues" dxfId="14785" priority="9831"/>
    <cfRule type="duplicateValues" dxfId="14784" priority="9832"/>
    <cfRule type="duplicateValues" dxfId="14783" priority="9833"/>
    <cfRule type="duplicateValues" dxfId="14782" priority="9834"/>
    <cfRule type="duplicateValues" dxfId="14781" priority="9835"/>
    <cfRule type="duplicateValues" dxfId="14780" priority="9836"/>
    <cfRule type="duplicateValues" dxfId="14779" priority="9837"/>
    <cfRule type="duplicateValues" dxfId="14778" priority="9838"/>
    <cfRule type="duplicateValues" dxfId="14777" priority="9839"/>
    <cfRule type="duplicateValues" dxfId="14776" priority="9840"/>
    <cfRule type="duplicateValues" dxfId="14775" priority="9841"/>
    <cfRule type="duplicateValues" dxfId="14774" priority="9842"/>
    <cfRule type="duplicateValues" dxfId="14773" priority="9843"/>
    <cfRule type="duplicateValues" dxfId="14772" priority="9844"/>
    <cfRule type="duplicateValues" dxfId="14771" priority="9845"/>
    <cfRule type="duplicateValues" dxfId="14770" priority="9846"/>
    <cfRule type="duplicateValues" dxfId="14769" priority="9847"/>
    <cfRule type="duplicateValues" dxfId="14768" priority="9848"/>
    <cfRule type="duplicateValues" dxfId="14767" priority="9849"/>
    <cfRule type="duplicateValues" dxfId="14766" priority="9850"/>
    <cfRule type="duplicateValues" dxfId="14765" priority="9851"/>
    <cfRule type="duplicateValues" dxfId="14764" priority="9852"/>
    <cfRule type="duplicateValues" dxfId="14763" priority="9853"/>
    <cfRule type="duplicateValues" dxfId="14762" priority="9854"/>
    <cfRule type="duplicateValues" dxfId="14761" priority="9855"/>
    <cfRule type="duplicateValues" dxfId="14760" priority="9856"/>
    <cfRule type="duplicateValues" dxfId="14759" priority="9857"/>
    <cfRule type="duplicateValues" dxfId="14758" priority="9858"/>
    <cfRule type="duplicateValues" dxfId="14757" priority="9859"/>
    <cfRule type="duplicateValues" dxfId="14756" priority="9860"/>
    <cfRule type="duplicateValues" dxfId="14755" priority="9861"/>
    <cfRule type="duplicateValues" dxfId="14754" priority="9862"/>
    <cfRule type="duplicateValues" dxfId="14753" priority="9863"/>
    <cfRule type="duplicateValues" dxfId="14752" priority="9864"/>
    <cfRule type="duplicateValues" dxfId="14751" priority="9865"/>
    <cfRule type="duplicateValues" dxfId="14750" priority="9866"/>
    <cfRule type="duplicateValues" dxfId="14749" priority="9867"/>
    <cfRule type="duplicateValues" dxfId="14748" priority="9868"/>
    <cfRule type="duplicateValues" dxfId="14747" priority="9869"/>
    <cfRule type="duplicateValues" dxfId="14746" priority="9870"/>
    <cfRule type="duplicateValues" dxfId="14745" priority="9871"/>
    <cfRule type="duplicateValues" dxfId="14744" priority="9872"/>
    <cfRule type="duplicateValues" dxfId="14743" priority="9873"/>
    <cfRule type="duplicateValues" dxfId="14742" priority="9874"/>
    <cfRule type="duplicateValues" dxfId="14741" priority="9875"/>
    <cfRule type="duplicateValues" dxfId="14740" priority="9876"/>
    <cfRule type="duplicateValues" dxfId="14739" priority="9877"/>
    <cfRule type="duplicateValues" dxfId="14738" priority="9878"/>
    <cfRule type="duplicateValues" dxfId="14737" priority="9879"/>
    <cfRule type="duplicateValues" dxfId="14736" priority="9880"/>
    <cfRule type="duplicateValues" dxfId="14735" priority="9881"/>
    <cfRule type="duplicateValues" dxfId="14734" priority="9882"/>
    <cfRule type="duplicateValues" dxfId="14733" priority="9883"/>
    <cfRule type="duplicateValues" dxfId="14732" priority="9884"/>
    <cfRule type="duplicateValues" dxfId="14731" priority="9885"/>
    <cfRule type="duplicateValues" dxfId="14730" priority="9886"/>
    <cfRule type="duplicateValues" dxfId="14729" priority="9887"/>
    <cfRule type="duplicateValues" dxfId="14728" priority="9888"/>
    <cfRule type="duplicateValues" dxfId="14727" priority="9889"/>
    <cfRule type="duplicateValues" dxfId="14726" priority="9890"/>
    <cfRule type="duplicateValues" dxfId="14725" priority="9891"/>
    <cfRule type="duplicateValues" dxfId="14724" priority="9892"/>
    <cfRule type="duplicateValues" dxfId="14723" priority="9893"/>
    <cfRule type="duplicateValues" dxfId="14722" priority="9894"/>
    <cfRule type="duplicateValues" dxfId="14721" priority="9895"/>
    <cfRule type="duplicateValues" dxfId="14720" priority="9896"/>
    <cfRule type="duplicateValues" dxfId="14719" priority="9897"/>
    <cfRule type="duplicateValues" dxfId="14718" priority="9898"/>
    <cfRule type="duplicateValues" dxfId="14717" priority="9899"/>
    <cfRule type="duplicateValues" dxfId="14716" priority="9900"/>
    <cfRule type="duplicateValues" dxfId="14715" priority="9901"/>
    <cfRule type="duplicateValues" dxfId="14714" priority="9902"/>
    <cfRule type="duplicateValues" dxfId="14713" priority="9903"/>
    <cfRule type="duplicateValues" dxfId="14712" priority="9904"/>
    <cfRule type="duplicateValues" dxfId="14711" priority="9905"/>
    <cfRule type="duplicateValues" dxfId="14710" priority="9906"/>
    <cfRule type="duplicateValues" dxfId="14709" priority="9907"/>
    <cfRule type="duplicateValues" dxfId="14708" priority="9908"/>
    <cfRule type="duplicateValues" dxfId="14707" priority="9909"/>
    <cfRule type="duplicateValues" dxfId="14706" priority="9910"/>
    <cfRule type="duplicateValues" dxfId="14705" priority="9911"/>
    <cfRule type="duplicateValues" dxfId="14704" priority="9912"/>
    <cfRule type="duplicateValues" dxfId="14703" priority="9913"/>
    <cfRule type="duplicateValues" dxfId="14702" priority="9914"/>
    <cfRule type="duplicateValues" dxfId="14701" priority="9915"/>
    <cfRule type="duplicateValues" dxfId="14700" priority="9916"/>
    <cfRule type="duplicateValues" dxfId="14699" priority="9917"/>
    <cfRule type="duplicateValues" dxfId="14698" priority="9918"/>
    <cfRule type="duplicateValues" dxfId="14697" priority="9919"/>
    <cfRule type="duplicateValues" dxfId="14696" priority="9920"/>
    <cfRule type="duplicateValues" dxfId="14695" priority="9921"/>
    <cfRule type="duplicateValues" dxfId="14694" priority="9922"/>
  </conditionalFormatting>
  <conditionalFormatting sqref="G372">
    <cfRule type="duplicateValues" dxfId="14693" priority="9787"/>
    <cfRule type="duplicateValues" dxfId="14692" priority="9788"/>
    <cfRule type="duplicateValues" dxfId="14691" priority="9789"/>
    <cfRule type="duplicateValues" dxfId="14690" priority="9790"/>
    <cfRule type="duplicateValues" dxfId="14689" priority="9791"/>
    <cfRule type="duplicateValues" dxfId="14688" priority="9792"/>
    <cfRule type="duplicateValues" dxfId="14687" priority="9793"/>
    <cfRule type="duplicateValues" dxfId="14686" priority="9794"/>
    <cfRule type="duplicateValues" dxfId="14685" priority="9795"/>
    <cfRule type="duplicateValues" dxfId="14684" priority="9796"/>
    <cfRule type="duplicateValues" dxfId="14683" priority="9797"/>
    <cfRule type="duplicateValues" dxfId="14682" priority="9798"/>
    <cfRule type="duplicateValues" dxfId="14681" priority="9799"/>
    <cfRule type="duplicateValues" dxfId="14680" priority="9800"/>
    <cfRule type="duplicateValues" dxfId="14679" priority="9801"/>
    <cfRule type="duplicateValues" dxfId="14678" priority="9802"/>
    <cfRule type="duplicateValues" dxfId="14677" priority="9803"/>
    <cfRule type="duplicateValues" dxfId="14676" priority="9804"/>
    <cfRule type="duplicateValues" dxfId="14675" priority="9805"/>
    <cfRule type="duplicateValues" dxfId="14674" priority="9806"/>
    <cfRule type="duplicateValues" dxfId="14673" priority="9807"/>
    <cfRule type="duplicateValues" dxfId="14672" priority="9808"/>
    <cfRule type="duplicateValues" dxfId="14671" priority="9809"/>
    <cfRule type="duplicateValues" dxfId="14670" priority="9810"/>
    <cfRule type="duplicateValues" dxfId="14669" priority="9811"/>
    <cfRule type="duplicateValues" dxfId="14668" priority="9812"/>
    <cfRule type="duplicateValues" dxfId="14667" priority="9813"/>
    <cfRule type="duplicateValues" dxfId="14666" priority="9814"/>
    <cfRule type="duplicateValues" dxfId="14665" priority="9815"/>
    <cfRule type="duplicateValues" dxfId="14664" priority="9816"/>
    <cfRule type="duplicateValues" dxfId="14663" priority="9817"/>
    <cfRule type="duplicateValues" dxfId="14662" priority="9818"/>
    <cfRule type="duplicateValues" dxfId="14661" priority="9819"/>
    <cfRule type="duplicateValues" dxfId="14660" priority="9820"/>
    <cfRule type="duplicateValues" dxfId="14659" priority="9821"/>
    <cfRule type="duplicateValues" dxfId="14658" priority="9822"/>
    <cfRule type="duplicateValues" dxfId="14657" priority="9823"/>
    <cfRule type="duplicateValues" dxfId="14656" priority="9824"/>
    <cfRule type="duplicateValues" dxfId="14655" priority="9825"/>
    <cfRule type="duplicateValues" dxfId="14654" priority="9826"/>
    <cfRule type="duplicateValues" dxfId="14653" priority="9827"/>
    <cfRule type="duplicateValues" dxfId="14652" priority="9828"/>
  </conditionalFormatting>
  <conditionalFormatting sqref="G372:G386 G164:G169 G148:G154 G124:G129 G83:G84 G366 G44:G45 G369:G370 G17:G26 G295:G314 G14:G15 G351 G3:G6 G390:G394 G29:G33 G321:G342 G317:G319 G404:G409 G396:G397 G229 G360:G363 G86:G89 G354:G358 G96:G102 G400:G402 G131:G138 G231 G412:G452 G119 G456:G471 G156:G158 G171:G196 G198:G199 G238:G250 G476:G481 G201:G214 G92:G93 G90:I91 G47:G49 G42 G345:G349 G8:G9">
    <cfRule type="duplicateValues" dxfId="14651" priority="7963"/>
    <cfRule type="duplicateValues" dxfId="14650" priority="7964"/>
  </conditionalFormatting>
  <conditionalFormatting sqref="G372:G386 G164:G169 G148:G154 G131:G138 G83:G84 G354:G358 G400:G402 G29:G33 G360:G363 G17:G26 G396:G397 G44:G45 G351 G3:G6 G390:G391 G14:G15 G369:G370 G366 G229 G404:G406 G124:G129 G156:G158 G408:G409 G96:G102 G321:G342 G86:G89 G317:G319 G295:G314 G119 G412:G452 G238:G250 G171:G196 G198:G199 G456:G471 G476:G481 G201:G214 G92:G93 G90:I91 G47:G49 G42 G345:G349 G8:G9">
    <cfRule type="duplicateValues" dxfId="14649" priority="7969"/>
  </conditionalFormatting>
  <conditionalFormatting sqref="G372:G386 G164:G169 G148:G154 G131:G138 G83:G84 G400:G402 G44:G45 G390:G391 G29:G33 G396:G397 G351 G3:G6 G354:G357 G14:G15 G366 G17:G26 G360:G362 G229 G295:G314 G156:G158 G124:G129 G171:G196 G404:G405 G408:G409 G86:G89 G201:G214 G96:G102 G321:G342 G119 G317:G319 G238:G250 G412:G452 G198:G199 G456:G471 G476:G481 G92:G93 G90:I91 G47:G49 G42 G345:G349 G8:G9">
    <cfRule type="duplicateValues" dxfId="14648" priority="7972"/>
  </conditionalFormatting>
  <conditionalFormatting sqref="G372:G386 G164:G169 G156:G158 G124:G129 G119 G44:G45 G369:G370 G351 G29:G33 G393:G394 G17:G26 G360:G363 G14:G15 G354:G358 G3:G6 G366 G295:G314 G317:G319 G404:G409 G321:G342 G86:G89 G400:G402 G83:G84 G390:G391 G96:G102 G171:G196 G131:G138 G396:G397 G148:G154 G201:G214 G412:G452 G198:G199 G456:G471 G229 G238:G250 G476:G481 G231 G92:G93 G90:I91 G47:G49 G42 G345:G349 G8:G9">
    <cfRule type="duplicateValues" dxfId="14647" priority="7977"/>
    <cfRule type="duplicateValues" dxfId="14646" priority="7978"/>
  </conditionalFormatting>
  <conditionalFormatting sqref="G372:G388 G163:G169 G148:G154 G131:G138 G79 G400:G402 G29:G33 G390:G397 G14:G15 G229 G17:G26 G201:G214 G3:G6 G295:G342 G171:G196 G262:G293 G119 G238:G250 G404:G409 G412:G471 G231 G81:G89 G198:G199 G156:G160 G476:G481 G124:G129 G92:G102 G90:I91 G47:G49 G40 G42:G45 G345:G370 G8:G11">
    <cfRule type="duplicateValues" dxfId="14645" priority="16534"/>
    <cfRule type="duplicateValues" dxfId="14644" priority="16535"/>
  </conditionalFormatting>
  <conditionalFormatting sqref="G373:G380 G164:G166 G156:G157 G124:G129 G119 G321:G327 G44:G45 G332:G340 G29:G33 G404 G17:G21 G295:G314 G14:G15 G396:G397 G400:G402 G24:G26 G354:G357 G3:G5 G8:G9 G360:G362 G347 G83:G84 G229 G176:G194 G201:G214 G86:G89 G329:G330 G97:G102 G408:G409 G317:G319 G131:G138 G412:G452 G148:G149 G152 G238:G250 G456:G471 G168:G169 G476:G481 G171:G174 G92:G93 G90:I91 G47:G49 G42">
    <cfRule type="duplicateValues" dxfId="14643" priority="7955"/>
    <cfRule type="duplicateValues" dxfId="14642" priority="7956"/>
    <cfRule type="duplicateValues" dxfId="14641" priority="7957"/>
  </conditionalFormatting>
  <conditionalFormatting sqref="G373:G380 G171:G174 G148:G149 G131:G138 G119 G360:G362 G329:G330 G17:G21 G404 G44:G45 G310:G311 G29:G30 G303:G308 G3:G5 G332:G340 G14 G396:G397 G24:G26 G354:G357 G201:G214 G164:G166 G156:G157 G152 G124:G129 G176:G194 G313:G314 G83:G84 G229 G86:G89 G295:G301 G97:G102 G408:G409 G238:G250 G317:G319 G476:G481 G400:G402 G456:G471 G321:G327 G169 G412:G452 G92:G93 G90:I91 G47:G49 G42">
    <cfRule type="duplicateValues" dxfId="14640" priority="7980"/>
  </conditionalFormatting>
  <conditionalFormatting sqref="G373:G380 G171:G174 G152 G124:G129 G119 G347 G360:G362 G17:G21 G404 G14:G15 G317:G319 G24:G26 G400:G402 G8:G9 G408:G409 G44:G45 G332:G342 G29:G33 G295:G314 G3:G5 G321:G327 G164:G166 G229 G201:G214 G354:G357 G83:G84 G396:G397 G97:G102 G176:G194 G86:G89 G329:G330 G131:G138 G148:G149 G412:G452 G238:G250 G156:G157 G168:G169 G456:G471 G198:G199 G476:G481 G92:G93 G90:I91 G47:G49 G42 G345">
    <cfRule type="duplicateValues" dxfId="14639" priority="7952"/>
    <cfRule type="duplicateValues" dxfId="14638" priority="7953"/>
    <cfRule type="duplicateValues" dxfId="14637" priority="7954"/>
  </conditionalFormatting>
  <conditionalFormatting sqref="G373:G380 G171:G174 G152 G124:G129 G119 G347 G404 G17:G21 G317:G319 G14:G15 G400:G402 G24:G26 G408:G409 G8:G9 G332:G342 G44:G45 G295:G314 G29:G33 G360:G362 G3:G5 G321:G327 G164:G166 G229 G201:G214 G354:G357 G83:G84 G396:G397 G97:G102 G176:G194 G86:G89 G329:G330 G131:G138 G148:G149 G412:G452 G238:G250 G156:G157 G168:G169 G456:G471 G198:G199 G476:G481 G92:G93 G90:I91 G47:G49 G42 G345">
    <cfRule type="duplicateValues" dxfId="14636" priority="7932"/>
    <cfRule type="duplicateValues" dxfId="14635" priority="7933"/>
  </conditionalFormatting>
  <conditionalFormatting sqref="G381:G385">
    <cfRule type="duplicateValues" dxfId="14634" priority="7988"/>
    <cfRule type="duplicateValues" dxfId="14633" priority="7989"/>
    <cfRule type="duplicateValues" dxfId="14632" priority="7990"/>
    <cfRule type="duplicateValues" dxfId="14631" priority="7991"/>
    <cfRule type="duplicateValues" dxfId="14630" priority="7992"/>
    <cfRule type="duplicateValues" dxfId="14629" priority="7993"/>
    <cfRule type="duplicateValues" dxfId="14628" priority="7994"/>
    <cfRule type="duplicateValues" dxfId="14627" priority="7995"/>
    <cfRule type="duplicateValues" dxfId="14626" priority="7996"/>
    <cfRule type="duplicateValues" dxfId="14625" priority="7997"/>
    <cfRule type="duplicateValues" dxfId="14624" priority="7998"/>
    <cfRule type="duplicateValues" dxfId="14623" priority="7999"/>
    <cfRule type="duplicateValues" dxfId="14622" priority="8000"/>
    <cfRule type="duplicateValues" dxfId="14621" priority="8001"/>
    <cfRule type="duplicateValues" dxfId="14620" priority="8002"/>
    <cfRule type="duplicateValues" dxfId="14619" priority="8003"/>
    <cfRule type="duplicateValues" dxfId="14618" priority="8004"/>
    <cfRule type="duplicateValues" dxfId="14617" priority="8005"/>
    <cfRule type="duplicateValues" dxfId="14616" priority="8006"/>
    <cfRule type="duplicateValues" dxfId="14615" priority="8007"/>
    <cfRule type="duplicateValues" dxfId="14614" priority="8008"/>
    <cfRule type="duplicateValues" dxfId="14613" priority="8009"/>
    <cfRule type="duplicateValues" dxfId="14612" priority="8010"/>
    <cfRule type="duplicateValues" dxfId="14611" priority="8011"/>
    <cfRule type="duplicateValues" dxfId="14610" priority="8012"/>
    <cfRule type="duplicateValues" dxfId="14609" priority="8013"/>
    <cfRule type="duplicateValues" dxfId="14608" priority="8014"/>
    <cfRule type="duplicateValues" dxfId="14607" priority="8015"/>
    <cfRule type="duplicateValues" dxfId="14606" priority="8016"/>
    <cfRule type="duplicateValues" dxfId="14605" priority="8017"/>
    <cfRule type="duplicateValues" dxfId="14604" priority="8018"/>
    <cfRule type="duplicateValues" dxfId="14603" priority="8019"/>
    <cfRule type="duplicateValues" dxfId="14602" priority="8020"/>
    <cfRule type="duplicateValues" dxfId="14601" priority="8021"/>
  </conditionalFormatting>
  <conditionalFormatting sqref="G386 G390">
    <cfRule type="duplicateValues" dxfId="14600" priority="7813"/>
    <cfRule type="duplicateValues" dxfId="14599" priority="7814"/>
    <cfRule type="duplicateValues" dxfId="14598" priority="7815"/>
    <cfRule type="duplicateValues" dxfId="14597" priority="7816"/>
    <cfRule type="duplicateValues" dxfId="14596" priority="7817"/>
    <cfRule type="duplicateValues" dxfId="14595" priority="7818"/>
    <cfRule type="duplicateValues" dxfId="14594" priority="7819"/>
    <cfRule type="duplicateValues" dxfId="14593" priority="7820"/>
    <cfRule type="duplicateValues" dxfId="14592" priority="7821"/>
    <cfRule type="duplicateValues" dxfId="14591" priority="7822"/>
    <cfRule type="duplicateValues" dxfId="14590" priority="7823"/>
    <cfRule type="duplicateValues" dxfId="14589" priority="7824"/>
    <cfRule type="duplicateValues" dxfId="14588" priority="7825"/>
    <cfRule type="duplicateValues" dxfId="14587" priority="7826"/>
    <cfRule type="duplicateValues" dxfId="14586" priority="7827"/>
    <cfRule type="duplicateValues" dxfId="14585" priority="7828"/>
    <cfRule type="duplicateValues" dxfId="14584" priority="7829"/>
    <cfRule type="duplicateValues" dxfId="14583" priority="7830"/>
    <cfRule type="duplicateValues" dxfId="14582" priority="7831"/>
    <cfRule type="duplicateValues" dxfId="14581" priority="7832"/>
    <cfRule type="duplicateValues" dxfId="14580" priority="7833"/>
    <cfRule type="duplicateValues" dxfId="14579" priority="7834"/>
    <cfRule type="duplicateValues" dxfId="14578" priority="7835"/>
    <cfRule type="duplicateValues" dxfId="14577" priority="7836"/>
    <cfRule type="duplicateValues" dxfId="14576" priority="7837"/>
    <cfRule type="duplicateValues" dxfId="14575" priority="7838"/>
    <cfRule type="duplicateValues" dxfId="14574" priority="7839"/>
    <cfRule type="duplicateValues" dxfId="14573" priority="7840"/>
    <cfRule type="duplicateValues" dxfId="14572" priority="7841"/>
    <cfRule type="duplicateValues" dxfId="14571" priority="7842"/>
    <cfRule type="duplicateValues" dxfId="14570" priority="7843"/>
    <cfRule type="duplicateValues" dxfId="14569" priority="7844"/>
    <cfRule type="duplicateValues" dxfId="14568" priority="7845"/>
    <cfRule type="duplicateValues" dxfId="14567" priority="7846"/>
  </conditionalFormatting>
  <conditionalFormatting sqref="G389">
    <cfRule type="duplicateValues" dxfId="14566" priority="9693"/>
    <cfRule type="duplicateValues" dxfId="14565" priority="9694"/>
    <cfRule type="duplicateValues" dxfId="14564" priority="9695"/>
    <cfRule type="duplicateValues" dxfId="14563" priority="9696"/>
    <cfRule type="duplicateValues" dxfId="14562" priority="9697"/>
    <cfRule type="duplicateValues" dxfId="14561" priority="9698"/>
    <cfRule type="duplicateValues" dxfId="14560" priority="9699"/>
    <cfRule type="duplicateValues" dxfId="14559" priority="9700"/>
    <cfRule type="duplicateValues" dxfId="14558" priority="9701"/>
    <cfRule type="duplicateValues" dxfId="14557" priority="9702"/>
    <cfRule type="duplicateValues" dxfId="14556" priority="9703"/>
    <cfRule type="duplicateValues" dxfId="14555" priority="9704"/>
    <cfRule type="duplicateValues" dxfId="14554" priority="9705"/>
    <cfRule type="duplicateValues" dxfId="14553" priority="9706"/>
    <cfRule type="duplicateValues" dxfId="14552" priority="9707"/>
    <cfRule type="duplicateValues" dxfId="14551" priority="9708"/>
    <cfRule type="duplicateValues" dxfId="14550" priority="9709"/>
    <cfRule type="duplicateValues" dxfId="14549" priority="9710"/>
    <cfRule type="duplicateValues" dxfId="14548" priority="9711"/>
    <cfRule type="duplicateValues" dxfId="14547" priority="9712"/>
    <cfRule type="duplicateValues" dxfId="14546" priority="9713"/>
    <cfRule type="duplicateValues" dxfId="14545" priority="9714"/>
    <cfRule type="duplicateValues" dxfId="14544" priority="9715"/>
    <cfRule type="duplicateValues" dxfId="14543" priority="9716"/>
    <cfRule type="duplicateValues" dxfId="14542" priority="9717"/>
    <cfRule type="duplicateValues" dxfId="14541" priority="9718"/>
    <cfRule type="duplicateValues" dxfId="14540" priority="9719"/>
    <cfRule type="duplicateValues" dxfId="14539" priority="9720"/>
    <cfRule type="duplicateValues" dxfId="14538" priority="9721"/>
    <cfRule type="duplicateValues" dxfId="14537" priority="9722"/>
    <cfRule type="duplicateValues" dxfId="14536" priority="9723"/>
    <cfRule type="duplicateValues" dxfId="14535" priority="9724"/>
    <cfRule type="duplicateValues" dxfId="14534" priority="9725"/>
    <cfRule type="duplicateValues" dxfId="14533" priority="9726"/>
    <cfRule type="duplicateValues" dxfId="14532" priority="9727"/>
    <cfRule type="duplicateValues" dxfId="14531" priority="9728"/>
    <cfRule type="duplicateValues" dxfId="14530" priority="9729"/>
    <cfRule type="duplicateValues" dxfId="14529" priority="9730"/>
    <cfRule type="duplicateValues" dxfId="14528" priority="9731"/>
    <cfRule type="duplicateValues" dxfId="14527" priority="9732"/>
    <cfRule type="duplicateValues" dxfId="14526" priority="9733"/>
    <cfRule type="duplicateValues" dxfId="14525" priority="9734"/>
    <cfRule type="duplicateValues" dxfId="14524" priority="9735"/>
    <cfRule type="duplicateValues" dxfId="14523" priority="9736"/>
    <cfRule type="duplicateValues" dxfId="14522" priority="9737"/>
    <cfRule type="duplicateValues" dxfId="14521" priority="9738"/>
    <cfRule type="duplicateValues" dxfId="14520" priority="9739"/>
    <cfRule type="duplicateValues" dxfId="14519" priority="9740"/>
    <cfRule type="duplicateValues" dxfId="14518" priority="9741"/>
    <cfRule type="duplicateValues" dxfId="14517" priority="9742"/>
    <cfRule type="duplicateValues" dxfId="14516" priority="9743"/>
    <cfRule type="duplicateValues" dxfId="14515" priority="9744"/>
    <cfRule type="duplicateValues" dxfId="14514" priority="9745"/>
    <cfRule type="duplicateValues" dxfId="14513" priority="9746"/>
    <cfRule type="duplicateValues" dxfId="14512" priority="9747"/>
    <cfRule type="duplicateValues" dxfId="14511" priority="9748"/>
    <cfRule type="duplicateValues" dxfId="14510" priority="9749"/>
    <cfRule type="duplicateValues" dxfId="14509" priority="9750"/>
    <cfRule type="duplicateValues" dxfId="14508" priority="9751"/>
    <cfRule type="duplicateValues" dxfId="14507" priority="9752"/>
    <cfRule type="duplicateValues" dxfId="14506" priority="9753"/>
    <cfRule type="duplicateValues" dxfId="14505" priority="9754"/>
    <cfRule type="duplicateValues" dxfId="14504" priority="9755"/>
    <cfRule type="duplicateValues" dxfId="14503" priority="9756"/>
    <cfRule type="duplicateValues" dxfId="14502" priority="9757"/>
    <cfRule type="duplicateValues" dxfId="14501" priority="9758"/>
    <cfRule type="duplicateValues" dxfId="14500" priority="9759"/>
    <cfRule type="duplicateValues" dxfId="14499" priority="9760"/>
    <cfRule type="duplicateValues" dxfId="14498" priority="9761"/>
    <cfRule type="duplicateValues" dxfId="14497" priority="9762"/>
    <cfRule type="duplicateValues" dxfId="14496" priority="9763"/>
    <cfRule type="duplicateValues" dxfId="14495" priority="9764"/>
    <cfRule type="duplicateValues" dxfId="14494" priority="9765"/>
    <cfRule type="duplicateValues" dxfId="14493" priority="9766"/>
    <cfRule type="duplicateValues" dxfId="14492" priority="9767"/>
    <cfRule type="duplicateValues" dxfId="14491" priority="9768"/>
    <cfRule type="duplicateValues" dxfId="14490" priority="9769"/>
    <cfRule type="duplicateValues" dxfId="14489" priority="9770"/>
    <cfRule type="duplicateValues" dxfId="14488" priority="9771"/>
    <cfRule type="duplicateValues" dxfId="14487" priority="9772"/>
    <cfRule type="duplicateValues" dxfId="14486" priority="9773"/>
    <cfRule type="duplicateValues" dxfId="14485" priority="9774"/>
    <cfRule type="duplicateValues" dxfId="14484" priority="9775"/>
    <cfRule type="duplicateValues" dxfId="14483" priority="9776"/>
    <cfRule type="duplicateValues" dxfId="14482" priority="9777"/>
    <cfRule type="duplicateValues" dxfId="14481" priority="9778"/>
    <cfRule type="duplicateValues" dxfId="14480" priority="9779"/>
    <cfRule type="duplicateValues" dxfId="14479" priority="9780"/>
    <cfRule type="duplicateValues" dxfId="14478" priority="9781"/>
    <cfRule type="duplicateValues" dxfId="14477" priority="9782"/>
    <cfRule type="duplicateValues" dxfId="14476" priority="9783"/>
    <cfRule type="duplicateValues" dxfId="14475" priority="9784"/>
    <cfRule type="duplicateValues" dxfId="14474" priority="9785"/>
    <cfRule type="duplicateValues" dxfId="14473" priority="9786"/>
  </conditionalFormatting>
  <conditionalFormatting sqref="G390:G391 G164:G169 G148:G154 G124:G129 G83:G84 G44:G45 G295:G314 G366 G29:G33 G351 G17:G26 G404:G406 G14:G15 G396:G397 G400:G402 G3:G6 G408:G409 G372:G386 G317:G319 G229 G321:G342 G86:G89 G201:G214 G96:G102 G354:G358 G131:G138 G360:G363 G171:G196 G119 G412:G452 G238:G250 G456:G471 G156:G158 G476:G481 G198:G199 G92:G93 G90:I91 G47:G49 G42 G345:G349 G8:G9">
    <cfRule type="duplicateValues" dxfId="14472" priority="7934"/>
  </conditionalFormatting>
  <conditionalFormatting sqref="G390:G394 G163:G169 G156:G160 G131:G138 G79 G396:G397 G29:G33 G372:G388 G14:G15 G289:G293 G17:G26 G400:G402 G3:G6 G295:G342 G201:G214 G262:G264 G148:G154 G404:G409 G412:G452 G171:G196 G81:G89 G456:G471 G124:G129 G476:G481 G231 G119 G238:G250 G198:G199 G229 G92:G102 G90:I91 G47:G49 G40 G42:G45 G345:G370 G8:G11">
    <cfRule type="duplicateValues" dxfId="14471" priority="17026"/>
    <cfRule type="duplicateValues" dxfId="14470" priority="17027"/>
    <cfRule type="duplicateValues" dxfId="14469" priority="17028"/>
  </conditionalFormatting>
  <conditionalFormatting sqref="G391">
    <cfRule type="duplicateValues" dxfId="14468" priority="9659"/>
    <cfRule type="duplicateValues" dxfId="14467" priority="9660"/>
    <cfRule type="duplicateValues" dxfId="14466" priority="9661"/>
    <cfRule type="duplicateValues" dxfId="14465" priority="9662"/>
    <cfRule type="duplicateValues" dxfId="14464" priority="9663"/>
    <cfRule type="duplicateValues" dxfId="14463" priority="9664"/>
    <cfRule type="duplicateValues" dxfId="14462" priority="9665"/>
    <cfRule type="duplicateValues" dxfId="14461" priority="9666"/>
    <cfRule type="duplicateValues" dxfId="14460" priority="9667"/>
    <cfRule type="duplicateValues" dxfId="14459" priority="9668"/>
    <cfRule type="duplicateValues" dxfId="14458" priority="9669"/>
    <cfRule type="duplicateValues" dxfId="14457" priority="9670"/>
    <cfRule type="duplicateValues" dxfId="14456" priority="9671"/>
    <cfRule type="duplicateValues" dxfId="14455" priority="9672"/>
    <cfRule type="duplicateValues" dxfId="14454" priority="9673"/>
    <cfRule type="duplicateValues" dxfId="14453" priority="9674"/>
    <cfRule type="duplicateValues" dxfId="14452" priority="9675"/>
    <cfRule type="duplicateValues" dxfId="14451" priority="9676"/>
    <cfRule type="duplicateValues" dxfId="14450" priority="9677"/>
    <cfRule type="duplicateValues" dxfId="14449" priority="9678"/>
    <cfRule type="duplicateValues" dxfId="14448" priority="9679"/>
    <cfRule type="duplicateValues" dxfId="14447" priority="9680"/>
    <cfRule type="duplicateValues" dxfId="14446" priority="9681"/>
    <cfRule type="duplicateValues" dxfId="14445" priority="9682"/>
    <cfRule type="duplicateValues" dxfId="14444" priority="9683"/>
    <cfRule type="duplicateValues" dxfId="14443" priority="9684"/>
    <cfRule type="duplicateValues" dxfId="14442" priority="9685"/>
    <cfRule type="duplicateValues" dxfId="14441" priority="9686"/>
    <cfRule type="duplicateValues" dxfId="14440" priority="9687"/>
    <cfRule type="duplicateValues" dxfId="14439" priority="9688"/>
    <cfRule type="duplicateValues" dxfId="14438" priority="9689"/>
    <cfRule type="duplicateValues" dxfId="14437" priority="9690"/>
    <cfRule type="duplicateValues" dxfId="14436" priority="9691"/>
    <cfRule type="duplicateValues" dxfId="14435" priority="9692"/>
  </conditionalFormatting>
  <conditionalFormatting sqref="G392">
    <cfRule type="duplicateValues" dxfId="14434" priority="9610"/>
    <cfRule type="duplicateValues" dxfId="14433" priority="9611"/>
    <cfRule type="duplicateValues" dxfId="14432" priority="9612"/>
    <cfRule type="duplicateValues" dxfId="14431" priority="9613"/>
    <cfRule type="duplicateValues" dxfId="14430" priority="9614"/>
    <cfRule type="duplicateValues" dxfId="14429" priority="9615"/>
    <cfRule type="duplicateValues" dxfId="14428" priority="9616"/>
    <cfRule type="duplicateValues" dxfId="14427" priority="9617"/>
    <cfRule type="duplicateValues" dxfId="14426" priority="9618"/>
    <cfRule type="duplicateValues" dxfId="14425" priority="9619"/>
    <cfRule type="duplicateValues" dxfId="14424" priority="9620"/>
    <cfRule type="duplicateValues" dxfId="14423" priority="9621"/>
    <cfRule type="duplicateValues" dxfId="14422" priority="9622"/>
    <cfRule type="duplicateValues" dxfId="14421" priority="9623"/>
    <cfRule type="duplicateValues" dxfId="14420" priority="9624"/>
    <cfRule type="duplicateValues" dxfId="14419" priority="9625"/>
    <cfRule type="duplicateValues" dxfId="14418" priority="9626"/>
    <cfRule type="duplicateValues" dxfId="14417" priority="9627"/>
    <cfRule type="duplicateValues" dxfId="14416" priority="9628"/>
    <cfRule type="duplicateValues" dxfId="14415" priority="9629"/>
    <cfRule type="duplicateValues" dxfId="14414" priority="9630"/>
    <cfRule type="duplicateValues" dxfId="14413" priority="9631"/>
    <cfRule type="duplicateValues" dxfId="14412" priority="9632"/>
    <cfRule type="duplicateValues" dxfId="14411" priority="9633"/>
    <cfRule type="duplicateValues" dxfId="14410" priority="9634"/>
    <cfRule type="duplicateValues" dxfId="14409" priority="9635"/>
    <cfRule type="duplicateValues" dxfId="14408" priority="9636"/>
    <cfRule type="duplicateValues" dxfId="14407" priority="9637"/>
    <cfRule type="duplicateValues" dxfId="14406" priority="9638"/>
    <cfRule type="duplicateValues" dxfId="14405" priority="9639"/>
    <cfRule type="duplicateValues" dxfId="14404" priority="9640"/>
    <cfRule type="duplicateValues" dxfId="14403" priority="9641"/>
    <cfRule type="duplicateValues" dxfId="14402" priority="9642"/>
    <cfRule type="duplicateValues" dxfId="14401" priority="9643"/>
    <cfRule type="duplicateValues" dxfId="14400" priority="9644"/>
    <cfRule type="duplicateValues" dxfId="14399" priority="9645"/>
    <cfRule type="duplicateValues" dxfId="14398" priority="9646"/>
    <cfRule type="duplicateValues" dxfId="14397" priority="9647"/>
    <cfRule type="duplicateValues" dxfId="14396" priority="9648"/>
    <cfRule type="duplicateValues" dxfId="14395" priority="9649"/>
    <cfRule type="duplicateValues" dxfId="14394" priority="9650"/>
    <cfRule type="duplicateValues" dxfId="14393" priority="9651"/>
    <cfRule type="duplicateValues" dxfId="14392" priority="9652"/>
    <cfRule type="duplicateValues" dxfId="14391" priority="9653"/>
    <cfRule type="duplicateValues" dxfId="14390" priority="9654"/>
    <cfRule type="duplicateValues" dxfId="14389" priority="9655"/>
    <cfRule type="duplicateValues" dxfId="14388" priority="9656"/>
    <cfRule type="duplicateValues" dxfId="14387" priority="9657"/>
    <cfRule type="duplicateValues" dxfId="14386" priority="9658"/>
  </conditionalFormatting>
  <conditionalFormatting sqref="G393">
    <cfRule type="duplicateValues" dxfId="14385" priority="9563"/>
    <cfRule type="duplicateValues" dxfId="14384" priority="9564"/>
    <cfRule type="duplicateValues" dxfId="14383" priority="9565"/>
    <cfRule type="duplicateValues" dxfId="14382" priority="9566"/>
    <cfRule type="duplicateValues" dxfId="14381" priority="9567"/>
    <cfRule type="duplicateValues" dxfId="14380" priority="9568"/>
    <cfRule type="duplicateValues" dxfId="14379" priority="9569"/>
    <cfRule type="duplicateValues" dxfId="14378" priority="9570"/>
    <cfRule type="duplicateValues" dxfId="14377" priority="9571"/>
    <cfRule type="duplicateValues" dxfId="14376" priority="9572"/>
    <cfRule type="duplicateValues" dxfId="14375" priority="9573"/>
    <cfRule type="duplicateValues" dxfId="14374" priority="9574"/>
    <cfRule type="duplicateValues" dxfId="14373" priority="9575"/>
    <cfRule type="duplicateValues" dxfId="14372" priority="9576"/>
    <cfRule type="duplicateValues" dxfId="14371" priority="9577"/>
    <cfRule type="duplicateValues" dxfId="14370" priority="9578"/>
    <cfRule type="duplicateValues" dxfId="14369" priority="9579"/>
    <cfRule type="duplicateValues" dxfId="14368" priority="9580"/>
    <cfRule type="duplicateValues" dxfId="14367" priority="9581"/>
    <cfRule type="duplicateValues" dxfId="14366" priority="9582"/>
    <cfRule type="duplicateValues" dxfId="14365" priority="9583"/>
    <cfRule type="duplicateValues" dxfId="14364" priority="9584"/>
    <cfRule type="duplicateValues" dxfId="14363" priority="9585"/>
    <cfRule type="duplicateValues" dxfId="14362" priority="9586"/>
    <cfRule type="duplicateValues" dxfId="14361" priority="9587"/>
    <cfRule type="duplicateValues" dxfId="14360" priority="9588"/>
    <cfRule type="duplicateValues" dxfId="14359" priority="9589"/>
    <cfRule type="duplicateValues" dxfId="14358" priority="9590"/>
    <cfRule type="duplicateValues" dxfId="14357" priority="9591"/>
    <cfRule type="duplicateValues" dxfId="14356" priority="9592"/>
    <cfRule type="duplicateValues" dxfId="14355" priority="9593"/>
    <cfRule type="duplicateValues" dxfId="14354" priority="9594"/>
    <cfRule type="duplicateValues" dxfId="14353" priority="9595"/>
    <cfRule type="duplicateValues" dxfId="14352" priority="9596"/>
    <cfRule type="duplicateValues" dxfId="14351" priority="9597"/>
    <cfRule type="duplicateValues" dxfId="14350" priority="9598"/>
    <cfRule type="duplicateValues" dxfId="14349" priority="9599"/>
    <cfRule type="duplicateValues" dxfId="14348" priority="9600"/>
    <cfRule type="duplicateValues" dxfId="14347" priority="9601"/>
    <cfRule type="duplicateValues" dxfId="14346" priority="9602"/>
    <cfRule type="duplicateValues" dxfId="14345" priority="9603"/>
    <cfRule type="duplicateValues" dxfId="14344" priority="9604"/>
    <cfRule type="duplicateValues" dxfId="14343" priority="9605"/>
    <cfRule type="duplicateValues" dxfId="14342" priority="9606"/>
    <cfRule type="duplicateValues" dxfId="14341" priority="9607"/>
    <cfRule type="duplicateValues" dxfId="14340" priority="9608"/>
    <cfRule type="duplicateValues" dxfId="14339" priority="9609"/>
  </conditionalFormatting>
  <conditionalFormatting sqref="G394">
    <cfRule type="duplicateValues" dxfId="14338" priority="9516"/>
    <cfRule type="duplicateValues" dxfId="14337" priority="9517"/>
    <cfRule type="duplicateValues" dxfId="14336" priority="9518"/>
    <cfRule type="duplicateValues" dxfId="14335" priority="9519"/>
    <cfRule type="duplicateValues" dxfId="14334" priority="9520"/>
    <cfRule type="duplicateValues" dxfId="14333" priority="9521"/>
    <cfRule type="duplicateValues" dxfId="14332" priority="9522"/>
    <cfRule type="duplicateValues" dxfId="14331" priority="9523"/>
    <cfRule type="duplicateValues" dxfId="14330" priority="9524"/>
    <cfRule type="duplicateValues" dxfId="14329" priority="9525"/>
    <cfRule type="duplicateValues" dxfId="14328" priority="9526"/>
    <cfRule type="duplicateValues" dxfId="14327" priority="9527"/>
    <cfRule type="duplicateValues" dxfId="14326" priority="9528"/>
    <cfRule type="duplicateValues" dxfId="14325" priority="9529"/>
    <cfRule type="duplicateValues" dxfId="14324" priority="9530"/>
    <cfRule type="duplicateValues" dxfId="14323" priority="9531"/>
    <cfRule type="duplicateValues" dxfId="14322" priority="9532"/>
    <cfRule type="duplicateValues" dxfId="14321" priority="9533"/>
    <cfRule type="duplicateValues" dxfId="14320" priority="9534"/>
    <cfRule type="duplicateValues" dxfId="14319" priority="9535"/>
    <cfRule type="duplicateValues" dxfId="14318" priority="9536"/>
    <cfRule type="duplicateValues" dxfId="14317" priority="9537"/>
    <cfRule type="duplicateValues" dxfId="14316" priority="9538"/>
    <cfRule type="duplicateValues" dxfId="14315" priority="9539"/>
    <cfRule type="duplicateValues" dxfId="14314" priority="9540"/>
    <cfRule type="duplicateValues" dxfId="14313" priority="9541"/>
    <cfRule type="duplicateValues" dxfId="14312" priority="9542"/>
    <cfRule type="duplicateValues" dxfId="14311" priority="9543"/>
    <cfRule type="duplicateValues" dxfId="14310" priority="9544"/>
    <cfRule type="duplicateValues" dxfId="14309" priority="9545"/>
    <cfRule type="duplicateValues" dxfId="14308" priority="9546"/>
    <cfRule type="duplicateValues" dxfId="14307" priority="9547"/>
    <cfRule type="duplicateValues" dxfId="14306" priority="9548"/>
    <cfRule type="duplicateValues" dxfId="14305" priority="9549"/>
    <cfRule type="duplicateValues" dxfId="14304" priority="9550"/>
    <cfRule type="duplicateValues" dxfId="14303" priority="9551"/>
    <cfRule type="duplicateValues" dxfId="14302" priority="9552"/>
    <cfRule type="duplicateValues" dxfId="14301" priority="9553"/>
    <cfRule type="duplicateValues" dxfId="14300" priority="9554"/>
    <cfRule type="duplicateValues" dxfId="14299" priority="9555"/>
    <cfRule type="duplicateValues" dxfId="14298" priority="9556"/>
    <cfRule type="duplicateValues" dxfId="14297" priority="9557"/>
    <cfRule type="duplicateValues" dxfId="14296" priority="9558"/>
    <cfRule type="duplicateValues" dxfId="14295" priority="9559"/>
    <cfRule type="duplicateValues" dxfId="14294" priority="9560"/>
    <cfRule type="duplicateValues" dxfId="14293" priority="9561"/>
    <cfRule type="duplicateValues" dxfId="14292" priority="9562"/>
  </conditionalFormatting>
  <conditionalFormatting sqref="G395">
    <cfRule type="duplicateValues" dxfId="14291" priority="9459"/>
    <cfRule type="duplicateValues" dxfId="14290" priority="9460"/>
    <cfRule type="duplicateValues" dxfId="14289" priority="9461"/>
    <cfRule type="duplicateValues" dxfId="14288" priority="9462"/>
    <cfRule type="duplicateValues" dxfId="14287" priority="9463"/>
    <cfRule type="duplicateValues" dxfId="14286" priority="9464"/>
    <cfRule type="duplicateValues" dxfId="14285" priority="9465"/>
    <cfRule type="duplicateValues" dxfId="14284" priority="9466"/>
    <cfRule type="duplicateValues" dxfId="14283" priority="9467"/>
    <cfRule type="duplicateValues" dxfId="14282" priority="9468"/>
    <cfRule type="duplicateValues" dxfId="14281" priority="9469"/>
    <cfRule type="duplicateValues" dxfId="14280" priority="9470"/>
    <cfRule type="duplicateValues" dxfId="14279" priority="9471"/>
    <cfRule type="duplicateValues" dxfId="14278" priority="9472"/>
    <cfRule type="duplicateValues" dxfId="14277" priority="9473"/>
    <cfRule type="duplicateValues" dxfId="14276" priority="9474"/>
    <cfRule type="duplicateValues" dxfId="14275" priority="9475"/>
    <cfRule type="duplicateValues" dxfId="14274" priority="9476"/>
    <cfRule type="duplicateValues" dxfId="14273" priority="9477"/>
    <cfRule type="duplicateValues" dxfId="14272" priority="9478"/>
    <cfRule type="duplicateValues" dxfId="14271" priority="9479"/>
    <cfRule type="duplicateValues" dxfId="14270" priority="9480"/>
    <cfRule type="duplicateValues" dxfId="14269" priority="9481"/>
    <cfRule type="duplicateValues" dxfId="14268" priority="9482"/>
    <cfRule type="duplicateValues" dxfId="14267" priority="9483"/>
    <cfRule type="duplicateValues" dxfId="14266" priority="9484"/>
    <cfRule type="duplicateValues" dxfId="14265" priority="9485"/>
    <cfRule type="duplicateValues" dxfId="14264" priority="9486"/>
    <cfRule type="duplicateValues" dxfId="14263" priority="9487"/>
    <cfRule type="duplicateValues" dxfId="14262" priority="9488"/>
    <cfRule type="duplicateValues" dxfId="14261" priority="9489"/>
    <cfRule type="duplicateValues" dxfId="14260" priority="9490"/>
    <cfRule type="duplicateValues" dxfId="14259" priority="9491"/>
    <cfRule type="duplicateValues" dxfId="14258" priority="9492"/>
    <cfRule type="duplicateValues" dxfId="14257" priority="9493"/>
    <cfRule type="duplicateValues" dxfId="14256" priority="9494"/>
    <cfRule type="duplicateValues" dxfId="14255" priority="9495"/>
    <cfRule type="duplicateValues" dxfId="14254" priority="9496"/>
    <cfRule type="duplicateValues" dxfId="14253" priority="9497"/>
    <cfRule type="duplicateValues" dxfId="14252" priority="9498"/>
    <cfRule type="duplicateValues" dxfId="14251" priority="9499"/>
    <cfRule type="duplicateValues" dxfId="14250" priority="9500"/>
    <cfRule type="duplicateValues" dxfId="14249" priority="9501"/>
    <cfRule type="duplicateValues" dxfId="14248" priority="9502"/>
    <cfRule type="duplicateValues" dxfId="14247" priority="9503"/>
    <cfRule type="duplicateValues" dxfId="14246" priority="9504"/>
    <cfRule type="duplicateValues" dxfId="14245" priority="9505"/>
    <cfRule type="duplicateValues" dxfId="14244" priority="9506"/>
    <cfRule type="duplicateValues" dxfId="14243" priority="9507"/>
    <cfRule type="duplicateValues" dxfId="14242" priority="9508"/>
    <cfRule type="duplicateValues" dxfId="14241" priority="9509"/>
    <cfRule type="duplicateValues" dxfId="14240" priority="9510"/>
    <cfRule type="duplicateValues" dxfId="14239" priority="9511"/>
    <cfRule type="duplicateValues" dxfId="14238" priority="9512"/>
    <cfRule type="duplicateValues" dxfId="14237" priority="9513"/>
    <cfRule type="duplicateValues" dxfId="14236" priority="9514"/>
    <cfRule type="duplicateValues" dxfId="14235" priority="9515"/>
  </conditionalFormatting>
  <conditionalFormatting sqref="G396:G397 G164:G169 G156:G158 G124:G129 G83:G84 G295:G314 G390:G394 G29:G33 G229 G44:G45 G372:G386 G3:G6 G17:G26 G14:G15 G400:G402 G321:G342 G404:G409 G317:G319 G412:G452 G96:G102 G201:G214 G86:G89 G238:G250 G456:G471 G131:G138 G231 G148:G154 G171:G196 G119 G476:G481 G198:G199 G92:G93 G90:I91 G47:G49 G42 G345:G370 G8:G9">
    <cfRule type="duplicateValues" dxfId="14234" priority="7970"/>
    <cfRule type="duplicateValues" dxfId="14233" priority="7971"/>
  </conditionalFormatting>
  <conditionalFormatting sqref="G396:G397 G171:G174 G156:G157 G124:G129 G119 G332:G340 G400:G402 G44:G45 G317:G319 G24:G26 G408:G409 G3:G5 G360:G362 G19:G21 G313:G314 G17 G295:G300 G14 G321:G327 G29:G30 G229 G201:G214 G164:G166 G169 G99:G102 G83:G84 G152 G131:G138 G373:G380 G148:G149 G176:G194 G86:G89 G404 G310:G311 G238:G250 G329:G330 G476:G481 G354:G357 G456:G471 G303:G308 G412:G452 G92:G93 G90:I91 G47:G49 G42">
    <cfRule type="duplicateValues" dxfId="14232" priority="7919"/>
  </conditionalFormatting>
  <conditionalFormatting sqref="G396:G397 G171:G174 G156:G158 G131:G138 G119 G44:G45 G360:G362 G317:G319 G17:G26 G400:G402 G14:G15 G408:G409 G8:G9 G329:G330 G3:G5 G404 G347 G29:G33 G201:G214 G164:G166 G354:G357 G148:G149 G332:G342 G373:G380 G124:G129 G229 G97:G102 G176:G194 G86:G89 G295:G314 G83:G84 G321:G327 G238:G250 G152 G168:G169 G412:G452 G198:G199 G456:G471 G476:G481 G92:G93 G90:I91 G47:G49 G42 G345">
    <cfRule type="duplicateValues" dxfId="14231" priority="7920"/>
  </conditionalFormatting>
  <conditionalFormatting sqref="G398">
    <cfRule type="duplicateValues" dxfId="14230" priority="9372"/>
    <cfRule type="duplicateValues" dxfId="14229" priority="9373"/>
    <cfRule type="duplicateValues" dxfId="14228" priority="9374"/>
    <cfRule type="duplicateValues" dxfId="14227" priority="9375"/>
    <cfRule type="duplicateValues" dxfId="14226" priority="9376"/>
    <cfRule type="duplicateValues" dxfId="14225" priority="9377"/>
    <cfRule type="duplicateValues" dxfId="14224" priority="9378"/>
    <cfRule type="duplicateValues" dxfId="14223" priority="9379"/>
    <cfRule type="duplicateValues" dxfId="14222" priority="9380"/>
    <cfRule type="duplicateValues" dxfId="14221" priority="9381"/>
    <cfRule type="duplicateValues" dxfId="14220" priority="9382"/>
    <cfRule type="duplicateValues" dxfId="14219" priority="9383"/>
    <cfRule type="duplicateValues" dxfId="14218" priority="9384"/>
    <cfRule type="duplicateValues" dxfId="14217" priority="9385"/>
    <cfRule type="duplicateValues" dxfId="14216" priority="9386"/>
    <cfRule type="duplicateValues" dxfId="14215" priority="9387"/>
    <cfRule type="duplicateValues" dxfId="14214" priority="9388"/>
    <cfRule type="duplicateValues" dxfId="14213" priority="9389"/>
    <cfRule type="duplicateValues" dxfId="14212" priority="9390"/>
    <cfRule type="duplicateValues" dxfId="14211" priority="9391"/>
    <cfRule type="duplicateValues" dxfId="14210" priority="9392"/>
    <cfRule type="duplicateValues" dxfId="14209" priority="9393"/>
    <cfRule type="duplicateValues" dxfId="14208" priority="9394"/>
    <cfRule type="duplicateValues" dxfId="14207" priority="9395"/>
    <cfRule type="duplicateValues" dxfId="14206" priority="9396"/>
    <cfRule type="duplicateValues" dxfId="14205" priority="9397"/>
    <cfRule type="duplicateValues" dxfId="14204" priority="9398"/>
    <cfRule type="duplicateValues" dxfId="14203" priority="9399"/>
    <cfRule type="duplicateValues" dxfId="14202" priority="9400"/>
    <cfRule type="duplicateValues" dxfId="14201" priority="9401"/>
    <cfRule type="duplicateValues" dxfId="14200" priority="9402"/>
    <cfRule type="duplicateValues" dxfId="14199" priority="9403"/>
    <cfRule type="duplicateValues" dxfId="14198" priority="9404"/>
    <cfRule type="duplicateValues" dxfId="14197" priority="9405"/>
    <cfRule type="duplicateValues" dxfId="14196" priority="9406"/>
    <cfRule type="duplicateValues" dxfId="14195" priority="9407"/>
    <cfRule type="duplicateValues" dxfId="14194" priority="9408"/>
    <cfRule type="duplicateValues" dxfId="14193" priority="9409"/>
    <cfRule type="duplicateValues" dxfId="14192" priority="9410"/>
    <cfRule type="duplicateValues" dxfId="14191" priority="9411"/>
    <cfRule type="duplicateValues" dxfId="14190" priority="9412"/>
    <cfRule type="duplicateValues" dxfId="14189" priority="9413"/>
    <cfRule type="duplicateValues" dxfId="14188" priority="9414"/>
    <cfRule type="duplicateValues" dxfId="14187" priority="9415"/>
    <cfRule type="duplicateValues" dxfId="14186" priority="9416"/>
    <cfRule type="duplicateValues" dxfId="14185" priority="9417"/>
    <cfRule type="duplicateValues" dxfId="14184" priority="9418"/>
    <cfRule type="duplicateValues" dxfId="14183" priority="9419"/>
    <cfRule type="duplicateValues" dxfId="14182" priority="9420"/>
    <cfRule type="duplicateValues" dxfId="14181" priority="9421"/>
    <cfRule type="duplicateValues" dxfId="14180" priority="9422"/>
    <cfRule type="duplicateValues" dxfId="14179" priority="9423"/>
    <cfRule type="duplicateValues" dxfId="14178" priority="9424"/>
    <cfRule type="duplicateValues" dxfId="14177" priority="9425"/>
    <cfRule type="duplicateValues" dxfId="14176" priority="9426"/>
    <cfRule type="duplicateValues" dxfId="14175" priority="9427"/>
    <cfRule type="duplicateValues" dxfId="14174" priority="9428"/>
    <cfRule type="duplicateValues" dxfId="14173" priority="9429"/>
    <cfRule type="duplicateValues" dxfId="14172" priority="9430"/>
    <cfRule type="duplicateValues" dxfId="14171" priority="9431"/>
    <cfRule type="duplicateValues" dxfId="14170" priority="9432"/>
    <cfRule type="duplicateValues" dxfId="14169" priority="9433"/>
    <cfRule type="duplicateValues" dxfId="14168" priority="9434"/>
    <cfRule type="duplicateValues" dxfId="14167" priority="9435"/>
    <cfRule type="duplicateValues" dxfId="14166" priority="9436"/>
    <cfRule type="duplicateValues" dxfId="14165" priority="9437"/>
    <cfRule type="duplicateValues" dxfId="14164" priority="9438"/>
    <cfRule type="duplicateValues" dxfId="14163" priority="9439"/>
    <cfRule type="duplicateValues" dxfId="14162" priority="9440"/>
    <cfRule type="duplicateValues" dxfId="14161" priority="9441"/>
    <cfRule type="duplicateValues" dxfId="14160" priority="9442"/>
    <cfRule type="duplicateValues" dxfId="14159" priority="9443"/>
    <cfRule type="duplicateValues" dxfId="14158" priority="9444"/>
    <cfRule type="duplicateValues" dxfId="14157" priority="9445"/>
    <cfRule type="duplicateValues" dxfId="14156" priority="9446"/>
    <cfRule type="duplicateValues" dxfId="14155" priority="9447"/>
    <cfRule type="duplicateValues" dxfId="14154" priority="9448"/>
    <cfRule type="duplicateValues" dxfId="14153" priority="9449"/>
    <cfRule type="duplicateValues" dxfId="14152" priority="9450"/>
    <cfRule type="duplicateValues" dxfId="14151" priority="9451"/>
    <cfRule type="duplicateValues" dxfId="14150" priority="9452"/>
    <cfRule type="duplicateValues" dxfId="14149" priority="9453"/>
    <cfRule type="duplicateValues" dxfId="14148" priority="9454"/>
    <cfRule type="duplicateValues" dxfId="14147" priority="9455"/>
    <cfRule type="duplicateValues" dxfId="14146" priority="9456"/>
    <cfRule type="duplicateValues" dxfId="14145" priority="9457"/>
    <cfRule type="duplicateValues" dxfId="14144" priority="9458"/>
  </conditionalFormatting>
  <conditionalFormatting sqref="G399">
    <cfRule type="duplicateValues" dxfId="14143" priority="9285"/>
    <cfRule type="duplicateValues" dxfId="14142" priority="9286"/>
    <cfRule type="duplicateValues" dxfId="14141" priority="9287"/>
    <cfRule type="duplicateValues" dxfId="14140" priority="9288"/>
    <cfRule type="duplicateValues" dxfId="14139" priority="9289"/>
    <cfRule type="duplicateValues" dxfId="14138" priority="9290"/>
    <cfRule type="duplicateValues" dxfId="14137" priority="9291"/>
    <cfRule type="duplicateValues" dxfId="14136" priority="9292"/>
    <cfRule type="duplicateValues" dxfId="14135" priority="9293"/>
    <cfRule type="duplicateValues" dxfId="14134" priority="9294"/>
    <cfRule type="duplicateValues" dxfId="14133" priority="9295"/>
    <cfRule type="duplicateValues" dxfId="14132" priority="9296"/>
    <cfRule type="duplicateValues" dxfId="14131" priority="9297"/>
    <cfRule type="duplicateValues" dxfId="14130" priority="9298"/>
    <cfRule type="duplicateValues" dxfId="14129" priority="9299"/>
    <cfRule type="duplicateValues" dxfId="14128" priority="9300"/>
    <cfRule type="duplicateValues" dxfId="14127" priority="9301"/>
    <cfRule type="duplicateValues" dxfId="14126" priority="9302"/>
    <cfRule type="duplicateValues" dxfId="14125" priority="9303"/>
    <cfRule type="duplicateValues" dxfId="14124" priority="9304"/>
    <cfRule type="duplicateValues" dxfId="14123" priority="9305"/>
    <cfRule type="duplicateValues" dxfId="14122" priority="9306"/>
    <cfRule type="duplicateValues" dxfId="14121" priority="9307"/>
    <cfRule type="duplicateValues" dxfId="14120" priority="9308"/>
    <cfRule type="duplicateValues" dxfId="14119" priority="9309"/>
    <cfRule type="duplicateValues" dxfId="14118" priority="9310"/>
    <cfRule type="duplicateValues" dxfId="14117" priority="9311"/>
    <cfRule type="duplicateValues" dxfId="14116" priority="9312"/>
    <cfRule type="duplicateValues" dxfId="14115" priority="9313"/>
    <cfRule type="duplicateValues" dxfId="14114" priority="9314"/>
    <cfRule type="duplicateValues" dxfId="14113" priority="9315"/>
    <cfRule type="duplicateValues" dxfId="14112" priority="9316"/>
    <cfRule type="duplicateValues" dxfId="14111" priority="9317"/>
    <cfRule type="duplicateValues" dxfId="14110" priority="9318"/>
    <cfRule type="duplicateValues" dxfId="14109" priority="9319"/>
    <cfRule type="duplicateValues" dxfId="14108" priority="9320"/>
    <cfRule type="duplicateValues" dxfId="14107" priority="9321"/>
    <cfRule type="duplicateValues" dxfId="14106" priority="9322"/>
    <cfRule type="duplicateValues" dxfId="14105" priority="9323"/>
    <cfRule type="duplicateValues" dxfId="14104" priority="9324"/>
    <cfRule type="duplicateValues" dxfId="14103" priority="9325"/>
    <cfRule type="duplicateValues" dxfId="14102" priority="9326"/>
    <cfRule type="duplicateValues" dxfId="14101" priority="9327"/>
    <cfRule type="duplicateValues" dxfId="14100" priority="9328"/>
    <cfRule type="duplicateValues" dxfId="14099" priority="9329"/>
    <cfRule type="duplicateValues" dxfId="14098" priority="9330"/>
    <cfRule type="duplicateValues" dxfId="14097" priority="9331"/>
    <cfRule type="duplicateValues" dxfId="14096" priority="9332"/>
    <cfRule type="duplicateValues" dxfId="14095" priority="9333"/>
    <cfRule type="duplicateValues" dxfId="14094" priority="9334"/>
    <cfRule type="duplicateValues" dxfId="14093" priority="9335"/>
    <cfRule type="duplicateValues" dxfId="14092" priority="9336"/>
    <cfRule type="duplicateValues" dxfId="14091" priority="9337"/>
    <cfRule type="duplicateValues" dxfId="14090" priority="9338"/>
    <cfRule type="duplicateValues" dxfId="14089" priority="9339"/>
    <cfRule type="duplicateValues" dxfId="14088" priority="9340"/>
    <cfRule type="duplicateValues" dxfId="14087" priority="9341"/>
    <cfRule type="duplicateValues" dxfId="14086" priority="9342"/>
    <cfRule type="duplicateValues" dxfId="14085" priority="9343"/>
    <cfRule type="duplicateValues" dxfId="14084" priority="9344"/>
    <cfRule type="duplicateValues" dxfId="14083" priority="9345"/>
    <cfRule type="duplicateValues" dxfId="14082" priority="9346"/>
    <cfRule type="duplicateValues" dxfId="14081" priority="9347"/>
    <cfRule type="duplicateValues" dxfId="14080" priority="9348"/>
    <cfRule type="duplicateValues" dxfId="14079" priority="9349"/>
    <cfRule type="duplicateValues" dxfId="14078" priority="9350"/>
    <cfRule type="duplicateValues" dxfId="14077" priority="9351"/>
    <cfRule type="duplicateValues" dxfId="14076" priority="9352"/>
    <cfRule type="duplicateValues" dxfId="14075" priority="9353"/>
    <cfRule type="duplicateValues" dxfId="14074" priority="9354"/>
    <cfRule type="duplicateValues" dxfId="14073" priority="9355"/>
    <cfRule type="duplicateValues" dxfId="14072" priority="9356"/>
    <cfRule type="duplicateValues" dxfId="14071" priority="9357"/>
    <cfRule type="duplicateValues" dxfId="14070" priority="9358"/>
    <cfRule type="duplicateValues" dxfId="14069" priority="9359"/>
    <cfRule type="duplicateValues" dxfId="14068" priority="9360"/>
    <cfRule type="duplicateValues" dxfId="14067" priority="9361"/>
    <cfRule type="duplicateValues" dxfId="14066" priority="9362"/>
    <cfRule type="duplicateValues" dxfId="14065" priority="9363"/>
    <cfRule type="duplicateValues" dxfId="14064" priority="9364"/>
    <cfRule type="duplicateValues" dxfId="14063" priority="9365"/>
    <cfRule type="duplicateValues" dxfId="14062" priority="9366"/>
    <cfRule type="duplicateValues" dxfId="14061" priority="9367"/>
    <cfRule type="duplicateValues" dxfId="14060" priority="9368"/>
    <cfRule type="duplicateValues" dxfId="14059" priority="9369"/>
    <cfRule type="duplicateValues" dxfId="14058" priority="9370"/>
    <cfRule type="duplicateValues" dxfId="14057" priority="9371"/>
  </conditionalFormatting>
  <conditionalFormatting sqref="G400 G124:G125">
    <cfRule type="duplicateValues" dxfId="14056" priority="7915"/>
  </conditionalFormatting>
  <conditionalFormatting sqref="G400:G402 G163:G169 G156:G160 G131:G138 G79 G372:G388 G29:G33 G390:G394 G14:G15 G289:G293 G17:G26 G404:G409 G3:G6 G229 G396:G397 G295:G342 G262:G264 G148:G154 G171:G196 G81:G89 G412:G452 G119 G456:G471 G476:G481 G124:G129 G231 G198:G199 G201:G214 G238:G250 G92:G102 G90:I91 G47:G49 G40 G42:G45 G345:G370 G8:G9">
    <cfRule type="duplicateValues" dxfId="14055" priority="17322"/>
  </conditionalFormatting>
  <conditionalFormatting sqref="G400:G402 G164:G166 G156:G158 G124:G129 G119 G321:G327 G404 G29:G33 G332:G342 G17:G26 G295:G314 G14:G15 G373:G380 G3:G6 G360:G362 G44:G45 G408:G409 G329:G330 G317:G319 G396:G397 G83:G84 G201:G214 G86:G89 G354:G357 G96:G102 G412:G452 G131:G138 G171:G194 G148:G154 G229 G238:G250 G456:G471 G168:G169 G476:G481 G198:G199 G92:G93 G90:I91 G47:G49 G42 G345:G347 G8:G9">
    <cfRule type="duplicateValues" dxfId="14054" priority="7946"/>
  </conditionalFormatting>
  <conditionalFormatting sqref="G402 G149 G131:G138 G126:G128">
    <cfRule type="duplicateValues" dxfId="14053" priority="7914"/>
  </conditionalFormatting>
  <conditionalFormatting sqref="G403">
    <cfRule type="duplicateValues" dxfId="14052" priority="9191"/>
    <cfRule type="duplicateValues" dxfId="14051" priority="9192"/>
    <cfRule type="duplicateValues" dxfId="14050" priority="9193"/>
    <cfRule type="duplicateValues" dxfId="14049" priority="9194"/>
    <cfRule type="duplicateValues" dxfId="14048" priority="9195"/>
    <cfRule type="duplicateValues" dxfId="14047" priority="9196"/>
    <cfRule type="duplicateValues" dxfId="14046" priority="9197"/>
    <cfRule type="duplicateValues" dxfId="14045" priority="9198"/>
    <cfRule type="duplicateValues" dxfId="14044" priority="9199"/>
    <cfRule type="duplicateValues" dxfId="14043" priority="9200"/>
    <cfRule type="duplicateValues" dxfId="14042" priority="9201"/>
    <cfRule type="duplicateValues" dxfId="14041" priority="9202"/>
    <cfRule type="duplicateValues" dxfId="14040" priority="9203"/>
    <cfRule type="duplicateValues" dxfId="14039" priority="9204"/>
    <cfRule type="duplicateValues" dxfId="14038" priority="9205"/>
    <cfRule type="duplicateValues" dxfId="14037" priority="9206"/>
    <cfRule type="duplicateValues" dxfId="14036" priority="9207"/>
    <cfRule type="duplicateValues" dxfId="14035" priority="9208"/>
    <cfRule type="duplicateValues" dxfId="14034" priority="9209"/>
    <cfRule type="duplicateValues" dxfId="14033" priority="9210"/>
    <cfRule type="duplicateValues" dxfId="14032" priority="9211"/>
    <cfRule type="duplicateValues" dxfId="14031" priority="9212"/>
    <cfRule type="duplicateValues" dxfId="14030" priority="9213"/>
    <cfRule type="duplicateValues" dxfId="14029" priority="9214"/>
    <cfRule type="duplicateValues" dxfId="14028" priority="9215"/>
    <cfRule type="duplicateValues" dxfId="14027" priority="9216"/>
    <cfRule type="duplicateValues" dxfId="14026" priority="9217"/>
    <cfRule type="duplicateValues" dxfId="14025" priority="9218"/>
    <cfRule type="duplicateValues" dxfId="14024" priority="9219"/>
    <cfRule type="duplicateValues" dxfId="14023" priority="9220"/>
    <cfRule type="duplicateValues" dxfId="14022" priority="9221"/>
    <cfRule type="duplicateValues" dxfId="14021" priority="9222"/>
    <cfRule type="duplicateValues" dxfId="14020" priority="9223"/>
    <cfRule type="duplicateValues" dxfId="14019" priority="9224"/>
    <cfRule type="duplicateValues" dxfId="14018" priority="9225"/>
    <cfRule type="duplicateValues" dxfId="14017" priority="9226"/>
    <cfRule type="duplicateValues" dxfId="14016" priority="9227"/>
    <cfRule type="duplicateValues" dxfId="14015" priority="9228"/>
    <cfRule type="duplicateValues" dxfId="14014" priority="9229"/>
    <cfRule type="duplicateValues" dxfId="14013" priority="9230"/>
    <cfRule type="duplicateValues" dxfId="14012" priority="9231"/>
    <cfRule type="duplicateValues" dxfId="14011" priority="9232"/>
    <cfRule type="duplicateValues" dxfId="14010" priority="9233"/>
    <cfRule type="duplicateValues" dxfId="14009" priority="9234"/>
    <cfRule type="duplicateValues" dxfId="14008" priority="9235"/>
    <cfRule type="duplicateValues" dxfId="14007" priority="9236"/>
    <cfRule type="duplicateValues" dxfId="14006" priority="9237"/>
    <cfRule type="duplicateValues" dxfId="14005" priority="9238"/>
    <cfRule type="duplicateValues" dxfId="14004" priority="9239"/>
    <cfRule type="duplicateValues" dxfId="14003" priority="9240"/>
    <cfRule type="duplicateValues" dxfId="14002" priority="9241"/>
    <cfRule type="duplicateValues" dxfId="14001" priority="9242"/>
    <cfRule type="duplicateValues" dxfId="14000" priority="9243"/>
    <cfRule type="duplicateValues" dxfId="13999" priority="9244"/>
    <cfRule type="duplicateValues" dxfId="13998" priority="9245"/>
    <cfRule type="duplicateValues" dxfId="13997" priority="9246"/>
    <cfRule type="duplicateValues" dxfId="13996" priority="9247"/>
    <cfRule type="duplicateValues" dxfId="13995" priority="9248"/>
    <cfRule type="duplicateValues" dxfId="13994" priority="9249"/>
    <cfRule type="duplicateValues" dxfId="13993" priority="9250"/>
    <cfRule type="duplicateValues" dxfId="13992" priority="9251"/>
    <cfRule type="duplicateValues" dxfId="13991" priority="9252"/>
    <cfRule type="duplicateValues" dxfId="13990" priority="9253"/>
    <cfRule type="duplicateValues" dxfId="13989" priority="9254"/>
    <cfRule type="duplicateValues" dxfId="13988" priority="9255"/>
    <cfRule type="duplicateValues" dxfId="13987" priority="9256"/>
    <cfRule type="duplicateValues" dxfId="13986" priority="9257"/>
    <cfRule type="duplicateValues" dxfId="13985" priority="9258"/>
    <cfRule type="duplicateValues" dxfId="13984" priority="9259"/>
    <cfRule type="duplicateValues" dxfId="13983" priority="9260"/>
    <cfRule type="duplicateValues" dxfId="13982" priority="9261"/>
    <cfRule type="duplicateValues" dxfId="13981" priority="9262"/>
    <cfRule type="duplicateValues" dxfId="13980" priority="9263"/>
    <cfRule type="duplicateValues" dxfId="13979" priority="9264"/>
    <cfRule type="duplicateValues" dxfId="13978" priority="9265"/>
    <cfRule type="duplicateValues" dxfId="13977" priority="9266"/>
    <cfRule type="duplicateValues" dxfId="13976" priority="9267"/>
    <cfRule type="duplicateValues" dxfId="13975" priority="9268"/>
    <cfRule type="duplicateValues" dxfId="13974" priority="9269"/>
    <cfRule type="duplicateValues" dxfId="13973" priority="9270"/>
    <cfRule type="duplicateValues" dxfId="13972" priority="9271"/>
    <cfRule type="duplicateValues" dxfId="13971" priority="9272"/>
    <cfRule type="duplicateValues" dxfId="13970" priority="9273"/>
    <cfRule type="duplicateValues" dxfId="13969" priority="9274"/>
    <cfRule type="duplicateValues" dxfId="13968" priority="9275"/>
    <cfRule type="duplicateValues" dxfId="13967" priority="9276"/>
    <cfRule type="duplicateValues" dxfId="13966" priority="9277"/>
    <cfRule type="duplicateValues" dxfId="13965" priority="9278"/>
    <cfRule type="duplicateValues" dxfId="13964" priority="9279"/>
    <cfRule type="duplicateValues" dxfId="13963" priority="9280"/>
    <cfRule type="duplicateValues" dxfId="13962" priority="9281"/>
    <cfRule type="duplicateValues" dxfId="13961" priority="9282"/>
    <cfRule type="duplicateValues" dxfId="13960" priority="9283"/>
    <cfRule type="duplicateValues" dxfId="13959" priority="9284"/>
  </conditionalFormatting>
  <conditionalFormatting sqref="G404 G171:G174 G156:G157 G124:G129 G119 G396:G397 G360:G362 G24:G26 G373:G380 G17:G21 G317:G319 G14 G400:G402 G44:G45 G408:G409 G29:G30 G321:G327 G3:G5 G295:G301 G313:G314 G354:G357 G164:G166 G86:G89 G201:G214 G83:G84 G152 G97:G102 G329:G330 G131:G138 G229 G148:G149 G332:G340 G238:G250 G303:G308 G169 G347 G476:G481 G176:G194 G456:G471 G310:G311 G412:G452 G92:G93 G90:I91 G47:G49 G42">
    <cfRule type="duplicateValues" dxfId="13958" priority="7939"/>
  </conditionalFormatting>
  <conditionalFormatting sqref="G404 G171:G174 G156:G158 G124:G129 G119 G329:G330 G44:G45 G332:G342 G29:G33 G317:G319 G17:G21 G321:G327 G24:G26 G408:G409 G14:G15 G295:G314 G354:G357 G3:G5 G347 G8:G9 G400:G402 G201:G214 G164:G166 G83:G84 G152 G97:G102 G360:G362 G86:G89 G373:G380 G131:G138 G396:G397 G148:G149 G229 G412:G452 G238:G250 G456:G471 G168:G169 G476:G481 G198:G199 G176:G194 G92:G93 G90:I91 G47:G49 G42 G345">
    <cfRule type="duplicateValues" dxfId="13957" priority="7922"/>
  </conditionalFormatting>
  <conditionalFormatting sqref="G404:G406 G164:G169 G156:G158 G124:G129 G83:G84 G360:G363 G44:G45 G408:G409 G29:G33 G295:G314 G17:G26 G390:G391 G14:G15 G369:G370 G396:G397 G3:G6 G351 G400:G402 G372:G386 G96:G102 G321:G342 G86:G89 G354:G358 G131:G138 G317:G319 G148:G154 G366 G412:G452 G119 G229 G238:G250 G456:G471 G198:G199 G201:G214 G171:G196 G476:G481 G92:G93 G90:I91 G47:G49 G42 G345:G349 G8:G9">
    <cfRule type="duplicateValues" dxfId="13956" priority="7937"/>
  </conditionalFormatting>
  <conditionalFormatting sqref="G405">
    <cfRule type="duplicateValues" dxfId="13955" priority="9149"/>
    <cfRule type="duplicateValues" dxfId="13954" priority="9150"/>
    <cfRule type="duplicateValues" dxfId="13953" priority="9151"/>
    <cfRule type="duplicateValues" dxfId="13952" priority="9152"/>
    <cfRule type="duplicateValues" dxfId="13951" priority="9153"/>
    <cfRule type="duplicateValues" dxfId="13950" priority="9154"/>
    <cfRule type="duplicateValues" dxfId="13949" priority="9155"/>
    <cfRule type="duplicateValues" dxfId="13948" priority="9156"/>
    <cfRule type="duplicateValues" dxfId="13947" priority="9157"/>
    <cfRule type="duplicateValues" dxfId="13946" priority="9158"/>
    <cfRule type="duplicateValues" dxfId="13945" priority="9159"/>
    <cfRule type="duplicateValues" dxfId="13944" priority="9160"/>
    <cfRule type="duplicateValues" dxfId="13943" priority="9161"/>
    <cfRule type="duplicateValues" dxfId="13942" priority="9162"/>
    <cfRule type="duplicateValues" dxfId="13941" priority="9163"/>
    <cfRule type="duplicateValues" dxfId="13940" priority="9164"/>
    <cfRule type="duplicateValues" dxfId="13939" priority="9165"/>
    <cfRule type="duplicateValues" dxfId="13938" priority="9166"/>
    <cfRule type="duplicateValues" dxfId="13937" priority="9167"/>
    <cfRule type="duplicateValues" dxfId="13936" priority="9168"/>
    <cfRule type="duplicateValues" dxfId="13935" priority="9169"/>
    <cfRule type="duplicateValues" dxfId="13934" priority="9170"/>
    <cfRule type="duplicateValues" dxfId="13933" priority="9171"/>
    <cfRule type="duplicateValues" dxfId="13932" priority="9172"/>
    <cfRule type="duplicateValues" dxfId="13931" priority="9173"/>
    <cfRule type="duplicateValues" dxfId="13930" priority="9174"/>
    <cfRule type="duplicateValues" dxfId="13929" priority="9175"/>
    <cfRule type="duplicateValues" dxfId="13928" priority="9176"/>
    <cfRule type="duplicateValues" dxfId="13927" priority="9177"/>
    <cfRule type="duplicateValues" dxfId="13926" priority="9178"/>
    <cfRule type="duplicateValues" dxfId="13925" priority="9179"/>
    <cfRule type="duplicateValues" dxfId="13924" priority="9180"/>
    <cfRule type="duplicateValues" dxfId="13923" priority="9181"/>
    <cfRule type="duplicateValues" dxfId="13922" priority="9182"/>
    <cfRule type="duplicateValues" dxfId="13921" priority="9183"/>
    <cfRule type="duplicateValues" dxfId="13920" priority="9184"/>
    <cfRule type="duplicateValues" dxfId="13919" priority="9185"/>
    <cfRule type="duplicateValues" dxfId="13918" priority="9186"/>
    <cfRule type="duplicateValues" dxfId="13917" priority="9187"/>
    <cfRule type="duplicateValues" dxfId="13916" priority="9188"/>
    <cfRule type="duplicateValues" dxfId="13915" priority="9189"/>
    <cfRule type="duplicateValues" dxfId="13914" priority="9190"/>
  </conditionalFormatting>
  <conditionalFormatting sqref="G406">
    <cfRule type="duplicateValues" dxfId="13913" priority="9131"/>
    <cfRule type="duplicateValues" dxfId="13912" priority="9132"/>
    <cfRule type="duplicateValues" dxfId="13911" priority="9133"/>
    <cfRule type="duplicateValues" dxfId="13910" priority="9134"/>
    <cfRule type="duplicateValues" dxfId="13909" priority="9135"/>
    <cfRule type="duplicateValues" dxfId="13908" priority="9136"/>
    <cfRule type="duplicateValues" dxfId="13907" priority="9137"/>
    <cfRule type="duplicateValues" dxfId="13906" priority="9138"/>
    <cfRule type="duplicateValues" dxfId="13905" priority="9139"/>
    <cfRule type="duplicateValues" dxfId="13904" priority="9140"/>
    <cfRule type="duplicateValues" dxfId="13903" priority="9141"/>
    <cfRule type="duplicateValues" dxfId="13902" priority="9142"/>
    <cfRule type="duplicateValues" dxfId="13901" priority="9143"/>
    <cfRule type="duplicateValues" dxfId="13900" priority="9144"/>
    <cfRule type="duplicateValues" dxfId="13899" priority="9145"/>
    <cfRule type="duplicateValues" dxfId="13898" priority="9146"/>
    <cfRule type="duplicateValues" dxfId="13897" priority="9147"/>
    <cfRule type="duplicateValues" dxfId="13896" priority="9148"/>
  </conditionalFormatting>
  <conditionalFormatting sqref="G407">
    <cfRule type="duplicateValues" dxfId="13895" priority="9084"/>
    <cfRule type="duplicateValues" dxfId="13894" priority="9085"/>
    <cfRule type="duplicateValues" dxfId="13893" priority="9086"/>
    <cfRule type="duplicateValues" dxfId="13892" priority="9087"/>
    <cfRule type="duplicateValues" dxfId="13891" priority="9088"/>
    <cfRule type="duplicateValues" dxfId="13890" priority="9089"/>
    <cfRule type="duplicateValues" dxfId="13889" priority="9090"/>
    <cfRule type="duplicateValues" dxfId="13888" priority="9091"/>
    <cfRule type="duplicateValues" dxfId="13887" priority="9092"/>
    <cfRule type="duplicateValues" dxfId="13886" priority="9093"/>
    <cfRule type="duplicateValues" dxfId="13885" priority="9094"/>
    <cfRule type="duplicateValues" dxfId="13884" priority="9095"/>
    <cfRule type="duplicateValues" dxfId="13883" priority="9096"/>
    <cfRule type="duplicateValues" dxfId="13882" priority="9097"/>
    <cfRule type="duplicateValues" dxfId="13881" priority="9098"/>
    <cfRule type="duplicateValues" dxfId="13880" priority="9099"/>
    <cfRule type="duplicateValues" dxfId="13879" priority="9100"/>
    <cfRule type="duplicateValues" dxfId="13878" priority="9101"/>
    <cfRule type="duplicateValues" dxfId="13877" priority="9102"/>
    <cfRule type="duplicateValues" dxfId="13876" priority="9103"/>
    <cfRule type="duplicateValues" dxfId="13875" priority="9104"/>
    <cfRule type="duplicateValues" dxfId="13874" priority="9105"/>
    <cfRule type="duplicateValues" dxfId="13873" priority="9106"/>
    <cfRule type="duplicateValues" dxfId="13872" priority="9107"/>
    <cfRule type="duplicateValues" dxfId="13871" priority="9108"/>
    <cfRule type="duplicateValues" dxfId="13870" priority="9109"/>
    <cfRule type="duplicateValues" dxfId="13869" priority="9110"/>
    <cfRule type="duplicateValues" dxfId="13868" priority="9111"/>
    <cfRule type="duplicateValues" dxfId="13867" priority="9112"/>
    <cfRule type="duplicateValues" dxfId="13866" priority="9113"/>
    <cfRule type="duplicateValues" dxfId="13865" priority="9114"/>
    <cfRule type="duplicateValues" dxfId="13864" priority="9115"/>
    <cfRule type="duplicateValues" dxfId="13863" priority="9116"/>
    <cfRule type="duplicateValues" dxfId="13862" priority="9117"/>
    <cfRule type="duplicateValues" dxfId="13861" priority="9118"/>
    <cfRule type="duplicateValues" dxfId="13860" priority="9119"/>
    <cfRule type="duplicateValues" dxfId="13859" priority="9120"/>
    <cfRule type="duplicateValues" dxfId="13858" priority="9121"/>
    <cfRule type="duplicateValues" dxfId="13857" priority="9122"/>
    <cfRule type="duplicateValues" dxfId="13856" priority="9123"/>
    <cfRule type="duplicateValues" dxfId="13855" priority="9124"/>
    <cfRule type="duplicateValues" dxfId="13854" priority="9125"/>
    <cfRule type="duplicateValues" dxfId="13853" priority="9126"/>
    <cfRule type="duplicateValues" dxfId="13852" priority="9127"/>
    <cfRule type="duplicateValues" dxfId="13851" priority="9128"/>
    <cfRule type="duplicateValues" dxfId="13850" priority="9129"/>
    <cfRule type="duplicateValues" dxfId="13849" priority="9130"/>
  </conditionalFormatting>
  <conditionalFormatting sqref="G408 G44:G45 G49 G42">
    <cfRule type="duplicateValues" dxfId="13848" priority="7917"/>
  </conditionalFormatting>
  <conditionalFormatting sqref="G408:G409 G164:G166 G156:G158 G124:G129 G119 G404 G329:G330 G29:G33 G332:G342 G17:G26 G354:G357 G14:G15 G360:G362 G3:G6 G400:G402 G44:G45 G317:G319 G295:G314 G373:G380 G396:G397 G83:G84 G321:G327 G86:G89 G412:G452 G96:G102 G201:G214 G131:G138 G171:G194 G148:G154 G229 G238:G250 G456:G471 G168:G169 G476:G481 G198:G199 G92:G93 G90:I91 G47:G49 G42 G345:G347 G8:G9">
    <cfRule type="duplicateValues" dxfId="13847" priority="7949"/>
  </conditionalFormatting>
  <conditionalFormatting sqref="G408:G409 G164:G169 G148:G154 G131:G138 G83:G84 G390:G391 G44:G45 G360:G362 G17:G26 G354:G357 G14:G15 G400:G402 G396:G397 G29:G33 G332:G342 G3:G6 G329:G330 G321:G327 G317:G319 G229 G295:G314 G124:G129 G373:G386 G201:G214 G86:G89 G404 G96:G102 G412:G452 G119 G456:G471 G238:G250 G171:G196 G198:G199 G156:G158 G476:G481 G92:G93 G90:I91 G47:G49 G42 G345:G347 G8:G9">
    <cfRule type="duplicateValues" dxfId="13846" priority="7968"/>
  </conditionalFormatting>
  <conditionalFormatting sqref="G408:G409 G164:G169 G156:G158 G124:G129 G83:G84 G404 G400:G402 G29:G33 G373:G386 G44:G45 G390:G391 G3:G6 G354:G357 G14:G15 G229 G17:G26 G317:G319 G295:G314 G360:G362 G96:G102 G396:G397 G86:G89 G321:G342 G131:G138 G412:G452 G148:G154 G201:G214 G456:G471 G119 G171:G196 G238:G250 G476:G481 G198:G199 G92:G93 G90:I91 G47:G49 G42 G345:G347 G8:G9">
    <cfRule type="duplicateValues" dxfId="13845" priority="7961"/>
    <cfRule type="duplicateValues" dxfId="13844" priority="7962"/>
  </conditionalFormatting>
  <conditionalFormatting sqref="G412:G481 G148:G160 G90:I91 G3:G6 G92:G138 G79:G89 G14:G40 G42:G49 G163:G342 G345:G409 G8:G12">
    <cfRule type="duplicateValues" dxfId="13843" priority="27951"/>
    <cfRule type="duplicateValues" dxfId="13842" priority="27952"/>
    <cfRule type="duplicateValues" dxfId="13841" priority="27953"/>
  </conditionalFormatting>
  <conditionalFormatting sqref="G453">
    <cfRule type="duplicateValues" dxfId="13840" priority="9024"/>
    <cfRule type="duplicateValues" dxfId="13839" priority="9025"/>
    <cfRule type="duplicateValues" dxfId="13838" priority="9026"/>
    <cfRule type="duplicateValues" dxfId="13837" priority="9027"/>
    <cfRule type="duplicateValues" dxfId="13836" priority="9028"/>
    <cfRule type="duplicateValues" dxfId="13835" priority="9029"/>
    <cfRule type="duplicateValues" dxfId="13834" priority="9030"/>
    <cfRule type="duplicateValues" dxfId="13833" priority="9031"/>
    <cfRule type="duplicateValues" dxfId="13832" priority="9032"/>
    <cfRule type="duplicateValues" dxfId="13831" priority="9033"/>
    <cfRule type="duplicateValues" dxfId="13830" priority="9034"/>
    <cfRule type="duplicateValues" dxfId="13829" priority="9035"/>
    <cfRule type="duplicateValues" dxfId="13828" priority="9036"/>
    <cfRule type="duplicateValues" dxfId="13827" priority="9037"/>
    <cfRule type="duplicateValues" dxfId="13826" priority="9038"/>
    <cfRule type="duplicateValues" dxfId="13825" priority="9039"/>
    <cfRule type="duplicateValues" dxfId="13824" priority="9040"/>
    <cfRule type="duplicateValues" dxfId="13823" priority="9041"/>
    <cfRule type="duplicateValues" dxfId="13822" priority="9042"/>
    <cfRule type="duplicateValues" dxfId="13821" priority="9043"/>
    <cfRule type="duplicateValues" dxfId="13820" priority="9044"/>
    <cfRule type="duplicateValues" dxfId="13819" priority="9045"/>
    <cfRule type="duplicateValues" dxfId="13818" priority="9046"/>
    <cfRule type="duplicateValues" dxfId="13817" priority="9047"/>
    <cfRule type="duplicateValues" dxfId="13816" priority="9048"/>
    <cfRule type="duplicateValues" dxfId="13815" priority="9049"/>
    <cfRule type="duplicateValues" dxfId="13814" priority="9050"/>
    <cfRule type="duplicateValues" dxfId="13813" priority="9051"/>
    <cfRule type="duplicateValues" dxfId="13812" priority="9052"/>
    <cfRule type="duplicateValues" dxfId="13811" priority="9053"/>
    <cfRule type="duplicateValues" dxfId="13810" priority="9054"/>
    <cfRule type="duplicateValues" dxfId="13809" priority="9055"/>
    <cfRule type="duplicateValues" dxfId="13808" priority="9056"/>
    <cfRule type="duplicateValues" dxfId="13807" priority="9057"/>
    <cfRule type="duplicateValues" dxfId="13806" priority="9058"/>
    <cfRule type="duplicateValues" dxfId="13805" priority="9059"/>
    <cfRule type="duplicateValues" dxfId="13804" priority="9060"/>
    <cfRule type="duplicateValues" dxfId="13803" priority="9061"/>
    <cfRule type="duplicateValues" dxfId="13802" priority="9062"/>
    <cfRule type="duplicateValues" dxfId="13801" priority="9063"/>
    <cfRule type="duplicateValues" dxfId="13800" priority="9064"/>
    <cfRule type="duplicateValues" dxfId="13799" priority="9065"/>
    <cfRule type="duplicateValues" dxfId="13798" priority="9066"/>
    <cfRule type="duplicateValues" dxfId="13797" priority="9067"/>
    <cfRule type="duplicateValues" dxfId="13796" priority="9068"/>
    <cfRule type="duplicateValues" dxfId="13795" priority="9069"/>
    <cfRule type="duplicateValues" dxfId="13794" priority="9070"/>
    <cfRule type="duplicateValues" dxfId="13793" priority="9071"/>
    <cfRule type="duplicateValues" dxfId="13792" priority="9072"/>
    <cfRule type="duplicateValues" dxfId="13791" priority="9073"/>
    <cfRule type="duplicateValues" dxfId="13790" priority="9074"/>
    <cfRule type="duplicateValues" dxfId="13789" priority="9075"/>
    <cfRule type="duplicateValues" dxfId="13788" priority="9076"/>
    <cfRule type="duplicateValues" dxfId="13787" priority="9077"/>
    <cfRule type="duplicateValues" dxfId="13786" priority="9078"/>
    <cfRule type="duplicateValues" dxfId="13785" priority="9079"/>
    <cfRule type="duplicateValues" dxfId="13784" priority="9080"/>
    <cfRule type="duplicateValues" dxfId="13783" priority="9081"/>
    <cfRule type="duplicateValues" dxfId="13782" priority="9082"/>
    <cfRule type="duplicateValues" dxfId="13781" priority="9083"/>
  </conditionalFormatting>
  <conditionalFormatting sqref="G454">
    <cfRule type="duplicateValues" dxfId="13780" priority="8964"/>
    <cfRule type="duplicateValues" dxfId="13779" priority="8965"/>
    <cfRule type="duplicateValues" dxfId="13778" priority="8966"/>
    <cfRule type="duplicateValues" dxfId="13777" priority="8967"/>
    <cfRule type="duplicateValues" dxfId="13776" priority="8968"/>
    <cfRule type="duplicateValues" dxfId="13775" priority="8969"/>
    <cfRule type="duplicateValues" dxfId="13774" priority="8970"/>
    <cfRule type="duplicateValues" dxfId="13773" priority="8971"/>
    <cfRule type="duplicateValues" dxfId="13772" priority="8972"/>
    <cfRule type="duplicateValues" dxfId="13771" priority="8973"/>
    <cfRule type="duplicateValues" dxfId="13770" priority="8974"/>
    <cfRule type="duplicateValues" dxfId="13769" priority="8975"/>
    <cfRule type="duplicateValues" dxfId="13768" priority="8976"/>
    <cfRule type="duplicateValues" dxfId="13767" priority="8977"/>
    <cfRule type="duplicateValues" dxfId="13766" priority="8978"/>
    <cfRule type="duplicateValues" dxfId="13765" priority="8979"/>
    <cfRule type="duplicateValues" dxfId="13764" priority="8980"/>
    <cfRule type="duplicateValues" dxfId="13763" priority="8981"/>
    <cfRule type="duplicateValues" dxfId="13762" priority="8982"/>
    <cfRule type="duplicateValues" dxfId="13761" priority="8983"/>
    <cfRule type="duplicateValues" dxfId="13760" priority="8984"/>
    <cfRule type="duplicateValues" dxfId="13759" priority="8985"/>
    <cfRule type="duplicateValues" dxfId="13758" priority="8986"/>
    <cfRule type="duplicateValues" dxfId="13757" priority="8987"/>
    <cfRule type="duplicateValues" dxfId="13756" priority="8988"/>
    <cfRule type="duplicateValues" dxfId="13755" priority="8989"/>
    <cfRule type="duplicateValues" dxfId="13754" priority="8990"/>
    <cfRule type="duplicateValues" dxfId="13753" priority="8991"/>
    <cfRule type="duplicateValues" dxfId="13752" priority="8992"/>
    <cfRule type="duplicateValues" dxfId="13751" priority="8993"/>
    <cfRule type="duplicateValues" dxfId="13750" priority="8994"/>
    <cfRule type="duplicateValues" dxfId="13749" priority="8995"/>
    <cfRule type="duplicateValues" dxfId="13748" priority="8996"/>
    <cfRule type="duplicateValues" dxfId="13747" priority="8997"/>
    <cfRule type="duplicateValues" dxfId="13746" priority="8998"/>
    <cfRule type="duplicateValues" dxfId="13745" priority="8999"/>
    <cfRule type="duplicateValues" dxfId="13744" priority="9000"/>
    <cfRule type="duplicateValues" dxfId="13743" priority="9001"/>
    <cfRule type="duplicateValues" dxfId="13742" priority="9002"/>
    <cfRule type="duplicateValues" dxfId="13741" priority="9003"/>
    <cfRule type="duplicateValues" dxfId="13740" priority="9004"/>
    <cfRule type="duplicateValues" dxfId="13739" priority="9005"/>
    <cfRule type="duplicateValues" dxfId="13738" priority="9006"/>
    <cfRule type="duplicateValues" dxfId="13737" priority="9007"/>
    <cfRule type="duplicateValues" dxfId="13736" priority="9008"/>
    <cfRule type="duplicateValues" dxfId="13735" priority="9009"/>
    <cfRule type="duplicateValues" dxfId="13734" priority="9010"/>
    <cfRule type="duplicateValues" dxfId="13733" priority="9011"/>
    <cfRule type="duplicateValues" dxfId="13732" priority="9012"/>
    <cfRule type="duplicateValues" dxfId="13731" priority="9013"/>
    <cfRule type="duplicateValues" dxfId="13730" priority="9014"/>
    <cfRule type="duplicateValues" dxfId="13729" priority="9015"/>
    <cfRule type="duplicateValues" dxfId="13728" priority="9016"/>
    <cfRule type="duplicateValues" dxfId="13727" priority="9017"/>
    <cfRule type="duplicateValues" dxfId="13726" priority="9018"/>
    <cfRule type="duplicateValues" dxfId="13725" priority="9019"/>
    <cfRule type="duplicateValues" dxfId="13724" priority="9020"/>
    <cfRule type="duplicateValues" dxfId="13723" priority="9021"/>
    <cfRule type="duplicateValues" dxfId="13722" priority="9022"/>
    <cfRule type="duplicateValues" dxfId="13721" priority="9023"/>
  </conditionalFormatting>
  <conditionalFormatting sqref="G455">
    <cfRule type="duplicateValues" dxfId="13720" priority="8904"/>
    <cfRule type="duplicateValues" dxfId="13719" priority="8905"/>
    <cfRule type="duplicateValues" dxfId="13718" priority="8906"/>
    <cfRule type="duplicateValues" dxfId="13717" priority="8907"/>
    <cfRule type="duplicateValues" dxfId="13716" priority="8908"/>
    <cfRule type="duplicateValues" dxfId="13715" priority="8909"/>
    <cfRule type="duplicateValues" dxfId="13714" priority="8910"/>
    <cfRule type="duplicateValues" dxfId="13713" priority="8911"/>
    <cfRule type="duplicateValues" dxfId="13712" priority="8912"/>
    <cfRule type="duplicateValues" dxfId="13711" priority="8913"/>
    <cfRule type="duplicateValues" dxfId="13710" priority="8914"/>
    <cfRule type="duplicateValues" dxfId="13709" priority="8915"/>
    <cfRule type="duplicateValues" dxfId="13708" priority="8916"/>
    <cfRule type="duplicateValues" dxfId="13707" priority="8917"/>
    <cfRule type="duplicateValues" dxfId="13706" priority="8918"/>
    <cfRule type="duplicateValues" dxfId="13705" priority="8919"/>
    <cfRule type="duplicateValues" dxfId="13704" priority="8920"/>
    <cfRule type="duplicateValues" dxfId="13703" priority="8921"/>
    <cfRule type="duplicateValues" dxfId="13702" priority="8922"/>
    <cfRule type="duplicateValues" dxfId="13701" priority="8923"/>
    <cfRule type="duplicateValues" dxfId="13700" priority="8924"/>
    <cfRule type="duplicateValues" dxfId="13699" priority="8925"/>
    <cfRule type="duplicateValues" dxfId="13698" priority="8926"/>
    <cfRule type="duplicateValues" dxfId="13697" priority="8927"/>
    <cfRule type="duplicateValues" dxfId="13696" priority="8928"/>
    <cfRule type="duplicateValues" dxfId="13695" priority="8929"/>
    <cfRule type="duplicateValues" dxfId="13694" priority="8930"/>
    <cfRule type="duplicateValues" dxfId="13693" priority="8931"/>
    <cfRule type="duplicateValues" dxfId="13692" priority="8932"/>
    <cfRule type="duplicateValues" dxfId="13691" priority="8933"/>
    <cfRule type="duplicateValues" dxfId="13690" priority="8934"/>
    <cfRule type="duplicateValues" dxfId="13689" priority="8935"/>
    <cfRule type="duplicateValues" dxfId="13688" priority="8936"/>
    <cfRule type="duplicateValues" dxfId="13687" priority="8937"/>
    <cfRule type="duplicateValues" dxfId="13686" priority="8938"/>
    <cfRule type="duplicateValues" dxfId="13685" priority="8939"/>
    <cfRule type="duplicateValues" dxfId="13684" priority="8940"/>
    <cfRule type="duplicateValues" dxfId="13683" priority="8941"/>
    <cfRule type="duplicateValues" dxfId="13682" priority="8942"/>
    <cfRule type="duplicateValues" dxfId="13681" priority="8943"/>
    <cfRule type="duplicateValues" dxfId="13680" priority="8944"/>
    <cfRule type="duplicateValues" dxfId="13679" priority="8945"/>
    <cfRule type="duplicateValues" dxfId="13678" priority="8946"/>
    <cfRule type="duplicateValues" dxfId="13677" priority="8947"/>
    <cfRule type="duplicateValues" dxfId="13676" priority="8948"/>
    <cfRule type="duplicateValues" dxfId="13675" priority="8949"/>
    <cfRule type="duplicateValues" dxfId="13674" priority="8950"/>
    <cfRule type="duplicateValues" dxfId="13673" priority="8951"/>
    <cfRule type="duplicateValues" dxfId="13672" priority="8952"/>
    <cfRule type="duplicateValues" dxfId="13671" priority="8953"/>
    <cfRule type="duplicateValues" dxfId="13670" priority="8954"/>
    <cfRule type="duplicateValues" dxfId="13669" priority="8955"/>
    <cfRule type="duplicateValues" dxfId="13668" priority="8956"/>
    <cfRule type="duplicateValues" dxfId="13667" priority="8957"/>
    <cfRule type="duplicateValues" dxfId="13666" priority="8958"/>
    <cfRule type="duplicateValues" dxfId="13665" priority="8959"/>
    <cfRule type="duplicateValues" dxfId="13664" priority="8960"/>
    <cfRule type="duplicateValues" dxfId="13663" priority="8961"/>
    <cfRule type="duplicateValues" dxfId="13662" priority="8962"/>
    <cfRule type="duplicateValues" dxfId="13661" priority="8963"/>
  </conditionalFormatting>
  <conditionalFormatting sqref="G472">
    <cfRule type="duplicateValues" dxfId="13660" priority="8887"/>
    <cfRule type="duplicateValues" dxfId="13659" priority="8888"/>
    <cfRule type="duplicateValues" dxfId="13658" priority="8889"/>
    <cfRule type="duplicateValues" dxfId="13657" priority="8890"/>
    <cfRule type="duplicateValues" dxfId="13656" priority="8891"/>
    <cfRule type="duplicateValues" dxfId="13655" priority="8892"/>
    <cfRule type="duplicateValues" dxfId="13654" priority="8893"/>
    <cfRule type="duplicateValues" dxfId="13653" priority="8894"/>
    <cfRule type="duplicateValues" dxfId="13652" priority="8895"/>
    <cfRule type="duplicateValues" dxfId="13651" priority="8896"/>
    <cfRule type="duplicateValues" dxfId="13650" priority="8897"/>
    <cfRule type="duplicateValues" dxfId="13649" priority="8898"/>
    <cfRule type="duplicateValues" dxfId="13648" priority="8899"/>
    <cfRule type="duplicateValues" dxfId="13647" priority="8900"/>
    <cfRule type="duplicateValues" dxfId="13646" priority="8901"/>
    <cfRule type="duplicateValues" dxfId="13645" priority="8902"/>
    <cfRule type="duplicateValues" dxfId="13644" priority="8903"/>
  </conditionalFormatting>
  <conditionalFormatting sqref="G472:G475 G155">
    <cfRule type="duplicateValues" dxfId="13643" priority="7880"/>
    <cfRule type="duplicateValues" dxfId="13642" priority="7881"/>
    <cfRule type="duplicateValues" dxfId="13641" priority="7882"/>
    <cfRule type="duplicateValues" dxfId="13640" priority="7883"/>
    <cfRule type="duplicateValues" dxfId="13639" priority="7884"/>
    <cfRule type="duplicateValues" dxfId="13638" priority="7885"/>
    <cfRule type="duplicateValues" dxfId="13637" priority="7886"/>
    <cfRule type="duplicateValues" dxfId="13636" priority="7887"/>
    <cfRule type="duplicateValues" dxfId="13635" priority="7888"/>
    <cfRule type="duplicateValues" dxfId="13634" priority="7889"/>
    <cfRule type="duplicateValues" dxfId="13633" priority="7890"/>
    <cfRule type="duplicateValues" dxfId="13632" priority="7891"/>
    <cfRule type="duplicateValues" dxfId="13631" priority="7892"/>
    <cfRule type="duplicateValues" dxfId="13630" priority="7893"/>
    <cfRule type="duplicateValues" dxfId="13629" priority="7894"/>
    <cfRule type="duplicateValues" dxfId="13628" priority="7895"/>
    <cfRule type="duplicateValues" dxfId="13627" priority="7896"/>
    <cfRule type="duplicateValues" dxfId="13626" priority="7897"/>
    <cfRule type="duplicateValues" dxfId="13625" priority="7898"/>
    <cfRule type="duplicateValues" dxfId="13624" priority="7899"/>
    <cfRule type="duplicateValues" dxfId="13623" priority="7900"/>
    <cfRule type="duplicateValues" dxfId="13622" priority="7901"/>
    <cfRule type="duplicateValues" dxfId="13621" priority="7902"/>
    <cfRule type="duplicateValues" dxfId="13620" priority="7903"/>
    <cfRule type="duplicateValues" dxfId="13619" priority="7904"/>
    <cfRule type="duplicateValues" dxfId="13618" priority="7905"/>
    <cfRule type="duplicateValues" dxfId="13617" priority="7906"/>
    <cfRule type="duplicateValues" dxfId="13616" priority="7907"/>
    <cfRule type="duplicateValues" dxfId="13615" priority="7908"/>
    <cfRule type="duplicateValues" dxfId="13614" priority="7909"/>
    <cfRule type="duplicateValues" dxfId="13613" priority="7910"/>
    <cfRule type="duplicateValues" dxfId="13612" priority="7911"/>
    <cfRule type="duplicateValues" dxfId="13611" priority="7912"/>
    <cfRule type="duplicateValues" dxfId="13610" priority="7913"/>
  </conditionalFormatting>
  <conditionalFormatting sqref="G473">
    <cfRule type="duplicateValues" dxfId="13609" priority="8871"/>
    <cfRule type="duplicateValues" dxfId="13608" priority="8872"/>
    <cfRule type="duplicateValues" dxfId="13607" priority="8873"/>
    <cfRule type="duplicateValues" dxfId="13606" priority="8874"/>
    <cfRule type="duplicateValues" dxfId="13605" priority="8875"/>
    <cfRule type="duplicateValues" dxfId="13604" priority="8876"/>
    <cfRule type="duplicateValues" dxfId="13603" priority="8877"/>
    <cfRule type="duplicateValues" dxfId="13602" priority="8878"/>
    <cfRule type="duplicateValues" dxfId="13601" priority="8879"/>
    <cfRule type="duplicateValues" dxfId="13600" priority="8880"/>
    <cfRule type="duplicateValues" dxfId="13599" priority="8881"/>
    <cfRule type="duplicateValues" dxfId="13598" priority="8882"/>
    <cfRule type="duplicateValues" dxfId="13597" priority="8883"/>
    <cfRule type="duplicateValues" dxfId="13596" priority="8884"/>
    <cfRule type="duplicateValues" dxfId="13595" priority="8885"/>
    <cfRule type="duplicateValues" dxfId="13594" priority="8886"/>
  </conditionalFormatting>
  <conditionalFormatting sqref="G473:G475 G155">
    <cfRule type="duplicateValues" dxfId="13593" priority="7871"/>
    <cfRule type="duplicateValues" dxfId="13592" priority="7872"/>
    <cfRule type="duplicateValues" dxfId="13591" priority="7873"/>
    <cfRule type="duplicateValues" dxfId="13590" priority="7874"/>
    <cfRule type="duplicateValues" dxfId="13589" priority="7875"/>
    <cfRule type="duplicateValues" dxfId="13588" priority="7876"/>
    <cfRule type="duplicateValues" dxfId="13587" priority="7877"/>
    <cfRule type="duplicateValues" dxfId="13586" priority="7878"/>
    <cfRule type="duplicateValues" dxfId="13585" priority="7879"/>
  </conditionalFormatting>
  <conditionalFormatting sqref="G474:G475 G155">
    <cfRule type="duplicateValues" dxfId="13584" priority="7855"/>
    <cfRule type="duplicateValues" dxfId="13583" priority="7856"/>
    <cfRule type="duplicateValues" dxfId="13582" priority="7857"/>
    <cfRule type="duplicateValues" dxfId="13581" priority="7858"/>
    <cfRule type="duplicateValues" dxfId="13580" priority="7859"/>
    <cfRule type="duplicateValues" dxfId="13579" priority="7860"/>
    <cfRule type="duplicateValues" dxfId="13578" priority="7861"/>
    <cfRule type="duplicateValues" dxfId="13577" priority="7862"/>
    <cfRule type="duplicateValues" dxfId="13576" priority="7863"/>
    <cfRule type="duplicateValues" dxfId="13575" priority="7864"/>
    <cfRule type="duplicateValues" dxfId="13574" priority="7865"/>
    <cfRule type="duplicateValues" dxfId="13573" priority="7866"/>
    <cfRule type="duplicateValues" dxfId="13572" priority="7867"/>
    <cfRule type="duplicateValues" dxfId="13571" priority="7868"/>
    <cfRule type="duplicateValues" dxfId="13570" priority="7869"/>
    <cfRule type="duplicateValues" dxfId="13569" priority="7870"/>
  </conditionalFormatting>
  <conditionalFormatting sqref="G54:I55">
    <cfRule type="duplicateValues" dxfId="13568" priority="4260"/>
    <cfRule type="duplicateValues" dxfId="13567" priority="4261"/>
    <cfRule type="duplicateValues" dxfId="13566" priority="4262"/>
    <cfRule type="duplicateValues" dxfId="13565" priority="4263"/>
    <cfRule type="duplicateValues" dxfId="13564" priority="4264"/>
  </conditionalFormatting>
  <conditionalFormatting sqref="G57:I77">
    <cfRule type="duplicateValues" dxfId="13563" priority="4250"/>
    <cfRule type="duplicateValues" dxfId="13562" priority="4251"/>
    <cfRule type="duplicateValues" dxfId="13561" priority="4252"/>
    <cfRule type="duplicateValues" dxfId="13560" priority="4253"/>
    <cfRule type="duplicateValues" dxfId="13559" priority="4254"/>
  </conditionalFormatting>
  <conditionalFormatting sqref="G78:I78">
    <cfRule type="duplicateValues" dxfId="13558" priority="2244"/>
    <cfRule type="duplicateValues" dxfId="13557" priority="2245"/>
    <cfRule type="duplicateValues" dxfId="13556" priority="2246"/>
    <cfRule type="duplicateValues" dxfId="13555" priority="2247"/>
    <cfRule type="duplicateValues" dxfId="13554" priority="2248"/>
    <cfRule type="duplicateValues" dxfId="13553" priority="2249"/>
    <cfRule type="duplicateValues" dxfId="13552" priority="2250"/>
    <cfRule type="duplicateValues" dxfId="13551" priority="2251"/>
    <cfRule type="duplicateValues" dxfId="13550" priority="2252"/>
    <cfRule type="duplicateValues" dxfId="13549" priority="2253"/>
    <cfRule type="duplicateValues" dxfId="13548" priority="2254"/>
    <cfRule type="duplicateValues" dxfId="13547" priority="2255"/>
  </conditionalFormatting>
  <conditionalFormatting sqref="G344:I344">
    <cfRule type="duplicateValues" dxfId="13546" priority="213"/>
    <cfRule type="duplicateValues" dxfId="13545" priority="214"/>
    <cfRule type="duplicateValues" dxfId="13544" priority="215"/>
    <cfRule type="duplicateValues" dxfId="13543" priority="216"/>
    <cfRule type="duplicateValues" dxfId="13542" priority="217"/>
    <cfRule type="duplicateValues" dxfId="13541" priority="218"/>
    <cfRule type="duplicateValues" dxfId="13540" priority="219"/>
    <cfRule type="duplicateValues" dxfId="13539" priority="220"/>
    <cfRule type="duplicateValues" dxfId="13538" priority="221"/>
    <cfRule type="duplicateValues" dxfId="13537" priority="222"/>
    <cfRule type="duplicateValues" dxfId="13536" priority="223"/>
    <cfRule type="duplicateValues" dxfId="13535" priority="224"/>
    <cfRule type="duplicateValues" dxfId="13534" priority="225"/>
    <cfRule type="duplicateValues" dxfId="13533" priority="226"/>
    <cfRule type="duplicateValues" dxfId="13532" priority="227"/>
    <cfRule type="duplicateValues" dxfId="13531" priority="228"/>
    <cfRule type="duplicateValues" dxfId="13530" priority="229"/>
    <cfRule type="duplicateValues" dxfId="13529" priority="230"/>
    <cfRule type="duplicateValues" dxfId="13528" priority="231"/>
    <cfRule type="duplicateValues" dxfId="13527" priority="232"/>
    <cfRule type="duplicateValues" dxfId="13526" priority="233"/>
    <cfRule type="duplicateValues" dxfId="13525" priority="234"/>
    <cfRule type="duplicateValues" dxfId="13524" priority="235"/>
    <cfRule type="duplicateValues" dxfId="13523" priority="236"/>
    <cfRule type="duplicateValues" dxfId="13522" priority="237"/>
    <cfRule type="duplicateValues" dxfId="13521" priority="238"/>
    <cfRule type="duplicateValues" dxfId="13520" priority="239"/>
    <cfRule type="duplicateValues" dxfId="13519" priority="240"/>
    <cfRule type="duplicateValues" dxfId="13518" priority="241"/>
    <cfRule type="duplicateValues" dxfId="13517" priority="242"/>
    <cfRule type="duplicateValues" dxfId="13516" priority="243"/>
    <cfRule type="duplicateValues" dxfId="13515" priority="244"/>
    <cfRule type="duplicateValues" dxfId="13514" priority="245"/>
    <cfRule type="duplicateValues" dxfId="13513" priority="246"/>
    <cfRule type="duplicateValues" dxfId="13512" priority="247"/>
    <cfRule type="duplicateValues" dxfId="13511" priority="248"/>
    <cfRule type="duplicateValues" dxfId="13510" priority="249"/>
    <cfRule type="duplicateValues" dxfId="13509" priority="250"/>
    <cfRule type="duplicateValues" dxfId="13508" priority="251"/>
    <cfRule type="duplicateValues" dxfId="13507" priority="252"/>
    <cfRule type="duplicateValues" dxfId="13506" priority="253"/>
    <cfRule type="duplicateValues" dxfId="13505" priority="254"/>
    <cfRule type="duplicateValues" dxfId="13504" priority="255"/>
    <cfRule type="duplicateValues" dxfId="13503" priority="256"/>
    <cfRule type="duplicateValues" dxfId="13502" priority="257"/>
    <cfRule type="duplicateValues" dxfId="13501" priority="258"/>
    <cfRule type="duplicateValues" dxfId="13500" priority="259"/>
    <cfRule type="duplicateValues" dxfId="13499" priority="260"/>
    <cfRule type="duplicateValues" dxfId="13498" priority="261"/>
    <cfRule type="duplicateValues" dxfId="13497" priority="262"/>
    <cfRule type="duplicateValues" dxfId="13496" priority="263"/>
    <cfRule type="duplicateValues" dxfId="13495" priority="264"/>
    <cfRule type="duplicateValues" dxfId="13494" priority="265"/>
    <cfRule type="duplicateValues" dxfId="13493" priority="266"/>
    <cfRule type="duplicateValues" dxfId="13492" priority="267"/>
    <cfRule type="duplicateValues" dxfId="13491" priority="268"/>
    <cfRule type="duplicateValues" dxfId="13490" priority="269"/>
    <cfRule type="duplicateValues" dxfId="13489" priority="270"/>
    <cfRule type="duplicateValues" dxfId="13488" priority="271"/>
    <cfRule type="duplicateValues" dxfId="13487" priority="272"/>
    <cfRule type="duplicateValues" dxfId="13486" priority="273"/>
    <cfRule type="duplicateValues" dxfId="13485" priority="274"/>
    <cfRule type="duplicateValues" dxfId="13484" priority="275"/>
    <cfRule type="duplicateValues" dxfId="13483" priority="276"/>
    <cfRule type="duplicateValues" dxfId="13482" priority="277"/>
    <cfRule type="duplicateValues" dxfId="13481" priority="278"/>
    <cfRule type="duplicateValues" dxfId="13480" priority="279"/>
    <cfRule type="duplicateValues" dxfId="13479" priority="280"/>
    <cfRule type="duplicateValues" dxfId="13478" priority="281"/>
    <cfRule type="duplicateValues" dxfId="13477" priority="282"/>
    <cfRule type="duplicateValues" dxfId="13476" priority="283"/>
    <cfRule type="duplicateValues" dxfId="13475" priority="284"/>
    <cfRule type="duplicateValues" dxfId="13474" priority="285"/>
    <cfRule type="duplicateValues" dxfId="13473" priority="286"/>
    <cfRule type="duplicateValues" dxfId="13472" priority="287"/>
    <cfRule type="duplicateValues" dxfId="13471" priority="288"/>
    <cfRule type="duplicateValues" dxfId="13470" priority="289"/>
    <cfRule type="duplicateValues" dxfId="13469" priority="290"/>
    <cfRule type="duplicateValues" dxfId="13468" priority="291"/>
    <cfRule type="duplicateValues" dxfId="13467" priority="292"/>
    <cfRule type="duplicateValues" dxfId="13466" priority="293"/>
    <cfRule type="duplicateValues" dxfId="13465" priority="294"/>
    <cfRule type="duplicateValues" dxfId="13464" priority="295"/>
    <cfRule type="duplicateValues" dxfId="13463" priority="296"/>
    <cfRule type="duplicateValues" dxfId="13462" priority="297"/>
    <cfRule type="duplicateValues" dxfId="13461" priority="298"/>
    <cfRule type="duplicateValues" dxfId="13460" priority="299"/>
    <cfRule type="duplicateValues" dxfId="13459" priority="300"/>
    <cfRule type="duplicateValues" dxfId="13458" priority="301"/>
    <cfRule type="duplicateValues" dxfId="13457" priority="302"/>
    <cfRule type="duplicateValues" dxfId="13456" priority="303"/>
    <cfRule type="duplicateValues" dxfId="13455" priority="304"/>
    <cfRule type="duplicateValues" dxfId="13454" priority="305"/>
    <cfRule type="duplicateValues" dxfId="13453" priority="306"/>
    <cfRule type="duplicateValues" dxfId="13452" priority="307"/>
    <cfRule type="duplicateValues" dxfId="13451" priority="308"/>
    <cfRule type="duplicateValues" dxfId="13450" priority="309"/>
    <cfRule type="duplicateValues" dxfId="13449" priority="310"/>
    <cfRule type="duplicateValues" dxfId="13448" priority="311"/>
  </conditionalFormatting>
  <conditionalFormatting sqref="L3">
    <cfRule type="duplicateValues" dxfId="13447" priority="12543"/>
    <cfRule type="duplicateValues" dxfId="13446" priority="12544"/>
    <cfRule type="duplicateValues" dxfId="13445" priority="12545"/>
    <cfRule type="duplicateValues" dxfId="13444" priority="12546"/>
    <cfRule type="duplicateValues" dxfId="13443" priority="12547"/>
    <cfRule type="duplicateValues" dxfId="13442" priority="12548"/>
    <cfRule type="duplicateValues" dxfId="13441" priority="12549"/>
    <cfRule type="duplicateValues" dxfId="13440" priority="12550"/>
    <cfRule type="duplicateValues" dxfId="13439" priority="12551"/>
    <cfRule type="duplicateValues" dxfId="13438" priority="12552"/>
    <cfRule type="duplicateValues" dxfId="13437" priority="12553"/>
    <cfRule type="duplicateValues" dxfId="13436" priority="12554"/>
    <cfRule type="duplicateValues" dxfId="13435" priority="12555"/>
    <cfRule type="duplicateValues" dxfId="13434" priority="12556"/>
    <cfRule type="duplicateValues" dxfId="13433" priority="12557"/>
    <cfRule type="duplicateValues" dxfId="13432" priority="12558"/>
    <cfRule type="duplicateValues" dxfId="13431" priority="12559"/>
    <cfRule type="duplicateValues" dxfId="13430" priority="12560"/>
    <cfRule type="duplicateValues" dxfId="13429" priority="12561"/>
    <cfRule type="duplicateValues" dxfId="13428" priority="12562"/>
    <cfRule type="duplicateValues" dxfId="13427" priority="12563"/>
    <cfRule type="duplicateValues" dxfId="13426" priority="12564"/>
    <cfRule type="duplicateValues" dxfId="13425" priority="12565"/>
    <cfRule type="duplicateValues" dxfId="13424" priority="12566"/>
    <cfRule type="duplicateValues" dxfId="13423" priority="12567"/>
    <cfRule type="duplicateValues" dxfId="13422" priority="12568"/>
    <cfRule type="duplicateValues" dxfId="13421" priority="12569"/>
    <cfRule type="duplicateValues" dxfId="13420" priority="12570"/>
    <cfRule type="duplicateValues" dxfId="13419" priority="12571"/>
    <cfRule type="duplicateValues" dxfId="13418" priority="12572"/>
    <cfRule type="duplicateValues" dxfId="13417" priority="12573"/>
    <cfRule type="duplicateValues" dxfId="13416" priority="12574"/>
    <cfRule type="duplicateValues" dxfId="13415" priority="12575"/>
    <cfRule type="duplicateValues" dxfId="13414" priority="12576"/>
    <cfRule type="duplicateValues" dxfId="13413" priority="12577"/>
    <cfRule type="duplicateValues" dxfId="13412" priority="12578"/>
    <cfRule type="duplicateValues" dxfId="13411" priority="12579"/>
    <cfRule type="duplicateValues" dxfId="13410" priority="12580"/>
    <cfRule type="duplicateValues" dxfId="13409" priority="12581"/>
    <cfRule type="duplicateValues" dxfId="13408" priority="12582"/>
    <cfRule type="duplicateValues" dxfId="13407" priority="12583"/>
    <cfRule type="duplicateValues" dxfId="13406" priority="12584"/>
    <cfRule type="duplicateValues" dxfId="13405" priority="12585"/>
    <cfRule type="duplicateValues" dxfId="13404" priority="12586"/>
    <cfRule type="duplicateValues" dxfId="13403" priority="12587"/>
    <cfRule type="duplicateValues" dxfId="13402" priority="12588"/>
    <cfRule type="duplicateValues" dxfId="13401" priority="12589"/>
    <cfRule type="duplicateValues" dxfId="13400" priority="12590"/>
    <cfRule type="duplicateValues" dxfId="13399" priority="12591"/>
    <cfRule type="duplicateValues" dxfId="13398" priority="12592"/>
    <cfRule type="duplicateValues" dxfId="13397" priority="12593"/>
    <cfRule type="duplicateValues" dxfId="13396" priority="12594"/>
    <cfRule type="duplicateValues" dxfId="13395" priority="12595"/>
    <cfRule type="duplicateValues" dxfId="13394" priority="12596"/>
    <cfRule type="duplicateValues" dxfId="13393" priority="12597"/>
    <cfRule type="duplicateValues" dxfId="13392" priority="12598"/>
    <cfRule type="duplicateValues" dxfId="13391" priority="12599"/>
    <cfRule type="duplicateValues" dxfId="13390" priority="12600"/>
    <cfRule type="duplicateValues" dxfId="13389" priority="12601"/>
    <cfRule type="duplicateValues" dxfId="13388" priority="12602"/>
    <cfRule type="duplicateValues" dxfId="13387" priority="12603"/>
    <cfRule type="duplicateValues" dxfId="13386" priority="12604"/>
    <cfRule type="duplicateValues" dxfId="13385" priority="12605"/>
    <cfRule type="duplicateValues" dxfId="13384" priority="12606"/>
    <cfRule type="duplicateValues" dxfId="13383" priority="12607"/>
    <cfRule type="duplicateValues" dxfId="13382" priority="12608"/>
    <cfRule type="duplicateValues" dxfId="13381" priority="12609"/>
    <cfRule type="duplicateValues" dxfId="13380" priority="12610"/>
    <cfRule type="duplicateValues" dxfId="13379" priority="12611"/>
  </conditionalFormatting>
  <conditionalFormatting sqref="L4">
    <cfRule type="duplicateValues" dxfId="13378" priority="12612"/>
  </conditionalFormatting>
  <conditionalFormatting sqref="L5">
    <cfRule type="duplicateValues" dxfId="13377" priority="12613"/>
    <cfRule type="duplicateValues" dxfId="13376" priority="12614"/>
    <cfRule type="duplicateValues" dxfId="13375" priority="12615"/>
    <cfRule type="duplicateValues" dxfId="13374" priority="12616"/>
    <cfRule type="duplicateValues" dxfId="13373" priority="12617"/>
    <cfRule type="duplicateValues" dxfId="13372" priority="12618"/>
    <cfRule type="duplicateValues" dxfId="13371" priority="12619"/>
    <cfRule type="duplicateValues" dxfId="13370" priority="12620"/>
    <cfRule type="duplicateValues" dxfId="13369" priority="12621"/>
    <cfRule type="duplicateValues" dxfId="13368" priority="12622"/>
    <cfRule type="duplicateValues" dxfId="13367" priority="12623"/>
    <cfRule type="duplicateValues" dxfId="13366" priority="12624"/>
    <cfRule type="duplicateValues" dxfId="13365" priority="12625"/>
    <cfRule type="duplicateValues" dxfId="13364" priority="12626"/>
    <cfRule type="duplicateValues" dxfId="13363" priority="12627"/>
    <cfRule type="duplicateValues" dxfId="13362" priority="12628"/>
    <cfRule type="duplicateValues" dxfId="13361" priority="12629"/>
    <cfRule type="duplicateValues" dxfId="13360" priority="12630"/>
    <cfRule type="duplicateValues" dxfId="13359" priority="12631"/>
    <cfRule type="duplicateValues" dxfId="13358" priority="12632"/>
    <cfRule type="duplicateValues" dxfId="13357" priority="12633"/>
    <cfRule type="duplicateValues" dxfId="13356" priority="12634"/>
    <cfRule type="duplicateValues" dxfId="13355" priority="12635"/>
    <cfRule type="duplicateValues" dxfId="13354" priority="12636"/>
    <cfRule type="duplicateValues" dxfId="13353" priority="12637"/>
    <cfRule type="duplicateValues" dxfId="13352" priority="12638"/>
    <cfRule type="duplicateValues" dxfId="13351" priority="12639"/>
    <cfRule type="duplicateValues" dxfId="13350" priority="12640"/>
    <cfRule type="duplicateValues" dxfId="13349" priority="12641"/>
    <cfRule type="duplicateValues" dxfId="13348" priority="12642"/>
    <cfRule type="duplicateValues" dxfId="13347" priority="12643"/>
    <cfRule type="duplicateValues" dxfId="13346" priority="12644"/>
    <cfRule type="duplicateValues" dxfId="13345" priority="12645"/>
    <cfRule type="duplicateValues" dxfId="13344" priority="12646"/>
    <cfRule type="duplicateValues" dxfId="13343" priority="12647"/>
    <cfRule type="duplicateValues" dxfId="13342" priority="12648"/>
    <cfRule type="duplicateValues" dxfId="13341" priority="12649"/>
    <cfRule type="duplicateValues" dxfId="13340" priority="12650"/>
    <cfRule type="duplicateValues" dxfId="13339" priority="12651"/>
    <cfRule type="duplicateValues" dxfId="13338" priority="12652"/>
    <cfRule type="duplicateValues" dxfId="13337" priority="12653"/>
    <cfRule type="duplicateValues" dxfId="13336" priority="12654"/>
    <cfRule type="duplicateValues" dxfId="13335" priority="12655"/>
    <cfRule type="duplicateValues" dxfId="13334" priority="12656"/>
    <cfRule type="duplicateValues" dxfId="13333" priority="12657"/>
    <cfRule type="duplicateValues" dxfId="13332" priority="12658"/>
    <cfRule type="duplicateValues" dxfId="13331" priority="12659"/>
    <cfRule type="duplicateValues" dxfId="13330" priority="12660"/>
    <cfRule type="duplicateValues" dxfId="13329" priority="12661"/>
  </conditionalFormatting>
  <conditionalFormatting sqref="L6">
    <cfRule type="duplicateValues" dxfId="13328" priority="12662"/>
    <cfRule type="duplicateValues" dxfId="13327" priority="12663"/>
    <cfRule type="duplicateValues" dxfId="13326" priority="12664"/>
    <cfRule type="duplicateValues" dxfId="13325" priority="12665"/>
    <cfRule type="duplicateValues" dxfId="13324" priority="12666"/>
    <cfRule type="duplicateValues" dxfId="13323" priority="12667"/>
    <cfRule type="duplicateValues" dxfId="13322" priority="12668"/>
    <cfRule type="duplicateValues" dxfId="13321" priority="12669"/>
    <cfRule type="duplicateValues" dxfId="13320" priority="12670"/>
    <cfRule type="duplicateValues" dxfId="13319" priority="12671"/>
    <cfRule type="duplicateValues" dxfId="13318" priority="12672"/>
    <cfRule type="duplicateValues" dxfId="13317" priority="12673"/>
    <cfRule type="duplicateValues" dxfId="13316" priority="12674"/>
    <cfRule type="duplicateValues" dxfId="13315" priority="12675"/>
  </conditionalFormatting>
  <conditionalFormatting sqref="L8:L9">
    <cfRule type="duplicateValues" dxfId="13314" priority="12676"/>
    <cfRule type="duplicateValues" dxfId="13313" priority="12677"/>
    <cfRule type="duplicateValues" dxfId="13312" priority="12678"/>
    <cfRule type="duplicateValues" dxfId="13311" priority="12679"/>
    <cfRule type="duplicateValues" dxfId="13310" priority="12680"/>
    <cfRule type="duplicateValues" dxfId="13309" priority="12681"/>
    <cfRule type="duplicateValues" dxfId="13308" priority="12682"/>
    <cfRule type="duplicateValues" dxfId="13307" priority="12683"/>
    <cfRule type="duplicateValues" dxfId="13306" priority="12684"/>
    <cfRule type="duplicateValues" dxfId="13305" priority="12685"/>
    <cfRule type="duplicateValues" dxfId="13304" priority="12686"/>
    <cfRule type="duplicateValues" dxfId="13303" priority="12687"/>
    <cfRule type="duplicateValues" dxfId="13302" priority="12688"/>
    <cfRule type="duplicateValues" dxfId="13301" priority="12689"/>
    <cfRule type="duplicateValues" dxfId="13300" priority="12690"/>
    <cfRule type="duplicateValues" dxfId="13299" priority="12691"/>
    <cfRule type="duplicateValues" dxfId="13298" priority="12692"/>
    <cfRule type="duplicateValues" dxfId="13297" priority="12693"/>
    <cfRule type="duplicateValues" dxfId="13296" priority="12694"/>
    <cfRule type="duplicateValues" dxfId="13295" priority="12695"/>
    <cfRule type="duplicateValues" dxfId="13294" priority="12696"/>
    <cfRule type="duplicateValues" dxfId="13293" priority="12697"/>
  </conditionalFormatting>
  <conditionalFormatting sqref="L10">
    <cfRule type="duplicateValues" dxfId="13292" priority="12874"/>
    <cfRule type="duplicateValues" dxfId="13291" priority="12875"/>
    <cfRule type="duplicateValues" dxfId="13290" priority="12876"/>
    <cfRule type="duplicateValues" dxfId="13289" priority="12877"/>
    <cfRule type="duplicateValues" dxfId="13288" priority="12878"/>
    <cfRule type="duplicateValues" dxfId="13287" priority="12879"/>
    <cfRule type="duplicateValues" dxfId="13286" priority="12880"/>
    <cfRule type="duplicateValues" dxfId="13285" priority="12881"/>
    <cfRule type="duplicateValues" dxfId="13284" priority="12882"/>
    <cfRule type="duplicateValues" dxfId="13283" priority="12883"/>
    <cfRule type="duplicateValues" dxfId="13282" priority="12884"/>
    <cfRule type="duplicateValues" dxfId="13281" priority="12885"/>
    <cfRule type="duplicateValues" dxfId="13280" priority="12886"/>
    <cfRule type="duplicateValues" dxfId="13279" priority="12887"/>
    <cfRule type="duplicateValues" dxfId="13278" priority="12888"/>
    <cfRule type="duplicateValues" dxfId="13277" priority="12889"/>
    <cfRule type="duplicateValues" dxfId="13276" priority="12890"/>
    <cfRule type="duplicateValues" dxfId="13275" priority="12891"/>
    <cfRule type="duplicateValues" dxfId="13274" priority="12892"/>
    <cfRule type="duplicateValues" dxfId="13273" priority="12893"/>
    <cfRule type="duplicateValues" dxfId="13272" priority="12894"/>
    <cfRule type="duplicateValues" dxfId="13271" priority="12895"/>
    <cfRule type="duplicateValues" dxfId="13270" priority="12896"/>
    <cfRule type="duplicateValues" dxfId="13269" priority="12897"/>
    <cfRule type="duplicateValues" dxfId="13268" priority="12898"/>
  </conditionalFormatting>
  <conditionalFormatting sqref="L10:L12">
    <cfRule type="duplicateValues" dxfId="13267" priority="12904"/>
    <cfRule type="duplicateValues" dxfId="13266" priority="12905"/>
    <cfRule type="duplicateValues" dxfId="13265" priority="12906"/>
    <cfRule type="duplicateValues" dxfId="13264" priority="12907"/>
    <cfRule type="duplicateValues" dxfId="13263" priority="12908"/>
    <cfRule type="duplicateValues" dxfId="13262" priority="12909"/>
    <cfRule type="duplicateValues" dxfId="13261" priority="12926"/>
    <cfRule type="duplicateValues" dxfId="13260" priority="12927"/>
    <cfRule type="duplicateValues" dxfId="13259" priority="12928"/>
  </conditionalFormatting>
  <conditionalFormatting sqref="L11">
    <cfRule type="duplicateValues" dxfId="13258" priority="12913"/>
    <cfRule type="duplicateValues" dxfId="13257" priority="12967"/>
  </conditionalFormatting>
  <conditionalFormatting sqref="L11:L12">
    <cfRule type="duplicateValues" dxfId="13256" priority="12918"/>
    <cfRule type="duplicateValues" dxfId="13255" priority="12919"/>
    <cfRule type="duplicateValues" dxfId="13254" priority="12920"/>
    <cfRule type="duplicateValues" dxfId="13253" priority="12921"/>
    <cfRule type="duplicateValues" dxfId="13252" priority="12923"/>
    <cfRule type="duplicateValues" dxfId="13251" priority="12924"/>
    <cfRule type="duplicateValues" dxfId="13250" priority="12925"/>
    <cfRule type="duplicateValues" dxfId="13249" priority="12950"/>
    <cfRule type="duplicateValues" dxfId="13248" priority="12951"/>
    <cfRule type="duplicateValues" dxfId="13247" priority="12963"/>
  </conditionalFormatting>
  <conditionalFormatting sqref="L12">
    <cfRule type="duplicateValues" dxfId="13246" priority="12899"/>
    <cfRule type="duplicateValues" dxfId="13245" priority="12900"/>
    <cfRule type="duplicateValues" dxfId="13244" priority="12901"/>
    <cfRule type="duplicateValues" dxfId="13243" priority="12902"/>
    <cfRule type="duplicateValues" dxfId="13242" priority="12903"/>
  </conditionalFormatting>
  <conditionalFormatting sqref="L13">
    <cfRule type="duplicateValues" dxfId="13241" priority="12729"/>
    <cfRule type="duplicateValues" dxfId="13240" priority="12730"/>
    <cfRule type="duplicateValues" dxfId="13239" priority="12731"/>
    <cfRule type="duplicateValues" dxfId="13238" priority="12732"/>
    <cfRule type="duplicateValues" dxfId="13237" priority="12733"/>
    <cfRule type="duplicateValues" dxfId="13236" priority="12734"/>
    <cfRule type="duplicateValues" dxfId="13235" priority="12735"/>
    <cfRule type="duplicateValues" dxfId="13234" priority="12736"/>
    <cfRule type="duplicateValues" dxfId="13233" priority="12737"/>
    <cfRule type="duplicateValues" dxfId="13232" priority="12738"/>
    <cfRule type="duplicateValues" dxfId="13231" priority="12739"/>
    <cfRule type="duplicateValues" dxfId="13230" priority="12740"/>
    <cfRule type="duplicateValues" dxfId="13229" priority="12741"/>
    <cfRule type="duplicateValues" dxfId="13228" priority="12742"/>
  </conditionalFormatting>
  <conditionalFormatting sqref="L14">
    <cfRule type="duplicateValues" dxfId="13227" priority="12743"/>
    <cfRule type="duplicateValues" dxfId="13226" priority="12744"/>
    <cfRule type="duplicateValues" dxfId="13225" priority="12745"/>
    <cfRule type="duplicateValues" dxfId="13224" priority="12746"/>
    <cfRule type="duplicateValues" dxfId="13223" priority="12747"/>
    <cfRule type="duplicateValues" dxfId="13222" priority="12748"/>
    <cfRule type="duplicateValues" dxfId="13221" priority="12749"/>
    <cfRule type="duplicateValues" dxfId="13220" priority="12750"/>
    <cfRule type="duplicateValues" dxfId="13219" priority="12751"/>
    <cfRule type="duplicateValues" dxfId="13218" priority="12752"/>
    <cfRule type="duplicateValues" dxfId="13217" priority="12753"/>
    <cfRule type="duplicateValues" dxfId="13216" priority="12754"/>
    <cfRule type="duplicateValues" dxfId="13215" priority="12755"/>
    <cfRule type="duplicateValues" dxfId="13214" priority="12756"/>
    <cfRule type="duplicateValues" dxfId="13213" priority="12757"/>
    <cfRule type="duplicateValues" dxfId="13212" priority="12758"/>
    <cfRule type="duplicateValues" dxfId="13211" priority="12759"/>
    <cfRule type="duplicateValues" dxfId="13210" priority="12760"/>
    <cfRule type="duplicateValues" dxfId="13209" priority="12761"/>
    <cfRule type="duplicateValues" dxfId="13208" priority="12762"/>
    <cfRule type="duplicateValues" dxfId="13207" priority="12763"/>
    <cfRule type="duplicateValues" dxfId="13206" priority="12764"/>
    <cfRule type="duplicateValues" dxfId="13205" priority="12765"/>
    <cfRule type="duplicateValues" dxfId="13204" priority="12766"/>
    <cfRule type="duplicateValues" dxfId="13203" priority="12767"/>
  </conditionalFormatting>
  <conditionalFormatting sqref="L15">
    <cfRule type="duplicateValues" dxfId="13202" priority="7449"/>
    <cfRule type="duplicateValues" dxfId="13201" priority="7450"/>
    <cfRule type="duplicateValues" dxfId="13200" priority="7451"/>
    <cfRule type="duplicateValues" dxfId="13199" priority="7452"/>
    <cfRule type="duplicateValues" dxfId="13198" priority="7453"/>
    <cfRule type="duplicateValues" dxfId="13197" priority="7454"/>
    <cfRule type="duplicateValues" dxfId="13196" priority="7455"/>
    <cfRule type="duplicateValues" dxfId="13195" priority="7456"/>
    <cfRule type="duplicateValues" dxfId="13194" priority="7457"/>
    <cfRule type="duplicateValues" dxfId="13193" priority="7458"/>
    <cfRule type="duplicateValues" dxfId="13192" priority="7459"/>
    <cfRule type="duplicateValues" dxfId="13191" priority="7460"/>
    <cfRule type="duplicateValues" dxfId="13190" priority="7461"/>
    <cfRule type="duplicateValues" dxfId="13189" priority="7462"/>
    <cfRule type="duplicateValues" dxfId="13188" priority="7463"/>
    <cfRule type="duplicateValues" dxfId="13187" priority="7464"/>
    <cfRule type="duplicateValues" dxfId="13186" priority="7465"/>
    <cfRule type="duplicateValues" dxfId="13185" priority="7466"/>
    <cfRule type="duplicateValues" dxfId="13184" priority="7467"/>
    <cfRule type="duplicateValues" dxfId="13183" priority="7468"/>
    <cfRule type="duplicateValues" dxfId="13182" priority="7469"/>
    <cfRule type="duplicateValues" dxfId="13181" priority="7470"/>
    <cfRule type="duplicateValues" dxfId="13180" priority="7471"/>
    <cfRule type="duplicateValues" dxfId="13179" priority="7472"/>
    <cfRule type="duplicateValues" dxfId="13178" priority="7473"/>
    <cfRule type="duplicateValues" dxfId="13177" priority="7474"/>
    <cfRule type="duplicateValues" dxfId="13176" priority="7475"/>
    <cfRule type="duplicateValues" dxfId="13175" priority="7476"/>
    <cfRule type="duplicateValues" dxfId="13174" priority="7477"/>
    <cfRule type="duplicateValues" dxfId="13173" priority="7478"/>
    <cfRule type="duplicateValues" dxfId="13172" priority="7479"/>
    <cfRule type="duplicateValues" dxfId="13171" priority="7480"/>
    <cfRule type="duplicateValues" dxfId="13170" priority="7481"/>
    <cfRule type="duplicateValues" dxfId="13169" priority="7482"/>
    <cfRule type="duplicateValues" dxfId="13168" priority="7483"/>
    <cfRule type="duplicateValues" dxfId="13167" priority="7484"/>
    <cfRule type="duplicateValues" dxfId="13166" priority="7485"/>
    <cfRule type="duplicateValues" dxfId="13165" priority="7486"/>
    <cfRule type="duplicateValues" dxfId="13164" priority="7487"/>
    <cfRule type="duplicateValues" dxfId="13163" priority="7488"/>
    <cfRule type="duplicateValues" dxfId="13162" priority="7489"/>
    <cfRule type="duplicateValues" dxfId="13161" priority="7490"/>
    <cfRule type="duplicateValues" dxfId="13160" priority="7491"/>
    <cfRule type="duplicateValues" dxfId="13159" priority="7492"/>
    <cfRule type="duplicateValues" dxfId="13158" priority="7493"/>
    <cfRule type="duplicateValues" dxfId="13157" priority="7494"/>
  </conditionalFormatting>
  <conditionalFormatting sqref="L16:L18 L21:L23">
    <cfRule type="duplicateValues" dxfId="13156" priority="13101"/>
    <cfRule type="duplicateValues" dxfId="13155" priority="13102"/>
    <cfRule type="duplicateValues" dxfId="13154" priority="13103"/>
    <cfRule type="duplicateValues" dxfId="13153" priority="13104"/>
    <cfRule type="duplicateValues" dxfId="13152" priority="13110"/>
    <cfRule type="duplicateValues" dxfId="13151" priority="13111"/>
    <cfRule type="duplicateValues" dxfId="13150" priority="13112"/>
    <cfRule type="duplicateValues" dxfId="13149" priority="13147"/>
    <cfRule type="duplicateValues" dxfId="13148" priority="13148"/>
    <cfRule type="duplicateValues" dxfId="13147" priority="13151"/>
    <cfRule type="duplicateValues" dxfId="13146" priority="13170"/>
  </conditionalFormatting>
  <conditionalFormatting sqref="L16:L23">
    <cfRule type="duplicateValues" dxfId="13145" priority="13093"/>
    <cfRule type="duplicateValues" dxfId="13144" priority="13098"/>
    <cfRule type="duplicateValues" dxfId="13143" priority="13099"/>
    <cfRule type="duplicateValues" dxfId="13142" priority="13116"/>
    <cfRule type="duplicateValues" dxfId="13141" priority="13117"/>
    <cfRule type="duplicateValues" dxfId="13140" priority="13118"/>
    <cfRule type="duplicateValues" dxfId="13139" priority="13160"/>
    <cfRule type="duplicateValues" dxfId="13138" priority="13161"/>
    <cfRule type="duplicateValues" dxfId="13137" priority="13162"/>
  </conditionalFormatting>
  <conditionalFormatting sqref="L16:L25">
    <cfRule type="duplicateValues" dxfId="13136" priority="13087"/>
    <cfRule type="duplicateValues" dxfId="13135" priority="13088"/>
    <cfRule type="duplicateValues" dxfId="13134" priority="13089"/>
    <cfRule type="duplicateValues" dxfId="13133" priority="13090"/>
    <cfRule type="duplicateValues" dxfId="13132" priority="13091"/>
    <cfRule type="duplicateValues" dxfId="13131" priority="13092"/>
  </conditionalFormatting>
  <conditionalFormatting sqref="L19:L20">
    <cfRule type="duplicateValues" dxfId="13130" priority="12973"/>
    <cfRule type="duplicateValues" dxfId="13129" priority="12974"/>
    <cfRule type="duplicateValues" dxfId="13128" priority="12975"/>
    <cfRule type="duplicateValues" dxfId="13127" priority="12976"/>
    <cfRule type="duplicateValues" dxfId="13126" priority="12977"/>
    <cfRule type="duplicateValues" dxfId="13125" priority="12978"/>
    <cfRule type="duplicateValues" dxfId="13124" priority="12979"/>
    <cfRule type="duplicateValues" dxfId="13123" priority="12980"/>
    <cfRule type="duplicateValues" dxfId="13122" priority="12981"/>
    <cfRule type="duplicateValues" dxfId="13121" priority="12982"/>
    <cfRule type="duplicateValues" dxfId="13120" priority="12983"/>
    <cfRule type="duplicateValues" dxfId="13119" priority="12984"/>
    <cfRule type="duplicateValues" dxfId="13118" priority="12985"/>
    <cfRule type="duplicateValues" dxfId="13117" priority="12986"/>
  </conditionalFormatting>
  <conditionalFormatting sqref="L21 L16:L18">
    <cfRule type="duplicateValues" dxfId="13116" priority="12987"/>
  </conditionalFormatting>
  <conditionalFormatting sqref="L21:L23 L16:L18">
    <cfRule type="duplicateValues" dxfId="13115" priority="13130"/>
    <cfRule type="duplicateValues" dxfId="13114" priority="13172"/>
  </conditionalFormatting>
  <conditionalFormatting sqref="L22:L23">
    <cfRule type="duplicateValues" dxfId="13113" priority="13096"/>
  </conditionalFormatting>
  <conditionalFormatting sqref="L24">
    <cfRule type="duplicateValues" dxfId="13112" priority="12989"/>
    <cfRule type="duplicateValues" dxfId="13111" priority="12990"/>
    <cfRule type="duplicateValues" dxfId="13110" priority="12991"/>
    <cfRule type="duplicateValues" dxfId="13109" priority="12992"/>
    <cfRule type="duplicateValues" dxfId="13108" priority="12993"/>
    <cfRule type="duplicateValues" dxfId="13107" priority="12994"/>
    <cfRule type="duplicateValues" dxfId="13106" priority="12995"/>
    <cfRule type="duplicateValues" dxfId="13105" priority="12996"/>
    <cfRule type="duplicateValues" dxfId="13104" priority="12997"/>
    <cfRule type="duplicateValues" dxfId="13103" priority="12998"/>
    <cfRule type="duplicateValues" dxfId="13102" priority="12999"/>
    <cfRule type="duplicateValues" dxfId="13101" priority="13000"/>
    <cfRule type="duplicateValues" dxfId="13100" priority="13001"/>
    <cfRule type="duplicateValues" dxfId="13099" priority="13002"/>
    <cfRule type="duplicateValues" dxfId="13098" priority="13003"/>
    <cfRule type="duplicateValues" dxfId="13097" priority="13004"/>
    <cfRule type="duplicateValues" dxfId="13096" priority="13005"/>
    <cfRule type="duplicateValues" dxfId="13095" priority="13006"/>
    <cfRule type="duplicateValues" dxfId="13094" priority="13007"/>
    <cfRule type="duplicateValues" dxfId="13093" priority="13008"/>
    <cfRule type="duplicateValues" dxfId="13092" priority="13009"/>
    <cfRule type="duplicateValues" dxfId="13091" priority="13010"/>
    <cfRule type="duplicateValues" dxfId="13090" priority="13011"/>
    <cfRule type="duplicateValues" dxfId="13089" priority="13012"/>
    <cfRule type="duplicateValues" dxfId="13088" priority="13013"/>
    <cfRule type="duplicateValues" dxfId="13087" priority="13014"/>
    <cfRule type="duplicateValues" dxfId="13086" priority="13015"/>
    <cfRule type="duplicateValues" dxfId="13085" priority="13016"/>
    <cfRule type="duplicateValues" dxfId="13084" priority="13017"/>
    <cfRule type="duplicateValues" dxfId="13083" priority="13018"/>
    <cfRule type="duplicateValues" dxfId="13082" priority="13019"/>
    <cfRule type="duplicateValues" dxfId="13081" priority="13020"/>
    <cfRule type="duplicateValues" dxfId="13080" priority="13021"/>
    <cfRule type="duplicateValues" dxfId="13079" priority="13022"/>
    <cfRule type="duplicateValues" dxfId="13078" priority="13023"/>
  </conditionalFormatting>
  <conditionalFormatting sqref="L25">
    <cfRule type="duplicateValues" dxfId="13077" priority="13024"/>
    <cfRule type="duplicateValues" dxfId="13076" priority="13025"/>
    <cfRule type="duplicateValues" dxfId="13075" priority="13026"/>
    <cfRule type="duplicateValues" dxfId="13074" priority="13027"/>
    <cfRule type="duplicateValues" dxfId="13073" priority="13028"/>
    <cfRule type="duplicateValues" dxfId="13072" priority="13029"/>
    <cfRule type="duplicateValues" dxfId="13071" priority="13030"/>
    <cfRule type="duplicateValues" dxfId="13070" priority="13031"/>
    <cfRule type="duplicateValues" dxfId="13069" priority="13032"/>
    <cfRule type="duplicateValues" dxfId="13068" priority="13033"/>
    <cfRule type="duplicateValues" dxfId="13067" priority="13034"/>
    <cfRule type="duplicateValues" dxfId="13066" priority="13035"/>
    <cfRule type="duplicateValues" dxfId="13065" priority="13036"/>
    <cfRule type="duplicateValues" dxfId="13064" priority="13037"/>
    <cfRule type="duplicateValues" dxfId="13063" priority="13038"/>
    <cfRule type="duplicateValues" dxfId="13062" priority="13039"/>
    <cfRule type="duplicateValues" dxfId="13061" priority="13040"/>
    <cfRule type="duplicateValues" dxfId="13060" priority="13041"/>
    <cfRule type="duplicateValues" dxfId="13059" priority="13042"/>
    <cfRule type="duplicateValues" dxfId="13058" priority="13043"/>
    <cfRule type="duplicateValues" dxfId="13057" priority="13044"/>
    <cfRule type="duplicateValues" dxfId="13056" priority="13045"/>
    <cfRule type="duplicateValues" dxfId="13055" priority="13046"/>
    <cfRule type="duplicateValues" dxfId="13054" priority="13047"/>
    <cfRule type="duplicateValues" dxfId="13053" priority="13048"/>
    <cfRule type="duplicateValues" dxfId="13052" priority="13049"/>
    <cfRule type="duplicateValues" dxfId="13051" priority="13050"/>
    <cfRule type="duplicateValues" dxfId="13050" priority="13051"/>
    <cfRule type="duplicateValues" dxfId="13049" priority="13052"/>
    <cfRule type="duplicateValues" dxfId="13048" priority="13053"/>
    <cfRule type="duplicateValues" dxfId="13047" priority="13054"/>
    <cfRule type="duplicateValues" dxfId="13046" priority="13055"/>
    <cfRule type="duplicateValues" dxfId="13045" priority="13056"/>
    <cfRule type="duplicateValues" dxfId="13044" priority="13057"/>
    <cfRule type="duplicateValues" dxfId="13043" priority="13058"/>
    <cfRule type="duplicateValues" dxfId="13042" priority="13059"/>
    <cfRule type="duplicateValues" dxfId="13041" priority="13060"/>
    <cfRule type="duplicateValues" dxfId="13040" priority="13061"/>
    <cfRule type="duplicateValues" dxfId="13039" priority="13062"/>
    <cfRule type="duplicateValues" dxfId="13038" priority="13063"/>
    <cfRule type="duplicateValues" dxfId="13037" priority="13064"/>
    <cfRule type="duplicateValues" dxfId="13036" priority="13065"/>
    <cfRule type="duplicateValues" dxfId="13035" priority="13066"/>
    <cfRule type="duplicateValues" dxfId="13034" priority="13067"/>
    <cfRule type="duplicateValues" dxfId="13033" priority="13068"/>
    <cfRule type="duplicateValues" dxfId="13032" priority="13069"/>
    <cfRule type="duplicateValues" dxfId="13031" priority="13070"/>
    <cfRule type="duplicateValues" dxfId="13030" priority="13071"/>
    <cfRule type="duplicateValues" dxfId="13029" priority="13072"/>
    <cfRule type="duplicateValues" dxfId="13028" priority="13073"/>
    <cfRule type="duplicateValues" dxfId="13027" priority="13074"/>
    <cfRule type="duplicateValues" dxfId="13026" priority="13075"/>
    <cfRule type="duplicateValues" dxfId="13025" priority="13076"/>
    <cfRule type="duplicateValues" dxfId="13024" priority="13077"/>
    <cfRule type="duplicateValues" dxfId="13023" priority="13078"/>
    <cfRule type="duplicateValues" dxfId="13022" priority="13079"/>
    <cfRule type="duplicateValues" dxfId="13021" priority="13080"/>
    <cfRule type="duplicateValues" dxfId="13020" priority="13081"/>
    <cfRule type="duplicateValues" dxfId="13019" priority="13082"/>
    <cfRule type="duplicateValues" dxfId="13018" priority="13083"/>
    <cfRule type="duplicateValues" dxfId="13017" priority="13084"/>
    <cfRule type="duplicateValues" dxfId="13016" priority="13085"/>
    <cfRule type="duplicateValues" dxfId="13015" priority="13086"/>
  </conditionalFormatting>
  <conditionalFormatting sqref="L26">
    <cfRule type="duplicateValues" dxfId="13014" priority="13927"/>
    <cfRule type="duplicateValues" dxfId="13013" priority="13928"/>
    <cfRule type="duplicateValues" dxfId="13012" priority="13929"/>
    <cfRule type="duplicateValues" dxfId="13011" priority="13930"/>
    <cfRule type="duplicateValues" dxfId="13010" priority="13931"/>
    <cfRule type="duplicateValues" dxfId="13009" priority="13932"/>
    <cfRule type="duplicateValues" dxfId="13008" priority="13933"/>
    <cfRule type="duplicateValues" dxfId="13007" priority="13941"/>
    <cfRule type="duplicateValues" dxfId="13006" priority="13942"/>
    <cfRule type="duplicateValues" dxfId="13005" priority="13943"/>
    <cfRule type="duplicateValues" dxfId="13004" priority="13944"/>
    <cfRule type="duplicateValues" dxfId="13003" priority="13949"/>
    <cfRule type="duplicateValues" dxfId="13002" priority="13950"/>
    <cfRule type="duplicateValues" dxfId="13001" priority="13951"/>
  </conditionalFormatting>
  <conditionalFormatting sqref="L27">
    <cfRule type="duplicateValues" dxfId="13000" priority="13179"/>
    <cfRule type="duplicateValues" dxfId="12999" priority="13180"/>
    <cfRule type="duplicateValues" dxfId="12998" priority="13181"/>
    <cfRule type="duplicateValues" dxfId="12997" priority="13182"/>
    <cfRule type="duplicateValues" dxfId="12996" priority="13183"/>
    <cfRule type="duplicateValues" dxfId="12995" priority="13184"/>
    <cfRule type="duplicateValues" dxfId="12994" priority="13185"/>
    <cfRule type="duplicateValues" dxfId="12993" priority="13186"/>
    <cfRule type="duplicateValues" dxfId="12992" priority="13187"/>
    <cfRule type="duplicateValues" dxfId="12991" priority="13188"/>
    <cfRule type="duplicateValues" dxfId="12990" priority="13189"/>
    <cfRule type="duplicateValues" dxfId="12989" priority="13190"/>
    <cfRule type="duplicateValues" dxfId="12988" priority="13191"/>
    <cfRule type="duplicateValues" dxfId="12987" priority="13192"/>
    <cfRule type="duplicateValues" dxfId="12986" priority="13193"/>
    <cfRule type="duplicateValues" dxfId="12985" priority="13194"/>
    <cfRule type="duplicateValues" dxfId="12984" priority="13195"/>
    <cfRule type="duplicateValues" dxfId="12983" priority="13196"/>
    <cfRule type="duplicateValues" dxfId="12982" priority="13197"/>
    <cfRule type="duplicateValues" dxfId="12981" priority="13198"/>
    <cfRule type="duplicateValues" dxfId="12980" priority="13199"/>
    <cfRule type="duplicateValues" dxfId="12979" priority="13200"/>
    <cfRule type="duplicateValues" dxfId="12978" priority="13201"/>
    <cfRule type="duplicateValues" dxfId="12977" priority="13202"/>
    <cfRule type="duplicateValues" dxfId="12976" priority="13203"/>
    <cfRule type="duplicateValues" dxfId="12975" priority="13204"/>
    <cfRule type="duplicateValues" dxfId="12974" priority="13205"/>
    <cfRule type="duplicateValues" dxfId="12973" priority="13206"/>
    <cfRule type="duplicateValues" dxfId="12972" priority="13207"/>
    <cfRule type="duplicateValues" dxfId="12971" priority="13208"/>
    <cfRule type="duplicateValues" dxfId="12970" priority="13209"/>
    <cfRule type="duplicateValues" dxfId="12969" priority="13210"/>
    <cfRule type="duplicateValues" dxfId="12968" priority="13211"/>
    <cfRule type="duplicateValues" dxfId="12967" priority="13212"/>
    <cfRule type="duplicateValues" dxfId="12966" priority="13213"/>
    <cfRule type="duplicateValues" dxfId="12965" priority="13214"/>
    <cfRule type="duplicateValues" dxfId="12964" priority="13215"/>
    <cfRule type="duplicateValues" dxfId="12963" priority="13216"/>
    <cfRule type="duplicateValues" dxfId="12962" priority="13217"/>
    <cfRule type="duplicateValues" dxfId="12961" priority="13218"/>
    <cfRule type="duplicateValues" dxfId="12960" priority="13219"/>
    <cfRule type="duplicateValues" dxfId="12959" priority="13220"/>
    <cfRule type="duplicateValues" dxfId="12958" priority="13221"/>
    <cfRule type="duplicateValues" dxfId="12957" priority="13222"/>
    <cfRule type="duplicateValues" dxfId="12956" priority="13223"/>
    <cfRule type="duplicateValues" dxfId="12955" priority="13224"/>
    <cfRule type="duplicateValues" dxfId="12954" priority="13225"/>
    <cfRule type="duplicateValues" dxfId="12953" priority="13226"/>
    <cfRule type="duplicateValues" dxfId="12952" priority="13227"/>
    <cfRule type="duplicateValues" dxfId="12951" priority="13228"/>
    <cfRule type="duplicateValues" dxfId="12950" priority="13229"/>
    <cfRule type="duplicateValues" dxfId="12949" priority="13230"/>
    <cfRule type="duplicateValues" dxfId="12948" priority="13231"/>
    <cfRule type="duplicateValues" dxfId="12947" priority="13232"/>
    <cfRule type="duplicateValues" dxfId="12946" priority="13233"/>
    <cfRule type="duplicateValues" dxfId="12945" priority="13234"/>
    <cfRule type="duplicateValues" dxfId="12944" priority="13235"/>
    <cfRule type="duplicateValues" dxfId="12943" priority="13236"/>
    <cfRule type="duplicateValues" dxfId="12942" priority="13237"/>
    <cfRule type="duplicateValues" dxfId="12941" priority="13238"/>
    <cfRule type="duplicateValues" dxfId="12940" priority="13239"/>
    <cfRule type="duplicateValues" dxfId="12939" priority="13240"/>
    <cfRule type="duplicateValues" dxfId="12938" priority="13241"/>
    <cfRule type="duplicateValues" dxfId="12937" priority="13242"/>
    <cfRule type="duplicateValues" dxfId="12936" priority="13243"/>
    <cfRule type="duplicateValues" dxfId="12935" priority="13244"/>
    <cfRule type="duplicateValues" dxfId="12934" priority="13245"/>
    <cfRule type="duplicateValues" dxfId="12933" priority="13246"/>
    <cfRule type="duplicateValues" dxfId="12932" priority="13247"/>
  </conditionalFormatting>
  <conditionalFormatting sqref="L28">
    <cfRule type="duplicateValues" dxfId="12931" priority="13317"/>
    <cfRule type="duplicateValues" dxfId="12930" priority="13318"/>
    <cfRule type="duplicateValues" dxfId="12929" priority="13319"/>
    <cfRule type="duplicateValues" dxfId="12928" priority="13320"/>
    <cfRule type="duplicateValues" dxfId="12927" priority="13321"/>
  </conditionalFormatting>
  <conditionalFormatting sqref="L28:L30 L37:L38">
    <cfRule type="duplicateValues" dxfId="12926" priority="13429"/>
    <cfRule type="duplicateValues" dxfId="12925" priority="13461"/>
    <cfRule type="duplicateValues" dxfId="12924" priority="13462"/>
    <cfRule type="duplicateValues" dxfId="12923" priority="13474"/>
    <cfRule type="duplicateValues" dxfId="12922" priority="13475"/>
    <cfRule type="duplicateValues" dxfId="12921" priority="13476"/>
  </conditionalFormatting>
  <conditionalFormatting sqref="L28:L30">
    <cfRule type="duplicateValues" dxfId="12920" priority="13427"/>
    <cfRule type="duplicateValues" dxfId="12919" priority="13432"/>
    <cfRule type="duplicateValues" dxfId="12918" priority="13433"/>
    <cfRule type="duplicateValues" dxfId="12917" priority="13435"/>
    <cfRule type="duplicateValues" dxfId="12916" priority="13436"/>
    <cfRule type="duplicateValues" dxfId="12915" priority="13437"/>
    <cfRule type="duplicateValues" dxfId="12914" priority="13438"/>
    <cfRule type="duplicateValues" dxfId="12913" priority="13440"/>
    <cfRule type="duplicateValues" dxfId="12912" priority="13441"/>
    <cfRule type="duplicateValues" dxfId="12911" priority="13442"/>
    <cfRule type="duplicateValues" dxfId="12910" priority="13443"/>
    <cfRule type="duplicateValues" dxfId="12909" priority="13444"/>
    <cfRule type="duplicateValues" dxfId="12908" priority="13445"/>
  </conditionalFormatting>
  <conditionalFormatting sqref="L28:L38">
    <cfRule type="duplicateValues" dxfId="12907" priority="19759"/>
    <cfRule type="duplicateValues" dxfId="12906" priority="19762"/>
    <cfRule type="duplicateValues" dxfId="12905" priority="19763"/>
    <cfRule type="duplicateValues" dxfId="12904" priority="19768"/>
    <cfRule type="duplicateValues" dxfId="12903" priority="19769"/>
    <cfRule type="duplicateValues" dxfId="12902" priority="19770"/>
  </conditionalFormatting>
  <conditionalFormatting sqref="L29:L30">
    <cfRule type="duplicateValues" dxfId="12901" priority="13322"/>
    <cfRule type="duplicateValues" dxfId="12900" priority="13323"/>
    <cfRule type="duplicateValues" dxfId="12899" priority="13324"/>
    <cfRule type="duplicateValues" dxfId="12898" priority="13325"/>
    <cfRule type="duplicateValues" dxfId="12897" priority="13326"/>
  </conditionalFormatting>
  <conditionalFormatting sqref="L31:L36">
    <cfRule type="duplicateValues" dxfId="12896" priority="13327"/>
    <cfRule type="duplicateValues" dxfId="12895" priority="13328"/>
    <cfRule type="duplicateValues" dxfId="12894" priority="13329"/>
    <cfRule type="duplicateValues" dxfId="12893" priority="13330"/>
    <cfRule type="duplicateValues" dxfId="12892" priority="13331"/>
    <cfRule type="duplicateValues" dxfId="12891" priority="13332"/>
    <cfRule type="duplicateValues" dxfId="12890" priority="13333"/>
    <cfRule type="duplicateValues" dxfId="12889" priority="13334"/>
    <cfRule type="duplicateValues" dxfId="12888" priority="13335"/>
    <cfRule type="duplicateValues" dxfId="12887" priority="13336"/>
    <cfRule type="duplicateValues" dxfId="12886" priority="13337"/>
    <cfRule type="duplicateValues" dxfId="12885" priority="13338"/>
    <cfRule type="duplicateValues" dxfId="12884" priority="13339"/>
    <cfRule type="duplicateValues" dxfId="12883" priority="13340"/>
    <cfRule type="duplicateValues" dxfId="12882" priority="13341"/>
    <cfRule type="duplicateValues" dxfId="12881" priority="13342"/>
    <cfRule type="duplicateValues" dxfId="12880" priority="13343"/>
    <cfRule type="duplicateValues" dxfId="12879" priority="13344"/>
    <cfRule type="duplicateValues" dxfId="12878" priority="13345"/>
    <cfRule type="duplicateValues" dxfId="12877" priority="13346"/>
    <cfRule type="duplicateValues" dxfId="12876" priority="13347"/>
    <cfRule type="duplicateValues" dxfId="12875" priority="13348"/>
    <cfRule type="duplicateValues" dxfId="12874" priority="13349"/>
    <cfRule type="duplicateValues" dxfId="12873" priority="13350"/>
    <cfRule type="duplicateValues" dxfId="12872" priority="13351"/>
    <cfRule type="duplicateValues" dxfId="12871" priority="13352"/>
    <cfRule type="duplicateValues" dxfId="12870" priority="13353"/>
    <cfRule type="duplicateValues" dxfId="12869" priority="13354"/>
    <cfRule type="duplicateValues" dxfId="12868" priority="13355"/>
    <cfRule type="duplicateValues" dxfId="12867" priority="13356"/>
    <cfRule type="duplicateValues" dxfId="12866" priority="13357"/>
    <cfRule type="duplicateValues" dxfId="12865" priority="13358"/>
    <cfRule type="duplicateValues" dxfId="12864" priority="13359"/>
    <cfRule type="duplicateValues" dxfId="12863" priority="13360"/>
    <cfRule type="duplicateValues" dxfId="12862" priority="13361"/>
    <cfRule type="duplicateValues" dxfId="12861" priority="13362"/>
    <cfRule type="duplicateValues" dxfId="12860" priority="13363"/>
    <cfRule type="duplicateValues" dxfId="12859" priority="13364"/>
    <cfRule type="duplicateValues" dxfId="12858" priority="13365"/>
    <cfRule type="duplicateValues" dxfId="12857" priority="13366"/>
    <cfRule type="duplicateValues" dxfId="12856" priority="13367"/>
    <cfRule type="duplicateValues" dxfId="12855" priority="13368"/>
    <cfRule type="duplicateValues" dxfId="12854" priority="13369"/>
    <cfRule type="duplicateValues" dxfId="12853" priority="13370"/>
    <cfRule type="duplicateValues" dxfId="12852" priority="13371"/>
    <cfRule type="duplicateValues" dxfId="12851" priority="13372"/>
    <cfRule type="duplicateValues" dxfId="12850" priority="13373"/>
    <cfRule type="duplicateValues" dxfId="12849" priority="13374"/>
    <cfRule type="duplicateValues" dxfId="12848" priority="13375"/>
    <cfRule type="duplicateValues" dxfId="12847" priority="13376"/>
    <cfRule type="duplicateValues" dxfId="12846" priority="13377"/>
    <cfRule type="duplicateValues" dxfId="12845" priority="13378"/>
    <cfRule type="duplicateValues" dxfId="12844" priority="13379"/>
    <cfRule type="duplicateValues" dxfId="12843" priority="13380"/>
    <cfRule type="duplicateValues" dxfId="12842" priority="13381"/>
    <cfRule type="duplicateValues" dxfId="12841" priority="13382"/>
    <cfRule type="duplicateValues" dxfId="12840" priority="13383"/>
    <cfRule type="duplicateValues" dxfId="12839" priority="13384"/>
    <cfRule type="duplicateValues" dxfId="12838" priority="13385"/>
    <cfRule type="duplicateValues" dxfId="12837" priority="13386"/>
    <cfRule type="duplicateValues" dxfId="12836" priority="13387"/>
    <cfRule type="duplicateValues" dxfId="12835" priority="13388"/>
    <cfRule type="duplicateValues" dxfId="12834" priority="13389"/>
    <cfRule type="duplicateValues" dxfId="12833" priority="13390"/>
    <cfRule type="duplicateValues" dxfId="12832" priority="13391"/>
    <cfRule type="duplicateValues" dxfId="12831" priority="13392"/>
    <cfRule type="duplicateValues" dxfId="12830" priority="13393"/>
    <cfRule type="duplicateValues" dxfId="12829" priority="13394"/>
    <cfRule type="duplicateValues" dxfId="12828" priority="13395"/>
    <cfRule type="duplicateValues" dxfId="12827" priority="13396"/>
    <cfRule type="duplicateValues" dxfId="12826" priority="13397"/>
    <cfRule type="duplicateValues" dxfId="12825" priority="13398"/>
    <cfRule type="duplicateValues" dxfId="12824" priority="13399"/>
    <cfRule type="duplicateValues" dxfId="12823" priority="13400"/>
    <cfRule type="duplicateValues" dxfId="12822" priority="13401"/>
    <cfRule type="duplicateValues" dxfId="12821" priority="13402"/>
    <cfRule type="duplicateValues" dxfId="12820" priority="13403"/>
    <cfRule type="duplicateValues" dxfId="12819" priority="13404"/>
    <cfRule type="duplicateValues" dxfId="12818" priority="13405"/>
    <cfRule type="duplicateValues" dxfId="12817" priority="13406"/>
    <cfRule type="duplicateValues" dxfId="12816" priority="13407"/>
    <cfRule type="duplicateValues" dxfId="12815" priority="13408"/>
    <cfRule type="duplicateValues" dxfId="12814" priority="13409"/>
    <cfRule type="duplicateValues" dxfId="12813" priority="13410"/>
    <cfRule type="duplicateValues" dxfId="12812" priority="13411"/>
    <cfRule type="duplicateValues" dxfId="12811" priority="13412"/>
    <cfRule type="duplicateValues" dxfId="12810" priority="13413"/>
    <cfRule type="duplicateValues" dxfId="12809" priority="13414"/>
    <cfRule type="duplicateValues" dxfId="12808" priority="13415"/>
    <cfRule type="duplicateValues" dxfId="12807" priority="13416"/>
    <cfRule type="duplicateValues" dxfId="12806" priority="13417"/>
    <cfRule type="duplicateValues" dxfId="12805" priority="13418"/>
    <cfRule type="duplicateValues" dxfId="12804" priority="13419"/>
    <cfRule type="duplicateValues" dxfId="12803" priority="13420"/>
  </conditionalFormatting>
  <conditionalFormatting sqref="L39">
    <cfRule type="duplicateValues" dxfId="12802" priority="19722"/>
    <cfRule type="duplicateValues" dxfId="12801" priority="19723"/>
    <cfRule type="duplicateValues" dxfId="12800" priority="19724"/>
    <cfRule type="duplicateValues" dxfId="12799" priority="19725"/>
    <cfRule type="duplicateValues" dxfId="12798" priority="19726"/>
    <cfRule type="duplicateValues" dxfId="12797" priority="19727"/>
    <cfRule type="duplicateValues" dxfId="12796" priority="19728"/>
    <cfRule type="duplicateValues" dxfId="12795" priority="19729"/>
    <cfRule type="duplicateValues" dxfId="12794" priority="19730"/>
    <cfRule type="duplicateValues" dxfId="12793" priority="19731"/>
    <cfRule type="duplicateValues" dxfId="12792" priority="19732"/>
    <cfRule type="duplicateValues" dxfId="12791" priority="19733"/>
    <cfRule type="duplicateValues" dxfId="12790" priority="19734"/>
    <cfRule type="duplicateValues" dxfId="12789" priority="19735"/>
    <cfRule type="duplicateValues" dxfId="12788" priority="19736"/>
    <cfRule type="duplicateValues" dxfId="12787" priority="19737"/>
    <cfRule type="duplicateValues" dxfId="12786" priority="19738"/>
    <cfRule type="duplicateValues" dxfId="12785" priority="19739"/>
    <cfRule type="duplicateValues" dxfId="12784" priority="19740"/>
    <cfRule type="duplicateValues" dxfId="12783" priority="19741"/>
    <cfRule type="duplicateValues" dxfId="12782" priority="19742"/>
    <cfRule type="duplicateValues" dxfId="12781" priority="19743"/>
    <cfRule type="duplicateValues" dxfId="12780" priority="19744"/>
  </conditionalFormatting>
  <conditionalFormatting sqref="L40:L41">
    <cfRule type="duplicateValues" dxfId="12779" priority="12791"/>
    <cfRule type="duplicateValues" dxfId="12778" priority="12792"/>
    <cfRule type="duplicateValues" dxfId="12777" priority="12793"/>
    <cfRule type="duplicateValues" dxfId="12776" priority="12794"/>
    <cfRule type="duplicateValues" dxfId="12775" priority="12795"/>
  </conditionalFormatting>
  <conditionalFormatting sqref="L44">
    <cfRule type="duplicateValues" dxfId="12774" priority="4310"/>
    <cfRule type="duplicateValues" dxfId="12773" priority="4311"/>
    <cfRule type="duplicateValues" dxfId="12772" priority="4312"/>
    <cfRule type="duplicateValues" dxfId="12771" priority="4313"/>
    <cfRule type="duplicateValues" dxfId="12770" priority="4314"/>
  </conditionalFormatting>
  <conditionalFormatting sqref="L66 L68:L69">
    <cfRule type="duplicateValues" dxfId="12769" priority="4320"/>
    <cfRule type="duplicateValues" dxfId="12768" priority="4321"/>
    <cfRule type="duplicateValues" dxfId="12767" priority="4322"/>
    <cfRule type="duplicateValues" dxfId="12766" priority="4323"/>
    <cfRule type="duplicateValues" dxfId="12765" priority="4324"/>
    <cfRule type="duplicateValues" dxfId="12764" priority="4325"/>
  </conditionalFormatting>
  <conditionalFormatting sqref="L66">
    <cfRule type="duplicateValues" dxfId="12763" priority="4326"/>
  </conditionalFormatting>
  <conditionalFormatting sqref="L66:L69">
    <cfRule type="duplicateValues" dxfId="12762" priority="4327"/>
    <cfRule type="duplicateValues" dxfId="12761" priority="4328"/>
    <cfRule type="duplicateValues" dxfId="12760" priority="4329"/>
    <cfRule type="duplicateValues" dxfId="12759" priority="4330"/>
    <cfRule type="duplicateValues" dxfId="12758" priority="4331"/>
    <cfRule type="duplicateValues" dxfId="12757" priority="4332"/>
  </conditionalFormatting>
  <conditionalFormatting sqref="L67">
    <cfRule type="duplicateValues" dxfId="12756" priority="4333"/>
    <cfRule type="duplicateValues" dxfId="12755" priority="4334"/>
    <cfRule type="duplicateValues" dxfId="12754" priority="4335"/>
    <cfRule type="duplicateValues" dxfId="12753" priority="4336"/>
    <cfRule type="duplicateValues" dxfId="12752" priority="4337"/>
    <cfRule type="duplicateValues" dxfId="12751" priority="4338"/>
    <cfRule type="duplicateValues" dxfId="12750" priority="4339"/>
    <cfRule type="duplicateValues" dxfId="12749" priority="4340"/>
    <cfRule type="duplicateValues" dxfId="12748" priority="4341"/>
    <cfRule type="duplicateValues" dxfId="12747" priority="4342"/>
    <cfRule type="duplicateValues" dxfId="12746" priority="4343"/>
    <cfRule type="duplicateValues" dxfId="12745" priority="4344"/>
    <cfRule type="duplicateValues" dxfId="12744" priority="4345"/>
    <cfRule type="duplicateValues" dxfId="12743" priority="4346"/>
    <cfRule type="duplicateValues" dxfId="12742" priority="4347"/>
    <cfRule type="duplicateValues" dxfId="12741" priority="4348"/>
    <cfRule type="duplicateValues" dxfId="12740" priority="4349"/>
    <cfRule type="duplicateValues" dxfId="12739" priority="4350"/>
    <cfRule type="duplicateValues" dxfId="12738" priority="4351"/>
    <cfRule type="duplicateValues" dxfId="12737" priority="4352"/>
    <cfRule type="duplicateValues" dxfId="12736" priority="4353"/>
    <cfRule type="duplicateValues" dxfId="12735" priority="4354"/>
    <cfRule type="duplicateValues" dxfId="12734" priority="4355"/>
    <cfRule type="duplicateValues" dxfId="12733" priority="4356"/>
    <cfRule type="duplicateValues" dxfId="12732" priority="4357"/>
    <cfRule type="duplicateValues" dxfId="12731" priority="4358"/>
    <cfRule type="duplicateValues" dxfId="12730" priority="4359"/>
    <cfRule type="duplicateValues" dxfId="12729" priority="4360"/>
    <cfRule type="duplicateValues" dxfId="12728" priority="4361"/>
    <cfRule type="duplicateValues" dxfId="12727" priority="4362"/>
    <cfRule type="duplicateValues" dxfId="12726" priority="4363"/>
    <cfRule type="duplicateValues" dxfId="12725" priority="4364"/>
    <cfRule type="duplicateValues" dxfId="12724" priority="4365"/>
    <cfRule type="duplicateValues" dxfId="12723" priority="4366"/>
    <cfRule type="duplicateValues" dxfId="12722" priority="4367"/>
    <cfRule type="duplicateValues" dxfId="12721" priority="4368"/>
    <cfRule type="duplicateValues" dxfId="12720" priority="4369"/>
    <cfRule type="duplicateValues" dxfId="12719" priority="4370"/>
    <cfRule type="duplicateValues" dxfId="12718" priority="4371"/>
    <cfRule type="duplicateValues" dxfId="12717" priority="4372"/>
    <cfRule type="duplicateValues" dxfId="12716" priority="4373"/>
    <cfRule type="duplicateValues" dxfId="12715" priority="4374"/>
    <cfRule type="duplicateValues" dxfId="12714" priority="4375"/>
    <cfRule type="duplicateValues" dxfId="12713" priority="4376"/>
    <cfRule type="duplicateValues" dxfId="12712" priority="4377"/>
    <cfRule type="duplicateValues" dxfId="12711" priority="4378"/>
    <cfRule type="duplicateValues" dxfId="12710" priority="4379"/>
    <cfRule type="duplicateValues" dxfId="12709" priority="4380"/>
    <cfRule type="duplicateValues" dxfId="12708" priority="4381"/>
    <cfRule type="duplicateValues" dxfId="12707" priority="4382"/>
    <cfRule type="duplicateValues" dxfId="12706" priority="4383"/>
    <cfRule type="duplicateValues" dxfId="12705" priority="4384"/>
    <cfRule type="duplicateValues" dxfId="12704" priority="4385"/>
    <cfRule type="duplicateValues" dxfId="12703" priority="4386"/>
    <cfRule type="duplicateValues" dxfId="12702" priority="4387"/>
    <cfRule type="duplicateValues" dxfId="12701" priority="4388"/>
    <cfRule type="duplicateValues" dxfId="12700" priority="4389"/>
    <cfRule type="duplicateValues" dxfId="12699" priority="4390"/>
    <cfRule type="duplicateValues" dxfId="12698" priority="4391"/>
    <cfRule type="duplicateValues" dxfId="12697" priority="4392"/>
    <cfRule type="duplicateValues" dxfId="12696" priority="4393"/>
    <cfRule type="duplicateValues" dxfId="12695" priority="4394"/>
    <cfRule type="duplicateValues" dxfId="12694" priority="4395"/>
    <cfRule type="duplicateValues" dxfId="12693" priority="4396"/>
    <cfRule type="duplicateValues" dxfId="12692" priority="4397"/>
    <cfRule type="duplicateValues" dxfId="12691" priority="4398"/>
    <cfRule type="duplicateValues" dxfId="12690" priority="4399"/>
    <cfRule type="duplicateValues" dxfId="12689" priority="4400"/>
    <cfRule type="duplicateValues" dxfId="12688" priority="4401"/>
    <cfRule type="duplicateValues" dxfId="12687" priority="4402"/>
    <cfRule type="duplicateValues" dxfId="12686" priority="4403"/>
    <cfRule type="duplicateValues" dxfId="12685" priority="4404"/>
    <cfRule type="duplicateValues" dxfId="12684" priority="4405"/>
    <cfRule type="duplicateValues" dxfId="12683" priority="4406"/>
    <cfRule type="duplicateValues" dxfId="12682" priority="4407"/>
    <cfRule type="duplicateValues" dxfId="12681" priority="4408"/>
    <cfRule type="duplicateValues" dxfId="12680" priority="4409"/>
    <cfRule type="duplicateValues" dxfId="12679" priority="4410"/>
    <cfRule type="duplicateValues" dxfId="12678" priority="4411"/>
    <cfRule type="duplicateValues" dxfId="12677" priority="4412"/>
    <cfRule type="duplicateValues" dxfId="12676" priority="4413"/>
    <cfRule type="duplicateValues" dxfId="12675" priority="4414"/>
    <cfRule type="duplicateValues" dxfId="12674" priority="4415"/>
    <cfRule type="duplicateValues" dxfId="12673" priority="4416"/>
    <cfRule type="duplicateValues" dxfId="12672" priority="4417"/>
    <cfRule type="duplicateValues" dxfId="12671" priority="4418"/>
    <cfRule type="duplicateValues" dxfId="12670" priority="4419"/>
    <cfRule type="duplicateValues" dxfId="12669" priority="4420"/>
    <cfRule type="duplicateValues" dxfId="12668" priority="4421"/>
    <cfRule type="duplicateValues" dxfId="12667" priority="4422"/>
    <cfRule type="duplicateValues" dxfId="12666" priority="4423"/>
    <cfRule type="duplicateValues" dxfId="12665" priority="4424"/>
    <cfRule type="duplicateValues" dxfId="12664" priority="4425"/>
    <cfRule type="duplicateValues" dxfId="12663" priority="4426"/>
  </conditionalFormatting>
  <conditionalFormatting sqref="L73">
    <cfRule type="duplicateValues" dxfId="12662" priority="12804"/>
    <cfRule type="duplicateValues" dxfId="12661" priority="12805"/>
    <cfRule type="duplicateValues" dxfId="12660" priority="12806"/>
    <cfRule type="duplicateValues" dxfId="12659" priority="12807"/>
    <cfRule type="duplicateValues" dxfId="12658" priority="12808"/>
    <cfRule type="duplicateValues" dxfId="12657" priority="12809"/>
    <cfRule type="duplicateValues" dxfId="12656" priority="12810"/>
    <cfRule type="duplicateValues" dxfId="12655" priority="12811"/>
    <cfRule type="duplicateValues" dxfId="12654" priority="12812"/>
    <cfRule type="duplicateValues" dxfId="12653" priority="12813"/>
    <cfRule type="duplicateValues" dxfId="12652" priority="12814"/>
    <cfRule type="duplicateValues" dxfId="12651" priority="12815"/>
    <cfRule type="duplicateValues" dxfId="12650" priority="12816"/>
    <cfRule type="duplicateValues" dxfId="12649" priority="12817"/>
    <cfRule type="duplicateValues" dxfId="12648" priority="12818"/>
    <cfRule type="duplicateValues" dxfId="12647" priority="12819"/>
    <cfRule type="duplicateValues" dxfId="12646" priority="12820"/>
    <cfRule type="duplicateValues" dxfId="12645" priority="12821"/>
    <cfRule type="duplicateValues" dxfId="12644" priority="12822"/>
    <cfRule type="duplicateValues" dxfId="12643" priority="12823"/>
  </conditionalFormatting>
  <conditionalFormatting sqref="L74">
    <cfRule type="duplicateValues" dxfId="12642" priority="12824"/>
    <cfRule type="duplicateValues" dxfId="12641" priority="12825"/>
    <cfRule type="duplicateValues" dxfId="12640" priority="12826"/>
    <cfRule type="duplicateValues" dxfId="12639" priority="12827"/>
    <cfRule type="duplicateValues" dxfId="12638" priority="12828"/>
    <cfRule type="duplicateValues" dxfId="12637" priority="12829"/>
    <cfRule type="duplicateValues" dxfId="12636" priority="12830"/>
  </conditionalFormatting>
  <conditionalFormatting sqref="L75:L79 L81:L91 L80:N80">
    <cfRule type="duplicateValues" dxfId="12635" priority="13561"/>
    <cfRule type="duplicateValues" dxfId="12634" priority="13565"/>
    <cfRule type="duplicateValues" dxfId="12633" priority="13566"/>
    <cfRule type="duplicateValues" dxfId="12632" priority="13573"/>
    <cfRule type="duplicateValues" dxfId="12631" priority="13574"/>
    <cfRule type="duplicateValues" dxfId="12630" priority="13575"/>
  </conditionalFormatting>
  <conditionalFormatting sqref="L75:L79">
    <cfRule type="duplicateValues" dxfId="12629" priority="13591"/>
    <cfRule type="duplicateValues" dxfId="12628" priority="13680"/>
    <cfRule type="duplicateValues" dxfId="12627" priority="13681"/>
    <cfRule type="duplicateValues" dxfId="12626" priority="13700"/>
    <cfRule type="duplicateValues" dxfId="12625" priority="13701"/>
    <cfRule type="duplicateValues" dxfId="12624" priority="13702"/>
  </conditionalFormatting>
  <conditionalFormatting sqref="L83:L84">
    <cfRule type="duplicateValues" dxfId="12623" priority="13492"/>
    <cfRule type="duplicateValues" dxfId="12622" priority="13493"/>
    <cfRule type="duplicateValues" dxfId="12621" priority="13494"/>
    <cfRule type="duplicateValues" dxfId="12620" priority="13495"/>
    <cfRule type="duplicateValues" dxfId="12619" priority="13496"/>
    <cfRule type="duplicateValues" dxfId="12618" priority="13497"/>
    <cfRule type="duplicateValues" dxfId="12617" priority="13498"/>
    <cfRule type="duplicateValues" dxfId="12616" priority="13499"/>
    <cfRule type="duplicateValues" dxfId="12615" priority="13500"/>
    <cfRule type="duplicateValues" dxfId="12614" priority="13501"/>
    <cfRule type="duplicateValues" dxfId="12613" priority="13502"/>
    <cfRule type="duplicateValues" dxfId="12612" priority="13503"/>
    <cfRule type="duplicateValues" dxfId="12611" priority="13504"/>
    <cfRule type="duplicateValues" dxfId="12610" priority="13505"/>
    <cfRule type="duplicateValues" dxfId="12609" priority="13506"/>
    <cfRule type="duplicateValues" dxfId="12608" priority="13507"/>
    <cfRule type="duplicateValues" dxfId="12607" priority="13508"/>
    <cfRule type="duplicateValues" dxfId="12606" priority="13509"/>
    <cfRule type="duplicateValues" dxfId="12605" priority="13510"/>
    <cfRule type="duplicateValues" dxfId="12604" priority="13511"/>
    <cfRule type="duplicateValues" dxfId="12603" priority="13512"/>
    <cfRule type="duplicateValues" dxfId="12602" priority="13513"/>
    <cfRule type="duplicateValues" dxfId="12601" priority="13514"/>
    <cfRule type="duplicateValues" dxfId="12600" priority="13515"/>
    <cfRule type="duplicateValues" dxfId="12599" priority="13516"/>
    <cfRule type="duplicateValues" dxfId="12598" priority="13517"/>
    <cfRule type="duplicateValues" dxfId="12597" priority="13518"/>
    <cfRule type="duplicateValues" dxfId="12596" priority="13519"/>
    <cfRule type="duplicateValues" dxfId="12595" priority="13520"/>
    <cfRule type="duplicateValues" dxfId="12594" priority="13521"/>
    <cfRule type="duplicateValues" dxfId="12593" priority="13522"/>
    <cfRule type="duplicateValues" dxfId="12592" priority="13523"/>
    <cfRule type="duplicateValues" dxfId="12591" priority="13524"/>
    <cfRule type="duplicateValues" dxfId="12590" priority="13525"/>
    <cfRule type="duplicateValues" dxfId="12589" priority="13526"/>
    <cfRule type="duplicateValues" dxfId="12588" priority="13527"/>
    <cfRule type="duplicateValues" dxfId="12587" priority="13528"/>
    <cfRule type="duplicateValues" dxfId="12586" priority="13529"/>
    <cfRule type="duplicateValues" dxfId="12585" priority="13530"/>
    <cfRule type="duplicateValues" dxfId="12584" priority="13531"/>
    <cfRule type="duplicateValues" dxfId="12583" priority="13532"/>
    <cfRule type="duplicateValues" dxfId="12582" priority="13533"/>
    <cfRule type="duplicateValues" dxfId="12581" priority="13534"/>
    <cfRule type="duplicateValues" dxfId="12580" priority="13535"/>
    <cfRule type="duplicateValues" dxfId="12579" priority="13536"/>
    <cfRule type="duplicateValues" dxfId="12578" priority="13537"/>
    <cfRule type="duplicateValues" dxfId="12577" priority="13538"/>
    <cfRule type="duplicateValues" dxfId="12576" priority="13539"/>
    <cfRule type="duplicateValues" dxfId="12575" priority="13540"/>
    <cfRule type="duplicateValues" dxfId="12574" priority="13541"/>
    <cfRule type="duplicateValues" dxfId="12573" priority="13542"/>
    <cfRule type="duplicateValues" dxfId="12572" priority="13543"/>
    <cfRule type="duplicateValues" dxfId="12571" priority="13544"/>
    <cfRule type="duplicateValues" dxfId="12570" priority="13545"/>
    <cfRule type="duplicateValues" dxfId="12569" priority="13546"/>
    <cfRule type="duplicateValues" dxfId="12568" priority="13547"/>
  </conditionalFormatting>
  <conditionalFormatting sqref="L85">
    <cfRule type="duplicateValues" dxfId="12567" priority="13548"/>
    <cfRule type="duplicateValues" dxfId="12566" priority="13549"/>
    <cfRule type="duplicateValues" dxfId="12565" priority="13550"/>
    <cfRule type="duplicateValues" dxfId="12564" priority="13551"/>
    <cfRule type="duplicateValues" dxfId="12563" priority="13552"/>
    <cfRule type="duplicateValues" dxfId="12562" priority="13553"/>
    <cfRule type="duplicateValues" dxfId="12561" priority="13554"/>
    <cfRule type="duplicateValues" dxfId="12560" priority="13555"/>
    <cfRule type="duplicateValues" dxfId="12559" priority="13556"/>
    <cfRule type="duplicateValues" dxfId="12558" priority="13557"/>
  </conditionalFormatting>
  <conditionalFormatting sqref="L85:L91 L75:L79 L81:L82 L80:N80">
    <cfRule type="duplicateValues" dxfId="12557" priority="13585"/>
    <cfRule type="duplicateValues" dxfId="12556" priority="13598"/>
    <cfRule type="duplicateValues" dxfId="12555" priority="13599"/>
    <cfRule type="duplicateValues" dxfId="12554" priority="13645"/>
    <cfRule type="duplicateValues" dxfId="12553" priority="13646"/>
    <cfRule type="duplicateValues" dxfId="12552" priority="13647"/>
  </conditionalFormatting>
  <conditionalFormatting sqref="L85:L91">
    <cfRule type="duplicateValues" dxfId="12551" priority="13590"/>
    <cfRule type="duplicateValues" dxfId="12550" priority="13666"/>
    <cfRule type="duplicateValues" dxfId="12549" priority="13667"/>
  </conditionalFormatting>
  <conditionalFormatting sqref="L86:L87">
    <cfRule type="duplicateValues" dxfId="12548" priority="13558"/>
    <cfRule type="duplicateValues" dxfId="12547" priority="13559"/>
  </conditionalFormatting>
  <conditionalFormatting sqref="L86:L91 L75:L79 L81:L82 L80:N80">
    <cfRule type="duplicateValues" dxfId="12546" priority="13609"/>
    <cfRule type="duplicateValues" dxfId="12545" priority="13610"/>
    <cfRule type="duplicateValues" dxfId="12544" priority="13611"/>
    <cfRule type="duplicateValues" dxfId="12543" priority="13612"/>
    <cfRule type="duplicateValues" dxfId="12542" priority="13630"/>
    <cfRule type="duplicateValues" dxfId="12541" priority="13631"/>
    <cfRule type="duplicateValues" dxfId="12540" priority="13632"/>
    <cfRule type="duplicateValues" dxfId="12539" priority="13668"/>
    <cfRule type="duplicateValues" dxfId="12538" priority="13685"/>
    <cfRule type="duplicateValues" dxfId="12537" priority="13686"/>
    <cfRule type="duplicateValues" dxfId="12536" priority="13706"/>
  </conditionalFormatting>
  <conditionalFormatting sqref="L86:L91">
    <cfRule type="duplicateValues" dxfId="12535" priority="13663"/>
    <cfRule type="duplicateValues" dxfId="12534" priority="13664"/>
    <cfRule type="duplicateValues" dxfId="12533" priority="13665"/>
    <cfRule type="duplicateValues" dxfId="12532" priority="13695"/>
    <cfRule type="duplicateValues" dxfId="12531" priority="13713"/>
  </conditionalFormatting>
  <conditionalFormatting sqref="L88:L91 L75:L79 L81:L82 L80:N80">
    <cfRule type="duplicateValues" dxfId="12530" priority="13592"/>
  </conditionalFormatting>
  <conditionalFormatting sqref="L88:L91">
    <cfRule type="duplicateValues" dxfId="12529" priority="13705"/>
  </conditionalFormatting>
  <conditionalFormatting sqref="L91">
    <cfRule type="duplicateValues" dxfId="12528" priority="13560"/>
  </conditionalFormatting>
  <conditionalFormatting sqref="L92:L93">
    <cfRule type="duplicateValues" dxfId="12527" priority="12831"/>
    <cfRule type="duplicateValues" dxfId="12526" priority="12832"/>
    <cfRule type="duplicateValues" dxfId="12525" priority="12833"/>
    <cfRule type="duplicateValues" dxfId="12524" priority="12834"/>
    <cfRule type="duplicateValues" dxfId="12523" priority="12835"/>
    <cfRule type="duplicateValues" dxfId="12522" priority="12836"/>
    <cfRule type="duplicateValues" dxfId="12521" priority="12837"/>
    <cfRule type="duplicateValues" dxfId="12520" priority="12838"/>
    <cfRule type="duplicateValues" dxfId="12519" priority="12839"/>
    <cfRule type="duplicateValues" dxfId="12518" priority="12840"/>
    <cfRule type="duplicateValues" dxfId="12517" priority="12841"/>
    <cfRule type="duplicateValues" dxfId="12516" priority="12842"/>
    <cfRule type="duplicateValues" dxfId="12515" priority="12843"/>
    <cfRule type="duplicateValues" dxfId="12514" priority="12844"/>
    <cfRule type="duplicateValues" dxfId="12513" priority="12845"/>
    <cfRule type="duplicateValues" dxfId="12512" priority="12846"/>
    <cfRule type="duplicateValues" dxfId="12511" priority="12847"/>
    <cfRule type="duplicateValues" dxfId="12510" priority="12848"/>
    <cfRule type="duplicateValues" dxfId="12509" priority="12849"/>
    <cfRule type="duplicateValues" dxfId="12508" priority="12850"/>
    <cfRule type="duplicateValues" dxfId="12507" priority="12851"/>
    <cfRule type="duplicateValues" dxfId="12506" priority="12852"/>
    <cfRule type="duplicateValues" dxfId="12505" priority="12853"/>
    <cfRule type="duplicateValues" dxfId="12504" priority="12854"/>
    <cfRule type="duplicateValues" dxfId="12503" priority="12855"/>
    <cfRule type="duplicateValues" dxfId="12502" priority="12856"/>
    <cfRule type="duplicateValues" dxfId="12501" priority="12857"/>
    <cfRule type="duplicateValues" dxfId="12500" priority="12858"/>
    <cfRule type="duplicateValues" dxfId="12499" priority="12859"/>
    <cfRule type="duplicateValues" dxfId="12498" priority="12860"/>
    <cfRule type="duplicateValues" dxfId="12497" priority="12861"/>
  </conditionalFormatting>
  <conditionalFormatting sqref="L94:L95">
    <cfRule type="duplicateValues" dxfId="12496" priority="13996"/>
    <cfRule type="duplicateValues" dxfId="12495" priority="13997"/>
    <cfRule type="duplicateValues" dxfId="12494" priority="13998"/>
    <cfRule type="duplicateValues" dxfId="12493" priority="13999"/>
    <cfRule type="duplicateValues" dxfId="12492" priority="14000"/>
    <cfRule type="duplicateValues" dxfId="12491" priority="14001"/>
    <cfRule type="duplicateValues" dxfId="12490" priority="14002"/>
    <cfRule type="duplicateValues" dxfId="12489" priority="14003"/>
    <cfRule type="duplicateValues" dxfId="12488" priority="14004"/>
    <cfRule type="duplicateValues" dxfId="12487" priority="14005"/>
    <cfRule type="duplicateValues" dxfId="12486" priority="14006"/>
    <cfRule type="duplicateValues" dxfId="12485" priority="14007"/>
    <cfRule type="duplicateValues" dxfId="12484" priority="14008"/>
    <cfRule type="duplicateValues" dxfId="12483" priority="14009"/>
    <cfRule type="duplicateValues" dxfId="12482" priority="14010"/>
    <cfRule type="duplicateValues" dxfId="12481" priority="14011"/>
    <cfRule type="duplicateValues" dxfId="12480" priority="14012"/>
    <cfRule type="duplicateValues" dxfId="12479" priority="14013"/>
    <cfRule type="duplicateValues" dxfId="12478" priority="14014"/>
    <cfRule type="duplicateValues" dxfId="12477" priority="14015"/>
    <cfRule type="duplicateValues" dxfId="12476" priority="14016"/>
    <cfRule type="duplicateValues" dxfId="12475" priority="14017"/>
    <cfRule type="duplicateValues" dxfId="12474" priority="14018"/>
    <cfRule type="duplicateValues" dxfId="12473" priority="14019"/>
  </conditionalFormatting>
  <conditionalFormatting sqref="L99:L103">
    <cfRule type="duplicateValues" dxfId="12472" priority="14020"/>
    <cfRule type="duplicateValues" dxfId="12471" priority="14021"/>
  </conditionalFormatting>
  <conditionalFormatting sqref="L99:L107">
    <cfRule type="duplicateValues" dxfId="12470" priority="14470"/>
    <cfRule type="duplicateValues" dxfId="12469" priority="14471"/>
    <cfRule type="duplicateValues" dxfId="12468" priority="14472"/>
    <cfRule type="duplicateValues" dxfId="12467" priority="14473"/>
    <cfRule type="duplicateValues" dxfId="12466" priority="14474"/>
    <cfRule type="duplicateValues" dxfId="12465" priority="14475"/>
  </conditionalFormatting>
  <conditionalFormatting sqref="L100:L101">
    <cfRule type="duplicateValues" dxfId="12464" priority="14022"/>
    <cfRule type="duplicateValues" dxfId="12463" priority="14023"/>
    <cfRule type="duplicateValues" dxfId="12462" priority="14024"/>
    <cfRule type="duplicateValues" dxfId="12461" priority="14025"/>
    <cfRule type="duplicateValues" dxfId="12460" priority="14026"/>
    <cfRule type="duplicateValues" dxfId="12459" priority="14027"/>
    <cfRule type="duplicateValues" dxfId="12458" priority="14028"/>
    <cfRule type="duplicateValues" dxfId="12457" priority="14029"/>
    <cfRule type="duplicateValues" dxfId="12456" priority="14030"/>
    <cfRule type="duplicateValues" dxfId="12455" priority="14031"/>
    <cfRule type="duplicateValues" dxfId="12454" priority="14032"/>
    <cfRule type="duplicateValues" dxfId="12453" priority="14033"/>
    <cfRule type="duplicateValues" dxfId="12452" priority="14034"/>
    <cfRule type="duplicateValues" dxfId="12451" priority="14035"/>
    <cfRule type="duplicateValues" dxfId="12450" priority="14036"/>
    <cfRule type="duplicateValues" dxfId="12449" priority="14037"/>
    <cfRule type="duplicateValues" dxfId="12448" priority="14038"/>
    <cfRule type="duplicateValues" dxfId="12447" priority="14039"/>
    <cfRule type="duplicateValues" dxfId="12446" priority="14040"/>
    <cfRule type="duplicateValues" dxfId="12445" priority="14041"/>
    <cfRule type="duplicateValues" dxfId="12444" priority="14042"/>
    <cfRule type="duplicateValues" dxfId="12443" priority="14043"/>
    <cfRule type="duplicateValues" dxfId="12442" priority="14044"/>
    <cfRule type="duplicateValues" dxfId="12441" priority="14045"/>
    <cfRule type="duplicateValues" dxfId="12440" priority="14046"/>
    <cfRule type="duplicateValues" dxfId="12439" priority="14047"/>
    <cfRule type="duplicateValues" dxfId="12438" priority="14048"/>
    <cfRule type="duplicateValues" dxfId="12437" priority="14049"/>
    <cfRule type="duplicateValues" dxfId="12436" priority="14050"/>
    <cfRule type="duplicateValues" dxfId="12435" priority="14051"/>
    <cfRule type="duplicateValues" dxfId="12434" priority="14052"/>
    <cfRule type="duplicateValues" dxfId="12433" priority="14053"/>
    <cfRule type="duplicateValues" dxfId="12432" priority="14054"/>
    <cfRule type="duplicateValues" dxfId="12431" priority="14055"/>
    <cfRule type="duplicateValues" dxfId="12430" priority="14056"/>
    <cfRule type="duplicateValues" dxfId="12429" priority="14057"/>
    <cfRule type="duplicateValues" dxfId="12428" priority="14058"/>
    <cfRule type="duplicateValues" dxfId="12427" priority="14059"/>
    <cfRule type="duplicateValues" dxfId="12426" priority="14060"/>
    <cfRule type="duplicateValues" dxfId="12425" priority="14061"/>
    <cfRule type="duplicateValues" dxfId="12424" priority="14062"/>
    <cfRule type="duplicateValues" dxfId="12423" priority="14063"/>
    <cfRule type="duplicateValues" dxfId="12422" priority="14064"/>
    <cfRule type="duplicateValues" dxfId="12421" priority="14065"/>
    <cfRule type="duplicateValues" dxfId="12420" priority="14066"/>
    <cfRule type="duplicateValues" dxfId="12419" priority="14067"/>
    <cfRule type="duplicateValues" dxfId="12418" priority="14068"/>
    <cfRule type="duplicateValues" dxfId="12417" priority="14069"/>
    <cfRule type="duplicateValues" dxfId="12416" priority="14070"/>
    <cfRule type="duplicateValues" dxfId="12415" priority="14071"/>
    <cfRule type="duplicateValues" dxfId="12414" priority="14072"/>
    <cfRule type="duplicateValues" dxfId="12413" priority="14073"/>
    <cfRule type="duplicateValues" dxfId="12412" priority="14074"/>
    <cfRule type="duplicateValues" dxfId="12411" priority="14075"/>
    <cfRule type="duplicateValues" dxfId="12410" priority="14076"/>
    <cfRule type="duplicateValues" dxfId="12409" priority="14077"/>
    <cfRule type="duplicateValues" dxfId="12408" priority="14078"/>
    <cfRule type="duplicateValues" dxfId="12407" priority="14079"/>
    <cfRule type="duplicateValues" dxfId="12406" priority="14080"/>
    <cfRule type="duplicateValues" dxfId="12405" priority="14081"/>
    <cfRule type="duplicateValues" dxfId="12404" priority="14082"/>
    <cfRule type="duplicateValues" dxfId="12403" priority="14083"/>
    <cfRule type="duplicateValues" dxfId="12402" priority="14084"/>
    <cfRule type="duplicateValues" dxfId="12401" priority="14085"/>
    <cfRule type="duplicateValues" dxfId="12400" priority="14086"/>
    <cfRule type="duplicateValues" dxfId="12399" priority="14087"/>
    <cfRule type="duplicateValues" dxfId="12398" priority="14088"/>
    <cfRule type="duplicateValues" dxfId="12397" priority="14089"/>
    <cfRule type="duplicateValues" dxfId="12396" priority="14090"/>
    <cfRule type="duplicateValues" dxfId="12395" priority="14091"/>
    <cfRule type="duplicateValues" dxfId="12394" priority="14092"/>
    <cfRule type="duplicateValues" dxfId="12393" priority="14093"/>
    <cfRule type="duplicateValues" dxfId="12392" priority="14094"/>
    <cfRule type="duplicateValues" dxfId="12391" priority="14095"/>
    <cfRule type="duplicateValues" dxfId="12390" priority="14096"/>
    <cfRule type="duplicateValues" dxfId="12389" priority="14097"/>
    <cfRule type="duplicateValues" dxfId="12388" priority="14098"/>
    <cfRule type="duplicateValues" dxfId="12387" priority="14099"/>
    <cfRule type="duplicateValues" dxfId="12386" priority="14100"/>
    <cfRule type="duplicateValues" dxfId="12385" priority="14101"/>
    <cfRule type="duplicateValues" dxfId="12384" priority="14102"/>
    <cfRule type="duplicateValues" dxfId="12383" priority="14103"/>
    <cfRule type="duplicateValues" dxfId="12382" priority="14104"/>
    <cfRule type="duplicateValues" dxfId="12381" priority="14105"/>
    <cfRule type="duplicateValues" dxfId="12380" priority="14106"/>
    <cfRule type="duplicateValues" dxfId="12379" priority="14107"/>
    <cfRule type="duplicateValues" dxfId="12378" priority="14108"/>
    <cfRule type="duplicateValues" dxfId="12377" priority="14109"/>
    <cfRule type="duplicateValues" dxfId="12376" priority="14110"/>
    <cfRule type="duplicateValues" dxfId="12375" priority="14111"/>
    <cfRule type="duplicateValues" dxfId="12374" priority="14112"/>
    <cfRule type="duplicateValues" dxfId="12373" priority="14113"/>
  </conditionalFormatting>
  <conditionalFormatting sqref="L102">
    <cfRule type="duplicateValues" dxfId="12372" priority="14114"/>
    <cfRule type="duplicateValues" dxfId="12371" priority="14115"/>
    <cfRule type="duplicateValues" dxfId="12370" priority="14116"/>
    <cfRule type="duplicateValues" dxfId="12369" priority="14117"/>
    <cfRule type="duplicateValues" dxfId="12368" priority="14118"/>
    <cfRule type="duplicateValues" dxfId="12367" priority="14119"/>
    <cfRule type="duplicateValues" dxfId="12366" priority="14120"/>
    <cfRule type="duplicateValues" dxfId="12365" priority="14121"/>
    <cfRule type="duplicateValues" dxfId="12364" priority="14122"/>
    <cfRule type="duplicateValues" dxfId="12363" priority="14123"/>
    <cfRule type="duplicateValues" dxfId="12362" priority="14124"/>
    <cfRule type="duplicateValues" dxfId="12361" priority="14125"/>
    <cfRule type="duplicateValues" dxfId="12360" priority="14126"/>
  </conditionalFormatting>
  <conditionalFormatting sqref="L102:L103">
    <cfRule type="duplicateValues" dxfId="12359" priority="14127"/>
    <cfRule type="duplicateValues" dxfId="12358" priority="14128"/>
    <cfRule type="duplicateValues" dxfId="12357" priority="14129"/>
    <cfRule type="duplicateValues" dxfId="12356" priority="14130"/>
    <cfRule type="duplicateValues" dxfId="12355" priority="14131"/>
    <cfRule type="duplicateValues" dxfId="12354" priority="14132"/>
    <cfRule type="duplicateValues" dxfId="12353" priority="14133"/>
    <cfRule type="duplicateValues" dxfId="12352" priority="14134"/>
    <cfRule type="duplicateValues" dxfId="12351" priority="14135"/>
    <cfRule type="duplicateValues" dxfId="12350" priority="14136"/>
    <cfRule type="duplicateValues" dxfId="12349" priority="14137"/>
    <cfRule type="duplicateValues" dxfId="12348" priority="14138"/>
    <cfRule type="duplicateValues" dxfId="12347" priority="14139"/>
    <cfRule type="duplicateValues" dxfId="12346" priority="14140"/>
    <cfRule type="duplicateValues" dxfId="12345" priority="14141"/>
    <cfRule type="duplicateValues" dxfId="12344" priority="14142"/>
    <cfRule type="duplicateValues" dxfId="12343" priority="14143"/>
    <cfRule type="duplicateValues" dxfId="12342" priority="14144"/>
    <cfRule type="duplicateValues" dxfId="12341" priority="14145"/>
    <cfRule type="duplicateValues" dxfId="12340" priority="14146"/>
    <cfRule type="duplicateValues" dxfId="12339" priority="14147"/>
    <cfRule type="duplicateValues" dxfId="12338" priority="14148"/>
    <cfRule type="duplicateValues" dxfId="12337" priority="14149"/>
    <cfRule type="duplicateValues" dxfId="12336" priority="14150"/>
    <cfRule type="duplicateValues" dxfId="12335" priority="14151"/>
    <cfRule type="duplicateValues" dxfId="12334" priority="14152"/>
    <cfRule type="duplicateValues" dxfId="12333" priority="14153"/>
    <cfRule type="duplicateValues" dxfId="12332" priority="14154"/>
    <cfRule type="duplicateValues" dxfId="12331" priority="14155"/>
  </conditionalFormatting>
  <conditionalFormatting sqref="L103">
    <cfRule type="duplicateValues" dxfId="12330" priority="14156"/>
    <cfRule type="duplicateValues" dxfId="12329" priority="14157"/>
    <cfRule type="duplicateValues" dxfId="12328" priority="14158"/>
    <cfRule type="duplicateValues" dxfId="12327" priority="14159"/>
    <cfRule type="duplicateValues" dxfId="12326" priority="14160"/>
    <cfRule type="duplicateValues" dxfId="12325" priority="14161"/>
    <cfRule type="duplicateValues" dxfId="12324" priority="14162"/>
    <cfRule type="duplicateValues" dxfId="12323" priority="14163"/>
    <cfRule type="duplicateValues" dxfId="12322" priority="14164"/>
    <cfRule type="duplicateValues" dxfId="12321" priority="14165"/>
    <cfRule type="duplicateValues" dxfId="12320" priority="14166"/>
    <cfRule type="duplicateValues" dxfId="12319" priority="14167"/>
    <cfRule type="duplicateValues" dxfId="12318" priority="14168"/>
    <cfRule type="duplicateValues" dxfId="12317" priority="14169"/>
    <cfRule type="duplicateValues" dxfId="12316" priority="14170"/>
    <cfRule type="duplicateValues" dxfId="12315" priority="14171"/>
    <cfRule type="duplicateValues" dxfId="12314" priority="14172"/>
    <cfRule type="duplicateValues" dxfId="12313" priority="14173"/>
    <cfRule type="duplicateValues" dxfId="12312" priority="14174"/>
    <cfRule type="duplicateValues" dxfId="12311" priority="14175"/>
    <cfRule type="duplicateValues" dxfId="12310" priority="14176"/>
    <cfRule type="duplicateValues" dxfId="12309" priority="14177"/>
    <cfRule type="duplicateValues" dxfId="12308" priority="14178"/>
    <cfRule type="duplicateValues" dxfId="12307" priority="14179"/>
    <cfRule type="duplicateValues" dxfId="12306" priority="14180"/>
    <cfRule type="duplicateValues" dxfId="12305" priority="14181"/>
    <cfRule type="duplicateValues" dxfId="12304" priority="14182"/>
    <cfRule type="duplicateValues" dxfId="12303" priority="14183"/>
    <cfRule type="duplicateValues" dxfId="12302" priority="14184"/>
    <cfRule type="duplicateValues" dxfId="12301" priority="14185"/>
    <cfRule type="duplicateValues" dxfId="12300" priority="14186"/>
    <cfRule type="duplicateValues" dxfId="12299" priority="14187"/>
    <cfRule type="duplicateValues" dxfId="12298" priority="14188"/>
    <cfRule type="duplicateValues" dxfId="12297" priority="14189"/>
  </conditionalFormatting>
  <conditionalFormatting sqref="L104">
    <cfRule type="duplicateValues" dxfId="12296" priority="14190"/>
    <cfRule type="duplicateValues" dxfId="12295" priority="14191"/>
    <cfRule type="duplicateValues" dxfId="12294" priority="14192"/>
    <cfRule type="duplicateValues" dxfId="12293" priority="14193"/>
    <cfRule type="duplicateValues" dxfId="12292" priority="14194"/>
    <cfRule type="duplicateValues" dxfId="12291" priority="14195"/>
    <cfRule type="duplicateValues" dxfId="12290" priority="14196"/>
    <cfRule type="duplicateValues" dxfId="12289" priority="14197"/>
    <cfRule type="duplicateValues" dxfId="12288" priority="14198"/>
    <cfRule type="duplicateValues" dxfId="12287" priority="14199"/>
    <cfRule type="duplicateValues" dxfId="12286" priority="14200"/>
    <cfRule type="duplicateValues" dxfId="12285" priority="14201"/>
    <cfRule type="duplicateValues" dxfId="12284" priority="14202"/>
    <cfRule type="duplicateValues" dxfId="12283" priority="14203"/>
    <cfRule type="duplicateValues" dxfId="12282" priority="14204"/>
    <cfRule type="duplicateValues" dxfId="12281" priority="14205"/>
    <cfRule type="duplicateValues" dxfId="12280" priority="14206"/>
    <cfRule type="duplicateValues" dxfId="12279" priority="14207"/>
    <cfRule type="duplicateValues" dxfId="12278" priority="14208"/>
    <cfRule type="duplicateValues" dxfId="12277" priority="14209"/>
    <cfRule type="duplicateValues" dxfId="12276" priority="14210"/>
    <cfRule type="duplicateValues" dxfId="12275" priority="14211"/>
    <cfRule type="duplicateValues" dxfId="12274" priority="14212"/>
    <cfRule type="duplicateValues" dxfId="12273" priority="14213"/>
    <cfRule type="duplicateValues" dxfId="12272" priority="14214"/>
    <cfRule type="duplicateValues" dxfId="12271" priority="14215"/>
    <cfRule type="duplicateValues" dxfId="12270" priority="14216"/>
    <cfRule type="duplicateValues" dxfId="12269" priority="14217"/>
    <cfRule type="duplicateValues" dxfId="12268" priority="14218"/>
    <cfRule type="duplicateValues" dxfId="12267" priority="14219"/>
    <cfRule type="duplicateValues" dxfId="12266" priority="14220"/>
    <cfRule type="duplicateValues" dxfId="12265" priority="14221"/>
    <cfRule type="duplicateValues" dxfId="12264" priority="14222"/>
    <cfRule type="duplicateValues" dxfId="12263" priority="14223"/>
    <cfRule type="duplicateValues" dxfId="12262" priority="14224"/>
    <cfRule type="duplicateValues" dxfId="12261" priority="14225"/>
    <cfRule type="duplicateValues" dxfId="12260" priority="14226"/>
    <cfRule type="duplicateValues" dxfId="12259" priority="14227"/>
    <cfRule type="duplicateValues" dxfId="12258" priority="14228"/>
    <cfRule type="duplicateValues" dxfId="12257" priority="14229"/>
    <cfRule type="duplicateValues" dxfId="12256" priority="14230"/>
    <cfRule type="duplicateValues" dxfId="12255" priority="14231"/>
    <cfRule type="duplicateValues" dxfId="12254" priority="14232"/>
    <cfRule type="duplicateValues" dxfId="12253" priority="14233"/>
    <cfRule type="duplicateValues" dxfId="12252" priority="14234"/>
    <cfRule type="duplicateValues" dxfId="12251" priority="14235"/>
    <cfRule type="duplicateValues" dxfId="12250" priority="14236"/>
    <cfRule type="duplicateValues" dxfId="12249" priority="14237"/>
    <cfRule type="duplicateValues" dxfId="12248" priority="14238"/>
    <cfRule type="duplicateValues" dxfId="12247" priority="14239"/>
    <cfRule type="duplicateValues" dxfId="12246" priority="14240"/>
    <cfRule type="duplicateValues" dxfId="12245" priority="14241"/>
    <cfRule type="duplicateValues" dxfId="12244" priority="14242"/>
    <cfRule type="duplicateValues" dxfId="12243" priority="14243"/>
    <cfRule type="duplicateValues" dxfId="12242" priority="14244"/>
    <cfRule type="duplicateValues" dxfId="12241" priority="14245"/>
    <cfRule type="duplicateValues" dxfId="12240" priority="14246"/>
    <cfRule type="duplicateValues" dxfId="12239" priority="14247"/>
    <cfRule type="duplicateValues" dxfId="12238" priority="14248"/>
    <cfRule type="duplicateValues" dxfId="12237" priority="14249"/>
    <cfRule type="duplicateValues" dxfId="12236" priority="14250"/>
    <cfRule type="duplicateValues" dxfId="12235" priority="14251"/>
    <cfRule type="duplicateValues" dxfId="12234" priority="14252"/>
    <cfRule type="duplicateValues" dxfId="12233" priority="14253"/>
    <cfRule type="duplicateValues" dxfId="12232" priority="14254"/>
    <cfRule type="duplicateValues" dxfId="12231" priority="14255"/>
    <cfRule type="duplicateValues" dxfId="12230" priority="14256"/>
    <cfRule type="duplicateValues" dxfId="12229" priority="14257"/>
    <cfRule type="duplicateValues" dxfId="12228" priority="14258"/>
    <cfRule type="duplicateValues" dxfId="12227" priority="14259"/>
    <cfRule type="duplicateValues" dxfId="12226" priority="14260"/>
    <cfRule type="duplicateValues" dxfId="12225" priority="14261"/>
    <cfRule type="duplicateValues" dxfId="12224" priority="14262"/>
    <cfRule type="duplicateValues" dxfId="12223" priority="14263"/>
    <cfRule type="duplicateValues" dxfId="12222" priority="14264"/>
    <cfRule type="duplicateValues" dxfId="12221" priority="14265"/>
    <cfRule type="duplicateValues" dxfId="12220" priority="14266"/>
    <cfRule type="duplicateValues" dxfId="12219" priority="14267"/>
    <cfRule type="duplicateValues" dxfId="12218" priority="14268"/>
    <cfRule type="duplicateValues" dxfId="12217" priority="14269"/>
    <cfRule type="duplicateValues" dxfId="12216" priority="14270"/>
    <cfRule type="duplicateValues" dxfId="12215" priority="14271"/>
    <cfRule type="duplicateValues" dxfId="12214" priority="14272"/>
    <cfRule type="duplicateValues" dxfId="12213" priority="14273"/>
    <cfRule type="duplicateValues" dxfId="12212" priority="14274"/>
    <cfRule type="duplicateValues" dxfId="12211" priority="14275"/>
    <cfRule type="duplicateValues" dxfId="12210" priority="14276"/>
    <cfRule type="duplicateValues" dxfId="12209" priority="14277"/>
    <cfRule type="duplicateValues" dxfId="12208" priority="14278"/>
    <cfRule type="duplicateValues" dxfId="12207" priority="14279"/>
    <cfRule type="duplicateValues" dxfId="12206" priority="14280"/>
    <cfRule type="duplicateValues" dxfId="12205" priority="14281"/>
    <cfRule type="duplicateValues" dxfId="12204" priority="14282"/>
  </conditionalFormatting>
  <conditionalFormatting sqref="L104:L106">
    <cfRule type="duplicateValues" dxfId="12203" priority="14469"/>
  </conditionalFormatting>
  <conditionalFormatting sqref="L105">
    <cfRule type="duplicateValues" dxfId="12202" priority="14283"/>
    <cfRule type="duplicateValues" dxfId="12201" priority="14284"/>
    <cfRule type="duplicateValues" dxfId="12200" priority="14285"/>
    <cfRule type="duplicateValues" dxfId="12199" priority="14286"/>
    <cfRule type="duplicateValues" dxfId="12198" priority="14287"/>
    <cfRule type="duplicateValues" dxfId="12197" priority="14288"/>
    <cfRule type="duplicateValues" dxfId="12196" priority="14289"/>
    <cfRule type="duplicateValues" dxfId="12195" priority="14290"/>
    <cfRule type="duplicateValues" dxfId="12194" priority="14291"/>
    <cfRule type="duplicateValues" dxfId="12193" priority="14292"/>
    <cfRule type="duplicateValues" dxfId="12192" priority="14293"/>
    <cfRule type="duplicateValues" dxfId="12191" priority="14294"/>
    <cfRule type="duplicateValues" dxfId="12190" priority="14295"/>
    <cfRule type="duplicateValues" dxfId="12189" priority="14296"/>
    <cfRule type="duplicateValues" dxfId="12188" priority="14297"/>
    <cfRule type="duplicateValues" dxfId="12187" priority="14298"/>
    <cfRule type="duplicateValues" dxfId="12186" priority="14299"/>
    <cfRule type="duplicateValues" dxfId="12185" priority="14300"/>
    <cfRule type="duplicateValues" dxfId="12184" priority="14301"/>
    <cfRule type="duplicateValues" dxfId="12183" priority="14302"/>
    <cfRule type="duplicateValues" dxfId="12182" priority="14303"/>
    <cfRule type="duplicateValues" dxfId="12181" priority="14304"/>
    <cfRule type="duplicateValues" dxfId="12180" priority="14305"/>
    <cfRule type="duplicateValues" dxfId="12179" priority="14306"/>
    <cfRule type="duplicateValues" dxfId="12178" priority="14307"/>
    <cfRule type="duplicateValues" dxfId="12177" priority="14308"/>
    <cfRule type="duplicateValues" dxfId="12176" priority="14309"/>
    <cfRule type="duplicateValues" dxfId="12175" priority="14310"/>
    <cfRule type="duplicateValues" dxfId="12174" priority="14311"/>
    <cfRule type="duplicateValues" dxfId="12173" priority="14312"/>
    <cfRule type="duplicateValues" dxfId="12172" priority="14313"/>
    <cfRule type="duplicateValues" dxfId="12171" priority="14314"/>
    <cfRule type="duplicateValues" dxfId="12170" priority="14315"/>
    <cfRule type="duplicateValues" dxfId="12169" priority="14316"/>
    <cfRule type="duplicateValues" dxfId="12168" priority="14317"/>
    <cfRule type="duplicateValues" dxfId="12167" priority="14318"/>
    <cfRule type="duplicateValues" dxfId="12166" priority="14319"/>
    <cfRule type="duplicateValues" dxfId="12165" priority="14320"/>
    <cfRule type="duplicateValues" dxfId="12164" priority="14321"/>
    <cfRule type="duplicateValues" dxfId="12163" priority="14322"/>
    <cfRule type="duplicateValues" dxfId="12162" priority="14323"/>
    <cfRule type="duplicateValues" dxfId="12161" priority="14324"/>
    <cfRule type="duplicateValues" dxfId="12160" priority="14325"/>
    <cfRule type="duplicateValues" dxfId="12159" priority="14326"/>
    <cfRule type="duplicateValues" dxfId="12158" priority="14327"/>
    <cfRule type="duplicateValues" dxfId="12157" priority="14328"/>
    <cfRule type="duplicateValues" dxfId="12156" priority="14329"/>
    <cfRule type="duplicateValues" dxfId="12155" priority="14330"/>
    <cfRule type="duplicateValues" dxfId="12154" priority="14331"/>
    <cfRule type="duplicateValues" dxfId="12153" priority="14332"/>
    <cfRule type="duplicateValues" dxfId="12152" priority="14333"/>
    <cfRule type="duplicateValues" dxfId="12151" priority="14334"/>
    <cfRule type="duplicateValues" dxfId="12150" priority="14335"/>
    <cfRule type="duplicateValues" dxfId="12149" priority="14336"/>
    <cfRule type="duplicateValues" dxfId="12148" priority="14337"/>
    <cfRule type="duplicateValues" dxfId="12147" priority="14338"/>
    <cfRule type="duplicateValues" dxfId="12146" priority="14339"/>
    <cfRule type="duplicateValues" dxfId="12145" priority="14340"/>
    <cfRule type="duplicateValues" dxfId="12144" priority="14341"/>
    <cfRule type="duplicateValues" dxfId="12143" priority="14342"/>
    <cfRule type="duplicateValues" dxfId="12142" priority="14343"/>
    <cfRule type="duplicateValues" dxfId="12141" priority="14344"/>
    <cfRule type="duplicateValues" dxfId="12140" priority="14345"/>
    <cfRule type="duplicateValues" dxfId="12139" priority="14346"/>
    <cfRule type="duplicateValues" dxfId="12138" priority="14347"/>
    <cfRule type="duplicateValues" dxfId="12137" priority="14348"/>
    <cfRule type="duplicateValues" dxfId="12136" priority="14349"/>
    <cfRule type="duplicateValues" dxfId="12135" priority="14350"/>
    <cfRule type="duplicateValues" dxfId="12134" priority="14351"/>
    <cfRule type="duplicateValues" dxfId="12133" priority="14352"/>
    <cfRule type="duplicateValues" dxfId="12132" priority="14353"/>
    <cfRule type="duplicateValues" dxfId="12131" priority="14354"/>
    <cfRule type="duplicateValues" dxfId="12130" priority="14355"/>
    <cfRule type="duplicateValues" dxfId="12129" priority="14356"/>
    <cfRule type="duplicateValues" dxfId="12128" priority="14357"/>
    <cfRule type="duplicateValues" dxfId="12127" priority="14358"/>
    <cfRule type="duplicateValues" dxfId="12126" priority="14359"/>
    <cfRule type="duplicateValues" dxfId="12125" priority="14360"/>
    <cfRule type="duplicateValues" dxfId="12124" priority="14361"/>
    <cfRule type="duplicateValues" dxfId="12123" priority="14362"/>
    <cfRule type="duplicateValues" dxfId="12122" priority="14363"/>
    <cfRule type="duplicateValues" dxfId="12121" priority="14364"/>
    <cfRule type="duplicateValues" dxfId="12120" priority="14365"/>
    <cfRule type="duplicateValues" dxfId="12119" priority="14366"/>
    <cfRule type="duplicateValues" dxfId="12118" priority="14367"/>
    <cfRule type="duplicateValues" dxfId="12117" priority="14368"/>
    <cfRule type="duplicateValues" dxfId="12116" priority="14369"/>
    <cfRule type="duplicateValues" dxfId="12115" priority="14370"/>
    <cfRule type="duplicateValues" dxfId="12114" priority="14371"/>
    <cfRule type="duplicateValues" dxfId="12113" priority="14372"/>
    <cfRule type="duplicateValues" dxfId="12112" priority="14373"/>
    <cfRule type="duplicateValues" dxfId="12111" priority="14374"/>
    <cfRule type="duplicateValues" dxfId="12110" priority="14375"/>
  </conditionalFormatting>
  <conditionalFormatting sqref="L106">
    <cfRule type="duplicateValues" dxfId="12109" priority="14376"/>
    <cfRule type="duplicateValues" dxfId="12108" priority="14377"/>
    <cfRule type="duplicateValues" dxfId="12107" priority="14378"/>
    <cfRule type="duplicateValues" dxfId="12106" priority="14379"/>
    <cfRule type="duplicateValues" dxfId="12105" priority="14380"/>
    <cfRule type="duplicateValues" dxfId="12104" priority="14381"/>
    <cfRule type="duplicateValues" dxfId="12103" priority="14382"/>
    <cfRule type="duplicateValues" dxfId="12102" priority="14383"/>
    <cfRule type="duplicateValues" dxfId="12101" priority="14384"/>
    <cfRule type="duplicateValues" dxfId="12100" priority="14385"/>
    <cfRule type="duplicateValues" dxfId="12099" priority="14386"/>
    <cfRule type="duplicateValues" dxfId="12098" priority="14387"/>
    <cfRule type="duplicateValues" dxfId="12097" priority="14388"/>
    <cfRule type="duplicateValues" dxfId="12096" priority="14389"/>
    <cfRule type="duplicateValues" dxfId="12095" priority="14390"/>
    <cfRule type="duplicateValues" dxfId="12094" priority="14391"/>
    <cfRule type="duplicateValues" dxfId="12093" priority="14392"/>
    <cfRule type="duplicateValues" dxfId="12092" priority="14393"/>
    <cfRule type="duplicateValues" dxfId="12091" priority="14394"/>
    <cfRule type="duplicateValues" dxfId="12090" priority="14395"/>
    <cfRule type="duplicateValues" dxfId="12089" priority="14396"/>
    <cfRule type="duplicateValues" dxfId="12088" priority="14397"/>
    <cfRule type="duplicateValues" dxfId="12087" priority="14398"/>
    <cfRule type="duplicateValues" dxfId="12086" priority="14399"/>
    <cfRule type="duplicateValues" dxfId="12085" priority="14400"/>
    <cfRule type="duplicateValues" dxfId="12084" priority="14401"/>
    <cfRule type="duplicateValues" dxfId="12083" priority="14402"/>
    <cfRule type="duplicateValues" dxfId="12082" priority="14403"/>
    <cfRule type="duplicateValues" dxfId="12081" priority="14404"/>
    <cfRule type="duplicateValues" dxfId="12080" priority="14405"/>
    <cfRule type="duplicateValues" dxfId="12079" priority="14406"/>
    <cfRule type="duplicateValues" dxfId="12078" priority="14407"/>
    <cfRule type="duplicateValues" dxfId="12077" priority="14408"/>
    <cfRule type="duplicateValues" dxfId="12076" priority="14409"/>
    <cfRule type="duplicateValues" dxfId="12075" priority="14410"/>
    <cfRule type="duplicateValues" dxfId="12074" priority="14411"/>
    <cfRule type="duplicateValues" dxfId="12073" priority="14412"/>
    <cfRule type="duplicateValues" dxfId="12072" priority="14413"/>
    <cfRule type="duplicateValues" dxfId="12071" priority="14414"/>
    <cfRule type="duplicateValues" dxfId="12070" priority="14415"/>
    <cfRule type="duplicateValues" dxfId="12069" priority="14416"/>
    <cfRule type="duplicateValues" dxfId="12068" priority="14417"/>
    <cfRule type="duplicateValues" dxfId="12067" priority="14418"/>
    <cfRule type="duplicateValues" dxfId="12066" priority="14419"/>
    <cfRule type="duplicateValues" dxfId="12065" priority="14420"/>
    <cfRule type="duplicateValues" dxfId="12064" priority="14421"/>
    <cfRule type="duplicateValues" dxfId="12063" priority="14422"/>
    <cfRule type="duplicateValues" dxfId="12062" priority="14423"/>
    <cfRule type="duplicateValues" dxfId="12061" priority="14424"/>
    <cfRule type="duplicateValues" dxfId="12060" priority="14425"/>
    <cfRule type="duplicateValues" dxfId="12059" priority="14426"/>
    <cfRule type="duplicateValues" dxfId="12058" priority="14427"/>
    <cfRule type="duplicateValues" dxfId="12057" priority="14428"/>
    <cfRule type="duplicateValues" dxfId="12056" priority="14429"/>
    <cfRule type="duplicateValues" dxfId="12055" priority="14430"/>
    <cfRule type="duplicateValues" dxfId="12054" priority="14431"/>
    <cfRule type="duplicateValues" dxfId="12053" priority="14432"/>
    <cfRule type="duplicateValues" dxfId="12052" priority="14433"/>
    <cfRule type="duplicateValues" dxfId="12051" priority="14434"/>
    <cfRule type="duplicateValues" dxfId="12050" priority="14435"/>
    <cfRule type="duplicateValues" dxfId="12049" priority="14436"/>
    <cfRule type="duplicateValues" dxfId="12048" priority="14437"/>
    <cfRule type="duplicateValues" dxfId="12047" priority="14438"/>
    <cfRule type="duplicateValues" dxfId="12046" priority="14439"/>
    <cfRule type="duplicateValues" dxfId="12045" priority="14440"/>
    <cfRule type="duplicateValues" dxfId="12044" priority="14441"/>
    <cfRule type="duplicateValues" dxfId="12043" priority="14442"/>
    <cfRule type="duplicateValues" dxfId="12042" priority="14443"/>
    <cfRule type="duplicateValues" dxfId="12041" priority="14444"/>
    <cfRule type="duplicateValues" dxfId="12040" priority="14445"/>
    <cfRule type="duplicateValues" dxfId="12039" priority="14446"/>
    <cfRule type="duplicateValues" dxfId="12038" priority="14447"/>
    <cfRule type="duplicateValues" dxfId="12037" priority="14448"/>
    <cfRule type="duplicateValues" dxfId="12036" priority="14449"/>
    <cfRule type="duplicateValues" dxfId="12035" priority="14450"/>
    <cfRule type="duplicateValues" dxfId="12034" priority="14451"/>
    <cfRule type="duplicateValues" dxfId="12033" priority="14452"/>
    <cfRule type="duplicateValues" dxfId="12032" priority="14453"/>
    <cfRule type="duplicateValues" dxfId="12031" priority="14454"/>
    <cfRule type="duplicateValues" dxfId="12030" priority="14455"/>
    <cfRule type="duplicateValues" dxfId="12029" priority="14456"/>
    <cfRule type="duplicateValues" dxfId="12028" priority="14457"/>
    <cfRule type="duplicateValues" dxfId="12027" priority="14458"/>
    <cfRule type="duplicateValues" dxfId="12026" priority="14459"/>
    <cfRule type="duplicateValues" dxfId="12025" priority="14460"/>
    <cfRule type="duplicateValues" dxfId="12024" priority="14461"/>
    <cfRule type="duplicateValues" dxfId="12023" priority="14462"/>
    <cfRule type="duplicateValues" dxfId="12022" priority="14463"/>
    <cfRule type="duplicateValues" dxfId="12021" priority="14464"/>
    <cfRule type="duplicateValues" dxfId="12020" priority="14465"/>
    <cfRule type="duplicateValues" dxfId="12019" priority="14466"/>
    <cfRule type="duplicateValues" dxfId="12018" priority="14467"/>
    <cfRule type="duplicateValues" dxfId="12017" priority="14468"/>
  </conditionalFormatting>
  <conditionalFormatting sqref="L107">
    <cfRule type="duplicateValues" dxfId="12016" priority="14476"/>
    <cfRule type="duplicateValues" dxfId="12015" priority="14479"/>
    <cfRule type="duplicateValues" dxfId="12014" priority="14481"/>
    <cfRule type="duplicateValues" dxfId="12013" priority="14482"/>
    <cfRule type="duplicateValues" dxfId="12012" priority="14484"/>
    <cfRule type="duplicateValues" dxfId="12011" priority="14485"/>
    <cfRule type="duplicateValues" dxfId="12010" priority="14486"/>
    <cfRule type="duplicateValues" dxfId="12009" priority="14487"/>
    <cfRule type="duplicateValues" dxfId="12008" priority="14489"/>
    <cfRule type="duplicateValues" dxfId="12007" priority="14490"/>
    <cfRule type="duplicateValues" dxfId="12006" priority="14491"/>
    <cfRule type="duplicateValues" dxfId="12005" priority="14492"/>
    <cfRule type="duplicateValues" dxfId="12004" priority="14493"/>
    <cfRule type="duplicateValues" dxfId="12003" priority="14494"/>
  </conditionalFormatting>
  <conditionalFormatting sqref="L108:L110">
    <cfRule type="duplicateValues" dxfId="12002" priority="12862"/>
    <cfRule type="duplicateValues" dxfId="12001" priority="12863"/>
    <cfRule type="duplicateValues" dxfId="12000" priority="12864"/>
    <cfRule type="duplicateValues" dxfId="11999" priority="12865"/>
  </conditionalFormatting>
  <conditionalFormatting sqref="L111">
    <cfRule type="duplicateValues" dxfId="11998" priority="12866"/>
    <cfRule type="duplicateValues" dxfId="11997" priority="12867"/>
    <cfRule type="duplicateValues" dxfId="11996" priority="12868"/>
    <cfRule type="duplicateValues" dxfId="11995" priority="12869"/>
  </conditionalFormatting>
  <conditionalFormatting sqref="L112">
    <cfRule type="duplicateValues" dxfId="11994" priority="12870"/>
    <cfRule type="duplicateValues" dxfId="11993" priority="12871"/>
    <cfRule type="duplicateValues" dxfId="11992" priority="12872"/>
    <cfRule type="duplicateValues" dxfId="11991" priority="12873"/>
  </conditionalFormatting>
  <conditionalFormatting sqref="L113">
    <cfRule type="duplicateValues" dxfId="11990" priority="14539"/>
  </conditionalFormatting>
  <conditionalFormatting sqref="L113:L114">
    <cfRule type="duplicateValues" dxfId="11989" priority="14540"/>
    <cfRule type="duplicateValues" dxfId="11988" priority="14541"/>
    <cfRule type="duplicateValues" dxfId="11987" priority="14542"/>
    <cfRule type="duplicateValues" dxfId="11986" priority="14543"/>
    <cfRule type="duplicateValues" dxfId="11985" priority="14544"/>
    <cfRule type="duplicateValues" dxfId="11984" priority="14545"/>
    <cfRule type="duplicateValues" dxfId="11983" priority="14546"/>
    <cfRule type="duplicateValues" dxfId="11982" priority="14547"/>
    <cfRule type="duplicateValues" dxfId="11981" priority="14548"/>
    <cfRule type="duplicateValues" dxfId="11980" priority="14549"/>
    <cfRule type="duplicateValues" dxfId="11979" priority="14550"/>
    <cfRule type="duplicateValues" dxfId="11978" priority="14551"/>
    <cfRule type="duplicateValues" dxfId="11977" priority="14552"/>
    <cfRule type="duplicateValues" dxfId="11976" priority="14553"/>
    <cfRule type="duplicateValues" dxfId="11975" priority="14554"/>
    <cfRule type="duplicateValues" dxfId="11974" priority="14555"/>
    <cfRule type="duplicateValues" dxfId="11973" priority="14556"/>
    <cfRule type="duplicateValues" dxfId="11972" priority="14557"/>
    <cfRule type="duplicateValues" dxfId="11971" priority="14558"/>
    <cfRule type="duplicateValues" dxfId="11970" priority="14559"/>
    <cfRule type="duplicateValues" dxfId="11969" priority="14560"/>
  </conditionalFormatting>
  <conditionalFormatting sqref="L113:L117">
    <cfRule type="duplicateValues" dxfId="11968" priority="14564"/>
    <cfRule type="duplicateValues" dxfId="11967" priority="14565"/>
    <cfRule type="duplicateValues" dxfId="11966" priority="14566"/>
    <cfRule type="duplicateValues" dxfId="11965" priority="14567"/>
    <cfRule type="duplicateValues" dxfId="11964" priority="14568"/>
    <cfRule type="duplicateValues" dxfId="11963" priority="14569"/>
  </conditionalFormatting>
  <conditionalFormatting sqref="L114">
    <cfRule type="duplicateValues" dxfId="11962" priority="14561"/>
  </conditionalFormatting>
  <conditionalFormatting sqref="L115:L116">
    <cfRule type="duplicateValues" dxfId="11961" priority="14562"/>
  </conditionalFormatting>
  <conditionalFormatting sqref="L115:L117">
    <cfRule type="duplicateValues" dxfId="11960" priority="14570"/>
    <cfRule type="duplicateValues" dxfId="11959" priority="14574"/>
    <cfRule type="duplicateValues" dxfId="11958" priority="14575"/>
    <cfRule type="duplicateValues" dxfId="11957" priority="14577"/>
    <cfRule type="duplicateValues" dxfId="11956" priority="14578"/>
    <cfRule type="duplicateValues" dxfId="11955" priority="14579"/>
    <cfRule type="duplicateValues" dxfId="11954" priority="14580"/>
    <cfRule type="duplicateValues" dxfId="11953" priority="14582"/>
    <cfRule type="duplicateValues" dxfId="11952" priority="14583"/>
    <cfRule type="duplicateValues" dxfId="11951" priority="14584"/>
    <cfRule type="duplicateValues" dxfId="11950" priority="14585"/>
    <cfRule type="duplicateValues" dxfId="11949" priority="14586"/>
    <cfRule type="duplicateValues" dxfId="11948" priority="14587"/>
    <cfRule type="duplicateValues" dxfId="11947" priority="14596"/>
  </conditionalFormatting>
  <conditionalFormatting sqref="L117">
    <cfRule type="duplicateValues" dxfId="11946" priority="14563"/>
  </conditionalFormatting>
  <conditionalFormatting sqref="L118">
    <cfRule type="duplicateValues" dxfId="11945" priority="13248"/>
    <cfRule type="duplicateValues" dxfId="11944" priority="13249"/>
    <cfRule type="duplicateValues" dxfId="11943" priority="13250"/>
    <cfRule type="duplicateValues" dxfId="11942" priority="13251"/>
    <cfRule type="duplicateValues" dxfId="11941" priority="13252"/>
    <cfRule type="duplicateValues" dxfId="11940" priority="13253"/>
    <cfRule type="duplicateValues" dxfId="11939" priority="13254"/>
    <cfRule type="duplicateValues" dxfId="11938" priority="13262"/>
    <cfRule type="duplicateValues" dxfId="11937" priority="13263"/>
    <cfRule type="duplicateValues" dxfId="11936" priority="13264"/>
    <cfRule type="duplicateValues" dxfId="11935" priority="13265"/>
    <cfRule type="duplicateValues" dxfId="11934" priority="13270"/>
    <cfRule type="duplicateValues" dxfId="11933" priority="13271"/>
    <cfRule type="duplicateValues" dxfId="11932" priority="13272"/>
  </conditionalFormatting>
  <conditionalFormatting sqref="L119:L120 L122:L123">
    <cfRule type="duplicateValues" dxfId="11931" priority="14734"/>
    <cfRule type="duplicateValues" dxfId="11930" priority="14743"/>
    <cfRule type="duplicateValues" dxfId="11929" priority="14744"/>
    <cfRule type="duplicateValues" dxfId="11928" priority="14749"/>
    <cfRule type="duplicateValues" dxfId="11927" priority="14750"/>
    <cfRule type="duplicateValues" dxfId="11926" priority="14751"/>
    <cfRule type="duplicateValues" dxfId="11925" priority="14752"/>
    <cfRule type="duplicateValues" dxfId="11924" priority="14807"/>
    <cfRule type="duplicateValues" dxfId="11923" priority="14808"/>
    <cfRule type="duplicateValues" dxfId="11922" priority="14809"/>
    <cfRule type="duplicateValues" dxfId="11921" priority="14837"/>
  </conditionalFormatting>
  <conditionalFormatting sqref="L119:L123">
    <cfRule type="duplicateValues" dxfId="11920" priority="14728"/>
    <cfRule type="duplicateValues" dxfId="11919" priority="14729"/>
    <cfRule type="duplicateValues" dxfId="11918" priority="14730"/>
    <cfRule type="duplicateValues" dxfId="11917" priority="14731"/>
    <cfRule type="duplicateValues" dxfId="11916" priority="14732"/>
    <cfRule type="duplicateValues" dxfId="11915" priority="14733"/>
  </conditionalFormatting>
  <conditionalFormatting sqref="L120">
    <cfRule type="duplicateValues" dxfId="11914" priority="14740"/>
  </conditionalFormatting>
  <conditionalFormatting sqref="L121">
    <cfRule type="duplicateValues" dxfId="11913" priority="14632"/>
    <cfRule type="duplicateValues" dxfId="11912" priority="14633"/>
    <cfRule type="duplicateValues" dxfId="11911" priority="14634"/>
    <cfRule type="duplicateValues" dxfId="11910" priority="14635"/>
    <cfRule type="duplicateValues" dxfId="11909" priority="14636"/>
    <cfRule type="duplicateValues" dxfId="11908" priority="14637"/>
    <cfRule type="duplicateValues" dxfId="11907" priority="14638"/>
    <cfRule type="duplicateValues" dxfId="11906" priority="14639"/>
    <cfRule type="duplicateValues" dxfId="11905" priority="14640"/>
    <cfRule type="duplicateValues" dxfId="11904" priority="14641"/>
    <cfRule type="duplicateValues" dxfId="11903" priority="14642"/>
    <cfRule type="duplicateValues" dxfId="11902" priority="14643"/>
    <cfRule type="duplicateValues" dxfId="11901" priority="14644"/>
    <cfRule type="duplicateValues" dxfId="11900" priority="14645"/>
    <cfRule type="duplicateValues" dxfId="11899" priority="14646"/>
    <cfRule type="duplicateValues" dxfId="11898" priority="14647"/>
    <cfRule type="duplicateValues" dxfId="11897" priority="14648"/>
    <cfRule type="duplicateValues" dxfId="11896" priority="14649"/>
    <cfRule type="duplicateValues" dxfId="11895" priority="14650"/>
    <cfRule type="duplicateValues" dxfId="11894" priority="14651"/>
    <cfRule type="duplicateValues" dxfId="11893" priority="14652"/>
    <cfRule type="duplicateValues" dxfId="11892" priority="14653"/>
    <cfRule type="duplicateValues" dxfId="11891" priority="14654"/>
    <cfRule type="duplicateValues" dxfId="11890" priority="14655"/>
    <cfRule type="duplicateValues" dxfId="11889" priority="14656"/>
    <cfRule type="duplicateValues" dxfId="11888" priority="14657"/>
    <cfRule type="duplicateValues" dxfId="11887" priority="14658"/>
    <cfRule type="duplicateValues" dxfId="11886" priority="14659"/>
    <cfRule type="duplicateValues" dxfId="11885" priority="14660"/>
    <cfRule type="duplicateValues" dxfId="11884" priority="14661"/>
    <cfRule type="duplicateValues" dxfId="11883" priority="14662"/>
    <cfRule type="duplicateValues" dxfId="11882" priority="14663"/>
    <cfRule type="duplicateValues" dxfId="11881" priority="14664"/>
    <cfRule type="duplicateValues" dxfId="11880" priority="14665"/>
    <cfRule type="duplicateValues" dxfId="11879" priority="14666"/>
    <cfRule type="duplicateValues" dxfId="11878" priority="14667"/>
    <cfRule type="duplicateValues" dxfId="11877" priority="14668"/>
    <cfRule type="duplicateValues" dxfId="11876" priority="14669"/>
    <cfRule type="duplicateValues" dxfId="11875" priority="14670"/>
    <cfRule type="duplicateValues" dxfId="11874" priority="14671"/>
    <cfRule type="duplicateValues" dxfId="11873" priority="14672"/>
    <cfRule type="duplicateValues" dxfId="11872" priority="14673"/>
    <cfRule type="duplicateValues" dxfId="11871" priority="14674"/>
    <cfRule type="duplicateValues" dxfId="11870" priority="14675"/>
    <cfRule type="duplicateValues" dxfId="11869" priority="14676"/>
    <cfRule type="duplicateValues" dxfId="11868" priority="14677"/>
    <cfRule type="duplicateValues" dxfId="11867" priority="14678"/>
    <cfRule type="duplicateValues" dxfId="11866" priority="14679"/>
    <cfRule type="duplicateValues" dxfId="11865" priority="14680"/>
    <cfRule type="duplicateValues" dxfId="11864" priority="14681"/>
    <cfRule type="duplicateValues" dxfId="11863" priority="14682"/>
    <cfRule type="duplicateValues" dxfId="11862" priority="14683"/>
    <cfRule type="duplicateValues" dxfId="11861" priority="14684"/>
    <cfRule type="duplicateValues" dxfId="11860" priority="14685"/>
    <cfRule type="duplicateValues" dxfId="11859" priority="14686"/>
    <cfRule type="duplicateValues" dxfId="11858" priority="14687"/>
    <cfRule type="duplicateValues" dxfId="11857" priority="14688"/>
    <cfRule type="duplicateValues" dxfId="11856" priority="14689"/>
    <cfRule type="duplicateValues" dxfId="11855" priority="14690"/>
    <cfRule type="duplicateValues" dxfId="11854" priority="14691"/>
    <cfRule type="duplicateValues" dxfId="11853" priority="14692"/>
    <cfRule type="duplicateValues" dxfId="11852" priority="14693"/>
    <cfRule type="duplicateValues" dxfId="11851" priority="14694"/>
    <cfRule type="duplicateValues" dxfId="11850" priority="14695"/>
    <cfRule type="duplicateValues" dxfId="11849" priority="14696"/>
    <cfRule type="duplicateValues" dxfId="11848" priority="14697"/>
    <cfRule type="duplicateValues" dxfId="11847" priority="14698"/>
    <cfRule type="duplicateValues" dxfId="11846" priority="14699"/>
    <cfRule type="duplicateValues" dxfId="11845" priority="14700"/>
    <cfRule type="duplicateValues" dxfId="11844" priority="14701"/>
    <cfRule type="duplicateValues" dxfId="11843" priority="14702"/>
    <cfRule type="duplicateValues" dxfId="11842" priority="14703"/>
    <cfRule type="duplicateValues" dxfId="11841" priority="14704"/>
    <cfRule type="duplicateValues" dxfId="11840" priority="14705"/>
    <cfRule type="duplicateValues" dxfId="11839" priority="14706"/>
    <cfRule type="duplicateValues" dxfId="11838" priority="14707"/>
    <cfRule type="duplicateValues" dxfId="11837" priority="14708"/>
    <cfRule type="duplicateValues" dxfId="11836" priority="14709"/>
    <cfRule type="duplicateValues" dxfId="11835" priority="14710"/>
    <cfRule type="duplicateValues" dxfId="11834" priority="14711"/>
    <cfRule type="duplicateValues" dxfId="11833" priority="14712"/>
    <cfRule type="duplicateValues" dxfId="11832" priority="14713"/>
    <cfRule type="duplicateValues" dxfId="11831" priority="14714"/>
    <cfRule type="duplicateValues" dxfId="11830" priority="14715"/>
    <cfRule type="duplicateValues" dxfId="11829" priority="14716"/>
    <cfRule type="duplicateValues" dxfId="11828" priority="14717"/>
    <cfRule type="duplicateValues" dxfId="11827" priority="14718"/>
    <cfRule type="duplicateValues" dxfId="11826" priority="14719"/>
    <cfRule type="duplicateValues" dxfId="11825" priority="14720"/>
    <cfRule type="duplicateValues" dxfId="11824" priority="14721"/>
    <cfRule type="duplicateValues" dxfId="11823" priority="14722"/>
    <cfRule type="duplicateValues" dxfId="11822" priority="14723"/>
    <cfRule type="duplicateValues" dxfId="11821" priority="14724"/>
    <cfRule type="duplicateValues" dxfId="11820" priority="14725"/>
  </conditionalFormatting>
  <conditionalFormatting sqref="L122:L123 L119">
    <cfRule type="duplicateValues" dxfId="11819" priority="14726"/>
  </conditionalFormatting>
  <conditionalFormatting sqref="L122:L123 L119:L120">
    <cfRule type="duplicateValues" dxfId="11818" priority="14736"/>
    <cfRule type="duplicateValues" dxfId="11817" priority="14759"/>
    <cfRule type="duplicateValues" dxfId="11816" priority="14760"/>
    <cfRule type="duplicateValues" dxfId="11815" priority="14761"/>
    <cfRule type="duplicateValues" dxfId="11814" priority="14765"/>
    <cfRule type="duplicateValues" dxfId="11813" priority="14766"/>
    <cfRule type="duplicateValues" dxfId="11812" priority="14767"/>
    <cfRule type="duplicateValues" dxfId="11811" priority="14787"/>
    <cfRule type="duplicateValues" dxfId="11810" priority="14803"/>
    <cfRule type="duplicateValues" dxfId="11809" priority="14804"/>
  </conditionalFormatting>
  <conditionalFormatting sqref="L124:L126">
    <cfRule type="duplicateValues" dxfId="11808" priority="13720"/>
    <cfRule type="duplicateValues" dxfId="11807" priority="13721"/>
    <cfRule type="duplicateValues" dxfId="11806" priority="13722"/>
    <cfRule type="duplicateValues" dxfId="11805" priority="13723"/>
    <cfRule type="duplicateValues" dxfId="11804" priority="13724"/>
    <cfRule type="duplicateValues" dxfId="11803" priority="13725"/>
    <cfRule type="duplicateValues" dxfId="11802" priority="13726"/>
    <cfRule type="duplicateValues" dxfId="11801" priority="13734"/>
    <cfRule type="duplicateValues" dxfId="11800" priority="13735"/>
    <cfRule type="duplicateValues" dxfId="11799" priority="13736"/>
    <cfRule type="duplicateValues" dxfId="11798" priority="13737"/>
    <cfRule type="duplicateValues" dxfId="11797" priority="13742"/>
    <cfRule type="duplicateValues" dxfId="11796" priority="13743"/>
    <cfRule type="duplicateValues" dxfId="11795" priority="13744"/>
  </conditionalFormatting>
  <conditionalFormatting sqref="L127">
    <cfRule type="duplicateValues" dxfId="11794" priority="13789"/>
    <cfRule type="duplicateValues" dxfId="11793" priority="13790"/>
    <cfRule type="duplicateValues" dxfId="11792" priority="13791"/>
    <cfRule type="duplicateValues" dxfId="11791" priority="13792"/>
    <cfRule type="duplicateValues" dxfId="11790" priority="13793"/>
    <cfRule type="duplicateValues" dxfId="11789" priority="13794"/>
    <cfRule type="duplicateValues" dxfId="11788" priority="13795"/>
    <cfRule type="duplicateValues" dxfId="11787" priority="13803"/>
    <cfRule type="duplicateValues" dxfId="11786" priority="13804"/>
    <cfRule type="duplicateValues" dxfId="11785" priority="13805"/>
    <cfRule type="duplicateValues" dxfId="11784" priority="13806"/>
    <cfRule type="duplicateValues" dxfId="11783" priority="13811"/>
    <cfRule type="duplicateValues" dxfId="11782" priority="13812"/>
    <cfRule type="duplicateValues" dxfId="11781" priority="13813"/>
  </conditionalFormatting>
  <conditionalFormatting sqref="L128">
    <cfRule type="duplicateValues" dxfId="11780" priority="13858"/>
    <cfRule type="duplicateValues" dxfId="11779" priority="13859"/>
    <cfRule type="duplicateValues" dxfId="11778" priority="13860"/>
    <cfRule type="duplicateValues" dxfId="11777" priority="13861"/>
    <cfRule type="duplicateValues" dxfId="11776" priority="13862"/>
    <cfRule type="duplicateValues" dxfId="11775" priority="13863"/>
    <cfRule type="duplicateValues" dxfId="11774" priority="13864"/>
    <cfRule type="duplicateValues" dxfId="11773" priority="13872"/>
    <cfRule type="duplicateValues" dxfId="11772" priority="13873"/>
    <cfRule type="duplicateValues" dxfId="11771" priority="13874"/>
    <cfRule type="duplicateValues" dxfId="11770" priority="13875"/>
    <cfRule type="duplicateValues" dxfId="11769" priority="13880"/>
    <cfRule type="duplicateValues" dxfId="11768" priority="13881"/>
    <cfRule type="duplicateValues" dxfId="11767" priority="13882"/>
  </conditionalFormatting>
  <conditionalFormatting sqref="L131">
    <cfRule type="duplicateValues" dxfId="11766" priority="14860"/>
  </conditionalFormatting>
  <conditionalFormatting sqref="L131:L132 L135 L139:L141">
    <cfRule type="duplicateValues" dxfId="11765" priority="14935"/>
    <cfRule type="duplicateValues" dxfId="11764" priority="14944"/>
    <cfRule type="duplicateValues" dxfId="11763" priority="14945"/>
    <cfRule type="duplicateValues" dxfId="11762" priority="14946"/>
    <cfRule type="duplicateValues" dxfId="11761" priority="14947"/>
    <cfRule type="duplicateValues" dxfId="11760" priority="14988"/>
    <cfRule type="duplicateValues" dxfId="11759" priority="14989"/>
    <cfRule type="duplicateValues" dxfId="11758" priority="14994"/>
    <cfRule type="duplicateValues" dxfId="11757" priority="15033"/>
    <cfRule type="duplicateValues" dxfId="11756" priority="15034"/>
    <cfRule type="duplicateValues" dxfId="11755" priority="15035"/>
  </conditionalFormatting>
  <conditionalFormatting sqref="L131:L137 L139:L141">
    <cfRule type="duplicateValues" dxfId="11754" priority="14928"/>
    <cfRule type="duplicateValues" dxfId="11753" priority="14938"/>
    <cfRule type="duplicateValues" dxfId="11752" priority="14939"/>
    <cfRule type="duplicateValues" dxfId="11751" priority="14967"/>
    <cfRule type="duplicateValues" dxfId="11750" priority="14968"/>
    <cfRule type="duplicateValues" dxfId="11749" priority="14969"/>
    <cfRule type="duplicateValues" dxfId="11748" priority="15044"/>
    <cfRule type="duplicateValues" dxfId="11747" priority="15045"/>
    <cfRule type="duplicateValues" dxfId="11746" priority="15046"/>
  </conditionalFormatting>
  <conditionalFormatting sqref="L131:L141">
    <cfRule type="duplicateValues" dxfId="11745" priority="14861"/>
    <cfRule type="duplicateValues" dxfId="11744" priority="14862"/>
    <cfRule type="duplicateValues" dxfId="11743" priority="14863"/>
    <cfRule type="duplicateValues" dxfId="11742" priority="14864"/>
    <cfRule type="duplicateValues" dxfId="11741" priority="14865"/>
    <cfRule type="duplicateValues" dxfId="11740" priority="14866"/>
  </conditionalFormatting>
  <conditionalFormatting sqref="L132">
    <cfRule type="duplicateValues" dxfId="11739" priority="14859"/>
  </conditionalFormatting>
  <conditionalFormatting sqref="L135 L131:L132 L139:L141">
    <cfRule type="duplicateValues" dxfId="11738" priority="14958"/>
    <cfRule type="duplicateValues" dxfId="11737" priority="14959"/>
    <cfRule type="duplicateValues" dxfId="11736" priority="14960"/>
    <cfRule type="duplicateValues" dxfId="11735" priority="15024"/>
    <cfRule type="duplicateValues" dxfId="11734" priority="15025"/>
    <cfRule type="duplicateValues" dxfId="11733" priority="15054"/>
    <cfRule type="duplicateValues" dxfId="11732" priority="15064"/>
  </conditionalFormatting>
  <conditionalFormatting sqref="L135">
    <cfRule type="duplicateValues" dxfId="11731" priority="14867"/>
  </conditionalFormatting>
  <conditionalFormatting sqref="L138">
    <cfRule type="duplicateValues" dxfId="11730" priority="14868"/>
    <cfRule type="duplicateValues" dxfId="11729" priority="14869"/>
    <cfRule type="duplicateValues" dxfId="11728" priority="14870"/>
    <cfRule type="duplicateValues" dxfId="11727" priority="14871"/>
    <cfRule type="duplicateValues" dxfId="11726" priority="14872"/>
    <cfRule type="duplicateValues" dxfId="11725" priority="14873"/>
    <cfRule type="duplicateValues" dxfId="11724" priority="14874"/>
    <cfRule type="duplicateValues" dxfId="11723" priority="14875"/>
    <cfRule type="duplicateValues" dxfId="11722" priority="14876"/>
    <cfRule type="duplicateValues" dxfId="11721" priority="14877"/>
    <cfRule type="duplicateValues" dxfId="11720" priority="14878"/>
    <cfRule type="duplicateValues" dxfId="11719" priority="14879"/>
    <cfRule type="duplicateValues" dxfId="11718" priority="14880"/>
    <cfRule type="duplicateValues" dxfId="11717" priority="14881"/>
    <cfRule type="duplicateValues" dxfId="11716" priority="14882"/>
    <cfRule type="duplicateValues" dxfId="11715" priority="14883"/>
    <cfRule type="duplicateValues" dxfId="11714" priority="14884"/>
    <cfRule type="duplicateValues" dxfId="11713" priority="14885"/>
    <cfRule type="duplicateValues" dxfId="11712" priority="14886"/>
    <cfRule type="duplicateValues" dxfId="11711" priority="14887"/>
    <cfRule type="duplicateValues" dxfId="11710" priority="14888"/>
    <cfRule type="duplicateValues" dxfId="11709" priority="14889"/>
    <cfRule type="duplicateValues" dxfId="11708" priority="14890"/>
    <cfRule type="duplicateValues" dxfId="11707" priority="14891"/>
    <cfRule type="duplicateValues" dxfId="11706" priority="14892"/>
    <cfRule type="duplicateValues" dxfId="11705" priority="14893"/>
    <cfRule type="duplicateValues" dxfId="11704" priority="14894"/>
    <cfRule type="duplicateValues" dxfId="11703" priority="14895"/>
    <cfRule type="duplicateValues" dxfId="11702" priority="14896"/>
    <cfRule type="duplicateValues" dxfId="11701" priority="14897"/>
    <cfRule type="duplicateValues" dxfId="11700" priority="14898"/>
    <cfRule type="duplicateValues" dxfId="11699" priority="14899"/>
    <cfRule type="duplicateValues" dxfId="11698" priority="14900"/>
    <cfRule type="duplicateValues" dxfId="11697" priority="14901"/>
    <cfRule type="duplicateValues" dxfId="11696" priority="14902"/>
    <cfRule type="duplicateValues" dxfId="11695" priority="14903"/>
    <cfRule type="duplicateValues" dxfId="11694" priority="14904"/>
    <cfRule type="duplicateValues" dxfId="11693" priority="14905"/>
    <cfRule type="duplicateValues" dxfId="11692" priority="14906"/>
    <cfRule type="duplicateValues" dxfId="11691" priority="14907"/>
    <cfRule type="duplicateValues" dxfId="11690" priority="14908"/>
    <cfRule type="duplicateValues" dxfId="11689" priority="14909"/>
    <cfRule type="duplicateValues" dxfId="11688" priority="14910"/>
    <cfRule type="duplicateValues" dxfId="11687" priority="14911"/>
    <cfRule type="duplicateValues" dxfId="11686" priority="14912"/>
    <cfRule type="duplicateValues" dxfId="11685" priority="14913"/>
    <cfRule type="duplicateValues" dxfId="11684" priority="14914"/>
    <cfRule type="duplicateValues" dxfId="11683" priority="14915"/>
    <cfRule type="duplicateValues" dxfId="11682" priority="14916"/>
    <cfRule type="duplicateValues" dxfId="11681" priority="14917"/>
    <cfRule type="duplicateValues" dxfId="11680" priority="14918"/>
    <cfRule type="duplicateValues" dxfId="11679" priority="14919"/>
    <cfRule type="duplicateValues" dxfId="11678" priority="14920"/>
    <cfRule type="duplicateValues" dxfId="11677" priority="14921"/>
    <cfRule type="duplicateValues" dxfId="11676" priority="14922"/>
    <cfRule type="duplicateValues" dxfId="11675" priority="14923"/>
    <cfRule type="duplicateValues" dxfId="11674" priority="14924"/>
    <cfRule type="duplicateValues" dxfId="11673" priority="14925"/>
    <cfRule type="duplicateValues" dxfId="11672" priority="14926"/>
  </conditionalFormatting>
  <conditionalFormatting sqref="L139 L131">
    <cfRule type="duplicateValues" dxfId="11671" priority="14933"/>
  </conditionalFormatting>
  <conditionalFormatting sqref="L140:L141">
    <cfRule type="duplicateValues" dxfId="11670" priority="14927"/>
  </conditionalFormatting>
  <conditionalFormatting sqref="L143:L144">
    <cfRule type="duplicateValues" dxfId="11669" priority="19817"/>
    <cfRule type="duplicateValues" dxfId="11668" priority="19819"/>
    <cfRule type="duplicateValues" dxfId="11667" priority="19820"/>
    <cfRule type="duplicateValues" dxfId="11666" priority="19823"/>
    <cfRule type="duplicateValues" dxfId="11665" priority="19824"/>
    <cfRule type="duplicateValues" dxfId="11664" priority="19825"/>
  </conditionalFormatting>
  <conditionalFormatting sqref="L147 L149:L150 L152:L165">
    <cfRule type="duplicateValues" dxfId="11663" priority="3916"/>
    <cfRule type="duplicateValues" dxfId="11662" priority="3917"/>
  </conditionalFormatting>
  <conditionalFormatting sqref="L147 L152:L165 L149:L150">
    <cfRule type="duplicateValues" dxfId="11661" priority="3893"/>
    <cfRule type="duplicateValues" dxfId="11660" priority="3895"/>
    <cfRule type="duplicateValues" dxfId="11659" priority="3900"/>
    <cfRule type="duplicateValues" dxfId="11658" priority="3912"/>
    <cfRule type="duplicateValues" dxfId="11657" priority="3913"/>
    <cfRule type="duplicateValues" dxfId="11656" priority="3914"/>
    <cfRule type="duplicateValues" dxfId="11655" priority="3915"/>
    <cfRule type="duplicateValues" dxfId="11654" priority="3918"/>
    <cfRule type="duplicateValues" dxfId="11653" priority="3919"/>
    <cfRule type="duplicateValues" dxfId="11652" priority="3920"/>
  </conditionalFormatting>
  <conditionalFormatting sqref="L147 L157:L165 L149:L150 L152:L155">
    <cfRule type="duplicateValues" dxfId="11651" priority="3924"/>
    <cfRule type="duplicateValues" dxfId="11650" priority="3925"/>
    <cfRule type="duplicateValues" dxfId="11649" priority="3926"/>
  </conditionalFormatting>
  <conditionalFormatting sqref="L147 L157:L165 L152:L155 L149:L150">
    <cfRule type="duplicateValues" dxfId="11648" priority="3927"/>
    <cfRule type="duplicateValues" dxfId="11647" priority="3928"/>
    <cfRule type="duplicateValues" dxfId="11646" priority="3929"/>
  </conditionalFormatting>
  <conditionalFormatting sqref="L147:L150 L152:L165">
    <cfRule type="duplicateValues" dxfId="11645" priority="3906"/>
    <cfRule type="duplicateValues" dxfId="11644" priority="3907"/>
    <cfRule type="duplicateValues" dxfId="11643" priority="3908"/>
    <cfRule type="duplicateValues" dxfId="11642" priority="3909"/>
    <cfRule type="duplicateValues" dxfId="11641" priority="3910"/>
    <cfRule type="duplicateValues" dxfId="11640" priority="3930"/>
    <cfRule type="duplicateValues" dxfId="11639" priority="3931"/>
    <cfRule type="duplicateValues" dxfId="11638" priority="3932"/>
    <cfRule type="duplicateValues" dxfId="11637" priority="3933"/>
    <cfRule type="duplicateValues" dxfId="11636" priority="3934"/>
    <cfRule type="duplicateValues" dxfId="11635" priority="3935"/>
    <cfRule type="duplicateValues" dxfId="11634" priority="3936"/>
    <cfRule type="duplicateValues" dxfId="11633" priority="3937"/>
    <cfRule type="duplicateValues" dxfId="11632" priority="3938"/>
    <cfRule type="duplicateValues" dxfId="11631" priority="3939"/>
    <cfRule type="duplicateValues" dxfId="11630" priority="3940"/>
    <cfRule type="duplicateValues" dxfId="11629" priority="3941"/>
  </conditionalFormatting>
  <conditionalFormatting sqref="L147:L165">
    <cfRule type="duplicateValues" dxfId="11628" priority="3947"/>
    <cfRule type="duplicateValues" dxfId="11627" priority="3948"/>
    <cfRule type="duplicateValues" dxfId="11626" priority="3949"/>
    <cfRule type="duplicateValues" dxfId="11625" priority="3950"/>
    <cfRule type="duplicateValues" dxfId="11624" priority="3951"/>
    <cfRule type="duplicateValues" dxfId="11623" priority="3952"/>
  </conditionalFormatting>
  <conditionalFormatting sqref="L148">
    <cfRule type="duplicateValues" dxfId="11622" priority="4051"/>
    <cfRule type="duplicateValues" dxfId="11621" priority="4052"/>
    <cfRule type="duplicateValues" dxfId="11620" priority="4053"/>
    <cfRule type="duplicateValues" dxfId="11619" priority="4054"/>
    <cfRule type="duplicateValues" dxfId="11618" priority="4055"/>
    <cfRule type="duplicateValues" dxfId="11617" priority="4056"/>
    <cfRule type="duplicateValues" dxfId="11616" priority="4057"/>
    <cfRule type="duplicateValues" dxfId="11615" priority="4058"/>
    <cfRule type="duplicateValues" dxfId="11614" priority="4059"/>
    <cfRule type="duplicateValues" dxfId="11613" priority="4060"/>
    <cfRule type="duplicateValues" dxfId="11612" priority="4061"/>
    <cfRule type="duplicateValues" dxfId="11611" priority="4062"/>
    <cfRule type="duplicateValues" dxfId="11610" priority="4063"/>
    <cfRule type="duplicateValues" dxfId="11609" priority="4064"/>
    <cfRule type="duplicateValues" dxfId="11608" priority="4065"/>
    <cfRule type="duplicateValues" dxfId="11607" priority="4066"/>
    <cfRule type="duplicateValues" dxfId="11606" priority="4067"/>
    <cfRule type="duplicateValues" dxfId="11605" priority="4068"/>
    <cfRule type="duplicateValues" dxfId="11604" priority="4069"/>
    <cfRule type="duplicateValues" dxfId="11603" priority="4070"/>
    <cfRule type="duplicateValues" dxfId="11602" priority="4071"/>
    <cfRule type="duplicateValues" dxfId="11601" priority="4072"/>
    <cfRule type="duplicateValues" dxfId="11600" priority="4073"/>
    <cfRule type="duplicateValues" dxfId="11599" priority="4074"/>
    <cfRule type="duplicateValues" dxfId="11598" priority="4075"/>
    <cfRule type="duplicateValues" dxfId="11597" priority="4076"/>
    <cfRule type="duplicateValues" dxfId="11596" priority="4077"/>
    <cfRule type="duplicateValues" dxfId="11595" priority="4078"/>
    <cfRule type="duplicateValues" dxfId="11594" priority="4079"/>
    <cfRule type="duplicateValues" dxfId="11593" priority="4080"/>
    <cfRule type="duplicateValues" dxfId="11592" priority="4081"/>
    <cfRule type="duplicateValues" dxfId="11591" priority="4082"/>
    <cfRule type="duplicateValues" dxfId="11590" priority="4083"/>
    <cfRule type="duplicateValues" dxfId="11589" priority="4084"/>
    <cfRule type="duplicateValues" dxfId="11588" priority="4085"/>
    <cfRule type="duplicateValues" dxfId="11587" priority="4086"/>
    <cfRule type="duplicateValues" dxfId="11586" priority="4087"/>
  </conditionalFormatting>
  <conditionalFormatting sqref="L149">
    <cfRule type="duplicateValues" dxfId="11585" priority="4046"/>
    <cfRule type="duplicateValues" dxfId="11584" priority="4047"/>
    <cfRule type="duplicateValues" dxfId="11583" priority="4048"/>
    <cfRule type="duplicateValues" dxfId="11582" priority="4049"/>
    <cfRule type="duplicateValues" dxfId="11581" priority="4050"/>
  </conditionalFormatting>
  <conditionalFormatting sqref="L151">
    <cfRule type="duplicateValues" dxfId="11580" priority="3982"/>
    <cfRule type="duplicateValues" dxfId="11579" priority="3983"/>
    <cfRule type="duplicateValues" dxfId="11578" priority="3984"/>
    <cfRule type="duplicateValues" dxfId="11577" priority="3985"/>
    <cfRule type="duplicateValues" dxfId="11576" priority="3986"/>
    <cfRule type="duplicateValues" dxfId="11575" priority="3987"/>
    <cfRule type="duplicateValues" dxfId="11574" priority="3988"/>
    <cfRule type="duplicateValues" dxfId="11573" priority="3989"/>
    <cfRule type="duplicateValues" dxfId="11572" priority="3990"/>
    <cfRule type="duplicateValues" dxfId="11571" priority="3991"/>
    <cfRule type="duplicateValues" dxfId="11570" priority="3992"/>
    <cfRule type="duplicateValues" dxfId="11569" priority="3993"/>
    <cfRule type="duplicateValues" dxfId="11568" priority="3994"/>
    <cfRule type="duplicateValues" dxfId="11567" priority="3995"/>
    <cfRule type="duplicateValues" dxfId="11566" priority="3996"/>
    <cfRule type="duplicateValues" dxfId="11565" priority="3997"/>
    <cfRule type="duplicateValues" dxfId="11564" priority="3998"/>
    <cfRule type="duplicateValues" dxfId="11563" priority="3999"/>
    <cfRule type="duplicateValues" dxfId="11562" priority="4000"/>
    <cfRule type="duplicateValues" dxfId="11561" priority="4001"/>
    <cfRule type="duplicateValues" dxfId="11560" priority="4002"/>
    <cfRule type="duplicateValues" dxfId="11559" priority="4003"/>
    <cfRule type="duplicateValues" dxfId="11558" priority="4004"/>
    <cfRule type="duplicateValues" dxfId="11557" priority="4005"/>
    <cfRule type="duplicateValues" dxfId="11556" priority="4006"/>
    <cfRule type="duplicateValues" dxfId="11555" priority="4007"/>
    <cfRule type="duplicateValues" dxfId="11554" priority="4008"/>
    <cfRule type="duplicateValues" dxfId="11553" priority="4009"/>
    <cfRule type="duplicateValues" dxfId="11552" priority="4010"/>
    <cfRule type="duplicateValues" dxfId="11551" priority="4011"/>
    <cfRule type="duplicateValues" dxfId="11550" priority="4012"/>
    <cfRule type="duplicateValues" dxfId="11549" priority="4013"/>
    <cfRule type="duplicateValues" dxfId="11548" priority="4014"/>
    <cfRule type="duplicateValues" dxfId="11547" priority="4015"/>
    <cfRule type="duplicateValues" dxfId="11546" priority="4016"/>
    <cfRule type="duplicateValues" dxfId="11545" priority="4017"/>
    <cfRule type="duplicateValues" dxfId="11544" priority="4018"/>
    <cfRule type="duplicateValues" dxfId="11543" priority="4019"/>
    <cfRule type="duplicateValues" dxfId="11542" priority="4020"/>
    <cfRule type="duplicateValues" dxfId="11541" priority="4021"/>
    <cfRule type="duplicateValues" dxfId="11540" priority="4022"/>
    <cfRule type="duplicateValues" dxfId="11539" priority="4023"/>
    <cfRule type="duplicateValues" dxfId="11538" priority="4024"/>
    <cfRule type="duplicateValues" dxfId="11537" priority="4025"/>
    <cfRule type="duplicateValues" dxfId="11536" priority="4026"/>
    <cfRule type="duplicateValues" dxfId="11535" priority="4027"/>
    <cfRule type="duplicateValues" dxfId="11534" priority="4028"/>
    <cfRule type="duplicateValues" dxfId="11533" priority="4029"/>
    <cfRule type="duplicateValues" dxfId="11532" priority="4030"/>
    <cfRule type="duplicateValues" dxfId="11531" priority="4031"/>
    <cfRule type="duplicateValues" dxfId="11530" priority="4032"/>
    <cfRule type="duplicateValues" dxfId="11529" priority="4033"/>
    <cfRule type="duplicateValues" dxfId="11528" priority="4034"/>
    <cfRule type="duplicateValues" dxfId="11527" priority="4035"/>
    <cfRule type="duplicateValues" dxfId="11526" priority="4036"/>
    <cfRule type="duplicateValues" dxfId="11525" priority="4037"/>
    <cfRule type="duplicateValues" dxfId="11524" priority="4038"/>
    <cfRule type="duplicateValues" dxfId="11523" priority="4039"/>
    <cfRule type="duplicateValues" dxfId="11522" priority="4040"/>
    <cfRule type="duplicateValues" dxfId="11521" priority="4041"/>
    <cfRule type="duplicateValues" dxfId="11520" priority="4042"/>
    <cfRule type="duplicateValues" dxfId="11519" priority="4043"/>
    <cfRule type="duplicateValues" dxfId="11518" priority="4044"/>
    <cfRule type="duplicateValues" dxfId="11517" priority="4045"/>
  </conditionalFormatting>
  <conditionalFormatting sqref="L152 L150 L157:L160 L147 L162:L165">
    <cfRule type="duplicateValues" dxfId="11516" priority="3946"/>
  </conditionalFormatting>
  <conditionalFormatting sqref="L152:L155 L147 L149:L150 L157:L165">
    <cfRule type="duplicateValues" dxfId="11515" priority="3894"/>
    <cfRule type="duplicateValues" dxfId="11514" priority="3896"/>
    <cfRule type="duplicateValues" dxfId="11513" priority="3897"/>
    <cfRule type="duplicateValues" dxfId="11512" priority="3898"/>
    <cfRule type="duplicateValues" dxfId="11511" priority="3899"/>
    <cfRule type="duplicateValues" dxfId="11510" priority="3901"/>
    <cfRule type="duplicateValues" dxfId="11509" priority="3902"/>
    <cfRule type="duplicateValues" dxfId="11508" priority="3903"/>
  </conditionalFormatting>
  <conditionalFormatting sqref="L152:L155 L147 L150 L157:L165">
    <cfRule type="duplicateValues" dxfId="11507" priority="3891"/>
    <cfRule type="duplicateValues" dxfId="11506" priority="3911"/>
  </conditionalFormatting>
  <conditionalFormatting sqref="L152:L155 L147 L157:L165 L149:L150">
    <cfRule type="duplicateValues" dxfId="11505" priority="3892"/>
    <cfRule type="duplicateValues" dxfId="11504" priority="3904"/>
    <cfRule type="duplicateValues" dxfId="11503" priority="3905"/>
    <cfRule type="duplicateValues" dxfId="11502" priority="3921"/>
    <cfRule type="duplicateValues" dxfId="11501" priority="3922"/>
    <cfRule type="duplicateValues" dxfId="11500" priority="3923"/>
  </conditionalFormatting>
  <conditionalFormatting sqref="L152:L155 L147 L157:L165 L150">
    <cfRule type="duplicateValues" dxfId="11499" priority="3945"/>
  </conditionalFormatting>
  <conditionalFormatting sqref="L152:L155 L150 L147 L157:L165">
    <cfRule type="duplicateValues" dxfId="11498" priority="3944"/>
  </conditionalFormatting>
  <conditionalFormatting sqref="L152:L165 L147:L150">
    <cfRule type="duplicateValues" dxfId="11497" priority="3942"/>
    <cfRule type="duplicateValues" dxfId="11496" priority="3943"/>
    <cfRule type="duplicateValues" dxfId="11495" priority="4088"/>
    <cfRule type="duplicateValues" dxfId="11494" priority="4089"/>
    <cfRule type="duplicateValues" dxfId="11493" priority="4090"/>
    <cfRule type="duplicateValues" dxfId="11492" priority="4091"/>
    <cfRule type="duplicateValues" dxfId="11491" priority="4092"/>
    <cfRule type="duplicateValues" dxfId="11490" priority="4093"/>
    <cfRule type="duplicateValues" dxfId="11489" priority="4094"/>
  </conditionalFormatting>
  <conditionalFormatting sqref="L153">
    <cfRule type="duplicateValues" dxfId="11488" priority="3981"/>
  </conditionalFormatting>
  <conditionalFormatting sqref="L154">
    <cfRule type="duplicateValues" dxfId="11487" priority="3980"/>
  </conditionalFormatting>
  <conditionalFormatting sqref="L155">
    <cfRule type="duplicateValues" dxfId="11486" priority="3979"/>
  </conditionalFormatting>
  <conditionalFormatting sqref="L156">
    <cfRule type="duplicateValues" dxfId="11485" priority="3954"/>
    <cfRule type="duplicateValues" dxfId="11484" priority="3955"/>
    <cfRule type="duplicateValues" dxfId="11483" priority="3956"/>
    <cfRule type="duplicateValues" dxfId="11482" priority="3957"/>
    <cfRule type="duplicateValues" dxfId="11481" priority="3958"/>
    <cfRule type="duplicateValues" dxfId="11480" priority="3959"/>
    <cfRule type="duplicateValues" dxfId="11479" priority="3960"/>
    <cfRule type="duplicateValues" dxfId="11478" priority="3961"/>
    <cfRule type="duplicateValues" dxfId="11477" priority="3962"/>
    <cfRule type="duplicateValues" dxfId="11476" priority="3963"/>
    <cfRule type="duplicateValues" dxfId="11475" priority="3964"/>
    <cfRule type="duplicateValues" dxfId="11474" priority="3965"/>
    <cfRule type="duplicateValues" dxfId="11473" priority="3966"/>
    <cfRule type="duplicateValues" dxfId="11472" priority="3967"/>
    <cfRule type="duplicateValues" dxfId="11471" priority="3968"/>
    <cfRule type="duplicateValues" dxfId="11470" priority="3969"/>
    <cfRule type="duplicateValues" dxfId="11469" priority="3970"/>
    <cfRule type="duplicateValues" dxfId="11468" priority="3971"/>
    <cfRule type="duplicateValues" dxfId="11467" priority="3972"/>
    <cfRule type="duplicateValues" dxfId="11466" priority="3973"/>
    <cfRule type="duplicateValues" dxfId="11465" priority="3974"/>
    <cfRule type="duplicateValues" dxfId="11464" priority="3975"/>
    <cfRule type="duplicateValues" dxfId="11463" priority="3976"/>
    <cfRule type="duplicateValues" dxfId="11462" priority="3977"/>
    <cfRule type="duplicateValues" dxfId="11461" priority="3978"/>
  </conditionalFormatting>
  <conditionalFormatting sqref="L161">
    <cfRule type="duplicateValues" dxfId="11460" priority="3953"/>
  </conditionalFormatting>
  <conditionalFormatting sqref="L166:L167 L168:N170">
    <cfRule type="duplicateValues" dxfId="11459" priority="3822"/>
    <cfRule type="duplicateValues" dxfId="11458" priority="3823"/>
    <cfRule type="duplicateValues" dxfId="11457" priority="3824"/>
    <cfRule type="duplicateValues" dxfId="11456" priority="3825"/>
    <cfRule type="duplicateValues" dxfId="11455" priority="3826"/>
    <cfRule type="duplicateValues" dxfId="11454" priority="3827"/>
    <cfRule type="duplicateValues" dxfId="11453" priority="3828"/>
    <cfRule type="duplicateValues" dxfId="11452" priority="3829"/>
    <cfRule type="duplicateValues" dxfId="11451" priority="3830"/>
    <cfRule type="duplicateValues" dxfId="11450" priority="3831"/>
    <cfRule type="duplicateValues" dxfId="11449" priority="3832"/>
    <cfRule type="duplicateValues" dxfId="11448" priority="3833"/>
    <cfRule type="duplicateValues" dxfId="11447" priority="3834"/>
    <cfRule type="duplicateValues" dxfId="11446" priority="3835"/>
    <cfRule type="duplicateValues" dxfId="11445" priority="3836"/>
    <cfRule type="duplicateValues" dxfId="11444" priority="3837"/>
    <cfRule type="duplicateValues" dxfId="11443" priority="3838"/>
    <cfRule type="duplicateValues" dxfId="11442" priority="3839"/>
    <cfRule type="duplicateValues" dxfId="11441" priority="3840"/>
    <cfRule type="duplicateValues" dxfId="11440" priority="3841"/>
    <cfRule type="duplicateValues" dxfId="11439" priority="3842"/>
    <cfRule type="duplicateValues" dxfId="11438" priority="3843"/>
    <cfRule type="duplicateValues" dxfId="11437" priority="3844"/>
    <cfRule type="duplicateValues" dxfId="11436" priority="3845"/>
    <cfRule type="duplicateValues" dxfId="11435" priority="3846"/>
    <cfRule type="duplicateValues" dxfId="11434" priority="3847"/>
    <cfRule type="duplicateValues" dxfId="11433" priority="3848"/>
    <cfRule type="duplicateValues" dxfId="11432" priority="3849"/>
    <cfRule type="duplicateValues" dxfId="11431" priority="3850"/>
    <cfRule type="duplicateValues" dxfId="11430" priority="3851"/>
    <cfRule type="duplicateValues" dxfId="11429" priority="3852"/>
    <cfRule type="duplicateValues" dxfId="11428" priority="3853"/>
    <cfRule type="duplicateValues" dxfId="11427" priority="3854"/>
    <cfRule type="duplicateValues" dxfId="11426" priority="3855"/>
    <cfRule type="duplicateValues" dxfId="11425" priority="3856"/>
    <cfRule type="duplicateValues" dxfId="11424" priority="3857"/>
    <cfRule type="duplicateValues" dxfId="11423" priority="3858"/>
    <cfRule type="duplicateValues" dxfId="11422" priority="3859"/>
    <cfRule type="duplicateValues" dxfId="11421" priority="3860"/>
    <cfRule type="duplicateValues" dxfId="11420" priority="3861"/>
    <cfRule type="duplicateValues" dxfId="11419" priority="3862"/>
    <cfRule type="duplicateValues" dxfId="11418" priority="3863"/>
    <cfRule type="duplicateValues" dxfId="11417" priority="3864"/>
    <cfRule type="duplicateValues" dxfId="11416" priority="3865"/>
    <cfRule type="duplicateValues" dxfId="11415" priority="3866"/>
    <cfRule type="duplicateValues" dxfId="11414" priority="3867"/>
    <cfRule type="duplicateValues" dxfId="11413" priority="3868"/>
    <cfRule type="duplicateValues" dxfId="11412" priority="3869"/>
    <cfRule type="duplicateValues" dxfId="11411" priority="3870"/>
    <cfRule type="duplicateValues" dxfId="11410" priority="3871"/>
    <cfRule type="duplicateValues" dxfId="11409" priority="3872"/>
    <cfRule type="duplicateValues" dxfId="11408" priority="3873"/>
    <cfRule type="duplicateValues" dxfId="11407" priority="3874"/>
    <cfRule type="duplicateValues" dxfId="11406" priority="3875"/>
    <cfRule type="duplicateValues" dxfId="11405" priority="3876"/>
    <cfRule type="duplicateValues" dxfId="11404" priority="3877"/>
    <cfRule type="duplicateValues" dxfId="11403" priority="3878"/>
    <cfRule type="duplicateValues" dxfId="11402" priority="3879"/>
    <cfRule type="duplicateValues" dxfId="11401" priority="3880"/>
    <cfRule type="duplicateValues" dxfId="11400" priority="3881"/>
    <cfRule type="duplicateValues" dxfId="11399" priority="3882"/>
    <cfRule type="duplicateValues" dxfId="11398" priority="3883"/>
    <cfRule type="duplicateValues" dxfId="11397" priority="3884"/>
    <cfRule type="duplicateValues" dxfId="11396" priority="3885"/>
    <cfRule type="duplicateValues" dxfId="11395" priority="3886"/>
    <cfRule type="duplicateValues" dxfId="11394" priority="3887"/>
    <cfRule type="duplicateValues" dxfId="11393" priority="3888"/>
    <cfRule type="duplicateValues" dxfId="11392" priority="3889"/>
    <cfRule type="duplicateValues" dxfId="11391" priority="3890"/>
  </conditionalFormatting>
  <conditionalFormatting sqref="L171:L176 L183 L185">
    <cfRule type="duplicateValues" dxfId="11390" priority="3642"/>
    <cfRule type="duplicateValues" dxfId="11389" priority="3643"/>
    <cfRule type="duplicateValues" dxfId="11388" priority="3644"/>
  </conditionalFormatting>
  <conditionalFormatting sqref="L171:L178 L180:L181 L183 L185">
    <cfRule type="duplicateValues" dxfId="11387" priority="3650"/>
    <cfRule type="duplicateValues" dxfId="11386" priority="3651"/>
    <cfRule type="duplicateValues" dxfId="11385" priority="3656"/>
    <cfRule type="duplicateValues" dxfId="11384" priority="3815"/>
    <cfRule type="duplicateValues" dxfId="11383" priority="3821"/>
  </conditionalFormatting>
  <conditionalFormatting sqref="L171:L178 L183 L180:L181 L185">
    <cfRule type="duplicateValues" dxfId="11382" priority="3659"/>
    <cfRule type="duplicateValues" dxfId="11381" priority="3660"/>
    <cfRule type="duplicateValues" dxfId="11380" priority="3661"/>
  </conditionalFormatting>
  <conditionalFormatting sqref="L171:L183 L185">
    <cfRule type="duplicateValues" dxfId="11379" priority="3666"/>
    <cfRule type="duplicateValues" dxfId="11378" priority="3667"/>
    <cfRule type="duplicateValues" dxfId="11377" priority="3668"/>
    <cfRule type="duplicateValues" dxfId="11376" priority="3669"/>
    <cfRule type="duplicateValues" dxfId="11375" priority="3670"/>
  </conditionalFormatting>
  <conditionalFormatting sqref="L177:L178">
    <cfRule type="duplicateValues" dxfId="11374" priority="3682"/>
    <cfRule type="duplicateValues" dxfId="11373" priority="3683"/>
    <cfRule type="duplicateValues" dxfId="11372" priority="3684"/>
    <cfRule type="duplicateValues" dxfId="11371" priority="3685"/>
    <cfRule type="duplicateValues" dxfId="11370" priority="3686"/>
    <cfRule type="duplicateValues" dxfId="11369" priority="3687"/>
    <cfRule type="duplicateValues" dxfId="11368" priority="3688"/>
    <cfRule type="duplicateValues" dxfId="11367" priority="3689"/>
    <cfRule type="duplicateValues" dxfId="11366" priority="3690"/>
    <cfRule type="duplicateValues" dxfId="11365" priority="3691"/>
    <cfRule type="duplicateValues" dxfId="11364" priority="3692"/>
    <cfRule type="duplicateValues" dxfId="11363" priority="3693"/>
    <cfRule type="duplicateValues" dxfId="11362" priority="3694"/>
    <cfRule type="duplicateValues" dxfId="11361" priority="3695"/>
    <cfRule type="duplicateValues" dxfId="11360" priority="3696"/>
    <cfRule type="duplicateValues" dxfId="11359" priority="3697"/>
    <cfRule type="duplicateValues" dxfId="11358" priority="3698"/>
    <cfRule type="duplicateValues" dxfId="11357" priority="3699"/>
    <cfRule type="duplicateValues" dxfId="11356" priority="3700"/>
    <cfRule type="duplicateValues" dxfId="11355" priority="3701"/>
    <cfRule type="duplicateValues" dxfId="11354" priority="3702"/>
    <cfRule type="duplicateValues" dxfId="11353" priority="3703"/>
    <cfRule type="duplicateValues" dxfId="11352" priority="3704"/>
    <cfRule type="duplicateValues" dxfId="11351" priority="3705"/>
    <cfRule type="duplicateValues" dxfId="11350" priority="3706"/>
    <cfRule type="duplicateValues" dxfId="11349" priority="3707"/>
    <cfRule type="duplicateValues" dxfId="11348" priority="3708"/>
    <cfRule type="duplicateValues" dxfId="11347" priority="3709"/>
    <cfRule type="duplicateValues" dxfId="11346" priority="3710"/>
    <cfRule type="duplicateValues" dxfId="11345" priority="3711"/>
    <cfRule type="duplicateValues" dxfId="11344" priority="3712"/>
    <cfRule type="duplicateValues" dxfId="11343" priority="3713"/>
    <cfRule type="duplicateValues" dxfId="11342" priority="3714"/>
    <cfRule type="duplicateValues" dxfId="11341" priority="3715"/>
  </conditionalFormatting>
  <conditionalFormatting sqref="L179">
    <cfRule type="duplicateValues" dxfId="11340" priority="3811"/>
    <cfRule type="duplicateValues" dxfId="11339" priority="3812"/>
    <cfRule type="duplicateValues" dxfId="11338" priority="3813"/>
    <cfRule type="duplicateValues" dxfId="11337" priority="3814"/>
  </conditionalFormatting>
  <conditionalFormatting sqref="L180:L181 L183 L171:L178 L185">
    <cfRule type="duplicateValues" dxfId="11336" priority="3627"/>
  </conditionalFormatting>
  <conditionalFormatting sqref="L180:L181">
    <cfRule type="duplicateValues" dxfId="11335" priority="3671"/>
    <cfRule type="duplicateValues" dxfId="11334" priority="3672"/>
    <cfRule type="duplicateValues" dxfId="11333" priority="3673"/>
    <cfRule type="duplicateValues" dxfId="11332" priority="3674"/>
    <cfRule type="duplicateValues" dxfId="11331" priority="3675"/>
    <cfRule type="duplicateValues" dxfId="11330" priority="3676"/>
    <cfRule type="duplicateValues" dxfId="11329" priority="3677"/>
    <cfRule type="duplicateValues" dxfId="11328" priority="3678"/>
    <cfRule type="duplicateValues" dxfId="11327" priority="3679"/>
    <cfRule type="duplicateValues" dxfId="11326" priority="3680"/>
    <cfRule type="duplicateValues" dxfId="11325" priority="3681"/>
  </conditionalFormatting>
  <conditionalFormatting sqref="L182">
    <cfRule type="duplicateValues" dxfId="11324" priority="3717"/>
    <cfRule type="duplicateValues" dxfId="11323" priority="3718"/>
    <cfRule type="duplicateValues" dxfId="11322" priority="3719"/>
    <cfRule type="duplicateValues" dxfId="11321" priority="3720"/>
    <cfRule type="duplicateValues" dxfId="11320" priority="3721"/>
    <cfRule type="duplicateValues" dxfId="11319" priority="3722"/>
    <cfRule type="duplicateValues" dxfId="11318" priority="3723"/>
    <cfRule type="duplicateValues" dxfId="11317" priority="3724"/>
    <cfRule type="duplicateValues" dxfId="11316" priority="3725"/>
    <cfRule type="duplicateValues" dxfId="11315" priority="3726"/>
    <cfRule type="duplicateValues" dxfId="11314" priority="3727"/>
    <cfRule type="duplicateValues" dxfId="11313" priority="3728"/>
    <cfRule type="duplicateValues" dxfId="11312" priority="3729"/>
    <cfRule type="duplicateValues" dxfId="11311" priority="3730"/>
    <cfRule type="duplicateValues" dxfId="11310" priority="3731"/>
    <cfRule type="duplicateValues" dxfId="11309" priority="3732"/>
    <cfRule type="duplicateValues" dxfId="11308" priority="3733"/>
    <cfRule type="duplicateValues" dxfId="11307" priority="3734"/>
    <cfRule type="duplicateValues" dxfId="11306" priority="3735"/>
    <cfRule type="duplicateValues" dxfId="11305" priority="3736"/>
    <cfRule type="duplicateValues" dxfId="11304" priority="3737"/>
    <cfRule type="duplicateValues" dxfId="11303" priority="3738"/>
    <cfRule type="duplicateValues" dxfId="11302" priority="3739"/>
    <cfRule type="duplicateValues" dxfId="11301" priority="3740"/>
    <cfRule type="duplicateValues" dxfId="11300" priority="3741"/>
    <cfRule type="duplicateValues" dxfId="11299" priority="3742"/>
    <cfRule type="duplicateValues" dxfId="11298" priority="3743"/>
    <cfRule type="duplicateValues" dxfId="11297" priority="3744"/>
    <cfRule type="duplicateValues" dxfId="11296" priority="3745"/>
    <cfRule type="duplicateValues" dxfId="11295" priority="3746"/>
    <cfRule type="duplicateValues" dxfId="11294" priority="3747"/>
    <cfRule type="duplicateValues" dxfId="11293" priority="3748"/>
    <cfRule type="duplicateValues" dxfId="11292" priority="3749"/>
    <cfRule type="duplicateValues" dxfId="11291" priority="3750"/>
    <cfRule type="duplicateValues" dxfId="11290" priority="3751"/>
    <cfRule type="duplicateValues" dxfId="11289" priority="3752"/>
    <cfRule type="duplicateValues" dxfId="11288" priority="3753"/>
    <cfRule type="duplicateValues" dxfId="11287" priority="3754"/>
    <cfRule type="duplicateValues" dxfId="11286" priority="3755"/>
    <cfRule type="duplicateValues" dxfId="11285" priority="3756"/>
    <cfRule type="duplicateValues" dxfId="11284" priority="3757"/>
    <cfRule type="duplicateValues" dxfId="11283" priority="3758"/>
    <cfRule type="duplicateValues" dxfId="11282" priority="3759"/>
    <cfRule type="duplicateValues" dxfId="11281" priority="3760"/>
    <cfRule type="duplicateValues" dxfId="11280" priority="3761"/>
    <cfRule type="duplicateValues" dxfId="11279" priority="3762"/>
    <cfRule type="duplicateValues" dxfId="11278" priority="3763"/>
    <cfRule type="duplicateValues" dxfId="11277" priority="3764"/>
    <cfRule type="duplicateValues" dxfId="11276" priority="3765"/>
    <cfRule type="duplicateValues" dxfId="11275" priority="3766"/>
    <cfRule type="duplicateValues" dxfId="11274" priority="3767"/>
    <cfRule type="duplicateValues" dxfId="11273" priority="3768"/>
    <cfRule type="duplicateValues" dxfId="11272" priority="3769"/>
    <cfRule type="duplicateValues" dxfId="11271" priority="3770"/>
    <cfRule type="duplicateValues" dxfId="11270" priority="3771"/>
    <cfRule type="duplicateValues" dxfId="11269" priority="3772"/>
    <cfRule type="duplicateValues" dxfId="11268" priority="3773"/>
    <cfRule type="duplicateValues" dxfId="11267" priority="3774"/>
    <cfRule type="duplicateValues" dxfId="11266" priority="3775"/>
    <cfRule type="duplicateValues" dxfId="11265" priority="3776"/>
    <cfRule type="duplicateValues" dxfId="11264" priority="3777"/>
    <cfRule type="duplicateValues" dxfId="11263" priority="3778"/>
    <cfRule type="duplicateValues" dxfId="11262" priority="3779"/>
    <cfRule type="duplicateValues" dxfId="11261" priority="3780"/>
    <cfRule type="duplicateValues" dxfId="11260" priority="3781"/>
    <cfRule type="duplicateValues" dxfId="11259" priority="3782"/>
    <cfRule type="duplicateValues" dxfId="11258" priority="3783"/>
    <cfRule type="duplicateValues" dxfId="11257" priority="3784"/>
    <cfRule type="duplicateValues" dxfId="11256" priority="3785"/>
    <cfRule type="duplicateValues" dxfId="11255" priority="3786"/>
    <cfRule type="duplicateValues" dxfId="11254" priority="3787"/>
    <cfRule type="duplicateValues" dxfId="11253" priority="3788"/>
    <cfRule type="duplicateValues" dxfId="11252" priority="3789"/>
    <cfRule type="duplicateValues" dxfId="11251" priority="3790"/>
    <cfRule type="duplicateValues" dxfId="11250" priority="3791"/>
    <cfRule type="duplicateValues" dxfId="11249" priority="3792"/>
    <cfRule type="duplicateValues" dxfId="11248" priority="3793"/>
    <cfRule type="duplicateValues" dxfId="11247" priority="3794"/>
    <cfRule type="duplicateValues" dxfId="11246" priority="3795"/>
    <cfRule type="duplicateValues" dxfId="11245" priority="3796"/>
    <cfRule type="duplicateValues" dxfId="11244" priority="3797"/>
    <cfRule type="duplicateValues" dxfId="11243" priority="3798"/>
    <cfRule type="duplicateValues" dxfId="11242" priority="3799"/>
    <cfRule type="duplicateValues" dxfId="11241" priority="3800"/>
    <cfRule type="duplicateValues" dxfId="11240" priority="3801"/>
    <cfRule type="duplicateValues" dxfId="11239" priority="3802"/>
    <cfRule type="duplicateValues" dxfId="11238" priority="3803"/>
    <cfRule type="duplicateValues" dxfId="11237" priority="3804"/>
    <cfRule type="duplicateValues" dxfId="11236" priority="3805"/>
    <cfRule type="duplicateValues" dxfId="11235" priority="3806"/>
    <cfRule type="duplicateValues" dxfId="11234" priority="3807"/>
    <cfRule type="duplicateValues" dxfId="11233" priority="3808"/>
    <cfRule type="duplicateValues" dxfId="11232" priority="3809"/>
    <cfRule type="duplicateValues" dxfId="11231" priority="3810"/>
  </conditionalFormatting>
  <conditionalFormatting sqref="L183 L171:L176 L180:L181 L185">
    <cfRule type="duplicateValues" dxfId="11230" priority="3610"/>
    <cfRule type="duplicateValues" dxfId="11229" priority="3619"/>
    <cfRule type="duplicateValues" dxfId="11228" priority="3620"/>
    <cfRule type="duplicateValues" dxfId="11227" priority="3621"/>
    <cfRule type="duplicateValues" dxfId="11226" priority="3622"/>
    <cfRule type="duplicateValues" dxfId="11225" priority="3623"/>
    <cfRule type="duplicateValues" dxfId="11224" priority="3630"/>
    <cfRule type="duplicateValues" dxfId="11223" priority="3631"/>
    <cfRule type="duplicateValues" dxfId="11222" priority="3632"/>
    <cfRule type="duplicateValues" dxfId="11221" priority="3633"/>
    <cfRule type="duplicateValues" dxfId="11220" priority="3636"/>
    <cfRule type="duplicateValues" dxfId="11219" priority="3637"/>
    <cfRule type="duplicateValues" dxfId="11218" priority="3638"/>
    <cfRule type="duplicateValues" dxfId="11217" priority="3639"/>
    <cfRule type="duplicateValues" dxfId="11216" priority="3640"/>
    <cfRule type="duplicateValues" dxfId="11215" priority="3641"/>
  </conditionalFormatting>
  <conditionalFormatting sqref="L183 L171:L176 L185">
    <cfRule type="duplicateValues" dxfId="11214" priority="3609"/>
    <cfRule type="duplicateValues" dxfId="11213" priority="3629"/>
    <cfRule type="duplicateValues" dxfId="11212" priority="3645"/>
    <cfRule type="duplicateValues" dxfId="11211" priority="3646"/>
    <cfRule type="duplicateValues" dxfId="11210" priority="3647"/>
    <cfRule type="duplicateValues" dxfId="11209" priority="3662"/>
    <cfRule type="duplicateValues" dxfId="11208" priority="3663"/>
    <cfRule type="duplicateValues" dxfId="11207" priority="3664"/>
  </conditionalFormatting>
  <conditionalFormatting sqref="L183 L171:L178 L180:L181 L185">
    <cfRule type="duplicateValues" dxfId="11206" priority="3611"/>
    <cfRule type="duplicateValues" dxfId="11205" priority="3613"/>
    <cfRule type="duplicateValues" dxfId="11204" priority="3618"/>
    <cfRule type="duplicateValues" dxfId="11203" priority="3624"/>
    <cfRule type="duplicateValues" dxfId="11202" priority="3625"/>
    <cfRule type="duplicateValues" dxfId="11201" priority="3628"/>
    <cfRule type="duplicateValues" dxfId="11200" priority="3648"/>
    <cfRule type="duplicateValues" dxfId="11199" priority="3649"/>
    <cfRule type="duplicateValues" dxfId="11198" priority="3653"/>
    <cfRule type="duplicateValues" dxfId="11197" priority="3654"/>
    <cfRule type="duplicateValues" dxfId="11196" priority="3655"/>
    <cfRule type="duplicateValues" dxfId="11195" priority="3657"/>
    <cfRule type="duplicateValues" dxfId="11194" priority="3658"/>
    <cfRule type="duplicateValues" dxfId="11193" priority="3816"/>
    <cfRule type="duplicateValues" dxfId="11192" priority="3817"/>
    <cfRule type="duplicateValues" dxfId="11191" priority="3818"/>
    <cfRule type="duplicateValues" dxfId="11190" priority="3819"/>
    <cfRule type="duplicateValues" dxfId="11189" priority="3820"/>
  </conditionalFormatting>
  <conditionalFormatting sqref="L183 L171:L181 L185">
    <cfRule type="duplicateValues" dxfId="11188" priority="3665"/>
  </conditionalFormatting>
  <conditionalFormatting sqref="L183 L180:L181 L171:L176 L185">
    <cfRule type="duplicateValues" dxfId="11187" priority="3612"/>
    <cfRule type="duplicateValues" dxfId="11186" priority="3614"/>
    <cfRule type="duplicateValues" dxfId="11185" priority="3615"/>
    <cfRule type="duplicateValues" dxfId="11184" priority="3616"/>
    <cfRule type="duplicateValues" dxfId="11183" priority="3617"/>
    <cfRule type="duplicateValues" dxfId="11182" priority="3634"/>
    <cfRule type="duplicateValues" dxfId="11181" priority="3635"/>
  </conditionalFormatting>
  <conditionalFormatting sqref="L183 L180:L181 L171:L178 L185">
    <cfRule type="duplicateValues" dxfId="11180" priority="3626"/>
    <cfRule type="duplicateValues" dxfId="11179" priority="3652"/>
  </conditionalFormatting>
  <conditionalFormatting sqref="L183">
    <cfRule type="duplicateValues" dxfId="11178" priority="3716"/>
  </conditionalFormatting>
  <conditionalFormatting sqref="L188:L324">
    <cfRule type="duplicateValues" dxfId="11177" priority="2768"/>
    <cfRule type="duplicateValues" dxfId="11176" priority="2769"/>
    <cfRule type="duplicateValues" dxfId="11175" priority="2770"/>
  </conditionalFormatting>
  <conditionalFormatting sqref="L189">
    <cfRule type="duplicateValues" dxfId="11174" priority="3391"/>
  </conditionalFormatting>
  <conditionalFormatting sqref="L198">
    <cfRule type="duplicateValues" dxfId="11173" priority="3382"/>
    <cfRule type="duplicateValues" dxfId="11172" priority="3383"/>
    <cfRule type="duplicateValues" dxfId="11171" priority="3384"/>
    <cfRule type="duplicateValues" dxfId="11170" priority="3385"/>
    <cfRule type="duplicateValues" dxfId="11169" priority="3386"/>
    <cfRule type="duplicateValues" dxfId="11168" priority="3387"/>
    <cfRule type="duplicateValues" dxfId="11167" priority="3388"/>
    <cfRule type="duplicateValues" dxfId="11166" priority="3389"/>
    <cfRule type="duplicateValues" dxfId="11165" priority="3390"/>
  </conditionalFormatting>
  <conditionalFormatting sqref="L199:L211">
    <cfRule type="duplicateValues" dxfId="11164" priority="2876"/>
    <cfRule type="duplicateValues" dxfId="11163" priority="2877"/>
    <cfRule type="duplicateValues" dxfId="11162" priority="2878"/>
    <cfRule type="duplicateValues" dxfId="11161" priority="2879"/>
    <cfRule type="duplicateValues" dxfId="11160" priority="2880"/>
    <cfRule type="duplicateValues" dxfId="11159" priority="2881"/>
    <cfRule type="duplicateValues" dxfId="11158" priority="2882"/>
    <cfRule type="duplicateValues" dxfId="11157" priority="2883"/>
    <cfRule type="duplicateValues" dxfId="11156" priority="2884"/>
    <cfRule type="duplicateValues" dxfId="11155" priority="2885"/>
    <cfRule type="duplicateValues" dxfId="11154" priority="2886"/>
    <cfRule type="duplicateValues" dxfId="11153" priority="2887"/>
    <cfRule type="duplicateValues" dxfId="11152" priority="2888"/>
    <cfRule type="duplicateValues" dxfId="11151" priority="2889"/>
    <cfRule type="duplicateValues" dxfId="11150" priority="2890"/>
    <cfRule type="duplicateValues" dxfId="11149" priority="2891"/>
    <cfRule type="duplicateValues" dxfId="11148" priority="2892"/>
    <cfRule type="duplicateValues" dxfId="11147" priority="2893"/>
    <cfRule type="duplicateValues" dxfId="11146" priority="2894"/>
    <cfRule type="duplicateValues" dxfId="11145" priority="2895"/>
    <cfRule type="duplicateValues" dxfId="11144" priority="2896"/>
    <cfRule type="duplicateValues" dxfId="11143" priority="2897"/>
    <cfRule type="duplicateValues" dxfId="11142" priority="2898"/>
    <cfRule type="duplicateValues" dxfId="11141" priority="2899"/>
    <cfRule type="duplicateValues" dxfId="11140" priority="2900"/>
    <cfRule type="duplicateValues" dxfId="11139" priority="2901"/>
    <cfRule type="duplicateValues" dxfId="11138" priority="2902"/>
    <cfRule type="duplicateValues" dxfId="11137" priority="2903"/>
    <cfRule type="duplicateValues" dxfId="11136" priority="2904"/>
    <cfRule type="duplicateValues" dxfId="11135" priority="2905"/>
    <cfRule type="duplicateValues" dxfId="11134" priority="2906"/>
    <cfRule type="duplicateValues" dxfId="11133" priority="2907"/>
    <cfRule type="duplicateValues" dxfId="11132" priority="2908"/>
    <cfRule type="duplicateValues" dxfId="11131" priority="2909"/>
    <cfRule type="duplicateValues" dxfId="11130" priority="2910"/>
    <cfRule type="duplicateValues" dxfId="11129" priority="2911"/>
    <cfRule type="duplicateValues" dxfId="11128" priority="2912"/>
    <cfRule type="duplicateValues" dxfId="11127" priority="2913"/>
    <cfRule type="duplicateValues" dxfId="11126" priority="2914"/>
    <cfRule type="duplicateValues" dxfId="11125" priority="2915"/>
    <cfRule type="duplicateValues" dxfId="11124" priority="2916"/>
    <cfRule type="duplicateValues" dxfId="11123" priority="2917"/>
    <cfRule type="duplicateValues" dxfId="11122" priority="2918"/>
    <cfRule type="duplicateValues" dxfId="11121" priority="2919"/>
    <cfRule type="duplicateValues" dxfId="11120" priority="2920"/>
    <cfRule type="duplicateValues" dxfId="11119" priority="2921"/>
    <cfRule type="duplicateValues" dxfId="11118" priority="2922"/>
    <cfRule type="duplicateValues" dxfId="11117" priority="2923"/>
    <cfRule type="duplicateValues" dxfId="11116" priority="2924"/>
    <cfRule type="duplicateValues" dxfId="11115" priority="2925"/>
    <cfRule type="duplicateValues" dxfId="11114" priority="2926"/>
    <cfRule type="duplicateValues" dxfId="11113" priority="2927"/>
    <cfRule type="duplicateValues" dxfId="11112" priority="2928"/>
    <cfRule type="duplicateValues" dxfId="11111" priority="2929"/>
    <cfRule type="duplicateValues" dxfId="11110" priority="2930"/>
    <cfRule type="duplicateValues" dxfId="11109" priority="2931"/>
    <cfRule type="duplicateValues" dxfId="11108" priority="2932"/>
    <cfRule type="duplicateValues" dxfId="11107" priority="2933"/>
    <cfRule type="duplicateValues" dxfId="11106" priority="2934"/>
    <cfRule type="duplicateValues" dxfId="11105" priority="2935"/>
    <cfRule type="duplicateValues" dxfId="11104" priority="2936"/>
    <cfRule type="duplicateValues" dxfId="11103" priority="2937"/>
    <cfRule type="duplicateValues" dxfId="11102" priority="2938"/>
    <cfRule type="duplicateValues" dxfId="11101" priority="2939"/>
    <cfRule type="duplicateValues" dxfId="11100" priority="2940"/>
  </conditionalFormatting>
  <conditionalFormatting sqref="L212 L278:L297 L304:L324 L300:L302 L221:L233 L188:L198">
    <cfRule type="duplicateValues" dxfId="11099" priority="2759"/>
  </conditionalFormatting>
  <conditionalFormatting sqref="L212 L278:L324 L245:L276 L221:L233 L214 L188:L198">
    <cfRule type="duplicateValues" dxfId="11098" priority="3393"/>
    <cfRule type="duplicateValues" dxfId="11097" priority="3394"/>
  </conditionalFormatting>
  <conditionalFormatting sqref="L212 L300:L302 L278:L297 L304:L324 L221:L233 L188:L198">
    <cfRule type="duplicateValues" dxfId="11096" priority="2748"/>
    <cfRule type="duplicateValues" dxfId="11095" priority="2749"/>
  </conditionalFormatting>
  <conditionalFormatting sqref="L212 L304:L324 L300:L302 L278:L297 L221:L233 L188:L198">
    <cfRule type="duplicateValues" dxfId="11094" priority="2756"/>
  </conditionalFormatting>
  <conditionalFormatting sqref="L213">
    <cfRule type="duplicateValues" dxfId="11093" priority="3318"/>
    <cfRule type="duplicateValues" dxfId="11092" priority="3319"/>
    <cfRule type="duplicateValues" dxfId="11091" priority="3320"/>
    <cfRule type="duplicateValues" dxfId="11090" priority="3321"/>
    <cfRule type="duplicateValues" dxfId="11089" priority="3322"/>
    <cfRule type="duplicateValues" dxfId="11088" priority="3323"/>
    <cfRule type="duplicateValues" dxfId="11087" priority="3324"/>
    <cfRule type="duplicateValues" dxfId="11086" priority="3325"/>
    <cfRule type="duplicateValues" dxfId="11085" priority="3326"/>
    <cfRule type="duplicateValues" dxfId="11084" priority="3327"/>
    <cfRule type="duplicateValues" dxfId="11083" priority="3328"/>
    <cfRule type="duplicateValues" dxfId="11082" priority="3329"/>
    <cfRule type="duplicateValues" dxfId="11081" priority="3330"/>
    <cfRule type="duplicateValues" dxfId="11080" priority="3331"/>
    <cfRule type="duplicateValues" dxfId="11079" priority="3332"/>
    <cfRule type="duplicateValues" dxfId="11078" priority="3333"/>
    <cfRule type="duplicateValues" dxfId="11077" priority="3334"/>
    <cfRule type="duplicateValues" dxfId="11076" priority="3335"/>
    <cfRule type="duplicateValues" dxfId="11075" priority="3336"/>
    <cfRule type="duplicateValues" dxfId="11074" priority="3337"/>
    <cfRule type="duplicateValues" dxfId="11073" priority="3338"/>
    <cfRule type="duplicateValues" dxfId="11072" priority="3339"/>
    <cfRule type="duplicateValues" dxfId="11071" priority="3340"/>
    <cfRule type="duplicateValues" dxfId="11070" priority="3341"/>
    <cfRule type="duplicateValues" dxfId="11069" priority="3342"/>
    <cfRule type="duplicateValues" dxfId="11068" priority="3343"/>
    <cfRule type="duplicateValues" dxfId="11067" priority="3344"/>
    <cfRule type="duplicateValues" dxfId="11066" priority="3345"/>
    <cfRule type="duplicateValues" dxfId="11065" priority="3346"/>
    <cfRule type="duplicateValues" dxfId="11064" priority="3347"/>
    <cfRule type="duplicateValues" dxfId="11063" priority="3348"/>
    <cfRule type="duplicateValues" dxfId="11062" priority="3349"/>
    <cfRule type="duplicateValues" dxfId="11061" priority="3350"/>
    <cfRule type="duplicateValues" dxfId="11060" priority="3351"/>
    <cfRule type="duplicateValues" dxfId="11059" priority="3352"/>
    <cfRule type="duplicateValues" dxfId="11058" priority="3353"/>
    <cfRule type="duplicateValues" dxfId="11057" priority="3354"/>
    <cfRule type="duplicateValues" dxfId="11056" priority="3355"/>
    <cfRule type="duplicateValues" dxfId="11055" priority="3356"/>
    <cfRule type="duplicateValues" dxfId="11054" priority="3357"/>
    <cfRule type="duplicateValues" dxfId="11053" priority="3358"/>
    <cfRule type="duplicateValues" dxfId="11052" priority="3359"/>
    <cfRule type="duplicateValues" dxfId="11051" priority="3360"/>
    <cfRule type="duplicateValues" dxfId="11050" priority="3361"/>
    <cfRule type="duplicateValues" dxfId="11049" priority="3362"/>
    <cfRule type="duplicateValues" dxfId="11048" priority="3363"/>
    <cfRule type="duplicateValues" dxfId="11047" priority="3364"/>
    <cfRule type="duplicateValues" dxfId="11046" priority="3365"/>
    <cfRule type="duplicateValues" dxfId="11045" priority="3366"/>
    <cfRule type="duplicateValues" dxfId="11044" priority="3367"/>
    <cfRule type="duplicateValues" dxfId="11043" priority="3368"/>
    <cfRule type="duplicateValues" dxfId="11042" priority="3369"/>
    <cfRule type="duplicateValues" dxfId="11041" priority="3370"/>
    <cfRule type="duplicateValues" dxfId="11040" priority="3371"/>
    <cfRule type="duplicateValues" dxfId="11039" priority="3372"/>
    <cfRule type="duplicateValues" dxfId="11038" priority="3373"/>
    <cfRule type="duplicateValues" dxfId="11037" priority="3374"/>
    <cfRule type="duplicateValues" dxfId="11036" priority="3375"/>
    <cfRule type="duplicateValues" dxfId="11035" priority="3376"/>
    <cfRule type="duplicateValues" dxfId="11034" priority="3377"/>
    <cfRule type="duplicateValues" dxfId="11033" priority="3378"/>
    <cfRule type="duplicateValues" dxfId="11032" priority="3379"/>
    <cfRule type="duplicateValues" dxfId="11031" priority="3380"/>
    <cfRule type="duplicateValues" dxfId="11030" priority="3381"/>
  </conditionalFormatting>
  <conditionalFormatting sqref="L215">
    <cfRule type="duplicateValues" dxfId="11029" priority="3255"/>
    <cfRule type="duplicateValues" dxfId="11028" priority="3256"/>
    <cfRule type="duplicateValues" dxfId="11027" priority="3257"/>
    <cfRule type="duplicateValues" dxfId="11026" priority="3258"/>
    <cfRule type="duplicateValues" dxfId="11025" priority="3259"/>
    <cfRule type="duplicateValues" dxfId="11024" priority="3260"/>
    <cfRule type="duplicateValues" dxfId="11023" priority="3261"/>
    <cfRule type="duplicateValues" dxfId="11022" priority="3262"/>
    <cfRule type="duplicateValues" dxfId="11021" priority="3263"/>
    <cfRule type="duplicateValues" dxfId="11020" priority="3264"/>
    <cfRule type="duplicateValues" dxfId="11019" priority="3265"/>
    <cfRule type="duplicateValues" dxfId="11018" priority="3266"/>
    <cfRule type="duplicateValues" dxfId="11017" priority="3267"/>
    <cfRule type="duplicateValues" dxfId="11016" priority="3268"/>
    <cfRule type="duplicateValues" dxfId="11015" priority="3269"/>
    <cfRule type="duplicateValues" dxfId="11014" priority="3270"/>
    <cfRule type="duplicateValues" dxfId="11013" priority="3271"/>
    <cfRule type="duplicateValues" dxfId="11012" priority="3272"/>
    <cfRule type="duplicateValues" dxfId="11011" priority="3273"/>
    <cfRule type="duplicateValues" dxfId="11010" priority="3274"/>
    <cfRule type="duplicateValues" dxfId="11009" priority="3275"/>
    <cfRule type="duplicateValues" dxfId="11008" priority="3276"/>
    <cfRule type="duplicateValues" dxfId="11007" priority="3277"/>
    <cfRule type="duplicateValues" dxfId="11006" priority="3278"/>
    <cfRule type="duplicateValues" dxfId="11005" priority="3279"/>
    <cfRule type="duplicateValues" dxfId="11004" priority="3280"/>
    <cfRule type="duplicateValues" dxfId="11003" priority="3281"/>
    <cfRule type="duplicateValues" dxfId="11002" priority="3282"/>
    <cfRule type="duplicateValues" dxfId="11001" priority="3283"/>
    <cfRule type="duplicateValues" dxfId="11000" priority="3284"/>
    <cfRule type="duplicateValues" dxfId="10999" priority="3285"/>
    <cfRule type="duplicateValues" dxfId="10998" priority="3286"/>
    <cfRule type="duplicateValues" dxfId="10997" priority="3287"/>
    <cfRule type="duplicateValues" dxfId="10996" priority="3288"/>
    <cfRule type="duplicateValues" dxfId="10995" priority="3289"/>
    <cfRule type="duplicateValues" dxfId="10994" priority="3290"/>
    <cfRule type="duplicateValues" dxfId="10993" priority="3291"/>
    <cfRule type="duplicateValues" dxfId="10992" priority="3292"/>
    <cfRule type="duplicateValues" dxfId="10991" priority="3293"/>
    <cfRule type="duplicateValues" dxfId="10990" priority="3294"/>
    <cfRule type="duplicateValues" dxfId="10989" priority="3295"/>
    <cfRule type="duplicateValues" dxfId="10988" priority="3296"/>
    <cfRule type="duplicateValues" dxfId="10987" priority="3297"/>
    <cfRule type="duplicateValues" dxfId="10986" priority="3298"/>
    <cfRule type="duplicateValues" dxfId="10985" priority="3299"/>
    <cfRule type="duplicateValues" dxfId="10984" priority="3300"/>
    <cfRule type="duplicateValues" dxfId="10983" priority="3301"/>
    <cfRule type="duplicateValues" dxfId="10982" priority="3302"/>
    <cfRule type="duplicateValues" dxfId="10981" priority="3303"/>
    <cfRule type="duplicateValues" dxfId="10980" priority="3304"/>
    <cfRule type="duplicateValues" dxfId="10979" priority="3305"/>
    <cfRule type="duplicateValues" dxfId="10978" priority="3306"/>
    <cfRule type="duplicateValues" dxfId="10977" priority="3307"/>
    <cfRule type="duplicateValues" dxfId="10976" priority="3308"/>
    <cfRule type="duplicateValues" dxfId="10975" priority="3309"/>
    <cfRule type="duplicateValues" dxfId="10974" priority="3310"/>
    <cfRule type="duplicateValues" dxfId="10973" priority="3311"/>
    <cfRule type="duplicateValues" dxfId="10972" priority="3312"/>
    <cfRule type="duplicateValues" dxfId="10971" priority="3313"/>
    <cfRule type="duplicateValues" dxfId="10970" priority="3314"/>
    <cfRule type="duplicateValues" dxfId="10969" priority="3315"/>
    <cfRule type="duplicateValues" dxfId="10968" priority="3316"/>
    <cfRule type="duplicateValues" dxfId="10967" priority="3317"/>
  </conditionalFormatting>
  <conditionalFormatting sqref="L216:L219">
    <cfRule type="duplicateValues" dxfId="10966" priority="2782"/>
    <cfRule type="duplicateValues" dxfId="10965" priority="2783"/>
    <cfRule type="duplicateValues" dxfId="10964" priority="2784"/>
    <cfRule type="duplicateValues" dxfId="10963" priority="2785"/>
    <cfRule type="duplicateValues" dxfId="10962" priority="2786"/>
    <cfRule type="duplicateValues" dxfId="10961" priority="2787"/>
    <cfRule type="duplicateValues" dxfId="10960" priority="2788"/>
    <cfRule type="duplicateValues" dxfId="10959" priority="2789"/>
    <cfRule type="duplicateValues" dxfId="10958" priority="2790"/>
    <cfRule type="duplicateValues" dxfId="10957" priority="2791"/>
    <cfRule type="duplicateValues" dxfId="10956" priority="2792"/>
    <cfRule type="duplicateValues" dxfId="10955" priority="2793"/>
    <cfRule type="duplicateValues" dxfId="10954" priority="2794"/>
    <cfRule type="duplicateValues" dxfId="10953" priority="2795"/>
    <cfRule type="duplicateValues" dxfId="10952" priority="2796"/>
    <cfRule type="duplicateValues" dxfId="10951" priority="2797"/>
    <cfRule type="duplicateValues" dxfId="10950" priority="2798"/>
    <cfRule type="duplicateValues" dxfId="10949" priority="2799"/>
    <cfRule type="duplicateValues" dxfId="10948" priority="2800"/>
    <cfRule type="duplicateValues" dxfId="10947" priority="2801"/>
    <cfRule type="duplicateValues" dxfId="10946" priority="2802"/>
    <cfRule type="duplicateValues" dxfId="10945" priority="2803"/>
    <cfRule type="duplicateValues" dxfId="10944" priority="2804"/>
    <cfRule type="duplicateValues" dxfId="10943" priority="2805"/>
    <cfRule type="duplicateValues" dxfId="10942" priority="2806"/>
    <cfRule type="duplicateValues" dxfId="10941" priority="2807"/>
    <cfRule type="duplicateValues" dxfId="10940" priority="2808"/>
    <cfRule type="duplicateValues" dxfId="10939" priority="2809"/>
    <cfRule type="duplicateValues" dxfId="10938" priority="2810"/>
    <cfRule type="duplicateValues" dxfId="10937" priority="2811"/>
    <cfRule type="duplicateValues" dxfId="10936" priority="2812"/>
    <cfRule type="duplicateValues" dxfId="10935" priority="2813"/>
    <cfRule type="duplicateValues" dxfId="10934" priority="2814"/>
    <cfRule type="duplicateValues" dxfId="10933" priority="2815"/>
    <cfRule type="duplicateValues" dxfId="10932" priority="2816"/>
    <cfRule type="duplicateValues" dxfId="10931" priority="2817"/>
    <cfRule type="duplicateValues" dxfId="10930" priority="2818"/>
    <cfRule type="duplicateValues" dxfId="10929" priority="2819"/>
    <cfRule type="duplicateValues" dxfId="10928" priority="2820"/>
    <cfRule type="duplicateValues" dxfId="10927" priority="2821"/>
    <cfRule type="duplicateValues" dxfId="10926" priority="2822"/>
    <cfRule type="duplicateValues" dxfId="10925" priority="2823"/>
    <cfRule type="duplicateValues" dxfId="10924" priority="2824"/>
    <cfRule type="duplicateValues" dxfId="10923" priority="2825"/>
    <cfRule type="duplicateValues" dxfId="10922" priority="2826"/>
    <cfRule type="duplicateValues" dxfId="10921" priority="2827"/>
    <cfRule type="duplicateValues" dxfId="10920" priority="2828"/>
    <cfRule type="duplicateValues" dxfId="10919" priority="2829"/>
    <cfRule type="duplicateValues" dxfId="10918" priority="2830"/>
    <cfRule type="duplicateValues" dxfId="10917" priority="2831"/>
    <cfRule type="duplicateValues" dxfId="10916" priority="2832"/>
    <cfRule type="duplicateValues" dxfId="10915" priority="2833"/>
    <cfRule type="duplicateValues" dxfId="10914" priority="2834"/>
    <cfRule type="duplicateValues" dxfId="10913" priority="2835"/>
    <cfRule type="duplicateValues" dxfId="10912" priority="2836"/>
    <cfRule type="duplicateValues" dxfId="10911" priority="2837"/>
    <cfRule type="duplicateValues" dxfId="10910" priority="2838"/>
    <cfRule type="duplicateValues" dxfId="10909" priority="2839"/>
    <cfRule type="duplicateValues" dxfId="10908" priority="2840"/>
    <cfRule type="duplicateValues" dxfId="10907" priority="2841"/>
    <cfRule type="duplicateValues" dxfId="10906" priority="2842"/>
    <cfRule type="duplicateValues" dxfId="10905" priority="2843"/>
    <cfRule type="duplicateValues" dxfId="10904" priority="2844"/>
    <cfRule type="duplicateValues" dxfId="10903" priority="2845"/>
    <cfRule type="duplicateValues" dxfId="10902" priority="2846"/>
    <cfRule type="duplicateValues" dxfId="10901" priority="2847"/>
    <cfRule type="duplicateValues" dxfId="10900" priority="2848"/>
    <cfRule type="duplicateValues" dxfId="10899" priority="2849"/>
    <cfRule type="duplicateValues" dxfId="10898" priority="2850"/>
    <cfRule type="duplicateValues" dxfId="10897" priority="2851"/>
    <cfRule type="duplicateValues" dxfId="10896" priority="2852"/>
    <cfRule type="duplicateValues" dxfId="10895" priority="2853"/>
    <cfRule type="duplicateValues" dxfId="10894" priority="2854"/>
    <cfRule type="duplicateValues" dxfId="10893" priority="2855"/>
    <cfRule type="duplicateValues" dxfId="10892" priority="2856"/>
    <cfRule type="duplicateValues" dxfId="10891" priority="2857"/>
    <cfRule type="duplicateValues" dxfId="10890" priority="2858"/>
    <cfRule type="duplicateValues" dxfId="10889" priority="2859"/>
    <cfRule type="duplicateValues" dxfId="10888" priority="2860"/>
    <cfRule type="duplicateValues" dxfId="10887" priority="2861"/>
    <cfRule type="duplicateValues" dxfId="10886" priority="2862"/>
    <cfRule type="duplicateValues" dxfId="10885" priority="2863"/>
    <cfRule type="duplicateValues" dxfId="10884" priority="2864"/>
    <cfRule type="duplicateValues" dxfId="10883" priority="2865"/>
    <cfRule type="duplicateValues" dxfId="10882" priority="2866"/>
    <cfRule type="duplicateValues" dxfId="10881" priority="2867"/>
    <cfRule type="duplicateValues" dxfId="10880" priority="2868"/>
    <cfRule type="duplicateValues" dxfId="10879" priority="2869"/>
    <cfRule type="duplicateValues" dxfId="10878" priority="2870"/>
    <cfRule type="duplicateValues" dxfId="10877" priority="2871"/>
    <cfRule type="duplicateValues" dxfId="10876" priority="2872"/>
    <cfRule type="duplicateValues" dxfId="10875" priority="2873"/>
    <cfRule type="duplicateValues" dxfId="10874" priority="2874"/>
    <cfRule type="duplicateValues" dxfId="10873" priority="2875"/>
  </conditionalFormatting>
  <conditionalFormatting sqref="L220">
    <cfRule type="duplicateValues" dxfId="10872" priority="3161"/>
    <cfRule type="duplicateValues" dxfId="10871" priority="3162"/>
    <cfRule type="duplicateValues" dxfId="10870" priority="3163"/>
    <cfRule type="duplicateValues" dxfId="10869" priority="3164"/>
    <cfRule type="duplicateValues" dxfId="10868" priority="3165"/>
    <cfRule type="duplicateValues" dxfId="10867" priority="3166"/>
    <cfRule type="duplicateValues" dxfId="10866" priority="3167"/>
    <cfRule type="duplicateValues" dxfId="10865" priority="3168"/>
    <cfRule type="duplicateValues" dxfId="10864" priority="3169"/>
    <cfRule type="duplicateValues" dxfId="10863" priority="3170"/>
    <cfRule type="duplicateValues" dxfId="10862" priority="3171"/>
    <cfRule type="duplicateValues" dxfId="10861" priority="3172"/>
    <cfRule type="duplicateValues" dxfId="10860" priority="3173"/>
    <cfRule type="duplicateValues" dxfId="10859" priority="3174"/>
    <cfRule type="duplicateValues" dxfId="10858" priority="3175"/>
    <cfRule type="duplicateValues" dxfId="10857" priority="3176"/>
    <cfRule type="duplicateValues" dxfId="10856" priority="3177"/>
    <cfRule type="duplicateValues" dxfId="10855" priority="3178"/>
    <cfRule type="duplicateValues" dxfId="10854" priority="3179"/>
    <cfRule type="duplicateValues" dxfId="10853" priority="3180"/>
    <cfRule type="duplicateValues" dxfId="10852" priority="3181"/>
    <cfRule type="duplicateValues" dxfId="10851" priority="3182"/>
    <cfRule type="duplicateValues" dxfId="10850" priority="3183"/>
    <cfRule type="duplicateValues" dxfId="10849" priority="3184"/>
    <cfRule type="duplicateValues" dxfId="10848" priority="3185"/>
    <cfRule type="duplicateValues" dxfId="10847" priority="3186"/>
    <cfRule type="duplicateValues" dxfId="10846" priority="3187"/>
    <cfRule type="duplicateValues" dxfId="10845" priority="3188"/>
    <cfRule type="duplicateValues" dxfId="10844" priority="3189"/>
    <cfRule type="duplicateValues" dxfId="10843" priority="3190"/>
    <cfRule type="duplicateValues" dxfId="10842" priority="3191"/>
    <cfRule type="duplicateValues" dxfId="10841" priority="3192"/>
    <cfRule type="duplicateValues" dxfId="10840" priority="3193"/>
    <cfRule type="duplicateValues" dxfId="10839" priority="3194"/>
    <cfRule type="duplicateValues" dxfId="10838" priority="3195"/>
    <cfRule type="duplicateValues" dxfId="10837" priority="3196"/>
    <cfRule type="duplicateValues" dxfId="10836" priority="3197"/>
    <cfRule type="duplicateValues" dxfId="10835" priority="3198"/>
    <cfRule type="duplicateValues" dxfId="10834" priority="3199"/>
    <cfRule type="duplicateValues" dxfId="10833" priority="3200"/>
    <cfRule type="duplicateValues" dxfId="10832" priority="3201"/>
    <cfRule type="duplicateValues" dxfId="10831" priority="3202"/>
    <cfRule type="duplicateValues" dxfId="10830" priority="3203"/>
    <cfRule type="duplicateValues" dxfId="10829" priority="3204"/>
    <cfRule type="duplicateValues" dxfId="10828" priority="3205"/>
    <cfRule type="duplicateValues" dxfId="10827" priority="3206"/>
    <cfRule type="duplicateValues" dxfId="10826" priority="3207"/>
    <cfRule type="duplicateValues" dxfId="10825" priority="3208"/>
    <cfRule type="duplicateValues" dxfId="10824" priority="3209"/>
    <cfRule type="duplicateValues" dxfId="10823" priority="3210"/>
    <cfRule type="duplicateValues" dxfId="10822" priority="3211"/>
    <cfRule type="duplicateValues" dxfId="10821" priority="3212"/>
    <cfRule type="duplicateValues" dxfId="10820" priority="3213"/>
    <cfRule type="duplicateValues" dxfId="10819" priority="3214"/>
    <cfRule type="duplicateValues" dxfId="10818" priority="3215"/>
    <cfRule type="duplicateValues" dxfId="10817" priority="3216"/>
    <cfRule type="duplicateValues" dxfId="10816" priority="3217"/>
    <cfRule type="duplicateValues" dxfId="10815" priority="3218"/>
    <cfRule type="duplicateValues" dxfId="10814" priority="3219"/>
    <cfRule type="duplicateValues" dxfId="10813" priority="3220"/>
    <cfRule type="duplicateValues" dxfId="10812" priority="3221"/>
    <cfRule type="duplicateValues" dxfId="10811" priority="3222"/>
    <cfRule type="duplicateValues" dxfId="10810" priority="3223"/>
    <cfRule type="duplicateValues" dxfId="10809" priority="3224"/>
    <cfRule type="duplicateValues" dxfId="10808" priority="3225"/>
    <cfRule type="duplicateValues" dxfId="10807" priority="3226"/>
    <cfRule type="duplicateValues" dxfId="10806" priority="3227"/>
    <cfRule type="duplicateValues" dxfId="10805" priority="3228"/>
    <cfRule type="duplicateValues" dxfId="10804" priority="3229"/>
    <cfRule type="duplicateValues" dxfId="10803" priority="3230"/>
    <cfRule type="duplicateValues" dxfId="10802" priority="3231"/>
    <cfRule type="duplicateValues" dxfId="10801" priority="3232"/>
    <cfRule type="duplicateValues" dxfId="10800" priority="3233"/>
    <cfRule type="duplicateValues" dxfId="10799" priority="3234"/>
    <cfRule type="duplicateValues" dxfId="10798" priority="3235"/>
    <cfRule type="duplicateValues" dxfId="10797" priority="3236"/>
    <cfRule type="duplicateValues" dxfId="10796" priority="3237"/>
    <cfRule type="duplicateValues" dxfId="10795" priority="3238"/>
    <cfRule type="duplicateValues" dxfId="10794" priority="3239"/>
    <cfRule type="duplicateValues" dxfId="10793" priority="3240"/>
    <cfRule type="duplicateValues" dxfId="10792" priority="3241"/>
    <cfRule type="duplicateValues" dxfId="10791" priority="3242"/>
    <cfRule type="duplicateValues" dxfId="10790" priority="3243"/>
    <cfRule type="duplicateValues" dxfId="10789" priority="3244"/>
    <cfRule type="duplicateValues" dxfId="10788" priority="3245"/>
    <cfRule type="duplicateValues" dxfId="10787" priority="3246"/>
    <cfRule type="duplicateValues" dxfId="10786" priority="3247"/>
    <cfRule type="duplicateValues" dxfId="10785" priority="3248"/>
    <cfRule type="duplicateValues" dxfId="10784" priority="3249"/>
    <cfRule type="duplicateValues" dxfId="10783" priority="3250"/>
    <cfRule type="duplicateValues" dxfId="10782" priority="3251"/>
    <cfRule type="duplicateValues" dxfId="10781" priority="3252"/>
    <cfRule type="duplicateValues" dxfId="10780" priority="3253"/>
    <cfRule type="duplicateValues" dxfId="10779" priority="3254"/>
  </conditionalFormatting>
  <conditionalFormatting sqref="L222">
    <cfRule type="duplicateValues" dxfId="10778" priority="3160"/>
  </conditionalFormatting>
  <conditionalFormatting sqref="L233">
    <cfRule type="duplicateValues" dxfId="10777" priority="3159"/>
  </conditionalFormatting>
  <conditionalFormatting sqref="L245:L276 L278:L324 L221:L233 L188:L215">
    <cfRule type="duplicateValues" dxfId="10776" priority="2765"/>
  </conditionalFormatting>
  <conditionalFormatting sqref="L245:L324 L188:L233">
    <cfRule type="duplicateValues" dxfId="10775" priority="2766"/>
    <cfRule type="duplicateValues" dxfId="10774" priority="2767"/>
  </conditionalFormatting>
  <conditionalFormatting sqref="L248">
    <cfRule type="duplicateValues" dxfId="10773" priority="3155"/>
    <cfRule type="duplicateValues" dxfId="10772" priority="3156"/>
    <cfRule type="duplicateValues" dxfId="10771" priority="3157"/>
    <cfRule type="duplicateValues" dxfId="10770" priority="3158"/>
  </conditionalFormatting>
  <conditionalFormatting sqref="L249">
    <cfRule type="duplicateValues" dxfId="10769" priority="3151"/>
    <cfRule type="duplicateValues" dxfId="10768" priority="3152"/>
    <cfRule type="duplicateValues" dxfId="10767" priority="3153"/>
    <cfRule type="duplicateValues" dxfId="10766" priority="3154"/>
  </conditionalFormatting>
  <conditionalFormatting sqref="L250">
    <cfRule type="duplicateValues" dxfId="10765" priority="3147"/>
    <cfRule type="duplicateValues" dxfId="10764" priority="3148"/>
    <cfRule type="duplicateValues" dxfId="10763" priority="3149"/>
    <cfRule type="duplicateValues" dxfId="10762" priority="3150"/>
  </conditionalFormatting>
  <conditionalFormatting sqref="L251">
    <cfRule type="duplicateValues" dxfId="10761" priority="3143"/>
    <cfRule type="duplicateValues" dxfId="10760" priority="3144"/>
    <cfRule type="duplicateValues" dxfId="10759" priority="3145"/>
    <cfRule type="duplicateValues" dxfId="10758" priority="3146"/>
  </conditionalFormatting>
  <conditionalFormatting sqref="L252">
    <cfRule type="duplicateValues" dxfId="10757" priority="3139"/>
    <cfRule type="duplicateValues" dxfId="10756" priority="3140"/>
    <cfRule type="duplicateValues" dxfId="10755" priority="3141"/>
    <cfRule type="duplicateValues" dxfId="10754" priority="3142"/>
  </conditionalFormatting>
  <conditionalFormatting sqref="L253">
    <cfRule type="duplicateValues" dxfId="10753" priority="3135"/>
    <cfRule type="duplicateValues" dxfId="10752" priority="3136"/>
    <cfRule type="duplicateValues" dxfId="10751" priority="3137"/>
    <cfRule type="duplicateValues" dxfId="10750" priority="3138"/>
  </conditionalFormatting>
  <conditionalFormatting sqref="L254">
    <cfRule type="duplicateValues" dxfId="10749" priority="3131"/>
    <cfRule type="duplicateValues" dxfId="10748" priority="3132"/>
    <cfRule type="duplicateValues" dxfId="10747" priority="3133"/>
    <cfRule type="duplicateValues" dxfId="10746" priority="3134"/>
  </conditionalFormatting>
  <conditionalFormatting sqref="L255">
    <cfRule type="duplicateValues" dxfId="10745" priority="3127"/>
    <cfRule type="duplicateValues" dxfId="10744" priority="3128"/>
    <cfRule type="duplicateValues" dxfId="10743" priority="3129"/>
    <cfRule type="duplicateValues" dxfId="10742" priority="3130"/>
  </conditionalFormatting>
  <conditionalFormatting sqref="L256">
    <cfRule type="duplicateValues" dxfId="10741" priority="3123"/>
    <cfRule type="duplicateValues" dxfId="10740" priority="3124"/>
    <cfRule type="duplicateValues" dxfId="10739" priority="3125"/>
    <cfRule type="duplicateValues" dxfId="10738" priority="3126"/>
  </conditionalFormatting>
  <conditionalFormatting sqref="L257">
    <cfRule type="duplicateValues" dxfId="10737" priority="3119"/>
    <cfRule type="duplicateValues" dxfId="10736" priority="3120"/>
    <cfRule type="duplicateValues" dxfId="10735" priority="3121"/>
    <cfRule type="duplicateValues" dxfId="10734" priority="3122"/>
  </conditionalFormatting>
  <conditionalFormatting sqref="L258">
    <cfRule type="duplicateValues" dxfId="10733" priority="3115"/>
    <cfRule type="duplicateValues" dxfId="10732" priority="3116"/>
    <cfRule type="duplicateValues" dxfId="10731" priority="3117"/>
    <cfRule type="duplicateValues" dxfId="10730" priority="3118"/>
  </conditionalFormatting>
  <conditionalFormatting sqref="L259">
    <cfRule type="duplicateValues" dxfId="10729" priority="3111"/>
    <cfRule type="duplicateValues" dxfId="10728" priority="3112"/>
    <cfRule type="duplicateValues" dxfId="10727" priority="3113"/>
    <cfRule type="duplicateValues" dxfId="10726" priority="3114"/>
  </conditionalFormatting>
  <conditionalFormatting sqref="L260">
    <cfRule type="duplicateValues" dxfId="10725" priority="3107"/>
    <cfRule type="duplicateValues" dxfId="10724" priority="3108"/>
    <cfRule type="duplicateValues" dxfId="10723" priority="3109"/>
    <cfRule type="duplicateValues" dxfId="10722" priority="3110"/>
  </conditionalFormatting>
  <conditionalFormatting sqref="L261">
    <cfRule type="duplicateValues" dxfId="10721" priority="3103"/>
    <cfRule type="duplicateValues" dxfId="10720" priority="3104"/>
    <cfRule type="duplicateValues" dxfId="10719" priority="3105"/>
    <cfRule type="duplicateValues" dxfId="10718" priority="3106"/>
  </conditionalFormatting>
  <conditionalFormatting sqref="L262">
    <cfRule type="duplicateValues" dxfId="10717" priority="3099"/>
    <cfRule type="duplicateValues" dxfId="10716" priority="3100"/>
    <cfRule type="duplicateValues" dxfId="10715" priority="3101"/>
    <cfRule type="duplicateValues" dxfId="10714" priority="3102"/>
  </conditionalFormatting>
  <conditionalFormatting sqref="L263">
    <cfRule type="duplicateValues" dxfId="10713" priority="3095"/>
    <cfRule type="duplicateValues" dxfId="10712" priority="3096"/>
    <cfRule type="duplicateValues" dxfId="10711" priority="3097"/>
    <cfRule type="duplicateValues" dxfId="10710" priority="3098"/>
  </conditionalFormatting>
  <conditionalFormatting sqref="L264">
    <cfRule type="duplicateValues" dxfId="10709" priority="3091"/>
    <cfRule type="duplicateValues" dxfId="10708" priority="3092"/>
    <cfRule type="duplicateValues" dxfId="10707" priority="3093"/>
    <cfRule type="duplicateValues" dxfId="10706" priority="3094"/>
  </conditionalFormatting>
  <conditionalFormatting sqref="L265">
    <cfRule type="duplicateValues" dxfId="10705" priority="3087"/>
    <cfRule type="duplicateValues" dxfId="10704" priority="3088"/>
    <cfRule type="duplicateValues" dxfId="10703" priority="3089"/>
    <cfRule type="duplicateValues" dxfId="10702" priority="3090"/>
  </conditionalFormatting>
  <conditionalFormatting sqref="L266">
    <cfRule type="duplicateValues" dxfId="10701" priority="3083"/>
    <cfRule type="duplicateValues" dxfId="10700" priority="3084"/>
    <cfRule type="duplicateValues" dxfId="10699" priority="3085"/>
    <cfRule type="duplicateValues" dxfId="10698" priority="3086"/>
  </conditionalFormatting>
  <conditionalFormatting sqref="L267">
    <cfRule type="duplicateValues" dxfId="10697" priority="3079"/>
    <cfRule type="duplicateValues" dxfId="10696" priority="3080"/>
    <cfRule type="duplicateValues" dxfId="10695" priority="3081"/>
    <cfRule type="duplicateValues" dxfId="10694" priority="3082"/>
  </conditionalFormatting>
  <conditionalFormatting sqref="L268">
    <cfRule type="duplicateValues" dxfId="10693" priority="3075"/>
    <cfRule type="duplicateValues" dxfId="10692" priority="3076"/>
    <cfRule type="duplicateValues" dxfId="10691" priority="3077"/>
    <cfRule type="duplicateValues" dxfId="10690" priority="3078"/>
  </conditionalFormatting>
  <conditionalFormatting sqref="L269">
    <cfRule type="duplicateValues" dxfId="10689" priority="3071"/>
    <cfRule type="duplicateValues" dxfId="10688" priority="3072"/>
    <cfRule type="duplicateValues" dxfId="10687" priority="3073"/>
    <cfRule type="duplicateValues" dxfId="10686" priority="3074"/>
  </conditionalFormatting>
  <conditionalFormatting sqref="L270">
    <cfRule type="duplicateValues" dxfId="10685" priority="3067"/>
    <cfRule type="duplicateValues" dxfId="10684" priority="3068"/>
    <cfRule type="duplicateValues" dxfId="10683" priority="3069"/>
    <cfRule type="duplicateValues" dxfId="10682" priority="3070"/>
  </conditionalFormatting>
  <conditionalFormatting sqref="L271">
    <cfRule type="duplicateValues" dxfId="10681" priority="3063"/>
    <cfRule type="duplicateValues" dxfId="10680" priority="3064"/>
    <cfRule type="duplicateValues" dxfId="10679" priority="3065"/>
    <cfRule type="duplicateValues" dxfId="10678" priority="3066"/>
  </conditionalFormatting>
  <conditionalFormatting sqref="L272:L276 L212 L278:L324 L245:L247 L214 L221:L233 L188:L198">
    <cfRule type="duplicateValues" dxfId="10677" priority="3398"/>
  </conditionalFormatting>
  <conditionalFormatting sqref="L272:L276 L278:L324 L245:L247 L214 L221:L233 L212 L188:L198">
    <cfRule type="duplicateValues" dxfId="10676" priority="3395"/>
    <cfRule type="duplicateValues" dxfId="10675" priority="3396"/>
    <cfRule type="duplicateValues" dxfId="10674" priority="3397"/>
  </conditionalFormatting>
  <conditionalFormatting sqref="L277">
    <cfRule type="duplicateValues" dxfId="10673" priority="3026"/>
    <cfRule type="duplicateValues" dxfId="10672" priority="3027"/>
    <cfRule type="duplicateValues" dxfId="10671" priority="3028"/>
    <cfRule type="duplicateValues" dxfId="10670" priority="3029"/>
    <cfRule type="duplicateValues" dxfId="10669" priority="3030"/>
    <cfRule type="duplicateValues" dxfId="10668" priority="3031"/>
    <cfRule type="duplicateValues" dxfId="10667" priority="3032"/>
    <cfRule type="duplicateValues" dxfId="10666" priority="3033"/>
    <cfRule type="duplicateValues" dxfId="10665" priority="3034"/>
    <cfRule type="duplicateValues" dxfId="10664" priority="3035"/>
    <cfRule type="duplicateValues" dxfId="10663" priority="3036"/>
    <cfRule type="duplicateValues" dxfId="10662" priority="3037"/>
    <cfRule type="duplicateValues" dxfId="10661" priority="3038"/>
    <cfRule type="duplicateValues" dxfId="10660" priority="3039"/>
    <cfRule type="duplicateValues" dxfId="10659" priority="3040"/>
    <cfRule type="duplicateValues" dxfId="10658" priority="3041"/>
    <cfRule type="duplicateValues" dxfId="10657" priority="3042"/>
    <cfRule type="duplicateValues" dxfId="10656" priority="3043"/>
    <cfRule type="duplicateValues" dxfId="10655" priority="3044"/>
    <cfRule type="duplicateValues" dxfId="10654" priority="3045"/>
    <cfRule type="duplicateValues" dxfId="10653" priority="3046"/>
    <cfRule type="duplicateValues" dxfId="10652" priority="3047"/>
    <cfRule type="duplicateValues" dxfId="10651" priority="3048"/>
    <cfRule type="duplicateValues" dxfId="10650" priority="3049"/>
    <cfRule type="duplicateValues" dxfId="10649" priority="3050"/>
    <cfRule type="duplicateValues" dxfId="10648" priority="3051"/>
    <cfRule type="duplicateValues" dxfId="10647" priority="3052"/>
    <cfRule type="duplicateValues" dxfId="10646" priority="3053"/>
    <cfRule type="duplicateValues" dxfId="10645" priority="3054"/>
    <cfRule type="duplicateValues" dxfId="10644" priority="3055"/>
    <cfRule type="duplicateValues" dxfId="10643" priority="3056"/>
    <cfRule type="duplicateValues" dxfId="10642" priority="3057"/>
    <cfRule type="duplicateValues" dxfId="10641" priority="3058"/>
    <cfRule type="duplicateValues" dxfId="10640" priority="3059"/>
    <cfRule type="duplicateValues" dxfId="10639" priority="3060"/>
    <cfRule type="duplicateValues" dxfId="10638" priority="3061"/>
    <cfRule type="duplicateValues" dxfId="10637" priority="3062"/>
  </conditionalFormatting>
  <conditionalFormatting sqref="L278:L297 L212 L304:L324 L300:L302 L221:L233 L214 L188:L198">
    <cfRule type="duplicateValues" dxfId="10636" priority="2757"/>
    <cfRule type="duplicateValues" dxfId="10635" priority="2758"/>
  </conditionalFormatting>
  <conditionalFormatting sqref="L278:L297 L300:L302 L212 L304:L324 L221:L233 L188:L198">
    <cfRule type="duplicateValues" dxfId="10634" priority="2724"/>
  </conditionalFormatting>
  <conditionalFormatting sqref="L278:L297 L300:L302 L304:L324 L212 L214 L221:L233 L188:L198">
    <cfRule type="duplicateValues" dxfId="10633" priority="2752"/>
  </conditionalFormatting>
  <conditionalFormatting sqref="L278:L297 L300:L302 L304:L324 L212 L221:L233 L214 L188:L198">
    <cfRule type="duplicateValues" dxfId="10632" priority="2760"/>
    <cfRule type="duplicateValues" dxfId="10631" priority="2761"/>
  </conditionalFormatting>
  <conditionalFormatting sqref="L278:L297 L300:L302 L312:L313 L315:L324 L304:L310 L212 L221:L233 L188:L198">
    <cfRule type="duplicateValues" dxfId="10630" priority="2714"/>
    <cfRule type="duplicateValues" dxfId="10629" priority="2715"/>
    <cfRule type="duplicateValues" dxfId="10628" priority="2716"/>
    <cfRule type="duplicateValues" dxfId="10627" priority="2717"/>
  </conditionalFormatting>
  <conditionalFormatting sqref="L278:L297 L304:L310 L312:L313 L212 L300:L302 L315:L324 L221:L233 L188:L198">
    <cfRule type="duplicateValues" dxfId="10626" priority="2713"/>
  </conditionalFormatting>
  <conditionalFormatting sqref="L278:L297 L304:L310 L312:L313 L315:L324 L300:L302 L212 L221:L233 L188:L198">
    <cfRule type="duplicateValues" dxfId="10625" priority="2738"/>
  </conditionalFormatting>
  <conditionalFormatting sqref="L278:L297 L304:L324 L300:L302 L212 L214 L221:L233 L188:L198">
    <cfRule type="duplicateValues" dxfId="10624" priority="2750"/>
    <cfRule type="duplicateValues" dxfId="10623" priority="2751"/>
  </conditionalFormatting>
  <conditionalFormatting sqref="L278:L297 L304:L324 L300:L302 L212 L221:L233 L188:L198">
    <cfRule type="duplicateValues" dxfId="10622" priority="2727"/>
  </conditionalFormatting>
  <conditionalFormatting sqref="L278:L297 L312:L313 L315:L324 L300:L302 L212 L304:L310 L221:L233 L188:L198">
    <cfRule type="duplicateValues" dxfId="10621" priority="2728"/>
  </conditionalFormatting>
  <conditionalFormatting sqref="L278:L297 L315:L324 L312:L313 L300:L302 L304:L310 L212 L221:L233 L188:L198">
    <cfRule type="duplicateValues" dxfId="10620" priority="2718"/>
  </conditionalFormatting>
  <conditionalFormatting sqref="L278:L324 L245:L276 L212 L221:L233 L214 L188:L198">
    <cfRule type="duplicateValues" dxfId="10619" priority="3392"/>
  </conditionalFormatting>
  <conditionalFormatting sqref="L284">
    <cfRule type="duplicateValues" dxfId="10618" priority="3024"/>
    <cfRule type="duplicateValues" dxfId="10617" priority="3025"/>
  </conditionalFormatting>
  <conditionalFormatting sqref="L285">
    <cfRule type="duplicateValues" dxfId="10616" priority="3017"/>
    <cfRule type="duplicateValues" dxfId="10615" priority="3018"/>
    <cfRule type="duplicateValues" dxfId="10614" priority="3019"/>
    <cfRule type="duplicateValues" dxfId="10613" priority="3020"/>
    <cfRule type="duplicateValues" dxfId="10612" priority="3021"/>
    <cfRule type="duplicateValues" dxfId="10611" priority="3022"/>
    <cfRule type="duplicateValues" dxfId="10610" priority="3023"/>
  </conditionalFormatting>
  <conditionalFormatting sqref="L286:L291 L315:L323 L278:L283 L312:L313 L297 L212 L221:L233 L304:L310 L300:L302 L188:L198">
    <cfRule type="duplicateValues" dxfId="10609" priority="2764"/>
  </conditionalFormatting>
  <conditionalFormatting sqref="L292">
    <cfRule type="duplicateValues" dxfId="10608" priority="3010"/>
    <cfRule type="duplicateValues" dxfId="10607" priority="3011"/>
    <cfRule type="duplicateValues" dxfId="10606" priority="3012"/>
    <cfRule type="duplicateValues" dxfId="10605" priority="3013"/>
    <cfRule type="duplicateValues" dxfId="10604" priority="3014"/>
    <cfRule type="duplicateValues" dxfId="10603" priority="3015"/>
    <cfRule type="duplicateValues" dxfId="10602" priority="3016"/>
  </conditionalFormatting>
  <conditionalFormatting sqref="L293:L294 L296">
    <cfRule type="duplicateValues" dxfId="10601" priority="2701"/>
  </conditionalFormatting>
  <conditionalFormatting sqref="L295 L285">
    <cfRule type="duplicateValues" dxfId="10600" priority="2702"/>
    <cfRule type="duplicateValues" dxfId="10599" priority="2703"/>
    <cfRule type="duplicateValues" dxfId="10598" priority="2704"/>
    <cfRule type="duplicateValues" dxfId="10597" priority="2705"/>
    <cfRule type="duplicateValues" dxfId="10596" priority="2706"/>
    <cfRule type="duplicateValues" dxfId="10595" priority="2707"/>
    <cfRule type="duplicateValues" dxfId="10594" priority="2708"/>
  </conditionalFormatting>
  <conditionalFormatting sqref="L300:L302 L214 L278:L297 L221:L233 L304:L324 L212 L188:L198">
    <cfRule type="duplicateValues" dxfId="10593" priority="2753"/>
    <cfRule type="duplicateValues" dxfId="10592" priority="2754"/>
  </conditionalFormatting>
  <conditionalFormatting sqref="L300:L302 L278:L297 L304:L310 L315:L324 L212 L312:L313 L221:L233 L188:L198">
    <cfRule type="duplicateValues" dxfId="10591" priority="2711"/>
  </conditionalFormatting>
  <conditionalFormatting sqref="L300:L302 L304:L310 L278:L284 L296:L297 L312:L313 L212 L315:L323 L221:L233 L286:L291 L293:L294 L188:L198">
    <cfRule type="duplicateValues" dxfId="10590" priority="2729"/>
  </conditionalFormatting>
  <conditionalFormatting sqref="L300:L302 L312:L313 L315:L324 L212 L278:L297 L304:L310 L221:L233 L188:L198">
    <cfRule type="duplicateValues" dxfId="10589" priority="2710"/>
  </conditionalFormatting>
  <conditionalFormatting sqref="L300:L302 L315:L324 L278:L297 L304:L310 L212 L312:L313 L221:L233 L188:L198">
    <cfRule type="duplicateValues" dxfId="10588" priority="2722"/>
    <cfRule type="duplicateValues" dxfId="10587" priority="2723"/>
    <cfRule type="duplicateValues" dxfId="10586" priority="2737"/>
    <cfRule type="duplicateValues" dxfId="10585" priority="2739"/>
    <cfRule type="duplicateValues" dxfId="10584" priority="2740"/>
    <cfRule type="duplicateValues" dxfId="10583" priority="2741"/>
  </conditionalFormatting>
  <conditionalFormatting sqref="L304:L310 L300:L302 L312:L313 L296:L297 L212 L315:L323 L286:L291 L221:L233 L293:L294 L278:L284 L188:L198">
    <cfRule type="duplicateValues" dxfId="10582" priority="2762"/>
  </conditionalFormatting>
  <conditionalFormatting sqref="L304:L310 L312:L313 L315:L323 L278:L297 L300:L302 L212 L221:L233 L188:L198">
    <cfRule type="duplicateValues" dxfId="10581" priority="2745"/>
    <cfRule type="duplicateValues" dxfId="10580" priority="2746"/>
    <cfRule type="duplicateValues" dxfId="10579" priority="2747"/>
  </conditionalFormatting>
  <conditionalFormatting sqref="L304:L310 L315:L323 L278:L297 L212 L312:L313 L300:L302 L221:L233 L188:L198">
    <cfRule type="duplicateValues" dxfId="10578" priority="2742"/>
    <cfRule type="duplicateValues" dxfId="10577" priority="2743"/>
    <cfRule type="duplicateValues" dxfId="10576" priority="2744"/>
  </conditionalFormatting>
  <conditionalFormatting sqref="L304:L310 L315:L324 L278:L297 L312:L313 L300:L302 L212 L221:L233 L188:L198">
    <cfRule type="duplicateValues" dxfId="10575" priority="2733"/>
  </conditionalFormatting>
  <conditionalFormatting sqref="L304:L324 L278:L297 L300:L302 L212 L221:L233 L188:L198">
    <cfRule type="duplicateValues" dxfId="10574" priority="2726"/>
  </conditionalFormatting>
  <conditionalFormatting sqref="L307">
    <cfRule type="duplicateValues" dxfId="10573" priority="3009"/>
  </conditionalFormatting>
  <conditionalFormatting sqref="L311">
    <cfRule type="duplicateValues" dxfId="10572" priority="2986"/>
    <cfRule type="duplicateValues" dxfId="10571" priority="2987"/>
    <cfRule type="duplicateValues" dxfId="10570" priority="2988"/>
    <cfRule type="duplicateValues" dxfId="10569" priority="2989"/>
    <cfRule type="duplicateValues" dxfId="10568" priority="2990"/>
    <cfRule type="duplicateValues" dxfId="10567" priority="2991"/>
    <cfRule type="duplicateValues" dxfId="10566" priority="2992"/>
    <cfRule type="duplicateValues" dxfId="10565" priority="2993"/>
    <cfRule type="duplicateValues" dxfId="10564" priority="2994"/>
    <cfRule type="duplicateValues" dxfId="10563" priority="2995"/>
    <cfRule type="duplicateValues" dxfId="10562" priority="2996"/>
    <cfRule type="duplicateValues" dxfId="10561" priority="2997"/>
    <cfRule type="duplicateValues" dxfId="10560" priority="2998"/>
    <cfRule type="duplicateValues" dxfId="10559" priority="2999"/>
    <cfRule type="duplicateValues" dxfId="10558" priority="3000"/>
    <cfRule type="duplicateValues" dxfId="10557" priority="3001"/>
    <cfRule type="duplicateValues" dxfId="10556" priority="3002"/>
    <cfRule type="duplicateValues" dxfId="10555" priority="3003"/>
    <cfRule type="duplicateValues" dxfId="10554" priority="3004"/>
    <cfRule type="duplicateValues" dxfId="10553" priority="3005"/>
    <cfRule type="duplicateValues" dxfId="10552" priority="3006"/>
    <cfRule type="duplicateValues" dxfId="10551" priority="3007"/>
    <cfRule type="duplicateValues" dxfId="10550" priority="3008"/>
  </conditionalFormatting>
  <conditionalFormatting sqref="L312:L313 L293:L294 L286:L291 L315:L323 L296:L297 L212 L278:L284 L221:L233 L300:L302 L304:L310 L188:L198">
    <cfRule type="duplicateValues" dxfId="10549" priority="2763"/>
  </conditionalFormatting>
  <conditionalFormatting sqref="L312:L313 L304:L310 L278:L297 L315:L324 L300:L302 L221:L233 L212 L188:L198">
    <cfRule type="duplicateValues" dxfId="10548" priority="2719"/>
    <cfRule type="duplicateValues" dxfId="10547" priority="2720"/>
    <cfRule type="duplicateValues" dxfId="10546" priority="2721"/>
  </conditionalFormatting>
  <conditionalFormatting sqref="L312:L313 L315:L324 L300:L302 L278:L297 L304:L310 L212 L221:L233 L188:L198">
    <cfRule type="duplicateValues" dxfId="10545" priority="2736"/>
  </conditionalFormatting>
  <conditionalFormatting sqref="L312:L313 L315:L324 L300:L302 L304:L310 L278:L297 L212 L221:L233 L188:L198">
    <cfRule type="duplicateValues" dxfId="10544" priority="2712"/>
  </conditionalFormatting>
  <conditionalFormatting sqref="L314">
    <cfRule type="duplicateValues" dxfId="10543" priority="2946"/>
    <cfRule type="duplicateValues" dxfId="10542" priority="2947"/>
    <cfRule type="duplicateValues" dxfId="10541" priority="2948"/>
    <cfRule type="duplicateValues" dxfId="10540" priority="2949"/>
    <cfRule type="duplicateValues" dxfId="10539" priority="2950"/>
    <cfRule type="duplicateValues" dxfId="10538" priority="2951"/>
    <cfRule type="duplicateValues" dxfId="10537" priority="2952"/>
    <cfRule type="duplicateValues" dxfId="10536" priority="2953"/>
    <cfRule type="duplicateValues" dxfId="10535" priority="2954"/>
    <cfRule type="duplicateValues" dxfId="10534" priority="2955"/>
    <cfRule type="duplicateValues" dxfId="10533" priority="2956"/>
    <cfRule type="duplicateValues" dxfId="10532" priority="2957"/>
    <cfRule type="duplicateValues" dxfId="10531" priority="2958"/>
    <cfRule type="duplicateValues" dxfId="10530" priority="2959"/>
    <cfRule type="duplicateValues" dxfId="10529" priority="2960"/>
    <cfRule type="duplicateValues" dxfId="10528" priority="2961"/>
    <cfRule type="duplicateValues" dxfId="10527" priority="2962"/>
    <cfRule type="duplicateValues" dxfId="10526" priority="2963"/>
    <cfRule type="duplicateValues" dxfId="10525" priority="2964"/>
    <cfRule type="duplicateValues" dxfId="10524" priority="2965"/>
    <cfRule type="duplicateValues" dxfId="10523" priority="2966"/>
    <cfRule type="duplicateValues" dxfId="10522" priority="2967"/>
    <cfRule type="duplicateValues" dxfId="10521" priority="2968"/>
    <cfRule type="duplicateValues" dxfId="10520" priority="2969"/>
    <cfRule type="duplicateValues" dxfId="10519" priority="2970"/>
    <cfRule type="duplicateValues" dxfId="10518" priority="2971"/>
    <cfRule type="duplicateValues" dxfId="10517" priority="2972"/>
    <cfRule type="duplicateValues" dxfId="10516" priority="2973"/>
    <cfRule type="duplicateValues" dxfId="10515" priority="2974"/>
    <cfRule type="duplicateValues" dxfId="10514" priority="2975"/>
    <cfRule type="duplicateValues" dxfId="10513" priority="2976"/>
    <cfRule type="duplicateValues" dxfId="10512" priority="2977"/>
    <cfRule type="duplicateValues" dxfId="10511" priority="2978"/>
    <cfRule type="duplicateValues" dxfId="10510" priority="2979"/>
    <cfRule type="duplicateValues" dxfId="10509" priority="2980"/>
    <cfRule type="duplicateValues" dxfId="10508" priority="2981"/>
    <cfRule type="duplicateValues" dxfId="10507" priority="2982"/>
    <cfRule type="duplicateValues" dxfId="10506" priority="2983"/>
    <cfRule type="duplicateValues" dxfId="10505" priority="2984"/>
    <cfRule type="duplicateValues" dxfId="10504" priority="2985"/>
  </conditionalFormatting>
  <conditionalFormatting sqref="L315:L323 L300:L302 L296:L297 L278:L283 L304:L310 L212 L293:L294 L221:L233 L312:L313 L286:L291 L188:L198">
    <cfRule type="duplicateValues" dxfId="10503" priority="2709"/>
  </conditionalFormatting>
  <conditionalFormatting sqref="L315:L324 L304:L310 L312:L313 L212 L278:L297 L300:L302 L221:L233 L188:L198">
    <cfRule type="duplicateValues" dxfId="10502" priority="2734"/>
    <cfRule type="duplicateValues" dxfId="10501" priority="2735"/>
  </conditionalFormatting>
  <conditionalFormatting sqref="L315:L324 L304:L313 L278:L297 L212 L300:L302 L221:L233 L188:L198">
    <cfRule type="duplicateValues" dxfId="10500" priority="2725"/>
  </conditionalFormatting>
  <conditionalFormatting sqref="L315:L324 L312:L313 L304:L310 L278:L297 L300:L302 L221:L233 L212 L188:L198">
    <cfRule type="duplicateValues" dxfId="10499" priority="2730"/>
    <cfRule type="duplicateValues" dxfId="10498" priority="2731"/>
    <cfRule type="duplicateValues" dxfId="10497" priority="2732"/>
  </conditionalFormatting>
  <conditionalFormatting sqref="L315:L324 L312:L313 L304:L310 L300:L302 L212 L278:L297 L221:L233 L188:L198">
    <cfRule type="duplicateValues" dxfId="10496" priority="2755"/>
  </conditionalFormatting>
  <conditionalFormatting sqref="L320">
    <cfRule type="duplicateValues" dxfId="10495" priority="2945"/>
  </conditionalFormatting>
  <conditionalFormatting sqref="L324">
    <cfRule type="duplicateValues" dxfId="10494" priority="2771"/>
    <cfRule type="duplicateValues" dxfId="10493" priority="2772"/>
    <cfRule type="duplicateValues" dxfId="10492" priority="2773"/>
    <cfRule type="duplicateValues" dxfId="10491" priority="2774"/>
    <cfRule type="duplicateValues" dxfId="10490" priority="2775"/>
    <cfRule type="duplicateValues" dxfId="10489" priority="2776"/>
    <cfRule type="duplicateValues" dxfId="10488" priority="2777"/>
    <cfRule type="duplicateValues" dxfId="10487" priority="2778"/>
    <cfRule type="duplicateValues" dxfId="10486" priority="2779"/>
    <cfRule type="duplicateValues" dxfId="10485" priority="2780"/>
    <cfRule type="duplicateValues" dxfId="10484" priority="2781"/>
    <cfRule type="duplicateValues" dxfId="10483" priority="2941"/>
    <cfRule type="duplicateValues" dxfId="10482" priority="2942"/>
    <cfRule type="duplicateValues" dxfId="10481" priority="2943"/>
    <cfRule type="duplicateValues" dxfId="10480" priority="2944"/>
  </conditionalFormatting>
  <conditionalFormatting sqref="L326">
    <cfRule type="duplicateValues" dxfId="10479" priority="2632"/>
    <cfRule type="duplicateValues" dxfId="10478" priority="2633"/>
    <cfRule type="duplicateValues" dxfId="10477" priority="2634"/>
    <cfRule type="duplicateValues" dxfId="10476" priority="2635"/>
    <cfRule type="duplicateValues" dxfId="10475" priority="2636"/>
    <cfRule type="duplicateValues" dxfId="10474" priority="2637"/>
    <cfRule type="duplicateValues" dxfId="10473" priority="2638"/>
    <cfRule type="duplicateValues" dxfId="10472" priority="2639"/>
    <cfRule type="duplicateValues" dxfId="10471" priority="2640"/>
    <cfRule type="duplicateValues" dxfId="10470" priority="2641"/>
    <cfRule type="duplicateValues" dxfId="10469" priority="2642"/>
    <cfRule type="duplicateValues" dxfId="10468" priority="2643"/>
    <cfRule type="duplicateValues" dxfId="10467" priority="2644"/>
    <cfRule type="duplicateValues" dxfId="10466" priority="2645"/>
    <cfRule type="duplicateValues" dxfId="10465" priority="2646"/>
    <cfRule type="duplicateValues" dxfId="10464" priority="2647"/>
    <cfRule type="duplicateValues" dxfId="10463" priority="2648"/>
    <cfRule type="duplicateValues" dxfId="10462" priority="2649"/>
    <cfRule type="duplicateValues" dxfId="10461" priority="2650"/>
    <cfRule type="duplicateValues" dxfId="10460" priority="2651"/>
    <cfRule type="duplicateValues" dxfId="10459" priority="2652"/>
    <cfRule type="duplicateValues" dxfId="10458" priority="2653"/>
    <cfRule type="duplicateValues" dxfId="10457" priority="2654"/>
    <cfRule type="duplicateValues" dxfId="10456" priority="2655"/>
    <cfRule type="duplicateValues" dxfId="10455" priority="2656"/>
    <cfRule type="duplicateValues" dxfId="10454" priority="2657"/>
    <cfRule type="duplicateValues" dxfId="10453" priority="2658"/>
    <cfRule type="duplicateValues" dxfId="10452" priority="2659"/>
    <cfRule type="duplicateValues" dxfId="10451" priority="2660"/>
    <cfRule type="duplicateValues" dxfId="10450" priority="2661"/>
    <cfRule type="duplicateValues" dxfId="10449" priority="2662"/>
    <cfRule type="duplicateValues" dxfId="10448" priority="2663"/>
    <cfRule type="duplicateValues" dxfId="10447" priority="2664"/>
    <cfRule type="duplicateValues" dxfId="10446" priority="2665"/>
    <cfRule type="duplicateValues" dxfId="10445" priority="2666"/>
    <cfRule type="duplicateValues" dxfId="10444" priority="2667"/>
    <cfRule type="duplicateValues" dxfId="10443" priority="2668"/>
    <cfRule type="duplicateValues" dxfId="10442" priority="2669"/>
    <cfRule type="duplicateValues" dxfId="10441" priority="2670"/>
    <cfRule type="duplicateValues" dxfId="10440" priority="2671"/>
    <cfRule type="duplicateValues" dxfId="10439" priority="2672"/>
    <cfRule type="duplicateValues" dxfId="10438" priority="2673"/>
    <cfRule type="duplicateValues" dxfId="10437" priority="2674"/>
    <cfRule type="duplicateValues" dxfId="10436" priority="2675"/>
    <cfRule type="duplicateValues" dxfId="10435" priority="2676"/>
    <cfRule type="duplicateValues" dxfId="10434" priority="2677"/>
    <cfRule type="duplicateValues" dxfId="10433" priority="2678"/>
    <cfRule type="duplicateValues" dxfId="10432" priority="2679"/>
    <cfRule type="duplicateValues" dxfId="10431" priority="2680"/>
    <cfRule type="duplicateValues" dxfId="10430" priority="2681"/>
    <cfRule type="duplicateValues" dxfId="10429" priority="2682"/>
    <cfRule type="duplicateValues" dxfId="10428" priority="2683"/>
    <cfRule type="duplicateValues" dxfId="10427" priority="2684"/>
    <cfRule type="duplicateValues" dxfId="10426" priority="2685"/>
    <cfRule type="duplicateValues" dxfId="10425" priority="2686"/>
    <cfRule type="duplicateValues" dxfId="10424" priority="2687"/>
    <cfRule type="duplicateValues" dxfId="10423" priority="2688"/>
    <cfRule type="duplicateValues" dxfId="10422" priority="2689"/>
    <cfRule type="duplicateValues" dxfId="10421" priority="2690"/>
    <cfRule type="duplicateValues" dxfId="10420" priority="2691"/>
    <cfRule type="duplicateValues" dxfId="10419" priority="2692"/>
    <cfRule type="duplicateValues" dxfId="10418" priority="2693"/>
    <cfRule type="duplicateValues" dxfId="10417" priority="2694"/>
    <cfRule type="duplicateValues" dxfId="10416" priority="2695"/>
    <cfRule type="duplicateValues" dxfId="10415" priority="2696"/>
    <cfRule type="duplicateValues" dxfId="10414" priority="2697"/>
    <cfRule type="duplicateValues" dxfId="10413" priority="2698"/>
    <cfRule type="duplicateValues" dxfId="10412" priority="2699"/>
    <cfRule type="duplicateValues" dxfId="10411" priority="2700"/>
  </conditionalFormatting>
  <conditionalFormatting sqref="L327 L334:L335">
    <cfRule type="duplicateValues" dxfId="10410" priority="2269"/>
    <cfRule type="duplicateValues" dxfId="10409" priority="2273"/>
    <cfRule type="duplicateValues" dxfId="10408" priority="2274"/>
    <cfRule type="duplicateValues" dxfId="10407" priority="2275"/>
    <cfRule type="duplicateValues" dxfId="10406" priority="2276"/>
    <cfRule type="duplicateValues" dxfId="10405" priority="2281"/>
    <cfRule type="duplicateValues" dxfId="10404" priority="2282"/>
    <cfRule type="duplicateValues" dxfId="10403" priority="2289"/>
    <cfRule type="duplicateValues" dxfId="10402" priority="2290"/>
    <cfRule type="duplicateValues" dxfId="10401" priority="2291"/>
    <cfRule type="duplicateValues" dxfId="10400" priority="2293"/>
    <cfRule type="duplicateValues" dxfId="10399" priority="2294"/>
    <cfRule type="duplicateValues" dxfId="10398" priority="2298"/>
    <cfRule type="duplicateValues" dxfId="10397" priority="2299"/>
    <cfRule type="duplicateValues" dxfId="10396" priority="2300"/>
    <cfRule type="duplicateValues" dxfId="10395" priority="2321"/>
  </conditionalFormatting>
  <conditionalFormatting sqref="L327">
    <cfRule type="duplicateValues" dxfId="10394" priority="2624"/>
  </conditionalFormatting>
  <conditionalFormatting sqref="L327:L335">
    <cfRule type="duplicateValues" dxfId="10393" priority="2312"/>
    <cfRule type="duplicateValues" dxfId="10392" priority="2313"/>
    <cfRule type="duplicateValues" dxfId="10391" priority="2316"/>
    <cfRule type="duplicateValues" dxfId="10390" priority="2317"/>
    <cfRule type="duplicateValues" dxfId="10389" priority="2324"/>
    <cfRule type="duplicateValues" dxfId="10388" priority="2325"/>
    <cfRule type="duplicateValues" dxfId="10387" priority="2326"/>
    <cfRule type="duplicateValues" dxfId="10386" priority="2327"/>
    <cfRule type="duplicateValues" dxfId="10385" priority="2328"/>
    <cfRule type="duplicateValues" dxfId="10384" priority="2329"/>
    <cfRule type="duplicateValues" dxfId="10383" priority="2625"/>
    <cfRule type="duplicateValues" dxfId="10382" priority="2626"/>
    <cfRule type="duplicateValues" dxfId="10381" priority="2627"/>
    <cfRule type="duplicateValues" dxfId="10380" priority="2628"/>
    <cfRule type="duplicateValues" dxfId="10379" priority="2629"/>
    <cfRule type="duplicateValues" dxfId="10378" priority="2630"/>
    <cfRule type="duplicateValues" dxfId="10377" priority="2631"/>
  </conditionalFormatting>
  <conditionalFormatting sqref="L328:L329">
    <cfRule type="duplicateValues" dxfId="10376" priority="2330"/>
    <cfRule type="duplicateValues" dxfId="10375" priority="2331"/>
    <cfRule type="duplicateValues" dxfId="10374" priority="2332"/>
    <cfRule type="duplicateValues" dxfId="10373" priority="2333"/>
    <cfRule type="duplicateValues" dxfId="10372" priority="2334"/>
    <cfRule type="duplicateValues" dxfId="10371" priority="2335"/>
    <cfRule type="duplicateValues" dxfId="10370" priority="2336"/>
    <cfRule type="duplicateValues" dxfId="10369" priority="2337"/>
    <cfRule type="duplicateValues" dxfId="10368" priority="2338"/>
    <cfRule type="duplicateValues" dxfId="10367" priority="2339"/>
    <cfRule type="duplicateValues" dxfId="10366" priority="2340"/>
    <cfRule type="duplicateValues" dxfId="10365" priority="2341"/>
    <cfRule type="duplicateValues" dxfId="10364" priority="2342"/>
    <cfRule type="duplicateValues" dxfId="10363" priority="2343"/>
    <cfRule type="duplicateValues" dxfId="10362" priority="2344"/>
    <cfRule type="duplicateValues" dxfId="10361" priority="2345"/>
    <cfRule type="duplicateValues" dxfId="10360" priority="2346"/>
    <cfRule type="duplicateValues" dxfId="10359" priority="2347"/>
    <cfRule type="duplicateValues" dxfId="10358" priority="2348"/>
    <cfRule type="duplicateValues" dxfId="10357" priority="2349"/>
    <cfRule type="duplicateValues" dxfId="10356" priority="2350"/>
    <cfRule type="duplicateValues" dxfId="10355" priority="2351"/>
    <cfRule type="duplicateValues" dxfId="10354" priority="2352"/>
    <cfRule type="duplicateValues" dxfId="10353" priority="2353"/>
    <cfRule type="duplicateValues" dxfId="10352" priority="2354"/>
    <cfRule type="duplicateValues" dxfId="10351" priority="2355"/>
    <cfRule type="duplicateValues" dxfId="10350" priority="2356"/>
    <cfRule type="duplicateValues" dxfId="10349" priority="2357"/>
    <cfRule type="duplicateValues" dxfId="10348" priority="2358"/>
    <cfRule type="duplicateValues" dxfId="10347" priority="2359"/>
    <cfRule type="duplicateValues" dxfId="10346" priority="2360"/>
    <cfRule type="duplicateValues" dxfId="10345" priority="2361"/>
    <cfRule type="duplicateValues" dxfId="10344" priority="2362"/>
    <cfRule type="duplicateValues" dxfId="10343" priority="2363"/>
    <cfRule type="duplicateValues" dxfId="10342" priority="2364"/>
    <cfRule type="duplicateValues" dxfId="10341" priority="2365"/>
    <cfRule type="duplicateValues" dxfId="10340" priority="2366"/>
    <cfRule type="duplicateValues" dxfId="10339" priority="2367"/>
    <cfRule type="duplicateValues" dxfId="10338" priority="2368"/>
    <cfRule type="duplicateValues" dxfId="10337" priority="2369"/>
    <cfRule type="duplicateValues" dxfId="10336" priority="2370"/>
    <cfRule type="duplicateValues" dxfId="10335" priority="2371"/>
    <cfRule type="duplicateValues" dxfId="10334" priority="2372"/>
    <cfRule type="duplicateValues" dxfId="10333" priority="2373"/>
    <cfRule type="duplicateValues" dxfId="10332" priority="2374"/>
    <cfRule type="duplicateValues" dxfId="10331" priority="2375"/>
    <cfRule type="duplicateValues" dxfId="10330" priority="2376"/>
    <cfRule type="duplicateValues" dxfId="10329" priority="2377"/>
    <cfRule type="duplicateValues" dxfId="10328" priority="2378"/>
    <cfRule type="duplicateValues" dxfId="10327" priority="2379"/>
    <cfRule type="duplicateValues" dxfId="10326" priority="2380"/>
    <cfRule type="duplicateValues" dxfId="10325" priority="2381"/>
    <cfRule type="duplicateValues" dxfId="10324" priority="2382"/>
    <cfRule type="duplicateValues" dxfId="10323" priority="2383"/>
    <cfRule type="duplicateValues" dxfId="10322" priority="2384"/>
    <cfRule type="duplicateValues" dxfId="10321" priority="2385"/>
    <cfRule type="duplicateValues" dxfId="10320" priority="2386"/>
    <cfRule type="duplicateValues" dxfId="10319" priority="2387"/>
    <cfRule type="duplicateValues" dxfId="10318" priority="2388"/>
    <cfRule type="duplicateValues" dxfId="10317" priority="2389"/>
    <cfRule type="duplicateValues" dxfId="10316" priority="2390"/>
    <cfRule type="duplicateValues" dxfId="10315" priority="2391"/>
    <cfRule type="duplicateValues" dxfId="10314" priority="2392"/>
    <cfRule type="duplicateValues" dxfId="10313" priority="2393"/>
    <cfRule type="duplicateValues" dxfId="10312" priority="2394"/>
    <cfRule type="duplicateValues" dxfId="10311" priority="2395"/>
    <cfRule type="duplicateValues" dxfId="10310" priority="2396"/>
    <cfRule type="duplicateValues" dxfId="10309" priority="2397"/>
    <cfRule type="duplicateValues" dxfId="10308" priority="2398"/>
  </conditionalFormatting>
  <conditionalFormatting sqref="L330">
    <cfRule type="duplicateValues" dxfId="10307" priority="2545"/>
    <cfRule type="duplicateValues" dxfId="10306" priority="2546"/>
    <cfRule type="duplicateValues" dxfId="10305" priority="2547"/>
    <cfRule type="duplicateValues" dxfId="10304" priority="2548"/>
    <cfRule type="duplicateValues" dxfId="10303" priority="2549"/>
    <cfRule type="duplicateValues" dxfId="10302" priority="2550"/>
    <cfRule type="duplicateValues" dxfId="10301" priority="2551"/>
    <cfRule type="duplicateValues" dxfId="10300" priority="2552"/>
    <cfRule type="duplicateValues" dxfId="10299" priority="2553"/>
    <cfRule type="duplicateValues" dxfId="10298" priority="2554"/>
    <cfRule type="duplicateValues" dxfId="10297" priority="2555"/>
    <cfRule type="duplicateValues" dxfId="10296" priority="2556"/>
    <cfRule type="duplicateValues" dxfId="10295" priority="2557"/>
    <cfRule type="duplicateValues" dxfId="10294" priority="2558"/>
    <cfRule type="duplicateValues" dxfId="10293" priority="2559"/>
    <cfRule type="duplicateValues" dxfId="10292" priority="2560"/>
    <cfRule type="duplicateValues" dxfId="10291" priority="2561"/>
    <cfRule type="duplicateValues" dxfId="10290" priority="2562"/>
    <cfRule type="duplicateValues" dxfId="10289" priority="2563"/>
    <cfRule type="duplicateValues" dxfId="10288" priority="2564"/>
    <cfRule type="duplicateValues" dxfId="10287" priority="2565"/>
    <cfRule type="duplicateValues" dxfId="10286" priority="2566"/>
    <cfRule type="duplicateValues" dxfId="10285" priority="2567"/>
    <cfRule type="duplicateValues" dxfId="10284" priority="2568"/>
    <cfRule type="duplicateValues" dxfId="10283" priority="2569"/>
    <cfRule type="duplicateValues" dxfId="10282" priority="2570"/>
    <cfRule type="duplicateValues" dxfId="10281" priority="2571"/>
    <cfRule type="duplicateValues" dxfId="10280" priority="2572"/>
    <cfRule type="duplicateValues" dxfId="10279" priority="2573"/>
    <cfRule type="duplicateValues" dxfId="10278" priority="2574"/>
    <cfRule type="duplicateValues" dxfId="10277" priority="2575"/>
    <cfRule type="duplicateValues" dxfId="10276" priority="2576"/>
    <cfRule type="duplicateValues" dxfId="10275" priority="2577"/>
    <cfRule type="duplicateValues" dxfId="10274" priority="2578"/>
    <cfRule type="duplicateValues" dxfId="10273" priority="2579"/>
    <cfRule type="duplicateValues" dxfId="10272" priority="2580"/>
    <cfRule type="duplicateValues" dxfId="10271" priority="2581"/>
    <cfRule type="duplicateValues" dxfId="10270" priority="2582"/>
    <cfRule type="duplicateValues" dxfId="10269" priority="2583"/>
    <cfRule type="duplicateValues" dxfId="10268" priority="2584"/>
    <cfRule type="duplicateValues" dxfId="10267" priority="2585"/>
    <cfRule type="duplicateValues" dxfId="10266" priority="2586"/>
    <cfRule type="duplicateValues" dxfId="10265" priority="2587"/>
    <cfRule type="duplicateValues" dxfId="10264" priority="2588"/>
    <cfRule type="duplicateValues" dxfId="10263" priority="2589"/>
    <cfRule type="duplicateValues" dxfId="10262" priority="2590"/>
    <cfRule type="duplicateValues" dxfId="10261" priority="2591"/>
    <cfRule type="duplicateValues" dxfId="10260" priority="2592"/>
    <cfRule type="duplicateValues" dxfId="10259" priority="2593"/>
    <cfRule type="duplicateValues" dxfId="10258" priority="2594"/>
    <cfRule type="duplicateValues" dxfId="10257" priority="2595"/>
    <cfRule type="duplicateValues" dxfId="10256" priority="2596"/>
    <cfRule type="duplicateValues" dxfId="10255" priority="2597"/>
    <cfRule type="duplicateValues" dxfId="10254" priority="2598"/>
    <cfRule type="duplicateValues" dxfId="10253" priority="2599"/>
    <cfRule type="duplicateValues" dxfId="10252" priority="2600"/>
    <cfRule type="duplicateValues" dxfId="10251" priority="2601"/>
    <cfRule type="duplicateValues" dxfId="10250" priority="2602"/>
    <cfRule type="duplicateValues" dxfId="10249" priority="2603"/>
    <cfRule type="duplicateValues" dxfId="10248" priority="2604"/>
    <cfRule type="duplicateValues" dxfId="10247" priority="2605"/>
    <cfRule type="duplicateValues" dxfId="10246" priority="2606"/>
    <cfRule type="duplicateValues" dxfId="10245" priority="2607"/>
    <cfRule type="duplicateValues" dxfId="10244" priority="2608"/>
    <cfRule type="duplicateValues" dxfId="10243" priority="2609"/>
    <cfRule type="duplicateValues" dxfId="10242" priority="2610"/>
    <cfRule type="duplicateValues" dxfId="10241" priority="2611"/>
    <cfRule type="duplicateValues" dxfId="10240" priority="2612"/>
    <cfRule type="duplicateValues" dxfId="10239" priority="2613"/>
    <cfRule type="duplicateValues" dxfId="10238" priority="2614"/>
    <cfRule type="duplicateValues" dxfId="10237" priority="2615"/>
    <cfRule type="duplicateValues" dxfId="10236" priority="2616"/>
    <cfRule type="duplicateValues" dxfId="10235" priority="2617"/>
    <cfRule type="duplicateValues" dxfId="10234" priority="2618"/>
    <cfRule type="duplicateValues" dxfId="10233" priority="2619"/>
    <cfRule type="duplicateValues" dxfId="10232" priority="2620"/>
    <cfRule type="duplicateValues" dxfId="10231" priority="2621"/>
    <cfRule type="duplicateValues" dxfId="10230" priority="2622"/>
    <cfRule type="duplicateValues" dxfId="10229" priority="2623"/>
  </conditionalFormatting>
  <conditionalFormatting sqref="L331 L334:L335 L327:L329">
    <cfRule type="duplicateValues" dxfId="10228" priority="2283"/>
    <cfRule type="duplicateValues" dxfId="10227" priority="2285"/>
    <cfRule type="duplicateValues" dxfId="10226" priority="2286"/>
    <cfRule type="duplicateValues" dxfId="10225" priority="2309"/>
    <cfRule type="duplicateValues" dxfId="10224" priority="2310"/>
    <cfRule type="duplicateValues" dxfId="10223" priority="2311"/>
    <cfRule type="duplicateValues" dxfId="10222" priority="2318"/>
    <cfRule type="duplicateValues" dxfId="10221" priority="2319"/>
    <cfRule type="duplicateValues" dxfId="10220" priority="2320"/>
  </conditionalFormatting>
  <conditionalFormatting sqref="L331">
    <cfRule type="duplicateValues" dxfId="10219" priority="2503"/>
    <cfRule type="duplicateValues" dxfId="10218" priority="2504"/>
    <cfRule type="duplicateValues" dxfId="10217" priority="2505"/>
    <cfRule type="duplicateValues" dxfId="10216" priority="2506"/>
    <cfRule type="duplicateValues" dxfId="10215" priority="2507"/>
    <cfRule type="duplicateValues" dxfId="10214" priority="2508"/>
    <cfRule type="duplicateValues" dxfId="10213" priority="2509"/>
    <cfRule type="duplicateValues" dxfId="10212" priority="2510"/>
    <cfRule type="duplicateValues" dxfId="10211" priority="2511"/>
    <cfRule type="duplicateValues" dxfId="10210" priority="2512"/>
    <cfRule type="duplicateValues" dxfId="10209" priority="2513"/>
    <cfRule type="duplicateValues" dxfId="10208" priority="2514"/>
    <cfRule type="duplicateValues" dxfId="10207" priority="2515"/>
    <cfRule type="duplicateValues" dxfId="10206" priority="2516"/>
    <cfRule type="duplicateValues" dxfId="10205" priority="2517"/>
    <cfRule type="duplicateValues" dxfId="10204" priority="2518"/>
    <cfRule type="duplicateValues" dxfId="10203" priority="2519"/>
    <cfRule type="duplicateValues" dxfId="10202" priority="2520"/>
    <cfRule type="duplicateValues" dxfId="10201" priority="2521"/>
    <cfRule type="duplicateValues" dxfId="10200" priority="2522"/>
    <cfRule type="duplicateValues" dxfId="10199" priority="2523"/>
    <cfRule type="duplicateValues" dxfId="10198" priority="2524"/>
    <cfRule type="duplicateValues" dxfId="10197" priority="2525"/>
    <cfRule type="duplicateValues" dxfId="10196" priority="2526"/>
    <cfRule type="duplicateValues" dxfId="10195" priority="2527"/>
    <cfRule type="duplicateValues" dxfId="10194" priority="2528"/>
    <cfRule type="duplicateValues" dxfId="10193" priority="2529"/>
    <cfRule type="duplicateValues" dxfId="10192" priority="2530"/>
    <cfRule type="duplicateValues" dxfId="10191" priority="2531"/>
    <cfRule type="duplicateValues" dxfId="10190" priority="2532"/>
    <cfRule type="duplicateValues" dxfId="10189" priority="2533"/>
    <cfRule type="duplicateValues" dxfId="10188" priority="2534"/>
    <cfRule type="duplicateValues" dxfId="10187" priority="2535"/>
    <cfRule type="duplicateValues" dxfId="10186" priority="2536"/>
    <cfRule type="duplicateValues" dxfId="10185" priority="2537"/>
    <cfRule type="duplicateValues" dxfId="10184" priority="2538"/>
    <cfRule type="duplicateValues" dxfId="10183" priority="2539"/>
    <cfRule type="duplicateValues" dxfId="10182" priority="2540"/>
    <cfRule type="duplicateValues" dxfId="10181" priority="2541"/>
    <cfRule type="duplicateValues" dxfId="10180" priority="2542"/>
    <cfRule type="duplicateValues" dxfId="10179" priority="2543"/>
    <cfRule type="duplicateValues" dxfId="10178" priority="2544"/>
  </conditionalFormatting>
  <conditionalFormatting sqref="L332">
    <cfRule type="duplicateValues" dxfId="10177" priority="2451"/>
    <cfRule type="duplicateValues" dxfId="10176" priority="2452"/>
    <cfRule type="duplicateValues" dxfId="10175" priority="2453"/>
    <cfRule type="duplicateValues" dxfId="10174" priority="2454"/>
    <cfRule type="duplicateValues" dxfId="10173" priority="2455"/>
    <cfRule type="duplicateValues" dxfId="10172" priority="2456"/>
    <cfRule type="duplicateValues" dxfId="10171" priority="2457"/>
    <cfRule type="duplicateValues" dxfId="10170" priority="2458"/>
    <cfRule type="duplicateValues" dxfId="10169" priority="2459"/>
    <cfRule type="duplicateValues" dxfId="10168" priority="2460"/>
    <cfRule type="duplicateValues" dxfId="10167" priority="2461"/>
    <cfRule type="duplicateValues" dxfId="10166" priority="2462"/>
    <cfRule type="duplicateValues" dxfId="10165" priority="2463"/>
    <cfRule type="duplicateValues" dxfId="10164" priority="2464"/>
    <cfRule type="duplicateValues" dxfId="10163" priority="2465"/>
    <cfRule type="duplicateValues" dxfId="10162" priority="2466"/>
    <cfRule type="duplicateValues" dxfId="10161" priority="2467"/>
    <cfRule type="duplicateValues" dxfId="10160" priority="2468"/>
    <cfRule type="duplicateValues" dxfId="10159" priority="2469"/>
    <cfRule type="duplicateValues" dxfId="10158" priority="2470"/>
    <cfRule type="duplicateValues" dxfId="10157" priority="2471"/>
    <cfRule type="duplicateValues" dxfId="10156" priority="2472"/>
    <cfRule type="duplicateValues" dxfId="10155" priority="2473"/>
    <cfRule type="duplicateValues" dxfId="10154" priority="2474"/>
    <cfRule type="duplicateValues" dxfId="10153" priority="2475"/>
    <cfRule type="duplicateValues" dxfId="10152" priority="2476"/>
    <cfRule type="duplicateValues" dxfId="10151" priority="2477"/>
    <cfRule type="duplicateValues" dxfId="10150" priority="2478"/>
    <cfRule type="duplicateValues" dxfId="10149" priority="2479"/>
    <cfRule type="duplicateValues" dxfId="10148" priority="2480"/>
    <cfRule type="duplicateValues" dxfId="10147" priority="2481"/>
    <cfRule type="duplicateValues" dxfId="10146" priority="2482"/>
    <cfRule type="duplicateValues" dxfId="10145" priority="2483"/>
    <cfRule type="duplicateValues" dxfId="10144" priority="2484"/>
    <cfRule type="duplicateValues" dxfId="10143" priority="2485"/>
    <cfRule type="duplicateValues" dxfId="10142" priority="2486"/>
    <cfRule type="duplicateValues" dxfId="10141" priority="2487"/>
    <cfRule type="duplicateValues" dxfId="10140" priority="2488"/>
    <cfRule type="duplicateValues" dxfId="10139" priority="2489"/>
    <cfRule type="duplicateValues" dxfId="10138" priority="2490"/>
    <cfRule type="duplicateValues" dxfId="10137" priority="2491"/>
    <cfRule type="duplicateValues" dxfId="10136" priority="2492"/>
    <cfRule type="duplicateValues" dxfId="10135" priority="2493"/>
    <cfRule type="duplicateValues" dxfId="10134" priority="2494"/>
    <cfRule type="duplicateValues" dxfId="10133" priority="2495"/>
    <cfRule type="duplicateValues" dxfId="10132" priority="2496"/>
    <cfRule type="duplicateValues" dxfId="10131" priority="2497"/>
    <cfRule type="duplicateValues" dxfId="10130" priority="2498"/>
    <cfRule type="duplicateValues" dxfId="10129" priority="2499"/>
    <cfRule type="duplicateValues" dxfId="10128" priority="2500"/>
    <cfRule type="duplicateValues" dxfId="10127" priority="2501"/>
    <cfRule type="duplicateValues" dxfId="10126" priority="2502"/>
  </conditionalFormatting>
  <conditionalFormatting sqref="L333">
    <cfRule type="duplicateValues" dxfId="10125" priority="2399"/>
    <cfRule type="duplicateValues" dxfId="10124" priority="2400"/>
    <cfRule type="duplicateValues" dxfId="10123" priority="2401"/>
    <cfRule type="duplicateValues" dxfId="10122" priority="2402"/>
    <cfRule type="duplicateValues" dxfId="10121" priority="2403"/>
    <cfRule type="duplicateValues" dxfId="10120" priority="2404"/>
    <cfRule type="duplicateValues" dxfId="10119" priority="2405"/>
    <cfRule type="duplicateValues" dxfId="10118" priority="2406"/>
    <cfRule type="duplicateValues" dxfId="10117" priority="2407"/>
    <cfRule type="duplicateValues" dxfId="10116" priority="2408"/>
    <cfRule type="duplicateValues" dxfId="10115" priority="2409"/>
    <cfRule type="duplicateValues" dxfId="10114" priority="2410"/>
    <cfRule type="duplicateValues" dxfId="10113" priority="2411"/>
    <cfRule type="duplicateValues" dxfId="10112" priority="2412"/>
    <cfRule type="duplicateValues" dxfId="10111" priority="2413"/>
    <cfRule type="duplicateValues" dxfId="10110" priority="2414"/>
    <cfRule type="duplicateValues" dxfId="10109" priority="2415"/>
    <cfRule type="duplicateValues" dxfId="10108" priority="2416"/>
    <cfRule type="duplicateValues" dxfId="10107" priority="2417"/>
    <cfRule type="duplicateValues" dxfId="10106" priority="2418"/>
    <cfRule type="duplicateValues" dxfId="10105" priority="2419"/>
    <cfRule type="duplicateValues" dxfId="10104" priority="2420"/>
    <cfRule type="duplicateValues" dxfId="10103" priority="2421"/>
    <cfRule type="duplicateValues" dxfId="10102" priority="2422"/>
    <cfRule type="duplicateValues" dxfId="10101" priority="2423"/>
    <cfRule type="duplicateValues" dxfId="10100" priority="2424"/>
    <cfRule type="duplicateValues" dxfId="10099" priority="2425"/>
    <cfRule type="duplicateValues" dxfId="10098" priority="2426"/>
    <cfRule type="duplicateValues" dxfId="10097" priority="2427"/>
    <cfRule type="duplicateValues" dxfId="10096" priority="2428"/>
    <cfRule type="duplicateValues" dxfId="10095" priority="2429"/>
    <cfRule type="duplicateValues" dxfId="10094" priority="2430"/>
    <cfRule type="duplicateValues" dxfId="10093" priority="2431"/>
    <cfRule type="duplicateValues" dxfId="10092" priority="2432"/>
    <cfRule type="duplicateValues" dxfId="10091" priority="2433"/>
    <cfRule type="duplicateValues" dxfId="10090" priority="2434"/>
    <cfRule type="duplicateValues" dxfId="10089" priority="2435"/>
    <cfRule type="duplicateValues" dxfId="10088" priority="2436"/>
    <cfRule type="duplicateValues" dxfId="10087" priority="2437"/>
    <cfRule type="duplicateValues" dxfId="10086" priority="2438"/>
    <cfRule type="duplicateValues" dxfId="10085" priority="2439"/>
    <cfRule type="duplicateValues" dxfId="10084" priority="2440"/>
    <cfRule type="duplicateValues" dxfId="10083" priority="2441"/>
    <cfRule type="duplicateValues" dxfId="10082" priority="2442"/>
    <cfRule type="duplicateValues" dxfId="10081" priority="2443"/>
    <cfRule type="duplicateValues" dxfId="10080" priority="2444"/>
    <cfRule type="duplicateValues" dxfId="10079" priority="2445"/>
    <cfRule type="duplicateValues" dxfId="10078" priority="2446"/>
    <cfRule type="duplicateValues" dxfId="10077" priority="2447"/>
    <cfRule type="duplicateValues" dxfId="10076" priority="2448"/>
    <cfRule type="duplicateValues" dxfId="10075" priority="2449"/>
    <cfRule type="duplicateValues" dxfId="10074" priority="2450"/>
  </conditionalFormatting>
  <conditionalFormatting sqref="L334:L335 L327">
    <cfRule type="duplicateValues" dxfId="10073" priority="2270"/>
    <cfRule type="duplicateValues" dxfId="10072" priority="2271"/>
    <cfRule type="duplicateValues" dxfId="10071" priority="2272"/>
    <cfRule type="duplicateValues" dxfId="10070" priority="2277"/>
    <cfRule type="duplicateValues" dxfId="10069" priority="2278"/>
    <cfRule type="duplicateValues" dxfId="10068" priority="2279"/>
    <cfRule type="duplicateValues" dxfId="10067" priority="2280"/>
    <cfRule type="duplicateValues" dxfId="10066" priority="2284"/>
    <cfRule type="duplicateValues" dxfId="10065" priority="2287"/>
    <cfRule type="duplicateValues" dxfId="10064" priority="2288"/>
    <cfRule type="duplicateValues" dxfId="10063" priority="2292"/>
    <cfRule type="duplicateValues" dxfId="10062" priority="2295"/>
    <cfRule type="duplicateValues" dxfId="10061" priority="2296"/>
    <cfRule type="duplicateValues" dxfId="10060" priority="2297"/>
    <cfRule type="duplicateValues" dxfId="10059" priority="2301"/>
    <cfRule type="duplicateValues" dxfId="10058" priority="2302"/>
    <cfRule type="duplicateValues" dxfId="10057" priority="2303"/>
    <cfRule type="duplicateValues" dxfId="10056" priority="2304"/>
    <cfRule type="duplicateValues" dxfId="10055" priority="2305"/>
    <cfRule type="duplicateValues" dxfId="10054" priority="2306"/>
    <cfRule type="duplicateValues" dxfId="10053" priority="2307"/>
    <cfRule type="duplicateValues" dxfId="10052" priority="2308"/>
    <cfRule type="duplicateValues" dxfId="10051" priority="2314"/>
  </conditionalFormatting>
  <conditionalFormatting sqref="L334:L335 L331 L327:L329">
    <cfRule type="duplicateValues" dxfId="10050" priority="2315"/>
  </conditionalFormatting>
  <conditionalFormatting sqref="L334:L335">
    <cfRule type="duplicateValues" dxfId="10049" priority="2268"/>
    <cfRule type="duplicateValues" dxfId="10048" priority="2322"/>
    <cfRule type="duplicateValues" dxfId="10047" priority="2323"/>
  </conditionalFormatting>
  <conditionalFormatting sqref="L336:L337 L377:L378 L371:L372 L389:L390 L381:L383 L354 L385 L340:L342 L393:L433 L437:L452 L457:L462 L357:L367">
    <cfRule type="duplicateValues" dxfId="10046" priority="509"/>
  </conditionalFormatting>
  <conditionalFormatting sqref="L336:L337 L385 L354 L377:L378 L381:L383 L340:L342 L389:L390 L393:L433 L437:L452 L457:L462 L357:L361">
    <cfRule type="duplicateValues" dxfId="10045" priority="543"/>
    <cfRule type="duplicateValues" dxfId="10044" priority="544"/>
    <cfRule type="duplicateValues" dxfId="10043" priority="545"/>
  </conditionalFormatting>
  <conditionalFormatting sqref="L336:L337 L385 L381:L383 L389:L390 L377:L378 L354 L340:L342 L371:L372 L393:L433 L437:L452 L457:L462 L357:L367">
    <cfRule type="duplicateValues" dxfId="10042" priority="526"/>
  </conditionalFormatting>
  <conditionalFormatting sqref="L336:L337 L385 L389:L390 L377:L378 L354 L340:L342 L381:L383 L371:L372 L393:L433 L437:L452 L457:L462 L357:L367">
    <cfRule type="duplicateValues" dxfId="10041" priority="516"/>
  </conditionalFormatting>
  <conditionalFormatting sqref="L338">
    <cfRule type="duplicateValues" dxfId="10040" priority="2193"/>
    <cfRule type="duplicateValues" dxfId="10039" priority="2194"/>
    <cfRule type="duplicateValues" dxfId="10038" priority="2195"/>
    <cfRule type="duplicateValues" dxfId="10037" priority="2196"/>
    <cfRule type="duplicateValues" dxfId="10036" priority="2197"/>
    <cfRule type="duplicateValues" dxfId="10035" priority="2198"/>
    <cfRule type="duplicateValues" dxfId="10034" priority="2199"/>
    <cfRule type="duplicateValues" dxfId="10033" priority="2200"/>
    <cfRule type="duplicateValues" dxfId="10032" priority="2201"/>
    <cfRule type="duplicateValues" dxfId="10031" priority="2202"/>
    <cfRule type="duplicateValues" dxfId="10030" priority="2203"/>
    <cfRule type="duplicateValues" dxfId="10029" priority="2204"/>
    <cfRule type="duplicateValues" dxfId="10028" priority="2205"/>
    <cfRule type="duplicateValues" dxfId="10027" priority="2206"/>
    <cfRule type="duplicateValues" dxfId="10026" priority="2207"/>
    <cfRule type="duplicateValues" dxfId="10025" priority="2208"/>
    <cfRule type="duplicateValues" dxfId="10024" priority="2209"/>
    <cfRule type="duplicateValues" dxfId="10023" priority="2210"/>
    <cfRule type="duplicateValues" dxfId="10022" priority="2211"/>
    <cfRule type="duplicateValues" dxfId="10021" priority="2212"/>
    <cfRule type="duplicateValues" dxfId="10020" priority="2213"/>
    <cfRule type="duplicateValues" dxfId="10019" priority="2214"/>
    <cfRule type="duplicateValues" dxfId="10018" priority="2215"/>
    <cfRule type="duplicateValues" dxfId="10017" priority="2216"/>
    <cfRule type="duplicateValues" dxfId="10016" priority="2217"/>
    <cfRule type="duplicateValues" dxfId="10015" priority="2218"/>
    <cfRule type="duplicateValues" dxfId="10014" priority="2219"/>
    <cfRule type="duplicateValues" dxfId="10013" priority="2220"/>
    <cfRule type="duplicateValues" dxfId="10012" priority="2221"/>
    <cfRule type="duplicateValues" dxfId="10011" priority="2222"/>
    <cfRule type="duplicateValues" dxfId="10010" priority="2223"/>
    <cfRule type="duplicateValues" dxfId="10009" priority="2224"/>
    <cfRule type="duplicateValues" dxfId="10008" priority="2225"/>
    <cfRule type="duplicateValues" dxfId="10007" priority="2226"/>
    <cfRule type="duplicateValues" dxfId="10006" priority="2227"/>
    <cfRule type="duplicateValues" dxfId="10005" priority="2228"/>
    <cfRule type="duplicateValues" dxfId="10004" priority="2229"/>
    <cfRule type="duplicateValues" dxfId="10003" priority="2230"/>
    <cfRule type="duplicateValues" dxfId="10002" priority="2231"/>
    <cfRule type="duplicateValues" dxfId="10001" priority="2232"/>
    <cfRule type="duplicateValues" dxfId="10000" priority="2233"/>
    <cfRule type="duplicateValues" dxfId="9999" priority="2234"/>
    <cfRule type="duplicateValues" dxfId="9998" priority="2235"/>
    <cfRule type="duplicateValues" dxfId="9997" priority="2236"/>
  </conditionalFormatting>
  <conditionalFormatting sqref="L339">
    <cfRule type="duplicateValues" dxfId="9996" priority="2141"/>
    <cfRule type="duplicateValues" dxfId="9995" priority="2142"/>
    <cfRule type="duplicateValues" dxfId="9994" priority="2143"/>
    <cfRule type="duplicateValues" dxfId="9993" priority="2144"/>
    <cfRule type="duplicateValues" dxfId="9992" priority="2145"/>
    <cfRule type="duplicateValues" dxfId="9991" priority="2146"/>
    <cfRule type="duplicateValues" dxfId="9990" priority="2147"/>
    <cfRule type="duplicateValues" dxfId="9989" priority="2148"/>
    <cfRule type="duplicateValues" dxfId="9988" priority="2149"/>
    <cfRule type="duplicateValues" dxfId="9987" priority="2150"/>
    <cfRule type="duplicateValues" dxfId="9986" priority="2151"/>
    <cfRule type="duplicateValues" dxfId="9985" priority="2152"/>
    <cfRule type="duplicateValues" dxfId="9984" priority="2153"/>
    <cfRule type="duplicateValues" dxfId="9983" priority="2154"/>
    <cfRule type="duplicateValues" dxfId="9982" priority="2155"/>
    <cfRule type="duplicateValues" dxfId="9981" priority="2156"/>
    <cfRule type="duplicateValues" dxfId="9980" priority="2157"/>
    <cfRule type="duplicateValues" dxfId="9979" priority="2158"/>
    <cfRule type="duplicateValues" dxfId="9978" priority="2159"/>
    <cfRule type="duplicateValues" dxfId="9977" priority="2160"/>
    <cfRule type="duplicateValues" dxfId="9976" priority="2161"/>
    <cfRule type="duplicateValues" dxfId="9975" priority="2162"/>
    <cfRule type="duplicateValues" dxfId="9974" priority="2163"/>
    <cfRule type="duplicateValues" dxfId="9973" priority="2164"/>
    <cfRule type="duplicateValues" dxfId="9972" priority="2165"/>
    <cfRule type="duplicateValues" dxfId="9971" priority="2166"/>
    <cfRule type="duplicateValues" dxfId="9970" priority="2167"/>
    <cfRule type="duplicateValues" dxfId="9969" priority="2168"/>
    <cfRule type="duplicateValues" dxfId="9968" priority="2169"/>
    <cfRule type="duplicateValues" dxfId="9967" priority="2170"/>
    <cfRule type="duplicateValues" dxfId="9966" priority="2171"/>
    <cfRule type="duplicateValues" dxfId="9965" priority="2172"/>
    <cfRule type="duplicateValues" dxfId="9964" priority="2173"/>
    <cfRule type="duplicateValues" dxfId="9963" priority="2174"/>
    <cfRule type="duplicateValues" dxfId="9962" priority="2175"/>
    <cfRule type="duplicateValues" dxfId="9961" priority="2176"/>
    <cfRule type="duplicateValues" dxfId="9960" priority="2177"/>
    <cfRule type="duplicateValues" dxfId="9959" priority="2178"/>
    <cfRule type="duplicateValues" dxfId="9958" priority="2179"/>
    <cfRule type="duplicateValues" dxfId="9957" priority="2180"/>
    <cfRule type="duplicateValues" dxfId="9956" priority="2181"/>
    <cfRule type="duplicateValues" dxfId="9955" priority="2182"/>
    <cfRule type="duplicateValues" dxfId="9954" priority="2183"/>
    <cfRule type="duplicateValues" dxfId="9953" priority="2184"/>
    <cfRule type="duplicateValues" dxfId="9952" priority="2185"/>
    <cfRule type="duplicateValues" dxfId="9951" priority="2186"/>
    <cfRule type="duplicateValues" dxfId="9950" priority="2187"/>
    <cfRule type="duplicateValues" dxfId="9949" priority="2188"/>
    <cfRule type="duplicateValues" dxfId="9948" priority="2189"/>
    <cfRule type="duplicateValues" dxfId="9947" priority="2190"/>
    <cfRule type="duplicateValues" dxfId="9946" priority="2191"/>
    <cfRule type="duplicateValues" dxfId="9945" priority="2192"/>
  </conditionalFormatting>
  <conditionalFormatting sqref="L340:L342 L336:L337 L377:L378 L371:L372 L389:L390 L381:L383 L354 L385 L393:L433 L437:L452 L457:L462 L357:L367">
    <cfRule type="duplicateValues" dxfId="9944" priority="511"/>
  </conditionalFormatting>
  <conditionalFormatting sqref="L340:L342 L336:L337 L381:L383 L389:L390 L385 L371:L372 L354 L377:L378 L393:L433 L437:L452 L457:L462 L357:L367">
    <cfRule type="duplicateValues" dxfId="9943" priority="523"/>
  </conditionalFormatting>
  <conditionalFormatting sqref="L340:L342 L354 L336:L337 L377:L378 L381:L383 L385 L389:L390 L393:L433 L437:L452 L457:L462 L357:L361">
    <cfRule type="duplicateValues" dxfId="9942" priority="517"/>
    <cfRule type="duplicateValues" dxfId="9941" priority="518"/>
    <cfRule type="duplicateValues" dxfId="9940" priority="519"/>
  </conditionalFormatting>
  <conditionalFormatting sqref="L340:L342 L381:L383 L385 L336:L337 L377:L378 L354 L389:L390 L393:L433 L437:L452 L457:L462 L357:L361">
    <cfRule type="duplicateValues" dxfId="9939" priority="536"/>
  </conditionalFormatting>
  <conditionalFormatting sqref="L340:L342 L385 L336:L337 L377:L378 L354 L381:L383 L389:L390 L393:L433 L437:L452 L457:L462 L357:L361">
    <cfRule type="duplicateValues" dxfId="9938" priority="528"/>
    <cfRule type="duplicateValues" dxfId="9937" priority="529"/>
    <cfRule type="duplicateValues" dxfId="9936" priority="530"/>
  </conditionalFormatting>
  <conditionalFormatting sqref="L340:L342 L385 L381:L383 L377:L378 L389:L390 L354 L336:L337 L393:L433 L437:L452 L457:L462 L357:L361">
    <cfRule type="duplicateValues" dxfId="9935" priority="532"/>
    <cfRule type="duplicateValues" dxfId="9934" priority="533"/>
  </conditionalFormatting>
  <conditionalFormatting sqref="L340:L342 L385 L381:L383 L389:L390 L336:L337 L377:L378 L457:L462 L354 L437:L452 L393:L433 L357:L361">
    <cfRule type="duplicateValues" dxfId="9933" priority="560"/>
  </conditionalFormatting>
  <conditionalFormatting sqref="L340:L343 L349:L350 L385:L390 L346 L377:L378 L371:L375 L381:L383 L336:L338 L353:L354 L393:L433 L437:L452 L457:L462 L357:L367">
    <cfRule type="duplicateValues" dxfId="9932" priority="550"/>
  </conditionalFormatting>
  <conditionalFormatting sqref="L343">
    <cfRule type="duplicateValues" dxfId="9931" priority="2091"/>
    <cfRule type="duplicateValues" dxfId="9930" priority="2092"/>
    <cfRule type="duplicateValues" dxfId="9929" priority="2093"/>
    <cfRule type="duplicateValues" dxfId="9928" priority="2094"/>
    <cfRule type="duplicateValues" dxfId="9927" priority="2095"/>
    <cfRule type="duplicateValues" dxfId="9926" priority="2096"/>
    <cfRule type="duplicateValues" dxfId="9925" priority="2097"/>
    <cfRule type="duplicateValues" dxfId="9924" priority="2098"/>
    <cfRule type="duplicateValues" dxfId="9923" priority="2099"/>
    <cfRule type="duplicateValues" dxfId="9922" priority="2100"/>
    <cfRule type="duplicateValues" dxfId="9921" priority="2101"/>
    <cfRule type="duplicateValues" dxfId="9920" priority="2102"/>
    <cfRule type="duplicateValues" dxfId="9919" priority="2103"/>
    <cfRule type="duplicateValues" dxfId="9918" priority="2104"/>
    <cfRule type="duplicateValues" dxfId="9917" priority="2105"/>
    <cfRule type="duplicateValues" dxfId="9916" priority="2106"/>
    <cfRule type="duplicateValues" dxfId="9915" priority="2107"/>
    <cfRule type="duplicateValues" dxfId="9914" priority="2108"/>
    <cfRule type="duplicateValues" dxfId="9913" priority="2109"/>
    <cfRule type="duplicateValues" dxfId="9912" priority="2110"/>
    <cfRule type="duplicateValues" dxfId="9911" priority="2111"/>
    <cfRule type="duplicateValues" dxfId="9910" priority="2112"/>
    <cfRule type="duplicateValues" dxfId="9909" priority="2113"/>
    <cfRule type="duplicateValues" dxfId="9908" priority="2114"/>
    <cfRule type="duplicateValues" dxfId="9907" priority="2115"/>
    <cfRule type="duplicateValues" dxfId="9906" priority="2116"/>
    <cfRule type="duplicateValues" dxfId="9905" priority="2117"/>
    <cfRule type="duplicateValues" dxfId="9904" priority="2118"/>
    <cfRule type="duplicateValues" dxfId="9903" priority="2119"/>
    <cfRule type="duplicateValues" dxfId="9902" priority="2120"/>
    <cfRule type="duplicateValues" dxfId="9901" priority="2121"/>
    <cfRule type="duplicateValues" dxfId="9900" priority="2122"/>
    <cfRule type="duplicateValues" dxfId="9899" priority="2123"/>
    <cfRule type="duplicateValues" dxfId="9898" priority="2124"/>
    <cfRule type="duplicateValues" dxfId="9897" priority="2125"/>
    <cfRule type="duplicateValues" dxfId="9896" priority="2126"/>
    <cfRule type="duplicateValues" dxfId="9895" priority="2127"/>
    <cfRule type="duplicateValues" dxfId="9894" priority="2128"/>
    <cfRule type="duplicateValues" dxfId="9893" priority="2129"/>
    <cfRule type="duplicateValues" dxfId="9892" priority="2130"/>
    <cfRule type="duplicateValues" dxfId="9891" priority="2131"/>
    <cfRule type="duplicateValues" dxfId="9890" priority="2132"/>
    <cfRule type="duplicateValues" dxfId="9889" priority="2133"/>
    <cfRule type="duplicateValues" dxfId="9888" priority="2134"/>
    <cfRule type="duplicateValues" dxfId="9887" priority="2135"/>
    <cfRule type="duplicateValues" dxfId="9886" priority="2136"/>
    <cfRule type="duplicateValues" dxfId="9885" priority="2137"/>
    <cfRule type="duplicateValues" dxfId="9884" priority="2138"/>
    <cfRule type="duplicateValues" dxfId="9883" priority="2139"/>
    <cfRule type="duplicateValues" dxfId="9882" priority="2140"/>
  </conditionalFormatting>
  <conditionalFormatting sqref="L344">
    <cfRule type="duplicateValues" dxfId="9881" priority="2012"/>
    <cfRule type="duplicateValues" dxfId="9880" priority="2013"/>
    <cfRule type="duplicateValues" dxfId="9879" priority="2014"/>
    <cfRule type="duplicateValues" dxfId="9878" priority="2015"/>
    <cfRule type="duplicateValues" dxfId="9877" priority="2016"/>
    <cfRule type="duplicateValues" dxfId="9876" priority="2017"/>
    <cfRule type="duplicateValues" dxfId="9875" priority="2018"/>
    <cfRule type="duplicateValues" dxfId="9874" priority="2019"/>
    <cfRule type="duplicateValues" dxfId="9873" priority="2020"/>
    <cfRule type="duplicateValues" dxfId="9872" priority="2021"/>
    <cfRule type="duplicateValues" dxfId="9871" priority="2022"/>
    <cfRule type="duplicateValues" dxfId="9870" priority="2023"/>
    <cfRule type="duplicateValues" dxfId="9869" priority="2024"/>
    <cfRule type="duplicateValues" dxfId="9868" priority="2025"/>
    <cfRule type="duplicateValues" dxfId="9867" priority="2026"/>
    <cfRule type="duplicateValues" dxfId="9866" priority="2027"/>
    <cfRule type="duplicateValues" dxfId="9865" priority="2028"/>
    <cfRule type="duplicateValues" dxfId="9864" priority="2029"/>
    <cfRule type="duplicateValues" dxfId="9863" priority="2030"/>
    <cfRule type="duplicateValues" dxfId="9862" priority="2031"/>
    <cfRule type="duplicateValues" dxfId="9861" priority="2032"/>
    <cfRule type="duplicateValues" dxfId="9860" priority="2033"/>
    <cfRule type="duplicateValues" dxfId="9859" priority="2034"/>
    <cfRule type="duplicateValues" dxfId="9858" priority="2035"/>
    <cfRule type="duplicateValues" dxfId="9857" priority="2036"/>
    <cfRule type="duplicateValues" dxfId="9856" priority="2037"/>
    <cfRule type="duplicateValues" dxfId="9855" priority="2038"/>
    <cfRule type="duplicateValues" dxfId="9854" priority="2039"/>
    <cfRule type="duplicateValues" dxfId="9853" priority="2040"/>
    <cfRule type="duplicateValues" dxfId="9852" priority="2041"/>
    <cfRule type="duplicateValues" dxfId="9851" priority="2042"/>
    <cfRule type="duplicateValues" dxfId="9850" priority="2043"/>
    <cfRule type="duplicateValues" dxfId="9849" priority="2044"/>
    <cfRule type="duplicateValues" dxfId="9848" priority="2045"/>
    <cfRule type="duplicateValues" dxfId="9847" priority="2046"/>
    <cfRule type="duplicateValues" dxfId="9846" priority="2047"/>
    <cfRule type="duplicateValues" dxfId="9845" priority="2048"/>
    <cfRule type="duplicateValues" dxfId="9844" priority="2049"/>
    <cfRule type="duplicateValues" dxfId="9843" priority="2050"/>
    <cfRule type="duplicateValues" dxfId="9842" priority="2051"/>
    <cfRule type="duplicateValues" dxfId="9841" priority="2052"/>
    <cfRule type="duplicateValues" dxfId="9840" priority="2053"/>
    <cfRule type="duplicateValues" dxfId="9839" priority="2054"/>
    <cfRule type="duplicateValues" dxfId="9838" priority="2055"/>
    <cfRule type="duplicateValues" dxfId="9837" priority="2056"/>
    <cfRule type="duplicateValues" dxfId="9836" priority="2057"/>
    <cfRule type="duplicateValues" dxfId="9835" priority="2058"/>
    <cfRule type="duplicateValues" dxfId="9834" priority="2059"/>
    <cfRule type="duplicateValues" dxfId="9833" priority="2060"/>
    <cfRule type="duplicateValues" dxfId="9832" priority="2061"/>
    <cfRule type="duplicateValues" dxfId="9831" priority="2062"/>
    <cfRule type="duplicateValues" dxfId="9830" priority="2063"/>
    <cfRule type="duplicateValues" dxfId="9829" priority="2064"/>
    <cfRule type="duplicateValues" dxfId="9828" priority="2065"/>
    <cfRule type="duplicateValues" dxfId="9827" priority="2066"/>
    <cfRule type="duplicateValues" dxfId="9826" priority="2067"/>
    <cfRule type="duplicateValues" dxfId="9825" priority="2068"/>
    <cfRule type="duplicateValues" dxfId="9824" priority="2069"/>
    <cfRule type="duplicateValues" dxfId="9823" priority="2070"/>
    <cfRule type="duplicateValues" dxfId="9822" priority="2071"/>
    <cfRule type="duplicateValues" dxfId="9821" priority="2072"/>
    <cfRule type="duplicateValues" dxfId="9820" priority="2073"/>
    <cfRule type="duplicateValues" dxfId="9819" priority="2074"/>
    <cfRule type="duplicateValues" dxfId="9818" priority="2075"/>
    <cfRule type="duplicateValues" dxfId="9817" priority="2076"/>
    <cfRule type="duplicateValues" dxfId="9816" priority="2077"/>
    <cfRule type="duplicateValues" dxfId="9815" priority="2078"/>
    <cfRule type="duplicateValues" dxfId="9814" priority="2079"/>
    <cfRule type="duplicateValues" dxfId="9813" priority="2080"/>
    <cfRule type="duplicateValues" dxfId="9812" priority="2081"/>
    <cfRule type="duplicateValues" dxfId="9811" priority="2082"/>
    <cfRule type="duplicateValues" dxfId="9810" priority="2083"/>
    <cfRule type="duplicateValues" dxfId="9809" priority="2084"/>
    <cfRule type="duplicateValues" dxfId="9808" priority="2085"/>
    <cfRule type="duplicateValues" dxfId="9807" priority="2086"/>
    <cfRule type="duplicateValues" dxfId="9806" priority="2087"/>
    <cfRule type="duplicateValues" dxfId="9805" priority="2088"/>
    <cfRule type="duplicateValues" dxfId="9804" priority="2089"/>
    <cfRule type="duplicateValues" dxfId="9803" priority="2090"/>
  </conditionalFormatting>
  <conditionalFormatting sqref="L345">
    <cfRule type="duplicateValues" dxfId="9802" priority="1933"/>
    <cfRule type="duplicateValues" dxfId="9801" priority="1934"/>
    <cfRule type="duplicateValues" dxfId="9800" priority="1935"/>
    <cfRule type="duplicateValues" dxfId="9799" priority="1936"/>
    <cfRule type="duplicateValues" dxfId="9798" priority="1937"/>
    <cfRule type="duplicateValues" dxfId="9797" priority="1938"/>
    <cfRule type="duplicateValues" dxfId="9796" priority="1939"/>
    <cfRule type="duplicateValues" dxfId="9795" priority="1940"/>
    <cfRule type="duplicateValues" dxfId="9794" priority="1941"/>
    <cfRule type="duplicateValues" dxfId="9793" priority="1942"/>
    <cfRule type="duplicateValues" dxfId="9792" priority="1943"/>
    <cfRule type="duplicateValues" dxfId="9791" priority="1944"/>
    <cfRule type="duplicateValues" dxfId="9790" priority="1945"/>
    <cfRule type="duplicateValues" dxfId="9789" priority="1946"/>
    <cfRule type="duplicateValues" dxfId="9788" priority="1947"/>
    <cfRule type="duplicateValues" dxfId="9787" priority="1948"/>
    <cfRule type="duplicateValues" dxfId="9786" priority="1949"/>
    <cfRule type="duplicateValues" dxfId="9785" priority="1950"/>
    <cfRule type="duplicateValues" dxfId="9784" priority="1951"/>
    <cfRule type="duplicateValues" dxfId="9783" priority="1952"/>
    <cfRule type="duplicateValues" dxfId="9782" priority="1953"/>
    <cfRule type="duplicateValues" dxfId="9781" priority="1954"/>
    <cfRule type="duplicateValues" dxfId="9780" priority="1955"/>
    <cfRule type="duplicateValues" dxfId="9779" priority="1956"/>
    <cfRule type="duplicateValues" dxfId="9778" priority="1957"/>
    <cfRule type="duplicateValues" dxfId="9777" priority="1958"/>
    <cfRule type="duplicateValues" dxfId="9776" priority="1959"/>
    <cfRule type="duplicateValues" dxfId="9775" priority="1960"/>
    <cfRule type="duplicateValues" dxfId="9774" priority="1961"/>
    <cfRule type="duplicateValues" dxfId="9773" priority="1962"/>
    <cfRule type="duplicateValues" dxfId="9772" priority="1963"/>
    <cfRule type="duplicateValues" dxfId="9771" priority="1964"/>
    <cfRule type="duplicateValues" dxfId="9770" priority="1965"/>
    <cfRule type="duplicateValues" dxfId="9769" priority="1966"/>
    <cfRule type="duplicateValues" dxfId="9768" priority="1967"/>
    <cfRule type="duplicateValues" dxfId="9767" priority="1968"/>
    <cfRule type="duplicateValues" dxfId="9766" priority="1969"/>
    <cfRule type="duplicateValues" dxfId="9765" priority="1970"/>
    <cfRule type="duplicateValues" dxfId="9764" priority="1971"/>
    <cfRule type="duplicateValues" dxfId="9763" priority="1972"/>
    <cfRule type="duplicateValues" dxfId="9762" priority="1973"/>
    <cfRule type="duplicateValues" dxfId="9761" priority="1974"/>
    <cfRule type="duplicateValues" dxfId="9760" priority="1975"/>
    <cfRule type="duplicateValues" dxfId="9759" priority="1976"/>
    <cfRule type="duplicateValues" dxfId="9758" priority="1977"/>
    <cfRule type="duplicateValues" dxfId="9757" priority="1978"/>
    <cfRule type="duplicateValues" dxfId="9756" priority="1979"/>
    <cfRule type="duplicateValues" dxfId="9755" priority="1980"/>
    <cfRule type="duplicateValues" dxfId="9754" priority="1981"/>
    <cfRule type="duplicateValues" dxfId="9753" priority="1982"/>
    <cfRule type="duplicateValues" dxfId="9752" priority="1983"/>
    <cfRule type="duplicateValues" dxfId="9751" priority="1984"/>
    <cfRule type="duplicateValues" dxfId="9750" priority="1985"/>
    <cfRule type="duplicateValues" dxfId="9749" priority="1986"/>
    <cfRule type="duplicateValues" dxfId="9748" priority="1987"/>
    <cfRule type="duplicateValues" dxfId="9747" priority="1988"/>
    <cfRule type="duplicateValues" dxfId="9746" priority="1989"/>
    <cfRule type="duplicateValues" dxfId="9745" priority="1990"/>
    <cfRule type="duplicateValues" dxfId="9744" priority="1991"/>
    <cfRule type="duplicateValues" dxfId="9743" priority="1992"/>
    <cfRule type="duplicateValues" dxfId="9742" priority="1993"/>
    <cfRule type="duplicateValues" dxfId="9741" priority="1994"/>
    <cfRule type="duplicateValues" dxfId="9740" priority="1995"/>
    <cfRule type="duplicateValues" dxfId="9739" priority="1996"/>
    <cfRule type="duplicateValues" dxfId="9738" priority="1997"/>
    <cfRule type="duplicateValues" dxfId="9737" priority="1998"/>
    <cfRule type="duplicateValues" dxfId="9736" priority="1999"/>
    <cfRule type="duplicateValues" dxfId="9735" priority="2000"/>
    <cfRule type="duplicateValues" dxfId="9734" priority="2001"/>
    <cfRule type="duplicateValues" dxfId="9733" priority="2002"/>
    <cfRule type="duplicateValues" dxfId="9732" priority="2003"/>
    <cfRule type="duplicateValues" dxfId="9731" priority="2004"/>
    <cfRule type="duplicateValues" dxfId="9730" priority="2005"/>
    <cfRule type="duplicateValues" dxfId="9729" priority="2006"/>
    <cfRule type="duplicateValues" dxfId="9728" priority="2007"/>
    <cfRule type="duplicateValues" dxfId="9727" priority="2008"/>
    <cfRule type="duplicateValues" dxfId="9726" priority="2009"/>
    <cfRule type="duplicateValues" dxfId="9725" priority="2010"/>
    <cfRule type="duplicateValues" dxfId="9724" priority="2011"/>
  </conditionalFormatting>
  <conditionalFormatting sqref="L346">
    <cfRule type="duplicateValues" dxfId="9723" priority="1864"/>
    <cfRule type="duplicateValues" dxfId="9722" priority="1865"/>
    <cfRule type="duplicateValues" dxfId="9721" priority="1866"/>
    <cfRule type="duplicateValues" dxfId="9720" priority="1867"/>
    <cfRule type="duplicateValues" dxfId="9719" priority="1868"/>
    <cfRule type="duplicateValues" dxfId="9718" priority="1869"/>
    <cfRule type="duplicateValues" dxfId="9717" priority="1870"/>
    <cfRule type="duplicateValues" dxfId="9716" priority="1871"/>
    <cfRule type="duplicateValues" dxfId="9715" priority="1872"/>
    <cfRule type="duplicateValues" dxfId="9714" priority="1873"/>
    <cfRule type="duplicateValues" dxfId="9713" priority="1874"/>
    <cfRule type="duplicateValues" dxfId="9712" priority="1875"/>
    <cfRule type="duplicateValues" dxfId="9711" priority="1876"/>
    <cfRule type="duplicateValues" dxfId="9710" priority="1877"/>
    <cfRule type="duplicateValues" dxfId="9709" priority="1878"/>
    <cfRule type="duplicateValues" dxfId="9708" priority="1879"/>
    <cfRule type="duplicateValues" dxfId="9707" priority="1880"/>
    <cfRule type="duplicateValues" dxfId="9706" priority="1881"/>
    <cfRule type="duplicateValues" dxfId="9705" priority="1882"/>
    <cfRule type="duplicateValues" dxfId="9704" priority="1883"/>
    <cfRule type="duplicateValues" dxfId="9703" priority="1884"/>
    <cfRule type="duplicateValues" dxfId="9702" priority="1885"/>
    <cfRule type="duplicateValues" dxfId="9701" priority="1886"/>
    <cfRule type="duplicateValues" dxfId="9700" priority="1887"/>
    <cfRule type="duplicateValues" dxfId="9699" priority="1888"/>
    <cfRule type="duplicateValues" dxfId="9698" priority="1889"/>
    <cfRule type="duplicateValues" dxfId="9697" priority="1890"/>
    <cfRule type="duplicateValues" dxfId="9696" priority="1891"/>
    <cfRule type="duplicateValues" dxfId="9695" priority="1892"/>
    <cfRule type="duplicateValues" dxfId="9694" priority="1893"/>
    <cfRule type="duplicateValues" dxfId="9693" priority="1894"/>
    <cfRule type="duplicateValues" dxfId="9692" priority="1895"/>
    <cfRule type="duplicateValues" dxfId="9691" priority="1896"/>
    <cfRule type="duplicateValues" dxfId="9690" priority="1897"/>
    <cfRule type="duplicateValues" dxfId="9689" priority="1898"/>
    <cfRule type="duplicateValues" dxfId="9688" priority="1899"/>
    <cfRule type="duplicateValues" dxfId="9687" priority="1900"/>
    <cfRule type="duplicateValues" dxfId="9686" priority="1901"/>
    <cfRule type="duplicateValues" dxfId="9685" priority="1902"/>
    <cfRule type="duplicateValues" dxfId="9684" priority="1903"/>
    <cfRule type="duplicateValues" dxfId="9683" priority="1904"/>
    <cfRule type="duplicateValues" dxfId="9682" priority="1905"/>
    <cfRule type="duplicateValues" dxfId="9681" priority="1906"/>
    <cfRule type="duplicateValues" dxfId="9680" priority="1907"/>
    <cfRule type="duplicateValues" dxfId="9679" priority="1908"/>
    <cfRule type="duplicateValues" dxfId="9678" priority="1909"/>
    <cfRule type="duplicateValues" dxfId="9677" priority="1910"/>
    <cfRule type="duplicateValues" dxfId="9676" priority="1911"/>
    <cfRule type="duplicateValues" dxfId="9675" priority="1912"/>
    <cfRule type="duplicateValues" dxfId="9674" priority="1913"/>
    <cfRule type="duplicateValues" dxfId="9673" priority="1914"/>
    <cfRule type="duplicateValues" dxfId="9672" priority="1915"/>
    <cfRule type="duplicateValues" dxfId="9671" priority="1916"/>
    <cfRule type="duplicateValues" dxfId="9670" priority="1917"/>
    <cfRule type="duplicateValues" dxfId="9669" priority="1918"/>
    <cfRule type="duplicateValues" dxfId="9668" priority="1919"/>
    <cfRule type="duplicateValues" dxfId="9667" priority="1920"/>
    <cfRule type="duplicateValues" dxfId="9666" priority="1921"/>
    <cfRule type="duplicateValues" dxfId="9665" priority="1922"/>
    <cfRule type="duplicateValues" dxfId="9664" priority="1923"/>
    <cfRule type="duplicateValues" dxfId="9663" priority="1924"/>
    <cfRule type="duplicateValues" dxfId="9662" priority="1925"/>
    <cfRule type="duplicateValues" dxfId="9661" priority="1926"/>
    <cfRule type="duplicateValues" dxfId="9660" priority="1927"/>
    <cfRule type="duplicateValues" dxfId="9659" priority="1928"/>
    <cfRule type="duplicateValues" dxfId="9658" priority="1929"/>
    <cfRule type="duplicateValues" dxfId="9657" priority="1930"/>
    <cfRule type="duplicateValues" dxfId="9656" priority="1931"/>
    <cfRule type="duplicateValues" dxfId="9655" priority="1932"/>
  </conditionalFormatting>
  <conditionalFormatting sqref="L347">
    <cfRule type="duplicateValues" dxfId="9654" priority="1785"/>
    <cfRule type="duplicateValues" dxfId="9653" priority="1786"/>
    <cfRule type="duplicateValues" dxfId="9652" priority="1787"/>
    <cfRule type="duplicateValues" dxfId="9651" priority="1788"/>
    <cfRule type="duplicateValues" dxfId="9650" priority="1789"/>
    <cfRule type="duplicateValues" dxfId="9649" priority="1790"/>
    <cfRule type="duplicateValues" dxfId="9648" priority="1791"/>
    <cfRule type="duplicateValues" dxfId="9647" priority="1792"/>
    <cfRule type="duplicateValues" dxfId="9646" priority="1793"/>
    <cfRule type="duplicateValues" dxfId="9645" priority="1794"/>
    <cfRule type="duplicateValues" dxfId="9644" priority="1795"/>
    <cfRule type="duplicateValues" dxfId="9643" priority="1796"/>
    <cfRule type="duplicateValues" dxfId="9642" priority="1797"/>
    <cfRule type="duplicateValues" dxfId="9641" priority="1798"/>
    <cfRule type="duplicateValues" dxfId="9640" priority="1799"/>
    <cfRule type="duplicateValues" dxfId="9639" priority="1800"/>
    <cfRule type="duplicateValues" dxfId="9638" priority="1801"/>
    <cfRule type="duplicateValues" dxfId="9637" priority="1802"/>
    <cfRule type="duplicateValues" dxfId="9636" priority="1803"/>
    <cfRule type="duplicateValues" dxfId="9635" priority="1804"/>
    <cfRule type="duplicateValues" dxfId="9634" priority="1805"/>
    <cfRule type="duplicateValues" dxfId="9633" priority="1806"/>
    <cfRule type="duplicateValues" dxfId="9632" priority="1807"/>
    <cfRule type="duplicateValues" dxfId="9631" priority="1808"/>
    <cfRule type="duplicateValues" dxfId="9630" priority="1809"/>
    <cfRule type="duplicateValues" dxfId="9629" priority="1810"/>
    <cfRule type="duplicateValues" dxfId="9628" priority="1811"/>
    <cfRule type="duplicateValues" dxfId="9627" priority="1812"/>
    <cfRule type="duplicateValues" dxfId="9626" priority="1813"/>
    <cfRule type="duplicateValues" dxfId="9625" priority="1814"/>
    <cfRule type="duplicateValues" dxfId="9624" priority="1815"/>
    <cfRule type="duplicateValues" dxfId="9623" priority="1816"/>
    <cfRule type="duplicateValues" dxfId="9622" priority="1817"/>
    <cfRule type="duplicateValues" dxfId="9621" priority="1818"/>
    <cfRule type="duplicateValues" dxfId="9620" priority="1819"/>
    <cfRule type="duplicateValues" dxfId="9619" priority="1820"/>
    <cfRule type="duplicateValues" dxfId="9618" priority="1821"/>
    <cfRule type="duplicateValues" dxfId="9617" priority="1822"/>
    <cfRule type="duplicateValues" dxfId="9616" priority="1823"/>
    <cfRule type="duplicateValues" dxfId="9615" priority="1824"/>
    <cfRule type="duplicateValues" dxfId="9614" priority="1825"/>
    <cfRule type="duplicateValues" dxfId="9613" priority="1826"/>
    <cfRule type="duplicateValues" dxfId="9612" priority="1827"/>
    <cfRule type="duplicateValues" dxfId="9611" priority="1828"/>
    <cfRule type="duplicateValues" dxfId="9610" priority="1829"/>
    <cfRule type="duplicateValues" dxfId="9609" priority="1830"/>
    <cfRule type="duplicateValues" dxfId="9608" priority="1831"/>
    <cfRule type="duplicateValues" dxfId="9607" priority="1832"/>
    <cfRule type="duplicateValues" dxfId="9606" priority="1833"/>
    <cfRule type="duplicateValues" dxfId="9605" priority="1834"/>
    <cfRule type="duplicateValues" dxfId="9604" priority="1835"/>
    <cfRule type="duplicateValues" dxfId="9603" priority="1836"/>
    <cfRule type="duplicateValues" dxfId="9602" priority="1837"/>
    <cfRule type="duplicateValues" dxfId="9601" priority="1838"/>
    <cfRule type="duplicateValues" dxfId="9600" priority="1839"/>
    <cfRule type="duplicateValues" dxfId="9599" priority="1840"/>
    <cfRule type="duplicateValues" dxfId="9598" priority="1841"/>
    <cfRule type="duplicateValues" dxfId="9597" priority="1842"/>
    <cfRule type="duplicateValues" dxfId="9596" priority="1843"/>
    <cfRule type="duplicateValues" dxfId="9595" priority="1844"/>
    <cfRule type="duplicateValues" dxfId="9594" priority="1845"/>
    <cfRule type="duplicateValues" dxfId="9593" priority="1846"/>
    <cfRule type="duplicateValues" dxfId="9592" priority="1847"/>
    <cfRule type="duplicateValues" dxfId="9591" priority="1848"/>
    <cfRule type="duplicateValues" dxfId="9590" priority="1849"/>
    <cfRule type="duplicateValues" dxfId="9589" priority="1850"/>
    <cfRule type="duplicateValues" dxfId="9588" priority="1851"/>
    <cfRule type="duplicateValues" dxfId="9587" priority="1852"/>
    <cfRule type="duplicateValues" dxfId="9586" priority="1853"/>
    <cfRule type="duplicateValues" dxfId="9585" priority="1854"/>
    <cfRule type="duplicateValues" dxfId="9584" priority="1855"/>
    <cfRule type="duplicateValues" dxfId="9583" priority="1856"/>
    <cfRule type="duplicateValues" dxfId="9582" priority="1857"/>
    <cfRule type="duplicateValues" dxfId="9581" priority="1858"/>
    <cfRule type="duplicateValues" dxfId="9580" priority="1859"/>
    <cfRule type="duplicateValues" dxfId="9579" priority="1860"/>
    <cfRule type="duplicateValues" dxfId="9578" priority="1861"/>
    <cfRule type="duplicateValues" dxfId="9577" priority="1862"/>
    <cfRule type="duplicateValues" dxfId="9576" priority="1863"/>
  </conditionalFormatting>
  <conditionalFormatting sqref="L348">
    <cfRule type="duplicateValues" dxfId="9575" priority="1706"/>
    <cfRule type="duplicateValues" dxfId="9574" priority="1707"/>
    <cfRule type="duplicateValues" dxfId="9573" priority="1708"/>
    <cfRule type="duplicateValues" dxfId="9572" priority="1709"/>
    <cfRule type="duplicateValues" dxfId="9571" priority="1710"/>
    <cfRule type="duplicateValues" dxfId="9570" priority="1711"/>
    <cfRule type="duplicateValues" dxfId="9569" priority="1712"/>
    <cfRule type="duplicateValues" dxfId="9568" priority="1713"/>
    <cfRule type="duplicateValues" dxfId="9567" priority="1714"/>
    <cfRule type="duplicateValues" dxfId="9566" priority="1715"/>
    <cfRule type="duplicateValues" dxfId="9565" priority="1716"/>
    <cfRule type="duplicateValues" dxfId="9564" priority="1717"/>
    <cfRule type="duplicateValues" dxfId="9563" priority="1718"/>
    <cfRule type="duplicateValues" dxfId="9562" priority="1719"/>
    <cfRule type="duplicateValues" dxfId="9561" priority="1720"/>
    <cfRule type="duplicateValues" dxfId="9560" priority="1721"/>
    <cfRule type="duplicateValues" dxfId="9559" priority="1722"/>
    <cfRule type="duplicateValues" dxfId="9558" priority="1723"/>
    <cfRule type="duplicateValues" dxfId="9557" priority="1724"/>
    <cfRule type="duplicateValues" dxfId="9556" priority="1725"/>
    <cfRule type="duplicateValues" dxfId="9555" priority="1726"/>
    <cfRule type="duplicateValues" dxfId="9554" priority="1727"/>
    <cfRule type="duplicateValues" dxfId="9553" priority="1728"/>
    <cfRule type="duplicateValues" dxfId="9552" priority="1729"/>
    <cfRule type="duplicateValues" dxfId="9551" priority="1730"/>
    <cfRule type="duplicateValues" dxfId="9550" priority="1731"/>
    <cfRule type="duplicateValues" dxfId="9549" priority="1732"/>
    <cfRule type="duplicateValues" dxfId="9548" priority="1733"/>
    <cfRule type="duplicateValues" dxfId="9547" priority="1734"/>
    <cfRule type="duplicateValues" dxfId="9546" priority="1735"/>
    <cfRule type="duplicateValues" dxfId="9545" priority="1736"/>
    <cfRule type="duplicateValues" dxfId="9544" priority="1737"/>
    <cfRule type="duplicateValues" dxfId="9543" priority="1738"/>
    <cfRule type="duplicateValues" dxfId="9542" priority="1739"/>
    <cfRule type="duplicateValues" dxfId="9541" priority="1740"/>
    <cfRule type="duplicateValues" dxfId="9540" priority="1741"/>
    <cfRule type="duplicateValues" dxfId="9539" priority="1742"/>
    <cfRule type="duplicateValues" dxfId="9538" priority="1743"/>
    <cfRule type="duplicateValues" dxfId="9537" priority="1744"/>
    <cfRule type="duplicateValues" dxfId="9536" priority="1745"/>
    <cfRule type="duplicateValues" dxfId="9535" priority="1746"/>
    <cfRule type="duplicateValues" dxfId="9534" priority="1747"/>
    <cfRule type="duplicateValues" dxfId="9533" priority="1748"/>
    <cfRule type="duplicateValues" dxfId="9532" priority="1749"/>
    <cfRule type="duplicateValues" dxfId="9531" priority="1750"/>
    <cfRule type="duplicateValues" dxfId="9530" priority="1751"/>
    <cfRule type="duplicateValues" dxfId="9529" priority="1752"/>
    <cfRule type="duplicateValues" dxfId="9528" priority="1753"/>
    <cfRule type="duplicateValues" dxfId="9527" priority="1754"/>
    <cfRule type="duplicateValues" dxfId="9526" priority="1755"/>
    <cfRule type="duplicateValues" dxfId="9525" priority="1756"/>
    <cfRule type="duplicateValues" dxfId="9524" priority="1757"/>
    <cfRule type="duplicateValues" dxfId="9523" priority="1758"/>
    <cfRule type="duplicateValues" dxfId="9522" priority="1759"/>
    <cfRule type="duplicateValues" dxfId="9521" priority="1760"/>
    <cfRule type="duplicateValues" dxfId="9520" priority="1761"/>
    <cfRule type="duplicateValues" dxfId="9519" priority="1762"/>
    <cfRule type="duplicateValues" dxfId="9518" priority="1763"/>
    <cfRule type="duplicateValues" dxfId="9517" priority="1764"/>
    <cfRule type="duplicateValues" dxfId="9516" priority="1765"/>
    <cfRule type="duplicateValues" dxfId="9515" priority="1766"/>
    <cfRule type="duplicateValues" dxfId="9514" priority="1767"/>
    <cfRule type="duplicateValues" dxfId="9513" priority="1768"/>
    <cfRule type="duplicateValues" dxfId="9512" priority="1769"/>
    <cfRule type="duplicateValues" dxfId="9511" priority="1770"/>
    <cfRule type="duplicateValues" dxfId="9510" priority="1771"/>
    <cfRule type="duplicateValues" dxfId="9509" priority="1772"/>
    <cfRule type="duplicateValues" dxfId="9508" priority="1773"/>
    <cfRule type="duplicateValues" dxfId="9507" priority="1774"/>
    <cfRule type="duplicateValues" dxfId="9506" priority="1775"/>
    <cfRule type="duplicateValues" dxfId="9505" priority="1776"/>
    <cfRule type="duplicateValues" dxfId="9504" priority="1777"/>
    <cfRule type="duplicateValues" dxfId="9503" priority="1778"/>
    <cfRule type="duplicateValues" dxfId="9502" priority="1779"/>
    <cfRule type="duplicateValues" dxfId="9501" priority="1780"/>
    <cfRule type="duplicateValues" dxfId="9500" priority="1781"/>
    <cfRule type="duplicateValues" dxfId="9499" priority="1782"/>
    <cfRule type="duplicateValues" dxfId="9498" priority="1783"/>
    <cfRule type="duplicateValues" dxfId="9497" priority="1784"/>
  </conditionalFormatting>
  <conditionalFormatting sqref="L349:L350">
    <cfRule type="duplicateValues" dxfId="9496" priority="603"/>
    <cfRule type="duplicateValues" dxfId="9495" priority="604"/>
    <cfRule type="duplicateValues" dxfId="9494" priority="605"/>
    <cfRule type="duplicateValues" dxfId="9493" priority="606"/>
    <cfRule type="duplicateValues" dxfId="9492" priority="607"/>
    <cfRule type="duplicateValues" dxfId="9491" priority="608"/>
    <cfRule type="duplicateValues" dxfId="9490" priority="609"/>
    <cfRule type="duplicateValues" dxfId="9489" priority="610"/>
    <cfRule type="duplicateValues" dxfId="9488" priority="611"/>
    <cfRule type="duplicateValues" dxfId="9487" priority="612"/>
    <cfRule type="duplicateValues" dxfId="9486" priority="613"/>
    <cfRule type="duplicateValues" dxfId="9485" priority="614"/>
    <cfRule type="duplicateValues" dxfId="9484" priority="615"/>
    <cfRule type="duplicateValues" dxfId="9483" priority="616"/>
    <cfRule type="duplicateValues" dxfId="9482" priority="617"/>
    <cfRule type="duplicateValues" dxfId="9481" priority="618"/>
    <cfRule type="duplicateValues" dxfId="9480" priority="619"/>
    <cfRule type="duplicateValues" dxfId="9479" priority="620"/>
    <cfRule type="duplicateValues" dxfId="9478" priority="621"/>
    <cfRule type="duplicateValues" dxfId="9477" priority="622"/>
    <cfRule type="duplicateValues" dxfId="9476" priority="623"/>
    <cfRule type="duplicateValues" dxfId="9475" priority="624"/>
    <cfRule type="duplicateValues" dxfId="9474" priority="625"/>
    <cfRule type="duplicateValues" dxfId="9473" priority="626"/>
    <cfRule type="duplicateValues" dxfId="9472" priority="627"/>
    <cfRule type="duplicateValues" dxfId="9471" priority="628"/>
    <cfRule type="duplicateValues" dxfId="9470" priority="629"/>
    <cfRule type="duplicateValues" dxfId="9469" priority="630"/>
    <cfRule type="duplicateValues" dxfId="9468" priority="631"/>
    <cfRule type="duplicateValues" dxfId="9467" priority="632"/>
    <cfRule type="duplicateValues" dxfId="9466" priority="633"/>
    <cfRule type="duplicateValues" dxfId="9465" priority="634"/>
    <cfRule type="duplicateValues" dxfId="9464" priority="635"/>
    <cfRule type="duplicateValues" dxfId="9463" priority="636"/>
    <cfRule type="duplicateValues" dxfId="9462" priority="637"/>
    <cfRule type="duplicateValues" dxfId="9461" priority="638"/>
    <cfRule type="duplicateValues" dxfId="9460" priority="639"/>
    <cfRule type="duplicateValues" dxfId="9459" priority="640"/>
    <cfRule type="duplicateValues" dxfId="9458" priority="641"/>
    <cfRule type="duplicateValues" dxfId="9457" priority="642"/>
    <cfRule type="duplicateValues" dxfId="9456" priority="643"/>
    <cfRule type="duplicateValues" dxfId="9455" priority="644"/>
    <cfRule type="duplicateValues" dxfId="9454" priority="645"/>
    <cfRule type="duplicateValues" dxfId="9453" priority="646"/>
    <cfRule type="duplicateValues" dxfId="9452" priority="647"/>
    <cfRule type="duplicateValues" dxfId="9451" priority="648"/>
    <cfRule type="duplicateValues" dxfId="9450" priority="649"/>
    <cfRule type="duplicateValues" dxfId="9449" priority="650"/>
    <cfRule type="duplicateValues" dxfId="9448" priority="651"/>
    <cfRule type="duplicateValues" dxfId="9447" priority="652"/>
    <cfRule type="duplicateValues" dxfId="9446" priority="653"/>
  </conditionalFormatting>
  <conditionalFormatting sqref="L351">
    <cfRule type="duplicateValues" dxfId="9445" priority="1612"/>
    <cfRule type="duplicateValues" dxfId="9444" priority="1613"/>
    <cfRule type="duplicateValues" dxfId="9443" priority="1614"/>
    <cfRule type="duplicateValues" dxfId="9442" priority="1615"/>
    <cfRule type="duplicateValues" dxfId="9441" priority="1616"/>
    <cfRule type="duplicateValues" dxfId="9440" priority="1617"/>
    <cfRule type="duplicateValues" dxfId="9439" priority="1618"/>
    <cfRule type="duplicateValues" dxfId="9438" priority="1619"/>
    <cfRule type="duplicateValues" dxfId="9437" priority="1620"/>
    <cfRule type="duplicateValues" dxfId="9436" priority="1621"/>
    <cfRule type="duplicateValues" dxfId="9435" priority="1622"/>
    <cfRule type="duplicateValues" dxfId="9434" priority="1623"/>
    <cfRule type="duplicateValues" dxfId="9433" priority="1624"/>
    <cfRule type="duplicateValues" dxfId="9432" priority="1625"/>
    <cfRule type="duplicateValues" dxfId="9431" priority="1626"/>
    <cfRule type="duplicateValues" dxfId="9430" priority="1627"/>
    <cfRule type="duplicateValues" dxfId="9429" priority="1628"/>
    <cfRule type="duplicateValues" dxfId="9428" priority="1629"/>
    <cfRule type="duplicateValues" dxfId="9427" priority="1630"/>
    <cfRule type="duplicateValues" dxfId="9426" priority="1631"/>
    <cfRule type="duplicateValues" dxfId="9425" priority="1632"/>
    <cfRule type="duplicateValues" dxfId="9424" priority="1633"/>
    <cfRule type="duplicateValues" dxfId="9423" priority="1634"/>
    <cfRule type="duplicateValues" dxfId="9422" priority="1635"/>
    <cfRule type="duplicateValues" dxfId="9421" priority="1636"/>
    <cfRule type="duplicateValues" dxfId="9420" priority="1637"/>
    <cfRule type="duplicateValues" dxfId="9419" priority="1638"/>
    <cfRule type="duplicateValues" dxfId="9418" priority="1639"/>
    <cfRule type="duplicateValues" dxfId="9417" priority="1640"/>
    <cfRule type="duplicateValues" dxfId="9416" priority="1641"/>
    <cfRule type="duplicateValues" dxfId="9415" priority="1642"/>
    <cfRule type="duplicateValues" dxfId="9414" priority="1643"/>
    <cfRule type="duplicateValues" dxfId="9413" priority="1644"/>
    <cfRule type="duplicateValues" dxfId="9412" priority="1645"/>
    <cfRule type="duplicateValues" dxfId="9411" priority="1646"/>
    <cfRule type="duplicateValues" dxfId="9410" priority="1647"/>
    <cfRule type="duplicateValues" dxfId="9409" priority="1648"/>
    <cfRule type="duplicateValues" dxfId="9408" priority="1649"/>
    <cfRule type="duplicateValues" dxfId="9407" priority="1650"/>
    <cfRule type="duplicateValues" dxfId="9406" priority="1651"/>
    <cfRule type="duplicateValues" dxfId="9405" priority="1652"/>
    <cfRule type="duplicateValues" dxfId="9404" priority="1653"/>
    <cfRule type="duplicateValues" dxfId="9403" priority="1654"/>
    <cfRule type="duplicateValues" dxfId="9402" priority="1655"/>
    <cfRule type="duplicateValues" dxfId="9401" priority="1656"/>
    <cfRule type="duplicateValues" dxfId="9400" priority="1657"/>
    <cfRule type="duplicateValues" dxfId="9399" priority="1658"/>
    <cfRule type="duplicateValues" dxfId="9398" priority="1659"/>
    <cfRule type="duplicateValues" dxfId="9397" priority="1660"/>
    <cfRule type="duplicateValues" dxfId="9396" priority="1661"/>
    <cfRule type="duplicateValues" dxfId="9395" priority="1662"/>
    <cfRule type="duplicateValues" dxfId="9394" priority="1663"/>
    <cfRule type="duplicateValues" dxfId="9393" priority="1664"/>
    <cfRule type="duplicateValues" dxfId="9392" priority="1665"/>
    <cfRule type="duplicateValues" dxfId="9391" priority="1666"/>
    <cfRule type="duplicateValues" dxfId="9390" priority="1667"/>
    <cfRule type="duplicateValues" dxfId="9389" priority="1668"/>
    <cfRule type="duplicateValues" dxfId="9388" priority="1669"/>
    <cfRule type="duplicateValues" dxfId="9387" priority="1670"/>
    <cfRule type="duplicateValues" dxfId="9386" priority="1671"/>
    <cfRule type="duplicateValues" dxfId="9385" priority="1672"/>
    <cfRule type="duplicateValues" dxfId="9384" priority="1673"/>
    <cfRule type="duplicateValues" dxfId="9383" priority="1674"/>
    <cfRule type="duplicateValues" dxfId="9382" priority="1675"/>
    <cfRule type="duplicateValues" dxfId="9381" priority="1676"/>
    <cfRule type="duplicateValues" dxfId="9380" priority="1677"/>
    <cfRule type="duplicateValues" dxfId="9379" priority="1678"/>
    <cfRule type="duplicateValues" dxfId="9378" priority="1679"/>
    <cfRule type="duplicateValues" dxfId="9377" priority="1680"/>
    <cfRule type="duplicateValues" dxfId="9376" priority="1681"/>
    <cfRule type="duplicateValues" dxfId="9375" priority="1682"/>
    <cfRule type="duplicateValues" dxfId="9374" priority="1683"/>
    <cfRule type="duplicateValues" dxfId="9373" priority="1684"/>
    <cfRule type="duplicateValues" dxfId="9372" priority="1685"/>
    <cfRule type="duplicateValues" dxfId="9371" priority="1686"/>
    <cfRule type="duplicateValues" dxfId="9370" priority="1687"/>
    <cfRule type="duplicateValues" dxfId="9369" priority="1688"/>
    <cfRule type="duplicateValues" dxfId="9368" priority="1689"/>
    <cfRule type="duplicateValues" dxfId="9367" priority="1690"/>
    <cfRule type="duplicateValues" dxfId="9366" priority="1691"/>
    <cfRule type="duplicateValues" dxfId="9365" priority="1692"/>
    <cfRule type="duplicateValues" dxfId="9364" priority="1693"/>
    <cfRule type="duplicateValues" dxfId="9363" priority="1694"/>
    <cfRule type="duplicateValues" dxfId="9362" priority="1695"/>
    <cfRule type="duplicateValues" dxfId="9361" priority="1696"/>
    <cfRule type="duplicateValues" dxfId="9360" priority="1697"/>
    <cfRule type="duplicateValues" dxfId="9359" priority="1698"/>
    <cfRule type="duplicateValues" dxfId="9358" priority="1699"/>
    <cfRule type="duplicateValues" dxfId="9357" priority="1700"/>
    <cfRule type="duplicateValues" dxfId="9356" priority="1701"/>
    <cfRule type="duplicateValues" dxfId="9355" priority="1702"/>
    <cfRule type="duplicateValues" dxfId="9354" priority="1703"/>
    <cfRule type="duplicateValues" dxfId="9353" priority="1704"/>
    <cfRule type="duplicateValues" dxfId="9352" priority="1705"/>
  </conditionalFormatting>
  <conditionalFormatting sqref="L353">
    <cfRule type="duplicateValues" dxfId="9351" priority="1570"/>
    <cfRule type="duplicateValues" dxfId="9350" priority="1571"/>
    <cfRule type="duplicateValues" dxfId="9349" priority="1572"/>
    <cfRule type="duplicateValues" dxfId="9348" priority="1573"/>
    <cfRule type="duplicateValues" dxfId="9347" priority="1574"/>
    <cfRule type="duplicateValues" dxfId="9346" priority="1575"/>
    <cfRule type="duplicateValues" dxfId="9345" priority="1576"/>
    <cfRule type="duplicateValues" dxfId="9344" priority="1577"/>
    <cfRule type="duplicateValues" dxfId="9343" priority="1578"/>
    <cfRule type="duplicateValues" dxfId="9342" priority="1579"/>
    <cfRule type="duplicateValues" dxfId="9341" priority="1580"/>
    <cfRule type="duplicateValues" dxfId="9340" priority="1581"/>
    <cfRule type="duplicateValues" dxfId="9339" priority="1582"/>
    <cfRule type="duplicateValues" dxfId="9338" priority="1583"/>
    <cfRule type="duplicateValues" dxfId="9337" priority="1584"/>
    <cfRule type="duplicateValues" dxfId="9336" priority="1585"/>
    <cfRule type="duplicateValues" dxfId="9335" priority="1586"/>
    <cfRule type="duplicateValues" dxfId="9334" priority="1587"/>
    <cfRule type="duplicateValues" dxfId="9333" priority="1588"/>
    <cfRule type="duplicateValues" dxfId="9332" priority="1589"/>
    <cfRule type="duplicateValues" dxfId="9331" priority="1590"/>
    <cfRule type="duplicateValues" dxfId="9330" priority="1591"/>
    <cfRule type="duplicateValues" dxfId="9329" priority="1592"/>
    <cfRule type="duplicateValues" dxfId="9328" priority="1593"/>
    <cfRule type="duplicateValues" dxfId="9327" priority="1594"/>
    <cfRule type="duplicateValues" dxfId="9326" priority="1595"/>
    <cfRule type="duplicateValues" dxfId="9325" priority="1596"/>
    <cfRule type="duplicateValues" dxfId="9324" priority="1597"/>
    <cfRule type="duplicateValues" dxfId="9323" priority="1598"/>
    <cfRule type="duplicateValues" dxfId="9322" priority="1599"/>
    <cfRule type="duplicateValues" dxfId="9321" priority="1600"/>
    <cfRule type="duplicateValues" dxfId="9320" priority="1601"/>
    <cfRule type="duplicateValues" dxfId="9319" priority="1602"/>
    <cfRule type="duplicateValues" dxfId="9318" priority="1603"/>
    <cfRule type="duplicateValues" dxfId="9317" priority="1604"/>
    <cfRule type="duplicateValues" dxfId="9316" priority="1605"/>
    <cfRule type="duplicateValues" dxfId="9315" priority="1606"/>
    <cfRule type="duplicateValues" dxfId="9314" priority="1607"/>
    <cfRule type="duplicateValues" dxfId="9313" priority="1608"/>
    <cfRule type="duplicateValues" dxfId="9312" priority="1609"/>
    <cfRule type="duplicateValues" dxfId="9311" priority="1610"/>
    <cfRule type="duplicateValues" dxfId="9310" priority="1611"/>
  </conditionalFormatting>
  <conditionalFormatting sqref="L353:L354 L336:L338 L381:L383 L340:L343 L377:L378 L371:L372 L349:L350 L346 L385:L387 L389:L390 L393:L433 L437:L452 L457:L462 L357:L367">
    <cfRule type="duplicateValues" dxfId="9309" priority="554"/>
  </conditionalFormatting>
  <conditionalFormatting sqref="L353:L354 L346 L349:L350 L371:L375 L385:L390 L377:L378 L340:L343 L336:L338 L381:L383 L393:L433 L437:L452 L457:L462 L357:L367">
    <cfRule type="duplicateValues" dxfId="9308" priority="548"/>
    <cfRule type="duplicateValues" dxfId="9307" priority="549"/>
  </conditionalFormatting>
  <conditionalFormatting sqref="L353:L354 L349:L350 L374:L375 L340:L343 L336:L338 L346 L385:L390 L381:L383 L371:L372 L377:L378 L393:L433 L437:L452 L457:L462 L357:L367">
    <cfRule type="duplicateValues" dxfId="9306" priority="558"/>
    <cfRule type="duplicateValues" dxfId="9305" priority="559"/>
  </conditionalFormatting>
  <conditionalFormatting sqref="L353:L354 L381:L383 L371:L372 L377:L378 L336:L337 L346 L340:L342 L385:L386 L389:L390 L393:L433 L437:L452 L457:L462 L357:L367">
    <cfRule type="duplicateValues" dxfId="9304" priority="557"/>
  </conditionalFormatting>
  <conditionalFormatting sqref="L353:L354 L381:L383 L371:L378 L385:L390 L393:L452 L457:L462 L336:L350 L357:L369">
    <cfRule type="duplicateValues" dxfId="9303" priority="2238"/>
    <cfRule type="duplicateValues" dxfId="9302" priority="2239"/>
  </conditionalFormatting>
  <conditionalFormatting sqref="L353:L354 L385:L390 L371:L383 L393:L462 L336:L350 L357:L369">
    <cfRule type="duplicateValues" dxfId="9301" priority="563"/>
  </conditionalFormatting>
  <conditionalFormatting sqref="L354 L340:L342 L385 L377:L378 L336:L337 L389:L390 L457:L462 L381:L383 L437:L452 L393:L433 L357:L361">
    <cfRule type="duplicateValues" dxfId="9300" priority="561"/>
  </conditionalFormatting>
  <conditionalFormatting sqref="L354 L340:L342 L385 L381:L383 L389:L390 L336:L337 L377:L378 L393:L433 L437:L452 L457:L462 L357:L361">
    <cfRule type="duplicateValues" dxfId="9299" priority="537"/>
    <cfRule type="duplicateValues" dxfId="9298" priority="538"/>
    <cfRule type="duplicateValues" dxfId="9297" priority="539"/>
  </conditionalFormatting>
  <conditionalFormatting sqref="L354 L385 L377:L378 L381:L383 L336:L337 L340:L342 L389:L390 L393:L433 L437:L452 L457:L462 L357:L361">
    <cfRule type="duplicateValues" dxfId="9296" priority="540"/>
    <cfRule type="duplicateValues" dxfId="9295" priority="541"/>
    <cfRule type="duplicateValues" dxfId="9294" priority="542"/>
  </conditionalFormatting>
  <conditionalFormatting sqref="L354 L385 L381:L383 L389:L390 L340:L342 L336:L337 L377:L378 L393:L433 L437:L452 L457:L462 L357:L361">
    <cfRule type="duplicateValues" dxfId="9293" priority="520"/>
    <cfRule type="duplicateValues" dxfId="9292" priority="521"/>
  </conditionalFormatting>
  <conditionalFormatting sqref="L362:L366">
    <cfRule type="duplicateValues" dxfId="9291" priority="569"/>
    <cfRule type="duplicateValues" dxfId="9290" priority="570"/>
    <cfRule type="duplicateValues" dxfId="9289" priority="571"/>
    <cfRule type="duplicateValues" dxfId="9288" priority="572"/>
    <cfRule type="duplicateValues" dxfId="9287" priority="573"/>
    <cfRule type="duplicateValues" dxfId="9286" priority="574"/>
    <cfRule type="duplicateValues" dxfId="9285" priority="575"/>
    <cfRule type="duplicateValues" dxfId="9284" priority="576"/>
    <cfRule type="duplicateValues" dxfId="9283" priority="577"/>
    <cfRule type="duplicateValues" dxfId="9282" priority="578"/>
    <cfRule type="duplicateValues" dxfId="9281" priority="579"/>
    <cfRule type="duplicateValues" dxfId="9280" priority="580"/>
    <cfRule type="duplicateValues" dxfId="9279" priority="581"/>
    <cfRule type="duplicateValues" dxfId="9278" priority="582"/>
    <cfRule type="duplicateValues" dxfId="9277" priority="583"/>
    <cfRule type="duplicateValues" dxfId="9276" priority="584"/>
    <cfRule type="duplicateValues" dxfId="9275" priority="585"/>
    <cfRule type="duplicateValues" dxfId="9274" priority="586"/>
    <cfRule type="duplicateValues" dxfId="9273" priority="587"/>
    <cfRule type="duplicateValues" dxfId="9272" priority="588"/>
    <cfRule type="duplicateValues" dxfId="9271" priority="589"/>
    <cfRule type="duplicateValues" dxfId="9270" priority="590"/>
    <cfRule type="duplicateValues" dxfId="9269" priority="591"/>
    <cfRule type="duplicateValues" dxfId="9268" priority="592"/>
    <cfRule type="duplicateValues" dxfId="9267" priority="593"/>
    <cfRule type="duplicateValues" dxfId="9266" priority="594"/>
    <cfRule type="duplicateValues" dxfId="9265" priority="595"/>
    <cfRule type="duplicateValues" dxfId="9264" priority="596"/>
    <cfRule type="duplicateValues" dxfId="9263" priority="597"/>
    <cfRule type="duplicateValues" dxfId="9262" priority="598"/>
    <cfRule type="duplicateValues" dxfId="9261" priority="599"/>
    <cfRule type="duplicateValues" dxfId="9260" priority="600"/>
    <cfRule type="duplicateValues" dxfId="9259" priority="601"/>
    <cfRule type="duplicateValues" dxfId="9258" priority="602"/>
  </conditionalFormatting>
  <conditionalFormatting sqref="L367 L371">
    <cfRule type="duplicateValues" dxfId="9257" priority="411"/>
    <cfRule type="duplicateValues" dxfId="9256" priority="412"/>
    <cfRule type="duplicateValues" dxfId="9255" priority="413"/>
    <cfRule type="duplicateValues" dxfId="9254" priority="414"/>
    <cfRule type="duplicateValues" dxfId="9253" priority="415"/>
    <cfRule type="duplicateValues" dxfId="9252" priority="416"/>
    <cfRule type="duplicateValues" dxfId="9251" priority="417"/>
    <cfRule type="duplicateValues" dxfId="9250" priority="418"/>
    <cfRule type="duplicateValues" dxfId="9249" priority="419"/>
    <cfRule type="duplicateValues" dxfId="9248" priority="420"/>
    <cfRule type="duplicateValues" dxfId="9247" priority="421"/>
    <cfRule type="duplicateValues" dxfId="9246" priority="422"/>
    <cfRule type="duplicateValues" dxfId="9245" priority="423"/>
    <cfRule type="duplicateValues" dxfId="9244" priority="424"/>
    <cfRule type="duplicateValues" dxfId="9243" priority="425"/>
    <cfRule type="duplicateValues" dxfId="9242" priority="426"/>
    <cfRule type="duplicateValues" dxfId="9241" priority="427"/>
    <cfRule type="duplicateValues" dxfId="9240" priority="428"/>
    <cfRule type="duplicateValues" dxfId="9239" priority="429"/>
    <cfRule type="duplicateValues" dxfId="9238" priority="430"/>
    <cfRule type="duplicateValues" dxfId="9237" priority="431"/>
    <cfRule type="duplicateValues" dxfId="9236" priority="432"/>
    <cfRule type="duplicateValues" dxfId="9235" priority="433"/>
    <cfRule type="duplicateValues" dxfId="9234" priority="434"/>
    <cfRule type="duplicateValues" dxfId="9233" priority="435"/>
    <cfRule type="duplicateValues" dxfId="9232" priority="436"/>
    <cfRule type="duplicateValues" dxfId="9231" priority="437"/>
    <cfRule type="duplicateValues" dxfId="9230" priority="438"/>
    <cfRule type="duplicateValues" dxfId="9229" priority="439"/>
    <cfRule type="duplicateValues" dxfId="9228" priority="440"/>
    <cfRule type="duplicateValues" dxfId="9227" priority="441"/>
    <cfRule type="duplicateValues" dxfId="9226" priority="442"/>
    <cfRule type="duplicateValues" dxfId="9225" priority="443"/>
    <cfRule type="duplicateValues" dxfId="9224" priority="444"/>
  </conditionalFormatting>
  <conditionalFormatting sqref="L370">
    <cfRule type="duplicateValues" dxfId="9223" priority="1476"/>
    <cfRule type="duplicateValues" dxfId="9222" priority="1477"/>
    <cfRule type="duplicateValues" dxfId="9221" priority="1478"/>
    <cfRule type="duplicateValues" dxfId="9220" priority="1479"/>
    <cfRule type="duplicateValues" dxfId="9219" priority="1480"/>
    <cfRule type="duplicateValues" dxfId="9218" priority="1481"/>
    <cfRule type="duplicateValues" dxfId="9217" priority="1482"/>
    <cfRule type="duplicateValues" dxfId="9216" priority="1483"/>
    <cfRule type="duplicateValues" dxfId="9215" priority="1484"/>
    <cfRule type="duplicateValues" dxfId="9214" priority="1485"/>
    <cfRule type="duplicateValues" dxfId="9213" priority="1486"/>
    <cfRule type="duplicateValues" dxfId="9212" priority="1487"/>
    <cfRule type="duplicateValues" dxfId="9211" priority="1488"/>
    <cfRule type="duplicateValues" dxfId="9210" priority="1489"/>
    <cfRule type="duplicateValues" dxfId="9209" priority="1490"/>
    <cfRule type="duplicateValues" dxfId="9208" priority="1491"/>
    <cfRule type="duplicateValues" dxfId="9207" priority="1492"/>
    <cfRule type="duplicateValues" dxfId="9206" priority="1493"/>
    <cfRule type="duplicateValues" dxfId="9205" priority="1494"/>
    <cfRule type="duplicateValues" dxfId="9204" priority="1495"/>
    <cfRule type="duplicateValues" dxfId="9203" priority="1496"/>
    <cfRule type="duplicateValues" dxfId="9202" priority="1497"/>
    <cfRule type="duplicateValues" dxfId="9201" priority="1498"/>
    <cfRule type="duplicateValues" dxfId="9200" priority="1499"/>
    <cfRule type="duplicateValues" dxfId="9199" priority="1500"/>
    <cfRule type="duplicateValues" dxfId="9198" priority="1501"/>
    <cfRule type="duplicateValues" dxfId="9197" priority="1502"/>
    <cfRule type="duplicateValues" dxfId="9196" priority="1503"/>
    <cfRule type="duplicateValues" dxfId="9195" priority="1504"/>
    <cfRule type="duplicateValues" dxfId="9194" priority="1505"/>
    <cfRule type="duplicateValues" dxfId="9193" priority="1506"/>
    <cfRule type="duplicateValues" dxfId="9192" priority="1507"/>
    <cfRule type="duplicateValues" dxfId="9191" priority="1508"/>
    <cfRule type="duplicateValues" dxfId="9190" priority="1509"/>
    <cfRule type="duplicateValues" dxfId="9189" priority="1510"/>
    <cfRule type="duplicateValues" dxfId="9188" priority="1511"/>
    <cfRule type="duplicateValues" dxfId="9187" priority="1512"/>
    <cfRule type="duplicateValues" dxfId="9186" priority="1513"/>
    <cfRule type="duplicateValues" dxfId="9185" priority="1514"/>
    <cfRule type="duplicateValues" dxfId="9184" priority="1515"/>
    <cfRule type="duplicateValues" dxfId="9183" priority="1516"/>
    <cfRule type="duplicateValues" dxfId="9182" priority="1517"/>
    <cfRule type="duplicateValues" dxfId="9181" priority="1518"/>
    <cfRule type="duplicateValues" dxfId="9180" priority="1519"/>
    <cfRule type="duplicateValues" dxfId="9179" priority="1520"/>
    <cfRule type="duplicateValues" dxfId="9178" priority="1521"/>
    <cfRule type="duplicateValues" dxfId="9177" priority="1522"/>
    <cfRule type="duplicateValues" dxfId="9176" priority="1523"/>
    <cfRule type="duplicateValues" dxfId="9175" priority="1524"/>
    <cfRule type="duplicateValues" dxfId="9174" priority="1525"/>
    <cfRule type="duplicateValues" dxfId="9173" priority="1526"/>
    <cfRule type="duplicateValues" dxfId="9172" priority="1527"/>
    <cfRule type="duplicateValues" dxfId="9171" priority="1528"/>
    <cfRule type="duplicateValues" dxfId="9170" priority="1529"/>
    <cfRule type="duplicateValues" dxfId="9169" priority="1530"/>
    <cfRule type="duplicateValues" dxfId="9168" priority="1531"/>
    <cfRule type="duplicateValues" dxfId="9167" priority="1532"/>
    <cfRule type="duplicateValues" dxfId="9166" priority="1533"/>
    <cfRule type="duplicateValues" dxfId="9165" priority="1534"/>
    <cfRule type="duplicateValues" dxfId="9164" priority="1535"/>
    <cfRule type="duplicateValues" dxfId="9163" priority="1536"/>
    <cfRule type="duplicateValues" dxfId="9162" priority="1537"/>
    <cfRule type="duplicateValues" dxfId="9161" priority="1538"/>
    <cfRule type="duplicateValues" dxfId="9160" priority="1539"/>
    <cfRule type="duplicateValues" dxfId="9159" priority="1540"/>
    <cfRule type="duplicateValues" dxfId="9158" priority="1541"/>
    <cfRule type="duplicateValues" dxfId="9157" priority="1542"/>
    <cfRule type="duplicateValues" dxfId="9156" priority="1543"/>
    <cfRule type="duplicateValues" dxfId="9155" priority="1544"/>
    <cfRule type="duplicateValues" dxfId="9154" priority="1545"/>
    <cfRule type="duplicateValues" dxfId="9153" priority="1546"/>
    <cfRule type="duplicateValues" dxfId="9152" priority="1547"/>
    <cfRule type="duplicateValues" dxfId="9151" priority="1548"/>
    <cfRule type="duplicateValues" dxfId="9150" priority="1549"/>
    <cfRule type="duplicateValues" dxfId="9149" priority="1550"/>
    <cfRule type="duplicateValues" dxfId="9148" priority="1551"/>
    <cfRule type="duplicateValues" dxfId="9147" priority="1552"/>
    <cfRule type="duplicateValues" dxfId="9146" priority="1553"/>
    <cfRule type="duplicateValues" dxfId="9145" priority="1554"/>
    <cfRule type="duplicateValues" dxfId="9144" priority="1555"/>
    <cfRule type="duplicateValues" dxfId="9143" priority="1556"/>
    <cfRule type="duplicateValues" dxfId="9142" priority="1557"/>
    <cfRule type="duplicateValues" dxfId="9141" priority="1558"/>
    <cfRule type="duplicateValues" dxfId="9140" priority="1559"/>
    <cfRule type="duplicateValues" dxfId="9139" priority="1560"/>
    <cfRule type="duplicateValues" dxfId="9138" priority="1561"/>
    <cfRule type="duplicateValues" dxfId="9137" priority="1562"/>
    <cfRule type="duplicateValues" dxfId="9136" priority="1563"/>
    <cfRule type="duplicateValues" dxfId="9135" priority="1564"/>
    <cfRule type="duplicateValues" dxfId="9134" priority="1565"/>
    <cfRule type="duplicateValues" dxfId="9133" priority="1566"/>
    <cfRule type="duplicateValues" dxfId="9132" priority="1567"/>
    <cfRule type="duplicateValues" dxfId="9131" priority="1568"/>
    <cfRule type="duplicateValues" dxfId="9130" priority="1569"/>
  </conditionalFormatting>
  <conditionalFormatting sqref="L371:L372 L346 L385:L387 L377:L378 L381:L383 L389:L390 L353:L354 L336:L338 L340:L343 L393:L433 L437:L452 L457:L462 L357:L367">
    <cfRule type="duplicateValues" dxfId="9129" priority="522"/>
  </conditionalFormatting>
  <conditionalFormatting sqref="L371:L375 L377:L378 L353:L354 L381:L383 L385:L390 L393:L433 L437:L452 L457:L462 L336:L350 L357:L369">
    <cfRule type="duplicateValues" dxfId="9128" priority="2240"/>
    <cfRule type="duplicateValues" dxfId="9127" priority="2241"/>
    <cfRule type="duplicateValues" dxfId="9126" priority="2242"/>
  </conditionalFormatting>
  <conditionalFormatting sqref="L372">
    <cfRule type="duplicateValues" dxfId="9125" priority="1442"/>
    <cfRule type="duplicateValues" dxfId="9124" priority="1443"/>
    <cfRule type="duplicateValues" dxfId="9123" priority="1444"/>
    <cfRule type="duplicateValues" dxfId="9122" priority="1445"/>
    <cfRule type="duplicateValues" dxfId="9121" priority="1446"/>
    <cfRule type="duplicateValues" dxfId="9120" priority="1447"/>
    <cfRule type="duplicateValues" dxfId="9119" priority="1448"/>
    <cfRule type="duplicateValues" dxfId="9118" priority="1449"/>
    <cfRule type="duplicateValues" dxfId="9117" priority="1450"/>
    <cfRule type="duplicateValues" dxfId="9116" priority="1451"/>
    <cfRule type="duplicateValues" dxfId="9115" priority="1452"/>
    <cfRule type="duplicateValues" dxfId="9114" priority="1453"/>
    <cfRule type="duplicateValues" dxfId="9113" priority="1454"/>
    <cfRule type="duplicateValues" dxfId="9112" priority="1455"/>
    <cfRule type="duplicateValues" dxfId="9111" priority="1456"/>
    <cfRule type="duplicateValues" dxfId="9110" priority="1457"/>
    <cfRule type="duplicateValues" dxfId="9109" priority="1458"/>
    <cfRule type="duplicateValues" dxfId="9108" priority="1459"/>
    <cfRule type="duplicateValues" dxfId="9107" priority="1460"/>
    <cfRule type="duplicateValues" dxfId="9106" priority="1461"/>
    <cfRule type="duplicateValues" dxfId="9105" priority="1462"/>
    <cfRule type="duplicateValues" dxfId="9104" priority="1463"/>
    <cfRule type="duplicateValues" dxfId="9103" priority="1464"/>
    <cfRule type="duplicateValues" dxfId="9102" priority="1465"/>
    <cfRule type="duplicateValues" dxfId="9101" priority="1466"/>
    <cfRule type="duplicateValues" dxfId="9100" priority="1467"/>
    <cfRule type="duplicateValues" dxfId="9099" priority="1468"/>
    <cfRule type="duplicateValues" dxfId="9098" priority="1469"/>
    <cfRule type="duplicateValues" dxfId="9097" priority="1470"/>
    <cfRule type="duplicateValues" dxfId="9096" priority="1471"/>
    <cfRule type="duplicateValues" dxfId="9095" priority="1472"/>
    <cfRule type="duplicateValues" dxfId="9094" priority="1473"/>
    <cfRule type="duplicateValues" dxfId="9093" priority="1474"/>
    <cfRule type="duplicateValues" dxfId="9092" priority="1475"/>
  </conditionalFormatting>
  <conditionalFormatting sqref="L373">
    <cfRule type="duplicateValues" dxfId="9091" priority="1393"/>
    <cfRule type="duplicateValues" dxfId="9090" priority="1394"/>
    <cfRule type="duplicateValues" dxfId="9089" priority="1395"/>
    <cfRule type="duplicateValues" dxfId="9088" priority="1396"/>
    <cfRule type="duplicateValues" dxfId="9087" priority="1397"/>
    <cfRule type="duplicateValues" dxfId="9086" priority="1398"/>
    <cfRule type="duplicateValues" dxfId="9085" priority="1399"/>
    <cfRule type="duplicateValues" dxfId="9084" priority="1400"/>
    <cfRule type="duplicateValues" dxfId="9083" priority="1401"/>
    <cfRule type="duplicateValues" dxfId="9082" priority="1402"/>
    <cfRule type="duplicateValues" dxfId="9081" priority="1403"/>
    <cfRule type="duplicateValues" dxfId="9080" priority="1404"/>
    <cfRule type="duplicateValues" dxfId="9079" priority="1405"/>
    <cfRule type="duplicateValues" dxfId="9078" priority="1406"/>
    <cfRule type="duplicateValues" dxfId="9077" priority="1407"/>
    <cfRule type="duplicateValues" dxfId="9076" priority="1408"/>
    <cfRule type="duplicateValues" dxfId="9075" priority="1409"/>
    <cfRule type="duplicateValues" dxfId="9074" priority="1410"/>
    <cfRule type="duplicateValues" dxfId="9073" priority="1411"/>
    <cfRule type="duplicateValues" dxfId="9072" priority="1412"/>
    <cfRule type="duplicateValues" dxfId="9071" priority="1413"/>
    <cfRule type="duplicateValues" dxfId="9070" priority="1414"/>
    <cfRule type="duplicateValues" dxfId="9069" priority="1415"/>
    <cfRule type="duplicateValues" dxfId="9068" priority="1416"/>
    <cfRule type="duplicateValues" dxfId="9067" priority="1417"/>
    <cfRule type="duplicateValues" dxfId="9066" priority="1418"/>
    <cfRule type="duplicateValues" dxfId="9065" priority="1419"/>
    <cfRule type="duplicateValues" dxfId="9064" priority="1420"/>
    <cfRule type="duplicateValues" dxfId="9063" priority="1421"/>
    <cfRule type="duplicateValues" dxfId="9062" priority="1422"/>
    <cfRule type="duplicateValues" dxfId="9061" priority="1423"/>
    <cfRule type="duplicateValues" dxfId="9060" priority="1424"/>
    <cfRule type="duplicateValues" dxfId="9059" priority="1425"/>
    <cfRule type="duplicateValues" dxfId="9058" priority="1426"/>
    <cfRule type="duplicateValues" dxfId="9057" priority="1427"/>
    <cfRule type="duplicateValues" dxfId="9056" priority="1428"/>
    <cfRule type="duplicateValues" dxfId="9055" priority="1429"/>
    <cfRule type="duplicateValues" dxfId="9054" priority="1430"/>
    <cfRule type="duplicateValues" dxfId="9053" priority="1431"/>
    <cfRule type="duplicateValues" dxfId="9052" priority="1432"/>
    <cfRule type="duplicateValues" dxfId="9051" priority="1433"/>
    <cfRule type="duplicateValues" dxfId="9050" priority="1434"/>
    <cfRule type="duplicateValues" dxfId="9049" priority="1435"/>
    <cfRule type="duplicateValues" dxfId="9048" priority="1436"/>
    <cfRule type="duplicateValues" dxfId="9047" priority="1437"/>
    <cfRule type="duplicateValues" dxfId="9046" priority="1438"/>
    <cfRule type="duplicateValues" dxfId="9045" priority="1439"/>
    <cfRule type="duplicateValues" dxfId="9044" priority="1440"/>
    <cfRule type="duplicateValues" dxfId="9043" priority="1441"/>
  </conditionalFormatting>
  <conditionalFormatting sqref="L374">
    <cfRule type="duplicateValues" dxfId="9042" priority="1346"/>
    <cfRule type="duplicateValues" dxfId="9041" priority="1347"/>
    <cfRule type="duplicateValues" dxfId="9040" priority="1348"/>
    <cfRule type="duplicateValues" dxfId="9039" priority="1349"/>
    <cfRule type="duplicateValues" dxfId="9038" priority="1350"/>
    <cfRule type="duplicateValues" dxfId="9037" priority="1351"/>
    <cfRule type="duplicateValues" dxfId="9036" priority="1352"/>
    <cfRule type="duplicateValues" dxfId="9035" priority="1353"/>
    <cfRule type="duplicateValues" dxfId="9034" priority="1354"/>
    <cfRule type="duplicateValues" dxfId="9033" priority="1355"/>
    <cfRule type="duplicateValues" dxfId="9032" priority="1356"/>
    <cfRule type="duplicateValues" dxfId="9031" priority="1357"/>
    <cfRule type="duplicateValues" dxfId="9030" priority="1358"/>
    <cfRule type="duplicateValues" dxfId="9029" priority="1359"/>
    <cfRule type="duplicateValues" dxfId="9028" priority="1360"/>
    <cfRule type="duplicateValues" dxfId="9027" priority="1361"/>
    <cfRule type="duplicateValues" dxfId="9026" priority="1362"/>
    <cfRule type="duplicateValues" dxfId="9025" priority="1363"/>
    <cfRule type="duplicateValues" dxfId="9024" priority="1364"/>
    <cfRule type="duplicateValues" dxfId="9023" priority="1365"/>
    <cfRule type="duplicateValues" dxfId="9022" priority="1366"/>
    <cfRule type="duplicateValues" dxfId="9021" priority="1367"/>
    <cfRule type="duplicateValues" dxfId="9020" priority="1368"/>
    <cfRule type="duplicateValues" dxfId="9019" priority="1369"/>
    <cfRule type="duplicateValues" dxfId="9018" priority="1370"/>
    <cfRule type="duplicateValues" dxfId="9017" priority="1371"/>
    <cfRule type="duplicateValues" dxfId="9016" priority="1372"/>
    <cfRule type="duplicateValues" dxfId="9015" priority="1373"/>
    <cfRule type="duplicateValues" dxfId="9014" priority="1374"/>
    <cfRule type="duplicateValues" dxfId="9013" priority="1375"/>
    <cfRule type="duplicateValues" dxfId="9012" priority="1376"/>
    <cfRule type="duplicateValues" dxfId="9011" priority="1377"/>
    <cfRule type="duplicateValues" dxfId="9010" priority="1378"/>
    <cfRule type="duplicateValues" dxfId="9009" priority="1379"/>
    <cfRule type="duplicateValues" dxfId="9008" priority="1380"/>
    <cfRule type="duplicateValues" dxfId="9007" priority="1381"/>
    <cfRule type="duplicateValues" dxfId="9006" priority="1382"/>
    <cfRule type="duplicateValues" dxfId="9005" priority="1383"/>
    <cfRule type="duplicateValues" dxfId="9004" priority="1384"/>
    <cfRule type="duplicateValues" dxfId="9003" priority="1385"/>
    <cfRule type="duplicateValues" dxfId="9002" priority="1386"/>
    <cfRule type="duplicateValues" dxfId="9001" priority="1387"/>
    <cfRule type="duplicateValues" dxfId="9000" priority="1388"/>
    <cfRule type="duplicateValues" dxfId="8999" priority="1389"/>
    <cfRule type="duplicateValues" dxfId="8998" priority="1390"/>
    <cfRule type="duplicateValues" dxfId="8997" priority="1391"/>
    <cfRule type="duplicateValues" dxfId="8996" priority="1392"/>
  </conditionalFormatting>
  <conditionalFormatting sqref="L375">
    <cfRule type="duplicateValues" dxfId="8995" priority="1299"/>
    <cfRule type="duplicateValues" dxfId="8994" priority="1300"/>
    <cfRule type="duplicateValues" dxfId="8993" priority="1301"/>
    <cfRule type="duplicateValues" dxfId="8992" priority="1302"/>
    <cfRule type="duplicateValues" dxfId="8991" priority="1303"/>
    <cfRule type="duplicateValues" dxfId="8990" priority="1304"/>
    <cfRule type="duplicateValues" dxfId="8989" priority="1305"/>
    <cfRule type="duplicateValues" dxfId="8988" priority="1306"/>
    <cfRule type="duplicateValues" dxfId="8987" priority="1307"/>
    <cfRule type="duplicateValues" dxfId="8986" priority="1308"/>
    <cfRule type="duplicateValues" dxfId="8985" priority="1309"/>
    <cfRule type="duplicateValues" dxfId="8984" priority="1310"/>
    <cfRule type="duplicateValues" dxfId="8983" priority="1311"/>
    <cfRule type="duplicateValues" dxfId="8982" priority="1312"/>
    <cfRule type="duplicateValues" dxfId="8981" priority="1313"/>
    <cfRule type="duplicateValues" dxfId="8980" priority="1314"/>
    <cfRule type="duplicateValues" dxfId="8979" priority="1315"/>
    <cfRule type="duplicateValues" dxfId="8978" priority="1316"/>
    <cfRule type="duplicateValues" dxfId="8977" priority="1317"/>
    <cfRule type="duplicateValues" dxfId="8976" priority="1318"/>
    <cfRule type="duplicateValues" dxfId="8975" priority="1319"/>
    <cfRule type="duplicateValues" dxfId="8974" priority="1320"/>
    <cfRule type="duplicateValues" dxfId="8973" priority="1321"/>
    <cfRule type="duplicateValues" dxfId="8972" priority="1322"/>
    <cfRule type="duplicateValues" dxfId="8971" priority="1323"/>
    <cfRule type="duplicateValues" dxfId="8970" priority="1324"/>
    <cfRule type="duplicateValues" dxfId="8969" priority="1325"/>
    <cfRule type="duplicateValues" dxfId="8968" priority="1326"/>
    <cfRule type="duplicateValues" dxfId="8967" priority="1327"/>
    <cfRule type="duplicateValues" dxfId="8966" priority="1328"/>
    <cfRule type="duplicateValues" dxfId="8965" priority="1329"/>
    <cfRule type="duplicateValues" dxfId="8964" priority="1330"/>
    <cfRule type="duplicateValues" dxfId="8963" priority="1331"/>
    <cfRule type="duplicateValues" dxfId="8962" priority="1332"/>
    <cfRule type="duplicateValues" dxfId="8961" priority="1333"/>
    <cfRule type="duplicateValues" dxfId="8960" priority="1334"/>
    <cfRule type="duplicateValues" dxfId="8959" priority="1335"/>
    <cfRule type="duplicateValues" dxfId="8958" priority="1336"/>
    <cfRule type="duplicateValues" dxfId="8957" priority="1337"/>
    <cfRule type="duplicateValues" dxfId="8956" priority="1338"/>
    <cfRule type="duplicateValues" dxfId="8955" priority="1339"/>
    <cfRule type="duplicateValues" dxfId="8954" priority="1340"/>
    <cfRule type="duplicateValues" dxfId="8953" priority="1341"/>
    <cfRule type="duplicateValues" dxfId="8952" priority="1342"/>
    <cfRule type="duplicateValues" dxfId="8951" priority="1343"/>
    <cfRule type="duplicateValues" dxfId="8950" priority="1344"/>
    <cfRule type="duplicateValues" dxfId="8949" priority="1345"/>
  </conditionalFormatting>
  <conditionalFormatting sqref="L376">
    <cfRule type="duplicateValues" dxfId="8948" priority="1242"/>
    <cfRule type="duplicateValues" dxfId="8947" priority="1243"/>
    <cfRule type="duplicateValues" dxfId="8946" priority="1244"/>
    <cfRule type="duplicateValues" dxfId="8945" priority="1245"/>
    <cfRule type="duplicateValues" dxfId="8944" priority="1246"/>
    <cfRule type="duplicateValues" dxfId="8943" priority="1247"/>
    <cfRule type="duplicateValues" dxfId="8942" priority="1248"/>
    <cfRule type="duplicateValues" dxfId="8941" priority="1249"/>
    <cfRule type="duplicateValues" dxfId="8940" priority="1250"/>
    <cfRule type="duplicateValues" dxfId="8939" priority="1251"/>
    <cfRule type="duplicateValues" dxfId="8938" priority="1252"/>
    <cfRule type="duplicateValues" dxfId="8937" priority="1253"/>
    <cfRule type="duplicateValues" dxfId="8936" priority="1254"/>
    <cfRule type="duplicateValues" dxfId="8935" priority="1255"/>
    <cfRule type="duplicateValues" dxfId="8934" priority="1256"/>
    <cfRule type="duplicateValues" dxfId="8933" priority="1257"/>
    <cfRule type="duplicateValues" dxfId="8932" priority="1258"/>
    <cfRule type="duplicateValues" dxfId="8931" priority="1259"/>
    <cfRule type="duplicateValues" dxfId="8930" priority="1260"/>
    <cfRule type="duplicateValues" dxfId="8929" priority="1261"/>
    <cfRule type="duplicateValues" dxfId="8928" priority="1262"/>
    <cfRule type="duplicateValues" dxfId="8927" priority="1263"/>
    <cfRule type="duplicateValues" dxfId="8926" priority="1264"/>
    <cfRule type="duplicateValues" dxfId="8925" priority="1265"/>
    <cfRule type="duplicateValues" dxfId="8924" priority="1266"/>
    <cfRule type="duplicateValues" dxfId="8923" priority="1267"/>
    <cfRule type="duplicateValues" dxfId="8922" priority="1268"/>
    <cfRule type="duplicateValues" dxfId="8921" priority="1269"/>
    <cfRule type="duplicateValues" dxfId="8920" priority="1270"/>
    <cfRule type="duplicateValues" dxfId="8919" priority="1271"/>
    <cfRule type="duplicateValues" dxfId="8918" priority="1272"/>
    <cfRule type="duplicateValues" dxfId="8917" priority="1273"/>
    <cfRule type="duplicateValues" dxfId="8916" priority="1274"/>
    <cfRule type="duplicateValues" dxfId="8915" priority="1275"/>
    <cfRule type="duplicateValues" dxfId="8914" priority="1276"/>
    <cfRule type="duplicateValues" dxfId="8913" priority="1277"/>
    <cfRule type="duplicateValues" dxfId="8912" priority="1278"/>
    <cfRule type="duplicateValues" dxfId="8911" priority="1279"/>
    <cfRule type="duplicateValues" dxfId="8910" priority="1280"/>
    <cfRule type="duplicateValues" dxfId="8909" priority="1281"/>
    <cfRule type="duplicateValues" dxfId="8908" priority="1282"/>
    <cfRule type="duplicateValues" dxfId="8907" priority="1283"/>
    <cfRule type="duplicateValues" dxfId="8906" priority="1284"/>
    <cfRule type="duplicateValues" dxfId="8905" priority="1285"/>
    <cfRule type="duplicateValues" dxfId="8904" priority="1286"/>
    <cfRule type="duplicateValues" dxfId="8903" priority="1287"/>
    <cfRule type="duplicateValues" dxfId="8902" priority="1288"/>
    <cfRule type="duplicateValues" dxfId="8901" priority="1289"/>
    <cfRule type="duplicateValues" dxfId="8900" priority="1290"/>
    <cfRule type="duplicateValues" dxfId="8899" priority="1291"/>
    <cfRule type="duplicateValues" dxfId="8898" priority="1292"/>
    <cfRule type="duplicateValues" dxfId="8897" priority="1293"/>
    <cfRule type="duplicateValues" dxfId="8896" priority="1294"/>
    <cfRule type="duplicateValues" dxfId="8895" priority="1295"/>
    <cfRule type="duplicateValues" dxfId="8894" priority="1296"/>
    <cfRule type="duplicateValues" dxfId="8893" priority="1297"/>
    <cfRule type="duplicateValues" dxfId="8892" priority="1298"/>
  </conditionalFormatting>
  <conditionalFormatting sqref="L377:L378 L340:L342 L381:L383 L389:L390 L385 L336:L337 L354 L393:L433 L437:L452 L457:L462 L357:L361">
    <cfRule type="duplicateValues" dxfId="8891" priority="508"/>
  </conditionalFormatting>
  <conditionalFormatting sqref="L377:L378 L371:L375 L353:L354 L381:L383 L385:L390 L393:L433 L437:L452 L457:L462 L336:L350 L357:L367">
    <cfRule type="duplicateValues" dxfId="8890" priority="555"/>
    <cfRule type="duplicateValues" dxfId="8889" priority="556"/>
  </conditionalFormatting>
  <conditionalFormatting sqref="L377:L378 L381:L383 L389:L390 L340:L342 L354 L385 L457:L462 L336:L337 L437:L452 L393:L433 L357:L361">
    <cfRule type="duplicateValues" dxfId="8888" priority="507"/>
  </conditionalFormatting>
  <conditionalFormatting sqref="L379">
    <cfRule type="duplicateValues" dxfId="8887" priority="1155"/>
    <cfRule type="duplicateValues" dxfId="8886" priority="1156"/>
    <cfRule type="duplicateValues" dxfId="8885" priority="1157"/>
    <cfRule type="duplicateValues" dxfId="8884" priority="1158"/>
    <cfRule type="duplicateValues" dxfId="8883" priority="1159"/>
    <cfRule type="duplicateValues" dxfId="8882" priority="1160"/>
    <cfRule type="duplicateValues" dxfId="8881" priority="1161"/>
    <cfRule type="duplicateValues" dxfId="8880" priority="1162"/>
    <cfRule type="duplicateValues" dxfId="8879" priority="1163"/>
    <cfRule type="duplicateValues" dxfId="8878" priority="1164"/>
    <cfRule type="duplicateValues" dxfId="8877" priority="1165"/>
    <cfRule type="duplicateValues" dxfId="8876" priority="1166"/>
    <cfRule type="duplicateValues" dxfId="8875" priority="1167"/>
    <cfRule type="duplicateValues" dxfId="8874" priority="1168"/>
    <cfRule type="duplicateValues" dxfId="8873" priority="1169"/>
    <cfRule type="duplicateValues" dxfId="8872" priority="1170"/>
    <cfRule type="duplicateValues" dxfId="8871" priority="1171"/>
    <cfRule type="duplicateValues" dxfId="8870" priority="1172"/>
    <cfRule type="duplicateValues" dxfId="8869" priority="1173"/>
    <cfRule type="duplicateValues" dxfId="8868" priority="1174"/>
    <cfRule type="duplicateValues" dxfId="8867" priority="1175"/>
    <cfRule type="duplicateValues" dxfId="8866" priority="1176"/>
    <cfRule type="duplicateValues" dxfId="8865" priority="1177"/>
    <cfRule type="duplicateValues" dxfId="8864" priority="1178"/>
    <cfRule type="duplicateValues" dxfId="8863" priority="1179"/>
    <cfRule type="duplicateValues" dxfId="8862" priority="1180"/>
    <cfRule type="duplicateValues" dxfId="8861" priority="1181"/>
    <cfRule type="duplicateValues" dxfId="8860" priority="1182"/>
    <cfRule type="duplicateValues" dxfId="8859" priority="1183"/>
    <cfRule type="duplicateValues" dxfId="8858" priority="1184"/>
    <cfRule type="duplicateValues" dxfId="8857" priority="1185"/>
    <cfRule type="duplicateValues" dxfId="8856" priority="1186"/>
    <cfRule type="duplicateValues" dxfId="8855" priority="1187"/>
    <cfRule type="duplicateValues" dxfId="8854" priority="1188"/>
    <cfRule type="duplicateValues" dxfId="8853" priority="1189"/>
    <cfRule type="duplicateValues" dxfId="8852" priority="1190"/>
    <cfRule type="duplicateValues" dxfId="8851" priority="1191"/>
    <cfRule type="duplicateValues" dxfId="8850" priority="1192"/>
    <cfRule type="duplicateValues" dxfId="8849" priority="1193"/>
    <cfRule type="duplicateValues" dxfId="8848" priority="1194"/>
    <cfRule type="duplicateValues" dxfId="8847" priority="1195"/>
    <cfRule type="duplicateValues" dxfId="8846" priority="1196"/>
    <cfRule type="duplicateValues" dxfId="8845" priority="1197"/>
    <cfRule type="duplicateValues" dxfId="8844" priority="1198"/>
    <cfRule type="duplicateValues" dxfId="8843" priority="1199"/>
    <cfRule type="duplicateValues" dxfId="8842" priority="1200"/>
    <cfRule type="duplicateValues" dxfId="8841" priority="1201"/>
    <cfRule type="duplicateValues" dxfId="8840" priority="1202"/>
    <cfRule type="duplicateValues" dxfId="8839" priority="1203"/>
    <cfRule type="duplicateValues" dxfId="8838" priority="1204"/>
    <cfRule type="duplicateValues" dxfId="8837" priority="1205"/>
    <cfRule type="duplicateValues" dxfId="8836" priority="1206"/>
    <cfRule type="duplicateValues" dxfId="8835" priority="1207"/>
    <cfRule type="duplicateValues" dxfId="8834" priority="1208"/>
    <cfRule type="duplicateValues" dxfId="8833" priority="1209"/>
    <cfRule type="duplicateValues" dxfId="8832" priority="1210"/>
    <cfRule type="duplicateValues" dxfId="8831" priority="1211"/>
    <cfRule type="duplicateValues" dxfId="8830" priority="1212"/>
    <cfRule type="duplicateValues" dxfId="8829" priority="1213"/>
    <cfRule type="duplicateValues" dxfId="8828" priority="1214"/>
    <cfRule type="duplicateValues" dxfId="8827" priority="1215"/>
    <cfRule type="duplicateValues" dxfId="8826" priority="1216"/>
    <cfRule type="duplicateValues" dxfId="8825" priority="1217"/>
    <cfRule type="duplicateValues" dxfId="8824" priority="1218"/>
    <cfRule type="duplicateValues" dxfId="8823" priority="1219"/>
    <cfRule type="duplicateValues" dxfId="8822" priority="1220"/>
    <cfRule type="duplicateValues" dxfId="8821" priority="1221"/>
    <cfRule type="duplicateValues" dxfId="8820" priority="1222"/>
    <cfRule type="duplicateValues" dxfId="8819" priority="1223"/>
    <cfRule type="duplicateValues" dxfId="8818" priority="1224"/>
    <cfRule type="duplicateValues" dxfId="8817" priority="1225"/>
    <cfRule type="duplicateValues" dxfId="8816" priority="1226"/>
    <cfRule type="duplicateValues" dxfId="8815" priority="1227"/>
    <cfRule type="duplicateValues" dxfId="8814" priority="1228"/>
    <cfRule type="duplicateValues" dxfId="8813" priority="1229"/>
    <cfRule type="duplicateValues" dxfId="8812" priority="1230"/>
    <cfRule type="duplicateValues" dxfId="8811" priority="1231"/>
    <cfRule type="duplicateValues" dxfId="8810" priority="1232"/>
    <cfRule type="duplicateValues" dxfId="8809" priority="1233"/>
    <cfRule type="duplicateValues" dxfId="8808" priority="1234"/>
    <cfRule type="duplicateValues" dxfId="8807" priority="1235"/>
    <cfRule type="duplicateValues" dxfId="8806" priority="1236"/>
    <cfRule type="duplicateValues" dxfId="8805" priority="1237"/>
    <cfRule type="duplicateValues" dxfId="8804" priority="1238"/>
    <cfRule type="duplicateValues" dxfId="8803" priority="1239"/>
    <cfRule type="duplicateValues" dxfId="8802" priority="1240"/>
    <cfRule type="duplicateValues" dxfId="8801" priority="1241"/>
  </conditionalFormatting>
  <conditionalFormatting sqref="L380">
    <cfRule type="duplicateValues" dxfId="8800" priority="1068"/>
    <cfRule type="duplicateValues" dxfId="8799" priority="1069"/>
    <cfRule type="duplicateValues" dxfId="8798" priority="1070"/>
    <cfRule type="duplicateValues" dxfId="8797" priority="1071"/>
    <cfRule type="duplicateValues" dxfId="8796" priority="1072"/>
    <cfRule type="duplicateValues" dxfId="8795" priority="1073"/>
    <cfRule type="duplicateValues" dxfId="8794" priority="1074"/>
    <cfRule type="duplicateValues" dxfId="8793" priority="1075"/>
    <cfRule type="duplicateValues" dxfId="8792" priority="1076"/>
    <cfRule type="duplicateValues" dxfId="8791" priority="1077"/>
    <cfRule type="duplicateValues" dxfId="8790" priority="1078"/>
    <cfRule type="duplicateValues" dxfId="8789" priority="1079"/>
    <cfRule type="duplicateValues" dxfId="8788" priority="1080"/>
    <cfRule type="duplicateValues" dxfId="8787" priority="1081"/>
    <cfRule type="duplicateValues" dxfId="8786" priority="1082"/>
    <cfRule type="duplicateValues" dxfId="8785" priority="1083"/>
    <cfRule type="duplicateValues" dxfId="8784" priority="1084"/>
    <cfRule type="duplicateValues" dxfId="8783" priority="1085"/>
    <cfRule type="duplicateValues" dxfId="8782" priority="1086"/>
    <cfRule type="duplicateValues" dxfId="8781" priority="1087"/>
    <cfRule type="duplicateValues" dxfId="8780" priority="1088"/>
    <cfRule type="duplicateValues" dxfId="8779" priority="1089"/>
    <cfRule type="duplicateValues" dxfId="8778" priority="1090"/>
    <cfRule type="duplicateValues" dxfId="8777" priority="1091"/>
    <cfRule type="duplicateValues" dxfId="8776" priority="1092"/>
    <cfRule type="duplicateValues" dxfId="8775" priority="1093"/>
    <cfRule type="duplicateValues" dxfId="8774" priority="1094"/>
    <cfRule type="duplicateValues" dxfId="8773" priority="1095"/>
    <cfRule type="duplicateValues" dxfId="8772" priority="1096"/>
    <cfRule type="duplicateValues" dxfId="8771" priority="1097"/>
    <cfRule type="duplicateValues" dxfId="8770" priority="1098"/>
    <cfRule type="duplicateValues" dxfId="8769" priority="1099"/>
    <cfRule type="duplicateValues" dxfId="8768" priority="1100"/>
    <cfRule type="duplicateValues" dxfId="8767" priority="1101"/>
    <cfRule type="duplicateValues" dxfId="8766" priority="1102"/>
    <cfRule type="duplicateValues" dxfId="8765" priority="1103"/>
    <cfRule type="duplicateValues" dxfId="8764" priority="1104"/>
    <cfRule type="duplicateValues" dxfId="8763" priority="1105"/>
    <cfRule type="duplicateValues" dxfId="8762" priority="1106"/>
    <cfRule type="duplicateValues" dxfId="8761" priority="1107"/>
    <cfRule type="duplicateValues" dxfId="8760" priority="1108"/>
    <cfRule type="duplicateValues" dxfId="8759" priority="1109"/>
    <cfRule type="duplicateValues" dxfId="8758" priority="1110"/>
    <cfRule type="duplicateValues" dxfId="8757" priority="1111"/>
    <cfRule type="duplicateValues" dxfId="8756" priority="1112"/>
    <cfRule type="duplicateValues" dxfId="8755" priority="1113"/>
    <cfRule type="duplicateValues" dxfId="8754" priority="1114"/>
    <cfRule type="duplicateValues" dxfId="8753" priority="1115"/>
    <cfRule type="duplicateValues" dxfId="8752" priority="1116"/>
    <cfRule type="duplicateValues" dxfId="8751" priority="1117"/>
    <cfRule type="duplicateValues" dxfId="8750" priority="1118"/>
    <cfRule type="duplicateValues" dxfId="8749" priority="1119"/>
    <cfRule type="duplicateValues" dxfId="8748" priority="1120"/>
    <cfRule type="duplicateValues" dxfId="8747" priority="1121"/>
    <cfRule type="duplicateValues" dxfId="8746" priority="1122"/>
    <cfRule type="duplicateValues" dxfId="8745" priority="1123"/>
    <cfRule type="duplicateValues" dxfId="8744" priority="1124"/>
    <cfRule type="duplicateValues" dxfId="8743" priority="1125"/>
    <cfRule type="duplicateValues" dxfId="8742" priority="1126"/>
    <cfRule type="duplicateValues" dxfId="8741" priority="1127"/>
    <cfRule type="duplicateValues" dxfId="8740" priority="1128"/>
    <cfRule type="duplicateValues" dxfId="8739" priority="1129"/>
    <cfRule type="duplicateValues" dxfId="8738" priority="1130"/>
    <cfRule type="duplicateValues" dxfId="8737" priority="1131"/>
    <cfRule type="duplicateValues" dxfId="8736" priority="1132"/>
    <cfRule type="duplicateValues" dxfId="8735" priority="1133"/>
    <cfRule type="duplicateValues" dxfId="8734" priority="1134"/>
    <cfRule type="duplicateValues" dxfId="8733" priority="1135"/>
    <cfRule type="duplicateValues" dxfId="8732" priority="1136"/>
    <cfRule type="duplicateValues" dxfId="8731" priority="1137"/>
    <cfRule type="duplicateValues" dxfId="8730" priority="1138"/>
    <cfRule type="duplicateValues" dxfId="8729" priority="1139"/>
    <cfRule type="duplicateValues" dxfId="8728" priority="1140"/>
    <cfRule type="duplicateValues" dxfId="8727" priority="1141"/>
    <cfRule type="duplicateValues" dxfId="8726" priority="1142"/>
    <cfRule type="duplicateValues" dxfId="8725" priority="1143"/>
    <cfRule type="duplicateValues" dxfId="8724" priority="1144"/>
    <cfRule type="duplicateValues" dxfId="8723" priority="1145"/>
    <cfRule type="duplicateValues" dxfId="8722" priority="1146"/>
    <cfRule type="duplicateValues" dxfId="8721" priority="1147"/>
    <cfRule type="duplicateValues" dxfId="8720" priority="1148"/>
    <cfRule type="duplicateValues" dxfId="8719" priority="1149"/>
    <cfRule type="duplicateValues" dxfId="8718" priority="1150"/>
    <cfRule type="duplicateValues" dxfId="8717" priority="1151"/>
    <cfRule type="duplicateValues" dxfId="8716" priority="1152"/>
    <cfRule type="duplicateValues" dxfId="8715" priority="1153"/>
    <cfRule type="duplicateValues" dxfId="8714" priority="1154"/>
  </conditionalFormatting>
  <conditionalFormatting sqref="L381">
    <cfRule type="duplicateValues" dxfId="8713" priority="505"/>
  </conditionalFormatting>
  <conditionalFormatting sqref="L381:L383 L353:L354 L371:L375 L385:L390 L377:L378 L393:L433 L437:L452 L457:L462 L336:L350 L357:L369">
    <cfRule type="duplicateValues" dxfId="8712" priority="2243"/>
  </conditionalFormatting>
  <conditionalFormatting sqref="L381:L383 L371:L378 L353:L354 L385:L390 L393:L462 L336:L350 L357:L369">
    <cfRule type="duplicateValues" dxfId="8711" priority="2237"/>
  </conditionalFormatting>
  <conditionalFormatting sqref="L381:L383 L385 L354 L340:L342 L389:L390 L377:L378 L336:L337 L393:L433 L437:L452 L457:L462 L357:L361">
    <cfRule type="duplicateValues" dxfId="8710" priority="531"/>
  </conditionalFormatting>
  <conditionalFormatting sqref="L383">
    <cfRule type="duplicateValues" dxfId="8709" priority="504"/>
  </conditionalFormatting>
  <conditionalFormatting sqref="L384">
    <cfRule type="duplicateValues" dxfId="8708" priority="974"/>
    <cfRule type="duplicateValues" dxfId="8707" priority="975"/>
    <cfRule type="duplicateValues" dxfId="8706" priority="976"/>
    <cfRule type="duplicateValues" dxfId="8705" priority="977"/>
    <cfRule type="duplicateValues" dxfId="8704" priority="978"/>
    <cfRule type="duplicateValues" dxfId="8703" priority="979"/>
    <cfRule type="duplicateValues" dxfId="8702" priority="980"/>
    <cfRule type="duplicateValues" dxfId="8701" priority="981"/>
    <cfRule type="duplicateValues" dxfId="8700" priority="982"/>
    <cfRule type="duplicateValues" dxfId="8699" priority="983"/>
    <cfRule type="duplicateValues" dxfId="8698" priority="984"/>
    <cfRule type="duplicateValues" dxfId="8697" priority="985"/>
    <cfRule type="duplicateValues" dxfId="8696" priority="986"/>
    <cfRule type="duplicateValues" dxfId="8695" priority="987"/>
    <cfRule type="duplicateValues" dxfId="8694" priority="988"/>
    <cfRule type="duplicateValues" dxfId="8693" priority="989"/>
    <cfRule type="duplicateValues" dxfId="8692" priority="990"/>
    <cfRule type="duplicateValues" dxfId="8691" priority="991"/>
    <cfRule type="duplicateValues" dxfId="8690" priority="992"/>
    <cfRule type="duplicateValues" dxfId="8689" priority="993"/>
    <cfRule type="duplicateValues" dxfId="8688" priority="994"/>
    <cfRule type="duplicateValues" dxfId="8687" priority="995"/>
    <cfRule type="duplicateValues" dxfId="8686" priority="996"/>
    <cfRule type="duplicateValues" dxfId="8685" priority="997"/>
    <cfRule type="duplicateValues" dxfId="8684" priority="998"/>
    <cfRule type="duplicateValues" dxfId="8683" priority="999"/>
    <cfRule type="duplicateValues" dxfId="8682" priority="1000"/>
    <cfRule type="duplicateValues" dxfId="8681" priority="1001"/>
    <cfRule type="duplicateValues" dxfId="8680" priority="1002"/>
    <cfRule type="duplicateValues" dxfId="8679" priority="1003"/>
    <cfRule type="duplicateValues" dxfId="8678" priority="1004"/>
    <cfRule type="duplicateValues" dxfId="8677" priority="1005"/>
    <cfRule type="duplicateValues" dxfId="8676" priority="1006"/>
    <cfRule type="duplicateValues" dxfId="8675" priority="1007"/>
    <cfRule type="duplicateValues" dxfId="8674" priority="1008"/>
    <cfRule type="duplicateValues" dxfId="8673" priority="1009"/>
    <cfRule type="duplicateValues" dxfId="8672" priority="1010"/>
    <cfRule type="duplicateValues" dxfId="8671" priority="1011"/>
    <cfRule type="duplicateValues" dxfId="8670" priority="1012"/>
    <cfRule type="duplicateValues" dxfId="8669" priority="1013"/>
    <cfRule type="duplicateValues" dxfId="8668" priority="1014"/>
    <cfRule type="duplicateValues" dxfId="8667" priority="1015"/>
    <cfRule type="duplicateValues" dxfId="8666" priority="1016"/>
    <cfRule type="duplicateValues" dxfId="8665" priority="1017"/>
    <cfRule type="duplicateValues" dxfId="8664" priority="1018"/>
    <cfRule type="duplicateValues" dxfId="8663" priority="1019"/>
    <cfRule type="duplicateValues" dxfId="8662" priority="1020"/>
    <cfRule type="duplicateValues" dxfId="8661" priority="1021"/>
    <cfRule type="duplicateValues" dxfId="8660" priority="1022"/>
    <cfRule type="duplicateValues" dxfId="8659" priority="1023"/>
    <cfRule type="duplicateValues" dxfId="8658" priority="1024"/>
    <cfRule type="duplicateValues" dxfId="8657" priority="1025"/>
    <cfRule type="duplicateValues" dxfId="8656" priority="1026"/>
    <cfRule type="duplicateValues" dxfId="8655" priority="1027"/>
    <cfRule type="duplicateValues" dxfId="8654" priority="1028"/>
    <cfRule type="duplicateValues" dxfId="8653" priority="1029"/>
    <cfRule type="duplicateValues" dxfId="8652" priority="1030"/>
    <cfRule type="duplicateValues" dxfId="8651" priority="1031"/>
    <cfRule type="duplicateValues" dxfId="8650" priority="1032"/>
    <cfRule type="duplicateValues" dxfId="8649" priority="1033"/>
    <cfRule type="duplicateValues" dxfId="8648" priority="1034"/>
    <cfRule type="duplicateValues" dxfId="8647" priority="1035"/>
    <cfRule type="duplicateValues" dxfId="8646" priority="1036"/>
    <cfRule type="duplicateValues" dxfId="8645" priority="1037"/>
    <cfRule type="duplicateValues" dxfId="8644" priority="1038"/>
    <cfRule type="duplicateValues" dxfId="8643" priority="1039"/>
    <cfRule type="duplicateValues" dxfId="8642" priority="1040"/>
    <cfRule type="duplicateValues" dxfId="8641" priority="1041"/>
    <cfRule type="duplicateValues" dxfId="8640" priority="1042"/>
    <cfRule type="duplicateValues" dxfId="8639" priority="1043"/>
    <cfRule type="duplicateValues" dxfId="8638" priority="1044"/>
    <cfRule type="duplicateValues" dxfId="8637" priority="1045"/>
    <cfRule type="duplicateValues" dxfId="8636" priority="1046"/>
    <cfRule type="duplicateValues" dxfId="8635" priority="1047"/>
    <cfRule type="duplicateValues" dxfId="8634" priority="1048"/>
    <cfRule type="duplicateValues" dxfId="8633" priority="1049"/>
    <cfRule type="duplicateValues" dxfId="8632" priority="1050"/>
    <cfRule type="duplicateValues" dxfId="8631" priority="1051"/>
    <cfRule type="duplicateValues" dxfId="8630" priority="1052"/>
    <cfRule type="duplicateValues" dxfId="8629" priority="1053"/>
    <cfRule type="duplicateValues" dxfId="8628" priority="1054"/>
    <cfRule type="duplicateValues" dxfId="8627" priority="1055"/>
    <cfRule type="duplicateValues" dxfId="8626" priority="1056"/>
    <cfRule type="duplicateValues" dxfId="8625" priority="1057"/>
    <cfRule type="duplicateValues" dxfId="8624" priority="1058"/>
    <cfRule type="duplicateValues" dxfId="8623" priority="1059"/>
    <cfRule type="duplicateValues" dxfId="8622" priority="1060"/>
    <cfRule type="duplicateValues" dxfId="8621" priority="1061"/>
    <cfRule type="duplicateValues" dxfId="8620" priority="1062"/>
    <cfRule type="duplicateValues" dxfId="8619" priority="1063"/>
    <cfRule type="duplicateValues" dxfId="8618" priority="1064"/>
    <cfRule type="duplicateValues" dxfId="8617" priority="1065"/>
    <cfRule type="duplicateValues" dxfId="8616" priority="1066"/>
    <cfRule type="duplicateValues" dxfId="8615" priority="1067"/>
  </conditionalFormatting>
  <conditionalFormatting sqref="L385 L336:L337 L354 L382 L377:L378 L457:L462 L437:L452 L393:L433 L340:L342 L390 L357:L361">
    <cfRule type="duplicateValues" dxfId="8614" priority="562"/>
  </conditionalFormatting>
  <conditionalFormatting sqref="L385 L377:L378 L340:L342 L354 L381:L383 L389:L390 L336:L337 L457:L462 L437:L452 L393:L433 L357:L361">
    <cfRule type="duplicateValues" dxfId="8613" priority="527"/>
  </conditionalFormatting>
  <conditionalFormatting sqref="L385 L389:L390 L336:L337 L381:L383 L340:L342 L354 L377:L378 L393:L433 L437:L452 L457:L462 L357:L361">
    <cfRule type="duplicateValues" dxfId="8612" priority="510"/>
  </conditionalFormatting>
  <conditionalFormatting sqref="L385:L387 L340:L343 L389:L390 L371:L372 L349:L350 L377:L378 L381:L383 L353:L354 L336:L338 L346 L393:L433 L437:L452 L457:L462 L357:L367">
    <cfRule type="duplicateValues" dxfId="8611" priority="525"/>
  </conditionalFormatting>
  <conditionalFormatting sqref="L385:L390 L371:L375 L353:L354 L377:L378 L381:L383 L393:L433 L437:L452 L457:L462 L336:L350 L357:L367">
    <cfRule type="duplicateValues" dxfId="8610" priority="551"/>
    <cfRule type="duplicateValues" dxfId="8609" priority="552"/>
  </conditionalFormatting>
  <conditionalFormatting sqref="L386">
    <cfRule type="duplicateValues" dxfId="8608" priority="932"/>
    <cfRule type="duplicateValues" dxfId="8607" priority="933"/>
    <cfRule type="duplicateValues" dxfId="8606" priority="934"/>
    <cfRule type="duplicateValues" dxfId="8605" priority="935"/>
    <cfRule type="duplicateValues" dxfId="8604" priority="936"/>
    <cfRule type="duplicateValues" dxfId="8603" priority="937"/>
    <cfRule type="duplicateValues" dxfId="8602" priority="938"/>
    <cfRule type="duplicateValues" dxfId="8601" priority="939"/>
    <cfRule type="duplicateValues" dxfId="8600" priority="940"/>
    <cfRule type="duplicateValues" dxfId="8599" priority="941"/>
    <cfRule type="duplicateValues" dxfId="8598" priority="942"/>
    <cfRule type="duplicateValues" dxfId="8597" priority="943"/>
    <cfRule type="duplicateValues" dxfId="8596" priority="944"/>
    <cfRule type="duplicateValues" dxfId="8595" priority="945"/>
    <cfRule type="duplicateValues" dxfId="8594" priority="946"/>
    <cfRule type="duplicateValues" dxfId="8593" priority="947"/>
    <cfRule type="duplicateValues" dxfId="8592" priority="948"/>
    <cfRule type="duplicateValues" dxfId="8591" priority="949"/>
    <cfRule type="duplicateValues" dxfId="8590" priority="950"/>
    <cfRule type="duplicateValues" dxfId="8589" priority="951"/>
    <cfRule type="duplicateValues" dxfId="8588" priority="952"/>
    <cfRule type="duplicateValues" dxfId="8587" priority="953"/>
    <cfRule type="duplicateValues" dxfId="8586" priority="954"/>
    <cfRule type="duplicateValues" dxfId="8585" priority="955"/>
    <cfRule type="duplicateValues" dxfId="8584" priority="956"/>
    <cfRule type="duplicateValues" dxfId="8583" priority="957"/>
    <cfRule type="duplicateValues" dxfId="8582" priority="958"/>
    <cfRule type="duplicateValues" dxfId="8581" priority="959"/>
    <cfRule type="duplicateValues" dxfId="8580" priority="960"/>
    <cfRule type="duplicateValues" dxfId="8579" priority="961"/>
    <cfRule type="duplicateValues" dxfId="8578" priority="962"/>
    <cfRule type="duplicateValues" dxfId="8577" priority="963"/>
    <cfRule type="duplicateValues" dxfId="8576" priority="964"/>
    <cfRule type="duplicateValues" dxfId="8575" priority="965"/>
    <cfRule type="duplicateValues" dxfId="8574" priority="966"/>
    <cfRule type="duplicateValues" dxfId="8573" priority="967"/>
    <cfRule type="duplicateValues" dxfId="8572" priority="968"/>
    <cfRule type="duplicateValues" dxfId="8571" priority="969"/>
    <cfRule type="duplicateValues" dxfId="8570" priority="970"/>
    <cfRule type="duplicateValues" dxfId="8569" priority="971"/>
    <cfRule type="duplicateValues" dxfId="8568" priority="972"/>
    <cfRule type="duplicateValues" dxfId="8567" priority="973"/>
  </conditionalFormatting>
  <conditionalFormatting sqref="L387">
    <cfRule type="duplicateValues" dxfId="8566" priority="914"/>
    <cfRule type="duplicateValues" dxfId="8565" priority="915"/>
    <cfRule type="duplicateValues" dxfId="8564" priority="916"/>
    <cfRule type="duplicateValues" dxfId="8563" priority="917"/>
    <cfRule type="duplicateValues" dxfId="8562" priority="918"/>
    <cfRule type="duplicateValues" dxfId="8561" priority="919"/>
    <cfRule type="duplicateValues" dxfId="8560" priority="920"/>
    <cfRule type="duplicateValues" dxfId="8559" priority="921"/>
    <cfRule type="duplicateValues" dxfId="8558" priority="922"/>
    <cfRule type="duplicateValues" dxfId="8557" priority="923"/>
    <cfRule type="duplicateValues" dxfId="8556" priority="924"/>
    <cfRule type="duplicateValues" dxfId="8555" priority="925"/>
    <cfRule type="duplicateValues" dxfId="8554" priority="926"/>
    <cfRule type="duplicateValues" dxfId="8553" priority="927"/>
    <cfRule type="duplicateValues" dxfId="8552" priority="928"/>
    <cfRule type="duplicateValues" dxfId="8551" priority="929"/>
    <cfRule type="duplicateValues" dxfId="8550" priority="930"/>
    <cfRule type="duplicateValues" dxfId="8549" priority="931"/>
  </conditionalFormatting>
  <conditionalFormatting sqref="L388">
    <cfRule type="duplicateValues" dxfId="8548" priority="867"/>
    <cfRule type="duplicateValues" dxfId="8547" priority="868"/>
    <cfRule type="duplicateValues" dxfId="8546" priority="869"/>
    <cfRule type="duplicateValues" dxfId="8545" priority="870"/>
    <cfRule type="duplicateValues" dxfId="8544" priority="871"/>
    <cfRule type="duplicateValues" dxfId="8543" priority="872"/>
    <cfRule type="duplicateValues" dxfId="8542" priority="873"/>
    <cfRule type="duplicateValues" dxfId="8541" priority="874"/>
    <cfRule type="duplicateValues" dxfId="8540" priority="875"/>
    <cfRule type="duplicateValues" dxfId="8539" priority="876"/>
    <cfRule type="duplicateValues" dxfId="8538" priority="877"/>
    <cfRule type="duplicateValues" dxfId="8537" priority="878"/>
    <cfRule type="duplicateValues" dxfId="8536" priority="879"/>
    <cfRule type="duplicateValues" dxfId="8535" priority="880"/>
    <cfRule type="duplicateValues" dxfId="8534" priority="881"/>
    <cfRule type="duplicateValues" dxfId="8533" priority="882"/>
    <cfRule type="duplicateValues" dxfId="8532" priority="883"/>
    <cfRule type="duplicateValues" dxfId="8531" priority="884"/>
    <cfRule type="duplicateValues" dxfId="8530" priority="885"/>
    <cfRule type="duplicateValues" dxfId="8529" priority="886"/>
    <cfRule type="duplicateValues" dxfId="8528" priority="887"/>
    <cfRule type="duplicateValues" dxfId="8527" priority="888"/>
    <cfRule type="duplicateValues" dxfId="8526" priority="889"/>
    <cfRule type="duplicateValues" dxfId="8525" priority="890"/>
    <cfRule type="duplicateValues" dxfId="8524" priority="891"/>
    <cfRule type="duplicateValues" dxfId="8523" priority="892"/>
    <cfRule type="duplicateValues" dxfId="8522" priority="893"/>
    <cfRule type="duplicateValues" dxfId="8521" priority="894"/>
    <cfRule type="duplicateValues" dxfId="8520" priority="895"/>
    <cfRule type="duplicateValues" dxfId="8519" priority="896"/>
    <cfRule type="duplicateValues" dxfId="8518" priority="897"/>
    <cfRule type="duplicateValues" dxfId="8517" priority="898"/>
    <cfRule type="duplicateValues" dxfId="8516" priority="899"/>
    <cfRule type="duplicateValues" dxfId="8515" priority="900"/>
    <cfRule type="duplicateValues" dxfId="8514" priority="901"/>
    <cfRule type="duplicateValues" dxfId="8513" priority="902"/>
    <cfRule type="duplicateValues" dxfId="8512" priority="903"/>
    <cfRule type="duplicateValues" dxfId="8511" priority="904"/>
    <cfRule type="duplicateValues" dxfId="8510" priority="905"/>
    <cfRule type="duplicateValues" dxfId="8509" priority="906"/>
    <cfRule type="duplicateValues" dxfId="8508" priority="907"/>
    <cfRule type="duplicateValues" dxfId="8507" priority="908"/>
    <cfRule type="duplicateValues" dxfId="8506" priority="909"/>
    <cfRule type="duplicateValues" dxfId="8505" priority="910"/>
    <cfRule type="duplicateValues" dxfId="8504" priority="911"/>
    <cfRule type="duplicateValues" dxfId="8503" priority="912"/>
    <cfRule type="duplicateValues" dxfId="8502" priority="913"/>
  </conditionalFormatting>
  <conditionalFormatting sqref="L389">
    <cfRule type="duplicateValues" dxfId="8501" priority="506"/>
  </conditionalFormatting>
  <conditionalFormatting sqref="L389:L390 L336:L337 L381:L383 L385 L340:L342 L354 L377:L378 L393:L433 L437:L452 L457:L462 L357:L361">
    <cfRule type="duplicateValues" dxfId="8500" priority="512"/>
    <cfRule type="duplicateValues" dxfId="8499" priority="513"/>
    <cfRule type="duplicateValues" dxfId="8498" priority="514"/>
    <cfRule type="duplicateValues" dxfId="8497" priority="515"/>
  </conditionalFormatting>
  <conditionalFormatting sqref="L389:L390 L336:L337 L381:L383 L385 L340:L342 L377:L378 L354 L393:L433 L437:L452 L457:L462 L357:L361">
    <cfRule type="duplicateValues" dxfId="8496" priority="535"/>
  </conditionalFormatting>
  <conditionalFormatting sqref="L389:L390 L353:L354 L336:L337 L377:L378 L346 L385:L387 L381:L383 L340:L342 L371:L372 L393:L433 L437:L452 L457:L462 L357:L367">
    <cfRule type="duplicateValues" dxfId="8495" priority="524"/>
  </conditionalFormatting>
  <conditionalFormatting sqref="L389:L390 L371:L372 L340:L342 L336:L337 L381:L383 L377:L378 L354 L385 L393:L433 L437:L452 L457:L462 L357:L367">
    <cfRule type="duplicateValues" dxfId="8494" priority="553"/>
  </conditionalFormatting>
  <conditionalFormatting sqref="L389:L390 L385 L336:L337 L340:L342 L381:L383 L354 L377:L378 L393:L433 L437:L452 L457:L462 L357:L361">
    <cfRule type="duplicateValues" dxfId="8493" priority="534"/>
  </conditionalFormatting>
  <conditionalFormatting sqref="L389:L390 L385 L381:L383 L354 L371:L372 L336:L337 L340:L342 L377:L378 L393:L433 L437:L452 L457:L462 L357:L367">
    <cfRule type="duplicateValues" dxfId="8492" priority="546"/>
    <cfRule type="duplicateValues" dxfId="8491" priority="547"/>
  </conditionalFormatting>
  <conditionalFormatting sqref="L393:L462 L336:L351 L353:L354 L357:L390">
    <cfRule type="duplicateValues" dxfId="8490" priority="564"/>
    <cfRule type="duplicateValues" dxfId="8489" priority="565"/>
    <cfRule type="duplicateValues" dxfId="8488" priority="566"/>
    <cfRule type="duplicateValues" dxfId="8487" priority="567"/>
    <cfRule type="duplicateValues" dxfId="8486" priority="568"/>
  </conditionalFormatting>
  <conditionalFormatting sqref="L434">
    <cfRule type="duplicateValues" dxfId="8485" priority="807"/>
    <cfRule type="duplicateValues" dxfId="8484" priority="808"/>
    <cfRule type="duplicateValues" dxfId="8483" priority="809"/>
    <cfRule type="duplicateValues" dxfId="8482" priority="810"/>
    <cfRule type="duplicateValues" dxfId="8481" priority="811"/>
    <cfRule type="duplicateValues" dxfId="8480" priority="812"/>
    <cfRule type="duplicateValues" dxfId="8479" priority="813"/>
    <cfRule type="duplicateValues" dxfId="8478" priority="814"/>
    <cfRule type="duplicateValues" dxfId="8477" priority="815"/>
    <cfRule type="duplicateValues" dxfId="8476" priority="816"/>
    <cfRule type="duplicateValues" dxfId="8475" priority="817"/>
    <cfRule type="duplicateValues" dxfId="8474" priority="818"/>
    <cfRule type="duplicateValues" dxfId="8473" priority="819"/>
    <cfRule type="duplicateValues" dxfId="8472" priority="820"/>
    <cfRule type="duplicateValues" dxfId="8471" priority="821"/>
    <cfRule type="duplicateValues" dxfId="8470" priority="822"/>
    <cfRule type="duplicateValues" dxfId="8469" priority="823"/>
    <cfRule type="duplicateValues" dxfId="8468" priority="824"/>
    <cfRule type="duplicateValues" dxfId="8467" priority="825"/>
    <cfRule type="duplicateValues" dxfId="8466" priority="826"/>
    <cfRule type="duplicateValues" dxfId="8465" priority="827"/>
    <cfRule type="duplicateValues" dxfId="8464" priority="828"/>
    <cfRule type="duplicateValues" dxfId="8463" priority="829"/>
    <cfRule type="duplicateValues" dxfId="8462" priority="830"/>
    <cfRule type="duplicateValues" dxfId="8461" priority="831"/>
    <cfRule type="duplicateValues" dxfId="8460" priority="832"/>
    <cfRule type="duplicateValues" dxfId="8459" priority="833"/>
    <cfRule type="duplicateValues" dxfId="8458" priority="834"/>
    <cfRule type="duplicateValues" dxfId="8457" priority="835"/>
    <cfRule type="duplicateValues" dxfId="8456" priority="836"/>
    <cfRule type="duplicateValues" dxfId="8455" priority="837"/>
    <cfRule type="duplicateValues" dxfId="8454" priority="838"/>
    <cfRule type="duplicateValues" dxfId="8453" priority="839"/>
    <cfRule type="duplicateValues" dxfId="8452" priority="840"/>
    <cfRule type="duplicateValues" dxfId="8451" priority="841"/>
    <cfRule type="duplicateValues" dxfId="8450" priority="842"/>
    <cfRule type="duplicateValues" dxfId="8449" priority="843"/>
    <cfRule type="duplicateValues" dxfId="8448" priority="844"/>
    <cfRule type="duplicateValues" dxfId="8447" priority="845"/>
    <cfRule type="duplicateValues" dxfId="8446" priority="846"/>
    <cfRule type="duplicateValues" dxfId="8445" priority="847"/>
    <cfRule type="duplicateValues" dxfId="8444" priority="848"/>
    <cfRule type="duplicateValues" dxfId="8443" priority="849"/>
    <cfRule type="duplicateValues" dxfId="8442" priority="850"/>
    <cfRule type="duplicateValues" dxfId="8441" priority="851"/>
    <cfRule type="duplicateValues" dxfId="8440" priority="852"/>
    <cfRule type="duplicateValues" dxfId="8439" priority="853"/>
    <cfRule type="duplicateValues" dxfId="8438" priority="854"/>
    <cfRule type="duplicateValues" dxfId="8437" priority="855"/>
    <cfRule type="duplicateValues" dxfId="8436" priority="856"/>
    <cfRule type="duplicateValues" dxfId="8435" priority="857"/>
    <cfRule type="duplicateValues" dxfId="8434" priority="858"/>
    <cfRule type="duplicateValues" dxfId="8433" priority="859"/>
    <cfRule type="duplicateValues" dxfId="8432" priority="860"/>
    <cfRule type="duplicateValues" dxfId="8431" priority="861"/>
    <cfRule type="duplicateValues" dxfId="8430" priority="862"/>
    <cfRule type="duplicateValues" dxfId="8429" priority="863"/>
    <cfRule type="duplicateValues" dxfId="8428" priority="864"/>
    <cfRule type="duplicateValues" dxfId="8427" priority="865"/>
    <cfRule type="duplicateValues" dxfId="8426" priority="866"/>
  </conditionalFormatting>
  <conditionalFormatting sqref="L435">
    <cfRule type="duplicateValues" dxfId="8425" priority="747"/>
    <cfRule type="duplicateValues" dxfId="8424" priority="748"/>
    <cfRule type="duplicateValues" dxfId="8423" priority="749"/>
    <cfRule type="duplicateValues" dxfId="8422" priority="750"/>
    <cfRule type="duplicateValues" dxfId="8421" priority="751"/>
    <cfRule type="duplicateValues" dxfId="8420" priority="752"/>
    <cfRule type="duplicateValues" dxfId="8419" priority="753"/>
    <cfRule type="duplicateValues" dxfId="8418" priority="754"/>
    <cfRule type="duplicateValues" dxfId="8417" priority="755"/>
    <cfRule type="duplicateValues" dxfId="8416" priority="756"/>
    <cfRule type="duplicateValues" dxfId="8415" priority="757"/>
    <cfRule type="duplicateValues" dxfId="8414" priority="758"/>
    <cfRule type="duplicateValues" dxfId="8413" priority="759"/>
    <cfRule type="duplicateValues" dxfId="8412" priority="760"/>
    <cfRule type="duplicateValues" dxfId="8411" priority="761"/>
    <cfRule type="duplicateValues" dxfId="8410" priority="762"/>
    <cfRule type="duplicateValues" dxfId="8409" priority="763"/>
    <cfRule type="duplicateValues" dxfId="8408" priority="764"/>
    <cfRule type="duplicateValues" dxfId="8407" priority="765"/>
    <cfRule type="duplicateValues" dxfId="8406" priority="766"/>
    <cfRule type="duplicateValues" dxfId="8405" priority="767"/>
    <cfRule type="duplicateValues" dxfId="8404" priority="768"/>
    <cfRule type="duplicateValues" dxfId="8403" priority="769"/>
    <cfRule type="duplicateValues" dxfId="8402" priority="770"/>
    <cfRule type="duplicateValues" dxfId="8401" priority="771"/>
    <cfRule type="duplicateValues" dxfId="8400" priority="772"/>
    <cfRule type="duplicateValues" dxfId="8399" priority="773"/>
    <cfRule type="duplicateValues" dxfId="8398" priority="774"/>
    <cfRule type="duplicateValues" dxfId="8397" priority="775"/>
    <cfRule type="duplicateValues" dxfId="8396" priority="776"/>
    <cfRule type="duplicateValues" dxfId="8395" priority="777"/>
    <cfRule type="duplicateValues" dxfId="8394" priority="778"/>
    <cfRule type="duplicateValues" dxfId="8393" priority="779"/>
    <cfRule type="duplicateValues" dxfId="8392" priority="780"/>
    <cfRule type="duplicateValues" dxfId="8391" priority="781"/>
    <cfRule type="duplicateValues" dxfId="8390" priority="782"/>
    <cfRule type="duplicateValues" dxfId="8389" priority="783"/>
    <cfRule type="duplicateValues" dxfId="8388" priority="784"/>
    <cfRule type="duplicateValues" dxfId="8387" priority="785"/>
    <cfRule type="duplicateValues" dxfId="8386" priority="786"/>
    <cfRule type="duplicateValues" dxfId="8385" priority="787"/>
    <cfRule type="duplicateValues" dxfId="8384" priority="788"/>
    <cfRule type="duplicateValues" dxfId="8383" priority="789"/>
    <cfRule type="duplicateValues" dxfId="8382" priority="790"/>
    <cfRule type="duplicateValues" dxfId="8381" priority="791"/>
    <cfRule type="duplicateValues" dxfId="8380" priority="792"/>
    <cfRule type="duplicateValues" dxfId="8379" priority="793"/>
    <cfRule type="duplicateValues" dxfId="8378" priority="794"/>
    <cfRule type="duplicateValues" dxfId="8377" priority="795"/>
    <cfRule type="duplicateValues" dxfId="8376" priority="796"/>
    <cfRule type="duplicateValues" dxfId="8375" priority="797"/>
    <cfRule type="duplicateValues" dxfId="8374" priority="798"/>
    <cfRule type="duplicateValues" dxfId="8373" priority="799"/>
    <cfRule type="duplicateValues" dxfId="8372" priority="800"/>
    <cfRule type="duplicateValues" dxfId="8371" priority="801"/>
    <cfRule type="duplicateValues" dxfId="8370" priority="802"/>
    <cfRule type="duplicateValues" dxfId="8369" priority="803"/>
    <cfRule type="duplicateValues" dxfId="8368" priority="804"/>
    <cfRule type="duplicateValues" dxfId="8367" priority="805"/>
    <cfRule type="duplicateValues" dxfId="8366" priority="806"/>
  </conditionalFormatting>
  <conditionalFormatting sqref="L436">
    <cfRule type="duplicateValues" dxfId="8365" priority="687"/>
    <cfRule type="duplicateValues" dxfId="8364" priority="688"/>
    <cfRule type="duplicateValues" dxfId="8363" priority="689"/>
    <cfRule type="duplicateValues" dxfId="8362" priority="690"/>
    <cfRule type="duplicateValues" dxfId="8361" priority="691"/>
    <cfRule type="duplicateValues" dxfId="8360" priority="692"/>
    <cfRule type="duplicateValues" dxfId="8359" priority="693"/>
    <cfRule type="duplicateValues" dxfId="8358" priority="694"/>
    <cfRule type="duplicateValues" dxfId="8357" priority="695"/>
    <cfRule type="duplicateValues" dxfId="8356" priority="696"/>
    <cfRule type="duplicateValues" dxfId="8355" priority="697"/>
    <cfRule type="duplicateValues" dxfId="8354" priority="698"/>
    <cfRule type="duplicateValues" dxfId="8353" priority="699"/>
    <cfRule type="duplicateValues" dxfId="8352" priority="700"/>
    <cfRule type="duplicateValues" dxfId="8351" priority="701"/>
    <cfRule type="duplicateValues" dxfId="8350" priority="702"/>
    <cfRule type="duplicateValues" dxfId="8349" priority="703"/>
    <cfRule type="duplicateValues" dxfId="8348" priority="704"/>
    <cfRule type="duplicateValues" dxfId="8347" priority="705"/>
    <cfRule type="duplicateValues" dxfId="8346" priority="706"/>
    <cfRule type="duplicateValues" dxfId="8345" priority="707"/>
    <cfRule type="duplicateValues" dxfId="8344" priority="708"/>
    <cfRule type="duplicateValues" dxfId="8343" priority="709"/>
    <cfRule type="duplicateValues" dxfId="8342" priority="710"/>
    <cfRule type="duplicateValues" dxfId="8341" priority="711"/>
    <cfRule type="duplicateValues" dxfId="8340" priority="712"/>
    <cfRule type="duplicateValues" dxfId="8339" priority="713"/>
    <cfRule type="duplicateValues" dxfId="8338" priority="714"/>
    <cfRule type="duplicateValues" dxfId="8337" priority="715"/>
    <cfRule type="duplicateValues" dxfId="8336" priority="716"/>
    <cfRule type="duplicateValues" dxfId="8335" priority="717"/>
    <cfRule type="duplicateValues" dxfId="8334" priority="718"/>
    <cfRule type="duplicateValues" dxfId="8333" priority="719"/>
    <cfRule type="duplicateValues" dxfId="8332" priority="720"/>
    <cfRule type="duplicateValues" dxfId="8331" priority="721"/>
    <cfRule type="duplicateValues" dxfId="8330" priority="722"/>
    <cfRule type="duplicateValues" dxfId="8329" priority="723"/>
    <cfRule type="duplicateValues" dxfId="8328" priority="724"/>
    <cfRule type="duplicateValues" dxfId="8327" priority="725"/>
    <cfRule type="duplicateValues" dxfId="8326" priority="726"/>
    <cfRule type="duplicateValues" dxfId="8325" priority="727"/>
    <cfRule type="duplicateValues" dxfId="8324" priority="728"/>
    <cfRule type="duplicateValues" dxfId="8323" priority="729"/>
    <cfRule type="duplicateValues" dxfId="8322" priority="730"/>
    <cfRule type="duplicateValues" dxfId="8321" priority="731"/>
    <cfRule type="duplicateValues" dxfId="8320" priority="732"/>
    <cfRule type="duplicateValues" dxfId="8319" priority="733"/>
    <cfRule type="duplicateValues" dxfId="8318" priority="734"/>
    <cfRule type="duplicateValues" dxfId="8317" priority="735"/>
    <cfRule type="duplicateValues" dxfId="8316" priority="736"/>
    <cfRule type="duplicateValues" dxfId="8315" priority="737"/>
    <cfRule type="duplicateValues" dxfId="8314" priority="738"/>
    <cfRule type="duplicateValues" dxfId="8313" priority="739"/>
    <cfRule type="duplicateValues" dxfId="8312" priority="740"/>
    <cfRule type="duplicateValues" dxfId="8311" priority="741"/>
    <cfRule type="duplicateValues" dxfId="8310" priority="742"/>
    <cfRule type="duplicateValues" dxfId="8309" priority="743"/>
    <cfRule type="duplicateValues" dxfId="8308" priority="744"/>
    <cfRule type="duplicateValues" dxfId="8307" priority="745"/>
    <cfRule type="duplicateValues" dxfId="8306" priority="746"/>
  </conditionalFormatting>
  <conditionalFormatting sqref="L453">
    <cfRule type="duplicateValues" dxfId="8305" priority="670"/>
    <cfRule type="duplicateValues" dxfId="8304" priority="671"/>
    <cfRule type="duplicateValues" dxfId="8303" priority="672"/>
    <cfRule type="duplicateValues" dxfId="8302" priority="673"/>
    <cfRule type="duplicateValues" dxfId="8301" priority="674"/>
    <cfRule type="duplicateValues" dxfId="8300" priority="675"/>
    <cfRule type="duplicateValues" dxfId="8299" priority="676"/>
    <cfRule type="duplicateValues" dxfId="8298" priority="677"/>
    <cfRule type="duplicateValues" dxfId="8297" priority="678"/>
    <cfRule type="duplicateValues" dxfId="8296" priority="679"/>
    <cfRule type="duplicateValues" dxfId="8295" priority="680"/>
    <cfRule type="duplicateValues" dxfId="8294" priority="681"/>
    <cfRule type="duplicateValues" dxfId="8293" priority="682"/>
    <cfRule type="duplicateValues" dxfId="8292" priority="683"/>
    <cfRule type="duplicateValues" dxfId="8291" priority="684"/>
    <cfRule type="duplicateValues" dxfId="8290" priority="685"/>
    <cfRule type="duplicateValues" dxfId="8289" priority="686"/>
  </conditionalFormatting>
  <conditionalFormatting sqref="L453:L456">
    <cfRule type="duplicateValues" dxfId="8288" priority="470"/>
    <cfRule type="duplicateValues" dxfId="8287" priority="471"/>
    <cfRule type="duplicateValues" dxfId="8286" priority="472"/>
    <cfRule type="duplicateValues" dxfId="8285" priority="473"/>
    <cfRule type="duplicateValues" dxfId="8284" priority="474"/>
    <cfRule type="duplicateValues" dxfId="8283" priority="475"/>
    <cfRule type="duplicateValues" dxfId="8282" priority="476"/>
    <cfRule type="duplicateValues" dxfId="8281" priority="477"/>
    <cfRule type="duplicateValues" dxfId="8280" priority="478"/>
    <cfRule type="duplicateValues" dxfId="8279" priority="479"/>
    <cfRule type="duplicateValues" dxfId="8278" priority="480"/>
    <cfRule type="duplicateValues" dxfId="8277" priority="481"/>
    <cfRule type="duplicateValues" dxfId="8276" priority="482"/>
    <cfRule type="duplicateValues" dxfId="8275" priority="483"/>
    <cfRule type="duplicateValues" dxfId="8274" priority="484"/>
    <cfRule type="duplicateValues" dxfId="8273" priority="485"/>
    <cfRule type="duplicateValues" dxfId="8272" priority="486"/>
    <cfRule type="duplicateValues" dxfId="8271" priority="487"/>
    <cfRule type="duplicateValues" dxfId="8270" priority="488"/>
    <cfRule type="duplicateValues" dxfId="8269" priority="489"/>
    <cfRule type="duplicateValues" dxfId="8268" priority="490"/>
    <cfRule type="duplicateValues" dxfId="8267" priority="491"/>
    <cfRule type="duplicateValues" dxfId="8266" priority="492"/>
    <cfRule type="duplicateValues" dxfId="8265" priority="493"/>
    <cfRule type="duplicateValues" dxfId="8264" priority="494"/>
    <cfRule type="duplicateValues" dxfId="8263" priority="495"/>
    <cfRule type="duplicateValues" dxfId="8262" priority="496"/>
    <cfRule type="duplicateValues" dxfId="8261" priority="497"/>
    <cfRule type="duplicateValues" dxfId="8260" priority="498"/>
    <cfRule type="duplicateValues" dxfId="8259" priority="499"/>
    <cfRule type="duplicateValues" dxfId="8258" priority="500"/>
    <cfRule type="duplicateValues" dxfId="8257" priority="501"/>
    <cfRule type="duplicateValues" dxfId="8256" priority="502"/>
    <cfRule type="duplicateValues" dxfId="8255" priority="503"/>
  </conditionalFormatting>
  <conditionalFormatting sqref="L454">
    <cfRule type="duplicateValues" dxfId="8254" priority="654"/>
    <cfRule type="duplicateValues" dxfId="8253" priority="655"/>
    <cfRule type="duplicateValues" dxfId="8252" priority="656"/>
    <cfRule type="duplicateValues" dxfId="8251" priority="657"/>
    <cfRule type="duplicateValues" dxfId="8250" priority="658"/>
    <cfRule type="duplicateValues" dxfId="8249" priority="659"/>
    <cfRule type="duplicateValues" dxfId="8248" priority="660"/>
    <cfRule type="duplicateValues" dxfId="8247" priority="661"/>
    <cfRule type="duplicateValues" dxfId="8246" priority="662"/>
    <cfRule type="duplicateValues" dxfId="8245" priority="663"/>
    <cfRule type="duplicateValues" dxfId="8244" priority="664"/>
    <cfRule type="duplicateValues" dxfId="8243" priority="665"/>
    <cfRule type="duplicateValues" dxfId="8242" priority="666"/>
    <cfRule type="duplicateValues" dxfId="8241" priority="667"/>
    <cfRule type="duplicateValues" dxfId="8240" priority="668"/>
    <cfRule type="duplicateValues" dxfId="8239" priority="669"/>
  </conditionalFormatting>
  <conditionalFormatting sqref="L454:L456">
    <cfRule type="duplicateValues" dxfId="8238" priority="461"/>
    <cfRule type="duplicateValues" dxfId="8237" priority="462"/>
    <cfRule type="duplicateValues" dxfId="8236" priority="463"/>
    <cfRule type="duplicateValues" dxfId="8235" priority="464"/>
    <cfRule type="duplicateValues" dxfId="8234" priority="465"/>
    <cfRule type="duplicateValues" dxfId="8233" priority="466"/>
    <cfRule type="duplicateValues" dxfId="8232" priority="467"/>
    <cfRule type="duplicateValues" dxfId="8231" priority="468"/>
    <cfRule type="duplicateValues" dxfId="8230" priority="469"/>
  </conditionalFormatting>
  <conditionalFormatting sqref="L455:L456">
    <cfRule type="duplicateValues" dxfId="8229" priority="445"/>
    <cfRule type="duplicateValues" dxfId="8228" priority="446"/>
    <cfRule type="duplicateValues" dxfId="8227" priority="447"/>
    <cfRule type="duplicateValues" dxfId="8226" priority="448"/>
    <cfRule type="duplicateValues" dxfId="8225" priority="449"/>
    <cfRule type="duplicateValues" dxfId="8224" priority="450"/>
    <cfRule type="duplicateValues" dxfId="8223" priority="451"/>
    <cfRule type="duplicateValues" dxfId="8222" priority="452"/>
    <cfRule type="duplicateValues" dxfId="8221" priority="453"/>
    <cfRule type="duplicateValues" dxfId="8220" priority="454"/>
    <cfRule type="duplicateValues" dxfId="8219" priority="455"/>
    <cfRule type="duplicateValues" dxfId="8218" priority="456"/>
    <cfRule type="duplicateValues" dxfId="8217" priority="457"/>
    <cfRule type="duplicateValues" dxfId="8216" priority="458"/>
    <cfRule type="duplicateValues" dxfId="8215" priority="459"/>
    <cfRule type="duplicateValues" dxfId="8214" priority="460"/>
  </conditionalFormatting>
  <conditionalFormatting sqref="L42:N43">
    <cfRule type="duplicateValues" dxfId="8213" priority="4315"/>
    <cfRule type="duplicateValues" dxfId="8212" priority="4316"/>
    <cfRule type="duplicateValues" dxfId="8211" priority="4317"/>
    <cfRule type="duplicateValues" dxfId="8210" priority="4318"/>
    <cfRule type="duplicateValues" dxfId="8209" priority="4319"/>
  </conditionalFormatting>
  <conditionalFormatting sqref="L45:N65">
    <cfRule type="duplicateValues" dxfId="8208" priority="4305"/>
    <cfRule type="duplicateValues" dxfId="8207" priority="4306"/>
    <cfRule type="duplicateValues" dxfId="8206" priority="4307"/>
    <cfRule type="duplicateValues" dxfId="8205" priority="4308"/>
    <cfRule type="duplicateValues" dxfId="8204" priority="4309"/>
  </conditionalFormatting>
  <conditionalFormatting sqref="L70:N70">
    <cfRule type="duplicateValues" dxfId="8203" priority="2256"/>
    <cfRule type="duplicateValues" dxfId="8202" priority="2257"/>
    <cfRule type="duplicateValues" dxfId="8201" priority="2258"/>
    <cfRule type="duplicateValues" dxfId="8200" priority="2259"/>
    <cfRule type="duplicateValues" dxfId="8199" priority="2260"/>
    <cfRule type="duplicateValues" dxfId="8198" priority="2261"/>
    <cfRule type="duplicateValues" dxfId="8197" priority="2262"/>
    <cfRule type="duplicateValues" dxfId="8196" priority="2263"/>
    <cfRule type="duplicateValues" dxfId="8195" priority="2264"/>
    <cfRule type="duplicateValues" dxfId="8194" priority="2265"/>
    <cfRule type="duplicateValues" dxfId="8193" priority="2266"/>
    <cfRule type="duplicateValues" dxfId="8192" priority="2267"/>
  </conditionalFormatting>
  <conditionalFormatting sqref="L184:N184">
    <cfRule type="duplicateValues" dxfId="8191" priority="3539"/>
    <cfRule type="duplicateValues" dxfId="8190" priority="3540"/>
    <cfRule type="duplicateValues" dxfId="8189" priority="3541"/>
    <cfRule type="duplicateValues" dxfId="8188" priority="3542"/>
    <cfRule type="duplicateValues" dxfId="8187" priority="3543"/>
    <cfRule type="duplicateValues" dxfId="8186" priority="3544"/>
    <cfRule type="duplicateValues" dxfId="8185" priority="3545"/>
    <cfRule type="duplicateValues" dxfId="8184" priority="3546"/>
    <cfRule type="duplicateValues" dxfId="8183" priority="3547"/>
    <cfRule type="duplicateValues" dxfId="8182" priority="3548"/>
    <cfRule type="duplicateValues" dxfId="8181" priority="3549"/>
    <cfRule type="duplicateValues" dxfId="8180" priority="3550"/>
    <cfRule type="duplicateValues" dxfId="8179" priority="3551"/>
    <cfRule type="duplicateValues" dxfId="8178" priority="3552"/>
    <cfRule type="duplicateValues" dxfId="8177" priority="3553"/>
    <cfRule type="duplicateValues" dxfId="8176" priority="3554"/>
    <cfRule type="duplicateValues" dxfId="8175" priority="3555"/>
    <cfRule type="duplicateValues" dxfId="8174" priority="3556"/>
    <cfRule type="duplicateValues" dxfId="8173" priority="3557"/>
    <cfRule type="duplicateValues" dxfId="8172" priority="3558"/>
    <cfRule type="duplicateValues" dxfId="8171" priority="3559"/>
    <cfRule type="duplicateValues" dxfId="8170" priority="3560"/>
    <cfRule type="duplicateValues" dxfId="8169" priority="3561"/>
    <cfRule type="duplicateValues" dxfId="8168" priority="3562"/>
    <cfRule type="duplicateValues" dxfId="8167" priority="3563"/>
    <cfRule type="duplicateValues" dxfId="8166" priority="3564"/>
    <cfRule type="duplicateValues" dxfId="8165" priority="3565"/>
    <cfRule type="duplicateValues" dxfId="8164" priority="3566"/>
    <cfRule type="duplicateValues" dxfId="8163" priority="3567"/>
    <cfRule type="duplicateValues" dxfId="8162" priority="3568"/>
    <cfRule type="duplicateValues" dxfId="8161" priority="3569"/>
    <cfRule type="duplicateValues" dxfId="8160" priority="3570"/>
    <cfRule type="duplicateValues" dxfId="8159" priority="3571"/>
    <cfRule type="duplicateValues" dxfId="8158" priority="3572"/>
    <cfRule type="duplicateValues" dxfId="8157" priority="3573"/>
    <cfRule type="duplicateValues" dxfId="8156" priority="3574"/>
    <cfRule type="duplicateValues" dxfId="8155" priority="3575"/>
    <cfRule type="duplicateValues" dxfId="8154" priority="3576"/>
    <cfRule type="duplicateValues" dxfId="8153" priority="3577"/>
    <cfRule type="duplicateValues" dxfId="8152" priority="3578"/>
    <cfRule type="duplicateValues" dxfId="8151" priority="3579"/>
    <cfRule type="duplicateValues" dxfId="8150" priority="3580"/>
    <cfRule type="duplicateValues" dxfId="8149" priority="3581"/>
    <cfRule type="duplicateValues" dxfId="8148" priority="3582"/>
    <cfRule type="duplicateValues" dxfId="8147" priority="3583"/>
    <cfRule type="duplicateValues" dxfId="8146" priority="3584"/>
    <cfRule type="duplicateValues" dxfId="8145" priority="3585"/>
    <cfRule type="duplicateValues" dxfId="8144" priority="3586"/>
    <cfRule type="duplicateValues" dxfId="8143" priority="3587"/>
    <cfRule type="duplicateValues" dxfId="8142" priority="3588"/>
    <cfRule type="duplicateValues" dxfId="8141" priority="3589"/>
    <cfRule type="duplicateValues" dxfId="8140" priority="3590"/>
    <cfRule type="duplicateValues" dxfId="8139" priority="3591"/>
    <cfRule type="duplicateValues" dxfId="8138" priority="3592"/>
    <cfRule type="duplicateValues" dxfId="8137" priority="3593"/>
    <cfRule type="duplicateValues" dxfId="8136" priority="3594"/>
    <cfRule type="duplicateValues" dxfId="8135" priority="3595"/>
    <cfRule type="duplicateValues" dxfId="8134" priority="3596"/>
    <cfRule type="duplicateValues" dxfId="8133" priority="3597"/>
    <cfRule type="duplicateValues" dxfId="8132" priority="3598"/>
    <cfRule type="duplicateValues" dxfId="8131" priority="3599"/>
    <cfRule type="duplicateValues" dxfId="8130" priority="3600"/>
    <cfRule type="duplicateValues" dxfId="8129" priority="3601"/>
    <cfRule type="duplicateValues" dxfId="8128" priority="3602"/>
    <cfRule type="duplicateValues" dxfId="8127" priority="3603"/>
    <cfRule type="duplicateValues" dxfId="8126" priority="3604"/>
    <cfRule type="duplicateValues" dxfId="8125" priority="3605"/>
    <cfRule type="duplicateValues" dxfId="8124" priority="3606"/>
    <cfRule type="duplicateValues" dxfId="8123" priority="3607"/>
    <cfRule type="duplicateValues" dxfId="8122" priority="3608"/>
  </conditionalFormatting>
  <conditionalFormatting sqref="L186:N186">
    <cfRule type="duplicateValues" dxfId="8121" priority="3469"/>
    <cfRule type="duplicateValues" dxfId="8120" priority="3470"/>
    <cfRule type="duplicateValues" dxfId="8119" priority="3471"/>
    <cfRule type="duplicateValues" dxfId="8118" priority="3472"/>
    <cfRule type="duplicateValues" dxfId="8117" priority="3473"/>
    <cfRule type="duplicateValues" dxfId="8116" priority="3474"/>
    <cfRule type="duplicateValues" dxfId="8115" priority="3475"/>
    <cfRule type="duplicateValues" dxfId="8114" priority="3476"/>
    <cfRule type="duplicateValues" dxfId="8113" priority="3477"/>
    <cfRule type="duplicateValues" dxfId="8112" priority="3478"/>
    <cfRule type="duplicateValues" dxfId="8111" priority="3479"/>
    <cfRule type="duplicateValues" dxfId="8110" priority="3480"/>
    <cfRule type="duplicateValues" dxfId="8109" priority="3481"/>
    <cfRule type="duplicateValues" dxfId="8108" priority="3482"/>
    <cfRule type="duplicateValues" dxfId="8107" priority="3483"/>
    <cfRule type="duplicateValues" dxfId="8106" priority="3484"/>
    <cfRule type="duplicateValues" dxfId="8105" priority="3485"/>
    <cfRule type="duplicateValues" dxfId="8104" priority="3486"/>
    <cfRule type="duplicateValues" dxfId="8103" priority="3487"/>
    <cfRule type="duplicateValues" dxfId="8102" priority="3488"/>
    <cfRule type="duplicateValues" dxfId="8101" priority="3489"/>
    <cfRule type="duplicateValues" dxfId="8100" priority="3490"/>
    <cfRule type="duplicateValues" dxfId="8099" priority="3491"/>
    <cfRule type="duplicateValues" dxfId="8098" priority="3492"/>
    <cfRule type="duplicateValues" dxfId="8097" priority="3493"/>
    <cfRule type="duplicateValues" dxfId="8096" priority="3494"/>
    <cfRule type="duplicateValues" dxfId="8095" priority="3495"/>
    <cfRule type="duplicateValues" dxfId="8094" priority="3496"/>
    <cfRule type="duplicateValues" dxfId="8093" priority="3497"/>
    <cfRule type="duplicateValues" dxfId="8092" priority="3498"/>
    <cfRule type="duplicateValues" dxfId="8091" priority="3499"/>
    <cfRule type="duplicateValues" dxfId="8090" priority="3500"/>
    <cfRule type="duplicateValues" dxfId="8089" priority="3501"/>
    <cfRule type="duplicateValues" dxfId="8088" priority="3502"/>
    <cfRule type="duplicateValues" dxfId="8087" priority="3503"/>
    <cfRule type="duplicateValues" dxfId="8086" priority="3504"/>
    <cfRule type="duplicateValues" dxfId="8085" priority="3505"/>
    <cfRule type="duplicateValues" dxfId="8084" priority="3506"/>
    <cfRule type="duplicateValues" dxfId="8083" priority="3507"/>
    <cfRule type="duplicateValues" dxfId="8082" priority="3508"/>
    <cfRule type="duplicateValues" dxfId="8081" priority="3509"/>
    <cfRule type="duplicateValues" dxfId="8080" priority="3510"/>
    <cfRule type="duplicateValues" dxfId="8079" priority="3511"/>
    <cfRule type="duplicateValues" dxfId="8078" priority="3512"/>
    <cfRule type="duplicateValues" dxfId="8077" priority="3513"/>
    <cfRule type="duplicateValues" dxfId="8076" priority="3514"/>
    <cfRule type="duplicateValues" dxfId="8075" priority="3515"/>
    <cfRule type="duplicateValues" dxfId="8074" priority="3516"/>
    <cfRule type="duplicateValues" dxfId="8073" priority="3517"/>
    <cfRule type="duplicateValues" dxfId="8072" priority="3518"/>
    <cfRule type="duplicateValues" dxfId="8071" priority="3519"/>
    <cfRule type="duplicateValues" dxfId="8070" priority="3520"/>
    <cfRule type="duplicateValues" dxfId="8069" priority="3521"/>
    <cfRule type="duplicateValues" dxfId="8068" priority="3522"/>
    <cfRule type="duplicateValues" dxfId="8067" priority="3523"/>
    <cfRule type="duplicateValues" dxfId="8066" priority="3524"/>
    <cfRule type="duplicateValues" dxfId="8065" priority="3525"/>
    <cfRule type="duplicateValues" dxfId="8064" priority="3526"/>
    <cfRule type="duplicateValues" dxfId="8063" priority="3527"/>
    <cfRule type="duplicateValues" dxfId="8062" priority="3528"/>
    <cfRule type="duplicateValues" dxfId="8061" priority="3529"/>
    <cfRule type="duplicateValues" dxfId="8060" priority="3530"/>
    <cfRule type="duplicateValues" dxfId="8059" priority="3531"/>
    <cfRule type="duplicateValues" dxfId="8058" priority="3532"/>
    <cfRule type="duplicateValues" dxfId="8057" priority="3533"/>
    <cfRule type="duplicateValues" dxfId="8056" priority="3534"/>
    <cfRule type="duplicateValues" dxfId="8055" priority="3535"/>
    <cfRule type="duplicateValues" dxfId="8054" priority="3536"/>
    <cfRule type="duplicateValues" dxfId="8053" priority="3537"/>
    <cfRule type="duplicateValues" dxfId="8052" priority="3538"/>
  </conditionalFormatting>
  <conditionalFormatting sqref="L352:N352">
    <cfRule type="duplicateValues" dxfId="8051" priority="312"/>
    <cfRule type="duplicateValues" dxfId="8050" priority="313"/>
    <cfRule type="duplicateValues" dxfId="8049" priority="314"/>
    <cfRule type="duplicateValues" dxfId="8048" priority="315"/>
    <cfRule type="duplicateValues" dxfId="8047" priority="316"/>
    <cfRule type="duplicateValues" dxfId="8046" priority="317"/>
    <cfRule type="duplicateValues" dxfId="8045" priority="318"/>
    <cfRule type="duplicateValues" dxfId="8044" priority="319"/>
    <cfRule type="duplicateValues" dxfId="8043" priority="320"/>
    <cfRule type="duplicateValues" dxfId="8042" priority="321"/>
    <cfRule type="duplicateValues" dxfId="8041" priority="322"/>
    <cfRule type="duplicateValues" dxfId="8040" priority="323"/>
    <cfRule type="duplicateValues" dxfId="8039" priority="324"/>
    <cfRule type="duplicateValues" dxfId="8038" priority="325"/>
    <cfRule type="duplicateValues" dxfId="8037" priority="326"/>
    <cfRule type="duplicateValues" dxfId="8036" priority="327"/>
    <cfRule type="duplicateValues" dxfId="8035" priority="328"/>
    <cfRule type="duplicateValues" dxfId="8034" priority="329"/>
    <cfRule type="duplicateValues" dxfId="8033" priority="330"/>
    <cfRule type="duplicateValues" dxfId="8032" priority="331"/>
    <cfRule type="duplicateValues" dxfId="8031" priority="332"/>
    <cfRule type="duplicateValues" dxfId="8030" priority="333"/>
    <cfRule type="duplicateValues" dxfId="8029" priority="334"/>
    <cfRule type="duplicateValues" dxfId="8028" priority="335"/>
    <cfRule type="duplicateValues" dxfId="8027" priority="336"/>
    <cfRule type="duplicateValues" dxfId="8026" priority="337"/>
    <cfRule type="duplicateValues" dxfId="8025" priority="338"/>
    <cfRule type="duplicateValues" dxfId="8024" priority="339"/>
    <cfRule type="duplicateValues" dxfId="8023" priority="340"/>
    <cfRule type="duplicateValues" dxfId="8022" priority="341"/>
    <cfRule type="duplicateValues" dxfId="8021" priority="342"/>
    <cfRule type="duplicateValues" dxfId="8020" priority="343"/>
    <cfRule type="duplicateValues" dxfId="8019" priority="344"/>
    <cfRule type="duplicateValues" dxfId="8018" priority="345"/>
    <cfRule type="duplicateValues" dxfId="8017" priority="346"/>
    <cfRule type="duplicateValues" dxfId="8016" priority="347"/>
    <cfRule type="duplicateValues" dxfId="8015" priority="348"/>
    <cfRule type="duplicateValues" dxfId="8014" priority="349"/>
    <cfRule type="duplicateValues" dxfId="8013" priority="350"/>
    <cfRule type="duplicateValues" dxfId="8012" priority="351"/>
    <cfRule type="duplicateValues" dxfId="8011" priority="352"/>
    <cfRule type="duplicateValues" dxfId="8010" priority="353"/>
    <cfRule type="duplicateValues" dxfId="8009" priority="354"/>
    <cfRule type="duplicateValues" dxfId="8008" priority="355"/>
    <cfRule type="duplicateValues" dxfId="8007" priority="356"/>
    <cfRule type="duplicateValues" dxfId="8006" priority="357"/>
    <cfRule type="duplicateValues" dxfId="8005" priority="358"/>
    <cfRule type="duplicateValues" dxfId="8004" priority="359"/>
    <cfRule type="duplicateValues" dxfId="8003" priority="360"/>
    <cfRule type="duplicateValues" dxfId="8002" priority="361"/>
    <cfRule type="duplicateValues" dxfId="8001" priority="362"/>
    <cfRule type="duplicateValues" dxfId="8000" priority="363"/>
    <cfRule type="duplicateValues" dxfId="7999" priority="364"/>
    <cfRule type="duplicateValues" dxfId="7998" priority="365"/>
    <cfRule type="duplicateValues" dxfId="7997" priority="366"/>
    <cfRule type="duplicateValues" dxfId="7996" priority="367"/>
    <cfRule type="duplicateValues" dxfId="7995" priority="368"/>
    <cfRule type="duplicateValues" dxfId="7994" priority="369"/>
    <cfRule type="duplicateValues" dxfId="7993" priority="370"/>
    <cfRule type="duplicateValues" dxfId="7992" priority="371"/>
    <cfRule type="duplicateValues" dxfId="7991" priority="372"/>
    <cfRule type="duplicateValues" dxfId="7990" priority="373"/>
    <cfRule type="duplicateValues" dxfId="7989" priority="374"/>
    <cfRule type="duplicateValues" dxfId="7988" priority="375"/>
    <cfRule type="duplicateValues" dxfId="7987" priority="376"/>
    <cfRule type="duplicateValues" dxfId="7986" priority="377"/>
    <cfRule type="duplicateValues" dxfId="7985" priority="378"/>
    <cfRule type="duplicateValues" dxfId="7984" priority="379"/>
    <cfRule type="duplicateValues" dxfId="7983" priority="380"/>
    <cfRule type="duplicateValues" dxfId="7982" priority="381"/>
    <cfRule type="duplicateValues" dxfId="7981" priority="382"/>
    <cfRule type="duplicateValues" dxfId="7980" priority="383"/>
    <cfRule type="duplicateValues" dxfId="7979" priority="384"/>
    <cfRule type="duplicateValues" dxfId="7978" priority="385"/>
    <cfRule type="duplicateValues" dxfId="7977" priority="386"/>
    <cfRule type="duplicateValues" dxfId="7976" priority="387"/>
    <cfRule type="duplicateValues" dxfId="7975" priority="388"/>
    <cfRule type="duplicateValues" dxfId="7974" priority="389"/>
    <cfRule type="duplicateValues" dxfId="7973" priority="390"/>
    <cfRule type="duplicateValues" dxfId="7972" priority="391"/>
    <cfRule type="duplicateValues" dxfId="7971" priority="392"/>
    <cfRule type="duplicateValues" dxfId="7970" priority="393"/>
    <cfRule type="duplicateValues" dxfId="7969" priority="394"/>
    <cfRule type="duplicateValues" dxfId="7968" priority="395"/>
    <cfRule type="duplicateValues" dxfId="7967" priority="396"/>
    <cfRule type="duplicateValues" dxfId="7966" priority="397"/>
    <cfRule type="duplicateValues" dxfId="7965" priority="398"/>
    <cfRule type="duplicateValues" dxfId="7964" priority="399"/>
    <cfRule type="duplicateValues" dxfId="7963" priority="400"/>
    <cfRule type="duplicateValues" dxfId="7962" priority="401"/>
    <cfRule type="duplicateValues" dxfId="7961" priority="402"/>
    <cfRule type="duplicateValues" dxfId="7960" priority="403"/>
    <cfRule type="duplicateValues" dxfId="7959" priority="404"/>
    <cfRule type="duplicateValues" dxfId="7958" priority="405"/>
    <cfRule type="duplicateValues" dxfId="7957" priority="406"/>
    <cfRule type="duplicateValues" dxfId="7956" priority="407"/>
    <cfRule type="duplicateValues" dxfId="7955" priority="408"/>
    <cfRule type="duplicateValues" dxfId="7954" priority="409"/>
    <cfRule type="duplicateValues" dxfId="7953" priority="410"/>
  </conditionalFormatting>
  <conditionalFormatting sqref="L187:O187">
    <cfRule type="duplicateValues" dxfId="7952" priority="3399"/>
    <cfRule type="duplicateValues" dxfId="7951" priority="3400"/>
    <cfRule type="duplicateValues" dxfId="7950" priority="3401"/>
    <cfRule type="duplicateValues" dxfId="7949" priority="3402"/>
    <cfRule type="duplicateValues" dxfId="7948" priority="3403"/>
    <cfRule type="duplicateValues" dxfId="7947" priority="3404"/>
    <cfRule type="duplicateValues" dxfId="7946" priority="3405"/>
    <cfRule type="duplicateValues" dxfId="7945" priority="3406"/>
    <cfRule type="duplicateValues" dxfId="7944" priority="3407"/>
    <cfRule type="duplicateValues" dxfId="7943" priority="3408"/>
    <cfRule type="duplicateValues" dxfId="7942" priority="3409"/>
    <cfRule type="duplicateValues" dxfId="7941" priority="3410"/>
    <cfRule type="duplicateValues" dxfId="7940" priority="3411"/>
    <cfRule type="duplicateValues" dxfId="7939" priority="3412"/>
    <cfRule type="duplicateValues" dxfId="7938" priority="3413"/>
    <cfRule type="duplicateValues" dxfId="7937" priority="3414"/>
    <cfRule type="duplicateValues" dxfId="7936" priority="3415"/>
    <cfRule type="duplicateValues" dxfId="7935" priority="3416"/>
    <cfRule type="duplicateValues" dxfId="7934" priority="3417"/>
    <cfRule type="duplicateValues" dxfId="7933" priority="3418"/>
    <cfRule type="duplicateValues" dxfId="7932" priority="3419"/>
    <cfRule type="duplicateValues" dxfId="7931" priority="3420"/>
    <cfRule type="duplicateValues" dxfId="7930" priority="3421"/>
    <cfRule type="duplicateValues" dxfId="7929" priority="3422"/>
    <cfRule type="duplicateValues" dxfId="7928" priority="3423"/>
    <cfRule type="duplicateValues" dxfId="7927" priority="3424"/>
    <cfRule type="duplicateValues" dxfId="7926" priority="3425"/>
    <cfRule type="duplicateValues" dxfId="7925" priority="3426"/>
    <cfRule type="duplicateValues" dxfId="7924" priority="3427"/>
    <cfRule type="duplicateValues" dxfId="7923" priority="3428"/>
    <cfRule type="duplicateValues" dxfId="7922" priority="3429"/>
    <cfRule type="duplicateValues" dxfId="7921" priority="3430"/>
    <cfRule type="duplicateValues" dxfId="7920" priority="3431"/>
    <cfRule type="duplicateValues" dxfId="7919" priority="3432"/>
    <cfRule type="duplicateValues" dxfId="7918" priority="3433"/>
    <cfRule type="duplicateValues" dxfId="7917" priority="3434"/>
    <cfRule type="duplicateValues" dxfId="7916" priority="3435"/>
    <cfRule type="duplicateValues" dxfId="7915" priority="3436"/>
    <cfRule type="duplicateValues" dxfId="7914" priority="3437"/>
    <cfRule type="duplicateValues" dxfId="7913" priority="3438"/>
    <cfRule type="duplicateValues" dxfId="7912" priority="3439"/>
    <cfRule type="duplicateValues" dxfId="7911" priority="3440"/>
    <cfRule type="duplicateValues" dxfId="7910" priority="3441"/>
    <cfRule type="duplicateValues" dxfId="7909" priority="3442"/>
    <cfRule type="duplicateValues" dxfId="7908" priority="3443"/>
    <cfRule type="duplicateValues" dxfId="7907" priority="3444"/>
    <cfRule type="duplicateValues" dxfId="7906" priority="3445"/>
    <cfRule type="duplicateValues" dxfId="7905" priority="3446"/>
    <cfRule type="duplicateValues" dxfId="7904" priority="3447"/>
    <cfRule type="duplicateValues" dxfId="7903" priority="3448"/>
    <cfRule type="duplicateValues" dxfId="7902" priority="3449"/>
    <cfRule type="duplicateValues" dxfId="7901" priority="3450"/>
    <cfRule type="duplicateValues" dxfId="7900" priority="3451"/>
    <cfRule type="duplicateValues" dxfId="7899" priority="3452"/>
    <cfRule type="duplicateValues" dxfId="7898" priority="3453"/>
    <cfRule type="duplicateValues" dxfId="7897" priority="3454"/>
    <cfRule type="duplicateValues" dxfId="7896" priority="3455"/>
    <cfRule type="duplicateValues" dxfId="7895" priority="3456"/>
    <cfRule type="duplicateValues" dxfId="7894" priority="3457"/>
    <cfRule type="duplicateValues" dxfId="7893" priority="3458"/>
    <cfRule type="duplicateValues" dxfId="7892" priority="3459"/>
    <cfRule type="duplicateValues" dxfId="7891" priority="3460"/>
    <cfRule type="duplicateValues" dxfId="7890" priority="3461"/>
    <cfRule type="duplicateValues" dxfId="7889" priority="3462"/>
    <cfRule type="duplicateValues" dxfId="7888" priority="3463"/>
    <cfRule type="duplicateValues" dxfId="7887" priority="3464"/>
    <cfRule type="duplicateValues" dxfId="7886" priority="3465"/>
    <cfRule type="duplicateValues" dxfId="7885" priority="3466"/>
    <cfRule type="duplicateValues" dxfId="7884" priority="3467"/>
    <cfRule type="duplicateValues" dxfId="7883" priority="3468"/>
  </conditionalFormatting>
  <hyperlinks>
    <hyperlink ref="L9" r:id="rId1" display="https://shop.scoobic.com/es/propulsion-electrica-light-l5/2818-conjunto-de-motor-light-l5.html" xr:uid="{27FF8E72-F899-4F0F-998B-FC5C840D3926}"/>
    <hyperlink ref="L92" r:id="rId2" display="https://shop.scoobic.com/es/Inicio/2821-conjunto-maneta-freno-izquierdo-con-bomba-l5.html" xr:uid="{C10FA56A-FA5E-425B-9EEA-A674C17FDA91}"/>
    <hyperlink ref="L27" r:id="rId3" display="https://shop.scoobic.com/es/eje-trasero-light-l5/2820-grupo-diferencial-light-l5.html" xr:uid="{BBC0133F-04A4-477D-8248-FCAE445FFA00}"/>
    <hyperlink ref="L93" r:id="rId4" display="https://shop.scoobic.com/es/Inicio/2821-conjunto-maneta-freno-izquierdo-con-bomba-l5.html" xr:uid="{F50B2979-7295-4999-A441-4FDFF082D13C}"/>
    <hyperlink ref="L41" r:id="rId5" display="https://shop.scoobic.com/es/sistema-de-inclinacion-nuevo-con-tapa-de-control-/2841-anillo-de-sellado-.html" xr:uid="{21281524-C210-4596-A98A-7DDE77BF3E6A}"/>
    <hyperlink ref="L42" r:id="rId6" display="https://shop.scoobic.com/es/sistema-de-inclinacion-nuevo-con-tapa-de-control-/2842-cojinete-eje-tipo-6208-2rz.html" xr:uid="{30F3657A-A9C7-4E68-B594-76C6054D8AE9}"/>
    <hyperlink ref="N42" r:id="rId7" display="https://shop.scoobic.com/es/sistema-de-inclinacion-nuevo-con-tapa-de-control-/2842-cojinete-eje-tipo-6208-2rz.html" xr:uid="{CCF89E69-0C3B-421E-95FA-F0BC7E2BE3BB}"/>
    <hyperlink ref="L43" r:id="rId8" display="https://shop.scoobic.com/es/sistema-de-inclinacion-nuevo-con-tapa-de-control-/2840-eje-principal-sistema-de-inclinacion-.html" xr:uid="{914FBBC0-8595-4733-A06D-03D895FCB8FE}"/>
    <hyperlink ref="N43" r:id="rId9" display="https://shop.scoobic.com/es/sistema-de-inclinacion-nuevo-con-tapa-de-control-/2840-eje-principal-sistema-de-inclinacion-.html" xr:uid="{20A86DAA-2695-4E21-AE20-64DD2C88D363}"/>
    <hyperlink ref="L44" r:id="rId10" display="https://shop.scoobic.com/es/sistema-de-inclinacion-nuevo-con-tapa-de-control-/2843-leva-.html" xr:uid="{B198AB61-85A8-41D3-8020-711CD50CB818}"/>
    <hyperlink ref="N45" r:id="rId11" display="https://shop.scoobic.com/es/sistema-de-inclinacion-nuevo-con-tapa-de-control-/2844-manguito-espaciador-mediano.html" xr:uid="{A09B8F4D-1D29-4596-AD69-72826860F9D5}"/>
    <hyperlink ref="L45" r:id="rId12" display="https://shop.scoobic.com/es/sistema-de-inclinacion-nuevo-con-tapa-de-control-/2844-manguito-espaciador-mediano.html" xr:uid="{770DAB76-6487-487E-8600-C4F7794A622F}"/>
    <hyperlink ref="N46" r:id="rId13" display="https://shop.scoobic.com/es/sistema-de-inclinacion-nuevo-con-tapa-de-control-/2845-bloqueo-limite-angular-.html" xr:uid="{37D8D415-31E1-4432-B7DA-B27631B3BB93}"/>
    <hyperlink ref="L46" r:id="rId14" display="https://shop.scoobic.com/es/sistema-de-inclinacion-nuevo-con-tapa-de-control-/2845-bloqueo-limite-angular-.html" xr:uid="{E64FBA3B-8C1C-4924-884C-61BBDCD48F61}"/>
    <hyperlink ref="N47" r:id="rId15" display="https://shop.scoobic.com/es/Inicio/2846-cojinete-6206-2rz-.html" xr:uid="{02994C32-E767-441D-A6B3-DBCE45914D31}"/>
    <hyperlink ref="L47" r:id="rId16" display="https://shop.scoobic.com/es/Inicio/2846-cojinete-6206-2rz-.html" xr:uid="{305AD7CC-5B20-4A20-AC00-8AAE07EE7B5D}"/>
    <hyperlink ref="N48" r:id="rId17" display="https://shop.scoobic.com/es/Inicio/2847-tuerca-ranurada-con-brida-hexagonal-.html" xr:uid="{62B22671-5CF3-429A-97ED-28575AEC5BD0}"/>
    <hyperlink ref="L48" r:id="rId18" display="https://shop.scoobic.com/es/Inicio/2847-tuerca-ranurada-con-brida-hexagonal-.html" xr:uid="{25A8EECE-1F24-40A4-8F52-32784D8ED6EB}"/>
    <hyperlink ref="L49" r:id="rId19" display="https://shop.scoobic.com/es/Inicio/2848-pasador-de-tuerca.html" xr:uid="{F65606BF-F5EB-4FA7-9883-C2BA099C66C7}"/>
    <hyperlink ref="N49" r:id="rId20" display="https://shop.scoobic.com/es/Inicio/2848-pasador-de-tuerca.html" xr:uid="{F31B3647-9400-47A8-B58B-A396350121A4}"/>
    <hyperlink ref="L50" r:id="rId21" display="https://shop.scoobic.com/es/Inicio/2849-tapa-superior-sistema-bloque-inclinacion-.html" xr:uid="{44F379DA-6160-4D5F-BE9E-AD8D1A0740C5}"/>
    <hyperlink ref="N50" r:id="rId22" display="https://shop.scoobic.com/es/Inicio/2849-tapa-superior-sistema-bloque-inclinacion-.html" xr:uid="{2E7CA4FC-37DD-4BC6-9E7C-36976BC27CD4}"/>
    <hyperlink ref="N51" r:id="rId23" display="https://shop.scoobic.com/es/Inicio/2850-junta-de-sellado-tapa-de-registro.html" xr:uid="{4F351032-FCF2-405C-B413-0FFE77134F79}"/>
    <hyperlink ref="L51" r:id="rId24" display="https://shop.scoobic.com/es/Inicio/2850-junta-de-sellado-tapa-de-registro.html" xr:uid="{83994025-9327-4F5D-B02E-91DAE3089869}"/>
    <hyperlink ref="L52" r:id="rId25" display="https://shop.scoobic.com/es/Inicio/2851-tapa-de-registro.html" xr:uid="{BCDCF735-541D-4F43-B33B-D3ABC85716FC}"/>
    <hyperlink ref="N52" r:id="rId26" display="https://shop.scoobic.com/es/Inicio/2851-tapa-de-registro.html" xr:uid="{E280B154-86EF-4433-8FC6-333D34B3C572}"/>
    <hyperlink ref="N53" r:id="rId27" display="https://shop.scoobic.com/es/Inicio/2852-manguito-guia-de-sellado-del-cable.html" xr:uid="{02897B57-727D-4CC7-A9BB-9DC16D2C2F2F}"/>
    <hyperlink ref="L53" r:id="rId28" display="https://shop.scoobic.com/es/Inicio/2852-manguito-guia-de-sellado-del-cable.html" xr:uid="{8E3FD569-0C45-4E82-9672-694BA702F88B}"/>
    <hyperlink ref="N54" r:id="rId29" display="https://shop.scoobic.com/es/Inicio/2853-amortiguadores-funda-eje-de-rotacion-.html" xr:uid="{0861CD0B-D969-4424-B059-2DE4D752C046}"/>
    <hyperlink ref="L54" r:id="rId30" display="https://shop.scoobic.com/es/Inicio/2853-amortiguadores-funda-eje-de-rotacion-.html" xr:uid="{F891ECBC-AB9D-4BDE-A335-5A19A1C05F05}"/>
    <hyperlink ref="N55" r:id="rId31" display="https://shop.scoobic.com/es/Inicio/2855-manguitos-de-posicionamiento.html" xr:uid="{EEE3010B-DF27-4A10-BADF-458BC33140DA}"/>
    <hyperlink ref="L55" r:id="rId32" display="https://shop.scoobic.com/es/Inicio/2855-manguitos-de-posicionamiento.html" xr:uid="{6B15C971-A28E-421E-8017-97E973CC8D57}"/>
    <hyperlink ref="L56" r:id="rId33" display="https://shop.scoobic.com/es/Inicio/2856-resorte-tension-de-retorno.html" xr:uid="{257C6B84-46B6-4694-BD23-6D84F79C544A}"/>
    <hyperlink ref="N56" r:id="rId34" display="https://shop.scoobic.com/es/Inicio/2856-resorte-tension-de-retorno.html" xr:uid="{55C1C462-3B66-4D38-8997-26080806E850}"/>
    <hyperlink ref="N57" r:id="rId35" display="https://shop.scoobic.com/es/Inicio/2857-brazo-de-accionamiento-del-bloqueo-de-incliancion-.html" xr:uid="{D7B49608-E8AB-4A61-B524-4FED25335CB0}"/>
    <hyperlink ref="L57" r:id="rId36" display="https://shop.scoobic.com/es/Inicio/2857-brazo-de-accionamiento-del-bloqueo-de-incliancion-.html" xr:uid="{D39C0A87-917E-49FE-9B91-099E72999608}"/>
    <hyperlink ref="L58" r:id="rId37" display="https://shop.scoobic.com/es/Inicio/2858-placa-de-conexion-del-bloque-de-bloqueo.html" xr:uid="{F007EC6B-FCD2-4684-B909-7272E12D590F}"/>
    <hyperlink ref="N58" r:id="rId38" display="https://shop.scoobic.com/es/Inicio/2858-placa-de-conexion-del-bloque-de-bloqueo.html" xr:uid="{D5300244-225A-463F-A6FD-C9024E6D018B}"/>
    <hyperlink ref="N59" r:id="rId39" display="https://shop.scoobic.com/es/Inicio/2859-bloque-de-bloqueo-del-sistema-de-inclinacion-.html" xr:uid="{FCDD020D-EA94-4B24-8B3B-C77D94AFDC72}"/>
    <hyperlink ref="L59" r:id="rId40" display="https://shop.scoobic.com/es/Inicio/2859-bloque-de-bloqueo-del-sistema-de-inclinacion-.html" xr:uid="{CFD87944-16C4-4C9B-B68C-050439A048F7}"/>
    <hyperlink ref="N60" r:id="rId41" display="https://shop.scoobic.com/es/Inicio/2861-brazo-de-conexion-de-cables.html" xr:uid="{A6B03237-DF3F-41BA-83C6-F2E8428C0719}"/>
    <hyperlink ref="L60" r:id="rId42" display="https://shop.scoobic.com/es/Inicio/2861-brazo-de-conexion-de-cables.html" xr:uid="{602F1821-8409-4095-82B2-89FFFD101790}"/>
    <hyperlink ref="N61" r:id="rId43" display="https://shop.scoobic.com/es/Inicio/2862-manguitos-de-cobre.html" xr:uid="{50BB2434-1EB7-4269-B9DF-D6A77E173CE4}"/>
    <hyperlink ref="N62" r:id="rId44" display="https://shop.scoobic.com/es/Inicio/2863-soporte-de-instalacion-del-bloque-de-bloqueo.html" xr:uid="{FDBB8704-02D7-4702-812C-7D676E31F2D1}"/>
    <hyperlink ref="L62" r:id="rId45" display="https://shop.scoobic.com/es/Inicio/2863-soporte-de-instalacion-del-bloque-de-bloqueo.html" xr:uid="{4DAEBA7B-E471-417C-A428-3AD1C8CC8D2B}"/>
    <hyperlink ref="N63" r:id="rId46" display="https://shop.scoobic.com/es/Inicio/2864-pasador-cilindrico-.html" xr:uid="{10FE0CC9-1C03-4464-A8F9-37CA8B9E7C4D}"/>
    <hyperlink ref="L63" r:id="rId47" display="https://shop.scoobic.com/es/Inicio/2864-pasador-cilindrico-.html" xr:uid="{518F70CC-3C9F-45CC-989F-DDF2915601F8}"/>
    <hyperlink ref="L64" r:id="rId48" display="https://shop.scoobic.com/es/Inicio/2865-soporte-resorte-de-tension-.html" xr:uid="{2A79BCD2-2A29-458F-A7AB-9B802E855A41}"/>
    <hyperlink ref="N64" r:id="rId49" display="https://shop.scoobic.com/es/Inicio/2865-soporte-resorte-de-tension-.html" xr:uid="{28466BBE-F5CA-4083-8A6D-5207555F8594}"/>
    <hyperlink ref="N65" r:id="rId50" display="https://shop.scoobic.com/es/Inicio/2866-tapa-inferior-sistema-bloque-inclinacion.html" xr:uid="{28294374-ED6C-4FF7-8D40-5FC5CF2A54A9}"/>
    <hyperlink ref="L65" r:id="rId51" display="https://shop.scoobic.com/es/Inicio/2866-tapa-inferior-sistema-bloque-inclinacion.html" xr:uid="{755208AF-A7BA-44F2-A345-E85810EFEDF3}"/>
    <hyperlink ref="L61" r:id="rId52" display="https://shop.scoobic.com/es/Inicio/2862-manguitos-de-cobre.html" xr:uid="{07FCEEE5-BF4F-4929-BE36-60069EA96FDA}"/>
    <hyperlink ref="G53" r:id="rId53" display="https://shop.scoobic.com/es/sistema-de-inclinacion-nuevo-con-tapa-de-control-/2841-anillo-de-sellado-.html" xr:uid="{EA0CD077-61B2-41EF-8CB1-14643B296C3A}"/>
    <hyperlink ref="G54" r:id="rId54" display="https://shop.scoobic.com/es/sistema-de-inclinacion-nuevo-con-tapa-de-control-/2842-cojinete-eje-tipo-6208-2rz.html" xr:uid="{CCA1377F-2BB5-4BE7-8FC8-ED3730D1E0FA}"/>
    <hyperlink ref="I54" r:id="rId55" display="https://shop.scoobic.com/es/sistema-de-inclinacion-nuevo-con-tapa-de-control-/2842-cojinete-eje-tipo-6208-2rz.html" xr:uid="{ECA6A9C5-2102-4E6C-9365-4510D6CA9F45}"/>
    <hyperlink ref="G55" r:id="rId56" display="https://shop.scoobic.com/es/sistema-de-inclinacion-nuevo-con-tapa-de-control-/2840-eje-principal-sistema-de-inclinacion-.html" xr:uid="{D066451D-E591-4471-8599-1B249F93A8DC}"/>
    <hyperlink ref="I55" r:id="rId57" display="https://shop.scoobic.com/es/sistema-de-inclinacion-nuevo-con-tapa-de-control-/2840-eje-principal-sistema-de-inclinacion-.html" xr:uid="{C92C8C28-A52B-4345-9B6F-C6EC7A2835F2}"/>
    <hyperlink ref="G56" r:id="rId58" display="https://shop.scoobic.com/es/sistema-de-inclinacion-nuevo-con-tapa-de-control-/2843-leva-.html" xr:uid="{4F317285-05D4-4742-A94D-5AE0D62405B1}"/>
    <hyperlink ref="I57" r:id="rId59" display="https://shop.scoobic.com/es/sistema-de-inclinacion-nuevo-con-tapa-de-control-/2844-manguito-espaciador-mediano.html" xr:uid="{527093F5-1F9B-4A95-9D78-5DF2550E504F}"/>
    <hyperlink ref="G57" r:id="rId60" display="https://shop.scoobic.com/es/sistema-de-inclinacion-nuevo-con-tapa-de-control-/2844-manguito-espaciador-mediano.html" xr:uid="{63916D82-A793-4CAD-8A22-FC4A455E8577}"/>
    <hyperlink ref="I58" r:id="rId61" display="https://shop.scoobic.com/es/sistema-de-inclinacion-nuevo-con-tapa-de-control-/2845-bloqueo-limite-angular-.html" xr:uid="{38CE51B9-590F-42A0-86FF-DBC978DCE46F}"/>
    <hyperlink ref="G58" r:id="rId62" display="https://shop.scoobic.com/es/sistema-de-inclinacion-nuevo-con-tapa-de-control-/2845-bloqueo-limite-angular-.html" xr:uid="{E57F3F21-DF82-4AF9-BE60-ACEC6BAD5ADF}"/>
    <hyperlink ref="I59" r:id="rId63" display="https://shop.scoobic.com/es/Inicio/2846-cojinete-6206-2rz-.html" xr:uid="{0D00A69E-D15B-4BF5-BB90-6A02BA085780}"/>
    <hyperlink ref="G59" r:id="rId64" display="https://shop.scoobic.com/es/Inicio/2846-cojinete-6206-2rz-.html" xr:uid="{10806601-AA59-4212-9DA2-DFC816E57FA5}"/>
    <hyperlink ref="I60" r:id="rId65" display="https://shop.scoobic.com/es/Inicio/2847-tuerca-ranurada-con-brida-hexagonal-.html" xr:uid="{6AC8AE7A-AEC2-476E-85CF-A61F7B2E972A}"/>
    <hyperlink ref="G60" r:id="rId66" display="https://shop.scoobic.com/es/Inicio/2847-tuerca-ranurada-con-brida-hexagonal-.html" xr:uid="{875BB1E1-88B3-46AA-BAD8-0DB1CFC64498}"/>
    <hyperlink ref="G61" r:id="rId67" display="https://shop.scoobic.com/es/Inicio/2848-pasador-de-tuerca.html" xr:uid="{4FA1BBC8-27E8-422F-AD6B-A2D58AF7103D}"/>
    <hyperlink ref="I61" r:id="rId68" display="https://shop.scoobic.com/es/Inicio/2848-pasador-de-tuerca.html" xr:uid="{C5E8A7B9-5DC9-49FB-BE76-6576A0476DB1}"/>
    <hyperlink ref="G62" r:id="rId69" display="https://shop.scoobic.com/es/Inicio/2849-tapa-superior-sistema-bloque-inclinacion-.html" xr:uid="{3125A650-D2DD-4FA6-B736-4E416823694E}"/>
    <hyperlink ref="I62" r:id="rId70" display="https://shop.scoobic.com/es/Inicio/2849-tapa-superior-sistema-bloque-inclinacion-.html" xr:uid="{A119C7E7-7573-4403-BCFD-C5C78A5FC89E}"/>
    <hyperlink ref="I63" r:id="rId71" display="https://shop.scoobic.com/es/Inicio/2850-junta-de-sellado-tapa-de-registro.html" xr:uid="{4A1B9AAB-A951-4A7B-8F52-BC678B5755C7}"/>
    <hyperlink ref="G63" r:id="rId72" display="https://shop.scoobic.com/es/Inicio/2850-junta-de-sellado-tapa-de-registro.html" xr:uid="{0AC82676-68E8-4CB5-B5BD-BFA7644DECEA}"/>
    <hyperlink ref="G64" r:id="rId73" display="https://shop.scoobic.com/es/Inicio/2851-tapa-de-registro.html" xr:uid="{70AF42E7-E7A8-4D8A-A5D3-E10285B8642B}"/>
    <hyperlink ref="I64" r:id="rId74" display="https://shop.scoobic.com/es/Inicio/2851-tapa-de-registro.html" xr:uid="{EA717E1A-8182-4586-8D8E-ADA5A71CADD4}"/>
    <hyperlink ref="I65" r:id="rId75" display="https://shop.scoobic.com/es/Inicio/2852-manguito-guia-de-sellado-del-cable.html" xr:uid="{3AA695DA-8C55-40DD-BB43-DDE81F0C52DD}"/>
    <hyperlink ref="G65" r:id="rId76" display="https://shop.scoobic.com/es/Inicio/2852-manguito-guia-de-sellado-del-cable.html" xr:uid="{4016B51A-1378-484F-BCBF-F6E42743FF7D}"/>
    <hyperlink ref="I66" r:id="rId77" display="https://shop.scoobic.com/es/Inicio/2853-amortiguadores-funda-eje-de-rotacion-.html" xr:uid="{717CCE56-9328-45DE-ABC1-1D32908F2504}"/>
    <hyperlink ref="G66" r:id="rId78" display="https://shop.scoobic.com/es/Inicio/2853-amortiguadores-funda-eje-de-rotacion-.html" xr:uid="{E98C46DF-4D6A-438B-AFA4-5D944DD8F905}"/>
    <hyperlink ref="I67" r:id="rId79" display="https://shop.scoobic.com/es/Inicio/2855-manguitos-de-posicionamiento.html" xr:uid="{EA5FC2AC-9E27-404C-A5F0-474D0037B3F3}"/>
    <hyperlink ref="G67" r:id="rId80" display="https://shop.scoobic.com/es/Inicio/2855-manguitos-de-posicionamiento.html" xr:uid="{F4F55438-A18C-40E1-A1DD-F467D3AB026F}"/>
    <hyperlink ref="G68" r:id="rId81" display="https://shop.scoobic.com/es/Inicio/2856-resorte-tension-de-retorno.html" xr:uid="{2D394930-8AEC-471A-895D-8EF70981C408}"/>
    <hyperlink ref="I68" r:id="rId82" display="https://shop.scoobic.com/es/Inicio/2856-resorte-tension-de-retorno.html" xr:uid="{16319294-052A-4D1D-867E-4508E44D37EA}"/>
    <hyperlink ref="I69" r:id="rId83" display="https://shop.scoobic.com/es/Inicio/2857-brazo-de-accionamiento-del-bloqueo-de-incliancion-.html" xr:uid="{1C9A947E-B773-4382-8427-DD6777E22622}"/>
    <hyperlink ref="G69" r:id="rId84" display="https://shop.scoobic.com/es/Inicio/2857-brazo-de-accionamiento-del-bloqueo-de-incliancion-.html" xr:uid="{2FCF62F4-D8E3-4EE3-ACDD-1B7F6B4FE8AA}"/>
    <hyperlink ref="G70" r:id="rId85" display="https://shop.scoobic.com/es/Inicio/2858-placa-de-conexion-del-bloque-de-bloqueo.html" xr:uid="{7F31C5CA-EEF3-4E88-9651-AD0E900E8E1A}"/>
    <hyperlink ref="I70" r:id="rId86" display="https://shop.scoobic.com/es/Inicio/2858-placa-de-conexion-del-bloque-de-bloqueo.html" xr:uid="{19798DF1-084C-4E52-A56F-0A593F90AE5A}"/>
    <hyperlink ref="I71" r:id="rId87" display="https://shop.scoobic.com/es/Inicio/2859-bloque-de-bloqueo-del-sistema-de-inclinacion-.html" xr:uid="{CEC341C1-6BAC-418D-A153-5F4B75146AE8}"/>
    <hyperlink ref="G71" r:id="rId88" display="https://shop.scoobic.com/es/Inicio/2859-bloque-de-bloqueo-del-sistema-de-inclinacion-.html" xr:uid="{ABE1034F-5710-4286-AB95-78A2D433A32E}"/>
    <hyperlink ref="I72" r:id="rId89" display="https://shop.scoobic.com/es/Inicio/2861-brazo-de-conexion-de-cables.html" xr:uid="{8BEAA026-E7A7-44B3-A300-4804268E65BF}"/>
    <hyperlink ref="G72" r:id="rId90" display="https://shop.scoobic.com/es/Inicio/2861-brazo-de-conexion-de-cables.html" xr:uid="{F1CCFD82-E30C-4FB8-B261-30A15B5EAA21}"/>
    <hyperlink ref="I73" r:id="rId91" display="https://shop.scoobic.com/es/Inicio/2862-manguitos-de-cobre.html" xr:uid="{C1ECC2FE-EF38-4ADA-A7B5-5BFC0F1CF228}"/>
    <hyperlink ref="I74" r:id="rId92" display="https://shop.scoobic.com/es/Inicio/2863-soporte-de-instalacion-del-bloque-de-bloqueo.html" xr:uid="{10E5C857-9782-4624-A0BE-FE6C90FDC043}"/>
    <hyperlink ref="G74" r:id="rId93" display="https://shop.scoobic.com/es/Inicio/2863-soporte-de-instalacion-del-bloque-de-bloqueo.html" xr:uid="{D788FA05-10F2-48D7-A851-D2C452846042}"/>
    <hyperlink ref="I75" r:id="rId94" display="https://shop.scoobic.com/es/Inicio/2864-pasador-cilindrico-.html" xr:uid="{7C3357A8-59AC-4282-B9B6-88F3E634401E}"/>
    <hyperlink ref="G75" r:id="rId95" display="https://shop.scoobic.com/es/Inicio/2864-pasador-cilindrico-.html" xr:uid="{590488F2-94F7-42DA-8209-1CD8476A29DA}"/>
    <hyperlink ref="G76" r:id="rId96" display="https://shop.scoobic.com/es/Inicio/2865-soporte-resorte-de-tension-.html" xr:uid="{80AE7C62-74ED-43FC-A023-205B3A8A8AF0}"/>
    <hyperlink ref="I76" r:id="rId97" display="https://shop.scoobic.com/es/Inicio/2865-soporte-resorte-de-tension-.html" xr:uid="{65B2C6AE-FE66-4F42-8B52-FEE68FB74DE7}"/>
    <hyperlink ref="I77" r:id="rId98" display="https://shop.scoobic.com/es/Inicio/2866-tapa-inferior-sistema-bloque-inclinacion.html" xr:uid="{DAB877B8-635A-4564-88B5-C96C37007174}"/>
    <hyperlink ref="G77" r:id="rId99" display="https://shop.scoobic.com/es/Inicio/2866-tapa-inferior-sistema-bloque-inclinacion.html" xr:uid="{794B24D0-A2FB-446C-9EB4-1999A25D912F}"/>
    <hyperlink ref="G73" r:id="rId100" display="https://shop.scoobic.com/es/Inicio/2862-manguitos-de-cobre.html" xr:uid="{85BECC47-FA0E-41A8-9B9E-B2AFD85D450F}"/>
    <hyperlink ref="L168" r:id="rId101" display="https://shop.scoobic.com/es/despiece-del-piso-de-la-cabina-light-l5/2835-guardabarro-inferior-interior-de-la-carroceria-delantera-l5.html" xr:uid="{C6251DE5-F7CA-490B-930F-5B5F47DEFE97}"/>
    <hyperlink ref="N168" r:id="rId102" display="https://shop.scoobic.com/es/despiece-del-piso-de-la-cabina-light-l5/2835-guardabarro-inferior-interior-de-la-carroceria-delantera-l5.html" xr:uid="{AECD6C1A-7723-438E-B435-F756324D7B0D}"/>
    <hyperlink ref="L170" r:id="rId103" display="https://shop.scoobic.com/es/despiece-del-piso-de-la-cabina-light-l5/2836-tapa-de-acceso-a-los-bajos-l5.html" xr:uid="{CC55038C-B112-4F49-801F-2A734E671733}"/>
    <hyperlink ref="N170" r:id="rId104" display="https://shop.scoobic.com/es/despiece-del-piso-de-la-cabina-light-l5/2836-tapa-de-acceso-a-los-bajos-l5.html" xr:uid="{9CB349C2-0F9D-490C-A72F-44DF6F7A67CB}"/>
    <hyperlink ref="L184" r:id="rId105" display="https://shop.scoobic.com/es/mazo-de-cables-light-l5/2832-mazo-de-cables-light-l5.html" xr:uid="{0FA1AAC3-C2F9-4F01-B10E-6CCD3FA33E0E}"/>
    <hyperlink ref="N184" r:id="rId106" display="https://shop.scoobic.com/es/mazo-de-cables-light-l5/2832-mazo-de-cables-light-l5.html" xr:uid="{18D6A3CB-8CB9-4E70-9027-BDD59E0BDD7C}"/>
    <hyperlink ref="L186" r:id="rId107" display="https://shop.scoobic.com/es/mazo-de-cables-light-l5/2833-conjunto-de-cableado-de-potencia-l5.html" xr:uid="{1CEA08A8-3895-41D4-99E5-29D47B4F173D}"/>
    <hyperlink ref="N186" r:id="rId108" display="https://shop.scoobic.com/es/mazo-de-cables-light-l5/2833-conjunto-de-cableado-de-potencia-l5.html" xr:uid="{AF062CF8-D232-466D-B226-B68167CD7EAD}"/>
    <hyperlink ref="N187" r:id="rId109" display="https://shop.scoobic.com/es/mazo-de-cables-light-l5/2834-soporte-del-puerto-de-diagnostico-obd-.html" xr:uid="{E181ADF4-6252-498A-918E-25BBF7828B5E}"/>
    <hyperlink ref="L187" r:id="rId110" display="https://shop.scoobic.com/es/mazo-de-cables-light-l5/2834-soporte-del-puerto-de-diagnostico-obd-.html" xr:uid="{20F98390-243C-4E67-A63B-4EE422AF3434}"/>
    <hyperlink ref="N70" r:id="rId111" display="https://shop.scoobic.com/es/framework/2837-ferula-de-refuerzo-puerto-de-carga.html" xr:uid="{4A35E32B-231B-439D-847D-DFFC85832856}"/>
    <hyperlink ref="L70" r:id="rId112" display="https://shop.scoobic.com/es/framework/2837-ferula-de-refuerzo-puerto-de-carga.html" xr:uid="{AD23452F-C434-495B-9AF5-967347B84E73}"/>
    <hyperlink ref="I78" r:id="rId113" display="https://shop.scoobic.com/es/framework/2837-ferula-de-refuerzo-puerto-de-carga.html" xr:uid="{E7BFDAFB-BC3D-4846-AF74-5BECA9771501}"/>
    <hyperlink ref="G78" r:id="rId114" display="https://shop.scoobic.com/es/framework/2837-ferula-de-refuerzo-puerto-de-carga.html" xr:uid="{15D59343-23F2-4A4C-B132-E7B8FE5124E2}"/>
    <hyperlink ref="N352" r:id="rId115" display="https://shop.scoobic.com/es/Inicio/2869-gancho-para-asiento.html" xr:uid="{2F5CAE27-DA7E-454F-AD61-CD27BC9C47E0}"/>
    <hyperlink ref="L352" r:id="rId116" display="https://shop.scoobic.com/es/Inicio/2869-gancho-para-asiento.html" xr:uid="{B20D6431-F35E-42C7-AF18-50E2431847FE}"/>
    <hyperlink ref="I344" r:id="rId117" display="https://shop.scoobic.com/es/Inicio/2869-gancho-para-asiento.html" xr:uid="{99612990-0AF9-4423-A8B1-4E176EEE79A2}"/>
    <hyperlink ref="G344" r:id="rId118" display="https://shop.scoobic.com/es/Inicio/2869-gancho-para-asiento.html" xr:uid="{ABCBC628-F2BE-4F1C-BDF3-8B98DED1CB94}"/>
    <hyperlink ref="A339" r:id="rId119" display="https://shop.scoobic.com/es/Inicio/2869-gancho-para-asiento.html" xr:uid="{E07A9A29-0713-42D9-9C9D-00B400ACF1C5}"/>
    <hyperlink ref="D339" r:id="rId120" display="https://shop.scoobic.com/es/Inicio/2869-gancho-para-asiento.html" xr:uid="{D7537561-6E41-4C20-A350-A2EC44E936D4}"/>
  </hyperlinks>
  <pageMargins left="0.511811023622047" right="0.31496062992126" top="0.196850393700787" bottom="0.47244094488188998" header="0" footer="0"/>
  <pageSetup paperSize="9" scale="21" fitToHeight="0" orientation="portrait" r:id="rId121"/>
  <headerFooter>
    <oddFooter>&amp;C第 &amp;P 页</oddFooter>
  </headerFooter>
  <drawing r:id="rId12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24A7F6-D7FF-4F78-8D32-A0DAE4AB96CA}">
  <sheetPr codeName="Hoja8">
    <tabColor rgb="FFFFFF00"/>
  </sheetPr>
  <dimension ref="A1:I360"/>
  <sheetViews>
    <sheetView zoomScale="60" zoomScaleNormal="60" workbookViewId="0">
      <selection activeCell="I7" sqref="I7:I10"/>
    </sheetView>
  </sheetViews>
  <sheetFormatPr baseColWidth="10" defaultColWidth="9" defaultRowHeight="14.4"/>
  <cols>
    <col min="1" max="1" width="15.6640625" style="345" customWidth="1"/>
    <col min="2" max="2" width="26.6640625" style="345" customWidth="1"/>
    <col min="3" max="3" width="48.44140625" style="345" customWidth="1"/>
    <col min="4" max="4" width="20.6640625" style="345" customWidth="1"/>
    <col min="5" max="5" width="15.5546875" style="345" bestFit="1" customWidth="1"/>
    <col min="6" max="6" width="19.88671875" style="345" customWidth="1"/>
    <col min="7" max="7" width="21.44140625" style="345" customWidth="1"/>
    <col min="8" max="8" width="25.6640625" style="801" customWidth="1"/>
    <col min="9" max="9" width="19.88671875" style="345" customWidth="1"/>
    <col min="10" max="16384" width="9" style="345"/>
  </cols>
  <sheetData>
    <row r="1" spans="1:9" ht="74.3" customHeight="1" thickBot="1">
      <c r="A1" s="1141" t="s">
        <v>6214</v>
      </c>
      <c r="B1" s="1141"/>
      <c r="C1" s="1141"/>
      <c r="D1" s="1141"/>
      <c r="E1" s="1141"/>
      <c r="F1" s="1141"/>
      <c r="G1" s="1141"/>
      <c r="H1" s="1141"/>
      <c r="I1" s="1141"/>
    </row>
    <row r="2" spans="1:9" ht="50.15" customHeight="1">
      <c r="A2" s="1139" t="s">
        <v>6208</v>
      </c>
      <c r="B2" s="1139"/>
      <c r="C2" s="1139"/>
      <c r="D2" s="1139"/>
      <c r="F2" s="1140" t="s">
        <v>6209</v>
      </c>
      <c r="G2" s="1140"/>
      <c r="H2" s="1140"/>
      <c r="I2" s="1140"/>
    </row>
    <row r="3" spans="1:9" ht="40.200000000000003" customHeight="1">
      <c r="A3" s="344" t="s">
        <v>2887</v>
      </c>
      <c r="B3" s="344" t="s">
        <v>3076</v>
      </c>
      <c r="C3" s="344" t="s">
        <v>5265</v>
      </c>
      <c r="D3" s="344" t="s">
        <v>3075</v>
      </c>
      <c r="F3" s="344" t="s">
        <v>2887</v>
      </c>
      <c r="G3" s="344" t="s">
        <v>3076</v>
      </c>
      <c r="H3" s="816" t="s">
        <v>5265</v>
      </c>
      <c r="I3" s="344" t="s">
        <v>3075</v>
      </c>
    </row>
    <row r="4" spans="1:9" ht="75.05" customHeight="1">
      <c r="A4" s="355" t="s">
        <v>3074</v>
      </c>
      <c r="B4" s="349" t="s">
        <v>2883</v>
      </c>
      <c r="C4" s="349" t="s">
        <v>4826</v>
      </c>
      <c r="D4" s="346"/>
      <c r="F4" s="355" t="s">
        <v>3074</v>
      </c>
      <c r="G4" s="350" t="s">
        <v>2883</v>
      </c>
      <c r="H4" s="857" t="s">
        <v>4826</v>
      </c>
    </row>
    <row r="5" spans="1:9" ht="75.05" customHeight="1">
      <c r="A5" s="355" t="s">
        <v>3073</v>
      </c>
      <c r="B5" s="349" t="s">
        <v>12171</v>
      </c>
      <c r="C5" s="797" t="s">
        <v>6217</v>
      </c>
      <c r="D5" s="346"/>
      <c r="F5" s="794" t="s">
        <v>6211</v>
      </c>
      <c r="G5" s="798" t="s">
        <v>6218</v>
      </c>
      <c r="H5" s="798" t="s">
        <v>6219</v>
      </c>
      <c r="I5" s="349"/>
    </row>
    <row r="6" spans="1:9" ht="75.05" customHeight="1">
      <c r="A6" s="355" t="s">
        <v>3072</v>
      </c>
      <c r="B6" s="796" t="s">
        <v>6216</v>
      </c>
      <c r="C6" s="796" t="s">
        <v>6215</v>
      </c>
      <c r="D6" s="346"/>
      <c r="F6" s="795" t="s">
        <v>6212</v>
      </c>
      <c r="G6" s="793" t="s">
        <v>6213</v>
      </c>
      <c r="H6" s="817" t="s">
        <v>6259</v>
      </c>
      <c r="I6" s="349"/>
    </row>
    <row r="7" spans="1:9" ht="75.05" customHeight="1">
      <c r="A7" s="355" t="s">
        <v>3071</v>
      </c>
      <c r="B7" s="349" t="s">
        <v>11953</v>
      </c>
      <c r="C7" s="349" t="s">
        <v>5137</v>
      </c>
      <c r="D7" s="346"/>
      <c r="F7" s="355" t="s">
        <v>3071</v>
      </c>
      <c r="G7" s="349" t="s">
        <v>11953</v>
      </c>
      <c r="H7" s="350" t="s">
        <v>5137</v>
      </c>
    </row>
    <row r="8" spans="1:9" ht="75.05" customHeight="1">
      <c r="A8" s="524" t="s">
        <v>3070</v>
      </c>
      <c r="B8" s="349" t="s">
        <v>12321</v>
      </c>
      <c r="C8" s="349" t="s">
        <v>5138</v>
      </c>
      <c r="D8" s="346"/>
      <c r="F8" s="524" t="s">
        <v>3070</v>
      </c>
      <c r="G8" s="349" t="s">
        <v>12321</v>
      </c>
      <c r="H8" s="350" t="s">
        <v>5138</v>
      </c>
    </row>
    <row r="9" spans="1:9" ht="75.05" customHeight="1">
      <c r="A9" s="347" t="s">
        <v>3069</v>
      </c>
      <c r="B9" s="349" t="s">
        <v>12175</v>
      </c>
      <c r="C9" s="349" t="s">
        <v>5139</v>
      </c>
      <c r="D9" s="346"/>
      <c r="F9" s="347" t="s">
        <v>3069</v>
      </c>
      <c r="G9" s="349" t="s">
        <v>12175</v>
      </c>
      <c r="H9" s="350" t="s">
        <v>5139</v>
      </c>
    </row>
    <row r="10" spans="1:9" ht="75.05" customHeight="1">
      <c r="A10" s="347" t="s">
        <v>3068</v>
      </c>
      <c r="B10" s="349" t="s">
        <v>2694</v>
      </c>
      <c r="C10" s="349" t="s">
        <v>5140</v>
      </c>
      <c r="D10" s="346"/>
      <c r="F10" s="347" t="s">
        <v>3068</v>
      </c>
      <c r="G10" s="349" t="s">
        <v>2694</v>
      </c>
      <c r="H10" s="350" t="s">
        <v>5140</v>
      </c>
    </row>
    <row r="11" spans="1:9" ht="75.05" customHeight="1" thickBot="1">
      <c r="A11" s="355" t="s">
        <v>3067</v>
      </c>
      <c r="B11" s="349" t="s">
        <v>10069</v>
      </c>
      <c r="C11" s="349" t="s">
        <v>5141</v>
      </c>
      <c r="D11" s="346"/>
      <c r="F11" s="795" t="s">
        <v>6210</v>
      </c>
      <c r="G11" s="797" t="s">
        <v>6220</v>
      </c>
      <c r="H11" s="812" t="s">
        <v>6260</v>
      </c>
      <c r="I11" s="349"/>
    </row>
    <row r="12" spans="1:9" ht="75.05" customHeight="1" thickBot="1">
      <c r="A12" s="355" t="s">
        <v>3066</v>
      </c>
      <c r="B12" s="547" t="s">
        <v>5275</v>
      </c>
      <c r="C12" s="547" t="s">
        <v>5276</v>
      </c>
      <c r="D12" s="346"/>
      <c r="F12" s="1133" t="s">
        <v>6321</v>
      </c>
      <c r="G12" s="1134"/>
      <c r="H12" s="1134"/>
      <c r="I12" s="1135"/>
    </row>
    <row r="13" spans="1:9" ht="75.05" customHeight="1">
      <c r="A13" s="355" t="s">
        <v>3065</v>
      </c>
      <c r="B13" s="349" t="s">
        <v>8551</v>
      </c>
      <c r="C13" s="349" t="s">
        <v>5142</v>
      </c>
      <c r="D13" s="346"/>
      <c r="F13" s="849" t="s">
        <v>6298</v>
      </c>
      <c r="G13" s="761" t="s">
        <v>6068</v>
      </c>
      <c r="H13" s="763" t="s">
        <v>6292</v>
      </c>
      <c r="I13" s="773" t="e" vm="2">
        <v>#VALUE!</v>
      </c>
    </row>
    <row r="14" spans="1:9" ht="75.05" customHeight="1">
      <c r="A14" s="355" t="s">
        <v>3064</v>
      </c>
      <c r="B14" s="349" t="s">
        <v>2853</v>
      </c>
      <c r="C14" s="349" t="s">
        <v>4831</v>
      </c>
      <c r="D14" s="346"/>
      <c r="F14" s="743" t="s">
        <v>6266</v>
      </c>
      <c r="G14" s="758" t="s">
        <v>6114</v>
      </c>
      <c r="H14" s="784" t="s">
        <v>6306</v>
      </c>
      <c r="I14" s="735" t="e" vm="3">
        <v>#VALUE!</v>
      </c>
    </row>
    <row r="15" spans="1:9" ht="75.05" customHeight="1">
      <c r="A15" s="355" t="s">
        <v>2857</v>
      </c>
      <c r="B15" s="349" t="s">
        <v>2856</v>
      </c>
      <c r="C15" s="349" t="s">
        <v>4830</v>
      </c>
      <c r="D15" s="346"/>
      <c r="F15" s="743" t="s">
        <v>6122</v>
      </c>
      <c r="G15" s="751" t="s">
        <v>6124</v>
      </c>
      <c r="H15" s="818" t="s">
        <v>6123</v>
      </c>
      <c r="I15" s="735" t="e" vm="4">
        <v>#VALUE!</v>
      </c>
    </row>
    <row r="16" spans="1:9" ht="75.05" customHeight="1">
      <c r="A16" s="1130" t="s">
        <v>6304</v>
      </c>
      <c r="B16" s="1130"/>
      <c r="C16" s="1130"/>
      <c r="D16" s="1131"/>
      <c r="F16" s="743" t="s">
        <v>6125</v>
      </c>
      <c r="G16" s="743"/>
      <c r="H16" s="819" t="s">
        <v>6126</v>
      </c>
      <c r="I16" s="773" t="e" vm="5">
        <v>#VALUE!</v>
      </c>
    </row>
    <row r="17" spans="1:9" ht="75.05" customHeight="1">
      <c r="A17" s="347" t="s">
        <v>2807</v>
      </c>
      <c r="B17" s="349" t="s">
        <v>2806</v>
      </c>
      <c r="C17" s="834" t="s">
        <v>6305</v>
      </c>
      <c r="D17" s="346"/>
      <c r="F17" s="743" t="s">
        <v>6127</v>
      </c>
      <c r="G17" s="743"/>
      <c r="H17" s="819" t="s">
        <v>6128</v>
      </c>
      <c r="I17" s="773" t="e" vm="6">
        <v>#VALUE!</v>
      </c>
    </row>
    <row r="18" spans="1:9" ht="75.05" customHeight="1">
      <c r="A18" s="353" t="s">
        <v>2804</v>
      </c>
      <c r="B18" s="349" t="s">
        <v>16441</v>
      </c>
      <c r="C18" s="349" t="s">
        <v>5143</v>
      </c>
      <c r="D18" s="346"/>
      <c r="F18" s="743" t="s">
        <v>6129</v>
      </c>
      <c r="G18" s="757"/>
      <c r="H18" s="852" t="s">
        <v>6303</v>
      </c>
      <c r="I18" s="735" t="e" vm="7">
        <v>#VALUE!</v>
      </c>
    </row>
    <row r="19" spans="1:9" ht="75.05" customHeight="1">
      <c r="A19" s="347" t="s">
        <v>2800</v>
      </c>
      <c r="B19" s="349" t="s">
        <v>2799</v>
      </c>
      <c r="C19" s="349" t="s">
        <v>5144</v>
      </c>
      <c r="D19" s="346"/>
      <c r="F19" s="743" t="s">
        <v>6132</v>
      </c>
      <c r="G19" s="743"/>
      <c r="H19" s="819" t="s">
        <v>6131</v>
      </c>
      <c r="I19" s="735" t="e" vm="8">
        <v>#VALUE!</v>
      </c>
    </row>
    <row r="20" spans="1:9" ht="75.05" customHeight="1">
      <c r="A20" s="347" t="s">
        <v>2802</v>
      </c>
      <c r="B20" s="463" t="s">
        <v>2801</v>
      </c>
      <c r="C20" s="349" t="s">
        <v>5274</v>
      </c>
      <c r="D20" s="346"/>
      <c r="F20" s="743" t="s">
        <v>6134</v>
      </c>
      <c r="G20" s="743"/>
      <c r="H20" s="819" t="s">
        <v>6133</v>
      </c>
      <c r="I20" s="735" t="e" vm="9">
        <v>#VALUE!</v>
      </c>
    </row>
    <row r="21" spans="1:9" ht="75.05" customHeight="1">
      <c r="A21" s="525" t="s">
        <v>2798</v>
      </c>
      <c r="B21" s="463" t="s">
        <v>5253</v>
      </c>
      <c r="C21" s="545" t="s">
        <v>5273</v>
      </c>
      <c r="D21" s="346"/>
      <c r="F21" s="743" t="s">
        <v>6136</v>
      </c>
      <c r="G21" s="743"/>
      <c r="H21" s="819" t="s">
        <v>6135</v>
      </c>
      <c r="I21" s="735" t="e" vm="10">
        <v>#VALUE!</v>
      </c>
    </row>
    <row r="22" spans="1:9" ht="75.05" customHeight="1">
      <c r="A22" s="347" t="s">
        <v>2797</v>
      </c>
      <c r="B22" s="349" t="s">
        <v>2796</v>
      </c>
      <c r="C22" s="349" t="s">
        <v>5145</v>
      </c>
      <c r="D22" s="346"/>
      <c r="F22" s="743" t="s">
        <v>6138</v>
      </c>
      <c r="G22" s="743"/>
      <c r="H22" s="819" t="s">
        <v>6137</v>
      </c>
      <c r="I22" s="735" t="e" vm="11">
        <v>#VALUE!</v>
      </c>
    </row>
    <row r="23" spans="1:9" ht="75.05" customHeight="1">
      <c r="A23" s="347" t="s">
        <v>2795</v>
      </c>
      <c r="B23" s="545" t="s">
        <v>5254</v>
      </c>
      <c r="C23" s="545" t="s">
        <v>5272</v>
      </c>
      <c r="D23" s="346"/>
      <c r="F23" s="743" t="s">
        <v>6139</v>
      </c>
      <c r="G23" s="743"/>
      <c r="H23" s="819" t="s">
        <v>6140</v>
      </c>
      <c r="I23" s="735" t="e" vm="12">
        <v>#VALUE!</v>
      </c>
    </row>
    <row r="24" spans="1:9" ht="75.05" customHeight="1" thickBot="1">
      <c r="A24" s="347" t="s">
        <v>3063</v>
      </c>
      <c r="B24" s="349" t="s">
        <v>1653</v>
      </c>
      <c r="C24" s="834" t="s">
        <v>6315</v>
      </c>
      <c r="D24" s="346"/>
      <c r="F24" s="743" t="s">
        <v>6141</v>
      </c>
      <c r="G24" s="743"/>
      <c r="H24" s="819" t="s">
        <v>6142</v>
      </c>
      <c r="I24" s="735" t="e" vm="13">
        <v>#VALUE!</v>
      </c>
    </row>
    <row r="25" spans="1:9" ht="75.05" customHeight="1" thickBot="1">
      <c r="A25" s="1133" t="s">
        <v>6296</v>
      </c>
      <c r="B25" s="1134"/>
      <c r="C25" s="1134"/>
      <c r="D25" s="1135"/>
      <c r="F25" s="743" t="s">
        <v>6144</v>
      </c>
      <c r="G25" s="743"/>
      <c r="H25" s="819" t="s">
        <v>6143</v>
      </c>
      <c r="I25" s="773" t="e" vm="14">
        <v>#VALUE!</v>
      </c>
    </row>
    <row r="26" spans="1:9" ht="75.05" customHeight="1">
      <c r="A26" s="849" t="s">
        <v>6298</v>
      </c>
      <c r="B26" s="761" t="s">
        <v>6068</v>
      </c>
      <c r="C26" s="763" t="s">
        <v>6297</v>
      </c>
      <c r="D26" s="773" t="e" vm="2">
        <v>#VALUE!</v>
      </c>
      <c r="F26" s="743" t="s">
        <v>6145</v>
      </c>
      <c r="G26" s="743"/>
      <c r="H26" s="819" t="s">
        <v>6146</v>
      </c>
      <c r="I26" s="773" t="e" vm="15">
        <v>#VALUE!</v>
      </c>
    </row>
    <row r="27" spans="1:9" ht="75.05" customHeight="1">
      <c r="A27" s="743" t="s">
        <v>6266</v>
      </c>
      <c r="B27" s="758" t="s">
        <v>6114</v>
      </c>
      <c r="C27" s="784" t="s">
        <v>6314</v>
      </c>
      <c r="D27" s="735" t="e" vm="3">
        <v>#VALUE!</v>
      </c>
      <c r="F27" s="743" t="s">
        <v>6148</v>
      </c>
      <c r="G27" s="743"/>
      <c r="H27" s="819" t="s">
        <v>6147</v>
      </c>
      <c r="I27" s="773" t="e" vm="16">
        <v>#VALUE!</v>
      </c>
    </row>
    <row r="28" spans="1:9" ht="75.05" customHeight="1">
      <c r="A28" s="743" t="s">
        <v>6122</v>
      </c>
      <c r="B28" s="751" t="s">
        <v>6124</v>
      </c>
      <c r="C28" s="785" t="s">
        <v>6123</v>
      </c>
      <c r="D28" s="735" t="e" vm="4">
        <v>#VALUE!</v>
      </c>
      <c r="F28" s="743" t="s">
        <v>6150</v>
      </c>
      <c r="G28" s="743"/>
      <c r="H28" s="819" t="s">
        <v>6149</v>
      </c>
      <c r="I28" s="773" t="e" vm="17">
        <v>#VALUE!</v>
      </c>
    </row>
    <row r="29" spans="1:9" ht="75.05" customHeight="1">
      <c r="A29" s="743" t="s">
        <v>6125</v>
      </c>
      <c r="B29" s="743"/>
      <c r="C29" s="786" t="s">
        <v>6126</v>
      </c>
      <c r="D29" s="773" t="e" vm="5">
        <v>#VALUE!</v>
      </c>
      <c r="F29" s="743" t="s">
        <v>6152</v>
      </c>
      <c r="G29" s="743"/>
      <c r="H29" s="819" t="s">
        <v>6151</v>
      </c>
      <c r="I29" s="773" t="e" vm="18">
        <v>#VALUE!</v>
      </c>
    </row>
    <row r="30" spans="1:9" ht="75.05" customHeight="1">
      <c r="A30" s="743" t="s">
        <v>6127</v>
      </c>
      <c r="B30" s="743"/>
      <c r="C30" s="786" t="s">
        <v>6128</v>
      </c>
      <c r="D30" s="773" t="e" vm="6">
        <v>#VALUE!</v>
      </c>
      <c r="F30" s="743" t="s">
        <v>6153</v>
      </c>
      <c r="G30" s="743"/>
      <c r="H30" s="819" t="s">
        <v>6154</v>
      </c>
      <c r="I30" s="773" t="e" vm="19">
        <v>#VALUE!</v>
      </c>
    </row>
    <row r="31" spans="1:9" ht="75.05" customHeight="1">
      <c r="A31" s="743" t="s">
        <v>6129</v>
      </c>
      <c r="B31" s="757"/>
      <c r="C31" s="750" t="s">
        <v>6130</v>
      </c>
      <c r="D31" s="735" t="e" vm="7">
        <v>#VALUE!</v>
      </c>
      <c r="F31" s="743" t="s">
        <v>6156</v>
      </c>
      <c r="G31" s="743"/>
      <c r="H31" s="819" t="s">
        <v>6155</v>
      </c>
      <c r="I31" s="773" t="e" vm="20">
        <v>#VALUE!</v>
      </c>
    </row>
    <row r="32" spans="1:9" ht="75.05" customHeight="1">
      <c r="A32" s="743" t="s">
        <v>6132</v>
      </c>
      <c r="B32" s="743"/>
      <c r="C32" s="786" t="s">
        <v>6131</v>
      </c>
      <c r="D32" s="735" t="e" vm="8">
        <v>#VALUE!</v>
      </c>
      <c r="F32" s="743" t="s">
        <v>6157</v>
      </c>
      <c r="G32" s="743"/>
      <c r="H32" s="819" t="s">
        <v>6158</v>
      </c>
      <c r="I32" s="773" t="e" vm="21">
        <v>#VALUE!</v>
      </c>
    </row>
    <row r="33" spans="1:9" ht="75.05" customHeight="1">
      <c r="A33" s="743" t="s">
        <v>6134</v>
      </c>
      <c r="B33" s="743"/>
      <c r="C33" s="786" t="s">
        <v>6133</v>
      </c>
      <c r="D33" s="735" t="e" vm="9">
        <v>#VALUE!</v>
      </c>
      <c r="F33" s="743" t="s">
        <v>6160</v>
      </c>
      <c r="G33" s="743"/>
      <c r="H33" s="819" t="s">
        <v>6159</v>
      </c>
      <c r="I33" s="773" t="e" vm="22">
        <v>#VALUE!</v>
      </c>
    </row>
    <row r="34" spans="1:9" ht="75.05" customHeight="1">
      <c r="A34" s="743" t="s">
        <v>6136</v>
      </c>
      <c r="B34" s="743"/>
      <c r="C34" s="786" t="s">
        <v>6135</v>
      </c>
      <c r="D34" s="735" t="e" vm="10">
        <v>#VALUE!</v>
      </c>
      <c r="F34" s="743" t="s">
        <v>6162</v>
      </c>
      <c r="G34" s="743"/>
      <c r="H34" s="819" t="s">
        <v>6161</v>
      </c>
      <c r="I34" s="773" t="e" vm="23">
        <v>#VALUE!</v>
      </c>
    </row>
    <row r="35" spans="1:9" ht="75.05" customHeight="1">
      <c r="A35" s="743" t="s">
        <v>6138</v>
      </c>
      <c r="B35" s="743"/>
      <c r="C35" s="786" t="s">
        <v>6137</v>
      </c>
      <c r="D35" s="735" t="e" vm="11">
        <v>#VALUE!</v>
      </c>
      <c r="F35" s="743" t="s">
        <v>6164</v>
      </c>
      <c r="G35" s="743"/>
      <c r="H35" s="819" t="s">
        <v>6163</v>
      </c>
      <c r="I35" s="773" t="e" vm="24">
        <v>#VALUE!</v>
      </c>
    </row>
    <row r="36" spans="1:9" ht="75.05" customHeight="1">
      <c r="A36" s="743" t="s">
        <v>6139</v>
      </c>
      <c r="B36" s="743"/>
      <c r="C36" s="786" t="s">
        <v>6140</v>
      </c>
      <c r="D36" s="735" t="e" vm="12">
        <v>#VALUE!</v>
      </c>
      <c r="F36" s="743" t="s">
        <v>6166</v>
      </c>
      <c r="G36" s="743"/>
      <c r="H36" s="819" t="s">
        <v>6165</v>
      </c>
      <c r="I36" s="773" t="e" vm="25">
        <v>#VALUE!</v>
      </c>
    </row>
    <row r="37" spans="1:9" ht="75.05" customHeight="1">
      <c r="A37" s="743" t="s">
        <v>6141</v>
      </c>
      <c r="B37" s="743"/>
      <c r="C37" s="786" t="s">
        <v>6142</v>
      </c>
      <c r="D37" s="735" t="e" vm="13">
        <v>#VALUE!</v>
      </c>
      <c r="F37" s="743" t="s">
        <v>6168</v>
      </c>
      <c r="G37" s="743"/>
      <c r="H37" s="819" t="s">
        <v>6167</v>
      </c>
      <c r="I37" s="773" t="e" vm="26">
        <v>#VALUE!</v>
      </c>
    </row>
    <row r="38" spans="1:9" ht="75.05" customHeight="1">
      <c r="A38" s="743" t="s">
        <v>6144</v>
      </c>
      <c r="B38" s="743"/>
      <c r="C38" s="786" t="s">
        <v>6143</v>
      </c>
      <c r="D38" s="773" t="e" vm="14">
        <v>#VALUE!</v>
      </c>
      <c r="F38" s="743" t="s">
        <v>6169</v>
      </c>
      <c r="G38" s="743"/>
      <c r="H38" s="819" t="s">
        <v>6170</v>
      </c>
      <c r="I38" s="773" t="e" vm="27">
        <v>#VALUE!</v>
      </c>
    </row>
    <row r="39" spans="1:9" ht="75.05" customHeight="1">
      <c r="A39" s="743" t="s">
        <v>6145</v>
      </c>
      <c r="B39" s="743"/>
      <c r="C39" s="786" t="s">
        <v>6146</v>
      </c>
      <c r="D39" s="773" t="e" vm="15">
        <v>#VALUE!</v>
      </c>
      <c r="F39" s="743" t="s">
        <v>6172</v>
      </c>
      <c r="G39" s="743"/>
      <c r="H39" s="819" t="s">
        <v>6171</v>
      </c>
      <c r="I39" s="773" t="e" vm="28">
        <v>#VALUE!</v>
      </c>
    </row>
    <row r="40" spans="1:9" ht="75.05" customHeight="1">
      <c r="A40" s="743" t="s">
        <v>6148</v>
      </c>
      <c r="B40" s="743"/>
      <c r="C40" s="786" t="s">
        <v>6147</v>
      </c>
      <c r="D40" s="773" t="e" vm="16">
        <v>#VALUE!</v>
      </c>
      <c r="F40" s="526" t="s">
        <v>2789</v>
      </c>
      <c r="G40" s="349" t="s">
        <v>2788</v>
      </c>
      <c r="H40" s="350" t="s">
        <v>4837</v>
      </c>
      <c r="I40" s="346"/>
    </row>
    <row r="41" spans="1:9" ht="75.05" customHeight="1">
      <c r="A41" s="743" t="s">
        <v>6150</v>
      </c>
      <c r="B41" s="743"/>
      <c r="C41" s="786" t="s">
        <v>6149</v>
      </c>
      <c r="D41" s="773" t="e" vm="17">
        <v>#VALUE!</v>
      </c>
      <c r="F41" s="527" t="s">
        <v>3062</v>
      </c>
      <c r="G41" s="349" t="s">
        <v>12553</v>
      </c>
      <c r="H41" s="350" t="s">
        <v>5146</v>
      </c>
      <c r="I41" s="346"/>
    </row>
    <row r="42" spans="1:9" ht="75.05" customHeight="1">
      <c r="A42" s="743" t="s">
        <v>6152</v>
      </c>
      <c r="B42" s="743"/>
      <c r="C42" s="786" t="s">
        <v>6151</v>
      </c>
      <c r="D42" s="773" t="e" vm="18">
        <v>#VALUE!</v>
      </c>
      <c r="F42" s="527" t="s">
        <v>3061</v>
      </c>
      <c r="G42" s="349" t="s">
        <v>12549</v>
      </c>
      <c r="H42" s="350" t="s">
        <v>5147</v>
      </c>
      <c r="I42" s="346"/>
    </row>
    <row r="43" spans="1:9" ht="75.05" customHeight="1">
      <c r="A43" s="743" t="s">
        <v>6153</v>
      </c>
      <c r="B43" s="743"/>
      <c r="C43" s="786" t="s">
        <v>6154</v>
      </c>
      <c r="D43" s="773" t="e" vm="19">
        <v>#VALUE!</v>
      </c>
      <c r="F43" s="526" t="s">
        <v>2793</v>
      </c>
      <c r="G43" s="349" t="s">
        <v>2792</v>
      </c>
      <c r="H43" s="350" t="s">
        <v>5148</v>
      </c>
      <c r="I43" s="346"/>
    </row>
    <row r="44" spans="1:9" ht="75.05" customHeight="1">
      <c r="A44" s="743" t="s">
        <v>6156</v>
      </c>
      <c r="B44" s="743"/>
      <c r="C44" s="786" t="s">
        <v>6155</v>
      </c>
      <c r="D44" s="773" t="e" vm="20">
        <v>#VALUE!</v>
      </c>
      <c r="F44" s="527" t="s">
        <v>2790</v>
      </c>
      <c r="G44" s="349" t="s">
        <v>16442</v>
      </c>
      <c r="H44" s="350" t="s">
        <v>5149</v>
      </c>
      <c r="I44" s="346"/>
    </row>
    <row r="45" spans="1:9" ht="75.05" customHeight="1">
      <c r="A45" s="743" t="s">
        <v>6157</v>
      </c>
      <c r="B45" s="743"/>
      <c r="C45" s="786" t="s">
        <v>6158</v>
      </c>
      <c r="D45" s="773" t="e" vm="21">
        <v>#VALUE!</v>
      </c>
      <c r="F45" s="854" t="s">
        <v>6320</v>
      </c>
      <c r="G45" s="841" t="s">
        <v>5255</v>
      </c>
      <c r="H45" s="855" t="s">
        <v>5277</v>
      </c>
      <c r="I45" s="856"/>
    </row>
    <row r="46" spans="1:9" ht="75.05" customHeight="1">
      <c r="A46" s="743" t="s">
        <v>6160</v>
      </c>
      <c r="B46" s="743"/>
      <c r="C46" s="786" t="s">
        <v>6159</v>
      </c>
      <c r="D46" s="773" t="e" vm="22">
        <v>#VALUE!</v>
      </c>
      <c r="F46" s="528" t="s">
        <v>3059</v>
      </c>
      <c r="G46" s="349" t="s">
        <v>8706</v>
      </c>
      <c r="H46" s="350" t="s">
        <v>5150</v>
      </c>
      <c r="I46" s="346"/>
    </row>
    <row r="47" spans="1:9" ht="75.05" customHeight="1">
      <c r="A47" s="743" t="s">
        <v>6162</v>
      </c>
      <c r="B47" s="743"/>
      <c r="C47" s="786" t="s">
        <v>6161</v>
      </c>
      <c r="D47" s="773" t="e" vm="23">
        <v>#VALUE!</v>
      </c>
      <c r="F47" s="528" t="s">
        <v>3058</v>
      </c>
      <c r="G47" s="349" t="s">
        <v>12145</v>
      </c>
      <c r="H47" s="350" t="s">
        <v>5151</v>
      </c>
      <c r="I47" s="346"/>
    </row>
    <row r="48" spans="1:9" ht="75.05" customHeight="1">
      <c r="A48" s="743" t="s">
        <v>6164</v>
      </c>
      <c r="B48" s="743"/>
      <c r="C48" s="786" t="s">
        <v>6163</v>
      </c>
      <c r="D48" s="773" t="e" vm="24">
        <v>#VALUE!</v>
      </c>
      <c r="F48" s="529" t="s">
        <v>5994</v>
      </c>
      <c r="G48" s="349" t="s">
        <v>2782</v>
      </c>
      <c r="H48" s="350" t="s">
        <v>4839</v>
      </c>
      <c r="I48" s="346"/>
    </row>
    <row r="49" spans="1:9" ht="75.05" customHeight="1">
      <c r="A49" s="743" t="s">
        <v>6166</v>
      </c>
      <c r="B49" s="743"/>
      <c r="C49" s="786" t="s">
        <v>6165</v>
      </c>
      <c r="D49" s="773" t="e" vm="25">
        <v>#VALUE!</v>
      </c>
      <c r="F49" s="347" t="s">
        <v>3057</v>
      </c>
      <c r="G49" s="349" t="s">
        <v>2773</v>
      </c>
      <c r="H49" s="350" t="s">
        <v>1096</v>
      </c>
      <c r="I49" s="346"/>
    </row>
    <row r="50" spans="1:9" ht="75.05" customHeight="1">
      <c r="A50" s="743" t="s">
        <v>6168</v>
      </c>
      <c r="B50" s="743"/>
      <c r="C50" s="786" t="s">
        <v>6167</v>
      </c>
      <c r="D50" s="773" t="e" vm="26">
        <v>#VALUE!</v>
      </c>
      <c r="F50" s="347" t="s">
        <v>3056</v>
      </c>
      <c r="G50" s="349" t="s">
        <v>1723</v>
      </c>
      <c r="H50" s="350" t="s">
        <v>1101</v>
      </c>
      <c r="I50" s="346"/>
    </row>
    <row r="51" spans="1:9" ht="75.05" customHeight="1">
      <c r="A51" s="743" t="s">
        <v>6169</v>
      </c>
      <c r="B51" s="743"/>
      <c r="C51" s="786" t="s">
        <v>6170</v>
      </c>
      <c r="D51" s="773" t="e" vm="27">
        <v>#VALUE!</v>
      </c>
      <c r="F51" s="347" t="s">
        <v>3055</v>
      </c>
      <c r="G51" s="349" t="s">
        <v>2769</v>
      </c>
      <c r="H51" s="350" t="s">
        <v>990</v>
      </c>
      <c r="I51" s="346"/>
    </row>
    <row r="52" spans="1:9" ht="75.05" customHeight="1">
      <c r="A52" s="743" t="s">
        <v>6172</v>
      </c>
      <c r="B52" s="743"/>
      <c r="C52" s="786" t="s">
        <v>6171</v>
      </c>
      <c r="D52" s="773" t="e" vm="28">
        <v>#VALUE!</v>
      </c>
      <c r="F52" s="347" t="s">
        <v>3054</v>
      </c>
      <c r="G52" s="349" t="s">
        <v>12153</v>
      </c>
      <c r="H52" s="350" t="s">
        <v>5152</v>
      </c>
      <c r="I52" s="346"/>
    </row>
    <row r="53" spans="1:9" ht="75.05" customHeight="1">
      <c r="A53" s="526" t="s">
        <v>2789</v>
      </c>
      <c r="B53" s="349" t="s">
        <v>2788</v>
      </c>
      <c r="C53" s="349" t="s">
        <v>4837</v>
      </c>
      <c r="D53" s="346"/>
      <c r="F53" s="347" t="s">
        <v>3053</v>
      </c>
      <c r="G53" s="349" t="s">
        <v>12149</v>
      </c>
      <c r="H53" s="350" t="s">
        <v>5153</v>
      </c>
      <c r="I53" s="346"/>
    </row>
    <row r="54" spans="1:9" ht="75.05" customHeight="1">
      <c r="A54" s="527" t="s">
        <v>3062</v>
      </c>
      <c r="B54" s="349" t="s">
        <v>12553</v>
      </c>
      <c r="C54" s="349" t="s">
        <v>5146</v>
      </c>
      <c r="D54" s="346"/>
      <c r="F54" s="347" t="s">
        <v>3052</v>
      </c>
      <c r="G54" s="349" t="s">
        <v>11992</v>
      </c>
      <c r="H54" s="350" t="s">
        <v>5154</v>
      </c>
      <c r="I54" s="346"/>
    </row>
    <row r="55" spans="1:9" ht="75.05" customHeight="1">
      <c r="A55" s="527" t="s">
        <v>3061</v>
      </c>
      <c r="B55" s="349" t="s">
        <v>12549</v>
      </c>
      <c r="C55" s="349" t="s">
        <v>5147</v>
      </c>
      <c r="D55" s="346"/>
      <c r="F55" s="347" t="s">
        <v>3051</v>
      </c>
      <c r="G55" s="349" t="s">
        <v>12009</v>
      </c>
      <c r="H55" s="350" t="s">
        <v>5155</v>
      </c>
      <c r="I55" s="346"/>
    </row>
    <row r="56" spans="1:9" ht="75.05" customHeight="1">
      <c r="A56" s="526" t="s">
        <v>2793</v>
      </c>
      <c r="B56" s="349" t="s">
        <v>2792</v>
      </c>
      <c r="C56" s="349" t="s">
        <v>5148</v>
      </c>
      <c r="D56" s="346"/>
      <c r="F56" s="347" t="s">
        <v>3050</v>
      </c>
      <c r="G56" s="349" t="s">
        <v>12537</v>
      </c>
      <c r="H56" s="350" t="s">
        <v>5156</v>
      </c>
      <c r="I56" s="346"/>
    </row>
    <row r="57" spans="1:9" ht="75.05" customHeight="1">
      <c r="A57" s="527" t="s">
        <v>2790</v>
      </c>
      <c r="B57" s="349" t="s">
        <v>16442</v>
      </c>
      <c r="C57" s="349" t="s">
        <v>5149</v>
      </c>
      <c r="D57" s="346"/>
      <c r="F57" s="347" t="s">
        <v>3049</v>
      </c>
      <c r="G57" s="349" t="s">
        <v>12335</v>
      </c>
      <c r="H57" s="350" t="s">
        <v>5157</v>
      </c>
      <c r="I57" s="346"/>
    </row>
    <row r="58" spans="1:9" ht="75.05" customHeight="1">
      <c r="A58" s="528" t="s">
        <v>3060</v>
      </c>
      <c r="B58" s="548" t="s">
        <v>5255</v>
      </c>
      <c r="C58" s="545" t="s">
        <v>5277</v>
      </c>
      <c r="D58" s="346"/>
      <c r="F58" s="347" t="s">
        <v>3048</v>
      </c>
      <c r="G58" s="349" t="s">
        <v>12657</v>
      </c>
      <c r="H58" s="350" t="s">
        <v>5158</v>
      </c>
      <c r="I58" s="346"/>
    </row>
    <row r="59" spans="1:9" ht="75.05" customHeight="1">
      <c r="A59" s="528" t="s">
        <v>3059</v>
      </c>
      <c r="B59" s="349" t="s">
        <v>8706</v>
      </c>
      <c r="C59" s="349" t="s">
        <v>5150</v>
      </c>
      <c r="D59" s="346"/>
      <c r="F59" s="347" t="s">
        <v>3047</v>
      </c>
      <c r="G59" s="349" t="s">
        <v>11960</v>
      </c>
      <c r="H59" s="350" t="s">
        <v>5159</v>
      </c>
      <c r="I59" s="346"/>
    </row>
    <row r="60" spans="1:9" ht="75.05" customHeight="1">
      <c r="A60" s="528" t="s">
        <v>3058</v>
      </c>
      <c r="B60" s="349" t="s">
        <v>12145</v>
      </c>
      <c r="C60" s="349" t="s">
        <v>5151</v>
      </c>
      <c r="D60" s="346"/>
      <c r="F60" s="347" t="s">
        <v>3046</v>
      </c>
      <c r="G60" s="349" t="s">
        <v>5780</v>
      </c>
      <c r="H60" s="350" t="s">
        <v>5160</v>
      </c>
      <c r="I60" s="346"/>
    </row>
    <row r="61" spans="1:9" ht="75.05" customHeight="1">
      <c r="A61" s="529" t="s">
        <v>5994</v>
      </c>
      <c r="B61" s="349" t="s">
        <v>2782</v>
      </c>
      <c r="C61" s="349" t="s">
        <v>4839</v>
      </c>
      <c r="D61" s="346"/>
      <c r="F61" s="347" t="s">
        <v>3045</v>
      </c>
      <c r="G61" s="349" t="s">
        <v>2747</v>
      </c>
      <c r="H61" s="350" t="s">
        <v>4849</v>
      </c>
      <c r="I61" s="346" t="s">
        <v>3044</v>
      </c>
    </row>
    <row r="62" spans="1:9" ht="75.05" customHeight="1">
      <c r="A62" s="347" t="s">
        <v>3057</v>
      </c>
      <c r="B62" s="349" t="s">
        <v>2773</v>
      </c>
      <c r="C62" s="349" t="s">
        <v>1096</v>
      </c>
      <c r="D62" s="346"/>
      <c r="F62" s="347" t="s">
        <v>2744</v>
      </c>
      <c r="G62" s="349" t="s">
        <v>2743</v>
      </c>
      <c r="H62" s="350" t="s">
        <v>4851</v>
      </c>
      <c r="I62" s="346"/>
    </row>
    <row r="63" spans="1:9" ht="75.05" customHeight="1">
      <c r="A63" s="347" t="s">
        <v>3056</v>
      </c>
      <c r="B63" s="349" t="s">
        <v>1723</v>
      </c>
      <c r="C63" s="349" t="s">
        <v>1101</v>
      </c>
      <c r="D63" s="346"/>
      <c r="F63" s="347" t="s">
        <v>3043</v>
      </c>
      <c r="G63" s="349" t="s">
        <v>2745</v>
      </c>
      <c r="H63" s="350" t="s">
        <v>4850</v>
      </c>
      <c r="I63" s="346"/>
    </row>
    <row r="64" spans="1:9" ht="75.05" customHeight="1">
      <c r="A64" s="347" t="s">
        <v>3055</v>
      </c>
      <c r="B64" s="349" t="s">
        <v>2769</v>
      </c>
      <c r="C64" s="349" t="s">
        <v>990</v>
      </c>
      <c r="D64" s="346"/>
      <c r="F64" s="347" t="s">
        <v>3042</v>
      </c>
      <c r="G64" s="349" t="s">
        <v>12339</v>
      </c>
      <c r="H64" s="350" t="s">
        <v>5161</v>
      </c>
      <c r="I64" s="346"/>
    </row>
    <row r="65" spans="1:9" ht="75.05" customHeight="1">
      <c r="A65" s="347" t="s">
        <v>3054</v>
      </c>
      <c r="B65" s="349" t="s">
        <v>12153</v>
      </c>
      <c r="C65" s="349" t="s">
        <v>5152</v>
      </c>
      <c r="D65" s="346"/>
      <c r="F65" s="347" t="s">
        <v>2742</v>
      </c>
      <c r="G65" s="349" t="s">
        <v>2741</v>
      </c>
      <c r="H65" s="350" t="s">
        <v>4852</v>
      </c>
      <c r="I65" s="346"/>
    </row>
    <row r="66" spans="1:9" ht="75.05" customHeight="1">
      <c r="A66" s="347" t="s">
        <v>3053</v>
      </c>
      <c r="B66" s="349" t="s">
        <v>12149</v>
      </c>
      <c r="C66" s="349" t="s">
        <v>5153</v>
      </c>
      <c r="D66" s="346"/>
      <c r="F66" s="347" t="s">
        <v>2740</v>
      </c>
      <c r="G66" s="349" t="s">
        <v>2739</v>
      </c>
      <c r="H66" s="350" t="s">
        <v>4007</v>
      </c>
      <c r="I66" s="346"/>
    </row>
    <row r="67" spans="1:9" ht="75.05" customHeight="1">
      <c r="A67" s="347" t="s">
        <v>3052</v>
      </c>
      <c r="B67" s="349" t="s">
        <v>11992</v>
      </c>
      <c r="C67" s="349" t="s">
        <v>5154</v>
      </c>
      <c r="D67" s="346"/>
      <c r="F67" s="347" t="s">
        <v>3041</v>
      </c>
      <c r="G67" s="349" t="s">
        <v>4009</v>
      </c>
      <c r="H67" s="350" t="s">
        <v>5162</v>
      </c>
      <c r="I67" s="346"/>
    </row>
    <row r="68" spans="1:9" ht="75.05" customHeight="1">
      <c r="A68" s="347" t="s">
        <v>3051</v>
      </c>
      <c r="B68" s="349" t="s">
        <v>12009</v>
      </c>
      <c r="C68" s="349" t="s">
        <v>5155</v>
      </c>
      <c r="D68" s="346"/>
      <c r="F68" s="347" t="s">
        <v>3040</v>
      </c>
      <c r="G68" s="349" t="s">
        <v>2697</v>
      </c>
      <c r="H68" s="350" t="s">
        <v>5163</v>
      </c>
      <c r="I68" s="346"/>
    </row>
    <row r="69" spans="1:9" ht="75.05" customHeight="1">
      <c r="A69" s="347" t="s">
        <v>3050</v>
      </c>
      <c r="B69" s="349" t="s">
        <v>12537</v>
      </c>
      <c r="C69" s="349" t="s">
        <v>5156</v>
      </c>
      <c r="D69" s="346"/>
      <c r="F69" s="347" t="s">
        <v>2692</v>
      </c>
      <c r="G69" s="349" t="s">
        <v>2691</v>
      </c>
      <c r="H69" s="350" t="s">
        <v>4859</v>
      </c>
      <c r="I69" s="346"/>
    </row>
    <row r="70" spans="1:9" ht="75.05" customHeight="1">
      <c r="A70" s="347" t="s">
        <v>3049</v>
      </c>
      <c r="B70" s="349" t="s">
        <v>12335</v>
      </c>
      <c r="C70" s="349" t="s">
        <v>5157</v>
      </c>
      <c r="D70" s="346"/>
      <c r="F70" s="347" t="s">
        <v>3039</v>
      </c>
      <c r="G70" s="349" t="s">
        <v>2332</v>
      </c>
      <c r="H70" s="350" t="s">
        <v>4982</v>
      </c>
      <c r="I70" s="346"/>
    </row>
    <row r="71" spans="1:9" ht="75.05" customHeight="1">
      <c r="A71" s="347" t="s">
        <v>3048</v>
      </c>
      <c r="B71" s="349" t="s">
        <v>12657</v>
      </c>
      <c r="C71" s="349" t="s">
        <v>5158</v>
      </c>
      <c r="D71" s="346"/>
      <c r="F71" s="347" t="s">
        <v>3038</v>
      </c>
      <c r="G71" s="349" t="s">
        <v>2329</v>
      </c>
      <c r="H71" s="350" t="s">
        <v>4983</v>
      </c>
      <c r="I71" s="346"/>
    </row>
    <row r="72" spans="1:9" ht="75.05" customHeight="1">
      <c r="A72" s="347" t="s">
        <v>3047</v>
      </c>
      <c r="B72" s="349" t="s">
        <v>11960</v>
      </c>
      <c r="C72" s="349" t="s">
        <v>5159</v>
      </c>
      <c r="D72" s="346"/>
      <c r="F72" s="347" t="s">
        <v>3037</v>
      </c>
      <c r="G72" s="349" t="s">
        <v>12529</v>
      </c>
      <c r="H72" s="350" t="s">
        <v>5164</v>
      </c>
      <c r="I72" s="346"/>
    </row>
    <row r="73" spans="1:9" ht="75.05" customHeight="1">
      <c r="A73" s="347" t="s">
        <v>3046</v>
      </c>
      <c r="B73" s="349" t="s">
        <v>5780</v>
      </c>
      <c r="C73" s="349" t="s">
        <v>5160</v>
      </c>
      <c r="D73" s="346"/>
      <c r="F73" s="347" t="s">
        <v>2687</v>
      </c>
      <c r="G73" s="349" t="s">
        <v>2686</v>
      </c>
      <c r="H73" s="350" t="s">
        <v>5165</v>
      </c>
      <c r="I73" s="346"/>
    </row>
    <row r="74" spans="1:9" ht="75.05" customHeight="1">
      <c r="A74" s="347" t="s">
        <v>3045</v>
      </c>
      <c r="B74" s="349" t="s">
        <v>2747</v>
      </c>
      <c r="C74" s="349" t="s">
        <v>4849</v>
      </c>
      <c r="D74" s="346" t="s">
        <v>3044</v>
      </c>
      <c r="F74" s="353" t="s">
        <v>2685</v>
      </c>
      <c r="G74" s="349" t="s">
        <v>2684</v>
      </c>
      <c r="H74" s="350" t="s">
        <v>5166</v>
      </c>
      <c r="I74" s="346"/>
    </row>
    <row r="75" spans="1:9" ht="75.05" customHeight="1">
      <c r="A75" s="347" t="s">
        <v>2744</v>
      </c>
      <c r="B75" s="349" t="s">
        <v>2743</v>
      </c>
      <c r="C75" s="349" t="s">
        <v>4851</v>
      </c>
      <c r="D75" s="346"/>
      <c r="F75" s="764" t="e" vm="33">
        <v>#VALUE!</v>
      </c>
      <c r="G75" s="308" t="e" vm="34">
        <v>#VALUE!</v>
      </c>
      <c r="H75" s="1128" t="s">
        <v>6179</v>
      </c>
      <c r="I75" s="1129"/>
    </row>
    <row r="76" spans="1:9" ht="75.05" customHeight="1">
      <c r="A76" s="347" t="s">
        <v>3043</v>
      </c>
      <c r="B76" s="349" t="s">
        <v>2745</v>
      </c>
      <c r="C76" s="349" t="s">
        <v>4850</v>
      </c>
      <c r="D76" s="346"/>
      <c r="F76" s="746" t="s">
        <v>6088</v>
      </c>
      <c r="G76" s="751" t="s">
        <v>6090</v>
      </c>
      <c r="H76" s="751" t="s">
        <v>6095</v>
      </c>
      <c r="I76" s="465"/>
    </row>
    <row r="77" spans="1:9" ht="75.05" customHeight="1">
      <c r="A77" s="347" t="s">
        <v>3042</v>
      </c>
      <c r="B77" s="349" t="s">
        <v>12339</v>
      </c>
      <c r="C77" s="349" t="s">
        <v>5161</v>
      </c>
      <c r="D77" s="346"/>
      <c r="F77" s="746" t="s">
        <v>6091</v>
      </c>
      <c r="G77" s="751" t="s">
        <v>6101</v>
      </c>
      <c r="H77" s="751" t="s">
        <v>6100</v>
      </c>
      <c r="I77" s="465" t="e" vm="31">
        <v>#VALUE!</v>
      </c>
    </row>
    <row r="78" spans="1:9" ht="75.05" customHeight="1">
      <c r="A78" s="347" t="s">
        <v>2742</v>
      </c>
      <c r="B78" s="349" t="s">
        <v>2741</v>
      </c>
      <c r="C78" s="349" t="s">
        <v>4852</v>
      </c>
      <c r="D78" s="346"/>
      <c r="F78" s="746" t="s">
        <v>6092</v>
      </c>
      <c r="G78" s="751" t="s">
        <v>6102</v>
      </c>
      <c r="H78" s="751" t="s">
        <v>6099</v>
      </c>
      <c r="I78" s="519" t="e" vm="32">
        <v>#VALUE!</v>
      </c>
    </row>
    <row r="79" spans="1:9" ht="75.05" customHeight="1">
      <c r="A79" s="347" t="s">
        <v>2740</v>
      </c>
      <c r="B79" s="349" t="s">
        <v>2739</v>
      </c>
      <c r="C79" s="349" t="s">
        <v>4007</v>
      </c>
      <c r="D79" s="346"/>
      <c r="F79" s="746" t="s">
        <v>6093</v>
      </c>
      <c r="G79" s="751" t="s">
        <v>2128</v>
      </c>
      <c r="H79" s="751" t="s">
        <v>6173</v>
      </c>
      <c r="I79" s="465"/>
    </row>
    <row r="80" spans="1:9" ht="75.05" customHeight="1">
      <c r="A80" s="347" t="s">
        <v>3041</v>
      </c>
      <c r="B80" s="349" t="s">
        <v>4009</v>
      </c>
      <c r="C80" s="349" t="s">
        <v>5162</v>
      </c>
      <c r="D80" s="346"/>
      <c r="F80" s="745" t="s">
        <v>6094</v>
      </c>
      <c r="G80" s="751" t="s">
        <v>6097</v>
      </c>
      <c r="H80" s="751" t="s">
        <v>6096</v>
      </c>
      <c r="I80" s="465"/>
    </row>
    <row r="81" spans="1:9" ht="75.05" customHeight="1">
      <c r="A81" s="347" t="s">
        <v>3040</v>
      </c>
      <c r="B81" s="349" t="s">
        <v>2697</v>
      </c>
      <c r="C81" s="349" t="s">
        <v>5163</v>
      </c>
      <c r="D81" s="346"/>
      <c r="F81" s="347" t="s">
        <v>2727</v>
      </c>
      <c r="G81" s="349" t="s">
        <v>4051</v>
      </c>
      <c r="H81" s="350" t="s">
        <v>4052</v>
      </c>
      <c r="I81" s="346"/>
    </row>
    <row r="82" spans="1:9" ht="75.05" customHeight="1">
      <c r="A82" s="347" t="s">
        <v>2692</v>
      </c>
      <c r="B82" s="349" t="s">
        <v>2691</v>
      </c>
      <c r="C82" s="349" t="s">
        <v>4859</v>
      </c>
      <c r="D82" s="346"/>
      <c r="F82" s="353" t="s">
        <v>2669</v>
      </c>
      <c r="G82" s="349" t="s">
        <v>2668</v>
      </c>
      <c r="H82" s="350" t="s">
        <v>1680</v>
      </c>
      <c r="I82" s="346"/>
    </row>
    <row r="83" spans="1:9" ht="75.05" customHeight="1">
      <c r="A83" s="347" t="s">
        <v>3039</v>
      </c>
      <c r="B83" s="349" t="s">
        <v>2332</v>
      </c>
      <c r="C83" s="349" t="s">
        <v>4982</v>
      </c>
      <c r="D83" s="346"/>
      <c r="F83" s="347" t="s">
        <v>3036</v>
      </c>
      <c r="G83" s="349" t="s">
        <v>2650</v>
      </c>
      <c r="H83" s="350" t="s">
        <v>4875</v>
      </c>
      <c r="I83" s="346"/>
    </row>
    <row r="84" spans="1:9" ht="75.05" customHeight="1">
      <c r="A84" s="347" t="s">
        <v>3038</v>
      </c>
      <c r="B84" s="349" t="s">
        <v>2329</v>
      </c>
      <c r="C84" s="349" t="s">
        <v>4983</v>
      </c>
      <c r="D84" s="346"/>
      <c r="F84" s="347" t="s">
        <v>3035</v>
      </c>
      <c r="G84" s="349" t="s">
        <v>2648</v>
      </c>
      <c r="H84" s="350" t="s">
        <v>4876</v>
      </c>
      <c r="I84" s="346"/>
    </row>
    <row r="85" spans="1:9" ht="75.05" customHeight="1">
      <c r="A85" s="347" t="s">
        <v>3037</v>
      </c>
      <c r="B85" s="349" t="s">
        <v>12529</v>
      </c>
      <c r="C85" s="349" t="s">
        <v>5164</v>
      </c>
      <c r="D85" s="346"/>
      <c r="F85" s="347" t="s">
        <v>3034</v>
      </c>
      <c r="G85" s="349" t="s">
        <v>2659</v>
      </c>
      <c r="H85" s="350" t="s">
        <v>4872</v>
      </c>
      <c r="I85" s="346"/>
    </row>
    <row r="86" spans="1:9" ht="75.05" customHeight="1">
      <c r="A86" s="347" t="s">
        <v>2687</v>
      </c>
      <c r="B86" s="349" t="s">
        <v>2686</v>
      </c>
      <c r="C86" s="349" t="s">
        <v>5165</v>
      </c>
      <c r="D86" s="346"/>
      <c r="F86" s="347" t="s">
        <v>3033</v>
      </c>
      <c r="G86" s="349" t="s">
        <v>12292</v>
      </c>
      <c r="H86" s="350" t="s">
        <v>5170</v>
      </c>
      <c r="I86" s="346"/>
    </row>
    <row r="87" spans="1:9" ht="75.05" customHeight="1">
      <c r="A87" s="353" t="s">
        <v>2685</v>
      </c>
      <c r="B87" s="349" t="s">
        <v>2684</v>
      </c>
      <c r="C87" s="349" t="s">
        <v>5166</v>
      </c>
      <c r="D87" s="346"/>
      <c r="F87" s="347" t="s">
        <v>3032</v>
      </c>
      <c r="G87" s="349" t="s">
        <v>2662</v>
      </c>
      <c r="H87" s="350" t="s">
        <v>4871</v>
      </c>
      <c r="I87" s="346"/>
    </row>
    <row r="88" spans="1:9" ht="75.05" customHeight="1">
      <c r="A88" s="347" t="s">
        <v>2682</v>
      </c>
      <c r="B88" s="349" t="s">
        <v>2681</v>
      </c>
      <c r="C88" s="349" t="s">
        <v>5167</v>
      </c>
      <c r="D88" s="346"/>
      <c r="F88" s="347" t="s">
        <v>3031</v>
      </c>
      <c r="G88" s="349" t="s">
        <v>12189</v>
      </c>
      <c r="H88" s="350" t="s">
        <v>5171</v>
      </c>
      <c r="I88" s="346"/>
    </row>
    <row r="89" spans="1:9" ht="75.05" customHeight="1">
      <c r="A89" s="347" t="s">
        <v>2672</v>
      </c>
      <c r="B89" s="349" t="s">
        <v>2671</v>
      </c>
      <c r="C89" s="349" t="s">
        <v>1680</v>
      </c>
      <c r="D89" s="346"/>
      <c r="F89" s="347" t="s">
        <v>3030</v>
      </c>
      <c r="G89" s="349" t="s">
        <v>2653</v>
      </c>
      <c r="H89" s="350" t="s">
        <v>4874</v>
      </c>
      <c r="I89" s="346"/>
    </row>
    <row r="90" spans="1:9" ht="75.05" customHeight="1">
      <c r="A90" s="347" t="s">
        <v>2679</v>
      </c>
      <c r="B90" s="349" t="s">
        <v>2678</v>
      </c>
      <c r="C90" s="349" t="s">
        <v>4865</v>
      </c>
      <c r="D90" s="346"/>
      <c r="F90" s="813" t="s">
        <v>6262</v>
      </c>
      <c r="G90" s="811" t="s">
        <v>6073</v>
      </c>
      <c r="H90" s="814" t="s">
        <v>6263</v>
      </c>
      <c r="I90" s="349"/>
    </row>
    <row r="91" spans="1:9" ht="75.05" customHeight="1">
      <c r="A91" s="347" t="s">
        <v>2677</v>
      </c>
      <c r="B91" s="349" t="s">
        <v>2676</v>
      </c>
      <c r="C91" s="349" t="s">
        <v>4866</v>
      </c>
      <c r="D91" s="346"/>
      <c r="F91" s="799" t="s">
        <v>6069</v>
      </c>
      <c r="G91" s="804" t="s">
        <v>6233</v>
      </c>
      <c r="H91" s="824"/>
      <c r="I91" s="349"/>
    </row>
    <row r="92" spans="1:9" ht="75.05" customHeight="1">
      <c r="A92" s="347" t="s">
        <v>2675</v>
      </c>
      <c r="B92" s="349" t="s">
        <v>2128</v>
      </c>
      <c r="C92" s="349" t="s">
        <v>4266</v>
      </c>
      <c r="D92" s="346"/>
      <c r="F92" s="799" t="s">
        <v>6229</v>
      </c>
      <c r="G92" s="802" t="s">
        <v>6072</v>
      </c>
      <c r="H92" s="824"/>
      <c r="I92" s="349"/>
    </row>
    <row r="93" spans="1:9" ht="75.05" customHeight="1">
      <c r="A93" s="347" t="s">
        <v>2674</v>
      </c>
      <c r="B93" s="349" t="s">
        <v>16443</v>
      </c>
      <c r="C93" s="349" t="s">
        <v>5168</v>
      </c>
      <c r="D93" s="346"/>
      <c r="F93" s="800" t="s">
        <v>6057</v>
      </c>
      <c r="G93" s="824" t="s">
        <v>6225</v>
      </c>
      <c r="H93" s="821" t="s">
        <v>6232</v>
      </c>
      <c r="I93" s="349"/>
    </row>
    <row r="94" spans="1:9" ht="75.05" customHeight="1">
      <c r="A94" s="347" t="s">
        <v>2670</v>
      </c>
      <c r="B94" s="349" t="s">
        <v>16444</v>
      </c>
      <c r="C94" s="349" t="s">
        <v>5169</v>
      </c>
      <c r="D94" s="346"/>
      <c r="F94" s="802" t="s">
        <v>6231</v>
      </c>
      <c r="G94" s="802" t="s">
        <v>6230</v>
      </c>
      <c r="H94" s="824"/>
      <c r="I94" s="349"/>
    </row>
    <row r="95" spans="1:9" ht="75.05" customHeight="1">
      <c r="A95" s="764" t="e" vm="33">
        <v>#VALUE!</v>
      </c>
      <c r="B95" s="308" t="e" vm="34">
        <v>#VALUE!</v>
      </c>
      <c r="C95" s="1128" t="s">
        <v>6179</v>
      </c>
      <c r="D95" s="1129"/>
      <c r="F95" s="799" t="s">
        <v>6059</v>
      </c>
      <c r="G95" s="825" t="s">
        <v>6228</v>
      </c>
      <c r="H95" s="826" t="s">
        <v>6264</v>
      </c>
      <c r="I95" s="349"/>
    </row>
    <row r="96" spans="1:9" ht="75.05" customHeight="1">
      <c r="A96" s="746" t="s">
        <v>6088</v>
      </c>
      <c r="B96" s="751" t="s">
        <v>6090</v>
      </c>
      <c r="C96" s="751" t="s">
        <v>6095</v>
      </c>
      <c r="D96" s="465"/>
      <c r="F96" s="800" t="s">
        <v>6223</v>
      </c>
      <c r="G96" s="825" t="s">
        <v>6224</v>
      </c>
      <c r="H96" s="824"/>
      <c r="I96" s="349"/>
    </row>
    <row r="97" spans="1:9" ht="75.05" customHeight="1">
      <c r="A97" s="746" t="s">
        <v>6091</v>
      </c>
      <c r="B97" s="751" t="s">
        <v>6101</v>
      </c>
      <c r="C97" s="751" t="s">
        <v>6100</v>
      </c>
      <c r="D97" s="465" t="e" vm="31">
        <v>#VALUE!</v>
      </c>
      <c r="F97" s="799" t="s">
        <v>6061</v>
      </c>
      <c r="G97" s="798" t="s">
        <v>6226</v>
      </c>
      <c r="H97" s="824"/>
      <c r="I97" s="349"/>
    </row>
    <row r="98" spans="1:9" ht="75.05" customHeight="1">
      <c r="A98" s="746" t="s">
        <v>6092</v>
      </c>
      <c r="B98" s="751" t="s">
        <v>6102</v>
      </c>
      <c r="C98" s="751" t="s">
        <v>6099</v>
      </c>
      <c r="D98" s="519" t="e" vm="32">
        <v>#VALUE!</v>
      </c>
      <c r="F98" s="799" t="s">
        <v>6221</v>
      </c>
      <c r="G98" s="827" t="s">
        <v>6222</v>
      </c>
      <c r="H98" s="824"/>
      <c r="I98" s="349"/>
    </row>
    <row r="99" spans="1:9" ht="75.05" customHeight="1">
      <c r="A99" s="746" t="s">
        <v>6093</v>
      </c>
      <c r="B99" s="751" t="s">
        <v>2128</v>
      </c>
      <c r="C99" s="751" t="s">
        <v>6173</v>
      </c>
      <c r="D99" s="465"/>
      <c r="F99" s="799" t="s">
        <v>6227</v>
      </c>
      <c r="G99" s="825" t="s">
        <v>6063</v>
      </c>
      <c r="H99" s="824" t="s">
        <v>6265</v>
      </c>
      <c r="I99" s="349"/>
    </row>
    <row r="100" spans="1:9" ht="75.05" customHeight="1">
      <c r="A100" s="745" t="s">
        <v>6094</v>
      </c>
      <c r="B100" s="751" t="s">
        <v>6097</v>
      </c>
      <c r="C100" s="751" t="s">
        <v>6096</v>
      </c>
      <c r="D100" s="465"/>
      <c r="F100" s="347" t="s">
        <v>2733</v>
      </c>
      <c r="G100" s="349" t="s">
        <v>4041</v>
      </c>
      <c r="H100" s="350" t="s">
        <v>5173</v>
      </c>
      <c r="I100" s="346"/>
    </row>
    <row r="101" spans="1:9" ht="75.05" customHeight="1">
      <c r="A101" s="347" t="s">
        <v>2727</v>
      </c>
      <c r="B101" s="349" t="s">
        <v>4051</v>
      </c>
      <c r="C101" s="349" t="s">
        <v>4052</v>
      </c>
      <c r="D101" s="346"/>
      <c r="F101" s="347" t="s">
        <v>3027</v>
      </c>
      <c r="G101" s="349" t="s">
        <v>4043</v>
      </c>
      <c r="H101" s="834" t="s">
        <v>6273</v>
      </c>
      <c r="I101" s="346"/>
    </row>
    <row r="102" spans="1:9" ht="75.05" customHeight="1">
      <c r="A102" s="353" t="s">
        <v>2669</v>
      </c>
      <c r="B102" s="349" t="s">
        <v>2668</v>
      </c>
      <c r="C102" s="349" t="s">
        <v>1680</v>
      </c>
      <c r="D102" s="346"/>
      <c r="F102" s="822" t="s">
        <v>6270</v>
      </c>
      <c r="G102" s="822" t="s">
        <v>6267</v>
      </c>
      <c r="H102" s="823" t="s">
        <v>6268</v>
      </c>
    </row>
    <row r="103" spans="1:9" ht="75.05" customHeight="1">
      <c r="A103" s="347" t="s">
        <v>3036</v>
      </c>
      <c r="B103" s="349" t="s">
        <v>2650</v>
      </c>
      <c r="C103" s="349" t="s">
        <v>4875</v>
      </c>
      <c r="D103" s="346"/>
      <c r="F103" s="822" t="s">
        <v>6271</v>
      </c>
      <c r="G103" s="822" t="s">
        <v>6272</v>
      </c>
      <c r="H103" s="823" t="s">
        <v>6269</v>
      </c>
    </row>
    <row r="104" spans="1:9" ht="75.05" customHeight="1">
      <c r="A104" s="347" t="s">
        <v>3035</v>
      </c>
      <c r="B104" s="349" t="s">
        <v>2648</v>
      </c>
      <c r="C104" s="349" t="s">
        <v>4876</v>
      </c>
      <c r="D104" s="346"/>
      <c r="F104" s="353" t="s">
        <v>2724</v>
      </c>
      <c r="G104" s="349" t="s">
        <v>2723</v>
      </c>
      <c r="H104" s="350" t="s">
        <v>4868</v>
      </c>
      <c r="I104" s="346"/>
    </row>
    <row r="105" spans="1:9" ht="75.05" customHeight="1">
      <c r="A105" s="347" t="s">
        <v>3034</v>
      </c>
      <c r="B105" s="349" t="s">
        <v>2659</v>
      </c>
      <c r="C105" s="349" t="s">
        <v>4872</v>
      </c>
      <c r="D105" s="346"/>
      <c r="F105" s="353" t="s">
        <v>2721</v>
      </c>
      <c r="G105" s="349" t="s">
        <v>2720</v>
      </c>
      <c r="H105" s="350" t="s">
        <v>4869</v>
      </c>
      <c r="I105" s="346"/>
    </row>
    <row r="106" spans="1:9" ht="75.05" customHeight="1">
      <c r="A106" s="347" t="s">
        <v>3033</v>
      </c>
      <c r="B106" s="349" t="s">
        <v>12292</v>
      </c>
      <c r="C106" s="349" t="s">
        <v>5170</v>
      </c>
      <c r="D106" s="346"/>
      <c r="F106" s="347" t="s">
        <v>2719</v>
      </c>
      <c r="G106" s="349" t="s">
        <v>16445</v>
      </c>
      <c r="H106" s="350" t="s">
        <v>5180</v>
      </c>
      <c r="I106" s="346"/>
    </row>
    <row r="107" spans="1:9" ht="75.05" customHeight="1">
      <c r="A107" s="347" t="s">
        <v>3032</v>
      </c>
      <c r="B107" s="349" t="s">
        <v>2662</v>
      </c>
      <c r="C107" s="349" t="s">
        <v>4871</v>
      </c>
      <c r="D107" s="346"/>
      <c r="F107" s="347" t="s">
        <v>2717</v>
      </c>
      <c r="G107" s="349" t="s">
        <v>16446</v>
      </c>
      <c r="H107" s="350" t="s">
        <v>5181</v>
      </c>
      <c r="I107" s="346"/>
    </row>
    <row r="108" spans="1:9" ht="75.05" customHeight="1">
      <c r="A108" s="347" t="s">
        <v>3031</v>
      </c>
      <c r="B108" s="349" t="s">
        <v>12189</v>
      </c>
      <c r="C108" s="349" t="s">
        <v>5171</v>
      </c>
      <c r="D108" s="346"/>
      <c r="F108" s="347" t="s">
        <v>3022</v>
      </c>
      <c r="G108" s="349" t="s">
        <v>2711</v>
      </c>
      <c r="H108" s="350" t="s">
        <v>5182</v>
      </c>
      <c r="I108" s="346"/>
    </row>
    <row r="109" spans="1:9" ht="75.05" customHeight="1">
      <c r="A109" s="347" t="s">
        <v>3030</v>
      </c>
      <c r="B109" s="349" t="s">
        <v>2653</v>
      </c>
      <c r="C109" s="349" t="s">
        <v>4874</v>
      </c>
      <c r="D109" s="346"/>
      <c r="F109" s="347" t="s">
        <v>2716</v>
      </c>
      <c r="G109" s="349" t="s">
        <v>4064</v>
      </c>
      <c r="H109" s="350" t="s">
        <v>5183</v>
      </c>
      <c r="I109" s="346"/>
    </row>
    <row r="110" spans="1:9" ht="75.05" customHeight="1">
      <c r="A110" s="347" t="s">
        <v>3029</v>
      </c>
      <c r="B110" s="349" t="s">
        <v>4037</v>
      </c>
      <c r="C110" s="349" t="s">
        <v>1647</v>
      </c>
      <c r="D110" s="346"/>
      <c r="F110" s="347" t="s">
        <v>2706</v>
      </c>
      <c r="G110" s="349" t="s">
        <v>16447</v>
      </c>
      <c r="H110" s="350" t="s">
        <v>5184</v>
      </c>
      <c r="I110" s="346"/>
    </row>
    <row r="111" spans="1:9" ht="75.05" customHeight="1">
      <c r="A111" s="347" t="s">
        <v>3028</v>
      </c>
      <c r="B111" s="349" t="s">
        <v>4039</v>
      </c>
      <c r="C111" s="349" t="s">
        <v>5172</v>
      </c>
      <c r="D111" s="346"/>
      <c r="F111" s="353" t="s">
        <v>2704</v>
      </c>
      <c r="G111" s="349" t="s">
        <v>4013</v>
      </c>
      <c r="H111" s="350" t="s">
        <v>5185</v>
      </c>
      <c r="I111" s="346"/>
    </row>
    <row r="112" spans="1:9" ht="75.05" customHeight="1">
      <c r="A112" s="347" t="s">
        <v>2733</v>
      </c>
      <c r="B112" s="349" t="s">
        <v>4041</v>
      </c>
      <c r="C112" s="349" t="s">
        <v>5173</v>
      </c>
      <c r="D112" s="346"/>
      <c r="F112" s="347" t="s">
        <v>2845</v>
      </c>
      <c r="G112" s="349" t="s">
        <v>2844</v>
      </c>
      <c r="H112" s="350" t="s">
        <v>4834</v>
      </c>
      <c r="I112" s="346"/>
    </row>
    <row r="113" spans="1:9" ht="75.05" customHeight="1">
      <c r="A113" s="347" t="s">
        <v>3027</v>
      </c>
      <c r="B113" s="349" t="s">
        <v>4043</v>
      </c>
      <c r="C113" s="349" t="s">
        <v>4044</v>
      </c>
      <c r="D113" s="346"/>
      <c r="F113" s="347" t="s">
        <v>2830</v>
      </c>
      <c r="G113" s="349" t="s">
        <v>2829</v>
      </c>
      <c r="H113" s="350" t="s">
        <v>5186</v>
      </c>
      <c r="I113" s="346"/>
    </row>
    <row r="114" spans="1:9" ht="75.05" customHeight="1">
      <c r="A114" s="347" t="s">
        <v>3026</v>
      </c>
      <c r="B114" s="349" t="s">
        <v>4045</v>
      </c>
      <c r="C114" s="349" t="s">
        <v>5174</v>
      </c>
      <c r="D114" s="346"/>
      <c r="F114" s="347" t="s">
        <v>2840</v>
      </c>
      <c r="G114" s="349" t="s">
        <v>2839</v>
      </c>
      <c r="H114" s="350" t="s">
        <v>4836</v>
      </c>
      <c r="I114" s="346"/>
    </row>
    <row r="115" spans="1:9" ht="75.05" customHeight="1">
      <c r="A115" s="347" t="s">
        <v>3025</v>
      </c>
      <c r="B115" s="349" t="s">
        <v>4047</v>
      </c>
      <c r="C115" s="349" t="s">
        <v>5175</v>
      </c>
      <c r="D115" s="346"/>
      <c r="F115" s="347" t="s">
        <v>2828</v>
      </c>
      <c r="G115" s="349" t="s">
        <v>2827</v>
      </c>
      <c r="H115" s="350" t="s">
        <v>5187</v>
      </c>
      <c r="I115" s="346"/>
    </row>
    <row r="116" spans="1:9" ht="75.05" customHeight="1">
      <c r="A116" s="347" t="s">
        <v>2728</v>
      </c>
      <c r="B116" s="349" t="s">
        <v>4049</v>
      </c>
      <c r="C116" s="349" t="s">
        <v>5176</v>
      </c>
      <c r="D116" s="346"/>
      <c r="F116" s="347" t="s">
        <v>3021</v>
      </c>
      <c r="G116" s="349" t="s">
        <v>2841</v>
      </c>
      <c r="H116" s="350" t="s">
        <v>4835</v>
      </c>
      <c r="I116" s="346"/>
    </row>
    <row r="117" spans="1:9" ht="75.05" customHeight="1">
      <c r="A117" s="530" t="s">
        <v>2725</v>
      </c>
      <c r="B117" s="349" t="s">
        <v>4053</v>
      </c>
      <c r="C117" s="349" t="s">
        <v>5177</v>
      </c>
      <c r="D117" s="346"/>
      <c r="F117" s="835" t="s">
        <v>6274</v>
      </c>
      <c r="G117" s="840" t="s">
        <v>2641</v>
      </c>
      <c r="H117" s="830" t="s">
        <v>6277</v>
      </c>
      <c r="I117" s="837"/>
    </row>
    <row r="118" spans="1:9" ht="75.05" customHeight="1">
      <c r="A118" s="347" t="s">
        <v>3024</v>
      </c>
      <c r="B118" s="349" t="s">
        <v>4055</v>
      </c>
      <c r="C118" s="349" t="s">
        <v>5178</v>
      </c>
      <c r="D118" s="346"/>
      <c r="F118" s="838" t="s">
        <v>6275</v>
      </c>
      <c r="G118" s="841" t="s">
        <v>2639</v>
      </c>
      <c r="H118" s="839" t="s">
        <v>6278</v>
      </c>
      <c r="I118" s="802"/>
    </row>
    <row r="119" spans="1:9" ht="75.05" customHeight="1">
      <c r="A119" s="347" t="s">
        <v>3023</v>
      </c>
      <c r="B119" s="349" t="s">
        <v>2708</v>
      </c>
      <c r="C119" s="349" t="s">
        <v>5179</v>
      </c>
      <c r="D119" s="346"/>
      <c r="F119" s="347" t="s">
        <v>2638</v>
      </c>
      <c r="G119" s="349" t="s">
        <v>2637</v>
      </c>
      <c r="H119" s="350" t="s">
        <v>4880</v>
      </c>
      <c r="I119" s="357"/>
    </row>
    <row r="120" spans="1:9" ht="75.05" customHeight="1">
      <c r="A120" s="353" t="s">
        <v>2724</v>
      </c>
      <c r="B120" s="349" t="s">
        <v>2723</v>
      </c>
      <c r="C120" s="349" t="s">
        <v>4868</v>
      </c>
      <c r="D120" s="346"/>
      <c r="F120" s="347" t="s">
        <v>3018</v>
      </c>
      <c r="G120" s="463" t="s">
        <v>2635</v>
      </c>
      <c r="H120" s="842" t="s">
        <v>4071</v>
      </c>
      <c r="I120" s="346"/>
    </row>
    <row r="121" spans="1:9" ht="75.05" customHeight="1">
      <c r="A121" s="353" t="s">
        <v>2721</v>
      </c>
      <c r="B121" s="349" t="s">
        <v>2720</v>
      </c>
      <c r="C121" s="349" t="s">
        <v>4869</v>
      </c>
      <c r="D121" s="346"/>
      <c r="F121" s="353" t="s">
        <v>3017</v>
      </c>
      <c r="G121" s="349" t="s">
        <v>12560</v>
      </c>
      <c r="H121" s="350" t="s">
        <v>5188</v>
      </c>
      <c r="I121" s="346"/>
    </row>
    <row r="122" spans="1:9" ht="75.05" customHeight="1">
      <c r="A122" s="347" t="s">
        <v>2719</v>
      </c>
      <c r="B122" s="349" t="s">
        <v>16445</v>
      </c>
      <c r="C122" s="349" t="s">
        <v>5180</v>
      </c>
      <c r="D122" s="346"/>
      <c r="F122" s="355" t="s">
        <v>2619</v>
      </c>
      <c r="G122" s="349" t="s">
        <v>2618</v>
      </c>
      <c r="H122" s="350" t="s">
        <v>4887</v>
      </c>
      <c r="I122" s="346"/>
    </row>
    <row r="123" spans="1:9" ht="75.05" customHeight="1">
      <c r="A123" s="347" t="s">
        <v>2717</v>
      </c>
      <c r="B123" s="349" t="s">
        <v>16446</v>
      </c>
      <c r="C123" s="349" t="s">
        <v>5181</v>
      </c>
      <c r="D123" s="346"/>
      <c r="F123" s="355" t="s">
        <v>2616</v>
      </c>
      <c r="G123" s="349" t="s">
        <v>2615</v>
      </c>
      <c r="H123" s="350" t="s">
        <v>4082</v>
      </c>
      <c r="I123" s="346"/>
    </row>
    <row r="124" spans="1:9" ht="75.05" customHeight="1">
      <c r="A124" s="347" t="s">
        <v>3022</v>
      </c>
      <c r="B124" s="349" t="s">
        <v>2711</v>
      </c>
      <c r="C124" s="349" t="s">
        <v>5182</v>
      </c>
      <c r="D124" s="346"/>
      <c r="F124" s="355" t="s">
        <v>2609</v>
      </c>
      <c r="G124" s="349" t="s">
        <v>2608</v>
      </c>
      <c r="H124" s="350" t="s">
        <v>4890</v>
      </c>
      <c r="I124" s="346"/>
    </row>
    <row r="125" spans="1:9" ht="75.05" customHeight="1">
      <c r="A125" s="347" t="s">
        <v>2716</v>
      </c>
      <c r="B125" s="349" t="s">
        <v>4064</v>
      </c>
      <c r="C125" s="349" t="s">
        <v>5183</v>
      </c>
      <c r="D125" s="346"/>
      <c r="F125" s="355" t="s">
        <v>2606</v>
      </c>
      <c r="G125" s="349" t="s">
        <v>2605</v>
      </c>
      <c r="H125" s="350" t="s">
        <v>4891</v>
      </c>
      <c r="I125" s="346"/>
    </row>
    <row r="126" spans="1:9" ht="75.05" customHeight="1">
      <c r="A126" s="347" t="s">
        <v>2706</v>
      </c>
      <c r="B126" s="349" t="s">
        <v>16447</v>
      </c>
      <c r="C126" s="349" t="s">
        <v>5184</v>
      </c>
      <c r="D126" s="346"/>
      <c r="F126" s="355" t="s">
        <v>2613</v>
      </c>
      <c r="G126" s="349" t="s">
        <v>2612</v>
      </c>
      <c r="H126" s="350" t="s">
        <v>4888</v>
      </c>
      <c r="I126" s="346"/>
    </row>
    <row r="127" spans="1:9" ht="75.05" customHeight="1">
      <c r="A127" s="353" t="s">
        <v>2704</v>
      </c>
      <c r="B127" s="349" t="s">
        <v>4013</v>
      </c>
      <c r="C127" s="349" t="s">
        <v>5185</v>
      </c>
      <c r="D127" s="346"/>
      <c r="F127" s="355" t="s">
        <v>2611</v>
      </c>
      <c r="G127" s="349" t="s">
        <v>2610</v>
      </c>
      <c r="H127" s="350" t="s">
        <v>4889</v>
      </c>
      <c r="I127" s="346"/>
    </row>
    <row r="128" spans="1:9" ht="75.05" customHeight="1">
      <c r="A128" s="347" t="s">
        <v>2845</v>
      </c>
      <c r="B128" s="349" t="s">
        <v>2844</v>
      </c>
      <c r="C128" s="349" t="s">
        <v>4834</v>
      </c>
      <c r="D128" s="346"/>
      <c r="F128" s="531" t="s">
        <v>3016</v>
      </c>
      <c r="G128" s="545" t="s">
        <v>5261</v>
      </c>
      <c r="H128" s="820" t="s">
        <v>5262</v>
      </c>
      <c r="I128" s="346"/>
    </row>
    <row r="129" spans="1:9" ht="75.05" customHeight="1">
      <c r="A129" s="347" t="s">
        <v>2830</v>
      </c>
      <c r="B129" s="349" t="s">
        <v>2829</v>
      </c>
      <c r="C129" s="349" t="s">
        <v>5186</v>
      </c>
      <c r="D129" s="346"/>
      <c r="F129" s="355" t="s">
        <v>2598</v>
      </c>
      <c r="G129" s="349" t="s">
        <v>2597</v>
      </c>
      <c r="H129" s="350" t="s">
        <v>4893</v>
      </c>
      <c r="I129" s="346"/>
    </row>
    <row r="130" spans="1:9" ht="75.05" customHeight="1">
      <c r="A130" s="347" t="s">
        <v>2840</v>
      </c>
      <c r="B130" s="349" t="s">
        <v>2839</v>
      </c>
      <c r="C130" s="349" t="s">
        <v>4836</v>
      </c>
      <c r="D130" s="346"/>
      <c r="F130" s="355" t="s">
        <v>2596</v>
      </c>
      <c r="G130" s="349" t="s">
        <v>5263</v>
      </c>
      <c r="H130" s="820" t="s">
        <v>5264</v>
      </c>
      <c r="I130" s="346"/>
    </row>
    <row r="131" spans="1:9" ht="75.05" customHeight="1">
      <c r="A131" s="347" t="s">
        <v>2828</v>
      </c>
      <c r="B131" s="349" t="s">
        <v>2827</v>
      </c>
      <c r="C131" s="349" t="s">
        <v>5187</v>
      </c>
      <c r="D131" s="346"/>
      <c r="F131" s="355" t="s">
        <v>2601</v>
      </c>
      <c r="G131" s="349" t="s">
        <v>2600</v>
      </c>
      <c r="H131" s="350" t="s">
        <v>4892</v>
      </c>
      <c r="I131" s="346"/>
    </row>
    <row r="132" spans="1:9" ht="75.05" customHeight="1">
      <c r="A132" s="347" t="s">
        <v>3021</v>
      </c>
      <c r="B132" s="349" t="s">
        <v>2841</v>
      </c>
      <c r="C132" s="349" t="s">
        <v>4835</v>
      </c>
      <c r="D132" s="346"/>
      <c r="F132" s="355" t="s">
        <v>3015</v>
      </c>
      <c r="G132" s="349" t="s">
        <v>2593</v>
      </c>
      <c r="H132" s="350" t="s">
        <v>4895</v>
      </c>
      <c r="I132" s="346"/>
    </row>
    <row r="133" spans="1:9" ht="75.05" customHeight="1">
      <c r="A133" s="347" t="s">
        <v>3020</v>
      </c>
      <c r="B133" s="349" t="s">
        <v>8412</v>
      </c>
      <c r="C133" s="349" t="s">
        <v>4879</v>
      </c>
      <c r="D133" s="346"/>
      <c r="F133" s="355" t="s">
        <v>2591</v>
      </c>
      <c r="G133" s="349" t="s">
        <v>2590</v>
      </c>
      <c r="H133" s="350" t="s">
        <v>4896</v>
      </c>
      <c r="I133" s="346"/>
    </row>
    <row r="134" spans="1:9" ht="75.05" customHeight="1">
      <c r="A134" s="347" t="s">
        <v>3019</v>
      </c>
      <c r="B134" s="463" t="s">
        <v>2639</v>
      </c>
      <c r="C134" s="546" t="s">
        <v>4068</v>
      </c>
      <c r="D134" s="346"/>
      <c r="F134" s="355" t="s">
        <v>3014</v>
      </c>
      <c r="G134" s="349" t="s">
        <v>12005</v>
      </c>
      <c r="H134" s="350" t="s">
        <v>5189</v>
      </c>
      <c r="I134" s="346"/>
    </row>
    <row r="135" spans="1:9" ht="75.05" customHeight="1">
      <c r="A135" s="835" t="s">
        <v>6274</v>
      </c>
      <c r="B135" s="836" t="s">
        <v>6115</v>
      </c>
      <c r="C135" s="830" t="s">
        <v>6277</v>
      </c>
      <c r="D135" s="837"/>
      <c r="F135" s="355" t="s">
        <v>3013</v>
      </c>
      <c r="G135" s="349" t="s">
        <v>12185</v>
      </c>
      <c r="H135" s="350" t="s">
        <v>5190</v>
      </c>
      <c r="I135" s="346"/>
    </row>
    <row r="136" spans="1:9" ht="75.05" customHeight="1">
      <c r="A136" s="838" t="s">
        <v>6275</v>
      </c>
      <c r="B136" s="836" t="s">
        <v>6276</v>
      </c>
      <c r="C136" s="839" t="s">
        <v>6278</v>
      </c>
      <c r="D136" s="802"/>
      <c r="F136" s="355" t="s">
        <v>3011</v>
      </c>
      <c r="G136" s="349" t="s">
        <v>12505</v>
      </c>
      <c r="H136" s="350" t="s">
        <v>5191</v>
      </c>
      <c r="I136" s="346"/>
    </row>
    <row r="137" spans="1:9" ht="75.05" customHeight="1">
      <c r="A137" s="347" t="s">
        <v>2638</v>
      </c>
      <c r="B137" s="349" t="s">
        <v>2637</v>
      </c>
      <c r="C137" s="349" t="s">
        <v>4880</v>
      </c>
      <c r="D137" s="357"/>
      <c r="F137" s="355" t="s">
        <v>3010</v>
      </c>
      <c r="G137" s="349" t="s">
        <v>12545</v>
      </c>
      <c r="H137" s="350" t="s">
        <v>5192</v>
      </c>
      <c r="I137" s="346"/>
    </row>
    <row r="138" spans="1:9" ht="75.05" customHeight="1">
      <c r="A138" s="347" t="s">
        <v>3018</v>
      </c>
      <c r="B138" s="463" t="s">
        <v>2635</v>
      </c>
      <c r="C138" s="464" t="s">
        <v>4071</v>
      </c>
      <c r="D138" s="346"/>
      <c r="F138" s="355" t="s">
        <v>3009</v>
      </c>
      <c r="G138" s="349" t="s">
        <v>11891</v>
      </c>
      <c r="H138" s="350" t="s">
        <v>5193</v>
      </c>
      <c r="I138" s="346"/>
    </row>
    <row r="139" spans="1:9" ht="75.05" customHeight="1">
      <c r="A139" s="353" t="s">
        <v>3017</v>
      </c>
      <c r="B139" s="349" t="s">
        <v>12560</v>
      </c>
      <c r="C139" s="349" t="s">
        <v>5188</v>
      </c>
      <c r="D139" s="346"/>
      <c r="F139" s="347" t="s">
        <v>2158</v>
      </c>
      <c r="G139" s="349" t="s">
        <v>2157</v>
      </c>
      <c r="H139" s="350" t="s">
        <v>5041</v>
      </c>
      <c r="I139" s="346"/>
    </row>
    <row r="140" spans="1:9" ht="75.05" customHeight="1">
      <c r="A140" s="808" t="s">
        <v>6255</v>
      </c>
      <c r="B140" s="808" t="s">
        <v>6253</v>
      </c>
      <c r="C140" s="798" t="s">
        <v>6254</v>
      </c>
      <c r="D140" s="349"/>
      <c r="F140" s="808" t="s">
        <v>6255</v>
      </c>
      <c r="G140" s="808" t="s">
        <v>6253</v>
      </c>
      <c r="H140" s="798" t="s">
        <v>6254</v>
      </c>
      <c r="I140" s="349"/>
    </row>
    <row r="141" spans="1:9" ht="75.05" customHeight="1">
      <c r="A141" s="353" t="s">
        <v>6258</v>
      </c>
      <c r="B141" s="810" t="s">
        <v>6256</v>
      </c>
      <c r="C141" s="810" t="s">
        <v>6257</v>
      </c>
      <c r="D141" s="346"/>
      <c r="F141" s="808" t="s">
        <v>6258</v>
      </c>
      <c r="G141" s="808" t="s">
        <v>6256</v>
      </c>
      <c r="H141" s="798" t="s">
        <v>6257</v>
      </c>
      <c r="I141" s="349"/>
    </row>
    <row r="142" spans="1:9" ht="75.05" customHeight="1">
      <c r="A142" s="355" t="s">
        <v>2619</v>
      </c>
      <c r="B142" s="349" t="s">
        <v>2618</v>
      </c>
      <c r="C142" s="349" t="s">
        <v>4887</v>
      </c>
      <c r="D142" s="346"/>
      <c r="F142" s="804" t="s">
        <v>6252</v>
      </c>
      <c r="G142" s="804" t="s">
        <v>1185</v>
      </c>
      <c r="H142" s="821" t="s">
        <v>6251</v>
      </c>
    </row>
    <row r="143" spans="1:9" ht="75.05" customHeight="1">
      <c r="A143" s="355" t="s">
        <v>2616</v>
      </c>
      <c r="B143" s="349" t="s">
        <v>2615</v>
      </c>
      <c r="C143" s="349" t="s">
        <v>4082</v>
      </c>
      <c r="D143" s="346"/>
      <c r="F143" s="803" t="s">
        <v>6189</v>
      </c>
      <c r="G143" s="804" t="s">
        <v>6237</v>
      </c>
      <c r="H143" s="821" t="s">
        <v>6238</v>
      </c>
    </row>
    <row r="144" spans="1:9" ht="75.05" customHeight="1">
      <c r="A144" s="355" t="s">
        <v>2609</v>
      </c>
      <c r="B144" s="349" t="s">
        <v>2608</v>
      </c>
      <c r="C144" s="349" t="s">
        <v>4890</v>
      </c>
      <c r="D144" s="346"/>
      <c r="F144" s="803" t="s">
        <v>6234</v>
      </c>
      <c r="G144" s="802" t="s">
        <v>6235</v>
      </c>
      <c r="H144" s="821" t="s">
        <v>6236</v>
      </c>
    </row>
    <row r="145" spans="1:9" ht="75.05" customHeight="1">
      <c r="A145" s="355" t="s">
        <v>2606</v>
      </c>
      <c r="B145" s="349" t="s">
        <v>2605</v>
      </c>
      <c r="C145" s="349" t="s">
        <v>4891</v>
      </c>
      <c r="D145" s="346"/>
      <c r="F145" s="355" t="s">
        <v>2156</v>
      </c>
      <c r="G145" s="349" t="s">
        <v>2155</v>
      </c>
      <c r="H145" s="350" t="s">
        <v>5042</v>
      </c>
      <c r="I145" s="346"/>
    </row>
    <row r="146" spans="1:9" ht="75.05" customHeight="1">
      <c r="A146" s="355" t="s">
        <v>2613</v>
      </c>
      <c r="B146" s="349" t="s">
        <v>2612</v>
      </c>
      <c r="C146" s="349" t="s">
        <v>4888</v>
      </c>
      <c r="D146" s="346"/>
      <c r="F146" s="347" t="s">
        <v>2154</v>
      </c>
      <c r="G146" s="349" t="s">
        <v>2153</v>
      </c>
      <c r="H146" s="350" t="s">
        <v>5043</v>
      </c>
      <c r="I146" s="346"/>
    </row>
    <row r="147" spans="1:9" ht="75.05" customHeight="1">
      <c r="A147" s="355" t="s">
        <v>2611</v>
      </c>
      <c r="B147" s="349" t="s">
        <v>2610</v>
      </c>
      <c r="C147" s="349" t="s">
        <v>4889</v>
      </c>
      <c r="D147" s="346"/>
      <c r="F147" s="347" t="s">
        <v>2173</v>
      </c>
      <c r="G147" s="349" t="s">
        <v>2172</v>
      </c>
      <c r="H147" s="350" t="s">
        <v>5035</v>
      </c>
      <c r="I147" s="346"/>
    </row>
    <row r="148" spans="1:9" ht="75.05" customHeight="1">
      <c r="A148" s="531" t="s">
        <v>3016</v>
      </c>
      <c r="B148" s="545" t="s">
        <v>5261</v>
      </c>
      <c r="C148" s="545" t="s">
        <v>5262</v>
      </c>
      <c r="D148" s="346"/>
      <c r="F148" s="347" t="s">
        <v>3008</v>
      </c>
      <c r="G148" s="349" t="s">
        <v>12325</v>
      </c>
      <c r="H148" s="350" t="s">
        <v>5194</v>
      </c>
      <c r="I148" s="346"/>
    </row>
    <row r="149" spans="1:9" ht="75.05" customHeight="1">
      <c r="A149" s="355" t="s">
        <v>2598</v>
      </c>
      <c r="B149" s="349" t="s">
        <v>2597</v>
      </c>
      <c r="C149" s="349" t="s">
        <v>4893</v>
      </c>
      <c r="D149" s="346"/>
      <c r="F149" s="347" t="s">
        <v>3007</v>
      </c>
      <c r="G149" s="545" t="s">
        <v>5271</v>
      </c>
      <c r="H149" s="820" t="s">
        <v>5271</v>
      </c>
      <c r="I149" s="346"/>
    </row>
    <row r="150" spans="1:9" ht="75.05" customHeight="1">
      <c r="A150" s="355" t="s">
        <v>2596</v>
      </c>
      <c r="B150" s="349" t="s">
        <v>5263</v>
      </c>
      <c r="C150" s="545" t="s">
        <v>5264</v>
      </c>
      <c r="D150" s="346"/>
      <c r="F150" s="524" t="s">
        <v>2177</v>
      </c>
      <c r="G150" s="349" t="s">
        <v>2176</v>
      </c>
      <c r="H150" s="350" t="s">
        <v>5033</v>
      </c>
      <c r="I150" s="346"/>
    </row>
    <row r="151" spans="1:9" ht="75.05" customHeight="1">
      <c r="A151" s="355" t="s">
        <v>2601</v>
      </c>
      <c r="B151" s="349" t="s">
        <v>2600</v>
      </c>
      <c r="C151" s="349" t="s">
        <v>4892</v>
      </c>
      <c r="D151" s="346"/>
      <c r="F151" s="347" t="s">
        <v>2171</v>
      </c>
      <c r="G151" s="349" t="s">
        <v>2170</v>
      </c>
      <c r="H151" s="350" t="s">
        <v>4366</v>
      </c>
      <c r="I151" s="346"/>
    </row>
    <row r="152" spans="1:9" ht="75.05" customHeight="1">
      <c r="A152" s="355" t="s">
        <v>3015</v>
      </c>
      <c r="B152" s="349" t="s">
        <v>2593</v>
      </c>
      <c r="C152" s="349" t="s">
        <v>4895</v>
      </c>
      <c r="D152" s="346"/>
      <c r="F152" s="532" t="s">
        <v>3006</v>
      </c>
      <c r="G152" s="349" t="s">
        <v>4361</v>
      </c>
      <c r="H152" s="350" t="s">
        <v>5195</v>
      </c>
      <c r="I152" s="346"/>
    </row>
    <row r="153" spans="1:9" ht="75.05" customHeight="1">
      <c r="A153" s="355" t="s">
        <v>2591</v>
      </c>
      <c r="B153" s="349" t="s">
        <v>2590</v>
      </c>
      <c r="C153" s="349" t="s">
        <v>4896</v>
      </c>
      <c r="D153" s="346"/>
      <c r="F153" s="347" t="s">
        <v>2185</v>
      </c>
      <c r="G153" s="349" t="s">
        <v>2184</v>
      </c>
      <c r="H153" s="350" t="s">
        <v>5030</v>
      </c>
      <c r="I153" s="346"/>
    </row>
    <row r="154" spans="1:9" ht="75.05" customHeight="1">
      <c r="A154" s="355" t="s">
        <v>3014</v>
      </c>
      <c r="B154" s="349" t="s">
        <v>12005</v>
      </c>
      <c r="C154" s="349" t="s">
        <v>5189</v>
      </c>
      <c r="D154" s="346"/>
      <c r="F154" s="347" t="s">
        <v>2169</v>
      </c>
      <c r="G154" s="349" t="s">
        <v>2168</v>
      </c>
      <c r="H154" s="350" t="s">
        <v>5036</v>
      </c>
      <c r="I154" s="346"/>
    </row>
    <row r="155" spans="1:9" ht="75.05" customHeight="1">
      <c r="A155" s="355" t="s">
        <v>3013</v>
      </c>
      <c r="B155" s="349" t="s">
        <v>12185</v>
      </c>
      <c r="C155" s="349" t="s">
        <v>5190</v>
      </c>
      <c r="D155" s="346"/>
      <c r="F155" s="347" t="s">
        <v>2188</v>
      </c>
      <c r="G155" s="349" t="s">
        <v>2187</v>
      </c>
      <c r="H155" s="350" t="s">
        <v>5028</v>
      </c>
      <c r="I155" s="346"/>
    </row>
    <row r="156" spans="1:9" ht="75.05" customHeight="1">
      <c r="A156" s="355" t="s">
        <v>3012</v>
      </c>
      <c r="B156" s="545" t="s">
        <v>1185</v>
      </c>
      <c r="C156" s="545" t="s">
        <v>5260</v>
      </c>
      <c r="D156" s="346"/>
      <c r="F156" s="347" t="s">
        <v>2192</v>
      </c>
      <c r="G156" s="349" t="s">
        <v>2191</v>
      </c>
      <c r="H156" s="350" t="s">
        <v>5026</v>
      </c>
      <c r="I156" s="346"/>
    </row>
    <row r="157" spans="1:9" ht="75.05" customHeight="1">
      <c r="A157" s="355" t="s">
        <v>3011</v>
      </c>
      <c r="B157" s="349" t="s">
        <v>12505</v>
      </c>
      <c r="C157" s="349" t="s">
        <v>5191</v>
      </c>
      <c r="D157" s="346"/>
      <c r="F157" s="347" t="s">
        <v>2190</v>
      </c>
      <c r="G157" s="349" t="s">
        <v>4352</v>
      </c>
      <c r="H157" s="350" t="s">
        <v>5196</v>
      </c>
      <c r="I157" s="346"/>
    </row>
    <row r="158" spans="1:9" ht="75.05" customHeight="1">
      <c r="A158" s="355" t="s">
        <v>3010</v>
      </c>
      <c r="B158" s="349" t="s">
        <v>12545</v>
      </c>
      <c r="C158" s="349" t="s">
        <v>5192</v>
      </c>
      <c r="D158" s="346"/>
      <c r="F158" s="347" t="s">
        <v>2142</v>
      </c>
      <c r="G158" s="349" t="s">
        <v>16448</v>
      </c>
      <c r="H158" s="350" t="s">
        <v>5197</v>
      </c>
      <c r="I158" s="346"/>
    </row>
    <row r="159" spans="1:9" ht="75.05" customHeight="1">
      <c r="A159" s="355" t="s">
        <v>3009</v>
      </c>
      <c r="B159" s="349" t="s">
        <v>11891</v>
      </c>
      <c r="C159" s="349" t="s">
        <v>5193</v>
      </c>
      <c r="D159" s="346"/>
      <c r="F159" s="347" t="s">
        <v>2146</v>
      </c>
      <c r="G159" s="463" t="s">
        <v>2145</v>
      </c>
      <c r="H159" s="843" t="s">
        <v>5045</v>
      </c>
      <c r="I159" s="346"/>
    </row>
    <row r="160" spans="1:9" ht="75.05" customHeight="1">
      <c r="A160" s="347" t="s">
        <v>2158</v>
      </c>
      <c r="B160" s="349" t="s">
        <v>2157</v>
      </c>
      <c r="C160" s="349" t="s">
        <v>5041</v>
      </c>
      <c r="D160" s="346"/>
      <c r="F160" s="347" t="s">
        <v>3005</v>
      </c>
      <c r="G160" s="463" t="s">
        <v>2139</v>
      </c>
      <c r="H160" s="843" t="s">
        <v>5270</v>
      </c>
      <c r="I160" s="346"/>
    </row>
    <row r="161" spans="1:9" ht="75.05" customHeight="1">
      <c r="A161" s="355" t="s">
        <v>2156</v>
      </c>
      <c r="B161" s="349" t="s">
        <v>2155</v>
      </c>
      <c r="C161" s="349" t="s">
        <v>5042</v>
      </c>
      <c r="D161" s="346"/>
      <c r="F161" s="355" t="s">
        <v>2509</v>
      </c>
      <c r="G161" s="349" t="s">
        <v>2508</v>
      </c>
      <c r="H161" s="350" t="s">
        <v>4925</v>
      </c>
      <c r="I161" s="346"/>
    </row>
    <row r="162" spans="1:9" ht="75.05" customHeight="1">
      <c r="A162" s="347" t="s">
        <v>2154</v>
      </c>
      <c r="B162" s="349" t="s">
        <v>2153</v>
      </c>
      <c r="C162" s="349" t="s">
        <v>5043</v>
      </c>
      <c r="D162" s="346"/>
      <c r="F162" s="355" t="s">
        <v>2507</v>
      </c>
      <c r="G162" s="349" t="s">
        <v>2506</v>
      </c>
      <c r="H162" s="350" t="s">
        <v>4926</v>
      </c>
      <c r="I162" s="346"/>
    </row>
    <row r="163" spans="1:9" ht="75.05" customHeight="1">
      <c r="A163" s="347" t="s">
        <v>2173</v>
      </c>
      <c r="B163" s="349" t="s">
        <v>2172</v>
      </c>
      <c r="C163" s="349" t="s">
        <v>5035</v>
      </c>
      <c r="D163" s="346"/>
      <c r="F163" s="355" t="s">
        <v>2519</v>
      </c>
      <c r="G163" s="349" t="s">
        <v>2518</v>
      </c>
      <c r="H163" s="350" t="s">
        <v>5199</v>
      </c>
      <c r="I163" s="346"/>
    </row>
    <row r="164" spans="1:9" ht="75.05" customHeight="1">
      <c r="A164" s="347" t="s">
        <v>3008</v>
      </c>
      <c r="B164" s="349" t="s">
        <v>12325</v>
      </c>
      <c r="C164" s="349" t="s">
        <v>5194</v>
      </c>
      <c r="D164" s="346"/>
      <c r="F164" s="355" t="s">
        <v>2517</v>
      </c>
      <c r="G164" s="349" t="s">
        <v>2516</v>
      </c>
      <c r="H164" s="350" t="s">
        <v>4921</v>
      </c>
      <c r="I164" s="346"/>
    </row>
    <row r="165" spans="1:9" ht="75.05" customHeight="1">
      <c r="A165" s="347" t="s">
        <v>3007</v>
      </c>
      <c r="B165" s="545" t="s">
        <v>5271</v>
      </c>
      <c r="C165" s="545" t="s">
        <v>5271</v>
      </c>
      <c r="D165" s="346"/>
      <c r="F165" s="355" t="s">
        <v>2515</v>
      </c>
      <c r="G165" s="349" t="s">
        <v>2514</v>
      </c>
      <c r="H165" s="350" t="s">
        <v>4922</v>
      </c>
      <c r="I165" s="346"/>
    </row>
    <row r="166" spans="1:9" ht="75.05" customHeight="1">
      <c r="A166" s="524" t="s">
        <v>2177</v>
      </c>
      <c r="B166" s="349" t="s">
        <v>2176</v>
      </c>
      <c r="C166" s="349" t="s">
        <v>5033</v>
      </c>
      <c r="D166" s="346"/>
      <c r="F166" s="355" t="s">
        <v>2513</v>
      </c>
      <c r="G166" s="349" t="s">
        <v>2512</v>
      </c>
      <c r="H166" s="350" t="s">
        <v>4923</v>
      </c>
      <c r="I166" s="346"/>
    </row>
    <row r="167" spans="1:9" ht="75.05" customHeight="1">
      <c r="A167" s="347" t="s">
        <v>2171</v>
      </c>
      <c r="B167" s="349" t="s">
        <v>2170</v>
      </c>
      <c r="C167" s="349" t="s">
        <v>4366</v>
      </c>
      <c r="D167" s="346"/>
      <c r="F167" s="355" t="s">
        <v>2511</v>
      </c>
      <c r="G167" s="349" t="s">
        <v>2510</v>
      </c>
      <c r="H167" s="350" t="s">
        <v>4924</v>
      </c>
      <c r="I167" s="346"/>
    </row>
    <row r="168" spans="1:9" ht="75.05" customHeight="1">
      <c r="A168" s="532" t="s">
        <v>3006</v>
      </c>
      <c r="B168" s="349" t="s">
        <v>4361</v>
      </c>
      <c r="C168" s="349" t="s">
        <v>5195</v>
      </c>
      <c r="D168" s="346"/>
      <c r="F168" s="355" t="s">
        <v>3003</v>
      </c>
      <c r="G168" s="463" t="s">
        <v>5268</v>
      </c>
      <c r="H168" s="843" t="s">
        <v>5269</v>
      </c>
      <c r="I168" s="346"/>
    </row>
    <row r="169" spans="1:9" ht="75.05" customHeight="1">
      <c r="A169" s="347" t="s">
        <v>2185</v>
      </c>
      <c r="B169" s="349" t="s">
        <v>2184</v>
      </c>
      <c r="C169" s="349" t="s">
        <v>5030</v>
      </c>
      <c r="D169" s="346"/>
      <c r="F169" s="355" t="s">
        <v>2531</v>
      </c>
      <c r="G169" s="349" t="s">
        <v>16449</v>
      </c>
      <c r="H169" s="350" t="s">
        <v>4916</v>
      </c>
      <c r="I169" s="346"/>
    </row>
    <row r="170" spans="1:9" ht="75.05" customHeight="1">
      <c r="A170" s="347" t="s">
        <v>2169</v>
      </c>
      <c r="B170" s="349" t="s">
        <v>2168</v>
      </c>
      <c r="C170" s="349" t="s">
        <v>5036</v>
      </c>
      <c r="D170" s="346"/>
      <c r="F170" s="355" t="s">
        <v>3002</v>
      </c>
      <c r="G170" s="545" t="s">
        <v>5266</v>
      </c>
      <c r="H170" s="820" t="s">
        <v>5267</v>
      </c>
      <c r="I170" s="346"/>
    </row>
    <row r="171" spans="1:9" ht="75.05" customHeight="1">
      <c r="A171" s="347" t="s">
        <v>2188</v>
      </c>
      <c r="B171" s="349" t="s">
        <v>2187</v>
      </c>
      <c r="C171" s="349" t="s">
        <v>5028</v>
      </c>
      <c r="D171" s="346"/>
      <c r="F171" s="355" t="s">
        <v>3001</v>
      </c>
      <c r="G171" s="349" t="s">
        <v>12077</v>
      </c>
      <c r="H171" s="350" t="s">
        <v>5200</v>
      </c>
      <c r="I171" s="346"/>
    </row>
    <row r="172" spans="1:9" ht="75.05" customHeight="1">
      <c r="A172" s="347" t="s">
        <v>2192</v>
      </c>
      <c r="B172" s="349" t="s">
        <v>2191</v>
      </c>
      <c r="C172" s="349" t="s">
        <v>5026</v>
      </c>
      <c r="D172" s="346"/>
      <c r="F172" s="355" t="s">
        <v>2566</v>
      </c>
      <c r="G172" s="349" t="s">
        <v>16450</v>
      </c>
      <c r="H172" s="350" t="s">
        <v>4904</v>
      </c>
      <c r="I172" s="346"/>
    </row>
    <row r="173" spans="1:9" ht="75.05" customHeight="1">
      <c r="A173" s="347" t="s">
        <v>2190</v>
      </c>
      <c r="B173" s="349" t="s">
        <v>4352</v>
      </c>
      <c r="C173" s="349" t="s">
        <v>5196</v>
      </c>
      <c r="D173" s="346"/>
      <c r="F173" s="355" t="s">
        <v>2554</v>
      </c>
      <c r="G173" s="349" t="s">
        <v>2553</v>
      </c>
      <c r="H173" s="350" t="s">
        <v>4908</v>
      </c>
      <c r="I173" s="346"/>
    </row>
    <row r="174" spans="1:9" ht="75.05" customHeight="1">
      <c r="A174" s="347" t="s">
        <v>2142</v>
      </c>
      <c r="B174" s="349" t="s">
        <v>16448</v>
      </c>
      <c r="C174" s="349" t="s">
        <v>5197</v>
      </c>
      <c r="D174" s="346"/>
      <c r="F174" s="355" t="s">
        <v>2549</v>
      </c>
      <c r="G174" s="349" t="s">
        <v>2548</v>
      </c>
      <c r="H174" s="350" t="s">
        <v>4910</v>
      </c>
      <c r="I174" s="346"/>
    </row>
    <row r="175" spans="1:9" ht="75.05" customHeight="1">
      <c r="A175" s="347" t="s">
        <v>2146</v>
      </c>
      <c r="B175" s="463" t="s">
        <v>2145</v>
      </c>
      <c r="C175" s="463" t="s">
        <v>5045</v>
      </c>
      <c r="D175" s="346"/>
      <c r="F175" s="355" t="s">
        <v>2552</v>
      </c>
      <c r="G175" s="349" t="s">
        <v>16451</v>
      </c>
      <c r="H175" s="350" t="s">
        <v>4909</v>
      </c>
      <c r="I175" s="346"/>
    </row>
    <row r="176" spans="1:9" ht="75.05" customHeight="1">
      <c r="A176" s="347" t="s">
        <v>3005</v>
      </c>
      <c r="B176" s="463" t="s">
        <v>2139</v>
      </c>
      <c r="C176" s="463" t="s">
        <v>5270</v>
      </c>
      <c r="D176" s="346"/>
      <c r="F176" s="355" t="s">
        <v>3000</v>
      </c>
      <c r="G176" s="349" t="s">
        <v>2562</v>
      </c>
      <c r="H176" s="350" t="s">
        <v>4905</v>
      </c>
      <c r="I176" s="346"/>
    </row>
    <row r="177" spans="1:9" ht="75.05" customHeight="1">
      <c r="A177" s="355" t="s">
        <v>3004</v>
      </c>
      <c r="B177" s="349" t="s">
        <v>12023</v>
      </c>
      <c r="C177" s="349" t="s">
        <v>5198</v>
      </c>
      <c r="D177" s="346"/>
      <c r="F177" s="355" t="s">
        <v>2999</v>
      </c>
      <c r="G177" s="349" t="s">
        <v>2567</v>
      </c>
      <c r="H177" s="350" t="s">
        <v>4903</v>
      </c>
      <c r="I177" s="346"/>
    </row>
    <row r="178" spans="1:9" ht="75.05" customHeight="1">
      <c r="A178" s="355" t="s">
        <v>2509</v>
      </c>
      <c r="B178" s="349" t="s">
        <v>2508</v>
      </c>
      <c r="C178" s="349" t="s">
        <v>4925</v>
      </c>
      <c r="D178" s="346"/>
      <c r="F178" s="355" t="s">
        <v>2557</v>
      </c>
      <c r="G178" s="349" t="s">
        <v>16452</v>
      </c>
      <c r="H178" s="350" t="s">
        <v>4907</v>
      </c>
      <c r="I178" s="346"/>
    </row>
    <row r="179" spans="1:9" ht="75.05" customHeight="1">
      <c r="A179" s="355" t="s">
        <v>2507</v>
      </c>
      <c r="B179" s="349" t="s">
        <v>2506</v>
      </c>
      <c r="C179" s="349" t="s">
        <v>4926</v>
      </c>
      <c r="D179" s="346"/>
      <c r="F179" s="355" t="s">
        <v>2560</v>
      </c>
      <c r="G179" s="349" t="s">
        <v>2559</v>
      </c>
      <c r="H179" s="350" t="s">
        <v>4906</v>
      </c>
      <c r="I179" s="346"/>
    </row>
    <row r="180" spans="1:9" ht="75.05" customHeight="1">
      <c r="A180" s="355" t="s">
        <v>2519</v>
      </c>
      <c r="B180" s="349" t="s">
        <v>2518</v>
      </c>
      <c r="C180" s="349" t="s">
        <v>5199</v>
      </c>
      <c r="D180" s="346"/>
      <c r="F180" s="355" t="s">
        <v>2546</v>
      </c>
      <c r="G180" s="349" t="s">
        <v>16453</v>
      </c>
      <c r="H180" s="350" t="s">
        <v>4911</v>
      </c>
      <c r="I180" s="346"/>
    </row>
    <row r="181" spans="1:9" ht="75.05" customHeight="1">
      <c r="A181" s="355" t="s">
        <v>2517</v>
      </c>
      <c r="B181" s="349" t="s">
        <v>2516</v>
      </c>
      <c r="C181" s="349" t="s">
        <v>4921</v>
      </c>
      <c r="D181" s="346"/>
      <c r="F181" s="347" t="s">
        <v>2998</v>
      </c>
      <c r="G181" s="349" t="s">
        <v>2576</v>
      </c>
      <c r="H181" s="350" t="s">
        <v>4901</v>
      </c>
      <c r="I181" s="346"/>
    </row>
    <row r="182" spans="1:9" ht="75.05" customHeight="1">
      <c r="A182" s="355" t="s">
        <v>2515</v>
      </c>
      <c r="B182" s="349" t="s">
        <v>2514</v>
      </c>
      <c r="C182" s="349" t="s">
        <v>4922</v>
      </c>
      <c r="D182" s="346"/>
      <c r="F182" s="347" t="s">
        <v>2997</v>
      </c>
      <c r="G182" s="349" t="s">
        <v>12567</v>
      </c>
      <c r="H182" s="350" t="s">
        <v>5201</v>
      </c>
      <c r="I182" s="346"/>
    </row>
    <row r="183" spans="1:9" ht="75.05" customHeight="1">
      <c r="A183" s="355" t="s">
        <v>2513</v>
      </c>
      <c r="B183" s="349" t="s">
        <v>2512</v>
      </c>
      <c r="C183" s="349" t="s">
        <v>4923</v>
      </c>
      <c r="D183" s="346"/>
      <c r="F183" s="347" t="s">
        <v>2996</v>
      </c>
      <c r="G183" s="349" t="s">
        <v>2582</v>
      </c>
      <c r="H183" s="350" t="s">
        <v>4899</v>
      </c>
      <c r="I183" s="346"/>
    </row>
    <row r="184" spans="1:9" ht="75.05" customHeight="1">
      <c r="A184" s="355" t="s">
        <v>2511</v>
      </c>
      <c r="B184" s="349" t="s">
        <v>2510</v>
      </c>
      <c r="C184" s="349" t="s">
        <v>4924</v>
      </c>
      <c r="D184" s="346"/>
      <c r="F184" s="347" t="s">
        <v>2995</v>
      </c>
      <c r="G184" s="349" t="s">
        <v>2585</v>
      </c>
      <c r="H184" s="350" t="s">
        <v>4898</v>
      </c>
      <c r="I184" s="346"/>
    </row>
    <row r="185" spans="1:9" ht="75.05" customHeight="1">
      <c r="A185" s="355" t="s">
        <v>3003</v>
      </c>
      <c r="B185" s="463" t="s">
        <v>5268</v>
      </c>
      <c r="C185" s="463" t="s">
        <v>5269</v>
      </c>
      <c r="D185" s="346"/>
      <c r="F185" s="808" t="s">
        <v>6241</v>
      </c>
      <c r="G185" s="798" t="s">
        <v>6239</v>
      </c>
      <c r="H185" s="809" t="s">
        <v>6240</v>
      </c>
      <c r="I185" s="349"/>
    </row>
    <row r="186" spans="1:9" ht="75.05" customHeight="1">
      <c r="A186" s="355" t="s">
        <v>2531</v>
      </c>
      <c r="B186" s="349" t="s">
        <v>16449</v>
      </c>
      <c r="C186" s="349" t="s">
        <v>4916</v>
      </c>
      <c r="D186" s="346"/>
      <c r="F186" s="347" t="s">
        <v>2994</v>
      </c>
      <c r="G186" s="676" t="s">
        <v>2573</v>
      </c>
      <c r="H186" s="844" t="s">
        <v>4902</v>
      </c>
      <c r="I186" s="346"/>
    </row>
    <row r="187" spans="1:9" ht="75.05" customHeight="1">
      <c r="A187" s="355" t="s">
        <v>3002</v>
      </c>
      <c r="B187" s="545" t="s">
        <v>5266</v>
      </c>
      <c r="C187" s="545" t="s">
        <v>5267</v>
      </c>
      <c r="D187" s="346"/>
      <c r="F187" s="347" t="s">
        <v>2993</v>
      </c>
      <c r="G187" s="676" t="s">
        <v>5766</v>
      </c>
      <c r="H187" s="844" t="s">
        <v>5765</v>
      </c>
      <c r="I187" s="346"/>
    </row>
    <row r="188" spans="1:9" ht="75.05" customHeight="1">
      <c r="A188" s="355" t="s">
        <v>3001</v>
      </c>
      <c r="B188" s="349" t="s">
        <v>12077</v>
      </c>
      <c r="C188" s="349" t="s">
        <v>5200</v>
      </c>
      <c r="D188" s="346"/>
      <c r="F188" s="353" t="s">
        <v>2382</v>
      </c>
      <c r="G188" s="349" t="s">
        <v>2381</v>
      </c>
      <c r="H188" s="350" t="s">
        <v>4964</v>
      </c>
      <c r="I188" s="346"/>
    </row>
    <row r="189" spans="1:9" ht="75.05" customHeight="1">
      <c r="A189" s="355" t="s">
        <v>2566</v>
      </c>
      <c r="B189" s="349" t="s">
        <v>16450</v>
      </c>
      <c r="C189" s="349" t="s">
        <v>4904</v>
      </c>
      <c r="D189" s="346"/>
      <c r="F189" s="533" t="s">
        <v>2376</v>
      </c>
      <c r="G189" s="349" t="s">
        <v>2375</v>
      </c>
      <c r="H189" s="350" t="s">
        <v>4966</v>
      </c>
      <c r="I189" s="346"/>
    </row>
    <row r="190" spans="1:9" ht="75.05" customHeight="1">
      <c r="A190" s="355" t="s">
        <v>2554</v>
      </c>
      <c r="B190" s="349" t="s">
        <v>2553</v>
      </c>
      <c r="C190" s="349" t="s">
        <v>4908</v>
      </c>
      <c r="D190" s="346"/>
      <c r="F190" s="533" t="s">
        <v>2380</v>
      </c>
      <c r="G190" s="349" t="s">
        <v>2379</v>
      </c>
      <c r="H190" s="350" t="s">
        <v>4268</v>
      </c>
      <c r="I190" s="346"/>
    </row>
    <row r="191" spans="1:9" ht="75.05" customHeight="1">
      <c r="A191" s="355" t="s">
        <v>2549</v>
      </c>
      <c r="B191" s="349" t="s">
        <v>2548</v>
      </c>
      <c r="C191" s="349" t="s">
        <v>4910</v>
      </c>
      <c r="D191" s="346"/>
      <c r="F191" s="534" t="s">
        <v>2127</v>
      </c>
      <c r="G191" s="349" t="s">
        <v>2126</v>
      </c>
      <c r="H191" s="350" t="s">
        <v>4267</v>
      </c>
      <c r="I191" s="346"/>
    </row>
    <row r="192" spans="1:9" ht="75.05" customHeight="1">
      <c r="A192" s="355" t="s">
        <v>2552</v>
      </c>
      <c r="B192" s="349" t="s">
        <v>16451</v>
      </c>
      <c r="C192" s="349" t="s">
        <v>4909</v>
      </c>
      <c r="D192" s="346"/>
      <c r="F192" s="535" t="s">
        <v>2374</v>
      </c>
      <c r="G192" s="349" t="s">
        <v>2373</v>
      </c>
      <c r="H192" s="350" t="s">
        <v>4967</v>
      </c>
      <c r="I192" s="346"/>
    </row>
    <row r="193" spans="1:9" ht="75.05" customHeight="1">
      <c r="A193" s="355" t="s">
        <v>3000</v>
      </c>
      <c r="B193" s="349" t="s">
        <v>2562</v>
      </c>
      <c r="C193" s="349" t="s">
        <v>4905</v>
      </c>
      <c r="D193" s="346"/>
      <c r="F193" s="535" t="s">
        <v>2378</v>
      </c>
      <c r="G193" s="349" t="s">
        <v>2377</v>
      </c>
      <c r="H193" s="350" t="s">
        <v>4965</v>
      </c>
      <c r="I193" s="346"/>
    </row>
    <row r="194" spans="1:9" ht="75.05" customHeight="1">
      <c r="A194" s="355" t="s">
        <v>2999</v>
      </c>
      <c r="B194" s="349" t="s">
        <v>2567</v>
      </c>
      <c r="C194" s="349" t="s">
        <v>4903</v>
      </c>
      <c r="D194" s="346"/>
      <c r="F194" s="533" t="s">
        <v>2370</v>
      </c>
      <c r="G194" s="349" t="s">
        <v>2369</v>
      </c>
      <c r="H194" s="797" t="s">
        <v>6250</v>
      </c>
      <c r="I194" s="346"/>
    </row>
    <row r="195" spans="1:9" ht="75.05" customHeight="1">
      <c r="A195" s="355" t="s">
        <v>2557</v>
      </c>
      <c r="B195" s="349" t="s">
        <v>16452</v>
      </c>
      <c r="C195" s="349" t="s">
        <v>4907</v>
      </c>
      <c r="D195" s="346"/>
      <c r="F195" s="536" t="s">
        <v>2992</v>
      </c>
      <c r="G195" s="349" t="s">
        <v>2371</v>
      </c>
      <c r="H195" s="350" t="s">
        <v>4273</v>
      </c>
      <c r="I195" s="346"/>
    </row>
    <row r="196" spans="1:9" ht="75.05" customHeight="1">
      <c r="A196" s="355" t="s">
        <v>2560</v>
      </c>
      <c r="B196" s="349" t="s">
        <v>2559</v>
      </c>
      <c r="C196" s="349" t="s">
        <v>4906</v>
      </c>
      <c r="D196" s="346"/>
      <c r="F196" s="537" t="s">
        <v>2991</v>
      </c>
      <c r="G196" s="349" t="s">
        <v>2367</v>
      </c>
      <c r="H196" s="350" t="s">
        <v>4969</v>
      </c>
      <c r="I196" s="346"/>
    </row>
    <row r="197" spans="1:9" ht="75.05" customHeight="1">
      <c r="A197" s="355" t="s">
        <v>2546</v>
      </c>
      <c r="B197" s="349" t="s">
        <v>16453</v>
      </c>
      <c r="C197" s="349" t="s">
        <v>4911</v>
      </c>
      <c r="D197" s="346"/>
      <c r="F197" s="537" t="s">
        <v>2990</v>
      </c>
      <c r="G197" s="349" t="s">
        <v>2364</v>
      </c>
      <c r="H197" s="350" t="s">
        <v>4970</v>
      </c>
      <c r="I197" s="346"/>
    </row>
    <row r="198" spans="1:9" ht="75.05" customHeight="1">
      <c r="A198" s="347" t="s">
        <v>2998</v>
      </c>
      <c r="B198" s="349" t="s">
        <v>2576</v>
      </c>
      <c r="C198" s="349" t="s">
        <v>4901</v>
      </c>
      <c r="D198" s="346"/>
      <c r="F198" s="537" t="s">
        <v>2989</v>
      </c>
      <c r="G198" s="349" t="s">
        <v>2362</v>
      </c>
      <c r="H198" s="350" t="s">
        <v>4971</v>
      </c>
      <c r="I198" s="346"/>
    </row>
    <row r="199" spans="1:9" ht="75.05" customHeight="1">
      <c r="A199" s="347" t="s">
        <v>2997</v>
      </c>
      <c r="B199" s="349" t="s">
        <v>12567</v>
      </c>
      <c r="C199" s="349" t="s">
        <v>5201</v>
      </c>
      <c r="D199" s="346"/>
      <c r="F199" s="537" t="s">
        <v>2988</v>
      </c>
      <c r="G199" s="349" t="s">
        <v>2360</v>
      </c>
      <c r="H199" s="350" t="s">
        <v>4972</v>
      </c>
      <c r="I199" s="346"/>
    </row>
    <row r="200" spans="1:9" ht="75.05" customHeight="1">
      <c r="A200" s="347" t="s">
        <v>2996</v>
      </c>
      <c r="B200" s="349" t="s">
        <v>2582</v>
      </c>
      <c r="C200" s="349" t="s">
        <v>4899</v>
      </c>
      <c r="D200" s="346"/>
      <c r="F200" s="537" t="s">
        <v>2987</v>
      </c>
      <c r="G200" s="349" t="s">
        <v>2358</v>
      </c>
      <c r="H200" s="350" t="s">
        <v>4973</v>
      </c>
      <c r="I200" s="346"/>
    </row>
    <row r="201" spans="1:9" ht="75.05" customHeight="1">
      <c r="A201" s="347" t="s">
        <v>2995</v>
      </c>
      <c r="B201" s="349" t="s">
        <v>2585</v>
      </c>
      <c r="C201" s="349" t="s">
        <v>4898</v>
      </c>
      <c r="D201" s="346"/>
      <c r="F201" s="537" t="s">
        <v>2986</v>
      </c>
      <c r="G201" s="349" t="s">
        <v>2356</v>
      </c>
      <c r="H201" s="350" t="s">
        <v>4974</v>
      </c>
      <c r="I201" s="346"/>
    </row>
    <row r="202" spans="1:9" ht="75.05" customHeight="1">
      <c r="A202" s="347"/>
      <c r="B202" s="349"/>
      <c r="C202" s="349"/>
      <c r="D202" s="346"/>
      <c r="F202" s="537" t="s">
        <v>2355</v>
      </c>
      <c r="G202" s="349" t="s">
        <v>2354</v>
      </c>
      <c r="H202" s="350" t="s">
        <v>4975</v>
      </c>
      <c r="I202" s="346"/>
    </row>
    <row r="203" spans="1:9" ht="75.05" customHeight="1">
      <c r="A203" s="347" t="s">
        <v>2994</v>
      </c>
      <c r="B203" s="676" t="s">
        <v>2573</v>
      </c>
      <c r="C203" s="676" t="s">
        <v>4902</v>
      </c>
      <c r="D203" s="346"/>
      <c r="F203" s="537" t="s">
        <v>2352</v>
      </c>
      <c r="G203" s="349" t="s">
        <v>2351</v>
      </c>
      <c r="H203" s="350" t="s">
        <v>4976</v>
      </c>
      <c r="I203" s="346"/>
    </row>
    <row r="204" spans="1:9" ht="75.05" customHeight="1">
      <c r="A204" s="347" t="s">
        <v>2993</v>
      </c>
      <c r="B204" s="676" t="s">
        <v>5766</v>
      </c>
      <c r="C204" s="676" t="s">
        <v>5765</v>
      </c>
      <c r="D204" s="346"/>
      <c r="F204" s="538" t="s">
        <v>2346</v>
      </c>
      <c r="G204" s="349" t="s">
        <v>2345</v>
      </c>
      <c r="H204" s="350" t="s">
        <v>4978</v>
      </c>
      <c r="I204" s="346"/>
    </row>
    <row r="205" spans="1:9" ht="75.05" customHeight="1">
      <c r="A205" s="353" t="s">
        <v>2382</v>
      </c>
      <c r="B205" s="349" t="s">
        <v>2381</v>
      </c>
      <c r="C205" s="349" t="s">
        <v>4964</v>
      </c>
      <c r="D205" s="346"/>
      <c r="F205" s="538" t="s">
        <v>2985</v>
      </c>
      <c r="G205" s="349" t="s">
        <v>4287</v>
      </c>
      <c r="H205" s="350" t="s">
        <v>5202</v>
      </c>
      <c r="I205" s="346"/>
    </row>
    <row r="206" spans="1:9" ht="75.05" customHeight="1">
      <c r="A206" s="533" t="s">
        <v>2376</v>
      </c>
      <c r="B206" s="349" t="s">
        <v>2375</v>
      </c>
      <c r="C206" s="349" t="s">
        <v>4966</v>
      </c>
      <c r="D206" s="346"/>
      <c r="F206" s="538" t="s">
        <v>2343</v>
      </c>
      <c r="G206" s="349" t="s">
        <v>2342</v>
      </c>
      <c r="H206" s="350" t="s">
        <v>4979</v>
      </c>
      <c r="I206" s="346"/>
    </row>
    <row r="207" spans="1:9" ht="75.05" customHeight="1">
      <c r="A207" s="533" t="s">
        <v>2380</v>
      </c>
      <c r="B207" s="349" t="s">
        <v>2379</v>
      </c>
      <c r="C207" s="349" t="s">
        <v>4268</v>
      </c>
      <c r="D207" s="346"/>
      <c r="F207" s="538" t="s">
        <v>2338</v>
      </c>
      <c r="G207" s="349" t="s">
        <v>2337</v>
      </c>
      <c r="H207" s="350" t="s">
        <v>4980</v>
      </c>
      <c r="I207" s="346"/>
    </row>
    <row r="208" spans="1:9" ht="75.05" customHeight="1">
      <c r="A208" s="534" t="s">
        <v>2127</v>
      </c>
      <c r="B208" s="349" t="s">
        <v>2126</v>
      </c>
      <c r="C208" s="349" t="s">
        <v>4267</v>
      </c>
      <c r="D208" s="346"/>
      <c r="F208" s="538" t="s">
        <v>2341</v>
      </c>
      <c r="G208" s="349" t="s">
        <v>2340</v>
      </c>
      <c r="H208" s="350" t="s">
        <v>4286</v>
      </c>
      <c r="I208" s="346"/>
    </row>
    <row r="209" spans="1:9" ht="75.05" customHeight="1">
      <c r="A209" s="535" t="s">
        <v>2374</v>
      </c>
      <c r="B209" s="349" t="s">
        <v>2373</v>
      </c>
      <c r="C209" s="349" t="s">
        <v>4967</v>
      </c>
      <c r="D209" s="346"/>
      <c r="F209" s="537" t="s">
        <v>2349</v>
      </c>
      <c r="G209" s="349" t="s">
        <v>2348</v>
      </c>
      <c r="H209" s="350" t="s">
        <v>4977</v>
      </c>
      <c r="I209" s="346"/>
    </row>
    <row r="210" spans="1:9" ht="75.05" customHeight="1">
      <c r="A210" s="535" t="s">
        <v>2378</v>
      </c>
      <c r="B210" s="349" t="s">
        <v>2377</v>
      </c>
      <c r="C210" s="349" t="s">
        <v>4965</v>
      </c>
      <c r="D210" s="346"/>
      <c r="F210" s="539" t="s">
        <v>2984</v>
      </c>
      <c r="G210" s="349" t="s">
        <v>2335</v>
      </c>
      <c r="H210" s="350" t="s">
        <v>4981</v>
      </c>
      <c r="I210" s="346"/>
    </row>
    <row r="211" spans="1:9" ht="75.05" customHeight="1">
      <c r="A211" s="533" t="s">
        <v>2370</v>
      </c>
      <c r="B211" s="349" t="s">
        <v>2369</v>
      </c>
      <c r="C211" s="796" t="s">
        <v>6250</v>
      </c>
      <c r="D211" s="346"/>
      <c r="F211" s="539" t="s">
        <v>2983</v>
      </c>
      <c r="G211" s="349" t="s">
        <v>5782</v>
      </c>
      <c r="H211" s="350" t="s">
        <v>5783</v>
      </c>
      <c r="I211" s="346"/>
    </row>
    <row r="212" spans="1:9" ht="75.05" customHeight="1">
      <c r="A212" s="536" t="s">
        <v>2992</v>
      </c>
      <c r="B212" s="349" t="s">
        <v>2371</v>
      </c>
      <c r="C212" s="349" t="s">
        <v>4273</v>
      </c>
      <c r="D212" s="346"/>
      <c r="F212" s="347" t="s">
        <v>2982</v>
      </c>
      <c r="G212" s="349" t="s">
        <v>12243</v>
      </c>
      <c r="H212" s="350" t="s">
        <v>5203</v>
      </c>
      <c r="I212" s="346"/>
    </row>
    <row r="213" spans="1:9" ht="75.05" customHeight="1">
      <c r="A213" s="537" t="s">
        <v>2991</v>
      </c>
      <c r="B213" s="349" t="s">
        <v>2367</v>
      </c>
      <c r="C213" s="349" t="s">
        <v>4969</v>
      </c>
      <c r="D213" s="346"/>
      <c r="F213" s="347" t="s">
        <v>2981</v>
      </c>
      <c r="G213" s="349" t="s">
        <v>9395</v>
      </c>
      <c r="H213" s="350" t="s">
        <v>5204</v>
      </c>
      <c r="I213" s="346"/>
    </row>
    <row r="214" spans="1:9" ht="75.05" customHeight="1">
      <c r="A214" s="537" t="s">
        <v>2990</v>
      </c>
      <c r="B214" s="349" t="s">
        <v>2364</v>
      </c>
      <c r="C214" s="349" t="s">
        <v>4970</v>
      </c>
      <c r="D214" s="346"/>
      <c r="F214" s="347" t="s">
        <v>2980</v>
      </c>
      <c r="G214" s="349" t="s">
        <v>12218</v>
      </c>
      <c r="H214" s="350" t="s">
        <v>5205</v>
      </c>
      <c r="I214" s="346"/>
    </row>
    <row r="215" spans="1:9" ht="75.05" customHeight="1">
      <c r="A215" s="537" t="s">
        <v>2989</v>
      </c>
      <c r="B215" s="349" t="s">
        <v>2362</v>
      </c>
      <c r="C215" s="349" t="s">
        <v>4971</v>
      </c>
      <c r="D215" s="346"/>
      <c r="F215" s="347" t="s">
        <v>2249</v>
      </c>
      <c r="G215" s="349" t="s">
        <v>2248</v>
      </c>
      <c r="H215" s="350" t="s">
        <v>5009</v>
      </c>
      <c r="I215" s="346"/>
    </row>
    <row r="216" spans="1:9" ht="75.05" customHeight="1">
      <c r="A216" s="537" t="s">
        <v>2988</v>
      </c>
      <c r="B216" s="349" t="s">
        <v>2360</v>
      </c>
      <c r="C216" s="349" t="s">
        <v>4972</v>
      </c>
      <c r="D216" s="346"/>
      <c r="F216" s="347" t="s">
        <v>2979</v>
      </c>
      <c r="G216" s="349" t="s">
        <v>2252</v>
      </c>
      <c r="H216" s="350" t="s">
        <v>5007</v>
      </c>
      <c r="I216" s="346"/>
    </row>
    <row r="217" spans="1:9" ht="75.05" customHeight="1">
      <c r="A217" s="537" t="s">
        <v>2987</v>
      </c>
      <c r="B217" s="349" t="s">
        <v>2358</v>
      </c>
      <c r="C217" s="349" t="s">
        <v>4973</v>
      </c>
      <c r="D217" s="346"/>
      <c r="F217" s="353" t="s">
        <v>2978</v>
      </c>
      <c r="G217" s="349" t="s">
        <v>2250</v>
      </c>
      <c r="H217" s="350" t="s">
        <v>5008</v>
      </c>
      <c r="I217" s="346"/>
    </row>
    <row r="218" spans="1:9" ht="75.05" customHeight="1">
      <c r="A218" s="537" t="s">
        <v>2986</v>
      </c>
      <c r="B218" s="349" t="s">
        <v>2356</v>
      </c>
      <c r="C218" s="349" t="s">
        <v>4974</v>
      </c>
      <c r="D218" s="346"/>
      <c r="F218" s="347" t="s">
        <v>2977</v>
      </c>
      <c r="G218" s="349" t="s">
        <v>2241</v>
      </c>
      <c r="H218" s="350" t="s">
        <v>5012</v>
      </c>
      <c r="I218" s="346"/>
    </row>
    <row r="219" spans="1:9" ht="75.05" customHeight="1">
      <c r="A219" s="537" t="s">
        <v>2355</v>
      </c>
      <c r="B219" s="349" t="s">
        <v>2354</v>
      </c>
      <c r="C219" s="349" t="s">
        <v>4975</v>
      </c>
      <c r="D219" s="346"/>
      <c r="F219" s="347" t="s">
        <v>2976</v>
      </c>
      <c r="G219" s="349" t="s">
        <v>12131</v>
      </c>
      <c r="H219" s="350" t="s">
        <v>5206</v>
      </c>
      <c r="I219" s="346"/>
    </row>
    <row r="220" spans="1:9" ht="75.05" customHeight="1">
      <c r="A220" s="537" t="s">
        <v>2352</v>
      </c>
      <c r="B220" s="349" t="s">
        <v>2351</v>
      </c>
      <c r="C220" s="349" t="s">
        <v>4976</v>
      </c>
      <c r="D220" s="346"/>
      <c r="F220" s="347" t="s">
        <v>2975</v>
      </c>
      <c r="G220" s="349" t="s">
        <v>2264</v>
      </c>
      <c r="H220" s="350" t="s">
        <v>5004</v>
      </c>
      <c r="I220" s="346"/>
    </row>
    <row r="221" spans="1:9" ht="75.05" customHeight="1">
      <c r="A221" s="538" t="s">
        <v>2346</v>
      </c>
      <c r="B221" s="349" t="s">
        <v>2345</v>
      </c>
      <c r="C221" s="349" t="s">
        <v>4978</v>
      </c>
      <c r="D221" s="346"/>
      <c r="F221" s="813" t="s">
        <v>6119</v>
      </c>
      <c r="G221" s="837" t="e">
        <v>#N/A</v>
      </c>
      <c r="H221" s="830" t="s">
        <v>6284</v>
      </c>
      <c r="I221" s="346"/>
    </row>
    <row r="222" spans="1:9" ht="75.05" customHeight="1">
      <c r="A222" s="538" t="s">
        <v>2985</v>
      </c>
      <c r="B222" s="349" t="s">
        <v>4287</v>
      </c>
      <c r="C222" s="349" t="s">
        <v>5202</v>
      </c>
      <c r="D222" s="346"/>
      <c r="F222" s="347" t="s">
        <v>2259</v>
      </c>
      <c r="G222" s="349" t="s">
        <v>2258</v>
      </c>
      <c r="H222" s="350" t="s">
        <v>5207</v>
      </c>
      <c r="I222" s="346"/>
    </row>
    <row r="223" spans="1:9" ht="75.05" customHeight="1">
      <c r="A223" s="538" t="s">
        <v>2343</v>
      </c>
      <c r="B223" s="349" t="s">
        <v>2342</v>
      </c>
      <c r="C223" s="349" t="s">
        <v>4979</v>
      </c>
      <c r="D223" s="346"/>
      <c r="F223" s="532" t="s">
        <v>2236</v>
      </c>
      <c r="G223" s="349" t="s">
        <v>2235</v>
      </c>
      <c r="H223" s="350" t="s">
        <v>5013</v>
      </c>
      <c r="I223" s="346"/>
    </row>
    <row r="224" spans="1:9" ht="75.05" customHeight="1">
      <c r="A224" s="538" t="s">
        <v>2338</v>
      </c>
      <c r="B224" s="349" t="s">
        <v>2337</v>
      </c>
      <c r="C224" s="349" t="s">
        <v>4980</v>
      </c>
      <c r="D224" s="346"/>
      <c r="F224" s="347" t="s">
        <v>2974</v>
      </c>
      <c r="G224" s="349" t="s">
        <v>2323</v>
      </c>
      <c r="H224" s="350" t="s">
        <v>4985</v>
      </c>
      <c r="I224" s="346"/>
    </row>
    <row r="225" spans="1:9" ht="75.05" customHeight="1">
      <c r="A225" s="538" t="s">
        <v>2341</v>
      </c>
      <c r="B225" s="349" t="s">
        <v>2340</v>
      </c>
      <c r="C225" s="349" t="s">
        <v>4286</v>
      </c>
      <c r="D225" s="346"/>
      <c r="F225" s="347" t="s">
        <v>2319</v>
      </c>
      <c r="G225" s="349" t="s">
        <v>2318</v>
      </c>
      <c r="H225" s="350" t="s">
        <v>4987</v>
      </c>
      <c r="I225" s="346"/>
    </row>
    <row r="226" spans="1:9" ht="75.05" customHeight="1">
      <c r="A226" s="537" t="s">
        <v>2349</v>
      </c>
      <c r="B226" s="349" t="s">
        <v>2348</v>
      </c>
      <c r="C226" s="349" t="s">
        <v>4977</v>
      </c>
      <c r="D226" s="346"/>
      <c r="F226" s="347" t="s">
        <v>2973</v>
      </c>
      <c r="G226" s="349" t="s">
        <v>12308</v>
      </c>
      <c r="H226" s="350" t="s">
        <v>5208</v>
      </c>
      <c r="I226" s="346"/>
    </row>
    <row r="227" spans="1:9" ht="75.05" customHeight="1">
      <c r="A227" s="539" t="s">
        <v>2984</v>
      </c>
      <c r="B227" s="349" t="s">
        <v>2335</v>
      </c>
      <c r="C227" s="349" t="s">
        <v>4981</v>
      </c>
      <c r="D227" s="346"/>
      <c r="F227" s="347" t="s">
        <v>2972</v>
      </c>
      <c r="G227" s="349" t="s">
        <v>12304</v>
      </c>
      <c r="H227" s="350" t="s">
        <v>5209</v>
      </c>
      <c r="I227" s="346"/>
    </row>
    <row r="228" spans="1:9" ht="75.05" customHeight="1">
      <c r="A228" s="539" t="s">
        <v>2983</v>
      </c>
      <c r="B228" s="349" t="s">
        <v>5782</v>
      </c>
      <c r="C228" s="349" t="s">
        <v>5783</v>
      </c>
      <c r="D228" s="346"/>
      <c r="F228" s="347" t="s">
        <v>2971</v>
      </c>
      <c r="G228" s="349" t="s">
        <v>2321</v>
      </c>
      <c r="H228" s="350" t="s">
        <v>4986</v>
      </c>
      <c r="I228" s="346"/>
    </row>
    <row r="229" spans="1:9" ht="75.05" customHeight="1">
      <c r="A229" s="347" t="s">
        <v>2982</v>
      </c>
      <c r="B229" s="349" t="s">
        <v>12243</v>
      </c>
      <c r="C229" s="349" t="s">
        <v>5203</v>
      </c>
      <c r="D229" s="346"/>
      <c r="F229" s="347" t="s">
        <v>2970</v>
      </c>
      <c r="G229" s="349" t="s">
        <v>2315</v>
      </c>
      <c r="H229" s="350" t="s">
        <v>4988</v>
      </c>
      <c r="I229" s="346"/>
    </row>
    <row r="230" spans="1:9" ht="75.05" customHeight="1">
      <c r="A230" s="347" t="s">
        <v>2981</v>
      </c>
      <c r="B230" s="349" t="s">
        <v>9395</v>
      </c>
      <c r="C230" s="349" t="s">
        <v>5204</v>
      </c>
      <c r="D230" s="346"/>
      <c r="F230" s="347" t="s">
        <v>2969</v>
      </c>
      <c r="G230" s="349" t="s">
        <v>2312</v>
      </c>
      <c r="H230" s="350" t="s">
        <v>4989</v>
      </c>
      <c r="I230" s="346"/>
    </row>
    <row r="231" spans="1:9" ht="75.05" customHeight="1">
      <c r="A231" s="347" t="s">
        <v>2980</v>
      </c>
      <c r="B231" s="349" t="s">
        <v>12218</v>
      </c>
      <c r="C231" s="349" t="s">
        <v>5205</v>
      </c>
      <c r="D231" s="346"/>
      <c r="F231" s="347" t="s">
        <v>2968</v>
      </c>
      <c r="G231" s="349" t="s">
        <v>2309</v>
      </c>
      <c r="H231" s="350" t="s">
        <v>4990</v>
      </c>
      <c r="I231" s="346"/>
    </row>
    <row r="232" spans="1:9" ht="75.05" customHeight="1">
      <c r="A232" s="347" t="s">
        <v>2249</v>
      </c>
      <c r="B232" s="349" t="s">
        <v>2248</v>
      </c>
      <c r="C232" s="349" t="s">
        <v>5009</v>
      </c>
      <c r="D232" s="346"/>
      <c r="F232" s="347" t="s">
        <v>2967</v>
      </c>
      <c r="G232" s="349" t="s">
        <v>2307</v>
      </c>
      <c r="H232" s="350" t="s">
        <v>4991</v>
      </c>
      <c r="I232" s="346"/>
    </row>
    <row r="233" spans="1:9" ht="75.05" customHeight="1">
      <c r="A233" s="347" t="s">
        <v>2979</v>
      </c>
      <c r="B233" s="349" t="s">
        <v>2252</v>
      </c>
      <c r="C233" s="349" t="s">
        <v>5007</v>
      </c>
      <c r="D233" s="346"/>
      <c r="F233" s="347" t="s">
        <v>2966</v>
      </c>
      <c r="G233" s="349" t="s">
        <v>12208</v>
      </c>
      <c r="H233" s="350" t="s">
        <v>5210</v>
      </c>
      <c r="I233" s="346"/>
    </row>
    <row r="234" spans="1:9" ht="75.05" customHeight="1">
      <c r="A234" s="353" t="s">
        <v>2978</v>
      </c>
      <c r="B234" s="349" t="s">
        <v>2250</v>
      </c>
      <c r="C234" s="349" t="s">
        <v>5008</v>
      </c>
      <c r="D234" s="346"/>
      <c r="F234" s="347" t="s">
        <v>2965</v>
      </c>
      <c r="G234" s="349" t="s">
        <v>6248</v>
      </c>
      <c r="H234" s="350" t="s">
        <v>6249</v>
      </c>
      <c r="I234" s="346"/>
    </row>
    <row r="235" spans="1:9" ht="75.05" customHeight="1">
      <c r="A235" s="347" t="s">
        <v>2977</v>
      </c>
      <c r="B235" s="349" t="s">
        <v>2241</v>
      </c>
      <c r="C235" s="349" t="s">
        <v>5012</v>
      </c>
      <c r="D235" s="346"/>
      <c r="F235" s="347" t="s">
        <v>2964</v>
      </c>
      <c r="G235" s="349" t="s">
        <v>2299</v>
      </c>
      <c r="H235" s="350" t="s">
        <v>4994</v>
      </c>
      <c r="I235" s="346"/>
    </row>
    <row r="236" spans="1:9" ht="75.05" customHeight="1">
      <c r="A236" s="347" t="s">
        <v>2976</v>
      </c>
      <c r="B236" s="349" t="s">
        <v>12131</v>
      </c>
      <c r="C236" s="349" t="s">
        <v>5206</v>
      </c>
      <c r="D236" s="346"/>
      <c r="F236" s="347" t="s">
        <v>2963</v>
      </c>
      <c r="G236" s="349" t="s">
        <v>2296</v>
      </c>
      <c r="H236" s="797" t="s">
        <v>6247</v>
      </c>
      <c r="I236" s="346"/>
    </row>
    <row r="237" spans="1:9" ht="75.05" customHeight="1">
      <c r="A237" s="347" t="s">
        <v>2975</v>
      </c>
      <c r="B237" s="349" t="s">
        <v>2264</v>
      </c>
      <c r="C237" s="349" t="s">
        <v>5004</v>
      </c>
      <c r="D237" s="346"/>
      <c r="F237" s="347" t="s">
        <v>2962</v>
      </c>
      <c r="G237" s="349" t="s">
        <v>2217</v>
      </c>
      <c r="H237" s="350" t="s">
        <v>5019</v>
      </c>
      <c r="I237" s="346"/>
    </row>
    <row r="238" spans="1:9" ht="75.05" customHeight="1">
      <c r="A238" s="813" t="s">
        <v>6119</v>
      </c>
      <c r="B238" s="837" t="e">
        <v>#N/A</v>
      </c>
      <c r="C238" s="830" t="s">
        <v>6284</v>
      </c>
      <c r="D238" s="346"/>
      <c r="F238" s="347" t="s">
        <v>2961</v>
      </c>
      <c r="G238" s="349" t="s">
        <v>2214</v>
      </c>
      <c r="H238" s="350" t="s">
        <v>5020</v>
      </c>
      <c r="I238" s="346"/>
    </row>
    <row r="239" spans="1:9" ht="75.05" customHeight="1">
      <c r="A239" s="347" t="s">
        <v>2262</v>
      </c>
      <c r="B239" s="349" t="s">
        <v>2261</v>
      </c>
      <c r="C239" s="349" t="s">
        <v>5005</v>
      </c>
      <c r="D239" s="346"/>
      <c r="F239" s="347" t="s">
        <v>2960</v>
      </c>
      <c r="G239" s="349" t="s">
        <v>2229</v>
      </c>
      <c r="H239" s="350" t="s">
        <v>5015</v>
      </c>
      <c r="I239" s="346"/>
    </row>
    <row r="240" spans="1:9" ht="75.05" customHeight="1">
      <c r="A240" s="347" t="s">
        <v>2259</v>
      </c>
      <c r="B240" s="349" t="s">
        <v>2258</v>
      </c>
      <c r="C240" s="349" t="s">
        <v>5207</v>
      </c>
      <c r="D240" s="346"/>
      <c r="F240" s="347" t="s">
        <v>2959</v>
      </c>
      <c r="G240" s="349" t="s">
        <v>2226</v>
      </c>
      <c r="H240" s="350" t="s">
        <v>5016</v>
      </c>
      <c r="I240" s="346"/>
    </row>
    <row r="241" spans="1:9" ht="75.05" customHeight="1">
      <c r="A241" s="532" t="s">
        <v>2236</v>
      </c>
      <c r="B241" s="349" t="s">
        <v>2235</v>
      </c>
      <c r="C241" s="349" t="s">
        <v>5013</v>
      </c>
      <c r="D241" s="346"/>
      <c r="F241" s="347" t="s">
        <v>2958</v>
      </c>
      <c r="G241" s="349" t="s">
        <v>2221</v>
      </c>
      <c r="H241" s="350" t="s">
        <v>5017</v>
      </c>
      <c r="I241" s="346"/>
    </row>
    <row r="242" spans="1:9" ht="75.05" customHeight="1">
      <c r="A242" s="347" t="s">
        <v>2974</v>
      </c>
      <c r="B242" s="349" t="s">
        <v>2323</v>
      </c>
      <c r="C242" s="349" t="s">
        <v>4985</v>
      </c>
      <c r="D242" s="346"/>
      <c r="F242" s="347" t="s">
        <v>2957</v>
      </c>
      <c r="G242" s="349" t="s">
        <v>2219</v>
      </c>
      <c r="H242" s="350" t="s">
        <v>5018</v>
      </c>
      <c r="I242" s="346"/>
    </row>
    <row r="243" spans="1:9" ht="75.05" customHeight="1">
      <c r="A243" s="347" t="s">
        <v>2319</v>
      </c>
      <c r="B243" s="349" t="s">
        <v>2318</v>
      </c>
      <c r="C243" s="349" t="s">
        <v>4987</v>
      </c>
      <c r="D243" s="346"/>
      <c r="F243" s="347" t="s">
        <v>2956</v>
      </c>
      <c r="G243" s="349" t="s">
        <v>6245</v>
      </c>
      <c r="H243" s="797" t="s">
        <v>6246</v>
      </c>
      <c r="I243" s="346"/>
    </row>
    <row r="244" spans="1:9" ht="75.05" customHeight="1">
      <c r="A244" s="347" t="s">
        <v>2973</v>
      </c>
      <c r="B244" s="349" t="s">
        <v>12308</v>
      </c>
      <c r="C244" s="349" t="s">
        <v>5208</v>
      </c>
      <c r="D244" s="346"/>
      <c r="F244" s="347" t="s">
        <v>2274</v>
      </c>
      <c r="G244" s="349" t="s">
        <v>2273</v>
      </c>
      <c r="H244" s="350" t="s">
        <v>5001</v>
      </c>
      <c r="I244" s="346"/>
    </row>
    <row r="245" spans="1:9" ht="75.05" customHeight="1">
      <c r="A245" s="347" t="s">
        <v>2972</v>
      </c>
      <c r="B245" s="349" t="s">
        <v>12304</v>
      </c>
      <c r="C245" s="349" t="s">
        <v>5209</v>
      </c>
      <c r="D245" s="346"/>
      <c r="F245" s="347" t="s">
        <v>2955</v>
      </c>
      <c r="G245" s="349" t="s">
        <v>2211</v>
      </c>
      <c r="H245" s="350" t="s">
        <v>5021</v>
      </c>
      <c r="I245" s="346"/>
    </row>
    <row r="246" spans="1:9" ht="75.05" customHeight="1">
      <c r="A246" s="347" t="s">
        <v>2971</v>
      </c>
      <c r="B246" s="349" t="s">
        <v>2321</v>
      </c>
      <c r="C246" s="349" t="s">
        <v>4986</v>
      </c>
      <c r="D246" s="346"/>
      <c r="F246" s="355" t="s">
        <v>2209</v>
      </c>
      <c r="G246" s="349" t="s">
        <v>2208</v>
      </c>
      <c r="H246" s="350" t="s">
        <v>5022</v>
      </c>
      <c r="I246" s="346"/>
    </row>
    <row r="247" spans="1:9" ht="75.05" customHeight="1">
      <c r="A247" s="347" t="s">
        <v>2970</v>
      </c>
      <c r="B247" s="349" t="s">
        <v>2315</v>
      </c>
      <c r="C247" s="349" t="s">
        <v>4988</v>
      </c>
      <c r="D247" s="346"/>
      <c r="F247" s="347" t="s">
        <v>2954</v>
      </c>
      <c r="G247" s="349" t="s">
        <v>2579</v>
      </c>
      <c r="H247" s="350" t="s">
        <v>4900</v>
      </c>
      <c r="I247" s="346"/>
    </row>
    <row r="248" spans="1:9" ht="75.05" customHeight="1">
      <c r="A248" s="347" t="s">
        <v>2969</v>
      </c>
      <c r="B248" s="349" t="s">
        <v>2312</v>
      </c>
      <c r="C248" s="349" t="s">
        <v>4989</v>
      </c>
      <c r="D248" s="346"/>
      <c r="F248" s="347" t="s">
        <v>2953</v>
      </c>
      <c r="G248" s="349" t="s">
        <v>5987</v>
      </c>
      <c r="H248" s="350" t="s">
        <v>5211</v>
      </c>
      <c r="I248" s="346"/>
    </row>
    <row r="249" spans="1:9" ht="75.05" customHeight="1">
      <c r="A249" s="347" t="s">
        <v>2968</v>
      </c>
      <c r="B249" s="349" t="s">
        <v>2309</v>
      </c>
      <c r="C249" s="349" t="s">
        <v>4990</v>
      </c>
      <c r="D249" s="346"/>
      <c r="F249" s="347" t="s">
        <v>2952</v>
      </c>
      <c r="G249" s="349" t="s">
        <v>12605</v>
      </c>
      <c r="H249" s="350" t="s">
        <v>5212</v>
      </c>
      <c r="I249" s="346"/>
    </row>
    <row r="250" spans="1:9" ht="75.05" customHeight="1">
      <c r="A250" s="347" t="s">
        <v>2967</v>
      </c>
      <c r="B250" s="349" t="s">
        <v>2307</v>
      </c>
      <c r="C250" s="349" t="s">
        <v>4991</v>
      </c>
      <c r="D250" s="346"/>
      <c r="F250" s="796" t="s">
        <v>2239</v>
      </c>
      <c r="G250" s="796" t="s">
        <v>6242</v>
      </c>
      <c r="H250" s="797" t="s">
        <v>6244</v>
      </c>
      <c r="I250" s="349"/>
    </row>
    <row r="251" spans="1:9" ht="75.05" customHeight="1">
      <c r="A251" s="347" t="s">
        <v>2966</v>
      </c>
      <c r="B251" s="349" t="s">
        <v>12208</v>
      </c>
      <c r="C251" s="349" t="s">
        <v>5210</v>
      </c>
      <c r="D251" s="346"/>
      <c r="F251" s="493" t="s">
        <v>2598</v>
      </c>
      <c r="G251" s="807" t="s">
        <v>2597</v>
      </c>
      <c r="H251" s="797" t="s">
        <v>6243</v>
      </c>
      <c r="I251" s="349"/>
    </row>
    <row r="252" spans="1:9" ht="75.05" customHeight="1">
      <c r="A252" s="347" t="s">
        <v>2965</v>
      </c>
      <c r="B252" s="349" t="s">
        <v>6248</v>
      </c>
      <c r="C252" s="349" t="s">
        <v>6249</v>
      </c>
      <c r="D252" s="346"/>
      <c r="F252" s="347" t="s">
        <v>2951</v>
      </c>
      <c r="G252" s="349" t="s">
        <v>2201</v>
      </c>
      <c r="H252" s="350" t="s">
        <v>5024</v>
      </c>
      <c r="I252" s="346"/>
    </row>
    <row r="253" spans="1:9" ht="75.05" customHeight="1">
      <c r="A253" s="347" t="s">
        <v>2964</v>
      </c>
      <c r="B253" s="349" t="s">
        <v>2299</v>
      </c>
      <c r="C253" s="349" t="s">
        <v>4994</v>
      </c>
      <c r="D253" s="346"/>
      <c r="F253" s="347" t="s">
        <v>2950</v>
      </c>
      <c r="G253" s="349" t="s">
        <v>12355</v>
      </c>
      <c r="H253" s="350" t="s">
        <v>5213</v>
      </c>
      <c r="I253" s="346"/>
    </row>
    <row r="254" spans="1:9" ht="75.05" customHeight="1">
      <c r="A254" s="347" t="s">
        <v>2963</v>
      </c>
      <c r="B254" s="349" t="s">
        <v>2296</v>
      </c>
      <c r="C254" s="796" t="s">
        <v>6247</v>
      </c>
      <c r="D254" s="346"/>
      <c r="F254" s="347" t="s">
        <v>2949</v>
      </c>
      <c r="G254" s="349" t="s">
        <v>5988</v>
      </c>
      <c r="H254" s="350" t="s">
        <v>5214</v>
      </c>
      <c r="I254" s="346"/>
    </row>
    <row r="255" spans="1:9" ht="75.05" customHeight="1">
      <c r="A255" s="347" t="s">
        <v>2962</v>
      </c>
      <c r="B255" s="349" t="s">
        <v>2217</v>
      </c>
      <c r="C255" s="349" t="s">
        <v>5019</v>
      </c>
      <c r="D255" s="346"/>
      <c r="F255" s="532" t="s">
        <v>2948</v>
      </c>
      <c r="G255" s="349" t="s">
        <v>3906</v>
      </c>
      <c r="H255" s="350" t="s">
        <v>5215</v>
      </c>
      <c r="I255" s="346"/>
    </row>
    <row r="256" spans="1:9" ht="75.05" customHeight="1">
      <c r="A256" s="347" t="s">
        <v>2961</v>
      </c>
      <c r="B256" s="349" t="s">
        <v>2214</v>
      </c>
      <c r="C256" s="349" t="s">
        <v>5020</v>
      </c>
      <c r="D256" s="346"/>
      <c r="F256" s="347" t="s">
        <v>2947</v>
      </c>
      <c r="G256" s="349" t="s">
        <v>2196</v>
      </c>
      <c r="H256" s="350" t="s">
        <v>4339</v>
      </c>
      <c r="I256" s="346"/>
    </row>
    <row r="257" spans="1:9" ht="75.05" customHeight="1">
      <c r="A257" s="347" t="s">
        <v>2960</v>
      </c>
      <c r="B257" s="349" t="s">
        <v>2229</v>
      </c>
      <c r="C257" s="349" t="s">
        <v>5015</v>
      </c>
      <c r="D257" s="346"/>
      <c r="F257" s="532" t="s">
        <v>2946</v>
      </c>
      <c r="G257" s="349" t="s">
        <v>12351</v>
      </c>
      <c r="H257" s="350" t="s">
        <v>5216</v>
      </c>
      <c r="I257" s="346"/>
    </row>
    <row r="258" spans="1:9" ht="75.05" customHeight="1">
      <c r="A258" s="347" t="s">
        <v>2959</v>
      </c>
      <c r="B258" s="349" t="s">
        <v>2226</v>
      </c>
      <c r="C258" s="349" t="s">
        <v>5016</v>
      </c>
      <c r="D258" s="346"/>
      <c r="F258" s="532" t="s">
        <v>2945</v>
      </c>
      <c r="G258" s="349" t="s">
        <v>12541</v>
      </c>
      <c r="H258" s="350" t="s">
        <v>5217</v>
      </c>
      <c r="I258" s="346"/>
    </row>
    <row r="259" spans="1:9" ht="75.05" customHeight="1">
      <c r="A259" s="347" t="s">
        <v>2958</v>
      </c>
      <c r="B259" s="349" t="s">
        <v>2221</v>
      </c>
      <c r="C259" s="349" t="s">
        <v>5017</v>
      </c>
      <c r="D259" s="346"/>
      <c r="F259" s="532" t="s">
        <v>2944</v>
      </c>
      <c r="G259" s="349" t="s">
        <v>12584</v>
      </c>
      <c r="H259" s="350" t="s">
        <v>5218</v>
      </c>
      <c r="I259" s="346"/>
    </row>
    <row r="260" spans="1:9" ht="75.05" customHeight="1">
      <c r="A260" s="347" t="s">
        <v>2957</v>
      </c>
      <c r="B260" s="349" t="s">
        <v>2219</v>
      </c>
      <c r="C260" s="349" t="s">
        <v>5018</v>
      </c>
      <c r="D260" s="346"/>
      <c r="F260" s="355" t="s">
        <v>2540</v>
      </c>
      <c r="G260" s="349" t="s">
        <v>2539</v>
      </c>
      <c r="H260" s="350" t="s">
        <v>4913</v>
      </c>
      <c r="I260" s="346"/>
    </row>
    <row r="261" spans="1:9" ht="75.05" customHeight="1">
      <c r="A261" s="347" t="s">
        <v>2956</v>
      </c>
      <c r="B261" s="349" t="s">
        <v>6245</v>
      </c>
      <c r="C261" s="796" t="s">
        <v>6246</v>
      </c>
      <c r="D261" s="346"/>
      <c r="F261" s="540" t="s">
        <v>2543</v>
      </c>
      <c r="G261" s="349" t="s">
        <v>2542</v>
      </c>
      <c r="H261" s="350" t="s">
        <v>4912</v>
      </c>
      <c r="I261" s="346"/>
    </row>
    <row r="262" spans="1:9" ht="75.05" customHeight="1">
      <c r="A262" s="347" t="s">
        <v>2274</v>
      </c>
      <c r="B262" s="349" t="s">
        <v>2273</v>
      </c>
      <c r="C262" s="349" t="s">
        <v>5001</v>
      </c>
      <c r="D262" s="346"/>
      <c r="F262" s="537" t="s">
        <v>2943</v>
      </c>
      <c r="G262" s="349"/>
      <c r="H262" s="350" t="s">
        <v>6261</v>
      </c>
      <c r="I262" s="346"/>
    </row>
    <row r="263" spans="1:9" ht="75.05" customHeight="1">
      <c r="A263" s="347" t="s">
        <v>2955</v>
      </c>
      <c r="B263" s="349" t="s">
        <v>2211</v>
      </c>
      <c r="C263" s="349" t="s">
        <v>5021</v>
      </c>
      <c r="D263" s="346"/>
      <c r="F263" s="537" t="s">
        <v>2942</v>
      </c>
      <c r="G263" s="349" t="s">
        <v>12533</v>
      </c>
      <c r="H263" s="350" t="s">
        <v>5219</v>
      </c>
      <c r="I263" s="346"/>
    </row>
    <row r="264" spans="1:9" ht="75.05" customHeight="1">
      <c r="A264" s="355" t="s">
        <v>2209</v>
      </c>
      <c r="B264" s="349" t="s">
        <v>2208</v>
      </c>
      <c r="C264" s="349" t="s">
        <v>5022</v>
      </c>
      <c r="D264" s="346"/>
      <c r="F264" s="537" t="s">
        <v>2536</v>
      </c>
      <c r="G264" s="349" t="s">
        <v>1840</v>
      </c>
      <c r="H264" s="350" t="s">
        <v>5220</v>
      </c>
      <c r="I264" s="346"/>
    </row>
    <row r="265" spans="1:9" ht="75.05" customHeight="1">
      <c r="A265" s="347" t="s">
        <v>2954</v>
      </c>
      <c r="B265" s="349" t="s">
        <v>2579</v>
      </c>
      <c r="C265" s="349" t="s">
        <v>4900</v>
      </c>
      <c r="D265" s="346"/>
      <c r="F265" s="347" t="s">
        <v>2941</v>
      </c>
      <c r="G265" s="349" t="s">
        <v>2293</v>
      </c>
      <c r="H265" s="350" t="s">
        <v>4304</v>
      </c>
      <c r="I265" s="346"/>
    </row>
    <row r="266" spans="1:9" ht="75.05" customHeight="1">
      <c r="A266" s="347" t="s">
        <v>2953</v>
      </c>
      <c r="B266" s="349" t="s">
        <v>5987</v>
      </c>
      <c r="C266" s="349" t="s">
        <v>5211</v>
      </c>
      <c r="D266" s="346"/>
      <c r="F266" s="541" t="s">
        <v>2290</v>
      </c>
      <c r="G266" s="349" t="s">
        <v>1804</v>
      </c>
      <c r="H266" s="350" t="s">
        <v>1803</v>
      </c>
      <c r="I266" s="346"/>
    </row>
    <row r="267" spans="1:9" ht="75.05" customHeight="1">
      <c r="A267" s="347" t="s">
        <v>2952</v>
      </c>
      <c r="B267" s="349" t="s">
        <v>12605</v>
      </c>
      <c r="C267" s="349" t="s">
        <v>5212</v>
      </c>
      <c r="D267" s="346"/>
      <c r="F267" s="347" t="s">
        <v>2289</v>
      </c>
      <c r="G267" s="349" t="s">
        <v>2288</v>
      </c>
      <c r="H267" s="350" t="s">
        <v>4997</v>
      </c>
      <c r="I267" s="346"/>
    </row>
    <row r="268" spans="1:9" ht="75.05" customHeight="1">
      <c r="A268" s="796" t="s">
        <v>2239</v>
      </c>
      <c r="B268" s="796" t="s">
        <v>6242</v>
      </c>
      <c r="C268" s="796" t="s">
        <v>6244</v>
      </c>
      <c r="D268" s="349"/>
      <c r="F268" s="532" t="s">
        <v>2940</v>
      </c>
      <c r="G268" s="349" t="s">
        <v>2286</v>
      </c>
      <c r="H268" s="350" t="s">
        <v>4307</v>
      </c>
      <c r="I268" s="346"/>
    </row>
    <row r="269" spans="1:9" ht="75.05" customHeight="1">
      <c r="A269" s="493" t="s">
        <v>2598</v>
      </c>
      <c r="B269" s="494" t="s">
        <v>2597</v>
      </c>
      <c r="C269" s="805" t="s">
        <v>6243</v>
      </c>
      <c r="D269" s="806"/>
      <c r="F269" s="532" t="s">
        <v>2284</v>
      </c>
      <c r="G269" s="349" t="s">
        <v>2283</v>
      </c>
      <c r="H269" s="350" t="s">
        <v>1798</v>
      </c>
      <c r="I269" s="346"/>
    </row>
    <row r="270" spans="1:9" ht="75.05" customHeight="1">
      <c r="A270" s="347" t="s">
        <v>2951</v>
      </c>
      <c r="B270" s="349" t="s">
        <v>2201</v>
      </c>
      <c r="C270" s="349" t="s">
        <v>5024</v>
      </c>
      <c r="D270" s="346"/>
      <c r="F270" s="347" t="s">
        <v>2281</v>
      </c>
      <c r="G270" s="349" t="s">
        <v>2280</v>
      </c>
      <c r="H270" s="350" t="s">
        <v>4998</v>
      </c>
      <c r="I270" s="346"/>
    </row>
    <row r="271" spans="1:9" ht="75.05" customHeight="1">
      <c r="A271" s="347" t="s">
        <v>2950</v>
      </c>
      <c r="B271" s="349" t="s">
        <v>12355</v>
      </c>
      <c r="C271" s="349" t="s">
        <v>5213</v>
      </c>
      <c r="D271" s="346"/>
      <c r="F271" s="353" t="s">
        <v>2239</v>
      </c>
      <c r="G271" s="349" t="s">
        <v>2238</v>
      </c>
      <c r="H271" s="350" t="s">
        <v>4323</v>
      </c>
      <c r="I271" s="346"/>
    </row>
    <row r="272" spans="1:9" ht="75.05" customHeight="1">
      <c r="A272" s="347" t="s">
        <v>2949</v>
      </c>
      <c r="B272" s="349" t="s">
        <v>5988</v>
      </c>
      <c r="C272" s="349" t="s">
        <v>5214</v>
      </c>
      <c r="D272" s="346"/>
      <c r="F272" s="353" t="s">
        <v>2939</v>
      </c>
      <c r="G272" s="349" t="s">
        <v>2457</v>
      </c>
      <c r="H272" s="350" t="s">
        <v>5106</v>
      </c>
      <c r="I272" s="346"/>
    </row>
    <row r="273" spans="1:9" ht="75.05" customHeight="1">
      <c r="A273" s="532" t="s">
        <v>2948</v>
      </c>
      <c r="B273" s="349" t="s">
        <v>3906</v>
      </c>
      <c r="C273" s="349" t="s">
        <v>5215</v>
      </c>
      <c r="D273" s="346"/>
      <c r="F273" s="347" t="s">
        <v>2938</v>
      </c>
      <c r="G273" s="349" t="s">
        <v>12027</v>
      </c>
      <c r="H273" s="350" t="s">
        <v>5221</v>
      </c>
      <c r="I273" s="346"/>
    </row>
    <row r="274" spans="1:9" ht="75.05" customHeight="1">
      <c r="A274" s="347" t="s">
        <v>2947</v>
      </c>
      <c r="B274" s="349" t="s">
        <v>2196</v>
      </c>
      <c r="C274" s="349" t="s">
        <v>4339</v>
      </c>
      <c r="D274" s="346"/>
      <c r="F274" s="347" t="s">
        <v>2937</v>
      </c>
      <c r="G274" s="349"/>
      <c r="H274" s="350"/>
      <c r="I274" s="346"/>
    </row>
    <row r="275" spans="1:9" ht="75.05" customHeight="1">
      <c r="A275" s="532" t="s">
        <v>2946</v>
      </c>
      <c r="B275" s="349" t="s">
        <v>12351</v>
      </c>
      <c r="C275" s="349" t="s">
        <v>5216</v>
      </c>
      <c r="D275" s="346"/>
      <c r="F275" s="347" t="s">
        <v>2475</v>
      </c>
      <c r="G275" s="349" t="s">
        <v>16454</v>
      </c>
      <c r="H275" s="350" t="s">
        <v>5222</v>
      </c>
      <c r="I275" s="346"/>
    </row>
    <row r="276" spans="1:9" ht="75.05" customHeight="1">
      <c r="A276" s="532" t="s">
        <v>2945</v>
      </c>
      <c r="B276" s="349" t="s">
        <v>12541</v>
      </c>
      <c r="C276" s="349" t="s">
        <v>5217</v>
      </c>
      <c r="D276" s="346"/>
      <c r="F276" s="347" t="s">
        <v>2491</v>
      </c>
      <c r="G276" s="463" t="s">
        <v>2490</v>
      </c>
      <c r="H276" s="350"/>
      <c r="I276" s="346"/>
    </row>
    <row r="277" spans="1:9" ht="75.05" customHeight="1">
      <c r="A277" s="532" t="s">
        <v>2944</v>
      </c>
      <c r="B277" s="349" t="s">
        <v>12584</v>
      </c>
      <c r="C277" s="349" t="s">
        <v>5218</v>
      </c>
      <c r="D277" s="346"/>
      <c r="F277" s="347" t="s">
        <v>2489</v>
      </c>
      <c r="G277" s="463" t="s">
        <v>2488</v>
      </c>
      <c r="H277" s="350"/>
      <c r="I277" s="346"/>
    </row>
    <row r="278" spans="1:9" ht="75.05" customHeight="1">
      <c r="A278" s="355" t="s">
        <v>2540</v>
      </c>
      <c r="B278" s="349" t="s">
        <v>2539</v>
      </c>
      <c r="C278" s="349" t="s">
        <v>4913</v>
      </c>
      <c r="D278" s="346"/>
      <c r="F278" s="347" t="s">
        <v>2936</v>
      </c>
      <c r="G278" s="349"/>
      <c r="H278" s="350"/>
      <c r="I278" s="346"/>
    </row>
    <row r="279" spans="1:9" ht="75.05" customHeight="1">
      <c r="A279" s="540" t="s">
        <v>2543</v>
      </c>
      <c r="B279" s="349" t="s">
        <v>2542</v>
      </c>
      <c r="C279" s="349" t="s">
        <v>4912</v>
      </c>
      <c r="D279" s="346"/>
      <c r="F279" s="347" t="s">
        <v>2935</v>
      </c>
      <c r="G279" s="349"/>
      <c r="H279" s="350"/>
      <c r="I279" s="346"/>
    </row>
    <row r="280" spans="1:9" ht="75.05" customHeight="1">
      <c r="A280" s="537" t="s">
        <v>2943</v>
      </c>
      <c r="B280" s="349"/>
      <c r="C280" s="349" t="s">
        <v>6261</v>
      </c>
      <c r="D280" s="346"/>
      <c r="F280" s="347" t="s">
        <v>2934</v>
      </c>
      <c r="G280" s="349"/>
      <c r="H280" s="350"/>
      <c r="I280" s="346"/>
    </row>
    <row r="281" spans="1:9" ht="75.05" customHeight="1">
      <c r="A281" s="537" t="s">
        <v>2942</v>
      </c>
      <c r="B281" s="349" t="s">
        <v>12533</v>
      </c>
      <c r="C281" s="349" t="s">
        <v>5219</v>
      </c>
      <c r="D281" s="346"/>
      <c r="F281" s="347" t="s">
        <v>2933</v>
      </c>
      <c r="G281" s="349"/>
      <c r="H281" s="350"/>
      <c r="I281" s="346"/>
    </row>
    <row r="282" spans="1:9" ht="75.05" customHeight="1">
      <c r="A282" s="537" t="s">
        <v>2536</v>
      </c>
      <c r="B282" s="349" t="s">
        <v>1840</v>
      </c>
      <c r="C282" s="349" t="s">
        <v>5220</v>
      </c>
      <c r="D282" s="346"/>
      <c r="F282" s="347" t="s">
        <v>2932</v>
      </c>
      <c r="G282" s="349"/>
      <c r="H282" s="350"/>
      <c r="I282" s="346"/>
    </row>
    <row r="283" spans="1:9" ht="75.05" customHeight="1">
      <c r="A283" s="347" t="s">
        <v>2941</v>
      </c>
      <c r="B283" s="349" t="s">
        <v>2293</v>
      </c>
      <c r="C283" s="349" t="s">
        <v>4304</v>
      </c>
      <c r="D283" s="346"/>
      <c r="F283" s="347" t="s">
        <v>2931</v>
      </c>
      <c r="G283" s="308" t="s">
        <v>2486</v>
      </c>
      <c r="H283" s="350"/>
      <c r="I283" s="346"/>
    </row>
    <row r="284" spans="1:9" ht="75.05" customHeight="1">
      <c r="A284" s="541" t="s">
        <v>2290</v>
      </c>
      <c r="B284" s="349" t="s">
        <v>1804</v>
      </c>
      <c r="C284" s="349" t="s">
        <v>1803</v>
      </c>
      <c r="D284" s="346"/>
      <c r="F284" s="347" t="s">
        <v>2494</v>
      </c>
      <c r="G284" s="308" t="s">
        <v>2486</v>
      </c>
      <c r="H284" s="519" t="str">
        <f ca="1">IFERROR(__xludf.DUMMYFUNCTION("GOOGLETRANSLATE(E179,""en"",""es"")"),"Protector externo de la placa posterior de la caja de carga")</f>
        <v>Protector externo de la placa posterior de la caja de carga</v>
      </c>
      <c r="I284" s="346"/>
    </row>
    <row r="285" spans="1:9" ht="75.05" customHeight="1">
      <c r="A285" s="347" t="s">
        <v>2289</v>
      </c>
      <c r="B285" s="349" t="s">
        <v>2288</v>
      </c>
      <c r="C285" s="349" t="s">
        <v>4997</v>
      </c>
      <c r="D285" s="346"/>
      <c r="F285" s="347" t="s">
        <v>2493</v>
      </c>
      <c r="G285" s="518" t="s">
        <v>4822</v>
      </c>
      <c r="H285" s="519" t="str">
        <f ca="1">IFERROR(__xludf.DUMMYFUNCTION("GOOGLETRANSLATE(E180,""en"",""es"")"),"Protector de la izquierda exterior del marco de la puerta de la caja de carga")</f>
        <v>Protector de la izquierda exterior del marco de la puerta de la caja de carga</v>
      </c>
      <c r="I285" s="346"/>
    </row>
    <row r="286" spans="1:9" ht="75.05" customHeight="1">
      <c r="A286" s="532" t="s">
        <v>2940</v>
      </c>
      <c r="B286" s="349" t="s">
        <v>2286</v>
      </c>
      <c r="C286" s="349" t="s">
        <v>4307</v>
      </c>
      <c r="D286" s="346"/>
      <c r="F286" s="347" t="s">
        <v>2492</v>
      </c>
      <c r="G286" s="518" t="s">
        <v>4823</v>
      </c>
      <c r="H286" s="519" t="str">
        <f ca="1">IFERROR(__xludf.DUMMYFUNCTION("GOOGLETRANSLATE(E181,""en"",""es"")"),"Protector de la derecha exterior del marco de la puerta de la caja de carga")</f>
        <v>Protector de la derecha exterior del marco de la puerta de la caja de carga</v>
      </c>
      <c r="I286" s="346"/>
    </row>
    <row r="287" spans="1:9" ht="75.05" customHeight="1">
      <c r="A287" s="532" t="s">
        <v>2284</v>
      </c>
      <c r="B287" s="349" t="s">
        <v>2283</v>
      </c>
      <c r="C287" s="349" t="s">
        <v>1798</v>
      </c>
      <c r="D287" s="346"/>
      <c r="F287" s="347" t="s">
        <v>2496</v>
      </c>
      <c r="G287" s="518" t="s">
        <v>4819</v>
      </c>
      <c r="H287" s="519" t="str">
        <f ca="1">IFERROR(__xludf.DUMMYFUNCTION("GOOGLETRANSLATE(E177,""en"",""es"")"),"Protector interno inferior izquierdo de la placa posterior de la caja de carga")</f>
        <v>Protector interno inferior izquierdo de la placa posterior de la caja de carga</v>
      </c>
      <c r="I287" s="346"/>
    </row>
    <row r="288" spans="1:9" ht="75.05" customHeight="1">
      <c r="A288" s="347" t="s">
        <v>2281</v>
      </c>
      <c r="B288" s="349" t="s">
        <v>2280</v>
      </c>
      <c r="C288" s="349" t="s">
        <v>4998</v>
      </c>
      <c r="D288" s="346"/>
      <c r="F288" s="347" t="s">
        <v>2495</v>
      </c>
      <c r="G288" s="518" t="s">
        <v>4820</v>
      </c>
      <c r="H288" s="519" t="str">
        <f ca="1">IFERROR(__xludf.DUMMYFUNCTION("GOOGLETRANSLATE(E178,""en"",""es"")"),"Protector interno inferior derecho de la placa posterior de la caja de carga")</f>
        <v>Protector interno inferior derecho de la placa posterior de la caja de carga</v>
      </c>
      <c r="I288" s="346"/>
    </row>
    <row r="289" spans="1:9" ht="75.05" customHeight="1">
      <c r="A289" s="353" t="s">
        <v>2239</v>
      </c>
      <c r="B289" s="349" t="s">
        <v>2238</v>
      </c>
      <c r="C289" s="349" t="s">
        <v>4323</v>
      </c>
      <c r="D289" s="346"/>
      <c r="F289" s="347" t="s">
        <v>2930</v>
      </c>
      <c r="G289" s="349"/>
      <c r="H289" s="350"/>
      <c r="I289" s="346"/>
    </row>
    <row r="290" spans="1:9" ht="75.05" customHeight="1">
      <c r="A290" s="353" t="s">
        <v>2939</v>
      </c>
      <c r="B290" s="349" t="s">
        <v>2457</v>
      </c>
      <c r="C290" s="349" t="s">
        <v>5106</v>
      </c>
      <c r="D290" s="346"/>
      <c r="F290" s="348" t="s">
        <v>2485</v>
      </c>
      <c r="G290" s="515" t="s">
        <v>2484</v>
      </c>
      <c r="H290" s="308" t="s">
        <v>5072</v>
      </c>
      <c r="I290" s="346"/>
    </row>
    <row r="291" spans="1:9" ht="75.05" customHeight="1">
      <c r="A291" s="347" t="s">
        <v>2938</v>
      </c>
      <c r="B291" s="349" t="s">
        <v>12027</v>
      </c>
      <c r="C291" s="349" t="s">
        <v>5221</v>
      </c>
      <c r="D291" s="346"/>
      <c r="F291" s="348" t="s">
        <v>2483</v>
      </c>
      <c r="G291" s="518" t="s">
        <v>4824</v>
      </c>
      <c r="H291" s="308" t="s">
        <v>5090</v>
      </c>
      <c r="I291" s="346"/>
    </row>
    <row r="292" spans="1:9" ht="75.05" customHeight="1">
      <c r="A292" s="347" t="s">
        <v>2937</v>
      </c>
      <c r="B292" s="349"/>
      <c r="C292" s="349"/>
      <c r="D292" s="346"/>
      <c r="F292" s="348" t="s">
        <v>2482</v>
      </c>
      <c r="G292" s="521" t="s">
        <v>5073</v>
      </c>
      <c r="H292" s="308" t="s">
        <v>5091</v>
      </c>
      <c r="I292" s="346"/>
    </row>
    <row r="293" spans="1:9" ht="75.05" customHeight="1">
      <c r="A293" s="347" t="s">
        <v>2475</v>
      </c>
      <c r="B293" s="349" t="s">
        <v>16454</v>
      </c>
      <c r="C293" s="349" t="s">
        <v>5222</v>
      </c>
      <c r="D293" s="346"/>
      <c r="F293" s="348" t="s">
        <v>2481</v>
      </c>
      <c r="G293" s="521" t="s">
        <v>5074</v>
      </c>
      <c r="H293" s="308" t="s">
        <v>5092</v>
      </c>
      <c r="I293" s="346"/>
    </row>
    <row r="294" spans="1:9" ht="75.05" customHeight="1">
      <c r="A294" s="347" t="s">
        <v>2491</v>
      </c>
      <c r="B294" s="463" t="s">
        <v>2490</v>
      </c>
      <c r="C294" s="349"/>
      <c r="D294" s="346"/>
      <c r="F294" s="542" t="s">
        <v>2480</v>
      </c>
      <c r="G294" s="521" t="s">
        <v>5075</v>
      </c>
      <c r="H294" s="308" t="s">
        <v>5093</v>
      </c>
      <c r="I294" s="356"/>
    </row>
    <row r="295" spans="1:9" ht="75.05" customHeight="1">
      <c r="A295" s="347" t="s">
        <v>2489</v>
      </c>
      <c r="B295" s="463" t="s">
        <v>2488</v>
      </c>
      <c r="C295" s="349"/>
      <c r="D295" s="346"/>
      <c r="F295" s="347" t="s">
        <v>2465</v>
      </c>
      <c r="G295" s="349" t="s">
        <v>2464</v>
      </c>
      <c r="H295" s="350" t="s">
        <v>4236</v>
      </c>
      <c r="I295" s="346"/>
    </row>
    <row r="296" spans="1:9" ht="140.25" customHeight="1">
      <c r="A296" s="347" t="s">
        <v>2936</v>
      </c>
      <c r="B296" s="349"/>
      <c r="C296" s="349"/>
      <c r="D296" s="346"/>
      <c r="F296" s="347" t="s">
        <v>2479</v>
      </c>
      <c r="G296" s="349" t="s">
        <v>2478</v>
      </c>
      <c r="H296" s="350" t="s">
        <v>5094</v>
      </c>
      <c r="I296" s="346"/>
    </row>
    <row r="297" spans="1:9" ht="75.05" customHeight="1">
      <c r="A297" s="347" t="s">
        <v>2935</v>
      </c>
      <c r="B297" s="349"/>
      <c r="C297" s="349"/>
      <c r="D297" s="346"/>
      <c r="F297" s="347" t="s">
        <v>2929</v>
      </c>
      <c r="G297" s="304" t="s">
        <v>2462</v>
      </c>
      <c r="H297" s="301" t="s">
        <v>5102</v>
      </c>
      <c r="I297" s="346"/>
    </row>
    <row r="298" spans="1:9" ht="75.05" customHeight="1">
      <c r="A298" s="347" t="s">
        <v>2934</v>
      </c>
      <c r="B298" s="349"/>
      <c r="C298" s="349"/>
      <c r="D298" s="346"/>
      <c r="F298" s="543" t="s">
        <v>2461</v>
      </c>
      <c r="G298" s="521" t="s">
        <v>5078</v>
      </c>
      <c r="H298" s="301" t="s">
        <v>5103</v>
      </c>
      <c r="I298" s="351"/>
    </row>
    <row r="299" spans="1:9" ht="75.05" customHeight="1">
      <c r="A299" s="347" t="s">
        <v>2933</v>
      </c>
      <c r="B299" s="349"/>
      <c r="C299" s="349"/>
      <c r="D299" s="346"/>
      <c r="F299" s="543" t="s">
        <v>2460</v>
      </c>
      <c r="G299" s="521" t="s">
        <v>5079</v>
      </c>
      <c r="H299" s="301" t="s">
        <v>5104</v>
      </c>
      <c r="I299" s="351"/>
    </row>
    <row r="300" spans="1:9" ht="75.05" customHeight="1">
      <c r="A300" s="347" t="s">
        <v>2932</v>
      </c>
      <c r="B300" s="349"/>
      <c r="C300" s="349"/>
      <c r="D300" s="346"/>
      <c r="F300" s="543" t="s">
        <v>2459</v>
      </c>
      <c r="G300" s="349"/>
      <c r="H300" s="350"/>
      <c r="I300" s="351"/>
    </row>
    <row r="301" spans="1:9" ht="75.05" customHeight="1">
      <c r="A301" s="347" t="s">
        <v>2931</v>
      </c>
      <c r="B301" s="308" t="s">
        <v>2486</v>
      </c>
      <c r="C301" s="349"/>
      <c r="D301" s="346"/>
      <c r="F301" s="353" t="s">
        <v>2927</v>
      </c>
      <c r="G301" s="349" t="s">
        <v>12051</v>
      </c>
      <c r="H301" s="350" t="s">
        <v>5223</v>
      </c>
      <c r="I301" s="346"/>
    </row>
    <row r="302" spans="1:9" ht="75.05" customHeight="1">
      <c r="A302" s="347" t="s">
        <v>2494</v>
      </c>
      <c r="B302" s="308" t="s">
        <v>2486</v>
      </c>
      <c r="C302" s="519" t="str">
        <f ca="1">IFERROR(__xludf.DUMMYFUNCTION("GOOGLETRANSLATE(E179,""en"",""es"")"),"Protector externo de la placa posterior de la caja de carga")</f>
        <v>Protector externo de la placa posterior de la caja de carga</v>
      </c>
      <c r="D302" s="346"/>
      <c r="F302" s="544" t="s">
        <v>2926</v>
      </c>
      <c r="G302" s="349" t="e">
        <v>#N/A</v>
      </c>
      <c r="H302" s="350" t="s">
        <v>5224</v>
      </c>
      <c r="I302" s="346"/>
    </row>
    <row r="303" spans="1:9" ht="75.05" customHeight="1">
      <c r="A303" s="347" t="s">
        <v>2493</v>
      </c>
      <c r="B303" s="518" t="s">
        <v>4822</v>
      </c>
      <c r="C303" s="519" t="str">
        <f ca="1">IFERROR(__xludf.DUMMYFUNCTION("GOOGLETRANSLATE(E180,""en"",""es"")"),"Protector de la izquierda exterior del marco de la puerta de la caja de carga")</f>
        <v>Protector de la izquierda exterior del marco de la puerta de la caja de carga</v>
      </c>
      <c r="D303" s="346"/>
      <c r="F303" s="347" t="s">
        <v>2925</v>
      </c>
      <c r="G303" s="349" t="e">
        <v>#N/A</v>
      </c>
      <c r="H303" s="350" t="s">
        <v>5224</v>
      </c>
      <c r="I303" s="346"/>
    </row>
    <row r="304" spans="1:9" ht="75.05" customHeight="1">
      <c r="A304" s="347" t="s">
        <v>2492</v>
      </c>
      <c r="B304" s="518" t="s">
        <v>4823</v>
      </c>
      <c r="C304" s="519" t="str">
        <f ca="1">IFERROR(__xludf.DUMMYFUNCTION("GOOGLETRANSLATE(E181,""en"",""es"")"),"Protector de la derecha exterior del marco de la puerta de la caja de carga")</f>
        <v>Protector de la derecha exterior del marco de la puerta de la caja de carga</v>
      </c>
      <c r="D304" s="346"/>
      <c r="F304" s="353" t="s">
        <v>2924</v>
      </c>
      <c r="G304" s="349"/>
      <c r="H304" s="350"/>
      <c r="I304" s="346"/>
    </row>
    <row r="305" spans="1:9" ht="75.05" customHeight="1">
      <c r="A305" s="347" t="s">
        <v>2496</v>
      </c>
      <c r="B305" s="518" t="s">
        <v>4819</v>
      </c>
      <c r="C305" s="519" t="str">
        <f ca="1">IFERROR(__xludf.DUMMYFUNCTION("GOOGLETRANSLATE(E177,""en"",""es"")"),"Protector interno inferior izquierdo de la placa posterior de la caja de carga")</f>
        <v>Protector interno inferior izquierdo de la placa posterior de la caja de carga</v>
      </c>
      <c r="D305" s="346"/>
      <c r="F305" s="353" t="s">
        <v>2923</v>
      </c>
      <c r="G305" s="349" t="s">
        <v>12222</v>
      </c>
      <c r="H305" s="350" t="s">
        <v>5225</v>
      </c>
      <c r="I305" s="346"/>
    </row>
    <row r="306" spans="1:9" ht="75.05" customHeight="1">
      <c r="A306" s="347" t="s">
        <v>2495</v>
      </c>
      <c r="B306" s="518" t="s">
        <v>4820</v>
      </c>
      <c r="C306" s="519" t="str">
        <f ca="1">IFERROR(__xludf.DUMMYFUNCTION("GOOGLETRANSLATE(E178,""en"",""es"")"),"Protector interno inferior derecho de la placa posterior de la caja de carga")</f>
        <v>Protector interno inferior derecho de la placa posterior de la caja de carga</v>
      </c>
      <c r="D306" s="346"/>
      <c r="F306" s="353" t="s">
        <v>2922</v>
      </c>
      <c r="G306" s="349" t="s">
        <v>12465</v>
      </c>
      <c r="H306" s="350" t="s">
        <v>5226</v>
      </c>
      <c r="I306" s="346"/>
    </row>
    <row r="307" spans="1:9" ht="75.05" customHeight="1">
      <c r="A307" s="347" t="s">
        <v>2930</v>
      </c>
      <c r="B307" s="349"/>
      <c r="C307" s="349"/>
      <c r="D307" s="346"/>
      <c r="F307" s="353" t="s">
        <v>2921</v>
      </c>
      <c r="G307" s="349" t="s">
        <v>12469</v>
      </c>
      <c r="H307" s="350" t="s">
        <v>5227</v>
      </c>
      <c r="I307" s="346"/>
    </row>
    <row r="308" spans="1:9" ht="75.05" customHeight="1">
      <c r="A308" s="348" t="s">
        <v>2485</v>
      </c>
      <c r="B308" s="515" t="s">
        <v>2484</v>
      </c>
      <c r="C308" s="308" t="s">
        <v>5072</v>
      </c>
      <c r="D308" s="346"/>
      <c r="F308" s="353" t="s">
        <v>2920</v>
      </c>
      <c r="G308" s="349" t="s">
        <v>12486</v>
      </c>
      <c r="H308" s="350" t="s">
        <v>5228</v>
      </c>
      <c r="I308" s="346"/>
    </row>
    <row r="309" spans="1:9" ht="75.05" customHeight="1">
      <c r="A309" s="348" t="s">
        <v>2483</v>
      </c>
      <c r="B309" s="518" t="s">
        <v>4824</v>
      </c>
      <c r="C309" s="308" t="s">
        <v>5090</v>
      </c>
      <c r="D309" s="346"/>
      <c r="F309" s="353" t="s">
        <v>2919</v>
      </c>
      <c r="G309" s="349" t="s">
        <v>12482</v>
      </c>
      <c r="H309" s="350" t="s">
        <v>5229</v>
      </c>
      <c r="I309" s="346"/>
    </row>
    <row r="310" spans="1:9" ht="75.05" customHeight="1">
      <c r="A310" s="348" t="s">
        <v>2482</v>
      </c>
      <c r="B310" s="521" t="s">
        <v>5073</v>
      </c>
      <c r="C310" s="308" t="s">
        <v>5091</v>
      </c>
      <c r="D310" s="346"/>
      <c r="F310" s="353" t="s">
        <v>2918</v>
      </c>
      <c r="G310" s="349" t="s">
        <v>12454</v>
      </c>
      <c r="H310" s="350" t="s">
        <v>5230</v>
      </c>
      <c r="I310" s="346"/>
    </row>
    <row r="311" spans="1:9" ht="75.05" customHeight="1">
      <c r="A311" s="348" t="s">
        <v>2481</v>
      </c>
      <c r="B311" s="521" t="s">
        <v>5074</v>
      </c>
      <c r="C311" s="308" t="s">
        <v>5092</v>
      </c>
      <c r="D311" s="346"/>
      <c r="F311" s="353" t="s">
        <v>2917</v>
      </c>
      <c r="G311" s="349" t="s">
        <v>2464</v>
      </c>
      <c r="H311" s="350" t="s">
        <v>4236</v>
      </c>
      <c r="I311" s="346"/>
    </row>
    <row r="312" spans="1:9" ht="75.05" customHeight="1">
      <c r="A312" s="542" t="s">
        <v>2480</v>
      </c>
      <c r="B312" s="521" t="s">
        <v>5075</v>
      </c>
      <c r="C312" s="308" t="s">
        <v>5093</v>
      </c>
      <c r="D312" s="356"/>
      <c r="F312" s="353" t="s">
        <v>2916</v>
      </c>
      <c r="G312" s="349" t="s">
        <v>12493</v>
      </c>
      <c r="H312" s="350" t="s">
        <v>5231</v>
      </c>
      <c r="I312" s="346"/>
    </row>
    <row r="313" spans="1:9" ht="75.05" customHeight="1">
      <c r="A313" s="347" t="s">
        <v>2465</v>
      </c>
      <c r="B313" s="349" t="s">
        <v>2464</v>
      </c>
      <c r="C313" s="349" t="s">
        <v>4236</v>
      </c>
      <c r="D313" s="346"/>
      <c r="F313" s="353" t="s">
        <v>2915</v>
      </c>
      <c r="G313" s="349" t="s">
        <v>12063</v>
      </c>
      <c r="H313" s="350" t="s">
        <v>5232</v>
      </c>
      <c r="I313" s="346"/>
    </row>
    <row r="314" spans="1:9" ht="75.05" customHeight="1">
      <c r="A314" s="347" t="s">
        <v>2479</v>
      </c>
      <c r="B314" s="349" t="s">
        <v>2478</v>
      </c>
      <c r="C314" s="349" t="s">
        <v>5094</v>
      </c>
      <c r="D314" s="346"/>
      <c r="F314" s="353" t="s">
        <v>2914</v>
      </c>
      <c r="G314" s="349" t="s">
        <v>12497</v>
      </c>
      <c r="H314" s="350" t="s">
        <v>5233</v>
      </c>
      <c r="I314" s="346"/>
    </row>
    <row r="315" spans="1:9" ht="75.05" customHeight="1">
      <c r="A315" s="347" t="s">
        <v>2929</v>
      </c>
      <c r="B315" s="304" t="s">
        <v>2462</v>
      </c>
      <c r="C315" s="301" t="s">
        <v>5102</v>
      </c>
      <c r="D315" s="346"/>
      <c r="F315" s="353" t="s">
        <v>2913</v>
      </c>
      <c r="G315" s="349" t="s">
        <v>12501</v>
      </c>
      <c r="H315" s="350" t="s">
        <v>5234</v>
      </c>
      <c r="I315" s="346"/>
    </row>
    <row r="316" spans="1:9" ht="75.05" customHeight="1">
      <c r="A316" s="543" t="s">
        <v>2928</v>
      </c>
      <c r="B316" s="521" t="s">
        <v>5078</v>
      </c>
      <c r="C316" s="301" t="s">
        <v>5103</v>
      </c>
      <c r="D316" s="351"/>
      <c r="F316" s="353" t="s">
        <v>2912</v>
      </c>
      <c r="G316" s="349" t="s">
        <v>12473</v>
      </c>
      <c r="H316" s="350" t="s">
        <v>5235</v>
      </c>
      <c r="I316" s="346"/>
    </row>
    <row r="317" spans="1:9" ht="75.05" customHeight="1">
      <c r="A317" s="543" t="s">
        <v>2460</v>
      </c>
      <c r="B317" s="521" t="s">
        <v>5079</v>
      </c>
      <c r="C317" s="301" t="s">
        <v>5104</v>
      </c>
      <c r="D317" s="351"/>
      <c r="F317" s="353" t="s">
        <v>2911</v>
      </c>
      <c r="G317" s="349" t="s">
        <v>12461</v>
      </c>
      <c r="H317" s="350" t="s">
        <v>5236</v>
      </c>
      <c r="I317" s="346"/>
    </row>
    <row r="318" spans="1:9" ht="75.05" customHeight="1">
      <c r="A318" s="543" t="s">
        <v>2459</v>
      </c>
      <c r="B318" s="349"/>
      <c r="C318" s="349"/>
      <c r="D318" s="351"/>
      <c r="F318" s="353" t="s">
        <v>2910</v>
      </c>
      <c r="G318" s="349" t="s">
        <v>12596</v>
      </c>
      <c r="H318" s="350" t="s">
        <v>5237</v>
      </c>
      <c r="I318" s="346"/>
    </row>
    <row r="319" spans="1:9" ht="75.05" customHeight="1">
      <c r="A319" s="353" t="s">
        <v>2927</v>
      </c>
      <c r="B319" s="349" t="s">
        <v>12051</v>
      </c>
      <c r="C319" s="349" t="s">
        <v>5223</v>
      </c>
      <c r="D319" s="346"/>
      <c r="F319" s="353" t="s">
        <v>2909</v>
      </c>
      <c r="G319" s="349" t="s">
        <v>12601</v>
      </c>
      <c r="H319" s="350" t="s">
        <v>5238</v>
      </c>
      <c r="I319" s="346"/>
    </row>
    <row r="320" spans="1:9" ht="75.05" customHeight="1">
      <c r="A320" s="544" t="s">
        <v>2926</v>
      </c>
      <c r="B320" s="349" t="e">
        <v>#N/A</v>
      </c>
      <c r="C320" s="349" t="s">
        <v>5224</v>
      </c>
      <c r="D320" s="346"/>
      <c r="F320" s="353" t="s">
        <v>2908</v>
      </c>
      <c r="G320" s="349" t="s">
        <v>5984</v>
      </c>
      <c r="H320" s="350" t="s">
        <v>5239</v>
      </c>
      <c r="I320" s="346"/>
    </row>
    <row r="321" spans="1:9" ht="75.05" customHeight="1">
      <c r="A321" s="347" t="s">
        <v>2925</v>
      </c>
      <c r="B321" s="349" t="e">
        <v>#N/A</v>
      </c>
      <c r="C321" s="349" t="s">
        <v>5224</v>
      </c>
      <c r="D321" s="346"/>
      <c r="F321" s="353" t="s">
        <v>2907</v>
      </c>
      <c r="G321" s="349" t="s">
        <v>12610</v>
      </c>
      <c r="H321" s="350" t="s">
        <v>5240</v>
      </c>
      <c r="I321" s="346"/>
    </row>
    <row r="322" spans="1:9" ht="75.05" customHeight="1">
      <c r="A322" s="353" t="s">
        <v>2924</v>
      </c>
      <c r="B322" s="349"/>
      <c r="C322" s="349"/>
      <c r="D322" s="346"/>
      <c r="F322" s="353" t="s">
        <v>2906</v>
      </c>
      <c r="G322" s="349" t="s">
        <v>12509</v>
      </c>
      <c r="H322" s="350" t="s">
        <v>5241</v>
      </c>
      <c r="I322" s="346"/>
    </row>
    <row r="323" spans="1:9" ht="75.05" customHeight="1">
      <c r="A323" s="353" t="s">
        <v>2923</v>
      </c>
      <c r="B323" s="349" t="s">
        <v>12222</v>
      </c>
      <c r="C323" s="349" t="s">
        <v>5225</v>
      </c>
      <c r="D323" s="346"/>
      <c r="F323" s="353" t="s">
        <v>2905</v>
      </c>
      <c r="G323" s="349" t="s">
        <v>12517</v>
      </c>
      <c r="H323" s="350" t="s">
        <v>5242</v>
      </c>
      <c r="I323" s="346"/>
    </row>
    <row r="324" spans="1:9" ht="75.05" customHeight="1">
      <c r="A324" s="353" t="s">
        <v>2922</v>
      </c>
      <c r="B324" s="349" t="s">
        <v>12465</v>
      </c>
      <c r="C324" s="349" t="s">
        <v>5226</v>
      </c>
      <c r="D324" s="346"/>
      <c r="F324" s="353" t="s">
        <v>2904</v>
      </c>
      <c r="G324" s="349" t="s">
        <v>12141</v>
      </c>
      <c r="H324" s="350" t="s">
        <v>5243</v>
      </c>
      <c r="I324" s="346"/>
    </row>
    <row r="325" spans="1:9" ht="75.05" customHeight="1">
      <c r="A325" s="353" t="s">
        <v>2921</v>
      </c>
      <c r="B325" s="349" t="s">
        <v>12469</v>
      </c>
      <c r="C325" s="349" t="s">
        <v>5227</v>
      </c>
      <c r="D325" s="346"/>
      <c r="F325" s="353" t="s">
        <v>2903</v>
      </c>
      <c r="G325" s="545" t="s">
        <v>5256</v>
      </c>
      <c r="H325" s="820" t="s">
        <v>5257</v>
      </c>
      <c r="I325" s="346"/>
    </row>
    <row r="326" spans="1:9" ht="75.05" customHeight="1">
      <c r="A326" s="353" t="s">
        <v>2920</v>
      </c>
      <c r="B326" s="349" t="s">
        <v>12486</v>
      </c>
      <c r="C326" s="349" t="s">
        <v>5228</v>
      </c>
      <c r="D326" s="346"/>
      <c r="F326" s="353" t="s">
        <v>2902</v>
      </c>
      <c r="G326" s="349"/>
      <c r="H326" s="350"/>
      <c r="I326" s="346"/>
    </row>
    <row r="327" spans="1:9" ht="75.05" customHeight="1">
      <c r="A327" s="353" t="s">
        <v>2919</v>
      </c>
      <c r="B327" s="349" t="s">
        <v>12482</v>
      </c>
      <c r="C327" s="349" t="s">
        <v>5229</v>
      </c>
      <c r="D327" s="346"/>
      <c r="F327" s="353" t="s">
        <v>2901</v>
      </c>
      <c r="G327" s="349" t="s">
        <v>12450</v>
      </c>
      <c r="H327" s="350" t="s">
        <v>5244</v>
      </c>
      <c r="I327" s="346"/>
    </row>
    <row r="328" spans="1:9" ht="75.05" customHeight="1">
      <c r="A328" s="353" t="s">
        <v>2918</v>
      </c>
      <c r="B328" s="349" t="s">
        <v>12454</v>
      </c>
      <c r="C328" s="349" t="s">
        <v>5230</v>
      </c>
      <c r="D328" s="346"/>
      <c r="F328" s="353" t="s">
        <v>2900</v>
      </c>
      <c r="G328" s="349" t="s">
        <v>12591</v>
      </c>
      <c r="H328" s="350" t="s">
        <v>5245</v>
      </c>
      <c r="I328" s="346"/>
    </row>
    <row r="329" spans="1:9" ht="75.05" customHeight="1">
      <c r="A329" s="353" t="s">
        <v>2917</v>
      </c>
      <c r="B329" s="349" t="s">
        <v>2464</v>
      </c>
      <c r="C329" s="349" t="s">
        <v>4236</v>
      </c>
      <c r="D329" s="346"/>
      <c r="F329" s="353" t="s">
        <v>2899</v>
      </c>
      <c r="G329" s="349" t="s">
        <v>7361</v>
      </c>
      <c r="H329" s="350" t="s">
        <v>5246</v>
      </c>
      <c r="I329" s="346"/>
    </row>
    <row r="330" spans="1:9" ht="75.05" customHeight="1">
      <c r="A330" s="353" t="s">
        <v>2916</v>
      </c>
      <c r="B330" s="349" t="s">
        <v>12493</v>
      </c>
      <c r="C330" s="349" t="s">
        <v>5231</v>
      </c>
      <c r="D330" s="346"/>
      <c r="F330" s="353" t="s">
        <v>2898</v>
      </c>
      <c r="G330" s="349" t="s">
        <v>12193</v>
      </c>
      <c r="H330" s="350" t="s">
        <v>5247</v>
      </c>
      <c r="I330" s="346"/>
    </row>
    <row r="331" spans="1:9" ht="75.05" customHeight="1">
      <c r="A331" s="353" t="s">
        <v>2915</v>
      </c>
      <c r="B331" s="349" t="s">
        <v>12063</v>
      </c>
      <c r="C331" s="349" t="s">
        <v>5232</v>
      </c>
      <c r="D331" s="346"/>
      <c r="F331" s="353" t="s">
        <v>2897</v>
      </c>
      <c r="G331" s="349" t="s">
        <v>2137</v>
      </c>
      <c r="H331" s="350" t="s">
        <v>1119</v>
      </c>
      <c r="I331" s="346"/>
    </row>
    <row r="332" spans="1:9" ht="75.05" customHeight="1">
      <c r="A332" s="353" t="s">
        <v>2914</v>
      </c>
      <c r="B332" s="349" t="s">
        <v>12497</v>
      </c>
      <c r="C332" s="349" t="s">
        <v>5233</v>
      </c>
      <c r="D332" s="346"/>
      <c r="F332" s="354" t="s">
        <v>2896</v>
      </c>
      <c r="G332" s="349" t="s">
        <v>12650</v>
      </c>
      <c r="H332" s="350" t="s">
        <v>5248</v>
      </c>
      <c r="I332" s="346"/>
    </row>
    <row r="333" spans="1:9" ht="75.05" customHeight="1">
      <c r="A333" s="353" t="s">
        <v>2913</v>
      </c>
      <c r="B333" s="349" t="s">
        <v>12501</v>
      </c>
      <c r="C333" s="349" t="s">
        <v>5234</v>
      </c>
      <c r="D333" s="346"/>
      <c r="F333" s="354" t="s">
        <v>2895</v>
      </c>
      <c r="G333" s="463" t="s">
        <v>2015</v>
      </c>
      <c r="H333" s="350" t="s">
        <v>4393</v>
      </c>
      <c r="I333" s="346"/>
    </row>
    <row r="334" spans="1:9" ht="75.05" customHeight="1">
      <c r="A334" s="353" t="s">
        <v>2912</v>
      </c>
      <c r="B334" s="349" t="s">
        <v>12473</v>
      </c>
      <c r="C334" s="349" t="s">
        <v>5235</v>
      </c>
      <c r="D334" s="346"/>
      <c r="F334" s="353" t="s">
        <v>2894</v>
      </c>
      <c r="G334" s="463" t="s">
        <v>2015</v>
      </c>
      <c r="H334" s="350" t="s">
        <v>4393</v>
      </c>
      <c r="I334" s="346"/>
    </row>
    <row r="335" spans="1:9" ht="75.05" customHeight="1">
      <c r="A335" s="353" t="s">
        <v>2911</v>
      </c>
      <c r="B335" s="349" t="s">
        <v>12461</v>
      </c>
      <c r="C335" s="349" t="s">
        <v>5236</v>
      </c>
      <c r="D335" s="346"/>
      <c r="F335" s="354" t="s">
        <v>2893</v>
      </c>
      <c r="G335" s="463" t="s">
        <v>2015</v>
      </c>
      <c r="H335" s="350" t="s">
        <v>4393</v>
      </c>
      <c r="I335" s="346"/>
    </row>
    <row r="336" spans="1:9" ht="75.05" customHeight="1">
      <c r="A336" s="353" t="s">
        <v>2910</v>
      </c>
      <c r="B336" s="349" t="s">
        <v>12596</v>
      </c>
      <c r="C336" s="349" t="s">
        <v>5237</v>
      </c>
      <c r="D336" s="346"/>
      <c r="F336" s="354" t="s">
        <v>2892</v>
      </c>
      <c r="G336" s="349" t="s">
        <v>5258</v>
      </c>
      <c r="H336" s="820" t="s">
        <v>5259</v>
      </c>
      <c r="I336" s="346"/>
    </row>
    <row r="337" spans="1:9" ht="75.05" customHeight="1">
      <c r="A337" s="353" t="s">
        <v>2909</v>
      </c>
      <c r="B337" s="349" t="s">
        <v>12601</v>
      </c>
      <c r="C337" s="349" t="s">
        <v>5238</v>
      </c>
      <c r="D337" s="346"/>
      <c r="F337" s="525" t="s">
        <v>2107</v>
      </c>
      <c r="G337" s="349" t="s">
        <v>2106</v>
      </c>
      <c r="H337" s="350" t="s">
        <v>5056</v>
      </c>
      <c r="I337" s="346"/>
    </row>
    <row r="338" spans="1:9" ht="75.05" customHeight="1">
      <c r="A338" s="353" t="s">
        <v>2908</v>
      </c>
      <c r="B338" s="349" t="s">
        <v>5984</v>
      </c>
      <c r="C338" s="349" t="s">
        <v>5239</v>
      </c>
      <c r="D338" s="346"/>
      <c r="F338" s="353" t="s">
        <v>2891</v>
      </c>
      <c r="G338" s="349" t="s">
        <v>2015</v>
      </c>
      <c r="H338" s="350" t="s">
        <v>4393</v>
      </c>
      <c r="I338" s="346"/>
    </row>
    <row r="339" spans="1:9" ht="75.05" customHeight="1">
      <c r="A339" s="353" t="s">
        <v>2907</v>
      </c>
      <c r="B339" s="349" t="s">
        <v>12610</v>
      </c>
      <c r="C339" s="349" t="s">
        <v>5240</v>
      </c>
      <c r="D339" s="346"/>
      <c r="F339" s="525" t="s">
        <v>2890</v>
      </c>
      <c r="G339" s="349" t="s">
        <v>2106</v>
      </c>
      <c r="H339" s="350" t="s">
        <v>5056</v>
      </c>
      <c r="I339" s="352"/>
    </row>
    <row r="340" spans="1:9" ht="75.05" customHeight="1">
      <c r="A340" s="353" t="s">
        <v>2906</v>
      </c>
      <c r="B340" s="349" t="s">
        <v>12509</v>
      </c>
      <c r="C340" s="349" t="s">
        <v>5241</v>
      </c>
      <c r="D340" s="346"/>
      <c r="F340" s="525" t="s">
        <v>2889</v>
      </c>
      <c r="G340" s="349" t="s">
        <v>2015</v>
      </c>
      <c r="H340" s="350" t="s">
        <v>4393</v>
      </c>
      <c r="I340" s="349"/>
    </row>
    <row r="341" spans="1:9" ht="75.05" customHeight="1">
      <c r="A341" s="353" t="s">
        <v>2905</v>
      </c>
      <c r="B341" s="349" t="s">
        <v>12517</v>
      </c>
      <c r="C341" s="349" t="s">
        <v>5242</v>
      </c>
      <c r="D341" s="346"/>
      <c r="F341" s="348" t="s">
        <v>2050</v>
      </c>
      <c r="G341" s="349" t="s">
        <v>2049</v>
      </c>
      <c r="H341" s="350" t="s">
        <v>5249</v>
      </c>
      <c r="I341" s="346"/>
    </row>
    <row r="342" spans="1:9" ht="75.05" customHeight="1">
      <c r="A342" s="353" t="s">
        <v>2904</v>
      </c>
      <c r="B342" s="349" t="s">
        <v>12141</v>
      </c>
      <c r="C342" s="349" t="s">
        <v>5243</v>
      </c>
      <c r="D342" s="346"/>
    </row>
    <row r="343" spans="1:9" ht="75.05" customHeight="1">
      <c r="A343" s="353" t="s">
        <v>2903</v>
      </c>
      <c r="B343" s="545" t="s">
        <v>5256</v>
      </c>
      <c r="C343" s="545" t="s">
        <v>5257</v>
      </c>
      <c r="D343" s="346"/>
    </row>
    <row r="344" spans="1:9" ht="75.05" customHeight="1">
      <c r="A344" s="353" t="s">
        <v>2902</v>
      </c>
      <c r="B344" s="349"/>
      <c r="C344" s="349"/>
      <c r="D344" s="346"/>
    </row>
    <row r="345" spans="1:9" ht="75.05" customHeight="1">
      <c r="A345" s="353" t="s">
        <v>2901</v>
      </c>
      <c r="B345" s="349" t="s">
        <v>12450</v>
      </c>
      <c r="C345" s="349" t="s">
        <v>5244</v>
      </c>
      <c r="D345" s="346"/>
    </row>
    <row r="346" spans="1:9" ht="75.05" customHeight="1">
      <c r="A346" s="353" t="s">
        <v>2900</v>
      </c>
      <c r="B346" s="349" t="s">
        <v>12591</v>
      </c>
      <c r="C346" s="349" t="s">
        <v>5245</v>
      </c>
      <c r="D346" s="346"/>
    </row>
    <row r="347" spans="1:9" ht="75.05" customHeight="1">
      <c r="A347" s="353" t="s">
        <v>2899</v>
      </c>
      <c r="B347" s="349" t="s">
        <v>7361</v>
      </c>
      <c r="C347" s="349" t="s">
        <v>5246</v>
      </c>
      <c r="D347" s="346"/>
    </row>
    <row r="348" spans="1:9" ht="75.05" customHeight="1">
      <c r="A348" s="353" t="s">
        <v>2898</v>
      </c>
      <c r="B348" s="349" t="s">
        <v>12193</v>
      </c>
      <c r="C348" s="349" t="s">
        <v>5247</v>
      </c>
      <c r="D348" s="346"/>
    </row>
    <row r="349" spans="1:9" ht="72" customHeight="1">
      <c r="A349" s="353" t="s">
        <v>2897</v>
      </c>
      <c r="B349" s="349" t="s">
        <v>2137</v>
      </c>
      <c r="C349" s="349" t="s">
        <v>1119</v>
      </c>
      <c r="D349" s="346"/>
    </row>
    <row r="350" spans="1:9" ht="72" customHeight="1">
      <c r="A350" s="354" t="s">
        <v>2896</v>
      </c>
      <c r="B350" s="349" t="s">
        <v>12650</v>
      </c>
      <c r="C350" s="349" t="s">
        <v>5248</v>
      </c>
      <c r="D350" s="346"/>
    </row>
    <row r="351" spans="1:9" ht="72" customHeight="1">
      <c r="A351" s="354" t="s">
        <v>2895</v>
      </c>
      <c r="B351" s="463" t="s">
        <v>2015</v>
      </c>
      <c r="C351" s="349" t="s">
        <v>4393</v>
      </c>
      <c r="D351" s="346"/>
    </row>
    <row r="352" spans="1:9" ht="72" customHeight="1">
      <c r="A352" s="353" t="s">
        <v>2894</v>
      </c>
      <c r="B352" s="463" t="s">
        <v>2015</v>
      </c>
      <c r="C352" s="349" t="s">
        <v>4393</v>
      </c>
      <c r="D352" s="346"/>
    </row>
    <row r="353" spans="1:4" ht="72" customHeight="1">
      <c r="A353" s="354" t="s">
        <v>2893</v>
      </c>
      <c r="B353" s="463" t="s">
        <v>2015</v>
      </c>
      <c r="C353" s="349" t="s">
        <v>4393</v>
      </c>
      <c r="D353" s="346"/>
    </row>
    <row r="354" spans="1:4" ht="72" customHeight="1">
      <c r="A354" s="354" t="s">
        <v>2892</v>
      </c>
      <c r="B354" s="349" t="s">
        <v>5258</v>
      </c>
      <c r="C354" s="545" t="s">
        <v>5259</v>
      </c>
      <c r="D354" s="346"/>
    </row>
    <row r="355" spans="1:4" ht="72" customHeight="1">
      <c r="A355" s="525" t="s">
        <v>2107</v>
      </c>
      <c r="B355" s="349" t="s">
        <v>2106</v>
      </c>
      <c r="C355" s="349" t="s">
        <v>5056</v>
      </c>
      <c r="D355" s="346"/>
    </row>
    <row r="356" spans="1:4" ht="72" customHeight="1">
      <c r="A356" s="353" t="s">
        <v>2891</v>
      </c>
      <c r="B356" s="349" t="s">
        <v>2015</v>
      </c>
      <c r="C356" s="349" t="s">
        <v>4393</v>
      </c>
      <c r="D356" s="346"/>
    </row>
    <row r="357" spans="1:4" ht="72" customHeight="1">
      <c r="A357" s="525" t="s">
        <v>2890</v>
      </c>
      <c r="B357" s="349" t="s">
        <v>2106</v>
      </c>
      <c r="C357" s="349" t="s">
        <v>5056</v>
      </c>
      <c r="D357" s="352"/>
    </row>
    <row r="358" spans="1:4" ht="72" customHeight="1">
      <c r="A358" s="525" t="s">
        <v>2889</v>
      </c>
      <c r="B358" s="349" t="s">
        <v>2015</v>
      </c>
      <c r="C358" s="349" t="s">
        <v>4393</v>
      </c>
      <c r="D358" s="349"/>
    </row>
    <row r="359" spans="1:4" ht="72" customHeight="1">
      <c r="A359" s="348" t="s">
        <v>2050</v>
      </c>
      <c r="B359" s="349" t="s">
        <v>2049</v>
      </c>
      <c r="C359" s="349" t="s">
        <v>5249</v>
      </c>
      <c r="D359" s="346"/>
    </row>
    <row r="360" spans="1:4" ht="71.849999999999994" customHeight="1"/>
  </sheetData>
  <mergeCells count="8">
    <mergeCell ref="C95:D95"/>
    <mergeCell ref="H75:I75"/>
    <mergeCell ref="A2:D2"/>
    <mergeCell ref="F2:I2"/>
    <mergeCell ref="A1:I1"/>
    <mergeCell ref="A16:D16"/>
    <mergeCell ref="A25:D25"/>
    <mergeCell ref="F12:I12"/>
  </mergeCells>
  <phoneticPr fontId="130" type="noConversion"/>
  <conditionalFormatting sqref="A3">
    <cfRule type="duplicateValues" dxfId="7882" priority="24969"/>
    <cfRule type="duplicateValues" dxfId="7881" priority="24970"/>
    <cfRule type="duplicateValues" dxfId="7880" priority="24971"/>
    <cfRule type="duplicateValues" dxfId="7879" priority="24972"/>
    <cfRule type="duplicateValues" dxfId="7878" priority="24973"/>
    <cfRule type="duplicateValues" dxfId="7877" priority="24974"/>
    <cfRule type="duplicateValues" dxfId="7876" priority="24975"/>
    <cfRule type="duplicateValues" dxfId="7875" priority="24976"/>
    <cfRule type="duplicateValues" dxfId="7874" priority="24977"/>
    <cfRule type="duplicateValues" dxfId="7873" priority="24978"/>
    <cfRule type="duplicateValues" dxfId="7872" priority="24979"/>
    <cfRule type="duplicateValues" dxfId="7871" priority="24980"/>
    <cfRule type="duplicateValues" dxfId="7870" priority="24981"/>
    <cfRule type="duplicateValues" dxfId="7869" priority="24982"/>
    <cfRule type="duplicateValues" dxfId="7868" priority="24983"/>
    <cfRule type="duplicateValues" dxfId="7867" priority="24984"/>
    <cfRule type="duplicateValues" dxfId="7866" priority="24985"/>
    <cfRule type="duplicateValues" dxfId="7865" priority="24986"/>
    <cfRule type="duplicateValues" dxfId="7864" priority="24987"/>
    <cfRule type="duplicateValues" dxfId="7863" priority="24988"/>
    <cfRule type="duplicateValues" dxfId="7862" priority="24989"/>
    <cfRule type="duplicateValues" dxfId="7861" priority="24990"/>
    <cfRule type="duplicateValues" dxfId="7860" priority="24991"/>
    <cfRule type="duplicateValues" dxfId="7859" priority="24992"/>
    <cfRule type="duplicateValues" dxfId="7858" priority="24993"/>
    <cfRule type="duplicateValues" dxfId="7857" priority="24994"/>
    <cfRule type="duplicateValues" dxfId="7856" priority="24995"/>
    <cfRule type="duplicateValues" dxfId="7855" priority="24996"/>
    <cfRule type="duplicateValues" dxfId="7854" priority="24997"/>
    <cfRule type="duplicateValues" dxfId="7853" priority="24998"/>
    <cfRule type="duplicateValues" dxfId="7852" priority="24999"/>
    <cfRule type="duplicateValues" dxfId="7851" priority="25000"/>
    <cfRule type="duplicateValues" dxfId="7850" priority="25001"/>
    <cfRule type="duplicateValues" dxfId="7849" priority="25002"/>
    <cfRule type="duplicateValues" dxfId="7848" priority="25003"/>
    <cfRule type="duplicateValues" dxfId="7847" priority="25004"/>
    <cfRule type="duplicateValues" dxfId="7846" priority="25005"/>
    <cfRule type="duplicateValues" dxfId="7845" priority="25006"/>
    <cfRule type="duplicateValues" dxfId="7844" priority="25007"/>
    <cfRule type="duplicateValues" dxfId="7843" priority="25008"/>
    <cfRule type="duplicateValues" dxfId="7842" priority="25009"/>
    <cfRule type="duplicateValues" dxfId="7841" priority="25010"/>
    <cfRule type="duplicateValues" dxfId="7840" priority="25011"/>
    <cfRule type="duplicateValues" dxfId="7839" priority="25012"/>
    <cfRule type="duplicateValues" dxfId="7838" priority="25013"/>
    <cfRule type="duplicateValues" dxfId="7837" priority="25014"/>
    <cfRule type="duplicateValues" dxfId="7836" priority="25015"/>
    <cfRule type="duplicateValues" dxfId="7835" priority="25016"/>
    <cfRule type="duplicateValues" dxfId="7834" priority="25017"/>
    <cfRule type="duplicateValues" dxfId="7833" priority="25018"/>
    <cfRule type="duplicateValues" dxfId="7832" priority="25019"/>
    <cfRule type="duplicateValues" dxfId="7831" priority="25020"/>
    <cfRule type="duplicateValues" dxfId="7830" priority="25021"/>
    <cfRule type="duplicateValues" dxfId="7829" priority="25022"/>
    <cfRule type="duplicateValues" dxfId="7828" priority="25023"/>
    <cfRule type="duplicateValues" dxfId="7827" priority="25024"/>
    <cfRule type="duplicateValues" dxfId="7826" priority="25025"/>
    <cfRule type="duplicateValues" dxfId="7825" priority="25026"/>
    <cfRule type="duplicateValues" dxfId="7824" priority="25027"/>
    <cfRule type="duplicateValues" dxfId="7823" priority="25028"/>
    <cfRule type="duplicateValues" dxfId="7822" priority="25029"/>
    <cfRule type="duplicateValues" dxfId="7821" priority="25030"/>
    <cfRule type="duplicateValues" dxfId="7820" priority="25031"/>
    <cfRule type="duplicateValues" dxfId="7819" priority="25032"/>
    <cfRule type="duplicateValues" dxfId="7818" priority="25033"/>
    <cfRule type="duplicateValues" dxfId="7817" priority="25034"/>
    <cfRule type="duplicateValues" dxfId="7816" priority="25035"/>
    <cfRule type="duplicateValues" dxfId="7815" priority="25036"/>
    <cfRule type="duplicateValues" dxfId="7814" priority="25037"/>
  </conditionalFormatting>
  <conditionalFormatting sqref="A4">
    <cfRule type="duplicateValues" dxfId="7813" priority="7463"/>
    <cfRule type="duplicateValues" dxfId="7812" priority="7464"/>
    <cfRule type="duplicateValues" dxfId="7811" priority="7465"/>
    <cfRule type="duplicateValues" dxfId="7810" priority="7466"/>
    <cfRule type="duplicateValues" dxfId="7809" priority="7467"/>
    <cfRule type="duplicateValues" dxfId="7808" priority="7468"/>
    <cfRule type="duplicateValues" dxfId="7807" priority="7469"/>
    <cfRule type="duplicateValues" dxfId="7806" priority="7470"/>
    <cfRule type="duplicateValues" dxfId="7805" priority="7471"/>
    <cfRule type="duplicateValues" dxfId="7804" priority="7472"/>
    <cfRule type="duplicateValues" dxfId="7803" priority="7473"/>
    <cfRule type="duplicateValues" dxfId="7802" priority="7474"/>
    <cfRule type="duplicateValues" dxfId="7801" priority="7475"/>
    <cfRule type="duplicateValues" dxfId="7800" priority="7476"/>
    <cfRule type="duplicateValues" dxfId="7799" priority="7477"/>
    <cfRule type="duplicateValues" dxfId="7798" priority="7478"/>
    <cfRule type="duplicateValues" dxfId="7797" priority="7479"/>
    <cfRule type="duplicateValues" dxfId="7796" priority="7480"/>
    <cfRule type="duplicateValues" dxfId="7795" priority="7481"/>
    <cfRule type="duplicateValues" dxfId="7794" priority="7482"/>
    <cfRule type="duplicateValues" dxfId="7793" priority="7483"/>
    <cfRule type="duplicateValues" dxfId="7792" priority="7484"/>
    <cfRule type="duplicateValues" dxfId="7791" priority="7485"/>
    <cfRule type="duplicateValues" dxfId="7790" priority="7486"/>
    <cfRule type="duplicateValues" dxfId="7789" priority="7487"/>
    <cfRule type="duplicateValues" dxfId="7788" priority="7488"/>
    <cfRule type="duplicateValues" dxfId="7787" priority="7489"/>
  </conditionalFormatting>
  <conditionalFormatting sqref="A5">
    <cfRule type="duplicateValues" dxfId="7786" priority="7452"/>
    <cfRule type="duplicateValues" dxfId="7785" priority="7453"/>
    <cfRule type="duplicateValues" dxfId="7784" priority="7454"/>
    <cfRule type="duplicateValues" dxfId="7783" priority="7455"/>
    <cfRule type="duplicateValues" dxfId="7782" priority="7456"/>
    <cfRule type="duplicateValues" dxfId="7781" priority="7457"/>
    <cfRule type="duplicateValues" dxfId="7780" priority="7458"/>
    <cfRule type="duplicateValues" dxfId="7779" priority="7459"/>
    <cfRule type="duplicateValues" dxfId="7778" priority="7460"/>
    <cfRule type="duplicateValues" dxfId="7777" priority="7461"/>
    <cfRule type="duplicateValues" dxfId="7776" priority="7462"/>
  </conditionalFormatting>
  <conditionalFormatting sqref="A6:A7">
    <cfRule type="duplicateValues" dxfId="7775" priority="4857"/>
    <cfRule type="duplicateValues" dxfId="7774" priority="4858"/>
    <cfRule type="duplicateValues" dxfId="7773" priority="4859"/>
    <cfRule type="duplicateValues" dxfId="7772" priority="4860"/>
    <cfRule type="duplicateValues" dxfId="7771" priority="4861"/>
    <cfRule type="duplicateValues" dxfId="7770" priority="4862"/>
    <cfRule type="duplicateValues" dxfId="7769" priority="4863"/>
  </conditionalFormatting>
  <conditionalFormatting sqref="A8">
    <cfRule type="duplicateValues" dxfId="7768" priority="7441"/>
    <cfRule type="duplicateValues" dxfId="7767" priority="7442"/>
    <cfRule type="duplicateValues" dxfId="7766" priority="7443"/>
    <cfRule type="duplicateValues" dxfId="7765" priority="7444"/>
    <cfRule type="duplicateValues" dxfId="7764" priority="7445"/>
    <cfRule type="duplicateValues" dxfId="7763" priority="7446"/>
    <cfRule type="duplicateValues" dxfId="7762" priority="7447"/>
    <cfRule type="duplicateValues" dxfId="7761" priority="7448"/>
    <cfRule type="duplicateValues" dxfId="7760" priority="7449"/>
    <cfRule type="duplicateValues" dxfId="7759" priority="7450"/>
    <cfRule type="duplicateValues" dxfId="7758" priority="7451"/>
  </conditionalFormatting>
  <conditionalFormatting sqref="A9">
    <cfRule type="duplicateValues" dxfId="7757" priority="7434"/>
    <cfRule type="duplicateValues" dxfId="7756" priority="7435"/>
    <cfRule type="duplicateValues" dxfId="7755" priority="7436"/>
    <cfRule type="duplicateValues" dxfId="7754" priority="7437"/>
    <cfRule type="duplicateValues" dxfId="7753" priority="7438"/>
    <cfRule type="duplicateValues" dxfId="7752" priority="7439"/>
    <cfRule type="duplicateValues" dxfId="7751" priority="7440"/>
  </conditionalFormatting>
  <conditionalFormatting sqref="A10">
    <cfRule type="duplicateValues" dxfId="7750" priority="7490"/>
    <cfRule type="duplicateValues" dxfId="7749" priority="7491"/>
  </conditionalFormatting>
  <conditionalFormatting sqref="A11">
    <cfRule type="duplicateValues" dxfId="7748" priority="7404"/>
    <cfRule type="duplicateValues" dxfId="7747" priority="7405"/>
    <cfRule type="duplicateValues" dxfId="7746" priority="7406"/>
    <cfRule type="duplicateValues" dxfId="7745" priority="7407"/>
    <cfRule type="duplicateValues" dxfId="7744" priority="7408"/>
    <cfRule type="duplicateValues" dxfId="7743" priority="7409"/>
    <cfRule type="duplicateValues" dxfId="7742" priority="7410"/>
    <cfRule type="duplicateValues" dxfId="7741" priority="7411"/>
    <cfRule type="duplicateValues" dxfId="7740" priority="7412"/>
    <cfRule type="duplicateValues" dxfId="7739" priority="7413"/>
    <cfRule type="duplicateValues" dxfId="7738" priority="7414"/>
    <cfRule type="duplicateValues" dxfId="7737" priority="7415"/>
    <cfRule type="duplicateValues" dxfId="7736" priority="7416"/>
    <cfRule type="duplicateValues" dxfId="7735" priority="7417"/>
    <cfRule type="duplicateValues" dxfId="7734" priority="7418"/>
    <cfRule type="duplicateValues" dxfId="7733" priority="7419"/>
    <cfRule type="duplicateValues" dxfId="7732" priority="7420"/>
    <cfRule type="duplicateValues" dxfId="7731" priority="7421"/>
    <cfRule type="duplicateValues" dxfId="7730" priority="7422"/>
    <cfRule type="duplicateValues" dxfId="7729" priority="7423"/>
    <cfRule type="duplicateValues" dxfId="7728" priority="7424"/>
    <cfRule type="duplicateValues" dxfId="7727" priority="7425"/>
    <cfRule type="duplicateValues" dxfId="7726" priority="7426"/>
    <cfRule type="duplicateValues" dxfId="7725" priority="7427"/>
    <cfRule type="duplicateValues" dxfId="7724" priority="7428"/>
    <cfRule type="duplicateValues" dxfId="7723" priority="7429"/>
    <cfRule type="duplicateValues" dxfId="7722" priority="7430"/>
    <cfRule type="duplicateValues" dxfId="7721" priority="7431"/>
    <cfRule type="duplicateValues" dxfId="7720" priority="7432"/>
    <cfRule type="duplicateValues" dxfId="7719" priority="7433"/>
  </conditionalFormatting>
  <conditionalFormatting sqref="A12">
    <cfRule type="duplicateValues" dxfId="7718" priority="7375"/>
    <cfRule type="duplicateValues" dxfId="7717" priority="7376"/>
    <cfRule type="duplicateValues" dxfId="7716" priority="7377"/>
    <cfRule type="duplicateValues" dxfId="7715" priority="7378"/>
    <cfRule type="duplicateValues" dxfId="7714" priority="7379"/>
    <cfRule type="duplicateValues" dxfId="7713" priority="7380"/>
    <cfRule type="duplicateValues" dxfId="7712" priority="7381"/>
    <cfRule type="duplicateValues" dxfId="7711" priority="7382"/>
    <cfRule type="duplicateValues" dxfId="7710" priority="7383"/>
    <cfRule type="duplicateValues" dxfId="7709" priority="7384"/>
    <cfRule type="duplicateValues" dxfId="7708" priority="7385"/>
    <cfRule type="duplicateValues" dxfId="7707" priority="7386"/>
    <cfRule type="duplicateValues" dxfId="7706" priority="7387"/>
    <cfRule type="duplicateValues" dxfId="7705" priority="7388"/>
    <cfRule type="duplicateValues" dxfId="7704" priority="7389"/>
    <cfRule type="duplicateValues" dxfId="7703" priority="7390"/>
    <cfRule type="duplicateValues" dxfId="7702" priority="7391"/>
    <cfRule type="duplicateValues" dxfId="7701" priority="7392"/>
    <cfRule type="duplicateValues" dxfId="7700" priority="7393"/>
    <cfRule type="duplicateValues" dxfId="7699" priority="7394"/>
    <cfRule type="duplicateValues" dxfId="7698" priority="7395"/>
    <cfRule type="duplicateValues" dxfId="7697" priority="7396"/>
    <cfRule type="duplicateValues" dxfId="7696" priority="7397"/>
    <cfRule type="duplicateValues" dxfId="7695" priority="7398"/>
    <cfRule type="duplicateValues" dxfId="7694" priority="7399"/>
    <cfRule type="duplicateValues" dxfId="7693" priority="7400"/>
    <cfRule type="duplicateValues" dxfId="7692" priority="7401"/>
    <cfRule type="duplicateValues" dxfId="7691" priority="7402"/>
    <cfRule type="duplicateValues" dxfId="7690" priority="7403"/>
  </conditionalFormatting>
  <conditionalFormatting sqref="A13">
    <cfRule type="duplicateValues" dxfId="7689" priority="7348"/>
    <cfRule type="duplicateValues" dxfId="7688" priority="7349"/>
    <cfRule type="duplicateValues" dxfId="7687" priority="7350"/>
    <cfRule type="duplicateValues" dxfId="7686" priority="7351"/>
    <cfRule type="duplicateValues" dxfId="7685" priority="7352"/>
    <cfRule type="duplicateValues" dxfId="7684" priority="7353"/>
    <cfRule type="duplicateValues" dxfId="7683" priority="7354"/>
    <cfRule type="duplicateValues" dxfId="7682" priority="7355"/>
    <cfRule type="duplicateValues" dxfId="7681" priority="7356"/>
    <cfRule type="duplicateValues" dxfId="7680" priority="7357"/>
    <cfRule type="duplicateValues" dxfId="7679" priority="7358"/>
    <cfRule type="duplicateValues" dxfId="7678" priority="7359"/>
    <cfRule type="duplicateValues" dxfId="7677" priority="7360"/>
    <cfRule type="duplicateValues" dxfId="7676" priority="7361"/>
    <cfRule type="duplicateValues" dxfId="7675" priority="7362"/>
    <cfRule type="duplicateValues" dxfId="7674" priority="7363"/>
    <cfRule type="duplicateValues" dxfId="7673" priority="7364"/>
    <cfRule type="duplicateValues" dxfId="7672" priority="7365"/>
    <cfRule type="duplicateValues" dxfId="7671" priority="7366"/>
    <cfRule type="duplicateValues" dxfId="7670" priority="7367"/>
    <cfRule type="duplicateValues" dxfId="7669" priority="7368"/>
    <cfRule type="duplicateValues" dxfId="7668" priority="7369"/>
    <cfRule type="duplicateValues" dxfId="7667" priority="7370"/>
    <cfRule type="duplicateValues" dxfId="7666" priority="7371"/>
    <cfRule type="duplicateValues" dxfId="7665" priority="7372"/>
    <cfRule type="duplicateValues" dxfId="7664" priority="7373"/>
    <cfRule type="duplicateValues" dxfId="7663" priority="7374"/>
  </conditionalFormatting>
  <conditionalFormatting sqref="A14">
    <cfRule type="duplicateValues" dxfId="7662" priority="7321"/>
    <cfRule type="duplicateValues" dxfId="7661" priority="7322"/>
    <cfRule type="duplicateValues" dxfId="7660" priority="7323"/>
    <cfRule type="duplicateValues" dxfId="7659" priority="7324"/>
    <cfRule type="duplicateValues" dxfId="7658" priority="7325"/>
    <cfRule type="duplicateValues" dxfId="7657" priority="7326"/>
    <cfRule type="duplicateValues" dxfId="7656" priority="7327"/>
    <cfRule type="duplicateValues" dxfId="7655" priority="7328"/>
    <cfRule type="duplicateValues" dxfId="7654" priority="7329"/>
    <cfRule type="duplicateValues" dxfId="7653" priority="7330"/>
    <cfRule type="duplicateValues" dxfId="7652" priority="7331"/>
    <cfRule type="duplicateValues" dxfId="7651" priority="7332"/>
    <cfRule type="duplicateValues" dxfId="7650" priority="7333"/>
    <cfRule type="duplicateValues" dxfId="7649" priority="7334"/>
    <cfRule type="duplicateValues" dxfId="7648" priority="7335"/>
    <cfRule type="duplicateValues" dxfId="7647" priority="7336"/>
    <cfRule type="duplicateValues" dxfId="7646" priority="7337"/>
    <cfRule type="duplicateValues" dxfId="7645" priority="7338"/>
    <cfRule type="duplicateValues" dxfId="7644" priority="7339"/>
    <cfRule type="duplicateValues" dxfId="7643" priority="7340"/>
    <cfRule type="duplicateValues" dxfId="7642" priority="7341"/>
    <cfRule type="duplicateValues" dxfId="7641" priority="7342"/>
    <cfRule type="duplicateValues" dxfId="7640" priority="7343"/>
    <cfRule type="duplicateValues" dxfId="7639" priority="7344"/>
    <cfRule type="duplicateValues" dxfId="7638" priority="7345"/>
    <cfRule type="duplicateValues" dxfId="7637" priority="7346"/>
    <cfRule type="duplicateValues" dxfId="7636" priority="7347"/>
  </conditionalFormatting>
  <conditionalFormatting sqref="A15">
    <cfRule type="duplicateValues" dxfId="7635" priority="7296"/>
    <cfRule type="duplicateValues" dxfId="7634" priority="7297"/>
    <cfRule type="duplicateValues" dxfId="7633" priority="7298"/>
    <cfRule type="duplicateValues" dxfId="7632" priority="7299"/>
    <cfRule type="duplicateValues" dxfId="7631" priority="7300"/>
    <cfRule type="duplicateValues" dxfId="7630" priority="7301"/>
    <cfRule type="duplicateValues" dxfId="7629" priority="7302"/>
    <cfRule type="duplicateValues" dxfId="7628" priority="7303"/>
    <cfRule type="duplicateValues" dxfId="7627" priority="7304"/>
    <cfRule type="duplicateValues" dxfId="7626" priority="7305"/>
    <cfRule type="duplicateValues" dxfId="7625" priority="7306"/>
    <cfRule type="duplicateValues" dxfId="7624" priority="7307"/>
    <cfRule type="duplicateValues" dxfId="7623" priority="7308"/>
    <cfRule type="duplicateValues" dxfId="7622" priority="7309"/>
    <cfRule type="duplicateValues" dxfId="7621" priority="7310"/>
    <cfRule type="duplicateValues" dxfId="7620" priority="7311"/>
    <cfRule type="duplicateValues" dxfId="7619" priority="7312"/>
    <cfRule type="duplicateValues" dxfId="7618" priority="7313"/>
    <cfRule type="duplicateValues" dxfId="7617" priority="7314"/>
    <cfRule type="duplicateValues" dxfId="7616" priority="7315"/>
    <cfRule type="duplicateValues" dxfId="7615" priority="7316"/>
    <cfRule type="duplicateValues" dxfId="7614" priority="7317"/>
    <cfRule type="duplicateValues" dxfId="7613" priority="7318"/>
    <cfRule type="duplicateValues" dxfId="7612" priority="7319"/>
    <cfRule type="duplicateValues" dxfId="7611" priority="7320"/>
  </conditionalFormatting>
  <conditionalFormatting sqref="A17">
    <cfRule type="duplicateValues" dxfId="7610" priority="7267"/>
    <cfRule type="duplicateValues" dxfId="7609" priority="7268"/>
    <cfRule type="duplicateValues" dxfId="7608" priority="7269"/>
    <cfRule type="duplicateValues" dxfId="7607" priority="7270"/>
    <cfRule type="duplicateValues" dxfId="7606" priority="7271"/>
    <cfRule type="duplicateValues" dxfId="7605" priority="7272"/>
    <cfRule type="duplicateValues" dxfId="7604" priority="7273"/>
    <cfRule type="duplicateValues" dxfId="7603" priority="7274"/>
    <cfRule type="duplicateValues" dxfId="7602" priority="7275"/>
    <cfRule type="duplicateValues" dxfId="7601" priority="7276"/>
    <cfRule type="duplicateValues" dxfId="7600" priority="7277"/>
    <cfRule type="duplicateValues" dxfId="7599" priority="7278"/>
    <cfRule type="duplicateValues" dxfId="7598" priority="7279"/>
    <cfRule type="duplicateValues" dxfId="7597" priority="7280"/>
    <cfRule type="duplicateValues" dxfId="7596" priority="7281"/>
    <cfRule type="duplicateValues" dxfId="7595" priority="7282"/>
    <cfRule type="duplicateValues" dxfId="7594" priority="7283"/>
    <cfRule type="duplicateValues" dxfId="7593" priority="7284"/>
    <cfRule type="duplicateValues" dxfId="7592" priority="7285"/>
    <cfRule type="duplicateValues" dxfId="7591" priority="7286"/>
    <cfRule type="duplicateValues" dxfId="7590" priority="7287"/>
    <cfRule type="duplicateValues" dxfId="7589" priority="7288"/>
    <cfRule type="duplicateValues" dxfId="7588" priority="7289"/>
    <cfRule type="duplicateValues" dxfId="7587" priority="7290"/>
    <cfRule type="duplicateValues" dxfId="7586" priority="7291"/>
    <cfRule type="duplicateValues" dxfId="7585" priority="7292"/>
    <cfRule type="duplicateValues" dxfId="7584" priority="7293"/>
    <cfRule type="duplicateValues" dxfId="7583" priority="7294"/>
    <cfRule type="duplicateValues" dxfId="7582" priority="7295"/>
  </conditionalFormatting>
  <conditionalFormatting sqref="A19">
    <cfRule type="duplicateValues" dxfId="7581" priority="7233"/>
    <cfRule type="duplicateValues" dxfId="7580" priority="7234"/>
    <cfRule type="duplicateValues" dxfId="7579" priority="7235"/>
    <cfRule type="duplicateValues" dxfId="7578" priority="7236"/>
    <cfRule type="duplicateValues" dxfId="7577" priority="7237"/>
    <cfRule type="duplicateValues" dxfId="7576" priority="7238"/>
    <cfRule type="duplicateValues" dxfId="7575" priority="7239"/>
    <cfRule type="duplicateValues" dxfId="7574" priority="7240"/>
    <cfRule type="duplicateValues" dxfId="7573" priority="7241"/>
    <cfRule type="duplicateValues" dxfId="7572" priority="7242"/>
    <cfRule type="duplicateValues" dxfId="7571" priority="7243"/>
    <cfRule type="duplicateValues" dxfId="7570" priority="7244"/>
    <cfRule type="duplicateValues" dxfId="7569" priority="7245"/>
    <cfRule type="duplicateValues" dxfId="7568" priority="7246"/>
    <cfRule type="duplicateValues" dxfId="7567" priority="7247"/>
    <cfRule type="duplicateValues" dxfId="7566" priority="7248"/>
    <cfRule type="duplicateValues" dxfId="7565" priority="7249"/>
    <cfRule type="duplicateValues" dxfId="7564" priority="7250"/>
    <cfRule type="duplicateValues" dxfId="7563" priority="7251"/>
    <cfRule type="duplicateValues" dxfId="7562" priority="7252"/>
    <cfRule type="duplicateValues" dxfId="7561" priority="7253"/>
    <cfRule type="duplicateValues" dxfId="7560" priority="7254"/>
    <cfRule type="duplicateValues" dxfId="7559" priority="7255"/>
    <cfRule type="duplicateValues" dxfId="7558" priority="7256"/>
    <cfRule type="duplicateValues" dxfId="7557" priority="7257"/>
    <cfRule type="duplicateValues" dxfId="7556" priority="7258"/>
    <cfRule type="duplicateValues" dxfId="7555" priority="7259"/>
    <cfRule type="duplicateValues" dxfId="7554" priority="7260"/>
    <cfRule type="duplicateValues" dxfId="7553" priority="7261"/>
    <cfRule type="duplicateValues" dxfId="7552" priority="7262"/>
    <cfRule type="duplicateValues" dxfId="7551" priority="7263"/>
    <cfRule type="duplicateValues" dxfId="7550" priority="7264"/>
    <cfRule type="duplicateValues" dxfId="7549" priority="7265"/>
    <cfRule type="duplicateValues" dxfId="7548" priority="7266"/>
  </conditionalFormatting>
  <conditionalFormatting sqref="A20:A21">
    <cfRule type="duplicateValues" dxfId="7547" priority="7181"/>
    <cfRule type="duplicateValues" dxfId="7546" priority="7182"/>
    <cfRule type="duplicateValues" dxfId="7545" priority="7183"/>
    <cfRule type="duplicateValues" dxfId="7544" priority="7184"/>
    <cfRule type="duplicateValues" dxfId="7543" priority="7185"/>
    <cfRule type="duplicateValues" dxfId="7542" priority="7186"/>
    <cfRule type="duplicateValues" dxfId="7541" priority="7187"/>
    <cfRule type="duplicateValues" dxfId="7540" priority="7188"/>
    <cfRule type="duplicateValues" dxfId="7539" priority="7189"/>
    <cfRule type="duplicateValues" dxfId="7538" priority="7190"/>
    <cfRule type="duplicateValues" dxfId="7537" priority="7191"/>
    <cfRule type="duplicateValues" dxfId="7536" priority="7192"/>
    <cfRule type="duplicateValues" dxfId="7535" priority="7193"/>
    <cfRule type="duplicateValues" dxfId="7534" priority="7194"/>
    <cfRule type="duplicateValues" dxfId="7533" priority="7195"/>
    <cfRule type="duplicateValues" dxfId="7532" priority="7196"/>
    <cfRule type="duplicateValues" dxfId="7531" priority="7197"/>
    <cfRule type="duplicateValues" dxfId="7530" priority="7198"/>
    <cfRule type="duplicateValues" dxfId="7529" priority="7199"/>
    <cfRule type="duplicateValues" dxfId="7528" priority="7200"/>
    <cfRule type="duplicateValues" dxfId="7527" priority="7201"/>
    <cfRule type="duplicateValues" dxfId="7526" priority="7202"/>
    <cfRule type="duplicateValues" dxfId="7525" priority="7203"/>
    <cfRule type="duplicateValues" dxfId="7524" priority="7204"/>
    <cfRule type="duplicateValues" dxfId="7523" priority="7205"/>
    <cfRule type="duplicateValues" dxfId="7522" priority="7206"/>
    <cfRule type="duplicateValues" dxfId="7521" priority="7207"/>
    <cfRule type="duplicateValues" dxfId="7520" priority="7208"/>
    <cfRule type="duplicateValues" dxfId="7519" priority="7209"/>
    <cfRule type="duplicateValues" dxfId="7518" priority="7210"/>
    <cfRule type="duplicateValues" dxfId="7517" priority="7211"/>
    <cfRule type="duplicateValues" dxfId="7516" priority="7212"/>
    <cfRule type="duplicateValues" dxfId="7515" priority="7213"/>
    <cfRule type="duplicateValues" dxfId="7514" priority="7214"/>
    <cfRule type="duplicateValues" dxfId="7513" priority="7215"/>
    <cfRule type="duplicateValues" dxfId="7512" priority="7216"/>
    <cfRule type="duplicateValues" dxfId="7511" priority="7217"/>
    <cfRule type="duplicateValues" dxfId="7510" priority="7218"/>
    <cfRule type="duplicateValues" dxfId="7509" priority="7219"/>
    <cfRule type="duplicateValues" dxfId="7508" priority="7220"/>
    <cfRule type="duplicateValues" dxfId="7507" priority="7221"/>
    <cfRule type="duplicateValues" dxfId="7506" priority="7222"/>
    <cfRule type="duplicateValues" dxfId="7505" priority="7223"/>
    <cfRule type="duplicateValues" dxfId="7504" priority="7224"/>
    <cfRule type="duplicateValues" dxfId="7503" priority="7225"/>
    <cfRule type="duplicateValues" dxfId="7502" priority="7226"/>
    <cfRule type="duplicateValues" dxfId="7501" priority="7227"/>
    <cfRule type="duplicateValues" dxfId="7500" priority="7228"/>
    <cfRule type="duplicateValues" dxfId="7499" priority="7229"/>
    <cfRule type="duplicateValues" dxfId="7498" priority="7230"/>
    <cfRule type="duplicateValues" dxfId="7497" priority="7231"/>
    <cfRule type="duplicateValues" dxfId="7496" priority="7232"/>
  </conditionalFormatting>
  <conditionalFormatting sqref="A21">
    <cfRule type="duplicateValues" dxfId="7495" priority="4478"/>
    <cfRule type="duplicateValues" dxfId="7494" priority="4485"/>
    <cfRule type="duplicateValues" dxfId="7493" priority="4486"/>
    <cfRule type="duplicateValues" dxfId="7492" priority="4487"/>
    <cfRule type="duplicateValues" dxfId="7491" priority="4488"/>
    <cfRule type="duplicateValues" dxfId="7490" priority="4489"/>
    <cfRule type="duplicateValues" dxfId="7489" priority="4490"/>
    <cfRule type="duplicateValues" dxfId="7488" priority="4491"/>
    <cfRule type="duplicateValues" dxfId="7487" priority="4492"/>
    <cfRule type="duplicateValues" dxfId="7486" priority="4493"/>
    <cfRule type="duplicateValues" dxfId="7485" priority="4494"/>
    <cfRule type="duplicateValues" dxfId="7484" priority="4495"/>
    <cfRule type="duplicateValues" dxfId="7483" priority="4496"/>
    <cfRule type="duplicateValues" dxfId="7482" priority="4497"/>
    <cfRule type="duplicateValues" dxfId="7481" priority="4498"/>
    <cfRule type="duplicateValues" dxfId="7480" priority="4499"/>
    <cfRule type="duplicateValues" dxfId="7479" priority="4500"/>
    <cfRule type="duplicateValues" dxfId="7478" priority="4501"/>
    <cfRule type="duplicateValues" dxfId="7477" priority="4502"/>
    <cfRule type="duplicateValues" dxfId="7476" priority="4503"/>
    <cfRule type="duplicateValues" dxfId="7475" priority="4504"/>
    <cfRule type="duplicateValues" dxfId="7474" priority="4505"/>
    <cfRule type="duplicateValues" dxfId="7473" priority="4506"/>
    <cfRule type="duplicateValues" dxfId="7472" priority="4507"/>
    <cfRule type="duplicateValues" dxfId="7471" priority="4508"/>
    <cfRule type="duplicateValues" dxfId="7470" priority="4509"/>
    <cfRule type="duplicateValues" dxfId="7469" priority="4510"/>
    <cfRule type="duplicateValues" dxfId="7468" priority="4511"/>
    <cfRule type="duplicateValues" dxfId="7467" priority="4512"/>
    <cfRule type="duplicateValues" dxfId="7466" priority="4513"/>
    <cfRule type="duplicateValues" dxfId="7465" priority="4514"/>
    <cfRule type="duplicateValues" dxfId="7464" priority="4515"/>
    <cfRule type="duplicateValues" dxfId="7463" priority="4516"/>
    <cfRule type="duplicateValues" dxfId="7462" priority="4517"/>
    <cfRule type="duplicateValues" dxfId="7461" priority="4518"/>
    <cfRule type="duplicateValues" dxfId="7460" priority="4519"/>
    <cfRule type="duplicateValues" dxfId="7459" priority="4520"/>
    <cfRule type="duplicateValues" dxfId="7458" priority="4521"/>
    <cfRule type="duplicateValues" dxfId="7457" priority="4522"/>
    <cfRule type="duplicateValues" dxfId="7456" priority="4523"/>
    <cfRule type="duplicateValues" dxfId="7455" priority="4524"/>
    <cfRule type="duplicateValues" dxfId="7454" priority="4525"/>
    <cfRule type="duplicateValues" dxfId="7453" priority="4526"/>
    <cfRule type="duplicateValues" dxfId="7452" priority="4527"/>
    <cfRule type="duplicateValues" dxfId="7451" priority="4528"/>
    <cfRule type="duplicateValues" dxfId="7450" priority="4529"/>
    <cfRule type="duplicateValues" dxfId="7449" priority="4530"/>
    <cfRule type="duplicateValues" dxfId="7448" priority="4531"/>
    <cfRule type="duplicateValues" dxfId="7447" priority="4532"/>
    <cfRule type="duplicateValues" dxfId="7446" priority="4533"/>
    <cfRule type="duplicateValues" dxfId="7445" priority="4534"/>
    <cfRule type="duplicateValues" dxfId="7444" priority="4535"/>
    <cfRule type="duplicateValues" dxfId="7443" priority="4536"/>
    <cfRule type="duplicateValues" dxfId="7442" priority="4537"/>
    <cfRule type="duplicateValues" dxfId="7441" priority="4538"/>
    <cfRule type="duplicateValues" dxfId="7440" priority="4539"/>
    <cfRule type="duplicateValues" dxfId="7439" priority="4540"/>
    <cfRule type="duplicateValues" dxfId="7438" priority="4541"/>
    <cfRule type="duplicateValues" dxfId="7437" priority="4542"/>
    <cfRule type="duplicateValues" dxfId="7436" priority="4543"/>
    <cfRule type="duplicateValues" dxfId="7435" priority="4544"/>
    <cfRule type="duplicateValues" dxfId="7434" priority="4545"/>
    <cfRule type="duplicateValues" dxfId="7433" priority="4546"/>
    <cfRule type="duplicateValues" dxfId="7432" priority="4547"/>
    <cfRule type="duplicateValues" dxfId="7431" priority="4548"/>
    <cfRule type="duplicateValues" dxfId="7430" priority="4549"/>
    <cfRule type="duplicateValues" dxfId="7429" priority="4550"/>
    <cfRule type="duplicateValues" dxfId="7428" priority="4551"/>
    <cfRule type="duplicateValues" dxfId="7427" priority="4552"/>
    <cfRule type="duplicateValues" dxfId="7426" priority="4553"/>
    <cfRule type="duplicateValues" dxfId="7425" priority="4554"/>
    <cfRule type="duplicateValues" dxfId="7424" priority="4555"/>
    <cfRule type="duplicateValues" dxfId="7423" priority="4556"/>
    <cfRule type="duplicateValues" dxfId="7422" priority="4557"/>
    <cfRule type="duplicateValues" dxfId="7421" priority="4558"/>
    <cfRule type="duplicateValues" dxfId="7420" priority="4559"/>
    <cfRule type="duplicateValues" dxfId="7419" priority="4560"/>
    <cfRule type="duplicateValues" dxfId="7418" priority="4561"/>
    <cfRule type="duplicateValues" dxfId="7417" priority="4562"/>
    <cfRule type="duplicateValues" dxfId="7416" priority="4563"/>
    <cfRule type="duplicateValues" dxfId="7415" priority="4564"/>
    <cfRule type="duplicateValues" dxfId="7414" priority="4565"/>
    <cfRule type="duplicateValues" dxfId="7413" priority="4566"/>
    <cfRule type="duplicateValues" dxfId="7412" priority="4567"/>
    <cfRule type="duplicateValues" dxfId="7411" priority="4568"/>
    <cfRule type="duplicateValues" dxfId="7410" priority="4569"/>
    <cfRule type="duplicateValues" dxfId="7409" priority="4570"/>
    <cfRule type="duplicateValues" dxfId="7408" priority="4571"/>
    <cfRule type="duplicateValues" dxfId="7407" priority="4572"/>
    <cfRule type="duplicateValues" dxfId="7406" priority="4573"/>
    <cfRule type="duplicateValues" dxfId="7405" priority="4574"/>
    <cfRule type="duplicateValues" dxfId="7404" priority="4575"/>
    <cfRule type="duplicateValues" dxfId="7403" priority="4576"/>
    <cfRule type="duplicateValues" dxfId="7402" priority="4577"/>
    <cfRule type="duplicateValues" dxfId="7401" priority="4578"/>
    <cfRule type="duplicateValues" dxfId="7400" priority="4579"/>
    <cfRule type="duplicateValues" dxfId="7399" priority="4580"/>
    <cfRule type="duplicateValues" dxfId="7398" priority="4581"/>
  </conditionalFormatting>
  <conditionalFormatting sqref="A22:A23">
    <cfRule type="duplicateValues" dxfId="7397" priority="7104"/>
    <cfRule type="duplicateValues" dxfId="7396" priority="7105"/>
    <cfRule type="duplicateValues" dxfId="7395" priority="7106"/>
    <cfRule type="duplicateValues" dxfId="7394" priority="7107"/>
    <cfRule type="duplicateValues" dxfId="7393" priority="7108"/>
    <cfRule type="duplicateValues" dxfId="7392" priority="7109"/>
    <cfRule type="duplicateValues" dxfId="7391" priority="7110"/>
    <cfRule type="duplicateValues" dxfId="7390" priority="7111"/>
    <cfRule type="duplicateValues" dxfId="7389" priority="7112"/>
    <cfRule type="duplicateValues" dxfId="7388" priority="7113"/>
    <cfRule type="duplicateValues" dxfId="7387" priority="7114"/>
    <cfRule type="duplicateValues" dxfId="7386" priority="7115"/>
    <cfRule type="duplicateValues" dxfId="7385" priority="7116"/>
    <cfRule type="duplicateValues" dxfId="7384" priority="7117"/>
    <cfRule type="duplicateValues" dxfId="7383" priority="7118"/>
    <cfRule type="duplicateValues" dxfId="7382" priority="7119"/>
    <cfRule type="duplicateValues" dxfId="7381" priority="7120"/>
    <cfRule type="duplicateValues" dxfId="7380" priority="7121"/>
    <cfRule type="duplicateValues" dxfId="7379" priority="7122"/>
    <cfRule type="duplicateValues" dxfId="7378" priority="7123"/>
    <cfRule type="duplicateValues" dxfId="7377" priority="7124"/>
    <cfRule type="duplicateValues" dxfId="7376" priority="7125"/>
    <cfRule type="duplicateValues" dxfId="7375" priority="7126"/>
    <cfRule type="duplicateValues" dxfId="7374" priority="7127"/>
    <cfRule type="duplicateValues" dxfId="7373" priority="7128"/>
    <cfRule type="duplicateValues" dxfId="7372" priority="7129"/>
    <cfRule type="duplicateValues" dxfId="7371" priority="7130"/>
    <cfRule type="duplicateValues" dxfId="7370" priority="7131"/>
    <cfRule type="duplicateValues" dxfId="7369" priority="7132"/>
    <cfRule type="duplicateValues" dxfId="7368" priority="7133"/>
    <cfRule type="duplicateValues" dxfId="7367" priority="7134"/>
    <cfRule type="duplicateValues" dxfId="7366" priority="7135"/>
    <cfRule type="duplicateValues" dxfId="7365" priority="7136"/>
    <cfRule type="duplicateValues" dxfId="7364" priority="7137"/>
    <cfRule type="duplicateValues" dxfId="7363" priority="7138"/>
    <cfRule type="duplicateValues" dxfId="7362" priority="7139"/>
    <cfRule type="duplicateValues" dxfId="7361" priority="7140"/>
    <cfRule type="duplicateValues" dxfId="7360" priority="7141"/>
    <cfRule type="duplicateValues" dxfId="7359" priority="7142"/>
    <cfRule type="duplicateValues" dxfId="7358" priority="7143"/>
    <cfRule type="duplicateValues" dxfId="7357" priority="7144"/>
    <cfRule type="duplicateValues" dxfId="7356" priority="7145"/>
    <cfRule type="duplicateValues" dxfId="7355" priority="7146"/>
    <cfRule type="duplicateValues" dxfId="7354" priority="7147"/>
    <cfRule type="duplicateValues" dxfId="7353" priority="7148"/>
    <cfRule type="duplicateValues" dxfId="7352" priority="7149"/>
    <cfRule type="duplicateValues" dxfId="7351" priority="7150"/>
    <cfRule type="duplicateValues" dxfId="7350" priority="7151"/>
    <cfRule type="duplicateValues" dxfId="7349" priority="7152"/>
    <cfRule type="duplicateValues" dxfId="7348" priority="7153"/>
    <cfRule type="duplicateValues" dxfId="7347" priority="7154"/>
    <cfRule type="duplicateValues" dxfId="7346" priority="7155"/>
    <cfRule type="duplicateValues" dxfId="7345" priority="7156"/>
    <cfRule type="duplicateValues" dxfId="7344" priority="7157"/>
    <cfRule type="duplicateValues" dxfId="7343" priority="7158"/>
    <cfRule type="duplicateValues" dxfId="7342" priority="7159"/>
    <cfRule type="duplicateValues" dxfId="7341" priority="7160"/>
    <cfRule type="duplicateValues" dxfId="7340" priority="7161"/>
    <cfRule type="duplicateValues" dxfId="7339" priority="7162"/>
    <cfRule type="duplicateValues" dxfId="7338" priority="7163"/>
    <cfRule type="duplicateValues" dxfId="7337" priority="7164"/>
    <cfRule type="duplicateValues" dxfId="7336" priority="7165"/>
    <cfRule type="duplicateValues" dxfId="7335" priority="7166"/>
    <cfRule type="duplicateValues" dxfId="7334" priority="7167"/>
    <cfRule type="duplicateValues" dxfId="7333" priority="7168"/>
    <cfRule type="duplicateValues" dxfId="7332" priority="7169"/>
    <cfRule type="duplicateValues" dxfId="7331" priority="7170"/>
    <cfRule type="duplicateValues" dxfId="7330" priority="7171"/>
    <cfRule type="duplicateValues" dxfId="7329" priority="7172"/>
    <cfRule type="duplicateValues" dxfId="7328" priority="7173"/>
    <cfRule type="duplicateValues" dxfId="7327" priority="7174"/>
    <cfRule type="duplicateValues" dxfId="7326" priority="7175"/>
    <cfRule type="duplicateValues" dxfId="7325" priority="7176"/>
    <cfRule type="duplicateValues" dxfId="7324" priority="7177"/>
    <cfRule type="duplicateValues" dxfId="7323" priority="7178"/>
    <cfRule type="duplicateValues" dxfId="7322" priority="7179"/>
    <cfRule type="duplicateValues" dxfId="7321" priority="7180"/>
  </conditionalFormatting>
  <conditionalFormatting sqref="A24">
    <cfRule type="duplicateValues" dxfId="7320" priority="31361"/>
    <cfRule type="duplicateValues" dxfId="7319" priority="31362"/>
    <cfRule type="duplicateValues" dxfId="7318" priority="31363"/>
    <cfRule type="duplicateValues" dxfId="7317" priority="31364"/>
    <cfRule type="duplicateValues" dxfId="7316" priority="31365"/>
    <cfRule type="duplicateValues" dxfId="7315" priority="31366"/>
    <cfRule type="duplicateValues" dxfId="7314" priority="31367"/>
    <cfRule type="duplicateValues" dxfId="7313" priority="31368"/>
    <cfRule type="duplicateValues" dxfId="7312" priority="31369"/>
    <cfRule type="duplicateValues" dxfId="7311" priority="31370"/>
    <cfRule type="duplicateValues" dxfId="7310" priority="31371"/>
    <cfRule type="duplicateValues" dxfId="7309" priority="31372"/>
    <cfRule type="duplicateValues" dxfId="7308" priority="31373"/>
    <cfRule type="duplicateValues" dxfId="7307" priority="31374"/>
    <cfRule type="duplicateValues" dxfId="7306" priority="31375"/>
    <cfRule type="duplicateValues" dxfId="7305" priority="31376"/>
    <cfRule type="duplicateValues" dxfId="7304" priority="31377"/>
    <cfRule type="duplicateValues" dxfId="7303" priority="31378"/>
    <cfRule type="duplicateValues" dxfId="7302" priority="31379"/>
    <cfRule type="duplicateValues" dxfId="7301" priority="31380"/>
    <cfRule type="duplicateValues" dxfId="7300" priority="31381"/>
    <cfRule type="duplicateValues" dxfId="7299" priority="31382"/>
    <cfRule type="duplicateValues" dxfId="7298" priority="31383"/>
    <cfRule type="duplicateValues" dxfId="7297" priority="31384"/>
    <cfRule type="duplicateValues" dxfId="7296" priority="31385"/>
    <cfRule type="duplicateValues" dxfId="7295" priority="31386"/>
    <cfRule type="duplicateValues" dxfId="7294" priority="31387"/>
    <cfRule type="duplicateValues" dxfId="7293" priority="31388"/>
    <cfRule type="duplicateValues" dxfId="7292" priority="31389"/>
    <cfRule type="duplicateValues" dxfId="7291" priority="31390"/>
    <cfRule type="duplicateValues" dxfId="7290" priority="31391"/>
    <cfRule type="duplicateValues" dxfId="7289" priority="31392"/>
    <cfRule type="duplicateValues" dxfId="7288" priority="31393"/>
    <cfRule type="duplicateValues" dxfId="7287" priority="31394"/>
  </conditionalFormatting>
  <conditionalFormatting sqref="A25">
    <cfRule type="duplicateValues" dxfId="7286" priority="32406"/>
    <cfRule type="duplicateValues" dxfId="7285" priority="32407"/>
    <cfRule type="duplicateValues" dxfId="7284" priority="32408"/>
    <cfRule type="duplicateValues" dxfId="7283" priority="32409"/>
    <cfRule type="duplicateValues" dxfId="7282" priority="32410"/>
    <cfRule type="duplicateValues" dxfId="7281" priority="32411"/>
    <cfRule type="duplicateValues" dxfId="7280" priority="32412"/>
    <cfRule type="duplicateValues" dxfId="7279" priority="32413"/>
    <cfRule type="duplicateValues" dxfId="7278" priority="32414"/>
    <cfRule type="duplicateValues" dxfId="7277" priority="32415"/>
    <cfRule type="duplicateValues" dxfId="7276" priority="32416"/>
    <cfRule type="duplicateValues" dxfId="7275" priority="32417"/>
  </conditionalFormatting>
  <conditionalFormatting sqref="A26">
    <cfRule type="duplicateValues" dxfId="7274" priority="3428"/>
    <cfRule type="duplicateValues" dxfId="7273" priority="3429"/>
    <cfRule type="duplicateValues" dxfId="7272" priority="3430"/>
    <cfRule type="duplicateValues" dxfId="7271" priority="3431"/>
    <cfRule type="duplicateValues" dxfId="7270" priority="3432"/>
    <cfRule type="duplicateValues" dxfId="7269" priority="3433"/>
    <cfRule type="duplicateValues" dxfId="7268" priority="3434"/>
    <cfRule type="duplicateValues" dxfId="7267" priority="3435"/>
    <cfRule type="duplicateValues" dxfId="7266" priority="3436"/>
    <cfRule type="duplicateValues" dxfId="7265" priority="3437"/>
    <cfRule type="duplicateValues" dxfId="7264" priority="3438"/>
    <cfRule type="duplicateValues" dxfId="7263" priority="3439"/>
    <cfRule type="duplicateValues" dxfId="7262" priority="3440"/>
    <cfRule type="duplicateValues" dxfId="7261" priority="3441"/>
    <cfRule type="duplicateValues" dxfId="7260" priority="3442"/>
    <cfRule type="duplicateValues" dxfId="7259" priority="3443"/>
    <cfRule type="duplicateValues" dxfId="7258" priority="3444"/>
    <cfRule type="duplicateValues" dxfId="7257" priority="3445"/>
    <cfRule type="duplicateValues" dxfId="7256" priority="3446"/>
    <cfRule type="duplicateValues" dxfId="7255" priority="3447"/>
    <cfRule type="duplicateValues" dxfId="7254" priority="3448"/>
    <cfRule type="duplicateValues" dxfId="7253" priority="3449"/>
    <cfRule type="duplicateValues" dxfId="7252" priority="3450"/>
  </conditionalFormatting>
  <conditionalFormatting sqref="A27:A28">
    <cfRule type="duplicateValues" dxfId="7251" priority="3423"/>
    <cfRule type="duplicateValues" dxfId="7250" priority="3424"/>
    <cfRule type="duplicateValues" dxfId="7249" priority="3425"/>
    <cfRule type="duplicateValues" dxfId="7248" priority="3426"/>
    <cfRule type="duplicateValues" dxfId="7247" priority="3427"/>
  </conditionalFormatting>
  <conditionalFormatting sqref="A31">
    <cfRule type="duplicateValues" dxfId="7246" priority="3413"/>
    <cfRule type="duplicateValues" dxfId="7245" priority="3414"/>
    <cfRule type="duplicateValues" dxfId="7244" priority="3415"/>
    <cfRule type="duplicateValues" dxfId="7243" priority="3416"/>
    <cfRule type="duplicateValues" dxfId="7242" priority="3417"/>
  </conditionalFormatting>
  <conditionalFormatting sqref="A53">
    <cfRule type="duplicateValues" dxfId="7241" priority="7051"/>
    <cfRule type="duplicateValues" dxfId="7240" priority="7052"/>
    <cfRule type="duplicateValues" dxfId="7239" priority="7053"/>
    <cfRule type="duplicateValues" dxfId="7238" priority="7054"/>
    <cfRule type="duplicateValues" dxfId="7237" priority="7055"/>
    <cfRule type="duplicateValues" dxfId="7236" priority="7056"/>
    <cfRule type="duplicateValues" dxfId="7235" priority="7057"/>
    <cfRule type="duplicateValues" dxfId="7234" priority="7058"/>
    <cfRule type="duplicateValues" dxfId="7233" priority="7059"/>
    <cfRule type="duplicateValues" dxfId="7232" priority="7060"/>
    <cfRule type="duplicateValues" dxfId="7231" priority="7061"/>
    <cfRule type="duplicateValues" dxfId="7230" priority="7062"/>
    <cfRule type="duplicateValues" dxfId="7229" priority="7063"/>
    <cfRule type="duplicateValues" dxfId="7228" priority="7064"/>
    <cfRule type="duplicateValues" dxfId="7227" priority="7065"/>
    <cfRule type="duplicateValues" dxfId="7226" priority="7066"/>
    <cfRule type="duplicateValues" dxfId="7225" priority="7067"/>
    <cfRule type="duplicateValues" dxfId="7224" priority="7068"/>
    <cfRule type="duplicateValues" dxfId="7223" priority="7069"/>
  </conditionalFormatting>
  <conditionalFormatting sqref="A54:A55">
    <cfRule type="duplicateValues" dxfId="7222" priority="4849"/>
    <cfRule type="duplicateValues" dxfId="7221" priority="4850"/>
    <cfRule type="duplicateValues" dxfId="7220" priority="4851"/>
    <cfRule type="duplicateValues" dxfId="7219" priority="4852"/>
    <cfRule type="duplicateValues" dxfId="7218" priority="4853"/>
    <cfRule type="duplicateValues" dxfId="7217" priority="4854"/>
    <cfRule type="duplicateValues" dxfId="7216" priority="4855"/>
    <cfRule type="duplicateValues" dxfId="7215" priority="4856"/>
  </conditionalFormatting>
  <conditionalFormatting sqref="A56">
    <cfRule type="duplicateValues" dxfId="7214" priority="7046"/>
    <cfRule type="duplicateValues" dxfId="7213" priority="7047"/>
    <cfRule type="duplicateValues" dxfId="7212" priority="7048"/>
    <cfRule type="duplicateValues" dxfId="7211" priority="7049"/>
    <cfRule type="duplicateValues" dxfId="7210" priority="7050"/>
  </conditionalFormatting>
  <conditionalFormatting sqref="A57">
    <cfRule type="duplicateValues" dxfId="7209" priority="7041"/>
    <cfRule type="duplicateValues" dxfId="7208" priority="7042"/>
    <cfRule type="duplicateValues" dxfId="7207" priority="7043"/>
    <cfRule type="duplicateValues" dxfId="7206" priority="7044"/>
    <cfRule type="duplicateValues" dxfId="7205" priority="7045"/>
  </conditionalFormatting>
  <conditionalFormatting sqref="A58">
    <cfRule type="duplicateValues" dxfId="7204" priority="25617"/>
    <cfRule type="duplicateValues" dxfId="7203" priority="25618"/>
    <cfRule type="duplicateValues" dxfId="7202" priority="25619"/>
    <cfRule type="duplicateValues" dxfId="7201" priority="25620"/>
    <cfRule type="duplicateValues" dxfId="7200" priority="25621"/>
    <cfRule type="duplicateValues" dxfId="7199" priority="25622"/>
    <cfRule type="duplicateValues" dxfId="7198" priority="25623"/>
    <cfRule type="duplicateValues" dxfId="7197" priority="25624"/>
    <cfRule type="duplicateValues" dxfId="7196" priority="25625"/>
    <cfRule type="duplicateValues" dxfId="7195" priority="25626"/>
    <cfRule type="duplicateValues" dxfId="7194" priority="25627"/>
    <cfRule type="duplicateValues" dxfId="7193" priority="25628"/>
    <cfRule type="duplicateValues" dxfId="7192" priority="25629"/>
    <cfRule type="duplicateValues" dxfId="7191" priority="25630"/>
    <cfRule type="duplicateValues" dxfId="7190" priority="25631"/>
    <cfRule type="duplicateValues" dxfId="7189" priority="25632"/>
    <cfRule type="duplicateValues" dxfId="7188" priority="25633"/>
    <cfRule type="duplicateValues" dxfId="7187" priority="25634"/>
    <cfRule type="duplicateValues" dxfId="7186" priority="25635"/>
    <cfRule type="duplicateValues" dxfId="7185" priority="25636"/>
    <cfRule type="duplicateValues" dxfId="7184" priority="25637"/>
    <cfRule type="duplicateValues" dxfId="7183" priority="25638"/>
    <cfRule type="duplicateValues" dxfId="7182" priority="25639"/>
    <cfRule type="duplicateValues" dxfId="7181" priority="25640"/>
    <cfRule type="duplicateValues" dxfId="7180" priority="25641"/>
    <cfRule type="duplicateValues" dxfId="7179" priority="25642"/>
    <cfRule type="duplicateValues" dxfId="7178" priority="25643"/>
    <cfRule type="duplicateValues" dxfId="7177" priority="25644"/>
    <cfRule type="duplicateValues" dxfId="7176" priority="25645"/>
    <cfRule type="duplicateValues" dxfId="7175" priority="25646"/>
  </conditionalFormatting>
  <conditionalFormatting sqref="A59">
    <cfRule type="duplicateValues" dxfId="7174" priority="6983"/>
    <cfRule type="duplicateValues" dxfId="7173" priority="6984"/>
    <cfRule type="duplicateValues" dxfId="7172" priority="6985"/>
    <cfRule type="duplicateValues" dxfId="7171" priority="6986"/>
    <cfRule type="duplicateValues" dxfId="7170" priority="6987"/>
    <cfRule type="duplicateValues" dxfId="7169" priority="6988"/>
    <cfRule type="duplicateValues" dxfId="7168" priority="6989"/>
    <cfRule type="duplicateValues" dxfId="7167" priority="6990"/>
    <cfRule type="duplicateValues" dxfId="7166" priority="6991"/>
    <cfRule type="duplicateValues" dxfId="7165" priority="6992"/>
    <cfRule type="duplicateValues" dxfId="7164" priority="6993"/>
    <cfRule type="duplicateValues" dxfId="7163" priority="6994"/>
    <cfRule type="duplicateValues" dxfId="7162" priority="6995"/>
    <cfRule type="duplicateValues" dxfId="7161" priority="6996"/>
    <cfRule type="duplicateValues" dxfId="7160" priority="6997"/>
    <cfRule type="duplicateValues" dxfId="7159" priority="6998"/>
    <cfRule type="duplicateValues" dxfId="7158" priority="6999"/>
    <cfRule type="duplicateValues" dxfId="7157" priority="7000"/>
    <cfRule type="duplicateValues" dxfId="7156" priority="7001"/>
    <cfRule type="duplicateValues" dxfId="7155" priority="7002"/>
    <cfRule type="duplicateValues" dxfId="7154" priority="7003"/>
    <cfRule type="duplicateValues" dxfId="7153" priority="7004"/>
    <cfRule type="duplicateValues" dxfId="7152" priority="7005"/>
    <cfRule type="duplicateValues" dxfId="7151" priority="7006"/>
    <cfRule type="duplicateValues" dxfId="7150" priority="7007"/>
    <cfRule type="duplicateValues" dxfId="7149" priority="7008"/>
    <cfRule type="duplicateValues" dxfId="7148" priority="7009"/>
    <cfRule type="duplicateValues" dxfId="7147" priority="7010"/>
  </conditionalFormatting>
  <conditionalFormatting sqref="A60">
    <cfRule type="duplicateValues" dxfId="7146" priority="4591"/>
  </conditionalFormatting>
  <conditionalFormatting sqref="A61">
    <cfRule type="duplicateValues" dxfId="7145" priority="6946"/>
    <cfRule type="duplicateValues" dxfId="7144" priority="6947"/>
    <cfRule type="duplicateValues" dxfId="7143" priority="6948"/>
    <cfRule type="duplicateValues" dxfId="7142" priority="6949"/>
    <cfRule type="duplicateValues" dxfId="7141" priority="6950"/>
    <cfRule type="duplicateValues" dxfId="7140" priority="6951"/>
    <cfRule type="duplicateValues" dxfId="7139" priority="6952"/>
    <cfRule type="duplicateValues" dxfId="7138" priority="6953"/>
    <cfRule type="duplicateValues" dxfId="7137" priority="6954"/>
    <cfRule type="duplicateValues" dxfId="7136" priority="6955"/>
    <cfRule type="duplicateValues" dxfId="7135" priority="6956"/>
    <cfRule type="duplicateValues" dxfId="7134" priority="6957"/>
    <cfRule type="duplicateValues" dxfId="7133" priority="6958"/>
    <cfRule type="duplicateValues" dxfId="7132" priority="6959"/>
    <cfRule type="duplicateValues" dxfId="7131" priority="6960"/>
    <cfRule type="duplicateValues" dxfId="7130" priority="6961"/>
    <cfRule type="duplicateValues" dxfId="7129" priority="6962"/>
    <cfRule type="duplicateValues" dxfId="7128" priority="6963"/>
    <cfRule type="duplicateValues" dxfId="7127" priority="6964"/>
    <cfRule type="duplicateValues" dxfId="7126" priority="6965"/>
    <cfRule type="duplicateValues" dxfId="7125" priority="6966"/>
    <cfRule type="duplicateValues" dxfId="7124" priority="6967"/>
    <cfRule type="duplicateValues" dxfId="7123" priority="6968"/>
    <cfRule type="duplicateValues" dxfId="7122" priority="6969"/>
    <cfRule type="duplicateValues" dxfId="7121" priority="6970"/>
    <cfRule type="duplicateValues" dxfId="7120" priority="6971"/>
    <cfRule type="duplicateValues" dxfId="7119" priority="6972"/>
    <cfRule type="duplicateValues" dxfId="7118" priority="6973"/>
    <cfRule type="duplicateValues" dxfId="7117" priority="6974"/>
    <cfRule type="duplicateValues" dxfId="7116" priority="6975"/>
    <cfRule type="duplicateValues" dxfId="7115" priority="6976"/>
    <cfRule type="duplicateValues" dxfId="7114" priority="6977"/>
    <cfRule type="duplicateValues" dxfId="7113" priority="6978"/>
    <cfRule type="duplicateValues" dxfId="7112" priority="6979"/>
    <cfRule type="duplicateValues" dxfId="7111" priority="6980"/>
    <cfRule type="duplicateValues" dxfId="7110" priority="6981"/>
    <cfRule type="duplicateValues" dxfId="7109" priority="6982"/>
  </conditionalFormatting>
  <conditionalFormatting sqref="A62:A63">
    <cfRule type="duplicateValues" dxfId="7108" priority="4848"/>
  </conditionalFormatting>
  <conditionalFormatting sqref="A64">
    <cfRule type="duplicateValues" dxfId="7107" priority="6922"/>
    <cfRule type="duplicateValues" dxfId="7106" priority="6923"/>
    <cfRule type="duplicateValues" dxfId="7105" priority="6924"/>
    <cfRule type="duplicateValues" dxfId="7104" priority="6925"/>
    <cfRule type="duplicateValues" dxfId="7103" priority="6926"/>
    <cfRule type="duplicateValues" dxfId="7102" priority="6927"/>
    <cfRule type="duplicateValues" dxfId="7101" priority="6928"/>
    <cfRule type="duplicateValues" dxfId="7100" priority="6929"/>
    <cfRule type="duplicateValues" dxfId="7099" priority="6930"/>
    <cfRule type="duplicateValues" dxfId="7098" priority="6931"/>
    <cfRule type="duplicateValues" dxfId="7097" priority="6932"/>
    <cfRule type="duplicateValues" dxfId="7096" priority="6933"/>
    <cfRule type="duplicateValues" dxfId="7095" priority="6934"/>
    <cfRule type="duplicateValues" dxfId="7094" priority="6935"/>
    <cfRule type="duplicateValues" dxfId="7093" priority="6936"/>
    <cfRule type="duplicateValues" dxfId="7092" priority="6937"/>
    <cfRule type="duplicateValues" dxfId="7091" priority="6938"/>
    <cfRule type="duplicateValues" dxfId="7090" priority="6939"/>
    <cfRule type="duplicateValues" dxfId="7089" priority="6940"/>
    <cfRule type="duplicateValues" dxfId="7088" priority="6941"/>
    <cfRule type="duplicateValues" dxfId="7087" priority="6942"/>
    <cfRule type="duplicateValues" dxfId="7086" priority="6943"/>
    <cfRule type="duplicateValues" dxfId="7085" priority="6944"/>
    <cfRule type="duplicateValues" dxfId="7084" priority="6945"/>
  </conditionalFormatting>
  <conditionalFormatting sqref="A65">
    <cfRule type="duplicateValues" dxfId="7083" priority="6911"/>
    <cfRule type="duplicateValues" dxfId="7082" priority="6912"/>
    <cfRule type="duplicateValues" dxfId="7081" priority="6913"/>
    <cfRule type="duplicateValues" dxfId="7080" priority="6914"/>
    <cfRule type="duplicateValues" dxfId="7079" priority="6915"/>
    <cfRule type="duplicateValues" dxfId="7078" priority="6916"/>
    <cfRule type="duplicateValues" dxfId="7077" priority="6917"/>
    <cfRule type="duplicateValues" dxfId="7076" priority="6918"/>
    <cfRule type="duplicateValues" dxfId="7075" priority="6919"/>
    <cfRule type="duplicateValues" dxfId="7074" priority="6920"/>
    <cfRule type="duplicateValues" dxfId="7073" priority="6921"/>
  </conditionalFormatting>
  <conditionalFormatting sqref="A66">
    <cfRule type="duplicateValues" dxfId="7072" priority="6900"/>
    <cfRule type="duplicateValues" dxfId="7071" priority="6901"/>
    <cfRule type="duplicateValues" dxfId="7070" priority="6902"/>
    <cfRule type="duplicateValues" dxfId="7069" priority="6903"/>
    <cfRule type="duplicateValues" dxfId="7068" priority="6904"/>
    <cfRule type="duplicateValues" dxfId="7067" priority="6905"/>
    <cfRule type="duplicateValues" dxfId="7066" priority="6906"/>
    <cfRule type="duplicateValues" dxfId="7065" priority="6907"/>
    <cfRule type="duplicateValues" dxfId="7064" priority="6908"/>
    <cfRule type="duplicateValues" dxfId="7063" priority="6909"/>
    <cfRule type="duplicateValues" dxfId="7062" priority="6910"/>
  </conditionalFormatting>
  <conditionalFormatting sqref="A67:A72">
    <cfRule type="duplicateValues" dxfId="7061" priority="4837"/>
    <cfRule type="duplicateValues" dxfId="7060" priority="4838"/>
    <cfRule type="duplicateValues" dxfId="7059" priority="4839"/>
    <cfRule type="duplicateValues" dxfId="7058" priority="4840"/>
    <cfRule type="duplicateValues" dxfId="7057" priority="4841"/>
    <cfRule type="duplicateValues" dxfId="7056" priority="4842"/>
    <cfRule type="duplicateValues" dxfId="7055" priority="4843"/>
    <cfRule type="duplicateValues" dxfId="7054" priority="4844"/>
    <cfRule type="duplicateValues" dxfId="7053" priority="4845"/>
    <cfRule type="duplicateValues" dxfId="7052" priority="4846"/>
    <cfRule type="duplicateValues" dxfId="7051" priority="4847"/>
  </conditionalFormatting>
  <conditionalFormatting sqref="A73">
    <cfRule type="duplicateValues" dxfId="7050" priority="6868"/>
    <cfRule type="duplicateValues" dxfId="7049" priority="6869"/>
    <cfRule type="duplicateValues" dxfId="7048" priority="6870"/>
    <cfRule type="duplicateValues" dxfId="7047" priority="6871"/>
    <cfRule type="duplicateValues" dxfId="7046" priority="6872"/>
    <cfRule type="duplicateValues" dxfId="7045" priority="6873"/>
    <cfRule type="duplicateValues" dxfId="7044" priority="6874"/>
    <cfRule type="duplicateValues" dxfId="7043" priority="6875"/>
    <cfRule type="duplicateValues" dxfId="7042" priority="6876"/>
    <cfRule type="duplicateValues" dxfId="7041" priority="6877"/>
    <cfRule type="duplicateValues" dxfId="7040" priority="6878"/>
    <cfRule type="duplicateValues" dxfId="7039" priority="6879"/>
    <cfRule type="duplicateValues" dxfId="7038" priority="6880"/>
    <cfRule type="duplicateValues" dxfId="7037" priority="6881"/>
    <cfRule type="duplicateValues" dxfId="7036" priority="6882"/>
    <cfRule type="duplicateValues" dxfId="7035" priority="6883"/>
    <cfRule type="duplicateValues" dxfId="7034" priority="6884"/>
    <cfRule type="duplicateValues" dxfId="7033" priority="6885"/>
    <cfRule type="duplicateValues" dxfId="7032" priority="6886"/>
    <cfRule type="duplicateValues" dxfId="7031" priority="6887"/>
    <cfRule type="duplicateValues" dxfId="7030" priority="6888"/>
    <cfRule type="duplicateValues" dxfId="7029" priority="6889"/>
    <cfRule type="duplicateValues" dxfId="7028" priority="6890"/>
    <cfRule type="duplicateValues" dxfId="7027" priority="6891"/>
    <cfRule type="duplicateValues" dxfId="7026" priority="6892"/>
    <cfRule type="duplicateValues" dxfId="7025" priority="6893"/>
    <cfRule type="duplicateValues" dxfId="7024" priority="6894"/>
    <cfRule type="duplicateValues" dxfId="7023" priority="6895"/>
    <cfRule type="duplicateValues" dxfId="7022" priority="6896"/>
    <cfRule type="duplicateValues" dxfId="7021" priority="6897"/>
    <cfRule type="duplicateValues" dxfId="7020" priority="6898"/>
    <cfRule type="duplicateValues" dxfId="7019" priority="6899"/>
  </conditionalFormatting>
  <conditionalFormatting sqref="A81">
    <cfRule type="duplicateValues" dxfId="7018" priority="6862"/>
    <cfRule type="duplicateValues" dxfId="7017" priority="6863"/>
  </conditionalFormatting>
  <conditionalFormatting sqref="A82">
    <cfRule type="duplicateValues" dxfId="7016" priority="6860"/>
    <cfRule type="duplicateValues" dxfId="7015" priority="6861"/>
  </conditionalFormatting>
  <conditionalFormatting sqref="A85">
    <cfRule type="duplicateValues" dxfId="7014" priority="6844"/>
    <cfRule type="duplicateValues" dxfId="7013" priority="6845"/>
    <cfRule type="duplicateValues" dxfId="7012" priority="6846"/>
    <cfRule type="duplicateValues" dxfId="7011" priority="6847"/>
    <cfRule type="duplicateValues" dxfId="7010" priority="6848"/>
    <cfRule type="duplicateValues" dxfId="7009" priority="6849"/>
    <cfRule type="duplicateValues" dxfId="7008" priority="6850"/>
    <cfRule type="duplicateValues" dxfId="7007" priority="6851"/>
    <cfRule type="duplicateValues" dxfId="7006" priority="6852"/>
    <cfRule type="duplicateValues" dxfId="7005" priority="6853"/>
    <cfRule type="duplicateValues" dxfId="7004" priority="6854"/>
    <cfRule type="duplicateValues" dxfId="7003" priority="6855"/>
    <cfRule type="duplicateValues" dxfId="7002" priority="6856"/>
    <cfRule type="duplicateValues" dxfId="7001" priority="6857"/>
    <cfRule type="duplicateValues" dxfId="7000" priority="6858"/>
    <cfRule type="duplicateValues" dxfId="6999" priority="6859"/>
  </conditionalFormatting>
  <conditionalFormatting sqref="A86">
    <cfRule type="duplicateValues" dxfId="6998" priority="6843"/>
  </conditionalFormatting>
  <conditionalFormatting sqref="A87">
    <cfRule type="duplicateValues" dxfId="6997" priority="6836"/>
    <cfRule type="duplicateValues" dxfId="6996" priority="6837"/>
    <cfRule type="duplicateValues" dxfId="6995" priority="6838"/>
    <cfRule type="duplicateValues" dxfId="6994" priority="6839"/>
    <cfRule type="duplicateValues" dxfId="6993" priority="6840"/>
    <cfRule type="duplicateValues" dxfId="6992" priority="6841"/>
    <cfRule type="duplicateValues" dxfId="6991" priority="6842"/>
  </conditionalFormatting>
  <conditionalFormatting sqref="A88:A92">
    <cfRule type="duplicateValues" dxfId="6990" priority="4831"/>
  </conditionalFormatting>
  <conditionalFormatting sqref="A96:A98">
    <cfRule type="duplicateValues" dxfId="6989" priority="3050"/>
    <cfRule type="duplicateValues" dxfId="6988" priority="3050"/>
    <cfRule type="duplicateValues" dxfId="6987" priority="3050"/>
    <cfRule type="duplicateValues" dxfId="6986" priority="3050"/>
    <cfRule type="duplicateValues" dxfId="6985" priority="3050"/>
    <cfRule type="duplicateValues" dxfId="6984" priority="3050"/>
    <cfRule type="duplicateValues" dxfId="6983" priority="3050"/>
    <cfRule type="duplicateValues" dxfId="6982" priority="3050"/>
    <cfRule type="duplicateValues" dxfId="6981" priority="3050"/>
    <cfRule type="duplicateValues" dxfId="6980" priority="3050"/>
    <cfRule type="duplicateValues" dxfId="6979" priority="3050"/>
    <cfRule type="duplicateValues" dxfId="6978" priority="3050"/>
    <cfRule type="duplicateValues" dxfId="6977" priority="3050"/>
    <cfRule type="duplicateValues" dxfId="6976" priority="3050"/>
  </conditionalFormatting>
  <conditionalFormatting sqref="A99">
    <cfRule type="duplicateValues" dxfId="6975" priority="3051"/>
    <cfRule type="duplicateValues" dxfId="6974" priority="3052"/>
    <cfRule type="duplicateValues" dxfId="6973" priority="3053"/>
    <cfRule type="duplicateValues" dxfId="6972" priority="3054"/>
    <cfRule type="duplicateValues" dxfId="6971" priority="3055"/>
    <cfRule type="duplicateValues" dxfId="6970" priority="3056"/>
    <cfRule type="duplicateValues" dxfId="6969" priority="3057"/>
    <cfRule type="duplicateValues" dxfId="6968" priority="3058"/>
    <cfRule type="duplicateValues" dxfId="6967" priority="3059"/>
    <cfRule type="duplicateValues" dxfId="6966" priority="3060"/>
    <cfRule type="duplicateValues" dxfId="6965" priority="3061"/>
    <cfRule type="duplicateValues" dxfId="6964" priority="3062"/>
    <cfRule type="duplicateValues" dxfId="6963" priority="3063"/>
    <cfRule type="duplicateValues" dxfId="6962" priority="32418"/>
  </conditionalFormatting>
  <conditionalFormatting sqref="A101">
    <cfRule type="duplicateValues" dxfId="6961" priority="6802"/>
    <cfRule type="duplicateValues" dxfId="6960" priority="6803"/>
    <cfRule type="duplicateValues" dxfId="6959" priority="6804"/>
    <cfRule type="duplicateValues" dxfId="6958" priority="6805"/>
    <cfRule type="duplicateValues" dxfId="6957" priority="6806"/>
    <cfRule type="duplicateValues" dxfId="6956" priority="6807"/>
    <cfRule type="duplicateValues" dxfId="6955" priority="6808"/>
    <cfRule type="duplicateValues" dxfId="6954" priority="6809"/>
    <cfRule type="duplicateValues" dxfId="6953" priority="6810"/>
    <cfRule type="duplicateValues" dxfId="6952" priority="6811"/>
    <cfRule type="duplicateValues" dxfId="6951" priority="6812"/>
    <cfRule type="duplicateValues" dxfId="6950" priority="6813"/>
    <cfRule type="duplicateValues" dxfId="6949" priority="6814"/>
    <cfRule type="duplicateValues" dxfId="6948" priority="6815"/>
    <cfRule type="duplicateValues" dxfId="6947" priority="6816"/>
    <cfRule type="duplicateValues" dxfId="6946" priority="6817"/>
    <cfRule type="duplicateValues" dxfId="6945" priority="6818"/>
    <cfRule type="duplicateValues" dxfId="6944" priority="6819"/>
    <cfRule type="duplicateValues" dxfId="6943" priority="6820"/>
    <cfRule type="duplicateValues" dxfId="6942" priority="6821"/>
    <cfRule type="duplicateValues" dxfId="6941" priority="6822"/>
    <cfRule type="duplicateValues" dxfId="6940" priority="6823"/>
    <cfRule type="duplicateValues" dxfId="6939" priority="6824"/>
    <cfRule type="duplicateValues" dxfId="6938" priority="6825"/>
    <cfRule type="duplicateValues" dxfId="6937" priority="6826"/>
    <cfRule type="duplicateValues" dxfId="6936" priority="6827"/>
    <cfRule type="duplicateValues" dxfId="6935" priority="6828"/>
    <cfRule type="duplicateValues" dxfId="6934" priority="6829"/>
    <cfRule type="duplicateValues" dxfId="6933" priority="6830"/>
    <cfRule type="duplicateValues" dxfId="6932" priority="6831"/>
    <cfRule type="duplicateValues" dxfId="6931" priority="6832"/>
    <cfRule type="duplicateValues" dxfId="6930" priority="6833"/>
    <cfRule type="duplicateValues" dxfId="6929" priority="6834"/>
    <cfRule type="duplicateValues" dxfId="6928" priority="6835"/>
  </conditionalFormatting>
  <conditionalFormatting sqref="A104">
    <cfRule type="duplicateValues" dxfId="6927" priority="6795"/>
    <cfRule type="duplicateValues" dxfId="6926" priority="6796"/>
    <cfRule type="duplicateValues" dxfId="6925" priority="6797"/>
    <cfRule type="duplicateValues" dxfId="6924" priority="6798"/>
    <cfRule type="duplicateValues" dxfId="6923" priority="6799"/>
    <cfRule type="duplicateValues" dxfId="6922" priority="6800"/>
    <cfRule type="duplicateValues" dxfId="6921" priority="6801"/>
  </conditionalFormatting>
  <conditionalFormatting sqref="A106">
    <cfRule type="duplicateValues" dxfId="6920" priority="6788"/>
    <cfRule type="duplicateValues" dxfId="6919" priority="6789"/>
    <cfRule type="duplicateValues" dxfId="6918" priority="6790"/>
    <cfRule type="duplicateValues" dxfId="6917" priority="6791"/>
    <cfRule type="duplicateValues" dxfId="6916" priority="6792"/>
    <cfRule type="duplicateValues" dxfId="6915" priority="6793"/>
    <cfRule type="duplicateValues" dxfId="6914" priority="6794"/>
  </conditionalFormatting>
  <conditionalFormatting sqref="A112:A113">
    <cfRule type="duplicateValues" dxfId="6913" priority="4825"/>
    <cfRule type="duplicateValues" dxfId="6912" priority="4826"/>
    <cfRule type="duplicateValues" dxfId="6911" priority="4827"/>
    <cfRule type="duplicateValues" dxfId="6910" priority="4828"/>
    <cfRule type="duplicateValues" dxfId="6909" priority="4829"/>
    <cfRule type="duplicateValues" dxfId="6908" priority="4830"/>
  </conditionalFormatting>
  <conditionalFormatting sqref="A114">
    <cfRule type="duplicateValues" dxfId="6907" priority="6781"/>
    <cfRule type="duplicateValues" dxfId="6906" priority="6782"/>
    <cfRule type="duplicateValues" dxfId="6905" priority="6783"/>
    <cfRule type="duplicateValues" dxfId="6904" priority="6784"/>
    <cfRule type="duplicateValues" dxfId="6903" priority="6785"/>
    <cfRule type="duplicateValues" dxfId="6902" priority="6786"/>
    <cfRule type="duplicateValues" dxfId="6901" priority="6787"/>
  </conditionalFormatting>
  <conditionalFormatting sqref="A115">
    <cfRule type="duplicateValues" dxfId="6900" priority="6768"/>
    <cfRule type="duplicateValues" dxfId="6899" priority="6769"/>
    <cfRule type="duplicateValues" dxfId="6898" priority="6770"/>
    <cfRule type="duplicateValues" dxfId="6897" priority="6771"/>
    <cfRule type="duplicateValues" dxfId="6896" priority="6772"/>
    <cfRule type="duplicateValues" dxfId="6895" priority="6773"/>
    <cfRule type="duplicateValues" dxfId="6894" priority="6774"/>
    <cfRule type="duplicateValues" dxfId="6893" priority="6775"/>
    <cfRule type="duplicateValues" dxfId="6892" priority="6776"/>
    <cfRule type="duplicateValues" dxfId="6891" priority="6777"/>
    <cfRule type="duplicateValues" dxfId="6890" priority="6778"/>
    <cfRule type="duplicateValues" dxfId="6889" priority="6779"/>
    <cfRule type="duplicateValues" dxfId="6888" priority="6780"/>
  </conditionalFormatting>
  <conditionalFormatting sqref="A116">
    <cfRule type="duplicateValues" dxfId="6887" priority="32419"/>
    <cfRule type="duplicateValues" dxfId="6886" priority="32419"/>
    <cfRule type="duplicateValues" dxfId="6885" priority="32420"/>
    <cfRule type="duplicateValues" dxfId="6884" priority="32421"/>
    <cfRule type="duplicateValues" dxfId="6883" priority="32422"/>
    <cfRule type="duplicateValues" dxfId="6882" priority="32423"/>
  </conditionalFormatting>
  <conditionalFormatting sqref="A118:A122">
    <cfRule type="duplicateValues" dxfId="6881" priority="4818"/>
  </conditionalFormatting>
  <conditionalFormatting sqref="A123">
    <cfRule type="duplicateValues" dxfId="6880" priority="6734"/>
    <cfRule type="duplicateValues" dxfId="6879" priority="6735"/>
    <cfRule type="duplicateValues" dxfId="6878" priority="6736"/>
    <cfRule type="duplicateValues" dxfId="6877" priority="6737"/>
    <cfRule type="duplicateValues" dxfId="6876" priority="6738"/>
    <cfRule type="duplicateValues" dxfId="6875" priority="6739"/>
    <cfRule type="duplicateValues" dxfId="6874" priority="6740"/>
    <cfRule type="duplicateValues" dxfId="6873" priority="6741"/>
    <cfRule type="duplicateValues" dxfId="6872" priority="6742"/>
    <cfRule type="duplicateValues" dxfId="6871" priority="6743"/>
    <cfRule type="duplicateValues" dxfId="6870" priority="6744"/>
    <cfRule type="duplicateValues" dxfId="6869" priority="6745"/>
    <cfRule type="duplicateValues" dxfId="6868" priority="6746"/>
    <cfRule type="duplicateValues" dxfId="6867" priority="6747"/>
    <cfRule type="duplicateValues" dxfId="6866" priority="6748"/>
    <cfRule type="duplicateValues" dxfId="6865" priority="6749"/>
    <cfRule type="duplicateValues" dxfId="6864" priority="6750"/>
    <cfRule type="duplicateValues" dxfId="6863" priority="6751"/>
    <cfRule type="duplicateValues" dxfId="6862" priority="6752"/>
    <cfRule type="duplicateValues" dxfId="6861" priority="6753"/>
    <cfRule type="duplicateValues" dxfId="6860" priority="6754"/>
    <cfRule type="duplicateValues" dxfId="6859" priority="6755"/>
    <cfRule type="duplicateValues" dxfId="6858" priority="6756"/>
    <cfRule type="duplicateValues" dxfId="6857" priority="6757"/>
    <cfRule type="duplicateValues" dxfId="6856" priority="6758"/>
    <cfRule type="duplicateValues" dxfId="6855" priority="6759"/>
    <cfRule type="duplicateValues" dxfId="6854" priority="6760"/>
    <cfRule type="duplicateValues" dxfId="6853" priority="6761"/>
    <cfRule type="duplicateValues" dxfId="6852" priority="6762"/>
    <cfRule type="duplicateValues" dxfId="6851" priority="6763"/>
    <cfRule type="duplicateValues" dxfId="6850" priority="6764"/>
    <cfRule type="duplicateValues" dxfId="6849" priority="6765"/>
    <cfRule type="duplicateValues" dxfId="6848" priority="6766"/>
    <cfRule type="duplicateValues" dxfId="6847" priority="6767"/>
  </conditionalFormatting>
  <conditionalFormatting sqref="A124">
    <cfRule type="duplicateValues" dxfId="6846" priority="6700"/>
    <cfRule type="duplicateValues" dxfId="6845" priority="6701"/>
    <cfRule type="duplicateValues" dxfId="6844" priority="6702"/>
    <cfRule type="duplicateValues" dxfId="6843" priority="6703"/>
    <cfRule type="duplicateValues" dxfId="6842" priority="6704"/>
    <cfRule type="duplicateValues" dxfId="6841" priority="6705"/>
    <cfRule type="duplicateValues" dxfId="6840" priority="6706"/>
    <cfRule type="duplicateValues" dxfId="6839" priority="6707"/>
    <cfRule type="duplicateValues" dxfId="6838" priority="6708"/>
    <cfRule type="duplicateValues" dxfId="6837" priority="6709"/>
    <cfRule type="duplicateValues" dxfId="6836" priority="6710"/>
    <cfRule type="duplicateValues" dxfId="6835" priority="6711"/>
    <cfRule type="duplicateValues" dxfId="6834" priority="6712"/>
    <cfRule type="duplicateValues" dxfId="6833" priority="6713"/>
    <cfRule type="duplicateValues" dxfId="6832" priority="6714"/>
    <cfRule type="duplicateValues" dxfId="6831" priority="6715"/>
    <cfRule type="duplicateValues" dxfId="6830" priority="6716"/>
    <cfRule type="duplicateValues" dxfId="6829" priority="6717"/>
    <cfRule type="duplicateValues" dxfId="6828" priority="6718"/>
    <cfRule type="duplicateValues" dxfId="6827" priority="6719"/>
    <cfRule type="duplicateValues" dxfId="6826" priority="6720"/>
    <cfRule type="duplicateValues" dxfId="6825" priority="6721"/>
    <cfRule type="duplicateValues" dxfId="6824" priority="6722"/>
    <cfRule type="duplicateValues" dxfId="6823" priority="6723"/>
    <cfRule type="duplicateValues" dxfId="6822" priority="6724"/>
    <cfRule type="duplicateValues" dxfId="6821" priority="6725"/>
    <cfRule type="duplicateValues" dxfId="6820" priority="6726"/>
    <cfRule type="duplicateValues" dxfId="6819" priority="6727"/>
    <cfRule type="duplicateValues" dxfId="6818" priority="6728"/>
    <cfRule type="duplicateValues" dxfId="6817" priority="6729"/>
    <cfRule type="duplicateValues" dxfId="6816" priority="6730"/>
    <cfRule type="duplicateValues" dxfId="6815" priority="6731"/>
    <cfRule type="duplicateValues" dxfId="6814" priority="6732"/>
    <cfRule type="duplicateValues" dxfId="6813" priority="6733"/>
  </conditionalFormatting>
  <conditionalFormatting sqref="A125">
    <cfRule type="duplicateValues" dxfId="6812" priority="6646"/>
    <cfRule type="duplicateValues" dxfId="6811" priority="6647"/>
    <cfRule type="duplicateValues" dxfId="6810" priority="6648"/>
    <cfRule type="duplicateValues" dxfId="6809" priority="6649"/>
    <cfRule type="duplicateValues" dxfId="6808" priority="6650"/>
    <cfRule type="duplicateValues" dxfId="6807" priority="6651"/>
    <cfRule type="duplicateValues" dxfId="6806" priority="6652"/>
    <cfRule type="duplicateValues" dxfId="6805" priority="6653"/>
    <cfRule type="duplicateValues" dxfId="6804" priority="6654"/>
    <cfRule type="duplicateValues" dxfId="6803" priority="6655"/>
    <cfRule type="duplicateValues" dxfId="6802" priority="6656"/>
    <cfRule type="duplicateValues" dxfId="6801" priority="6657"/>
    <cfRule type="duplicateValues" dxfId="6800" priority="6658"/>
    <cfRule type="duplicateValues" dxfId="6799" priority="6659"/>
    <cfRule type="duplicateValues" dxfId="6798" priority="6660"/>
    <cfRule type="duplicateValues" dxfId="6797" priority="6661"/>
    <cfRule type="duplicateValues" dxfId="6796" priority="6662"/>
    <cfRule type="duplicateValues" dxfId="6795" priority="6663"/>
    <cfRule type="duplicateValues" dxfId="6794" priority="6664"/>
    <cfRule type="duplicateValues" dxfId="6793" priority="6665"/>
    <cfRule type="duplicateValues" dxfId="6792" priority="6666"/>
    <cfRule type="duplicateValues" dxfId="6791" priority="6667"/>
    <cfRule type="duplicateValues" dxfId="6790" priority="6668"/>
    <cfRule type="duplicateValues" dxfId="6789" priority="6669"/>
    <cfRule type="duplicateValues" dxfId="6788" priority="6670"/>
    <cfRule type="duplicateValues" dxfId="6787" priority="6671"/>
    <cfRule type="duplicateValues" dxfId="6786" priority="6672"/>
    <cfRule type="duplicateValues" dxfId="6785" priority="6673"/>
    <cfRule type="duplicateValues" dxfId="6784" priority="6674"/>
    <cfRule type="duplicateValues" dxfId="6783" priority="6675"/>
    <cfRule type="duplicateValues" dxfId="6782" priority="6676"/>
    <cfRule type="duplicateValues" dxfId="6781" priority="6677"/>
    <cfRule type="duplicateValues" dxfId="6780" priority="6678"/>
    <cfRule type="duplicateValues" dxfId="6779" priority="6679"/>
    <cfRule type="duplicateValues" dxfId="6778" priority="6680"/>
    <cfRule type="duplicateValues" dxfId="6777" priority="6681"/>
    <cfRule type="duplicateValues" dxfId="6776" priority="6682"/>
    <cfRule type="duplicateValues" dxfId="6775" priority="6683"/>
    <cfRule type="duplicateValues" dxfId="6774" priority="6684"/>
    <cfRule type="duplicateValues" dxfId="6773" priority="6685"/>
    <cfRule type="duplicateValues" dxfId="6772" priority="6686"/>
    <cfRule type="duplicateValues" dxfId="6771" priority="6687"/>
    <cfRule type="duplicateValues" dxfId="6770" priority="6688"/>
    <cfRule type="duplicateValues" dxfId="6769" priority="6689"/>
    <cfRule type="duplicateValues" dxfId="6768" priority="6690"/>
    <cfRule type="duplicateValues" dxfId="6767" priority="6691"/>
    <cfRule type="duplicateValues" dxfId="6766" priority="6692"/>
    <cfRule type="duplicateValues" dxfId="6765" priority="6693"/>
    <cfRule type="duplicateValues" dxfId="6764" priority="6694"/>
    <cfRule type="duplicateValues" dxfId="6763" priority="6695"/>
    <cfRule type="duplicateValues" dxfId="6762" priority="6696"/>
    <cfRule type="duplicateValues" dxfId="6761" priority="6697"/>
    <cfRule type="duplicateValues" dxfId="6760" priority="6698"/>
    <cfRule type="duplicateValues" dxfId="6759" priority="6699"/>
  </conditionalFormatting>
  <conditionalFormatting sqref="A127">
    <cfRule type="duplicateValues" dxfId="6758" priority="6645"/>
  </conditionalFormatting>
  <conditionalFormatting sqref="A128 A126 A130">
    <cfRule type="duplicateValues" dxfId="6757" priority="4590"/>
  </conditionalFormatting>
  <conditionalFormatting sqref="A129">
    <cfRule type="duplicateValues" dxfId="6756" priority="6611"/>
    <cfRule type="duplicateValues" dxfId="6755" priority="6612"/>
    <cfRule type="duplicateValues" dxfId="6754" priority="6613"/>
    <cfRule type="duplicateValues" dxfId="6753" priority="6614"/>
    <cfRule type="duplicateValues" dxfId="6752" priority="6615"/>
    <cfRule type="duplicateValues" dxfId="6751" priority="6616"/>
    <cfRule type="duplicateValues" dxfId="6750" priority="6617"/>
    <cfRule type="duplicateValues" dxfId="6749" priority="6618"/>
    <cfRule type="duplicateValues" dxfId="6748" priority="6619"/>
    <cfRule type="duplicateValues" dxfId="6747" priority="6620"/>
    <cfRule type="duplicateValues" dxfId="6746" priority="6621"/>
    <cfRule type="duplicateValues" dxfId="6745" priority="6622"/>
    <cfRule type="duplicateValues" dxfId="6744" priority="6623"/>
    <cfRule type="duplicateValues" dxfId="6743" priority="6624"/>
    <cfRule type="duplicateValues" dxfId="6742" priority="6625"/>
    <cfRule type="duplicateValues" dxfId="6741" priority="6626"/>
    <cfRule type="duplicateValues" dxfId="6740" priority="6627"/>
    <cfRule type="duplicateValues" dxfId="6739" priority="6628"/>
    <cfRule type="duplicateValues" dxfId="6738" priority="6629"/>
    <cfRule type="duplicateValues" dxfId="6737" priority="6630"/>
    <cfRule type="duplicateValues" dxfId="6736" priority="6631"/>
    <cfRule type="duplicateValues" dxfId="6735" priority="6632"/>
    <cfRule type="duplicateValues" dxfId="6734" priority="6633"/>
    <cfRule type="duplicateValues" dxfId="6733" priority="6634"/>
    <cfRule type="duplicateValues" dxfId="6732" priority="6635"/>
    <cfRule type="duplicateValues" dxfId="6731" priority="6636"/>
    <cfRule type="duplicateValues" dxfId="6730" priority="6637"/>
    <cfRule type="duplicateValues" dxfId="6729" priority="6638"/>
    <cfRule type="duplicateValues" dxfId="6728" priority="6639"/>
    <cfRule type="duplicateValues" dxfId="6727" priority="6640"/>
    <cfRule type="duplicateValues" dxfId="6726" priority="6641"/>
    <cfRule type="duplicateValues" dxfId="6725" priority="6642"/>
    <cfRule type="duplicateValues" dxfId="6724" priority="6643"/>
    <cfRule type="duplicateValues" dxfId="6723" priority="6644"/>
  </conditionalFormatting>
  <conditionalFormatting sqref="A131">
    <cfRule type="duplicateValues" dxfId="6722" priority="6606"/>
    <cfRule type="duplicateValues" dxfId="6721" priority="6607"/>
    <cfRule type="duplicateValues" dxfId="6720" priority="6608"/>
    <cfRule type="duplicateValues" dxfId="6719" priority="6609"/>
    <cfRule type="duplicateValues" dxfId="6718" priority="6610"/>
  </conditionalFormatting>
  <conditionalFormatting sqref="A131:A132">
    <cfRule type="duplicateValues" dxfId="6717" priority="4789"/>
    <cfRule type="duplicateValues" dxfId="6716" priority="4790"/>
    <cfRule type="duplicateValues" dxfId="6715" priority="4791"/>
    <cfRule type="duplicateValues" dxfId="6714" priority="4792"/>
    <cfRule type="duplicateValues" dxfId="6713" priority="4793"/>
    <cfRule type="duplicateValues" dxfId="6712" priority="4794"/>
    <cfRule type="duplicateValues" dxfId="6711" priority="4795"/>
    <cfRule type="duplicateValues" dxfId="6710" priority="4796"/>
    <cfRule type="duplicateValues" dxfId="6709" priority="4797"/>
    <cfRule type="duplicateValues" dxfId="6708" priority="4798"/>
    <cfRule type="duplicateValues" dxfId="6707" priority="4799"/>
    <cfRule type="duplicateValues" dxfId="6706" priority="4800"/>
    <cfRule type="duplicateValues" dxfId="6705" priority="4801"/>
    <cfRule type="duplicateValues" dxfId="6704" priority="4802"/>
    <cfRule type="duplicateValues" dxfId="6703" priority="4803"/>
    <cfRule type="duplicateValues" dxfId="6702" priority="4804"/>
    <cfRule type="duplicateValues" dxfId="6701" priority="4805"/>
    <cfRule type="duplicateValues" dxfId="6700" priority="4806"/>
    <cfRule type="duplicateValues" dxfId="6699" priority="4807"/>
    <cfRule type="duplicateValues" dxfId="6698" priority="4808"/>
    <cfRule type="duplicateValues" dxfId="6697" priority="4809"/>
    <cfRule type="duplicateValues" dxfId="6696" priority="4810"/>
    <cfRule type="duplicateValues" dxfId="6695" priority="4811"/>
    <cfRule type="duplicateValues" dxfId="6694" priority="4812"/>
    <cfRule type="duplicateValues" dxfId="6693" priority="4813"/>
    <cfRule type="duplicateValues" dxfId="6692" priority="4814"/>
    <cfRule type="duplicateValues" dxfId="6691" priority="4815"/>
    <cfRule type="duplicateValues" dxfId="6690" priority="4816"/>
    <cfRule type="duplicateValues" dxfId="6689" priority="4817"/>
  </conditionalFormatting>
  <conditionalFormatting sqref="A132">
    <cfRule type="duplicateValues" dxfId="6688" priority="6601"/>
    <cfRule type="duplicateValues" dxfId="6687" priority="6602"/>
    <cfRule type="duplicateValues" dxfId="6686" priority="6603"/>
    <cfRule type="duplicateValues" dxfId="6685" priority="6604"/>
    <cfRule type="duplicateValues" dxfId="6684" priority="6605"/>
  </conditionalFormatting>
  <conditionalFormatting sqref="A133">
    <cfRule type="duplicateValues" dxfId="6683" priority="6567"/>
    <cfRule type="duplicateValues" dxfId="6682" priority="6568"/>
    <cfRule type="duplicateValues" dxfId="6681" priority="6569"/>
    <cfRule type="duplicateValues" dxfId="6680" priority="6570"/>
    <cfRule type="duplicateValues" dxfId="6679" priority="6571"/>
    <cfRule type="duplicateValues" dxfId="6678" priority="6572"/>
    <cfRule type="duplicateValues" dxfId="6677" priority="6573"/>
    <cfRule type="duplicateValues" dxfId="6676" priority="6574"/>
    <cfRule type="duplicateValues" dxfId="6675" priority="6575"/>
    <cfRule type="duplicateValues" dxfId="6674" priority="6576"/>
    <cfRule type="duplicateValues" dxfId="6673" priority="6577"/>
    <cfRule type="duplicateValues" dxfId="6672" priority="6578"/>
    <cfRule type="duplicateValues" dxfId="6671" priority="6579"/>
    <cfRule type="duplicateValues" dxfId="6670" priority="6580"/>
    <cfRule type="duplicateValues" dxfId="6669" priority="6581"/>
    <cfRule type="duplicateValues" dxfId="6668" priority="6582"/>
    <cfRule type="duplicateValues" dxfId="6667" priority="6583"/>
    <cfRule type="duplicateValues" dxfId="6666" priority="6584"/>
    <cfRule type="duplicateValues" dxfId="6665" priority="6585"/>
    <cfRule type="duplicateValues" dxfId="6664" priority="6586"/>
    <cfRule type="duplicateValues" dxfId="6663" priority="6587"/>
    <cfRule type="duplicateValues" dxfId="6662" priority="6588"/>
    <cfRule type="duplicateValues" dxfId="6661" priority="6589"/>
    <cfRule type="duplicateValues" dxfId="6660" priority="6590"/>
    <cfRule type="duplicateValues" dxfId="6659" priority="6591"/>
    <cfRule type="duplicateValues" dxfId="6658" priority="6592"/>
    <cfRule type="duplicateValues" dxfId="6657" priority="6593"/>
    <cfRule type="duplicateValues" dxfId="6656" priority="6594"/>
    <cfRule type="duplicateValues" dxfId="6655" priority="6595"/>
    <cfRule type="duplicateValues" dxfId="6654" priority="6596"/>
    <cfRule type="duplicateValues" dxfId="6653" priority="6597"/>
    <cfRule type="duplicateValues" dxfId="6652" priority="6598"/>
    <cfRule type="duplicateValues" dxfId="6651" priority="6599"/>
    <cfRule type="duplicateValues" dxfId="6650" priority="6600"/>
  </conditionalFormatting>
  <conditionalFormatting sqref="A134">
    <cfRule type="duplicateValues" dxfId="6649" priority="6501"/>
    <cfRule type="duplicateValues" dxfId="6648" priority="6502"/>
    <cfRule type="duplicateValues" dxfId="6647" priority="6503"/>
    <cfRule type="duplicateValues" dxfId="6646" priority="6504"/>
    <cfRule type="duplicateValues" dxfId="6645" priority="6505"/>
    <cfRule type="duplicateValues" dxfId="6644" priority="6506"/>
    <cfRule type="duplicateValues" dxfId="6643" priority="6507"/>
    <cfRule type="duplicateValues" dxfId="6642" priority="6508"/>
    <cfRule type="duplicateValues" dxfId="6641" priority="6509"/>
    <cfRule type="duplicateValues" dxfId="6640" priority="6510"/>
    <cfRule type="duplicateValues" dxfId="6639" priority="6511"/>
    <cfRule type="duplicateValues" dxfId="6638" priority="6512"/>
    <cfRule type="duplicateValues" dxfId="6637" priority="6513"/>
    <cfRule type="duplicateValues" dxfId="6636" priority="6514"/>
    <cfRule type="duplicateValues" dxfId="6635" priority="6515"/>
    <cfRule type="duplicateValues" dxfId="6634" priority="6516"/>
    <cfRule type="duplicateValues" dxfId="6633" priority="6517"/>
    <cfRule type="duplicateValues" dxfId="6632" priority="6518"/>
    <cfRule type="duplicateValues" dxfId="6631" priority="6519"/>
    <cfRule type="duplicateValues" dxfId="6630" priority="6520"/>
    <cfRule type="duplicateValues" dxfId="6629" priority="6521"/>
    <cfRule type="duplicateValues" dxfId="6628" priority="6522"/>
    <cfRule type="duplicateValues" dxfId="6627" priority="6523"/>
    <cfRule type="duplicateValues" dxfId="6626" priority="6524"/>
    <cfRule type="duplicateValues" dxfId="6625" priority="6525"/>
    <cfRule type="duplicateValues" dxfId="6624" priority="6526"/>
    <cfRule type="duplicateValues" dxfId="6623" priority="6527"/>
    <cfRule type="duplicateValues" dxfId="6622" priority="6528"/>
    <cfRule type="duplicateValues" dxfId="6621" priority="6529"/>
    <cfRule type="duplicateValues" dxfId="6620" priority="6530"/>
    <cfRule type="duplicateValues" dxfId="6619" priority="6531"/>
    <cfRule type="duplicateValues" dxfId="6618" priority="6532"/>
    <cfRule type="duplicateValues" dxfId="6617" priority="6533"/>
    <cfRule type="duplicateValues" dxfId="6616" priority="6534"/>
    <cfRule type="duplicateValues" dxfId="6615" priority="6535"/>
    <cfRule type="duplicateValues" dxfId="6614" priority="6536"/>
    <cfRule type="duplicateValues" dxfId="6613" priority="6537"/>
    <cfRule type="duplicateValues" dxfId="6612" priority="6538"/>
    <cfRule type="duplicateValues" dxfId="6611" priority="6539"/>
    <cfRule type="duplicateValues" dxfId="6610" priority="6540"/>
    <cfRule type="duplicateValues" dxfId="6609" priority="6541"/>
    <cfRule type="duplicateValues" dxfId="6608" priority="6542"/>
    <cfRule type="duplicateValues" dxfId="6607" priority="6543"/>
    <cfRule type="duplicateValues" dxfId="6606" priority="6544"/>
    <cfRule type="duplicateValues" dxfId="6605" priority="6545"/>
    <cfRule type="duplicateValues" dxfId="6604" priority="6546"/>
    <cfRule type="duplicateValues" dxfId="6603" priority="6547"/>
    <cfRule type="duplicateValues" dxfId="6602" priority="6548"/>
    <cfRule type="duplicateValues" dxfId="6601" priority="6549"/>
    <cfRule type="duplicateValues" dxfId="6600" priority="6550"/>
    <cfRule type="duplicateValues" dxfId="6599" priority="6551"/>
    <cfRule type="duplicateValues" dxfId="6598" priority="6552"/>
    <cfRule type="duplicateValues" dxfId="6597" priority="6553"/>
    <cfRule type="duplicateValues" dxfId="6596" priority="6554"/>
    <cfRule type="duplicateValues" dxfId="6595" priority="6555"/>
    <cfRule type="duplicateValues" dxfId="6594" priority="6556"/>
    <cfRule type="duplicateValues" dxfId="6593" priority="6557"/>
    <cfRule type="duplicateValues" dxfId="6592" priority="6558"/>
    <cfRule type="duplicateValues" dxfId="6591" priority="6559"/>
    <cfRule type="duplicateValues" dxfId="6590" priority="6560"/>
    <cfRule type="duplicateValues" dxfId="6589" priority="6561"/>
    <cfRule type="duplicateValues" dxfId="6588" priority="6562"/>
    <cfRule type="duplicateValues" dxfId="6587" priority="6563"/>
    <cfRule type="duplicateValues" dxfId="6586" priority="6564"/>
    <cfRule type="duplicateValues" dxfId="6585" priority="6565"/>
    <cfRule type="duplicateValues" dxfId="6584" priority="6566"/>
  </conditionalFormatting>
  <conditionalFormatting sqref="A137">
    <cfRule type="duplicateValues" dxfId="6583" priority="6447"/>
    <cfRule type="duplicateValues" dxfId="6582" priority="6448"/>
    <cfRule type="duplicateValues" dxfId="6581" priority="6449"/>
    <cfRule type="duplicateValues" dxfId="6580" priority="6450"/>
    <cfRule type="duplicateValues" dxfId="6579" priority="6451"/>
    <cfRule type="duplicateValues" dxfId="6578" priority="6452"/>
    <cfRule type="duplicateValues" dxfId="6577" priority="6453"/>
    <cfRule type="duplicateValues" dxfId="6576" priority="6454"/>
    <cfRule type="duplicateValues" dxfId="6575" priority="6455"/>
    <cfRule type="duplicateValues" dxfId="6574" priority="6456"/>
    <cfRule type="duplicateValues" dxfId="6573" priority="6457"/>
    <cfRule type="duplicateValues" dxfId="6572" priority="6458"/>
    <cfRule type="duplicateValues" dxfId="6571" priority="6459"/>
    <cfRule type="duplicateValues" dxfId="6570" priority="6460"/>
    <cfRule type="duplicateValues" dxfId="6569" priority="6461"/>
    <cfRule type="duplicateValues" dxfId="6568" priority="6462"/>
    <cfRule type="duplicateValues" dxfId="6567" priority="6463"/>
    <cfRule type="duplicateValues" dxfId="6566" priority="6464"/>
    <cfRule type="duplicateValues" dxfId="6565" priority="6465"/>
    <cfRule type="duplicateValues" dxfId="6564" priority="6466"/>
    <cfRule type="duplicateValues" dxfId="6563" priority="6467"/>
    <cfRule type="duplicateValues" dxfId="6562" priority="6468"/>
    <cfRule type="duplicateValues" dxfId="6561" priority="6469"/>
    <cfRule type="duplicateValues" dxfId="6560" priority="6470"/>
    <cfRule type="duplicateValues" dxfId="6559" priority="6471"/>
    <cfRule type="duplicateValues" dxfId="6558" priority="6472"/>
    <cfRule type="duplicateValues" dxfId="6557" priority="6473"/>
    <cfRule type="duplicateValues" dxfId="6556" priority="6474"/>
    <cfRule type="duplicateValues" dxfId="6555" priority="6475"/>
    <cfRule type="duplicateValues" dxfId="6554" priority="6476"/>
    <cfRule type="duplicateValues" dxfId="6553" priority="6477"/>
    <cfRule type="duplicateValues" dxfId="6552" priority="6478"/>
    <cfRule type="duplicateValues" dxfId="6551" priority="6479"/>
    <cfRule type="duplicateValues" dxfId="6550" priority="6480"/>
    <cfRule type="duplicateValues" dxfId="6549" priority="6481"/>
    <cfRule type="duplicateValues" dxfId="6548" priority="6482"/>
    <cfRule type="duplicateValues" dxfId="6547" priority="6483"/>
    <cfRule type="duplicateValues" dxfId="6546" priority="6484"/>
    <cfRule type="duplicateValues" dxfId="6545" priority="6485"/>
    <cfRule type="duplicateValues" dxfId="6544" priority="6486"/>
    <cfRule type="duplicateValues" dxfId="6543" priority="6487"/>
    <cfRule type="duplicateValues" dxfId="6542" priority="6488"/>
    <cfRule type="duplicateValues" dxfId="6541" priority="6489"/>
    <cfRule type="duplicateValues" dxfId="6540" priority="6490"/>
    <cfRule type="duplicateValues" dxfId="6539" priority="6491"/>
    <cfRule type="duplicateValues" dxfId="6538" priority="6492"/>
    <cfRule type="duplicateValues" dxfId="6537" priority="6493"/>
    <cfRule type="duplicateValues" dxfId="6536" priority="6494"/>
    <cfRule type="duplicateValues" dxfId="6535" priority="6495"/>
    <cfRule type="duplicateValues" dxfId="6534" priority="6496"/>
    <cfRule type="duplicateValues" dxfId="6533" priority="6497"/>
    <cfRule type="duplicateValues" dxfId="6532" priority="6498"/>
    <cfRule type="duplicateValues" dxfId="6531" priority="6499"/>
    <cfRule type="duplicateValues" dxfId="6530" priority="6500"/>
  </conditionalFormatting>
  <conditionalFormatting sqref="A138">
    <cfRule type="duplicateValues" dxfId="6529" priority="6381"/>
    <cfRule type="duplicateValues" dxfId="6528" priority="6382"/>
    <cfRule type="duplicateValues" dxfId="6527" priority="6383"/>
    <cfRule type="duplicateValues" dxfId="6526" priority="6384"/>
    <cfRule type="duplicateValues" dxfId="6525" priority="6385"/>
    <cfRule type="duplicateValues" dxfId="6524" priority="6386"/>
    <cfRule type="duplicateValues" dxfId="6523" priority="6387"/>
    <cfRule type="duplicateValues" dxfId="6522" priority="6388"/>
    <cfRule type="duplicateValues" dxfId="6521" priority="6389"/>
    <cfRule type="duplicateValues" dxfId="6520" priority="6390"/>
    <cfRule type="duplicateValues" dxfId="6519" priority="6391"/>
    <cfRule type="duplicateValues" dxfId="6518" priority="6392"/>
    <cfRule type="duplicateValues" dxfId="6517" priority="6393"/>
    <cfRule type="duplicateValues" dxfId="6516" priority="6394"/>
    <cfRule type="duplicateValues" dxfId="6515" priority="6395"/>
    <cfRule type="duplicateValues" dxfId="6514" priority="6396"/>
    <cfRule type="duplicateValues" dxfId="6513" priority="6397"/>
    <cfRule type="duplicateValues" dxfId="6512" priority="6398"/>
    <cfRule type="duplicateValues" dxfId="6511" priority="6399"/>
    <cfRule type="duplicateValues" dxfId="6510" priority="6400"/>
    <cfRule type="duplicateValues" dxfId="6509" priority="6401"/>
    <cfRule type="duplicateValues" dxfId="6508" priority="6402"/>
    <cfRule type="duplicateValues" dxfId="6507" priority="6403"/>
    <cfRule type="duplicateValues" dxfId="6506" priority="6404"/>
    <cfRule type="duplicateValues" dxfId="6505" priority="6405"/>
    <cfRule type="duplicateValues" dxfId="6504" priority="6406"/>
    <cfRule type="duplicateValues" dxfId="6503" priority="6407"/>
    <cfRule type="duplicateValues" dxfId="6502" priority="6408"/>
    <cfRule type="duplicateValues" dxfId="6501" priority="6409"/>
    <cfRule type="duplicateValues" dxfId="6500" priority="6410"/>
    <cfRule type="duplicateValues" dxfId="6499" priority="6411"/>
    <cfRule type="duplicateValues" dxfId="6498" priority="6412"/>
    <cfRule type="duplicateValues" dxfId="6497" priority="6413"/>
    <cfRule type="duplicateValues" dxfId="6496" priority="6414"/>
    <cfRule type="duplicateValues" dxfId="6495" priority="6415"/>
    <cfRule type="duplicateValues" dxfId="6494" priority="6416"/>
    <cfRule type="duplicateValues" dxfId="6493" priority="6417"/>
    <cfRule type="duplicateValues" dxfId="6492" priority="6418"/>
    <cfRule type="duplicateValues" dxfId="6491" priority="6419"/>
    <cfRule type="duplicateValues" dxfId="6490" priority="6420"/>
    <cfRule type="duplicateValues" dxfId="6489" priority="6421"/>
    <cfRule type="duplicateValues" dxfId="6488" priority="6422"/>
    <cfRule type="duplicateValues" dxfId="6487" priority="6423"/>
    <cfRule type="duplicateValues" dxfId="6486" priority="6424"/>
    <cfRule type="duplicateValues" dxfId="6485" priority="6425"/>
    <cfRule type="duplicateValues" dxfId="6484" priority="6426"/>
    <cfRule type="duplicateValues" dxfId="6483" priority="6427"/>
    <cfRule type="duplicateValues" dxfId="6482" priority="6428"/>
    <cfRule type="duplicateValues" dxfId="6481" priority="6429"/>
    <cfRule type="duplicateValues" dxfId="6480" priority="6430"/>
    <cfRule type="duplicateValues" dxfId="6479" priority="6431"/>
    <cfRule type="duplicateValues" dxfId="6478" priority="6432"/>
    <cfRule type="duplicateValues" dxfId="6477" priority="6433"/>
    <cfRule type="duplicateValues" dxfId="6476" priority="6434"/>
    <cfRule type="duplicateValues" dxfId="6475" priority="6435"/>
    <cfRule type="duplicateValues" dxfId="6474" priority="6436"/>
    <cfRule type="duplicateValues" dxfId="6473" priority="6437"/>
    <cfRule type="duplicateValues" dxfId="6472" priority="6438"/>
    <cfRule type="duplicateValues" dxfId="6471" priority="6439"/>
    <cfRule type="duplicateValues" dxfId="6470" priority="6440"/>
    <cfRule type="duplicateValues" dxfId="6469" priority="6441"/>
    <cfRule type="duplicateValues" dxfId="6468" priority="6442"/>
    <cfRule type="duplicateValues" dxfId="6467" priority="6443"/>
    <cfRule type="duplicateValues" dxfId="6466" priority="6444"/>
    <cfRule type="duplicateValues" dxfId="6465" priority="6445"/>
    <cfRule type="duplicateValues" dxfId="6464" priority="6446"/>
  </conditionalFormatting>
  <conditionalFormatting sqref="A139 A141">
    <cfRule type="duplicateValues" dxfId="6463" priority="6380"/>
  </conditionalFormatting>
  <conditionalFormatting sqref="A142">
    <cfRule type="duplicateValues" dxfId="6462" priority="6365"/>
    <cfRule type="duplicateValues" dxfId="6461" priority="6366"/>
    <cfRule type="duplicateValues" dxfId="6460" priority="6367"/>
    <cfRule type="duplicateValues" dxfId="6459" priority="6368"/>
    <cfRule type="duplicateValues" dxfId="6458" priority="6369"/>
    <cfRule type="duplicateValues" dxfId="6457" priority="6370"/>
    <cfRule type="duplicateValues" dxfId="6456" priority="6371"/>
    <cfRule type="duplicateValues" dxfId="6455" priority="6372"/>
    <cfRule type="duplicateValues" dxfId="6454" priority="6373"/>
    <cfRule type="duplicateValues" dxfId="6453" priority="6374"/>
    <cfRule type="duplicateValues" dxfId="6452" priority="6375"/>
    <cfRule type="duplicateValues" dxfId="6451" priority="6376"/>
    <cfRule type="duplicateValues" dxfId="6450" priority="6377"/>
    <cfRule type="duplicateValues" dxfId="6449" priority="6378"/>
    <cfRule type="duplicateValues" dxfId="6448" priority="6379"/>
  </conditionalFormatting>
  <conditionalFormatting sqref="A143">
    <cfRule type="duplicateValues" dxfId="6447" priority="6360"/>
    <cfRule type="duplicateValues" dxfId="6446" priority="6361"/>
    <cfRule type="duplicateValues" dxfId="6445" priority="6362"/>
    <cfRule type="duplicateValues" dxfId="6444" priority="6363"/>
    <cfRule type="duplicateValues" dxfId="6443" priority="6364"/>
  </conditionalFormatting>
  <conditionalFormatting sqref="A148">
    <cfRule type="duplicateValues" dxfId="6442" priority="6331"/>
    <cfRule type="duplicateValues" dxfId="6441" priority="6332"/>
    <cfRule type="duplicateValues" dxfId="6440" priority="6333"/>
    <cfRule type="duplicateValues" dxfId="6439" priority="6334"/>
    <cfRule type="duplicateValues" dxfId="6438" priority="6335"/>
    <cfRule type="duplicateValues" dxfId="6437" priority="6336"/>
    <cfRule type="duplicateValues" dxfId="6436" priority="6337"/>
    <cfRule type="duplicateValues" dxfId="6435" priority="6338"/>
    <cfRule type="duplicateValues" dxfId="6434" priority="6339"/>
    <cfRule type="duplicateValues" dxfId="6433" priority="6340"/>
    <cfRule type="duplicateValues" dxfId="6432" priority="6341"/>
    <cfRule type="duplicateValues" dxfId="6431" priority="6342"/>
    <cfRule type="duplicateValues" dxfId="6430" priority="6343"/>
    <cfRule type="duplicateValues" dxfId="6429" priority="6344"/>
    <cfRule type="duplicateValues" dxfId="6428" priority="6345"/>
    <cfRule type="duplicateValues" dxfId="6427" priority="6346"/>
    <cfRule type="duplicateValues" dxfId="6426" priority="6347"/>
    <cfRule type="duplicateValues" dxfId="6425" priority="6348"/>
    <cfRule type="duplicateValues" dxfId="6424" priority="6349"/>
    <cfRule type="duplicateValues" dxfId="6423" priority="6350"/>
    <cfRule type="duplicateValues" dxfId="6422" priority="6351"/>
    <cfRule type="duplicateValues" dxfId="6421" priority="6352"/>
    <cfRule type="duplicateValues" dxfId="6420" priority="6353"/>
    <cfRule type="duplicateValues" dxfId="6419" priority="6354"/>
    <cfRule type="duplicateValues" dxfId="6418" priority="6355"/>
    <cfRule type="duplicateValues" dxfId="6417" priority="6356"/>
    <cfRule type="duplicateValues" dxfId="6416" priority="6357"/>
    <cfRule type="duplicateValues" dxfId="6415" priority="6358"/>
    <cfRule type="duplicateValues" dxfId="6414" priority="6359"/>
  </conditionalFormatting>
  <conditionalFormatting sqref="A150">
    <cfRule type="duplicateValues" dxfId="6413" priority="6258"/>
    <cfRule type="duplicateValues" dxfId="6412" priority="6259"/>
    <cfRule type="duplicateValues" dxfId="6411" priority="6260"/>
    <cfRule type="duplicateValues" dxfId="6410" priority="6261"/>
    <cfRule type="duplicateValues" dxfId="6409" priority="6262"/>
    <cfRule type="duplicateValues" dxfId="6408" priority="6263"/>
    <cfRule type="duplicateValues" dxfId="6407" priority="6264"/>
    <cfRule type="duplicateValues" dxfId="6406" priority="6265"/>
    <cfRule type="duplicateValues" dxfId="6405" priority="6266"/>
    <cfRule type="duplicateValues" dxfId="6404" priority="6267"/>
    <cfRule type="duplicateValues" dxfId="6403" priority="6268"/>
    <cfRule type="duplicateValues" dxfId="6402" priority="6269"/>
    <cfRule type="duplicateValues" dxfId="6401" priority="6270"/>
    <cfRule type="duplicateValues" dxfId="6400" priority="6271"/>
    <cfRule type="duplicateValues" dxfId="6399" priority="6272"/>
    <cfRule type="duplicateValues" dxfId="6398" priority="6273"/>
    <cfRule type="duplicateValues" dxfId="6397" priority="6274"/>
    <cfRule type="duplicateValues" dxfId="6396" priority="6275"/>
    <cfRule type="duplicateValues" dxfId="6395" priority="6276"/>
    <cfRule type="duplicateValues" dxfId="6394" priority="6277"/>
    <cfRule type="duplicateValues" dxfId="6393" priority="6278"/>
    <cfRule type="duplicateValues" dxfId="6392" priority="6279"/>
    <cfRule type="duplicateValues" dxfId="6391" priority="6280"/>
    <cfRule type="duplicateValues" dxfId="6390" priority="6281"/>
    <cfRule type="duplicateValues" dxfId="6389" priority="6282"/>
    <cfRule type="duplicateValues" dxfId="6388" priority="6283"/>
    <cfRule type="duplicateValues" dxfId="6387" priority="6284"/>
    <cfRule type="duplicateValues" dxfId="6386" priority="6285"/>
    <cfRule type="duplicateValues" dxfId="6385" priority="6286"/>
    <cfRule type="duplicateValues" dxfId="6384" priority="6287"/>
    <cfRule type="duplicateValues" dxfId="6383" priority="6288"/>
    <cfRule type="duplicateValues" dxfId="6382" priority="6289"/>
    <cfRule type="duplicateValues" dxfId="6381" priority="6290"/>
    <cfRule type="duplicateValues" dxfId="6380" priority="6291"/>
    <cfRule type="duplicateValues" dxfId="6379" priority="6292"/>
    <cfRule type="duplicateValues" dxfId="6378" priority="6293"/>
    <cfRule type="duplicateValues" dxfId="6377" priority="6294"/>
    <cfRule type="duplicateValues" dxfId="6376" priority="6295"/>
    <cfRule type="duplicateValues" dxfId="6375" priority="6296"/>
    <cfRule type="duplicateValues" dxfId="6374" priority="6297"/>
    <cfRule type="duplicateValues" dxfId="6373" priority="6298"/>
    <cfRule type="duplicateValues" dxfId="6372" priority="6299"/>
    <cfRule type="duplicateValues" dxfId="6371" priority="6300"/>
    <cfRule type="duplicateValues" dxfId="6370" priority="6301"/>
    <cfRule type="duplicateValues" dxfId="6369" priority="6302"/>
    <cfRule type="duplicateValues" dxfId="6368" priority="6303"/>
    <cfRule type="duplicateValues" dxfId="6367" priority="6304"/>
    <cfRule type="duplicateValues" dxfId="6366" priority="6305"/>
    <cfRule type="duplicateValues" dxfId="6365" priority="6306"/>
    <cfRule type="duplicateValues" dxfId="6364" priority="6307"/>
    <cfRule type="duplicateValues" dxfId="6363" priority="6308"/>
    <cfRule type="duplicateValues" dxfId="6362" priority="6309"/>
    <cfRule type="duplicateValues" dxfId="6361" priority="6310"/>
    <cfRule type="duplicateValues" dxfId="6360" priority="6311"/>
    <cfRule type="duplicateValues" dxfId="6359" priority="6312"/>
    <cfRule type="duplicateValues" dxfId="6358" priority="6313"/>
    <cfRule type="duplicateValues" dxfId="6357" priority="6314"/>
    <cfRule type="duplicateValues" dxfId="6356" priority="6315"/>
    <cfRule type="duplicateValues" dxfId="6355" priority="6316"/>
    <cfRule type="duplicateValues" dxfId="6354" priority="6317"/>
    <cfRule type="duplicateValues" dxfId="6353" priority="6318"/>
    <cfRule type="duplicateValues" dxfId="6352" priority="6319"/>
    <cfRule type="duplicateValues" dxfId="6351" priority="6320"/>
    <cfRule type="duplicateValues" dxfId="6350" priority="6321"/>
    <cfRule type="duplicateValues" dxfId="6349" priority="6322"/>
    <cfRule type="duplicateValues" dxfId="6348" priority="6323"/>
    <cfRule type="duplicateValues" dxfId="6347" priority="6324"/>
    <cfRule type="duplicateValues" dxfId="6346" priority="6325"/>
    <cfRule type="duplicateValues" dxfId="6345" priority="6326"/>
    <cfRule type="duplicateValues" dxfId="6344" priority="6327"/>
    <cfRule type="duplicateValues" dxfId="6343" priority="6328"/>
    <cfRule type="duplicateValues" dxfId="6342" priority="6329"/>
    <cfRule type="duplicateValues" dxfId="6341" priority="6330"/>
  </conditionalFormatting>
  <conditionalFormatting sqref="A151:A153">
    <cfRule type="duplicateValues" dxfId="6340" priority="6228"/>
    <cfRule type="duplicateValues" dxfId="6339" priority="6229"/>
    <cfRule type="duplicateValues" dxfId="6338" priority="6230"/>
    <cfRule type="duplicateValues" dxfId="6337" priority="6231"/>
    <cfRule type="duplicateValues" dxfId="6336" priority="6232"/>
    <cfRule type="duplicateValues" dxfId="6335" priority="6233"/>
    <cfRule type="duplicateValues" dxfId="6334" priority="6234"/>
    <cfRule type="duplicateValues" dxfId="6333" priority="6235"/>
    <cfRule type="duplicateValues" dxfId="6332" priority="6236"/>
    <cfRule type="duplicateValues" dxfId="6331" priority="6237"/>
    <cfRule type="duplicateValues" dxfId="6330" priority="6238"/>
    <cfRule type="duplicateValues" dxfId="6329" priority="6239"/>
    <cfRule type="duplicateValues" dxfId="6328" priority="6240"/>
    <cfRule type="duplicateValues" dxfId="6327" priority="6241"/>
    <cfRule type="duplicateValues" dxfId="6326" priority="6242"/>
    <cfRule type="duplicateValues" dxfId="6325" priority="6243"/>
    <cfRule type="duplicateValues" dxfId="6324" priority="6244"/>
    <cfRule type="duplicateValues" dxfId="6323" priority="6245"/>
    <cfRule type="duplicateValues" dxfId="6322" priority="6246"/>
    <cfRule type="duplicateValues" dxfId="6321" priority="6247"/>
    <cfRule type="duplicateValues" dxfId="6320" priority="6248"/>
    <cfRule type="duplicateValues" dxfId="6319" priority="6249"/>
    <cfRule type="duplicateValues" dxfId="6318" priority="6250"/>
    <cfRule type="duplicateValues" dxfId="6317" priority="6251"/>
    <cfRule type="duplicateValues" dxfId="6316" priority="6252"/>
    <cfRule type="duplicateValues" dxfId="6315" priority="6253"/>
    <cfRule type="duplicateValues" dxfId="6314" priority="6254"/>
    <cfRule type="duplicateValues" dxfId="6313" priority="6255"/>
    <cfRule type="duplicateValues" dxfId="6312" priority="6256"/>
    <cfRule type="duplicateValues" dxfId="6311" priority="6257"/>
  </conditionalFormatting>
  <conditionalFormatting sqref="A156">
    <cfRule type="duplicateValues" dxfId="6310" priority="6199"/>
    <cfRule type="duplicateValues" dxfId="6309" priority="6200"/>
    <cfRule type="duplicateValues" dxfId="6308" priority="6201"/>
    <cfRule type="duplicateValues" dxfId="6307" priority="6202"/>
    <cfRule type="duplicateValues" dxfId="6306" priority="6203"/>
    <cfRule type="duplicateValues" dxfId="6305" priority="6204"/>
    <cfRule type="duplicateValues" dxfId="6304" priority="6205"/>
    <cfRule type="duplicateValues" dxfId="6303" priority="6206"/>
    <cfRule type="duplicateValues" dxfId="6302" priority="6207"/>
    <cfRule type="duplicateValues" dxfId="6301" priority="6208"/>
    <cfRule type="duplicateValues" dxfId="6300" priority="6209"/>
    <cfRule type="duplicateValues" dxfId="6299" priority="6210"/>
    <cfRule type="duplicateValues" dxfId="6298" priority="6211"/>
    <cfRule type="duplicateValues" dxfId="6297" priority="6212"/>
    <cfRule type="duplicateValues" dxfId="6296" priority="6213"/>
    <cfRule type="duplicateValues" dxfId="6295" priority="6214"/>
    <cfRule type="duplicateValues" dxfId="6294" priority="6215"/>
    <cfRule type="duplicateValues" dxfId="6293" priority="6216"/>
    <cfRule type="duplicateValues" dxfId="6292" priority="6217"/>
    <cfRule type="duplicateValues" dxfId="6291" priority="6218"/>
    <cfRule type="duplicateValues" dxfId="6290" priority="6219"/>
    <cfRule type="duplicateValues" dxfId="6289" priority="6220"/>
    <cfRule type="duplicateValues" dxfId="6288" priority="6221"/>
    <cfRule type="duplicateValues" dxfId="6287" priority="6222"/>
    <cfRule type="duplicateValues" dxfId="6286" priority="6223"/>
    <cfRule type="duplicateValues" dxfId="6285" priority="6224"/>
    <cfRule type="duplicateValues" dxfId="6284" priority="6225"/>
    <cfRule type="duplicateValues" dxfId="6283" priority="6226"/>
    <cfRule type="duplicateValues" dxfId="6282" priority="6227"/>
  </conditionalFormatting>
  <conditionalFormatting sqref="A159">
    <cfRule type="duplicateValues" dxfId="6281" priority="6192"/>
    <cfRule type="duplicateValues" dxfId="6280" priority="6193"/>
    <cfRule type="duplicateValues" dxfId="6279" priority="6194"/>
    <cfRule type="duplicateValues" dxfId="6278" priority="6195"/>
    <cfRule type="duplicateValues" dxfId="6277" priority="6196"/>
    <cfRule type="duplicateValues" dxfId="6276" priority="6197"/>
    <cfRule type="duplicateValues" dxfId="6275" priority="6198"/>
  </conditionalFormatting>
  <conditionalFormatting sqref="A165">
    <cfRule type="duplicateValues" dxfId="6274" priority="6110"/>
    <cfRule type="duplicateValues" dxfId="6273" priority="6111"/>
    <cfRule type="duplicateValues" dxfId="6272" priority="6112"/>
    <cfRule type="duplicateValues" dxfId="6271" priority="6113"/>
    <cfRule type="duplicateValues" dxfId="6270" priority="6114"/>
    <cfRule type="duplicateValues" dxfId="6269" priority="6115"/>
    <cfRule type="duplicateValues" dxfId="6268" priority="6116"/>
    <cfRule type="duplicateValues" dxfId="6267" priority="6117"/>
    <cfRule type="duplicateValues" dxfId="6266" priority="6118"/>
    <cfRule type="duplicateValues" dxfId="6265" priority="6119"/>
    <cfRule type="duplicateValues" dxfId="6264" priority="6120"/>
    <cfRule type="duplicateValues" dxfId="6263" priority="6121"/>
    <cfRule type="duplicateValues" dxfId="6262" priority="6122"/>
    <cfRule type="duplicateValues" dxfId="6261" priority="6123"/>
    <cfRule type="duplicateValues" dxfId="6260" priority="6124"/>
    <cfRule type="duplicateValues" dxfId="6259" priority="6125"/>
    <cfRule type="duplicateValues" dxfId="6258" priority="6126"/>
    <cfRule type="duplicateValues" dxfId="6257" priority="6127"/>
    <cfRule type="duplicateValues" dxfId="6256" priority="6128"/>
    <cfRule type="duplicateValues" dxfId="6255" priority="6129"/>
    <cfRule type="duplicateValues" dxfId="6254" priority="6130"/>
    <cfRule type="duplicateValues" dxfId="6253" priority="6131"/>
    <cfRule type="duplicateValues" dxfId="6252" priority="6132"/>
    <cfRule type="duplicateValues" dxfId="6251" priority="6133"/>
    <cfRule type="duplicateValues" dxfId="6250" priority="6134"/>
    <cfRule type="duplicateValues" dxfId="6249" priority="6135"/>
    <cfRule type="duplicateValues" dxfId="6248" priority="6136"/>
    <cfRule type="duplicateValues" dxfId="6247" priority="6137"/>
    <cfRule type="duplicateValues" dxfId="6246" priority="6138"/>
    <cfRule type="duplicateValues" dxfId="6245" priority="6139"/>
    <cfRule type="duplicateValues" dxfId="6244" priority="6140"/>
    <cfRule type="duplicateValues" dxfId="6243" priority="6141"/>
    <cfRule type="duplicateValues" dxfId="6242" priority="6142"/>
    <cfRule type="duplicateValues" dxfId="6241" priority="6143"/>
    <cfRule type="duplicateValues" dxfId="6240" priority="6144"/>
    <cfRule type="duplicateValues" dxfId="6239" priority="6145"/>
    <cfRule type="duplicateValues" dxfId="6238" priority="6146"/>
    <cfRule type="duplicateValues" dxfId="6237" priority="6147"/>
    <cfRule type="duplicateValues" dxfId="6236" priority="6148"/>
    <cfRule type="duplicateValues" dxfId="6235" priority="6149"/>
    <cfRule type="duplicateValues" dxfId="6234" priority="6150"/>
    <cfRule type="duplicateValues" dxfId="6233" priority="6151"/>
    <cfRule type="duplicateValues" dxfId="6232" priority="6152"/>
    <cfRule type="duplicateValues" dxfId="6231" priority="6153"/>
    <cfRule type="duplicateValues" dxfId="6230" priority="6154"/>
    <cfRule type="duplicateValues" dxfId="6229" priority="6155"/>
    <cfRule type="duplicateValues" dxfId="6228" priority="6156"/>
    <cfRule type="duplicateValues" dxfId="6227" priority="6157"/>
    <cfRule type="duplicateValues" dxfId="6226" priority="6158"/>
    <cfRule type="duplicateValues" dxfId="6225" priority="6159"/>
    <cfRule type="duplicateValues" dxfId="6224" priority="6160"/>
    <cfRule type="duplicateValues" dxfId="6223" priority="6161"/>
    <cfRule type="duplicateValues" dxfId="6222" priority="6162"/>
    <cfRule type="duplicateValues" dxfId="6221" priority="6163"/>
    <cfRule type="duplicateValues" dxfId="6220" priority="6164"/>
    <cfRule type="duplicateValues" dxfId="6219" priority="6165"/>
    <cfRule type="duplicateValues" dxfId="6218" priority="6166"/>
    <cfRule type="duplicateValues" dxfId="6217" priority="6167"/>
    <cfRule type="duplicateValues" dxfId="6216" priority="6168"/>
    <cfRule type="duplicateValues" dxfId="6215" priority="6169"/>
    <cfRule type="duplicateValues" dxfId="6214" priority="6170"/>
    <cfRule type="duplicateValues" dxfId="6213" priority="6171"/>
    <cfRule type="duplicateValues" dxfId="6212" priority="6172"/>
    <cfRule type="duplicateValues" dxfId="6211" priority="6173"/>
    <cfRule type="duplicateValues" dxfId="6210" priority="6174"/>
    <cfRule type="duplicateValues" dxfId="6209" priority="6175"/>
    <cfRule type="duplicateValues" dxfId="6208" priority="6176"/>
    <cfRule type="duplicateValues" dxfId="6207" priority="6177"/>
    <cfRule type="duplicateValues" dxfId="6206" priority="6178"/>
    <cfRule type="duplicateValues" dxfId="6205" priority="6179"/>
    <cfRule type="duplicateValues" dxfId="6204" priority="6180"/>
    <cfRule type="duplicateValues" dxfId="6203" priority="6181"/>
    <cfRule type="duplicateValues" dxfId="6202" priority="6182"/>
    <cfRule type="duplicateValues" dxfId="6201" priority="6183"/>
    <cfRule type="duplicateValues" dxfId="6200" priority="6184"/>
    <cfRule type="duplicateValues" dxfId="6199" priority="6185"/>
    <cfRule type="duplicateValues" dxfId="6198" priority="6186"/>
    <cfRule type="duplicateValues" dxfId="6197" priority="6187"/>
    <cfRule type="duplicateValues" dxfId="6196" priority="6188"/>
    <cfRule type="duplicateValues" dxfId="6195" priority="6189"/>
    <cfRule type="duplicateValues" dxfId="6194" priority="6190"/>
    <cfRule type="duplicateValues" dxfId="6193" priority="6191"/>
  </conditionalFormatting>
  <conditionalFormatting sqref="A166">
    <cfRule type="duplicateValues" dxfId="6192" priority="6091"/>
    <cfRule type="duplicateValues" dxfId="6191" priority="6092"/>
    <cfRule type="duplicateValues" dxfId="6190" priority="6093"/>
    <cfRule type="duplicateValues" dxfId="6189" priority="6094"/>
    <cfRule type="duplicateValues" dxfId="6188" priority="6095"/>
    <cfRule type="duplicateValues" dxfId="6187" priority="6096"/>
    <cfRule type="duplicateValues" dxfId="6186" priority="6097"/>
    <cfRule type="duplicateValues" dxfId="6185" priority="6098"/>
    <cfRule type="duplicateValues" dxfId="6184" priority="6099"/>
    <cfRule type="duplicateValues" dxfId="6183" priority="6100"/>
    <cfRule type="duplicateValues" dxfId="6182" priority="6101"/>
    <cfRule type="duplicateValues" dxfId="6181" priority="6102"/>
    <cfRule type="duplicateValues" dxfId="6180" priority="6103"/>
    <cfRule type="duplicateValues" dxfId="6179" priority="6104"/>
    <cfRule type="duplicateValues" dxfId="6178" priority="6105"/>
    <cfRule type="duplicateValues" dxfId="6177" priority="6106"/>
    <cfRule type="duplicateValues" dxfId="6176" priority="6107"/>
    <cfRule type="duplicateValues" dxfId="6175" priority="6108"/>
    <cfRule type="duplicateValues" dxfId="6174" priority="6109"/>
  </conditionalFormatting>
  <conditionalFormatting sqref="A173">
    <cfRule type="duplicateValues" dxfId="6173" priority="6086"/>
    <cfRule type="duplicateValues" dxfId="6172" priority="6087"/>
    <cfRule type="duplicateValues" dxfId="6171" priority="6088"/>
    <cfRule type="duplicateValues" dxfId="6170" priority="6089"/>
    <cfRule type="duplicateValues" dxfId="6169" priority="6090"/>
  </conditionalFormatting>
  <conditionalFormatting sqref="A174">
    <cfRule type="duplicateValues" dxfId="6168" priority="6017"/>
    <cfRule type="duplicateValues" dxfId="6167" priority="6018"/>
    <cfRule type="duplicateValues" dxfId="6166" priority="6019"/>
    <cfRule type="duplicateValues" dxfId="6165" priority="6020"/>
    <cfRule type="duplicateValues" dxfId="6164" priority="6021"/>
    <cfRule type="duplicateValues" dxfId="6163" priority="6022"/>
    <cfRule type="duplicateValues" dxfId="6162" priority="6023"/>
    <cfRule type="duplicateValues" dxfId="6161" priority="6024"/>
    <cfRule type="duplicateValues" dxfId="6160" priority="6025"/>
    <cfRule type="duplicateValues" dxfId="6159" priority="6026"/>
    <cfRule type="duplicateValues" dxfId="6158" priority="6027"/>
    <cfRule type="duplicateValues" dxfId="6157" priority="6028"/>
    <cfRule type="duplicateValues" dxfId="6156" priority="6029"/>
    <cfRule type="duplicateValues" dxfId="6155" priority="6030"/>
    <cfRule type="duplicateValues" dxfId="6154" priority="6031"/>
    <cfRule type="duplicateValues" dxfId="6153" priority="6032"/>
    <cfRule type="duplicateValues" dxfId="6152" priority="6033"/>
    <cfRule type="duplicateValues" dxfId="6151" priority="6034"/>
    <cfRule type="duplicateValues" dxfId="6150" priority="6035"/>
    <cfRule type="duplicateValues" dxfId="6149" priority="6036"/>
    <cfRule type="duplicateValues" dxfId="6148" priority="6037"/>
    <cfRule type="duplicateValues" dxfId="6147" priority="6038"/>
    <cfRule type="duplicateValues" dxfId="6146" priority="6039"/>
    <cfRule type="duplicateValues" dxfId="6145" priority="6040"/>
    <cfRule type="duplicateValues" dxfId="6144" priority="6041"/>
    <cfRule type="duplicateValues" dxfId="6143" priority="6042"/>
    <cfRule type="duplicateValues" dxfId="6142" priority="6043"/>
    <cfRule type="duplicateValues" dxfId="6141" priority="6044"/>
    <cfRule type="duplicateValues" dxfId="6140" priority="6045"/>
    <cfRule type="duplicateValues" dxfId="6139" priority="6046"/>
    <cfRule type="duplicateValues" dxfId="6138" priority="6047"/>
    <cfRule type="duplicateValues" dxfId="6137" priority="6048"/>
    <cfRule type="duplicateValues" dxfId="6136" priority="6049"/>
    <cfRule type="duplicateValues" dxfId="6135" priority="6050"/>
    <cfRule type="duplicateValues" dxfId="6134" priority="6051"/>
    <cfRule type="duplicateValues" dxfId="6133" priority="6052"/>
    <cfRule type="duplicateValues" dxfId="6132" priority="6053"/>
    <cfRule type="duplicateValues" dxfId="6131" priority="6054"/>
    <cfRule type="duplicateValues" dxfId="6130" priority="6055"/>
    <cfRule type="duplicateValues" dxfId="6129" priority="6056"/>
    <cfRule type="duplicateValues" dxfId="6128" priority="6057"/>
    <cfRule type="duplicateValues" dxfId="6127" priority="6058"/>
    <cfRule type="duplicateValues" dxfId="6126" priority="6059"/>
    <cfRule type="duplicateValues" dxfId="6125" priority="6060"/>
    <cfRule type="duplicateValues" dxfId="6124" priority="6061"/>
    <cfRule type="duplicateValues" dxfId="6123" priority="6062"/>
    <cfRule type="duplicateValues" dxfId="6122" priority="6063"/>
    <cfRule type="duplicateValues" dxfId="6121" priority="6064"/>
    <cfRule type="duplicateValues" dxfId="6120" priority="6065"/>
    <cfRule type="duplicateValues" dxfId="6119" priority="6066"/>
    <cfRule type="duplicateValues" dxfId="6118" priority="6067"/>
    <cfRule type="duplicateValues" dxfId="6117" priority="6068"/>
    <cfRule type="duplicateValues" dxfId="6116" priority="6069"/>
    <cfRule type="duplicateValues" dxfId="6115" priority="6070"/>
    <cfRule type="duplicateValues" dxfId="6114" priority="6071"/>
    <cfRule type="duplicateValues" dxfId="6113" priority="6072"/>
    <cfRule type="duplicateValues" dxfId="6112" priority="6073"/>
    <cfRule type="duplicateValues" dxfId="6111" priority="6074"/>
    <cfRule type="duplicateValues" dxfId="6110" priority="6075"/>
    <cfRule type="duplicateValues" dxfId="6109" priority="6076"/>
    <cfRule type="duplicateValues" dxfId="6108" priority="6077"/>
    <cfRule type="duplicateValues" dxfId="6107" priority="6078"/>
    <cfRule type="duplicateValues" dxfId="6106" priority="6079"/>
    <cfRule type="duplicateValues" dxfId="6105" priority="6080"/>
    <cfRule type="duplicateValues" dxfId="6104" priority="6081"/>
    <cfRule type="duplicateValues" dxfId="6103" priority="6082"/>
    <cfRule type="duplicateValues" dxfId="6102" priority="6083"/>
    <cfRule type="duplicateValues" dxfId="6101" priority="6084"/>
    <cfRule type="duplicateValues" dxfId="6100" priority="6085"/>
  </conditionalFormatting>
  <conditionalFormatting sqref="A175:A176">
    <cfRule type="duplicateValues" dxfId="6099" priority="32424"/>
    <cfRule type="duplicateValues" dxfId="6098" priority="32425"/>
    <cfRule type="duplicateValues" dxfId="6097" priority="32426"/>
    <cfRule type="duplicateValues" dxfId="6096" priority="32427"/>
    <cfRule type="duplicateValues" dxfId="6095" priority="32428"/>
    <cfRule type="duplicateValues" dxfId="6094" priority="32429"/>
    <cfRule type="duplicateValues" dxfId="6093" priority="32430"/>
    <cfRule type="duplicateValues" dxfId="6092" priority="32431"/>
    <cfRule type="duplicateValues" dxfId="6091" priority="32432"/>
    <cfRule type="duplicateValues" dxfId="6090" priority="32433"/>
    <cfRule type="duplicateValues" dxfId="6089" priority="32434"/>
    <cfRule type="duplicateValues" dxfId="6088" priority="32435"/>
    <cfRule type="duplicateValues" dxfId="6087" priority="32436"/>
    <cfRule type="duplicateValues" dxfId="6086" priority="32437"/>
    <cfRule type="duplicateValues" dxfId="6085" priority="32438"/>
    <cfRule type="duplicateValues" dxfId="6084" priority="32439"/>
    <cfRule type="duplicateValues" dxfId="6083" priority="32440"/>
    <cfRule type="duplicateValues" dxfId="6082" priority="32441"/>
    <cfRule type="duplicateValues" dxfId="6081" priority="32442"/>
    <cfRule type="duplicateValues" dxfId="6080" priority="32443"/>
    <cfRule type="duplicateValues" dxfId="6079" priority="32444"/>
    <cfRule type="duplicateValues" dxfId="6078" priority="32445"/>
    <cfRule type="duplicateValues" dxfId="6077" priority="32446"/>
    <cfRule type="duplicateValues" dxfId="6076" priority="32447"/>
    <cfRule type="duplicateValues" dxfId="6075" priority="32448"/>
    <cfRule type="duplicateValues" dxfId="6074" priority="32449"/>
    <cfRule type="duplicateValues" dxfId="6073" priority="32450"/>
    <cfRule type="duplicateValues" dxfId="6072" priority="32451"/>
    <cfRule type="duplicateValues" dxfId="6071" priority="32452"/>
    <cfRule type="duplicateValues" dxfId="6070" priority="32453"/>
    <cfRule type="duplicateValues" dxfId="6069" priority="32454"/>
    <cfRule type="duplicateValues" dxfId="6068" priority="32455"/>
    <cfRule type="duplicateValues" dxfId="6067" priority="32456"/>
    <cfRule type="duplicateValues" dxfId="6066" priority="32457"/>
    <cfRule type="duplicateValues" dxfId="6065" priority="32458"/>
    <cfRule type="duplicateValues" dxfId="6064" priority="32459"/>
    <cfRule type="duplicateValues" dxfId="6063" priority="32460"/>
    <cfRule type="duplicateValues" dxfId="6062" priority="32461"/>
    <cfRule type="duplicateValues" dxfId="6061" priority="32462"/>
    <cfRule type="duplicateValues" dxfId="6060" priority="32463"/>
    <cfRule type="duplicateValues" dxfId="6059" priority="32464"/>
    <cfRule type="duplicateValues" dxfId="6058" priority="32465"/>
    <cfRule type="duplicateValues" dxfId="6057" priority="32466"/>
    <cfRule type="duplicateValues" dxfId="6056" priority="32467"/>
    <cfRule type="duplicateValues" dxfId="6055" priority="32468"/>
    <cfRule type="duplicateValues" dxfId="6054" priority="32469"/>
    <cfRule type="duplicateValues" dxfId="6053" priority="32470"/>
    <cfRule type="duplicateValues" dxfId="6052" priority="32471"/>
    <cfRule type="duplicateValues" dxfId="6051" priority="32472"/>
    <cfRule type="duplicateValues" dxfId="6050" priority="32473"/>
    <cfRule type="duplicateValues" dxfId="6049" priority="32474"/>
    <cfRule type="duplicateValues" dxfId="6048" priority="32475"/>
    <cfRule type="duplicateValues" dxfId="6047" priority="32476"/>
    <cfRule type="duplicateValues" dxfId="6046" priority="32477"/>
    <cfRule type="duplicateValues" dxfId="6045" priority="32478"/>
    <cfRule type="duplicateValues" dxfId="6044" priority="32479"/>
    <cfRule type="duplicateValues" dxfId="6043" priority="32480"/>
    <cfRule type="duplicateValues" dxfId="6042" priority="32481"/>
    <cfRule type="duplicateValues" dxfId="6041" priority="32482"/>
    <cfRule type="duplicateValues" dxfId="6040" priority="32483"/>
    <cfRule type="duplicateValues" dxfId="6039" priority="32484"/>
    <cfRule type="duplicateValues" dxfId="6038" priority="32485"/>
    <cfRule type="duplicateValues" dxfId="6037" priority="32486"/>
    <cfRule type="duplicateValues" dxfId="6036" priority="32487"/>
    <cfRule type="duplicateValues" dxfId="6035" priority="32488"/>
    <cfRule type="duplicateValues" dxfId="6034" priority="32489"/>
    <cfRule type="duplicateValues" dxfId="6033" priority="32490"/>
    <cfRule type="duplicateValues" dxfId="6032" priority="32491"/>
    <cfRule type="duplicateValues" dxfId="6031" priority="32492"/>
    <cfRule type="duplicateValues" dxfId="6030" priority="32493"/>
    <cfRule type="duplicateValues" dxfId="6029" priority="32494"/>
    <cfRule type="duplicateValues" dxfId="6028" priority="32495"/>
    <cfRule type="duplicateValues" dxfId="6027" priority="32496"/>
    <cfRule type="duplicateValues" dxfId="6026" priority="32497"/>
    <cfRule type="duplicateValues" dxfId="6025" priority="32498"/>
    <cfRule type="duplicateValues" dxfId="6024" priority="32499"/>
    <cfRule type="duplicateValues" dxfId="6023" priority="32500"/>
    <cfRule type="duplicateValues" dxfId="6022" priority="32501"/>
  </conditionalFormatting>
  <conditionalFormatting sqref="A177">
    <cfRule type="duplicateValues" dxfId="6021" priority="5908"/>
    <cfRule type="duplicateValues" dxfId="6020" priority="5909"/>
    <cfRule type="duplicateValues" dxfId="6019" priority="5910"/>
    <cfRule type="duplicateValues" dxfId="6018" priority="5911"/>
    <cfRule type="duplicateValues" dxfId="6017" priority="5912"/>
    <cfRule type="duplicateValues" dxfId="6016" priority="5913"/>
    <cfRule type="duplicateValues" dxfId="6015" priority="5914"/>
    <cfRule type="duplicateValues" dxfId="6014" priority="5915"/>
    <cfRule type="duplicateValues" dxfId="6013" priority="5916"/>
    <cfRule type="duplicateValues" dxfId="6012" priority="5917"/>
    <cfRule type="duplicateValues" dxfId="6011" priority="5918"/>
    <cfRule type="duplicateValues" dxfId="6010" priority="5919"/>
    <cfRule type="duplicateValues" dxfId="6009" priority="5920"/>
    <cfRule type="duplicateValues" dxfId="6008" priority="5921"/>
    <cfRule type="duplicateValues" dxfId="6007" priority="5922"/>
    <cfRule type="duplicateValues" dxfId="6006" priority="5923"/>
    <cfRule type="duplicateValues" dxfId="6005" priority="5924"/>
    <cfRule type="duplicateValues" dxfId="6004" priority="5925"/>
    <cfRule type="duplicateValues" dxfId="6003" priority="5926"/>
    <cfRule type="duplicateValues" dxfId="6002" priority="5927"/>
    <cfRule type="duplicateValues" dxfId="6001" priority="5928"/>
    <cfRule type="duplicateValues" dxfId="6000" priority="5929"/>
    <cfRule type="duplicateValues" dxfId="5999" priority="5930"/>
    <cfRule type="duplicateValues" dxfId="5998" priority="5931"/>
    <cfRule type="duplicateValues" dxfId="5997" priority="5932"/>
    <cfRule type="duplicateValues" dxfId="5996" priority="5933"/>
    <cfRule type="duplicateValues" dxfId="5995" priority="5934"/>
    <cfRule type="duplicateValues" dxfId="5994" priority="5935"/>
    <cfRule type="duplicateValues" dxfId="5993" priority="5936"/>
    <cfRule type="duplicateValues" dxfId="5992" priority="5937"/>
    <cfRule type="duplicateValues" dxfId="5991" priority="5938"/>
  </conditionalFormatting>
  <conditionalFormatting sqref="A178:A184">
    <cfRule type="duplicateValues" dxfId="5990" priority="4753"/>
    <cfRule type="duplicateValues" dxfId="5989" priority="4754"/>
    <cfRule type="duplicateValues" dxfId="5988" priority="4755"/>
    <cfRule type="duplicateValues" dxfId="5987" priority="4756"/>
    <cfRule type="duplicateValues" dxfId="5986" priority="4757"/>
    <cfRule type="duplicateValues" dxfId="5985" priority="4758"/>
    <cfRule type="duplicateValues" dxfId="5984" priority="4759"/>
    <cfRule type="duplicateValues" dxfId="5983" priority="4760"/>
    <cfRule type="duplicateValues" dxfId="5982" priority="4761"/>
    <cfRule type="duplicateValues" dxfId="5981" priority="4762"/>
    <cfRule type="duplicateValues" dxfId="5980" priority="4763"/>
    <cfRule type="duplicateValues" dxfId="5979" priority="4764"/>
    <cfRule type="duplicateValues" dxfId="5978" priority="4765"/>
    <cfRule type="duplicateValues" dxfId="5977" priority="4766"/>
    <cfRule type="duplicateValues" dxfId="5976" priority="4767"/>
    <cfRule type="duplicateValues" dxfId="5975" priority="4768"/>
    <cfRule type="duplicateValues" dxfId="5974" priority="4769"/>
    <cfRule type="duplicateValues" dxfId="5973" priority="4770"/>
    <cfRule type="duplicateValues" dxfId="5972" priority="4771"/>
    <cfRule type="duplicateValues" dxfId="5971" priority="4772"/>
    <cfRule type="duplicateValues" dxfId="5970" priority="4773"/>
    <cfRule type="duplicateValues" dxfId="5969" priority="4774"/>
    <cfRule type="duplicateValues" dxfId="5968" priority="4775"/>
    <cfRule type="duplicateValues" dxfId="5967" priority="4776"/>
    <cfRule type="duplicateValues" dxfId="5966" priority="4777"/>
    <cfRule type="duplicateValues" dxfId="5965" priority="4778"/>
    <cfRule type="duplicateValues" dxfId="5964" priority="4779"/>
    <cfRule type="duplicateValues" dxfId="5963" priority="4780"/>
    <cfRule type="duplicateValues" dxfId="5962" priority="4781"/>
    <cfRule type="duplicateValues" dxfId="5961" priority="4782"/>
    <cfRule type="duplicateValues" dxfId="5960" priority="4783"/>
    <cfRule type="duplicateValues" dxfId="5959" priority="4784"/>
    <cfRule type="duplicateValues" dxfId="5958" priority="4785"/>
    <cfRule type="duplicateValues" dxfId="5957" priority="4786"/>
    <cfRule type="duplicateValues" dxfId="5956" priority="4787"/>
    <cfRule type="duplicateValues" dxfId="5955" priority="4788"/>
  </conditionalFormatting>
  <conditionalFormatting sqref="A185">
    <cfRule type="duplicateValues" dxfId="5954" priority="5862"/>
    <cfRule type="duplicateValues" dxfId="5953" priority="5863"/>
    <cfRule type="duplicateValues" dxfId="5952" priority="5864"/>
    <cfRule type="duplicateValues" dxfId="5951" priority="5865"/>
    <cfRule type="duplicateValues" dxfId="5950" priority="5866"/>
    <cfRule type="duplicateValues" dxfId="5949" priority="5867"/>
    <cfRule type="duplicateValues" dxfId="5948" priority="5868"/>
    <cfRule type="duplicateValues" dxfId="5947" priority="5869"/>
    <cfRule type="duplicateValues" dxfId="5946" priority="5870"/>
    <cfRule type="duplicateValues" dxfId="5945" priority="5871"/>
    <cfRule type="duplicateValues" dxfId="5944" priority="5872"/>
    <cfRule type="duplicateValues" dxfId="5943" priority="5873"/>
    <cfRule type="duplicateValues" dxfId="5942" priority="5874"/>
    <cfRule type="duplicateValues" dxfId="5941" priority="5875"/>
    <cfRule type="duplicateValues" dxfId="5940" priority="5876"/>
    <cfRule type="duplicateValues" dxfId="5939" priority="5877"/>
    <cfRule type="duplicateValues" dxfId="5938" priority="5878"/>
    <cfRule type="duplicateValues" dxfId="5937" priority="5879"/>
    <cfRule type="duplicateValues" dxfId="5936" priority="5880"/>
    <cfRule type="duplicateValues" dxfId="5935" priority="5881"/>
    <cfRule type="duplicateValues" dxfId="5934" priority="5882"/>
    <cfRule type="duplicateValues" dxfId="5933" priority="5883"/>
    <cfRule type="duplicateValues" dxfId="5932" priority="5884"/>
    <cfRule type="duplicateValues" dxfId="5931" priority="5885"/>
    <cfRule type="duplicateValues" dxfId="5930" priority="5886"/>
    <cfRule type="duplicateValues" dxfId="5929" priority="5887"/>
    <cfRule type="duplicateValues" dxfId="5928" priority="5888"/>
    <cfRule type="duplicateValues" dxfId="5927" priority="5889"/>
    <cfRule type="duplicateValues" dxfId="5926" priority="5890"/>
    <cfRule type="duplicateValues" dxfId="5925" priority="5891"/>
    <cfRule type="duplicateValues" dxfId="5924" priority="5892"/>
    <cfRule type="duplicateValues" dxfId="5923" priority="5893"/>
    <cfRule type="duplicateValues" dxfId="5922" priority="5894"/>
    <cfRule type="duplicateValues" dxfId="5921" priority="5895"/>
    <cfRule type="duplicateValues" dxfId="5920" priority="5896"/>
    <cfRule type="duplicateValues" dxfId="5919" priority="5897"/>
    <cfRule type="duplicateValues" dxfId="5918" priority="5898"/>
    <cfRule type="duplicateValues" dxfId="5917" priority="5899"/>
    <cfRule type="duplicateValues" dxfId="5916" priority="5900"/>
    <cfRule type="duplicateValues" dxfId="5915" priority="5901"/>
    <cfRule type="duplicateValues" dxfId="5914" priority="5902"/>
    <cfRule type="duplicateValues" dxfId="5913" priority="5903"/>
    <cfRule type="duplicateValues" dxfId="5912" priority="5904"/>
    <cfRule type="duplicateValues" dxfId="5911" priority="5905"/>
    <cfRule type="duplicateValues" dxfId="5910" priority="5906"/>
    <cfRule type="duplicateValues" dxfId="5909" priority="5907"/>
  </conditionalFormatting>
  <conditionalFormatting sqref="A186">
    <cfRule type="duplicateValues" dxfId="5908" priority="5857"/>
    <cfRule type="duplicateValues" dxfId="5907" priority="5858"/>
    <cfRule type="duplicateValues" dxfId="5906" priority="5859"/>
    <cfRule type="duplicateValues" dxfId="5905" priority="5860"/>
    <cfRule type="duplicateValues" dxfId="5904" priority="5861"/>
  </conditionalFormatting>
  <conditionalFormatting sqref="A187">
    <cfRule type="duplicateValues" dxfId="5903" priority="5819"/>
    <cfRule type="duplicateValues" dxfId="5902" priority="5820"/>
    <cfRule type="duplicateValues" dxfId="5901" priority="5821"/>
    <cfRule type="duplicateValues" dxfId="5900" priority="5822"/>
    <cfRule type="duplicateValues" dxfId="5899" priority="5823"/>
    <cfRule type="duplicateValues" dxfId="5898" priority="5824"/>
    <cfRule type="duplicateValues" dxfId="5897" priority="5825"/>
    <cfRule type="duplicateValues" dxfId="5896" priority="5826"/>
    <cfRule type="duplicateValues" dxfId="5895" priority="5827"/>
    <cfRule type="duplicateValues" dxfId="5894" priority="5828"/>
    <cfRule type="duplicateValues" dxfId="5893" priority="5829"/>
    <cfRule type="duplicateValues" dxfId="5892" priority="5830"/>
    <cfRule type="duplicateValues" dxfId="5891" priority="5831"/>
    <cfRule type="duplicateValues" dxfId="5890" priority="5832"/>
    <cfRule type="duplicateValues" dxfId="5889" priority="5833"/>
    <cfRule type="duplicateValues" dxfId="5888" priority="5834"/>
    <cfRule type="duplicateValues" dxfId="5887" priority="5835"/>
    <cfRule type="duplicateValues" dxfId="5886" priority="5836"/>
    <cfRule type="duplicateValues" dxfId="5885" priority="5837"/>
    <cfRule type="duplicateValues" dxfId="5884" priority="5838"/>
    <cfRule type="duplicateValues" dxfId="5883" priority="5839"/>
    <cfRule type="duplicateValues" dxfId="5882" priority="5840"/>
    <cfRule type="duplicateValues" dxfId="5881" priority="5841"/>
    <cfRule type="duplicateValues" dxfId="5880" priority="5842"/>
    <cfRule type="duplicateValues" dxfId="5879" priority="5843"/>
    <cfRule type="duplicateValues" dxfId="5878" priority="5844"/>
    <cfRule type="duplicateValues" dxfId="5877" priority="5845"/>
    <cfRule type="duplicateValues" dxfId="5876" priority="5846"/>
    <cfRule type="duplicateValues" dxfId="5875" priority="5847"/>
    <cfRule type="duplicateValues" dxfId="5874" priority="5848"/>
    <cfRule type="duplicateValues" dxfId="5873" priority="5849"/>
    <cfRule type="duplicateValues" dxfId="5872" priority="5850"/>
    <cfRule type="duplicateValues" dxfId="5871" priority="5851"/>
    <cfRule type="duplicateValues" dxfId="5870" priority="5852"/>
    <cfRule type="duplicateValues" dxfId="5869" priority="5853"/>
    <cfRule type="duplicateValues" dxfId="5868" priority="5854"/>
    <cfRule type="duplicateValues" dxfId="5867" priority="5855"/>
    <cfRule type="duplicateValues" dxfId="5866" priority="5856"/>
  </conditionalFormatting>
  <conditionalFormatting sqref="A188">
    <cfRule type="duplicateValues" dxfId="5865" priority="5777"/>
    <cfRule type="duplicateValues" dxfId="5864" priority="5778"/>
    <cfRule type="duplicateValues" dxfId="5863" priority="5779"/>
    <cfRule type="duplicateValues" dxfId="5862" priority="5780"/>
    <cfRule type="duplicateValues" dxfId="5861" priority="5781"/>
    <cfRule type="duplicateValues" dxfId="5860" priority="5782"/>
    <cfRule type="duplicateValues" dxfId="5859" priority="5783"/>
    <cfRule type="duplicateValues" dxfId="5858" priority="5784"/>
    <cfRule type="duplicateValues" dxfId="5857" priority="5785"/>
    <cfRule type="duplicateValues" dxfId="5856" priority="5786"/>
    <cfRule type="duplicateValues" dxfId="5855" priority="5787"/>
    <cfRule type="duplicateValues" dxfId="5854" priority="5788"/>
    <cfRule type="duplicateValues" dxfId="5853" priority="5789"/>
    <cfRule type="duplicateValues" dxfId="5852" priority="5790"/>
    <cfRule type="duplicateValues" dxfId="5851" priority="5791"/>
    <cfRule type="duplicateValues" dxfId="5850" priority="5792"/>
    <cfRule type="duplicateValues" dxfId="5849" priority="5793"/>
    <cfRule type="duplicateValues" dxfId="5848" priority="5794"/>
    <cfRule type="duplicateValues" dxfId="5847" priority="5795"/>
    <cfRule type="duplicateValues" dxfId="5846" priority="5796"/>
    <cfRule type="duplicateValues" dxfId="5845" priority="5797"/>
    <cfRule type="duplicateValues" dxfId="5844" priority="5798"/>
    <cfRule type="duplicateValues" dxfId="5843" priority="5799"/>
    <cfRule type="duplicateValues" dxfId="5842" priority="5800"/>
    <cfRule type="duplicateValues" dxfId="5841" priority="5801"/>
    <cfRule type="duplicateValues" dxfId="5840" priority="5802"/>
    <cfRule type="duplicateValues" dxfId="5839" priority="5803"/>
    <cfRule type="duplicateValues" dxfId="5838" priority="5804"/>
    <cfRule type="duplicateValues" dxfId="5837" priority="5805"/>
    <cfRule type="duplicateValues" dxfId="5836" priority="5806"/>
    <cfRule type="duplicateValues" dxfId="5835" priority="5807"/>
    <cfRule type="duplicateValues" dxfId="5834" priority="5808"/>
    <cfRule type="duplicateValues" dxfId="5833" priority="5809"/>
    <cfRule type="duplicateValues" dxfId="5832" priority="5810"/>
    <cfRule type="duplicateValues" dxfId="5831" priority="5811"/>
    <cfRule type="duplicateValues" dxfId="5830" priority="5812"/>
    <cfRule type="duplicateValues" dxfId="5829" priority="5813"/>
    <cfRule type="duplicateValues" dxfId="5828" priority="5814"/>
    <cfRule type="duplicateValues" dxfId="5827" priority="5815"/>
    <cfRule type="duplicateValues" dxfId="5826" priority="5816"/>
    <cfRule type="duplicateValues" dxfId="5825" priority="5817"/>
    <cfRule type="duplicateValues" dxfId="5824" priority="5818"/>
  </conditionalFormatting>
  <conditionalFormatting sqref="A193">
    <cfRule type="duplicateValues" dxfId="5823" priority="5764"/>
    <cfRule type="duplicateValues" dxfId="5822" priority="5765"/>
    <cfRule type="duplicateValues" dxfId="5821" priority="5766"/>
    <cfRule type="duplicateValues" dxfId="5820" priority="5767"/>
    <cfRule type="duplicateValues" dxfId="5819" priority="5768"/>
    <cfRule type="duplicateValues" dxfId="5818" priority="5769"/>
    <cfRule type="duplicateValues" dxfId="5817" priority="5770"/>
    <cfRule type="duplicateValues" dxfId="5816" priority="5771"/>
    <cfRule type="duplicateValues" dxfId="5815" priority="5772"/>
    <cfRule type="duplicateValues" dxfId="5814" priority="5773"/>
    <cfRule type="duplicateValues" dxfId="5813" priority="5774"/>
    <cfRule type="duplicateValues" dxfId="5812" priority="5775"/>
    <cfRule type="duplicateValues" dxfId="5811" priority="5776"/>
  </conditionalFormatting>
  <conditionalFormatting sqref="A194">
    <cfRule type="duplicateValues" dxfId="5810" priority="5749"/>
    <cfRule type="duplicateValues" dxfId="5809" priority="5750"/>
    <cfRule type="duplicateValues" dxfId="5808" priority="5751"/>
    <cfRule type="duplicateValues" dxfId="5807" priority="5752"/>
    <cfRule type="duplicateValues" dxfId="5806" priority="5753"/>
    <cfRule type="duplicateValues" dxfId="5805" priority="5754"/>
    <cfRule type="duplicateValues" dxfId="5804" priority="5755"/>
    <cfRule type="duplicateValues" dxfId="5803" priority="5756"/>
    <cfRule type="duplicateValues" dxfId="5802" priority="5757"/>
    <cfRule type="duplicateValues" dxfId="5801" priority="5758"/>
    <cfRule type="duplicateValues" dxfId="5800" priority="5759"/>
    <cfRule type="duplicateValues" dxfId="5799" priority="5760"/>
    <cfRule type="duplicateValues" dxfId="5798" priority="5761"/>
    <cfRule type="duplicateValues" dxfId="5797" priority="5762"/>
    <cfRule type="duplicateValues" dxfId="5796" priority="5763"/>
  </conditionalFormatting>
  <conditionalFormatting sqref="A203">
    <cfRule type="duplicateValues" dxfId="5795" priority="5717"/>
    <cfRule type="duplicateValues" dxfId="5794" priority="5718"/>
    <cfRule type="duplicateValues" dxfId="5793" priority="5719"/>
    <cfRule type="duplicateValues" dxfId="5792" priority="5720"/>
    <cfRule type="duplicateValues" dxfId="5791" priority="5721"/>
    <cfRule type="duplicateValues" dxfId="5790" priority="5722"/>
    <cfRule type="duplicateValues" dxfId="5789" priority="5723"/>
    <cfRule type="duplicateValues" dxfId="5788" priority="5724"/>
    <cfRule type="duplicateValues" dxfId="5787" priority="5725"/>
    <cfRule type="duplicateValues" dxfId="5786" priority="5726"/>
    <cfRule type="duplicateValues" dxfId="5785" priority="5727"/>
    <cfRule type="duplicateValues" dxfId="5784" priority="5728"/>
    <cfRule type="duplicateValues" dxfId="5783" priority="5729"/>
    <cfRule type="duplicateValues" dxfId="5782" priority="5730"/>
    <cfRule type="duplicateValues" dxfId="5781" priority="5731"/>
    <cfRule type="duplicateValues" dxfId="5780" priority="5732"/>
    <cfRule type="duplicateValues" dxfId="5779" priority="5733"/>
    <cfRule type="duplicateValues" dxfId="5778" priority="5734"/>
    <cfRule type="duplicateValues" dxfId="5777" priority="5735"/>
    <cfRule type="duplicateValues" dxfId="5776" priority="5736"/>
    <cfRule type="duplicateValues" dxfId="5775" priority="5737"/>
    <cfRule type="duplicateValues" dxfId="5774" priority="5738"/>
    <cfRule type="duplicateValues" dxfId="5773" priority="5739"/>
    <cfRule type="duplicateValues" dxfId="5772" priority="5740"/>
    <cfRule type="duplicateValues" dxfId="5771" priority="5741"/>
    <cfRule type="duplicateValues" dxfId="5770" priority="5742"/>
    <cfRule type="duplicateValues" dxfId="5769" priority="5743"/>
    <cfRule type="duplicateValues" dxfId="5768" priority="5744"/>
    <cfRule type="duplicateValues" dxfId="5767" priority="5745"/>
    <cfRule type="duplicateValues" dxfId="5766" priority="5746"/>
    <cfRule type="duplicateValues" dxfId="5765" priority="5747"/>
    <cfRule type="duplicateValues" dxfId="5764" priority="5748"/>
  </conditionalFormatting>
  <conditionalFormatting sqref="A204">
    <cfRule type="duplicateValues" dxfId="5763" priority="5685"/>
    <cfRule type="duplicateValues" dxfId="5762" priority="5686"/>
    <cfRule type="duplicateValues" dxfId="5761" priority="5687"/>
    <cfRule type="duplicateValues" dxfId="5760" priority="5688"/>
    <cfRule type="duplicateValues" dxfId="5759" priority="5689"/>
    <cfRule type="duplicateValues" dxfId="5758" priority="5690"/>
    <cfRule type="duplicateValues" dxfId="5757" priority="5691"/>
    <cfRule type="duplicateValues" dxfId="5756" priority="5692"/>
    <cfRule type="duplicateValues" dxfId="5755" priority="5693"/>
    <cfRule type="duplicateValues" dxfId="5754" priority="5694"/>
    <cfRule type="duplicateValues" dxfId="5753" priority="5695"/>
    <cfRule type="duplicateValues" dxfId="5752" priority="5696"/>
    <cfRule type="duplicateValues" dxfId="5751" priority="5697"/>
    <cfRule type="duplicateValues" dxfId="5750" priority="5698"/>
    <cfRule type="duplicateValues" dxfId="5749" priority="5699"/>
    <cfRule type="duplicateValues" dxfId="5748" priority="5700"/>
    <cfRule type="duplicateValues" dxfId="5747" priority="5701"/>
    <cfRule type="duplicateValues" dxfId="5746" priority="5702"/>
    <cfRule type="duplicateValues" dxfId="5745" priority="5703"/>
    <cfRule type="duplicateValues" dxfId="5744" priority="5704"/>
    <cfRule type="duplicateValues" dxfId="5743" priority="5705"/>
    <cfRule type="duplicateValues" dxfId="5742" priority="5706"/>
    <cfRule type="duplicateValues" dxfId="5741" priority="5707"/>
    <cfRule type="duplicateValues" dxfId="5740" priority="5708"/>
    <cfRule type="duplicateValues" dxfId="5739" priority="5709"/>
    <cfRule type="duplicateValues" dxfId="5738" priority="5710"/>
    <cfRule type="duplicateValues" dxfId="5737" priority="5711"/>
    <cfRule type="duplicateValues" dxfId="5736" priority="5712"/>
    <cfRule type="duplicateValues" dxfId="5735" priority="5713"/>
    <cfRule type="duplicateValues" dxfId="5734" priority="5714"/>
    <cfRule type="duplicateValues" dxfId="5733" priority="5715"/>
    <cfRule type="duplicateValues" dxfId="5732" priority="5716"/>
  </conditionalFormatting>
  <conditionalFormatting sqref="A206:A207">
    <cfRule type="duplicateValues" dxfId="5731" priority="4748"/>
    <cfRule type="duplicateValues" dxfId="5730" priority="4749"/>
    <cfRule type="duplicateValues" dxfId="5729" priority="4750"/>
    <cfRule type="duplicateValues" dxfId="5728" priority="4751"/>
    <cfRule type="duplicateValues" dxfId="5727" priority="4752"/>
  </conditionalFormatting>
  <conditionalFormatting sqref="A211">
    <cfRule type="duplicateValues" dxfId="5726" priority="5654"/>
    <cfRule type="duplicateValues" dxfId="5725" priority="5655"/>
    <cfRule type="duplicateValues" dxfId="5724" priority="5656"/>
    <cfRule type="duplicateValues" dxfId="5723" priority="5657"/>
    <cfRule type="duplicateValues" dxfId="5722" priority="5658"/>
    <cfRule type="duplicateValues" dxfId="5721" priority="5659"/>
    <cfRule type="duplicateValues" dxfId="5720" priority="5660"/>
    <cfRule type="duplicateValues" dxfId="5719" priority="5661"/>
    <cfRule type="duplicateValues" dxfId="5718" priority="5662"/>
    <cfRule type="duplicateValues" dxfId="5717" priority="5663"/>
    <cfRule type="duplicateValues" dxfId="5716" priority="5664"/>
    <cfRule type="duplicateValues" dxfId="5715" priority="5665"/>
    <cfRule type="duplicateValues" dxfId="5714" priority="5666"/>
    <cfRule type="duplicateValues" dxfId="5713" priority="5667"/>
    <cfRule type="duplicateValues" dxfId="5712" priority="5668"/>
    <cfRule type="duplicateValues" dxfId="5711" priority="5669"/>
    <cfRule type="duplicateValues" dxfId="5710" priority="5670"/>
    <cfRule type="duplicateValues" dxfId="5709" priority="5671"/>
    <cfRule type="duplicateValues" dxfId="5708" priority="5672"/>
    <cfRule type="duplicateValues" dxfId="5707" priority="5673"/>
    <cfRule type="duplicateValues" dxfId="5706" priority="5674"/>
    <cfRule type="duplicateValues" dxfId="5705" priority="5675"/>
    <cfRule type="duplicateValues" dxfId="5704" priority="5676"/>
    <cfRule type="duplicateValues" dxfId="5703" priority="5677"/>
    <cfRule type="duplicateValues" dxfId="5702" priority="5678"/>
    <cfRule type="duplicateValues" dxfId="5701" priority="5679"/>
    <cfRule type="duplicateValues" dxfId="5700" priority="5680"/>
    <cfRule type="duplicateValues" dxfId="5699" priority="5681"/>
    <cfRule type="duplicateValues" dxfId="5698" priority="5682"/>
    <cfRule type="duplicateValues" dxfId="5697" priority="5683"/>
    <cfRule type="duplicateValues" dxfId="5696" priority="5684"/>
  </conditionalFormatting>
  <conditionalFormatting sqref="A212">
    <cfRule type="duplicateValues" dxfId="5695" priority="5617"/>
    <cfRule type="duplicateValues" dxfId="5694" priority="5618"/>
    <cfRule type="duplicateValues" dxfId="5693" priority="5619"/>
    <cfRule type="duplicateValues" dxfId="5692" priority="5620"/>
    <cfRule type="duplicateValues" dxfId="5691" priority="5621"/>
    <cfRule type="duplicateValues" dxfId="5690" priority="5622"/>
    <cfRule type="duplicateValues" dxfId="5689" priority="5623"/>
    <cfRule type="duplicateValues" dxfId="5688" priority="5624"/>
    <cfRule type="duplicateValues" dxfId="5687" priority="5625"/>
    <cfRule type="duplicateValues" dxfId="5686" priority="5626"/>
    <cfRule type="duplicateValues" dxfId="5685" priority="5627"/>
    <cfRule type="duplicateValues" dxfId="5684" priority="5628"/>
    <cfRule type="duplicateValues" dxfId="5683" priority="5629"/>
    <cfRule type="duplicateValues" dxfId="5682" priority="5630"/>
    <cfRule type="duplicateValues" dxfId="5681" priority="5631"/>
    <cfRule type="duplicateValues" dxfId="5680" priority="5632"/>
    <cfRule type="duplicateValues" dxfId="5679" priority="5633"/>
    <cfRule type="duplicateValues" dxfId="5678" priority="5634"/>
    <cfRule type="duplicateValues" dxfId="5677" priority="5635"/>
    <cfRule type="duplicateValues" dxfId="5676" priority="5636"/>
    <cfRule type="duplicateValues" dxfId="5675" priority="5637"/>
    <cfRule type="duplicateValues" dxfId="5674" priority="5638"/>
    <cfRule type="duplicateValues" dxfId="5673" priority="5639"/>
    <cfRule type="duplicateValues" dxfId="5672" priority="5640"/>
    <cfRule type="duplicateValues" dxfId="5671" priority="5641"/>
    <cfRule type="duplicateValues" dxfId="5670" priority="5642"/>
    <cfRule type="duplicateValues" dxfId="5669" priority="5643"/>
    <cfRule type="duplicateValues" dxfId="5668" priority="5644"/>
    <cfRule type="duplicateValues" dxfId="5667" priority="5645"/>
    <cfRule type="duplicateValues" dxfId="5666" priority="5646"/>
    <cfRule type="duplicateValues" dxfId="5665" priority="5647"/>
    <cfRule type="duplicateValues" dxfId="5664" priority="5648"/>
    <cfRule type="duplicateValues" dxfId="5663" priority="5649"/>
    <cfRule type="duplicateValues" dxfId="5662" priority="5650"/>
    <cfRule type="duplicateValues" dxfId="5661" priority="5651"/>
    <cfRule type="duplicateValues" dxfId="5660" priority="5652"/>
    <cfRule type="duplicateValues" dxfId="5659" priority="5653"/>
  </conditionalFormatting>
  <conditionalFormatting sqref="A229">
    <cfRule type="duplicateValues" dxfId="5658" priority="5584"/>
    <cfRule type="duplicateValues" dxfId="5657" priority="5585"/>
    <cfRule type="duplicateValues" dxfId="5656" priority="5586"/>
    <cfRule type="duplicateValues" dxfId="5655" priority="5587"/>
    <cfRule type="duplicateValues" dxfId="5654" priority="5588"/>
    <cfRule type="duplicateValues" dxfId="5653" priority="5589"/>
    <cfRule type="duplicateValues" dxfId="5652" priority="5590"/>
    <cfRule type="duplicateValues" dxfId="5651" priority="5591"/>
    <cfRule type="duplicateValues" dxfId="5650" priority="5592"/>
    <cfRule type="duplicateValues" dxfId="5649" priority="5593"/>
    <cfRule type="duplicateValues" dxfId="5648" priority="5594"/>
    <cfRule type="duplicateValues" dxfId="5647" priority="5595"/>
    <cfRule type="duplicateValues" dxfId="5646" priority="5596"/>
    <cfRule type="duplicateValues" dxfId="5645" priority="5597"/>
    <cfRule type="duplicateValues" dxfId="5644" priority="5598"/>
    <cfRule type="duplicateValues" dxfId="5643" priority="5599"/>
    <cfRule type="duplicateValues" dxfId="5642" priority="5600"/>
    <cfRule type="duplicateValues" dxfId="5641" priority="5601"/>
    <cfRule type="duplicateValues" dxfId="5640" priority="5602"/>
    <cfRule type="duplicateValues" dxfId="5639" priority="5603"/>
    <cfRule type="duplicateValues" dxfId="5638" priority="5604"/>
    <cfRule type="duplicateValues" dxfId="5637" priority="5605"/>
    <cfRule type="duplicateValues" dxfId="5636" priority="5606"/>
    <cfRule type="duplicateValues" dxfId="5635" priority="5607"/>
    <cfRule type="duplicateValues" dxfId="5634" priority="5608"/>
    <cfRule type="duplicateValues" dxfId="5633" priority="5609"/>
    <cfRule type="duplicateValues" dxfId="5632" priority="5610"/>
    <cfRule type="duplicateValues" dxfId="5631" priority="5611"/>
    <cfRule type="duplicateValues" dxfId="5630" priority="5612"/>
    <cfRule type="duplicateValues" dxfId="5629" priority="5613"/>
    <cfRule type="duplicateValues" dxfId="5628" priority="5614"/>
    <cfRule type="duplicateValues" dxfId="5627" priority="5615"/>
    <cfRule type="duplicateValues" dxfId="5626" priority="5616"/>
  </conditionalFormatting>
  <conditionalFormatting sqref="A238">
    <cfRule type="duplicateValues" dxfId="5625" priority="1492"/>
    <cfRule type="duplicateValues" dxfId="5624" priority="1493"/>
    <cfRule type="duplicateValues" dxfId="5623" priority="1494"/>
    <cfRule type="duplicateValues" dxfId="5622" priority="1495"/>
    <cfRule type="duplicateValues" dxfId="5621" priority="1496"/>
    <cfRule type="duplicateValues" dxfId="5620" priority="1497"/>
    <cfRule type="duplicateValues" dxfId="5619" priority="1498"/>
    <cfRule type="duplicateValues" dxfId="5618" priority="1499"/>
    <cfRule type="duplicateValues" dxfId="5617" priority="1500"/>
    <cfRule type="duplicateValues" dxfId="5616" priority="1501"/>
    <cfRule type="duplicateValues" dxfId="5615" priority="1502"/>
    <cfRule type="duplicateValues" dxfId="5614" priority="1503"/>
    <cfRule type="duplicateValues" dxfId="5613" priority="1504"/>
    <cfRule type="duplicateValues" dxfId="5612" priority="1505"/>
    <cfRule type="duplicateValues" dxfId="5611" priority="1506"/>
    <cfRule type="duplicateValues" dxfId="5610" priority="1507"/>
    <cfRule type="duplicateValues" dxfId="5609" priority="1508"/>
    <cfRule type="duplicateValues" dxfId="5608" priority="1509"/>
    <cfRule type="duplicateValues" dxfId="5607" priority="1510"/>
    <cfRule type="duplicateValues" dxfId="5606" priority="1511"/>
    <cfRule type="duplicateValues" dxfId="5605" priority="1512"/>
    <cfRule type="duplicateValues" dxfId="5604" priority="1513"/>
    <cfRule type="duplicateValues" dxfId="5603" priority="1514"/>
    <cfRule type="duplicateValues" dxfId="5602" priority="1515"/>
    <cfRule type="duplicateValues" dxfId="5601" priority="1516"/>
    <cfRule type="duplicateValues" dxfId="5600" priority="1517"/>
    <cfRule type="duplicateValues" dxfId="5599" priority="1518"/>
    <cfRule type="duplicateValues" dxfId="5598" priority="1519"/>
    <cfRule type="duplicateValues" dxfId="5597" priority="1520"/>
    <cfRule type="duplicateValues" dxfId="5596" priority="1521"/>
    <cfRule type="duplicateValues" dxfId="5595" priority="1522"/>
    <cfRule type="duplicateValues" dxfId="5594" priority="1523"/>
    <cfRule type="duplicateValues" dxfId="5593" priority="1524"/>
    <cfRule type="duplicateValues" dxfId="5592" priority="1525"/>
    <cfRule type="duplicateValues" dxfId="5591" priority="1526"/>
    <cfRule type="duplicateValues" dxfId="5590" priority="1527"/>
    <cfRule type="duplicateValues" dxfId="5589" priority="1528"/>
    <cfRule type="duplicateValues" dxfId="5588" priority="1529"/>
  </conditionalFormatting>
  <conditionalFormatting sqref="A243:A245">
    <cfRule type="duplicateValues" dxfId="5587" priority="4747"/>
  </conditionalFormatting>
  <conditionalFormatting sqref="A252">
    <cfRule type="duplicateValues" dxfId="5586" priority="5554"/>
    <cfRule type="duplicateValues" dxfId="5585" priority="5555"/>
    <cfRule type="duplicateValues" dxfId="5584" priority="5556"/>
    <cfRule type="duplicateValues" dxfId="5583" priority="5557"/>
    <cfRule type="duplicateValues" dxfId="5582" priority="5558"/>
    <cfRule type="duplicateValues" dxfId="5581" priority="5559"/>
    <cfRule type="duplicateValues" dxfId="5580" priority="5560"/>
    <cfRule type="duplicateValues" dxfId="5579" priority="5561"/>
    <cfRule type="duplicateValues" dxfId="5578" priority="5562"/>
    <cfRule type="duplicateValues" dxfId="5577" priority="5563"/>
    <cfRule type="duplicateValues" dxfId="5576" priority="5564"/>
    <cfRule type="duplicateValues" dxfId="5575" priority="5565"/>
    <cfRule type="duplicateValues" dxfId="5574" priority="5566"/>
    <cfRule type="duplicateValues" dxfId="5573" priority="5567"/>
    <cfRule type="duplicateValues" dxfId="5572" priority="5568"/>
    <cfRule type="duplicateValues" dxfId="5571" priority="5569"/>
    <cfRule type="duplicateValues" dxfId="5570" priority="5570"/>
    <cfRule type="duplicateValues" dxfId="5569" priority="5571"/>
    <cfRule type="duplicateValues" dxfId="5568" priority="5572"/>
    <cfRule type="duplicateValues" dxfId="5567" priority="5573"/>
    <cfRule type="duplicateValues" dxfId="5566" priority="5574"/>
    <cfRule type="duplicateValues" dxfId="5565" priority="5575"/>
    <cfRule type="duplicateValues" dxfId="5564" priority="5576"/>
    <cfRule type="duplicateValues" dxfId="5563" priority="5577"/>
    <cfRule type="duplicateValues" dxfId="5562" priority="5578"/>
    <cfRule type="duplicateValues" dxfId="5561" priority="5579"/>
    <cfRule type="duplicateValues" dxfId="5560" priority="5580"/>
    <cfRule type="duplicateValues" dxfId="5559" priority="5581"/>
    <cfRule type="duplicateValues" dxfId="5558" priority="5582"/>
    <cfRule type="duplicateValues" dxfId="5557" priority="5583"/>
  </conditionalFormatting>
  <conditionalFormatting sqref="A254">
    <cfRule type="duplicateValues" dxfId="5556" priority="5512"/>
    <cfRule type="duplicateValues" dxfId="5555" priority="5513"/>
    <cfRule type="duplicateValues" dxfId="5554" priority="5514"/>
    <cfRule type="duplicateValues" dxfId="5553" priority="5515"/>
    <cfRule type="duplicateValues" dxfId="5552" priority="5516"/>
    <cfRule type="duplicateValues" dxfId="5551" priority="5517"/>
    <cfRule type="duplicateValues" dxfId="5550" priority="5518"/>
    <cfRule type="duplicateValues" dxfId="5549" priority="5519"/>
    <cfRule type="duplicateValues" dxfId="5548" priority="5520"/>
    <cfRule type="duplicateValues" dxfId="5547" priority="5521"/>
    <cfRule type="duplicateValues" dxfId="5546" priority="5522"/>
    <cfRule type="duplicateValues" dxfId="5545" priority="5523"/>
    <cfRule type="duplicateValues" dxfId="5544" priority="5524"/>
    <cfRule type="duplicateValues" dxfId="5543" priority="5525"/>
    <cfRule type="duplicateValues" dxfId="5542" priority="5526"/>
    <cfRule type="duplicateValues" dxfId="5541" priority="5527"/>
    <cfRule type="duplicateValues" dxfId="5540" priority="5528"/>
    <cfRule type="duplicateValues" dxfId="5539" priority="5529"/>
    <cfRule type="duplicateValues" dxfId="5538" priority="5530"/>
    <cfRule type="duplicateValues" dxfId="5537" priority="5531"/>
    <cfRule type="duplicateValues" dxfId="5536" priority="5532"/>
    <cfRule type="duplicateValues" dxfId="5535" priority="5533"/>
    <cfRule type="duplicateValues" dxfId="5534" priority="5534"/>
    <cfRule type="duplicateValues" dxfId="5533" priority="5535"/>
    <cfRule type="duplicateValues" dxfId="5532" priority="5536"/>
    <cfRule type="duplicateValues" dxfId="5531" priority="5537"/>
    <cfRule type="duplicateValues" dxfId="5530" priority="5538"/>
    <cfRule type="duplicateValues" dxfId="5529" priority="5539"/>
    <cfRule type="duplicateValues" dxfId="5528" priority="5540"/>
    <cfRule type="duplicateValues" dxfId="5527" priority="5541"/>
    <cfRule type="duplicateValues" dxfId="5526" priority="5542"/>
    <cfRule type="duplicateValues" dxfId="5525" priority="5543"/>
    <cfRule type="duplicateValues" dxfId="5524" priority="5544"/>
    <cfRule type="duplicateValues" dxfId="5523" priority="5545"/>
    <cfRule type="duplicateValues" dxfId="5522" priority="5546"/>
    <cfRule type="duplicateValues" dxfId="5521" priority="5547"/>
    <cfRule type="duplicateValues" dxfId="5520" priority="5548"/>
    <cfRule type="duplicateValues" dxfId="5519" priority="5549"/>
    <cfRule type="duplicateValues" dxfId="5518" priority="5550"/>
    <cfRule type="duplicateValues" dxfId="5517" priority="5551"/>
    <cfRule type="duplicateValues" dxfId="5516" priority="5552"/>
    <cfRule type="duplicateValues" dxfId="5515" priority="5553"/>
  </conditionalFormatting>
  <conditionalFormatting sqref="A255:A267 A139 A53:A94 A4:A15 A137 A189:A237 A295:A307 A313:A356 A270:A293 A141:A186 A17:A23 A101:A132 A239:A253">
    <cfRule type="duplicateValues" dxfId="5514" priority="7790"/>
  </conditionalFormatting>
  <conditionalFormatting sqref="A255:A267 A189:A237 A4:A15 A295:A307 A313:A356 A270:A293 A141:A186 A17:A24 A53:A94 A101:A134 A137:A139 A239:A253">
    <cfRule type="duplicateValues" dxfId="5513" priority="7791"/>
  </conditionalFormatting>
  <conditionalFormatting sqref="A257">
    <cfRule type="duplicateValues" dxfId="5512" priority="5485"/>
    <cfRule type="duplicateValues" dxfId="5511" priority="5486"/>
    <cfRule type="duplicateValues" dxfId="5510" priority="5487"/>
    <cfRule type="duplicateValues" dxfId="5509" priority="5488"/>
    <cfRule type="duplicateValues" dxfId="5508" priority="5489"/>
    <cfRule type="duplicateValues" dxfId="5507" priority="5490"/>
    <cfRule type="duplicateValues" dxfId="5506" priority="5491"/>
    <cfRule type="duplicateValues" dxfId="5505" priority="5492"/>
    <cfRule type="duplicateValues" dxfId="5504" priority="5493"/>
    <cfRule type="duplicateValues" dxfId="5503" priority="5494"/>
    <cfRule type="duplicateValues" dxfId="5502" priority="5495"/>
    <cfRule type="duplicateValues" dxfId="5501" priority="5496"/>
    <cfRule type="duplicateValues" dxfId="5500" priority="5497"/>
    <cfRule type="duplicateValues" dxfId="5499" priority="5498"/>
    <cfRule type="duplicateValues" dxfId="5498" priority="5499"/>
    <cfRule type="duplicateValues" dxfId="5497" priority="5500"/>
    <cfRule type="duplicateValues" dxfId="5496" priority="5501"/>
    <cfRule type="duplicateValues" dxfId="5495" priority="5502"/>
    <cfRule type="duplicateValues" dxfId="5494" priority="5503"/>
    <cfRule type="duplicateValues" dxfId="5493" priority="5504"/>
    <cfRule type="duplicateValues" dxfId="5492" priority="5505"/>
    <cfRule type="duplicateValues" dxfId="5491" priority="5506"/>
    <cfRule type="duplicateValues" dxfId="5490" priority="5507"/>
    <cfRule type="duplicateValues" dxfId="5489" priority="5508"/>
    <cfRule type="duplicateValues" dxfId="5488" priority="5509"/>
    <cfRule type="duplicateValues" dxfId="5487" priority="5510"/>
    <cfRule type="duplicateValues" dxfId="5486" priority="5511"/>
  </conditionalFormatting>
  <conditionalFormatting sqref="A258:A260">
    <cfRule type="duplicateValues" dxfId="5485" priority="4740"/>
    <cfRule type="duplicateValues" dxfId="5484" priority="4741"/>
    <cfRule type="duplicateValues" dxfId="5483" priority="4742"/>
    <cfRule type="duplicateValues" dxfId="5482" priority="4743"/>
    <cfRule type="duplicateValues" dxfId="5481" priority="4744"/>
    <cfRule type="duplicateValues" dxfId="5480" priority="4745"/>
    <cfRule type="duplicateValues" dxfId="5479" priority="4746"/>
  </conditionalFormatting>
  <conditionalFormatting sqref="A261">
    <cfRule type="duplicateValues" dxfId="5478" priority="5457"/>
    <cfRule type="duplicateValues" dxfId="5477" priority="5458"/>
    <cfRule type="duplicateValues" dxfId="5476" priority="5459"/>
    <cfRule type="duplicateValues" dxfId="5475" priority="5460"/>
    <cfRule type="duplicateValues" dxfId="5474" priority="5461"/>
    <cfRule type="duplicateValues" dxfId="5473" priority="5462"/>
    <cfRule type="duplicateValues" dxfId="5472" priority="5463"/>
    <cfRule type="duplicateValues" dxfId="5471" priority="5464"/>
    <cfRule type="duplicateValues" dxfId="5470" priority="5465"/>
    <cfRule type="duplicateValues" dxfId="5469" priority="5466"/>
    <cfRule type="duplicateValues" dxfId="5468" priority="5467"/>
    <cfRule type="duplicateValues" dxfId="5467" priority="5468"/>
    <cfRule type="duplicateValues" dxfId="5466" priority="5469"/>
    <cfRule type="duplicateValues" dxfId="5465" priority="5470"/>
    <cfRule type="duplicateValues" dxfId="5464" priority="5471"/>
    <cfRule type="duplicateValues" dxfId="5463" priority="5472"/>
    <cfRule type="duplicateValues" dxfId="5462" priority="5473"/>
    <cfRule type="duplicateValues" dxfId="5461" priority="5474"/>
    <cfRule type="duplicateValues" dxfId="5460" priority="5475"/>
    <cfRule type="duplicateValues" dxfId="5459" priority="5476"/>
    <cfRule type="duplicateValues" dxfId="5458" priority="5477"/>
    <cfRule type="duplicateValues" dxfId="5457" priority="5478"/>
    <cfRule type="duplicateValues" dxfId="5456" priority="5479"/>
    <cfRule type="duplicateValues" dxfId="5455" priority="5480"/>
    <cfRule type="duplicateValues" dxfId="5454" priority="5481"/>
    <cfRule type="duplicateValues" dxfId="5453" priority="5482"/>
    <cfRule type="duplicateValues" dxfId="5452" priority="5483"/>
    <cfRule type="duplicateValues" dxfId="5451" priority="5484"/>
  </conditionalFormatting>
  <conditionalFormatting sqref="A262">
    <cfRule type="duplicateValues" dxfId="5450" priority="5450"/>
    <cfRule type="duplicateValues" dxfId="5449" priority="5451"/>
    <cfRule type="duplicateValues" dxfId="5448" priority="5452"/>
    <cfRule type="duplicateValues" dxfId="5447" priority="5453"/>
    <cfRule type="duplicateValues" dxfId="5446" priority="5454"/>
    <cfRule type="duplicateValues" dxfId="5445" priority="5455"/>
    <cfRule type="duplicateValues" dxfId="5444" priority="5456"/>
  </conditionalFormatting>
  <conditionalFormatting sqref="A266">
    <cfRule type="duplicateValues" dxfId="5443" priority="5432"/>
    <cfRule type="duplicateValues" dxfId="5442" priority="5433"/>
    <cfRule type="duplicateValues" dxfId="5441" priority="5434"/>
    <cfRule type="duplicateValues" dxfId="5440" priority="5435"/>
    <cfRule type="duplicateValues" dxfId="5439" priority="5436"/>
    <cfRule type="duplicateValues" dxfId="5438" priority="5437"/>
    <cfRule type="duplicateValues" dxfId="5437" priority="5438"/>
    <cfRule type="duplicateValues" dxfId="5436" priority="5439"/>
    <cfRule type="duplicateValues" dxfId="5435" priority="5440"/>
    <cfRule type="duplicateValues" dxfId="5434" priority="5441"/>
    <cfRule type="duplicateValues" dxfId="5433" priority="5442"/>
    <cfRule type="duplicateValues" dxfId="5432" priority="5443"/>
    <cfRule type="duplicateValues" dxfId="5431" priority="5444"/>
    <cfRule type="duplicateValues" dxfId="5430" priority="5445"/>
    <cfRule type="duplicateValues" dxfId="5429" priority="5446"/>
    <cfRule type="duplicateValues" dxfId="5428" priority="5447"/>
    <cfRule type="duplicateValues" dxfId="5427" priority="5448"/>
    <cfRule type="duplicateValues" dxfId="5426" priority="5449"/>
  </conditionalFormatting>
  <conditionalFormatting sqref="A267">
    <cfRule type="duplicateValues" dxfId="5425" priority="5414"/>
    <cfRule type="duplicateValues" dxfId="5424" priority="5415"/>
    <cfRule type="duplicateValues" dxfId="5423" priority="5416"/>
    <cfRule type="duplicateValues" dxfId="5422" priority="5417"/>
    <cfRule type="duplicateValues" dxfId="5421" priority="5418"/>
    <cfRule type="duplicateValues" dxfId="5420" priority="5419"/>
    <cfRule type="duplicateValues" dxfId="5419" priority="5420"/>
    <cfRule type="duplicateValues" dxfId="5418" priority="5421"/>
    <cfRule type="duplicateValues" dxfId="5417" priority="5422"/>
    <cfRule type="duplicateValues" dxfId="5416" priority="5423"/>
    <cfRule type="duplicateValues" dxfId="5415" priority="5424"/>
    <cfRule type="duplicateValues" dxfId="5414" priority="5425"/>
    <cfRule type="duplicateValues" dxfId="5413" priority="5426"/>
    <cfRule type="duplicateValues" dxfId="5412" priority="5427"/>
    <cfRule type="duplicateValues" dxfId="5411" priority="5428"/>
    <cfRule type="duplicateValues" dxfId="5410" priority="5429"/>
    <cfRule type="duplicateValues" dxfId="5409" priority="5430"/>
    <cfRule type="duplicateValues" dxfId="5408" priority="5431"/>
  </conditionalFormatting>
  <conditionalFormatting sqref="A270:A279 A281:A290 A262:A265 A60 A18 A6:A7 A9:A10 A54:A57 A255:A256 A230:A237 A253 A213:A228 A205:A210 A195:A202 A189:A192 A186 A167:A173 A160:A164 A157:A158 A154:A155 A149 A143:A147 A139 A126:A128 A130 A114 A102:A111 A86:A94 A117:A122 A62:A63 A74:A84 A320 A258:A260 A349:A356 A141 A239:A251">
    <cfRule type="duplicateValues" dxfId="5407" priority="4594"/>
    <cfRule type="duplicateValues" dxfId="5406" priority="4595"/>
  </conditionalFormatting>
  <conditionalFormatting sqref="A270:A279">
    <cfRule type="duplicateValues" dxfId="5405" priority="7493"/>
  </conditionalFormatting>
  <conditionalFormatting sqref="A273 A275:A277">
    <cfRule type="duplicateValues" dxfId="5404" priority="4582"/>
    <cfRule type="duplicateValues" dxfId="5403" priority="4583"/>
    <cfRule type="duplicateValues" dxfId="5402" priority="4584"/>
    <cfRule type="duplicateValues" dxfId="5401" priority="4585"/>
    <cfRule type="duplicateValues" dxfId="5400" priority="4586"/>
    <cfRule type="duplicateValues" dxfId="5399" priority="4587"/>
    <cfRule type="duplicateValues" dxfId="5398" priority="4588"/>
  </conditionalFormatting>
  <conditionalFormatting sqref="A278 A83:A84 A18 A281:A282 A270:A272 A274 A263 A265 A255:A256 A232:A237 A253 A246:A251 A213:A228 A198:A202 A167:A172 A162:A164 A160 A154:A155 A149 A145:A147 A117 A74:A80 A239:A242">
    <cfRule type="duplicateValues" dxfId="5397" priority="7758"/>
  </conditionalFormatting>
  <conditionalFormatting sqref="A279">
    <cfRule type="duplicateValues" dxfId="5396" priority="5407"/>
    <cfRule type="duplicateValues" dxfId="5395" priority="5408"/>
    <cfRule type="duplicateValues" dxfId="5394" priority="5409"/>
    <cfRule type="duplicateValues" dxfId="5393" priority="5410"/>
    <cfRule type="duplicateValues" dxfId="5392" priority="5411"/>
    <cfRule type="duplicateValues" dxfId="5391" priority="5412"/>
    <cfRule type="duplicateValues" dxfId="5390" priority="5413"/>
  </conditionalFormatting>
  <conditionalFormatting sqref="A280">
    <cfRule type="duplicateValues" dxfId="5389" priority="5374"/>
    <cfRule type="duplicateValues" dxfId="5388" priority="5375"/>
    <cfRule type="duplicateValues" dxfId="5387" priority="5376"/>
    <cfRule type="duplicateValues" dxfId="5386" priority="5377"/>
    <cfRule type="duplicateValues" dxfId="5385" priority="5378"/>
    <cfRule type="duplicateValues" dxfId="5384" priority="5379"/>
    <cfRule type="duplicateValues" dxfId="5383" priority="5380"/>
    <cfRule type="duplicateValues" dxfId="5382" priority="5381"/>
    <cfRule type="duplicateValues" dxfId="5381" priority="5382"/>
    <cfRule type="duplicateValues" dxfId="5380" priority="5383"/>
    <cfRule type="duplicateValues" dxfId="5379" priority="5384"/>
    <cfRule type="duplicateValues" dxfId="5378" priority="5385"/>
    <cfRule type="duplicateValues" dxfId="5377" priority="5386"/>
    <cfRule type="duplicateValues" dxfId="5376" priority="5387"/>
    <cfRule type="duplicateValues" dxfId="5375" priority="5388"/>
    <cfRule type="duplicateValues" dxfId="5374" priority="5389"/>
    <cfRule type="duplicateValues" dxfId="5373" priority="5390"/>
    <cfRule type="duplicateValues" dxfId="5372" priority="5391"/>
    <cfRule type="duplicateValues" dxfId="5371" priority="5392"/>
    <cfRule type="duplicateValues" dxfId="5370" priority="5393"/>
    <cfRule type="duplicateValues" dxfId="5369" priority="5394"/>
    <cfRule type="duplicateValues" dxfId="5368" priority="5395"/>
    <cfRule type="duplicateValues" dxfId="5367" priority="5396"/>
    <cfRule type="duplicateValues" dxfId="5366" priority="5397"/>
    <cfRule type="duplicateValues" dxfId="5365" priority="5398"/>
    <cfRule type="duplicateValues" dxfId="5364" priority="5399"/>
    <cfRule type="duplicateValues" dxfId="5363" priority="5400"/>
    <cfRule type="duplicateValues" dxfId="5362" priority="5401"/>
    <cfRule type="duplicateValues" dxfId="5361" priority="5402"/>
    <cfRule type="duplicateValues" dxfId="5360" priority="5403"/>
    <cfRule type="duplicateValues" dxfId="5359" priority="5404"/>
    <cfRule type="duplicateValues" dxfId="5358" priority="5405"/>
    <cfRule type="duplicateValues" dxfId="5357" priority="5406"/>
  </conditionalFormatting>
  <conditionalFormatting sqref="A281:A290">
    <cfRule type="duplicateValues" dxfId="5356" priority="7494"/>
  </conditionalFormatting>
  <conditionalFormatting sqref="A281:A293 A53:A72 A13:A14 A4:A11 A17:A23 A255:A267 A230:A237 A205:A210 A212:A228 A189:A202 A186 A178:A184 A166:A176 A157:A164 A295:A307 A139 A74:A94 A137 A313:A356 A270:A279 A141:A155 A101:A132 A239:A253">
    <cfRule type="duplicateValues" dxfId="5355" priority="7788"/>
  </conditionalFormatting>
  <conditionalFormatting sqref="A281:A293 A137 A53:A94 A17:A23 A4:A14 A255:A267 A230:A237 A189:A228 A295:A307 A139 A313:A356 A270:A279 A141:A186 A101:A132 A239:A253">
    <cfRule type="duplicateValues" dxfId="5354" priority="7789"/>
  </conditionalFormatting>
  <conditionalFormatting sqref="A281:A293 A295:A307 A53:A72 A13:A14 A4:A11 A17:A23 A255:A267 A230:A237 A205:A228 A189:A202 A186 A178:A184 A157:A176 A139 A74:A94 A137 A313:A356 A270:A279 A141:A155 A101:A132 A239:A253">
    <cfRule type="duplicateValues" dxfId="5353" priority="7787"/>
  </conditionalFormatting>
  <conditionalFormatting sqref="A283:A285">
    <cfRule type="duplicateValues" dxfId="5352" priority="4733"/>
    <cfRule type="duplicateValues" dxfId="5351" priority="4734"/>
    <cfRule type="duplicateValues" dxfId="5350" priority="4735"/>
    <cfRule type="duplicateValues" dxfId="5349" priority="4736"/>
    <cfRule type="duplicateValues" dxfId="5348" priority="4737"/>
    <cfRule type="duplicateValues" dxfId="5347" priority="4738"/>
    <cfRule type="duplicateValues" dxfId="5346" priority="4739"/>
  </conditionalFormatting>
  <conditionalFormatting sqref="A286:A288">
    <cfRule type="duplicateValues" dxfId="5345" priority="4726"/>
    <cfRule type="duplicateValues" dxfId="5344" priority="4727"/>
    <cfRule type="duplicateValues" dxfId="5343" priority="4728"/>
    <cfRule type="duplicateValues" dxfId="5342" priority="4729"/>
    <cfRule type="duplicateValues" dxfId="5341" priority="4730"/>
    <cfRule type="duplicateValues" dxfId="5340" priority="4731"/>
    <cfRule type="duplicateValues" dxfId="5339" priority="4732"/>
  </conditionalFormatting>
  <conditionalFormatting sqref="A289:A290">
    <cfRule type="duplicateValues" dxfId="5338" priority="5373"/>
  </conditionalFormatting>
  <conditionalFormatting sqref="A291:A292">
    <cfRule type="duplicateValues" dxfId="5337" priority="5355"/>
    <cfRule type="duplicateValues" dxfId="5336" priority="5356"/>
    <cfRule type="duplicateValues" dxfId="5335" priority="5357"/>
    <cfRule type="duplicateValues" dxfId="5334" priority="5358"/>
    <cfRule type="duplicateValues" dxfId="5333" priority="5359"/>
    <cfRule type="duplicateValues" dxfId="5332" priority="5360"/>
    <cfRule type="duplicateValues" dxfId="5331" priority="5361"/>
    <cfRule type="duplicateValues" dxfId="5330" priority="5362"/>
    <cfRule type="duplicateValues" dxfId="5329" priority="5363"/>
    <cfRule type="duplicateValues" dxfId="5328" priority="5364"/>
    <cfRule type="duplicateValues" dxfId="5327" priority="5365"/>
    <cfRule type="duplicateValues" dxfId="5326" priority="5366"/>
    <cfRule type="duplicateValues" dxfId="5325" priority="5367"/>
    <cfRule type="duplicateValues" dxfId="5324" priority="5368"/>
    <cfRule type="duplicateValues" dxfId="5323" priority="5369"/>
    <cfRule type="duplicateValues" dxfId="5322" priority="5370"/>
    <cfRule type="duplicateValues" dxfId="5321" priority="5371"/>
    <cfRule type="duplicateValues" dxfId="5320" priority="5372"/>
  </conditionalFormatting>
  <conditionalFormatting sqref="A294">
    <cfRule type="duplicateValues" dxfId="5319" priority="5273"/>
    <cfRule type="duplicateValues" dxfId="5318" priority="5274"/>
    <cfRule type="duplicateValues" dxfId="5317" priority="5275"/>
    <cfRule type="duplicateValues" dxfId="5316" priority="5276"/>
    <cfRule type="duplicateValues" dxfId="5315" priority="5277"/>
    <cfRule type="duplicateValues" dxfId="5314" priority="5278"/>
    <cfRule type="duplicateValues" dxfId="5313" priority="5279"/>
    <cfRule type="duplicateValues" dxfId="5312" priority="5280"/>
    <cfRule type="duplicateValues" dxfId="5311" priority="5281"/>
    <cfRule type="duplicateValues" dxfId="5310" priority="5282"/>
    <cfRule type="duplicateValues" dxfId="5309" priority="5283"/>
    <cfRule type="duplicateValues" dxfId="5308" priority="5284"/>
    <cfRule type="duplicateValues" dxfId="5307" priority="5285"/>
    <cfRule type="duplicateValues" dxfId="5306" priority="5286"/>
    <cfRule type="duplicateValues" dxfId="5305" priority="5287"/>
    <cfRule type="duplicateValues" dxfId="5304" priority="5288"/>
    <cfRule type="duplicateValues" dxfId="5303" priority="5289"/>
    <cfRule type="duplicateValues" dxfId="5302" priority="5290"/>
    <cfRule type="duplicateValues" dxfId="5301" priority="5291"/>
    <cfRule type="duplicateValues" dxfId="5300" priority="5292"/>
    <cfRule type="duplicateValues" dxfId="5299" priority="5293"/>
    <cfRule type="duplicateValues" dxfId="5298" priority="5294"/>
    <cfRule type="duplicateValues" dxfId="5297" priority="5295"/>
    <cfRule type="duplicateValues" dxfId="5296" priority="5296"/>
    <cfRule type="duplicateValues" dxfId="5295" priority="5297"/>
    <cfRule type="duplicateValues" dxfId="5294" priority="5298"/>
    <cfRule type="duplicateValues" dxfId="5293" priority="5299"/>
    <cfRule type="duplicateValues" dxfId="5292" priority="5300"/>
    <cfRule type="duplicateValues" dxfId="5291" priority="5301"/>
    <cfRule type="duplicateValues" dxfId="5290" priority="5302"/>
    <cfRule type="duplicateValues" dxfId="5289" priority="5303"/>
    <cfRule type="duplicateValues" dxfId="5288" priority="5304"/>
    <cfRule type="duplicateValues" dxfId="5287" priority="5305"/>
    <cfRule type="duplicateValues" dxfId="5286" priority="5306"/>
    <cfRule type="duplicateValues" dxfId="5285" priority="5307"/>
    <cfRule type="duplicateValues" dxfId="5284" priority="5308"/>
    <cfRule type="duplicateValues" dxfId="5283" priority="5309"/>
    <cfRule type="duplicateValues" dxfId="5282" priority="5310"/>
    <cfRule type="duplicateValues" dxfId="5281" priority="5311"/>
    <cfRule type="duplicateValues" dxfId="5280" priority="5312"/>
    <cfRule type="duplicateValues" dxfId="5279" priority="5313"/>
    <cfRule type="duplicateValues" dxfId="5278" priority="5314"/>
    <cfRule type="duplicateValues" dxfId="5277" priority="5315"/>
    <cfRule type="duplicateValues" dxfId="5276" priority="5316"/>
    <cfRule type="duplicateValues" dxfId="5275" priority="5317"/>
    <cfRule type="duplicateValues" dxfId="5274" priority="5318"/>
    <cfRule type="duplicateValues" dxfId="5273" priority="5319"/>
    <cfRule type="duplicateValues" dxfId="5272" priority="5320"/>
    <cfRule type="duplicateValues" dxfId="5271" priority="5321"/>
    <cfRule type="duplicateValues" dxfId="5270" priority="5322"/>
    <cfRule type="duplicateValues" dxfId="5269" priority="5323"/>
    <cfRule type="duplicateValues" dxfId="5268" priority="5324"/>
    <cfRule type="duplicateValues" dxfId="5267" priority="5325"/>
    <cfRule type="duplicateValues" dxfId="5266" priority="5326"/>
    <cfRule type="duplicateValues" dxfId="5265" priority="5327"/>
    <cfRule type="duplicateValues" dxfId="5264" priority="5328"/>
    <cfRule type="duplicateValues" dxfId="5263" priority="5329"/>
    <cfRule type="duplicateValues" dxfId="5262" priority="5330"/>
    <cfRule type="duplicateValues" dxfId="5261" priority="5331"/>
    <cfRule type="duplicateValues" dxfId="5260" priority="5332"/>
    <cfRule type="duplicateValues" dxfId="5259" priority="5333"/>
    <cfRule type="duplicateValues" dxfId="5258" priority="5334"/>
    <cfRule type="duplicateValues" dxfId="5257" priority="5335"/>
    <cfRule type="duplicateValues" dxfId="5256" priority="5336"/>
    <cfRule type="duplicateValues" dxfId="5255" priority="5337"/>
    <cfRule type="duplicateValues" dxfId="5254" priority="5338"/>
    <cfRule type="duplicateValues" dxfId="5253" priority="5339"/>
    <cfRule type="duplicateValues" dxfId="5252" priority="5340"/>
    <cfRule type="duplicateValues" dxfId="5251" priority="5341"/>
    <cfRule type="duplicateValues" dxfId="5250" priority="5342"/>
    <cfRule type="duplicateValues" dxfId="5249" priority="5343"/>
    <cfRule type="duplicateValues" dxfId="5248" priority="5344"/>
    <cfRule type="duplicateValues" dxfId="5247" priority="5345"/>
    <cfRule type="duplicateValues" dxfId="5246" priority="5346"/>
    <cfRule type="duplicateValues" dxfId="5245" priority="5347"/>
    <cfRule type="duplicateValues" dxfId="5244" priority="5348"/>
    <cfRule type="duplicateValues" dxfId="5243" priority="5349"/>
    <cfRule type="duplicateValues" dxfId="5242" priority="5350"/>
    <cfRule type="duplicateValues" dxfId="5241" priority="5351"/>
    <cfRule type="duplicateValues" dxfId="5240" priority="5352"/>
    <cfRule type="duplicateValues" dxfId="5239" priority="5353"/>
    <cfRule type="duplicateValues" dxfId="5238" priority="5354"/>
  </conditionalFormatting>
  <conditionalFormatting sqref="A295">
    <cfRule type="duplicateValues" dxfId="5237" priority="7495"/>
    <cfRule type="duplicateValues" dxfId="5236" priority="7496"/>
    <cfRule type="duplicateValues" dxfId="5235" priority="7497"/>
    <cfRule type="duplicateValues" dxfId="5234" priority="7498"/>
    <cfRule type="duplicateValues" dxfId="5233" priority="7499"/>
    <cfRule type="duplicateValues" dxfId="5232" priority="7500"/>
    <cfRule type="duplicateValues" dxfId="5231" priority="7501"/>
    <cfRule type="duplicateValues" dxfId="5230" priority="7502"/>
    <cfRule type="duplicateValues" dxfId="5229" priority="7503"/>
    <cfRule type="duplicateValues" dxfId="5228" priority="7504"/>
    <cfRule type="duplicateValues" dxfId="5227" priority="7505"/>
    <cfRule type="duplicateValues" dxfId="5226" priority="7506"/>
    <cfRule type="duplicateValues" dxfId="5225" priority="7507"/>
    <cfRule type="duplicateValues" dxfId="5224" priority="7508"/>
    <cfRule type="duplicateValues" dxfId="5223" priority="7509"/>
    <cfRule type="duplicateValues" dxfId="5222" priority="7510"/>
    <cfRule type="duplicateValues" dxfId="5221" priority="7511"/>
    <cfRule type="duplicateValues" dxfId="5220" priority="7512"/>
    <cfRule type="duplicateValues" dxfId="5219" priority="7513"/>
    <cfRule type="duplicateValues" dxfId="5218" priority="7514"/>
    <cfRule type="duplicateValues" dxfId="5217" priority="7515"/>
    <cfRule type="duplicateValues" dxfId="5216" priority="7516"/>
    <cfRule type="duplicateValues" dxfId="5215" priority="7517"/>
    <cfRule type="duplicateValues" dxfId="5214" priority="7518"/>
    <cfRule type="duplicateValues" dxfId="5213" priority="7519"/>
    <cfRule type="duplicateValues" dxfId="5212" priority="7520"/>
    <cfRule type="duplicateValues" dxfId="5211" priority="7521"/>
    <cfRule type="duplicateValues" dxfId="5210" priority="7522"/>
    <cfRule type="duplicateValues" dxfId="5209" priority="7523"/>
    <cfRule type="duplicateValues" dxfId="5208" priority="7524"/>
    <cfRule type="duplicateValues" dxfId="5207" priority="7525"/>
    <cfRule type="duplicateValues" dxfId="5206" priority="7526"/>
    <cfRule type="duplicateValues" dxfId="5205" priority="7527"/>
    <cfRule type="duplicateValues" dxfId="5204" priority="7528"/>
    <cfRule type="duplicateValues" dxfId="5203" priority="7529"/>
    <cfRule type="duplicateValues" dxfId="5202" priority="7530"/>
    <cfRule type="duplicateValues" dxfId="5201" priority="7531"/>
    <cfRule type="duplicateValues" dxfId="5200" priority="7532"/>
    <cfRule type="duplicateValues" dxfId="5199" priority="7533"/>
    <cfRule type="duplicateValues" dxfId="5198" priority="7534"/>
    <cfRule type="duplicateValues" dxfId="5197" priority="7535"/>
    <cfRule type="duplicateValues" dxfId="5196" priority="7536"/>
    <cfRule type="duplicateValues" dxfId="5195" priority="7537"/>
    <cfRule type="duplicateValues" dxfId="5194" priority="7538"/>
    <cfRule type="duplicateValues" dxfId="5193" priority="7539"/>
    <cfRule type="duplicateValues" dxfId="5192" priority="7540"/>
    <cfRule type="duplicateValues" dxfId="5191" priority="7541"/>
    <cfRule type="duplicateValues" dxfId="5190" priority="7542"/>
    <cfRule type="duplicateValues" dxfId="5189" priority="7543"/>
    <cfRule type="duplicateValues" dxfId="5188" priority="7544"/>
    <cfRule type="duplicateValues" dxfId="5187" priority="7545"/>
    <cfRule type="duplicateValues" dxfId="5186" priority="7546"/>
    <cfRule type="duplicateValues" dxfId="5185" priority="7547"/>
    <cfRule type="duplicateValues" dxfId="5184" priority="7548"/>
    <cfRule type="duplicateValues" dxfId="5183" priority="7549"/>
    <cfRule type="duplicateValues" dxfId="5182" priority="7550"/>
    <cfRule type="duplicateValues" dxfId="5181" priority="7551"/>
    <cfRule type="duplicateValues" dxfId="5180" priority="7552"/>
    <cfRule type="duplicateValues" dxfId="5179" priority="7553"/>
    <cfRule type="duplicateValues" dxfId="5178" priority="7554"/>
    <cfRule type="duplicateValues" dxfId="5177" priority="7555"/>
    <cfRule type="duplicateValues" dxfId="5176" priority="7556"/>
    <cfRule type="duplicateValues" dxfId="5175" priority="7557"/>
    <cfRule type="duplicateValues" dxfId="5174" priority="7558"/>
    <cfRule type="duplicateValues" dxfId="5173" priority="7559"/>
    <cfRule type="duplicateValues" dxfId="5172" priority="7560"/>
  </conditionalFormatting>
  <conditionalFormatting sqref="A295:A307 A255:A267 A4:A15 A313:A356 A270:A293 A141:A237 A17:A24 A53:A94 A101:A134 A137:A139 A239:A253">
    <cfRule type="duplicateValues" dxfId="5171" priority="7792"/>
    <cfRule type="duplicateValues" dxfId="5170" priority="7793"/>
    <cfRule type="duplicateValues" dxfId="5169" priority="7794"/>
    <cfRule type="duplicateValues" dxfId="5168" priority="7795"/>
  </conditionalFormatting>
  <conditionalFormatting sqref="A296:A300">
    <cfRule type="duplicateValues" dxfId="5167" priority="7561"/>
    <cfRule type="duplicateValues" dxfId="5166" priority="7562"/>
    <cfRule type="duplicateValues" dxfId="5165" priority="7563"/>
    <cfRule type="duplicateValues" dxfId="5164" priority="7564"/>
    <cfRule type="duplicateValues" dxfId="5163" priority="7565"/>
    <cfRule type="duplicateValues" dxfId="5162" priority="7566"/>
    <cfRule type="duplicateValues" dxfId="5161" priority="7567"/>
    <cfRule type="duplicateValues" dxfId="5160" priority="7568"/>
    <cfRule type="duplicateValues" dxfId="5159" priority="7569"/>
    <cfRule type="duplicateValues" dxfId="5158" priority="7570"/>
    <cfRule type="duplicateValues" dxfId="5157" priority="7571"/>
    <cfRule type="duplicateValues" dxfId="5156" priority="7572"/>
    <cfRule type="duplicateValues" dxfId="5155" priority="7573"/>
    <cfRule type="duplicateValues" dxfId="5154" priority="7574"/>
    <cfRule type="duplicateValues" dxfId="5153" priority="7575"/>
    <cfRule type="duplicateValues" dxfId="5152" priority="7576"/>
    <cfRule type="duplicateValues" dxfId="5151" priority="7577"/>
    <cfRule type="duplicateValues" dxfId="5150" priority="7578"/>
    <cfRule type="duplicateValues" dxfId="5149" priority="7579"/>
    <cfRule type="duplicateValues" dxfId="5148" priority="7580"/>
    <cfRule type="duplicateValues" dxfId="5147" priority="7581"/>
    <cfRule type="duplicateValues" dxfId="5146" priority="7582"/>
    <cfRule type="duplicateValues" dxfId="5145" priority="7583"/>
    <cfRule type="duplicateValues" dxfId="5144" priority="7584"/>
    <cfRule type="duplicateValues" dxfId="5143" priority="7585"/>
    <cfRule type="duplicateValues" dxfId="5142" priority="7586"/>
    <cfRule type="duplicateValues" dxfId="5141" priority="7587"/>
    <cfRule type="duplicateValues" dxfId="5140" priority="7588"/>
    <cfRule type="duplicateValues" dxfId="5139" priority="7589"/>
    <cfRule type="duplicateValues" dxfId="5138" priority="7590"/>
    <cfRule type="duplicateValues" dxfId="5137" priority="7591"/>
    <cfRule type="duplicateValues" dxfId="5136" priority="7592"/>
    <cfRule type="duplicateValues" dxfId="5135" priority="7593"/>
    <cfRule type="duplicateValues" dxfId="5134" priority="7594"/>
    <cfRule type="duplicateValues" dxfId="5133" priority="7595"/>
    <cfRule type="duplicateValues" dxfId="5132" priority="7596"/>
    <cfRule type="duplicateValues" dxfId="5131" priority="7597"/>
    <cfRule type="duplicateValues" dxfId="5130" priority="7598"/>
    <cfRule type="duplicateValues" dxfId="5129" priority="7599"/>
    <cfRule type="duplicateValues" dxfId="5128" priority="7600"/>
    <cfRule type="duplicateValues" dxfId="5127" priority="7601"/>
    <cfRule type="duplicateValues" dxfId="5126" priority="7602"/>
    <cfRule type="duplicateValues" dxfId="5125" priority="7603"/>
    <cfRule type="duplicateValues" dxfId="5124" priority="7604"/>
    <cfRule type="duplicateValues" dxfId="5123" priority="7605"/>
    <cfRule type="duplicateValues" dxfId="5122" priority="7606"/>
    <cfRule type="duplicateValues" dxfId="5121" priority="7607"/>
    <cfRule type="duplicateValues" dxfId="5120" priority="7608"/>
    <cfRule type="duplicateValues" dxfId="5119" priority="7609"/>
    <cfRule type="duplicateValues" dxfId="5118" priority="7610"/>
    <cfRule type="duplicateValues" dxfId="5117" priority="7611"/>
    <cfRule type="duplicateValues" dxfId="5116" priority="7612"/>
    <cfRule type="duplicateValues" dxfId="5115" priority="7613"/>
    <cfRule type="duplicateValues" dxfId="5114" priority="7614"/>
    <cfRule type="duplicateValues" dxfId="5113" priority="7615"/>
    <cfRule type="duplicateValues" dxfId="5112" priority="7616"/>
    <cfRule type="duplicateValues" dxfId="5111" priority="7617"/>
    <cfRule type="duplicateValues" dxfId="5110" priority="7618"/>
    <cfRule type="duplicateValues" dxfId="5109" priority="7619"/>
    <cfRule type="duplicateValues" dxfId="5108" priority="7620"/>
    <cfRule type="duplicateValues" dxfId="5107" priority="7621"/>
    <cfRule type="duplicateValues" dxfId="5106" priority="7622"/>
    <cfRule type="duplicateValues" dxfId="5105" priority="7623"/>
    <cfRule type="duplicateValues" dxfId="5104" priority="7624"/>
    <cfRule type="duplicateValues" dxfId="5103" priority="7625"/>
    <cfRule type="duplicateValues" dxfId="5102" priority="7626"/>
  </conditionalFormatting>
  <conditionalFormatting sqref="A301:A307">
    <cfRule type="duplicateValues" dxfId="5101" priority="5201"/>
    <cfRule type="duplicateValues" dxfId="5100" priority="5202"/>
    <cfRule type="duplicateValues" dxfId="5099" priority="5203"/>
    <cfRule type="duplicateValues" dxfId="5098" priority="5204"/>
    <cfRule type="duplicateValues" dxfId="5097" priority="5205"/>
    <cfRule type="duplicateValues" dxfId="5096" priority="5206"/>
    <cfRule type="duplicateValues" dxfId="5095" priority="5207"/>
    <cfRule type="duplicateValues" dxfId="5094" priority="5208"/>
    <cfRule type="duplicateValues" dxfId="5093" priority="5209"/>
    <cfRule type="duplicateValues" dxfId="5092" priority="5210"/>
    <cfRule type="duplicateValues" dxfId="5091" priority="5211"/>
    <cfRule type="duplicateValues" dxfId="5090" priority="5212"/>
    <cfRule type="duplicateValues" dxfId="5089" priority="5213"/>
    <cfRule type="duplicateValues" dxfId="5088" priority="5214"/>
    <cfRule type="duplicateValues" dxfId="5087" priority="5215"/>
    <cfRule type="duplicateValues" dxfId="5086" priority="5216"/>
    <cfRule type="duplicateValues" dxfId="5085" priority="5217"/>
    <cfRule type="duplicateValues" dxfId="5084" priority="5218"/>
    <cfRule type="duplicateValues" dxfId="5083" priority="5219"/>
    <cfRule type="duplicateValues" dxfId="5082" priority="5220"/>
    <cfRule type="duplicateValues" dxfId="5081" priority="5221"/>
    <cfRule type="duplicateValues" dxfId="5080" priority="5222"/>
    <cfRule type="duplicateValues" dxfId="5079" priority="5223"/>
    <cfRule type="duplicateValues" dxfId="5078" priority="5224"/>
    <cfRule type="duplicateValues" dxfId="5077" priority="5225"/>
    <cfRule type="duplicateValues" dxfId="5076" priority="5226"/>
    <cfRule type="duplicateValues" dxfId="5075" priority="5227"/>
    <cfRule type="duplicateValues" dxfId="5074" priority="5228"/>
    <cfRule type="duplicateValues" dxfId="5073" priority="5229"/>
    <cfRule type="duplicateValues" dxfId="5072" priority="5230"/>
    <cfRule type="duplicateValues" dxfId="5071" priority="5231"/>
    <cfRule type="duplicateValues" dxfId="5070" priority="5232"/>
    <cfRule type="duplicateValues" dxfId="5069" priority="5233"/>
    <cfRule type="duplicateValues" dxfId="5068" priority="5234"/>
    <cfRule type="duplicateValues" dxfId="5067" priority="5235"/>
    <cfRule type="duplicateValues" dxfId="5066" priority="5236"/>
    <cfRule type="duplicateValues" dxfId="5065" priority="5237"/>
    <cfRule type="duplicateValues" dxfId="5064" priority="5238"/>
    <cfRule type="duplicateValues" dxfId="5063" priority="5239"/>
    <cfRule type="duplicateValues" dxfId="5062" priority="5240"/>
    <cfRule type="duplicateValues" dxfId="5061" priority="5241"/>
    <cfRule type="duplicateValues" dxfId="5060" priority="5242"/>
    <cfRule type="duplicateValues" dxfId="5059" priority="5243"/>
    <cfRule type="duplicateValues" dxfId="5058" priority="5244"/>
    <cfRule type="duplicateValues" dxfId="5057" priority="5245"/>
    <cfRule type="duplicateValues" dxfId="5056" priority="5246"/>
    <cfRule type="duplicateValues" dxfId="5055" priority="5247"/>
    <cfRule type="duplicateValues" dxfId="5054" priority="5248"/>
    <cfRule type="duplicateValues" dxfId="5053" priority="5249"/>
    <cfRule type="duplicateValues" dxfId="5052" priority="5250"/>
    <cfRule type="duplicateValues" dxfId="5051" priority="5251"/>
    <cfRule type="duplicateValues" dxfId="5050" priority="5252"/>
    <cfRule type="duplicateValues" dxfId="5049" priority="5253"/>
    <cfRule type="duplicateValues" dxfId="5048" priority="5254"/>
    <cfRule type="duplicateValues" dxfId="5047" priority="5255"/>
    <cfRule type="duplicateValues" dxfId="5046" priority="5256"/>
    <cfRule type="duplicateValues" dxfId="5045" priority="5257"/>
    <cfRule type="duplicateValues" dxfId="5044" priority="5258"/>
    <cfRule type="duplicateValues" dxfId="5043" priority="5259"/>
    <cfRule type="duplicateValues" dxfId="5042" priority="5260"/>
    <cfRule type="duplicateValues" dxfId="5041" priority="5261"/>
    <cfRule type="duplicateValues" dxfId="5040" priority="5262"/>
    <cfRule type="duplicateValues" dxfId="5039" priority="5263"/>
    <cfRule type="duplicateValues" dxfId="5038" priority="5264"/>
    <cfRule type="duplicateValues" dxfId="5037" priority="5265"/>
    <cfRule type="duplicateValues" dxfId="5036" priority="5266"/>
    <cfRule type="duplicateValues" dxfId="5035" priority="5267"/>
    <cfRule type="duplicateValues" dxfId="5034" priority="5268"/>
    <cfRule type="duplicateValues" dxfId="5033" priority="5269"/>
    <cfRule type="duplicateValues" dxfId="5032" priority="5270"/>
    <cfRule type="duplicateValues" dxfId="5031" priority="5271"/>
    <cfRule type="duplicateValues" dxfId="5030" priority="5272"/>
  </conditionalFormatting>
  <conditionalFormatting sqref="A308">
    <cfRule type="duplicateValues" dxfId="5029" priority="5112"/>
    <cfRule type="duplicateValues" dxfId="5028" priority="5113"/>
    <cfRule type="duplicateValues" dxfId="5027" priority="5114"/>
    <cfRule type="duplicateValues" dxfId="5026" priority="5115"/>
    <cfRule type="duplicateValues" dxfId="5025" priority="5116"/>
    <cfRule type="duplicateValues" dxfId="5024" priority="5117"/>
    <cfRule type="duplicateValues" dxfId="5023" priority="5118"/>
    <cfRule type="duplicateValues" dxfId="5022" priority="5119"/>
    <cfRule type="duplicateValues" dxfId="5021" priority="5120"/>
    <cfRule type="duplicateValues" dxfId="5020" priority="5121"/>
    <cfRule type="duplicateValues" dxfId="5019" priority="5122"/>
    <cfRule type="duplicateValues" dxfId="5018" priority="5123"/>
    <cfRule type="duplicateValues" dxfId="5017" priority="5124"/>
    <cfRule type="duplicateValues" dxfId="5016" priority="5125"/>
    <cfRule type="duplicateValues" dxfId="5015" priority="5126"/>
    <cfRule type="duplicateValues" dxfId="5014" priority="5127"/>
    <cfRule type="duplicateValues" dxfId="5013" priority="5128"/>
    <cfRule type="duplicateValues" dxfId="5012" priority="5129"/>
    <cfRule type="duplicateValues" dxfId="5011" priority="5130"/>
    <cfRule type="duplicateValues" dxfId="5010" priority="5131"/>
    <cfRule type="duplicateValues" dxfId="5009" priority="5132"/>
    <cfRule type="duplicateValues" dxfId="5008" priority="5133"/>
    <cfRule type="duplicateValues" dxfId="5007" priority="5134"/>
    <cfRule type="duplicateValues" dxfId="5006" priority="5135"/>
    <cfRule type="duplicateValues" dxfId="5005" priority="5136"/>
    <cfRule type="duplicateValues" dxfId="5004" priority="5137"/>
    <cfRule type="duplicateValues" dxfId="5003" priority="5138"/>
    <cfRule type="duplicateValues" dxfId="5002" priority="5139"/>
    <cfRule type="duplicateValues" dxfId="5001" priority="5140"/>
    <cfRule type="duplicateValues" dxfId="5000" priority="5141"/>
    <cfRule type="duplicateValues" dxfId="4999" priority="5142"/>
    <cfRule type="duplicateValues" dxfId="4998" priority="5143"/>
    <cfRule type="duplicateValues" dxfId="4997" priority="5144"/>
    <cfRule type="duplicateValues" dxfId="4996" priority="5145"/>
    <cfRule type="duplicateValues" dxfId="4995" priority="5146"/>
    <cfRule type="duplicateValues" dxfId="4994" priority="5147"/>
    <cfRule type="duplicateValues" dxfId="4993" priority="5148"/>
    <cfRule type="duplicateValues" dxfId="4992" priority="5149"/>
    <cfRule type="duplicateValues" dxfId="4991" priority="5150"/>
    <cfRule type="duplicateValues" dxfId="4990" priority="5151"/>
    <cfRule type="duplicateValues" dxfId="4989" priority="5152"/>
    <cfRule type="duplicateValues" dxfId="4988" priority="5153"/>
    <cfRule type="duplicateValues" dxfId="4987" priority="5154"/>
    <cfRule type="duplicateValues" dxfId="4986" priority="5155"/>
    <cfRule type="duplicateValues" dxfId="4985" priority="5156"/>
    <cfRule type="duplicateValues" dxfId="4984" priority="5157"/>
    <cfRule type="duplicateValues" dxfId="4983" priority="5158"/>
    <cfRule type="duplicateValues" dxfId="4982" priority="5159"/>
    <cfRule type="duplicateValues" dxfId="4981" priority="5160"/>
    <cfRule type="duplicateValues" dxfId="4980" priority="5161"/>
    <cfRule type="duplicateValues" dxfId="4979" priority="5162"/>
    <cfRule type="duplicateValues" dxfId="4978" priority="5163"/>
    <cfRule type="duplicateValues" dxfId="4977" priority="5164"/>
    <cfRule type="duplicateValues" dxfId="4976" priority="5165"/>
    <cfRule type="duplicateValues" dxfId="4975" priority="5166"/>
    <cfRule type="duplicateValues" dxfId="4974" priority="5167"/>
    <cfRule type="duplicateValues" dxfId="4973" priority="5168"/>
    <cfRule type="duplicateValues" dxfId="4972" priority="5169"/>
    <cfRule type="duplicateValues" dxfId="4971" priority="5170"/>
    <cfRule type="duplicateValues" dxfId="4970" priority="5171"/>
    <cfRule type="duplicateValues" dxfId="4969" priority="5172"/>
    <cfRule type="duplicateValues" dxfId="4968" priority="5173"/>
    <cfRule type="duplicateValues" dxfId="4967" priority="5174"/>
    <cfRule type="duplicateValues" dxfId="4966" priority="5175"/>
    <cfRule type="duplicateValues" dxfId="4965" priority="5176"/>
    <cfRule type="duplicateValues" dxfId="4964" priority="5177"/>
    <cfRule type="duplicateValues" dxfId="4963" priority="5178"/>
    <cfRule type="duplicateValues" dxfId="4962" priority="5179"/>
    <cfRule type="duplicateValues" dxfId="4961" priority="5180"/>
    <cfRule type="duplicateValues" dxfId="4960" priority="5181"/>
    <cfRule type="duplicateValues" dxfId="4959" priority="5182"/>
    <cfRule type="duplicateValues" dxfId="4958" priority="5183"/>
    <cfRule type="duplicateValues" dxfId="4957" priority="5184"/>
    <cfRule type="duplicateValues" dxfId="4956" priority="5185"/>
    <cfRule type="duplicateValues" dxfId="4955" priority="5186"/>
    <cfRule type="duplicateValues" dxfId="4954" priority="5187"/>
    <cfRule type="duplicateValues" dxfId="4953" priority="5188"/>
    <cfRule type="duplicateValues" dxfId="4952" priority="5189"/>
    <cfRule type="duplicateValues" dxfId="4951" priority="5190"/>
    <cfRule type="duplicateValues" dxfId="4950" priority="5191"/>
    <cfRule type="duplicateValues" dxfId="4949" priority="5192"/>
    <cfRule type="duplicateValues" dxfId="4948" priority="5193"/>
    <cfRule type="duplicateValues" dxfId="4947" priority="5194"/>
    <cfRule type="duplicateValues" dxfId="4946" priority="5195"/>
    <cfRule type="duplicateValues" dxfId="4945" priority="5196"/>
    <cfRule type="duplicateValues" dxfId="4944" priority="5197"/>
    <cfRule type="duplicateValues" dxfId="4943" priority="5198"/>
    <cfRule type="duplicateValues" dxfId="4942" priority="5199"/>
    <cfRule type="duplicateValues" dxfId="4941" priority="5200"/>
  </conditionalFormatting>
  <conditionalFormatting sqref="A309:A312">
    <cfRule type="duplicateValues" dxfId="4940" priority="4679"/>
    <cfRule type="duplicateValues" dxfId="4939" priority="4680"/>
    <cfRule type="duplicateValues" dxfId="4938" priority="4681"/>
    <cfRule type="duplicateValues" dxfId="4937" priority="4682"/>
    <cfRule type="duplicateValues" dxfId="4936" priority="4683"/>
    <cfRule type="duplicateValues" dxfId="4935" priority="4684"/>
    <cfRule type="duplicateValues" dxfId="4934" priority="4685"/>
    <cfRule type="duplicateValues" dxfId="4933" priority="4686"/>
    <cfRule type="duplicateValues" dxfId="4932" priority="4687"/>
    <cfRule type="duplicateValues" dxfId="4931" priority="4688"/>
    <cfRule type="duplicateValues" dxfId="4930" priority="4689"/>
    <cfRule type="duplicateValues" dxfId="4929" priority="4690"/>
    <cfRule type="duplicateValues" dxfId="4928" priority="4691"/>
    <cfRule type="duplicateValues" dxfId="4927" priority="4692"/>
    <cfRule type="duplicateValues" dxfId="4926" priority="4693"/>
    <cfRule type="duplicateValues" dxfId="4925" priority="4694"/>
    <cfRule type="duplicateValues" dxfId="4924" priority="4695"/>
    <cfRule type="duplicateValues" dxfId="4923" priority="4696"/>
    <cfRule type="duplicateValues" dxfId="4922" priority="4697"/>
    <cfRule type="duplicateValues" dxfId="4921" priority="4698"/>
    <cfRule type="duplicateValues" dxfId="4920" priority="4699"/>
    <cfRule type="duplicateValues" dxfId="4919" priority="4700"/>
    <cfRule type="duplicateValues" dxfId="4918" priority="4701"/>
    <cfRule type="duplicateValues" dxfId="4917" priority="4702"/>
    <cfRule type="duplicateValues" dxfId="4916" priority="4703"/>
    <cfRule type="duplicateValues" dxfId="4915" priority="4704"/>
    <cfRule type="duplicateValues" dxfId="4914" priority="4705"/>
    <cfRule type="duplicateValues" dxfId="4913" priority="4706"/>
    <cfRule type="duplicateValues" dxfId="4912" priority="4707"/>
    <cfRule type="duplicateValues" dxfId="4911" priority="4708"/>
    <cfRule type="duplicateValues" dxfId="4910" priority="4709"/>
    <cfRule type="duplicateValues" dxfId="4909" priority="4710"/>
    <cfRule type="duplicateValues" dxfId="4908" priority="4711"/>
    <cfRule type="duplicateValues" dxfId="4907" priority="4712"/>
    <cfRule type="duplicateValues" dxfId="4906" priority="4713"/>
    <cfRule type="duplicateValues" dxfId="4905" priority="4714"/>
    <cfRule type="duplicateValues" dxfId="4904" priority="4715"/>
    <cfRule type="duplicateValues" dxfId="4903" priority="4716"/>
    <cfRule type="duplicateValues" dxfId="4902" priority="4717"/>
    <cfRule type="duplicateValues" dxfId="4901" priority="4718"/>
    <cfRule type="duplicateValues" dxfId="4900" priority="4719"/>
    <cfRule type="duplicateValues" dxfId="4899" priority="4720"/>
    <cfRule type="duplicateValues" dxfId="4898" priority="4721"/>
    <cfRule type="duplicateValues" dxfId="4897" priority="4722"/>
    <cfRule type="duplicateValues" dxfId="4896" priority="4723"/>
    <cfRule type="duplicateValues" dxfId="4895" priority="4724"/>
    <cfRule type="duplicateValues" dxfId="4894" priority="4725"/>
    <cfRule type="duplicateValues" dxfId="4893" priority="7627"/>
    <cfRule type="duplicateValues" dxfId="4892" priority="7628"/>
    <cfRule type="duplicateValues" dxfId="4891" priority="7629"/>
    <cfRule type="duplicateValues" dxfId="4890" priority="7630"/>
    <cfRule type="duplicateValues" dxfId="4889" priority="7631"/>
    <cfRule type="duplicateValues" dxfId="4888" priority="7632"/>
    <cfRule type="duplicateValues" dxfId="4887" priority="7633"/>
    <cfRule type="duplicateValues" dxfId="4886" priority="7634"/>
    <cfRule type="duplicateValues" dxfId="4885" priority="7635"/>
    <cfRule type="duplicateValues" dxfId="4884" priority="7636"/>
    <cfRule type="duplicateValues" dxfId="4883" priority="7637"/>
    <cfRule type="duplicateValues" dxfId="4882" priority="7638"/>
    <cfRule type="duplicateValues" dxfId="4881" priority="7639"/>
    <cfRule type="duplicateValues" dxfId="4880" priority="7640"/>
    <cfRule type="duplicateValues" dxfId="4879" priority="7641"/>
    <cfRule type="duplicateValues" dxfId="4878" priority="7642"/>
    <cfRule type="duplicateValues" dxfId="4877" priority="7643"/>
    <cfRule type="duplicateValues" dxfId="4876" priority="7644"/>
    <cfRule type="duplicateValues" dxfId="4875" priority="7645"/>
    <cfRule type="duplicateValues" dxfId="4874" priority="7646"/>
    <cfRule type="duplicateValues" dxfId="4873" priority="7647"/>
    <cfRule type="duplicateValues" dxfId="4872" priority="7648"/>
    <cfRule type="duplicateValues" dxfId="4871" priority="7649"/>
    <cfRule type="duplicateValues" dxfId="4870" priority="7650"/>
    <cfRule type="duplicateValues" dxfId="4869" priority="7651"/>
    <cfRule type="duplicateValues" dxfId="4868" priority="7652"/>
    <cfRule type="duplicateValues" dxfId="4867" priority="7653"/>
    <cfRule type="duplicateValues" dxfId="4866" priority="7654"/>
    <cfRule type="duplicateValues" dxfId="4865" priority="7655"/>
    <cfRule type="duplicateValues" dxfId="4864" priority="7656"/>
    <cfRule type="duplicateValues" dxfId="4863" priority="7657"/>
    <cfRule type="duplicateValues" dxfId="4862" priority="7658"/>
    <cfRule type="duplicateValues" dxfId="4861" priority="7659"/>
    <cfRule type="duplicateValues" dxfId="4860" priority="7660"/>
    <cfRule type="duplicateValues" dxfId="4859" priority="7661"/>
    <cfRule type="duplicateValues" dxfId="4858" priority="7662"/>
    <cfRule type="duplicateValues" dxfId="4857" priority="7663"/>
    <cfRule type="duplicateValues" dxfId="4856" priority="7664"/>
    <cfRule type="duplicateValues" dxfId="4855" priority="7665"/>
    <cfRule type="duplicateValues" dxfId="4854" priority="7666"/>
    <cfRule type="duplicateValues" dxfId="4853" priority="7667"/>
    <cfRule type="duplicateValues" dxfId="4852" priority="7668"/>
  </conditionalFormatting>
  <conditionalFormatting sqref="A312">
    <cfRule type="duplicateValues" dxfId="4851" priority="4310"/>
    <cfRule type="duplicateValues" dxfId="4850" priority="4374"/>
    <cfRule type="duplicateValues" dxfId="4849" priority="4375"/>
    <cfRule type="duplicateValues" dxfId="4848" priority="4376"/>
    <cfRule type="duplicateValues" dxfId="4847" priority="4377"/>
    <cfRule type="duplicateValues" dxfId="4846" priority="4378"/>
    <cfRule type="duplicateValues" dxfId="4845" priority="4379"/>
    <cfRule type="duplicateValues" dxfId="4844" priority="4380"/>
    <cfRule type="duplicateValues" dxfId="4843" priority="4381"/>
    <cfRule type="duplicateValues" dxfId="4842" priority="4382"/>
    <cfRule type="duplicateValues" dxfId="4841" priority="4383"/>
    <cfRule type="duplicateValues" dxfId="4840" priority="4384"/>
    <cfRule type="duplicateValues" dxfId="4839" priority="4385"/>
    <cfRule type="duplicateValues" dxfId="4838" priority="4386"/>
    <cfRule type="duplicateValues" dxfId="4837" priority="4387"/>
    <cfRule type="duplicateValues" dxfId="4836" priority="4388"/>
    <cfRule type="duplicateValues" dxfId="4835" priority="4389"/>
    <cfRule type="duplicateValues" dxfId="4834" priority="4390"/>
    <cfRule type="duplicateValues" dxfId="4833" priority="4391"/>
    <cfRule type="duplicateValues" dxfId="4832" priority="4392"/>
    <cfRule type="duplicateValues" dxfId="4831" priority="4393"/>
    <cfRule type="duplicateValues" dxfId="4830" priority="4394"/>
    <cfRule type="duplicateValues" dxfId="4829" priority="4395"/>
    <cfRule type="duplicateValues" dxfId="4828" priority="4396"/>
    <cfRule type="duplicateValues" dxfId="4827" priority="4397"/>
    <cfRule type="duplicateValues" dxfId="4826" priority="4398"/>
    <cfRule type="duplicateValues" dxfId="4825" priority="4399"/>
    <cfRule type="duplicateValues" dxfId="4824" priority="4400"/>
    <cfRule type="duplicateValues" dxfId="4823" priority="4401"/>
    <cfRule type="duplicateValues" dxfId="4822" priority="4402"/>
    <cfRule type="duplicateValues" dxfId="4821" priority="4403"/>
    <cfRule type="duplicateValues" dxfId="4820" priority="4404"/>
    <cfRule type="duplicateValues" dxfId="4819" priority="4405"/>
    <cfRule type="duplicateValues" dxfId="4818" priority="4406"/>
    <cfRule type="duplicateValues" dxfId="4817" priority="4407"/>
    <cfRule type="duplicateValues" dxfId="4816" priority="4408"/>
    <cfRule type="duplicateValues" dxfId="4815" priority="4409"/>
    <cfRule type="duplicateValues" dxfId="4814" priority="4410"/>
    <cfRule type="duplicateValues" dxfId="4813" priority="4411"/>
    <cfRule type="duplicateValues" dxfId="4812" priority="4412"/>
    <cfRule type="duplicateValues" dxfId="4811" priority="4413"/>
    <cfRule type="duplicateValues" dxfId="4810" priority="4414"/>
    <cfRule type="duplicateValues" dxfId="4809" priority="4415"/>
    <cfRule type="duplicateValues" dxfId="4808" priority="4416"/>
    <cfRule type="duplicateValues" dxfId="4807" priority="4417"/>
    <cfRule type="duplicateValues" dxfId="4806" priority="4418"/>
    <cfRule type="duplicateValues" dxfId="4805" priority="4419"/>
    <cfRule type="duplicateValues" dxfId="4804" priority="4420"/>
    <cfRule type="duplicateValues" dxfId="4803" priority="4421"/>
    <cfRule type="duplicateValues" dxfId="4802" priority="4422"/>
    <cfRule type="duplicateValues" dxfId="4801" priority="4423"/>
    <cfRule type="duplicateValues" dxfId="4800" priority="4424"/>
    <cfRule type="duplicateValues" dxfId="4799" priority="4425"/>
    <cfRule type="duplicateValues" dxfId="4798" priority="4426"/>
    <cfRule type="duplicateValues" dxfId="4797" priority="4427"/>
    <cfRule type="duplicateValues" dxfId="4796" priority="4428"/>
    <cfRule type="duplicateValues" dxfId="4795" priority="4429"/>
    <cfRule type="duplicateValues" dxfId="4794" priority="4430"/>
    <cfRule type="duplicateValues" dxfId="4793" priority="4431"/>
    <cfRule type="duplicateValues" dxfId="4792" priority="4432"/>
    <cfRule type="duplicateValues" dxfId="4791" priority="4433"/>
    <cfRule type="duplicateValues" dxfId="4790" priority="4434"/>
    <cfRule type="duplicateValues" dxfId="4789" priority="4435"/>
    <cfRule type="duplicateValues" dxfId="4788" priority="4436"/>
    <cfRule type="duplicateValues" dxfId="4787" priority="4437"/>
    <cfRule type="duplicateValues" dxfId="4786" priority="4438"/>
    <cfRule type="duplicateValues" dxfId="4785" priority="4439"/>
    <cfRule type="duplicateValues" dxfId="4784" priority="4440"/>
    <cfRule type="duplicateValues" dxfId="4783" priority="4441"/>
    <cfRule type="duplicateValues" dxfId="4782" priority="4442"/>
    <cfRule type="duplicateValues" dxfId="4781" priority="4443"/>
    <cfRule type="duplicateValues" dxfId="4780" priority="4444"/>
    <cfRule type="duplicateValues" dxfId="4779" priority="4445"/>
    <cfRule type="duplicateValues" dxfId="4778" priority="4446"/>
    <cfRule type="duplicateValues" dxfId="4777" priority="4447"/>
    <cfRule type="duplicateValues" dxfId="4776" priority="4448"/>
    <cfRule type="duplicateValues" dxfId="4775" priority="4449"/>
    <cfRule type="duplicateValues" dxfId="4774" priority="4450"/>
    <cfRule type="duplicateValues" dxfId="4773" priority="4451"/>
    <cfRule type="duplicateValues" dxfId="4772" priority="4452"/>
    <cfRule type="duplicateValues" dxfId="4771" priority="4453"/>
    <cfRule type="duplicateValues" dxfId="4770" priority="4454"/>
    <cfRule type="duplicateValues" dxfId="4769" priority="4455"/>
    <cfRule type="duplicateValues" dxfId="4768" priority="4456"/>
    <cfRule type="duplicateValues" dxfId="4767" priority="4457"/>
    <cfRule type="duplicateValues" dxfId="4766" priority="4458"/>
    <cfRule type="duplicateValues" dxfId="4765" priority="4459"/>
    <cfRule type="duplicateValues" dxfId="4764" priority="4460"/>
    <cfRule type="duplicateValues" dxfId="4763" priority="4461"/>
    <cfRule type="duplicateValues" dxfId="4762" priority="4462"/>
    <cfRule type="duplicateValues" dxfId="4761" priority="4463"/>
    <cfRule type="duplicateValues" dxfId="4760" priority="4464"/>
    <cfRule type="duplicateValues" dxfId="4759" priority="4465"/>
    <cfRule type="duplicateValues" dxfId="4758" priority="4466"/>
    <cfRule type="duplicateValues" dxfId="4757" priority="4467"/>
    <cfRule type="duplicateValues" dxfId="4756" priority="4468"/>
    <cfRule type="duplicateValues" dxfId="4755" priority="4469"/>
  </conditionalFormatting>
  <conditionalFormatting sqref="A313">
    <cfRule type="duplicateValues" dxfId="4754" priority="5046"/>
    <cfRule type="duplicateValues" dxfId="4753" priority="5047"/>
    <cfRule type="duplicateValues" dxfId="4752" priority="5048"/>
    <cfRule type="duplicateValues" dxfId="4751" priority="5049"/>
    <cfRule type="duplicateValues" dxfId="4750" priority="5050"/>
    <cfRule type="duplicateValues" dxfId="4749" priority="5051"/>
    <cfRule type="duplicateValues" dxfId="4748" priority="5052"/>
    <cfRule type="duplicateValues" dxfId="4747" priority="5053"/>
    <cfRule type="duplicateValues" dxfId="4746" priority="5054"/>
    <cfRule type="duplicateValues" dxfId="4745" priority="5055"/>
    <cfRule type="duplicateValues" dxfId="4744" priority="5056"/>
    <cfRule type="duplicateValues" dxfId="4743" priority="5057"/>
    <cfRule type="duplicateValues" dxfId="4742" priority="5058"/>
    <cfRule type="duplicateValues" dxfId="4741" priority="5059"/>
    <cfRule type="duplicateValues" dxfId="4740" priority="5060"/>
    <cfRule type="duplicateValues" dxfId="4739" priority="5061"/>
    <cfRule type="duplicateValues" dxfId="4738" priority="5062"/>
    <cfRule type="duplicateValues" dxfId="4737" priority="5063"/>
    <cfRule type="duplicateValues" dxfId="4736" priority="5064"/>
    <cfRule type="duplicateValues" dxfId="4735" priority="5065"/>
    <cfRule type="duplicateValues" dxfId="4734" priority="5066"/>
    <cfRule type="duplicateValues" dxfId="4733" priority="5067"/>
    <cfRule type="duplicateValues" dxfId="4732" priority="5068"/>
    <cfRule type="duplicateValues" dxfId="4731" priority="5069"/>
    <cfRule type="duplicateValues" dxfId="4730" priority="5070"/>
    <cfRule type="duplicateValues" dxfId="4729" priority="5071"/>
    <cfRule type="duplicateValues" dxfId="4728" priority="5072"/>
    <cfRule type="duplicateValues" dxfId="4727" priority="5073"/>
    <cfRule type="duplicateValues" dxfId="4726" priority="5074"/>
    <cfRule type="duplicateValues" dxfId="4725" priority="5075"/>
    <cfRule type="duplicateValues" dxfId="4724" priority="5076"/>
    <cfRule type="duplicateValues" dxfId="4723" priority="5077"/>
    <cfRule type="duplicateValues" dxfId="4722" priority="5078"/>
    <cfRule type="duplicateValues" dxfId="4721" priority="5079"/>
    <cfRule type="duplicateValues" dxfId="4720" priority="5080"/>
    <cfRule type="duplicateValues" dxfId="4719" priority="5081"/>
    <cfRule type="duplicateValues" dxfId="4718" priority="5082"/>
    <cfRule type="duplicateValues" dxfId="4717" priority="5083"/>
    <cfRule type="duplicateValues" dxfId="4716" priority="5084"/>
    <cfRule type="duplicateValues" dxfId="4715" priority="5085"/>
    <cfRule type="duplicateValues" dxfId="4714" priority="5086"/>
    <cfRule type="duplicateValues" dxfId="4713" priority="5087"/>
    <cfRule type="duplicateValues" dxfId="4712" priority="5088"/>
    <cfRule type="duplicateValues" dxfId="4711" priority="5089"/>
    <cfRule type="duplicateValues" dxfId="4710" priority="5090"/>
    <cfRule type="duplicateValues" dxfId="4709" priority="5091"/>
    <cfRule type="duplicateValues" dxfId="4708" priority="5092"/>
    <cfRule type="duplicateValues" dxfId="4707" priority="5093"/>
    <cfRule type="duplicateValues" dxfId="4706" priority="5094"/>
    <cfRule type="duplicateValues" dxfId="4705" priority="5095"/>
    <cfRule type="duplicateValues" dxfId="4704" priority="5096"/>
    <cfRule type="duplicateValues" dxfId="4703" priority="5097"/>
    <cfRule type="duplicateValues" dxfId="4702" priority="5098"/>
    <cfRule type="duplicateValues" dxfId="4701" priority="5099"/>
    <cfRule type="duplicateValues" dxfId="4700" priority="5100"/>
    <cfRule type="duplicateValues" dxfId="4699" priority="5101"/>
    <cfRule type="duplicateValues" dxfId="4698" priority="5102"/>
    <cfRule type="duplicateValues" dxfId="4697" priority="5103"/>
    <cfRule type="duplicateValues" dxfId="4696" priority="5104"/>
    <cfRule type="duplicateValues" dxfId="4695" priority="5105"/>
    <cfRule type="duplicateValues" dxfId="4694" priority="5106"/>
    <cfRule type="duplicateValues" dxfId="4693" priority="5107"/>
    <cfRule type="duplicateValues" dxfId="4692" priority="5108"/>
    <cfRule type="duplicateValues" dxfId="4691" priority="5109"/>
    <cfRule type="duplicateValues" dxfId="4690" priority="5110"/>
    <cfRule type="duplicateValues" dxfId="4689" priority="5111"/>
  </conditionalFormatting>
  <conditionalFormatting sqref="A313:A342 A137 A253 A59:A60 A22:A23 A13:A14 A4:A10 A17:A19 A53:A57 A230:A237 A213:A228 A205:A210 A189:A202 A178:A184 A186 A166:A174 A157:A164 A154:A155 A139 A295:A307 A74:A94 A255:A267 A281:A293 A62:A72 A345:A356 A270:A279 A141:A150 A101:A132 A239:A251">
    <cfRule type="duplicateValues" dxfId="4688" priority="7759"/>
  </conditionalFormatting>
  <conditionalFormatting sqref="A315:A316">
    <cfRule type="duplicateValues" dxfId="4687" priority="4603"/>
    <cfRule type="duplicateValues" dxfId="4686" priority="4604"/>
    <cfRule type="duplicateValues" dxfId="4685" priority="4605"/>
    <cfRule type="duplicateValues" dxfId="4684" priority="4606"/>
    <cfRule type="duplicateValues" dxfId="4683" priority="4607"/>
    <cfRule type="duplicateValues" dxfId="4682" priority="4608"/>
    <cfRule type="duplicateValues" dxfId="4681" priority="4609"/>
    <cfRule type="duplicateValues" dxfId="4680" priority="4610"/>
    <cfRule type="duplicateValues" dxfId="4679" priority="4611"/>
    <cfRule type="duplicateValues" dxfId="4678" priority="4612"/>
    <cfRule type="duplicateValues" dxfId="4677" priority="4613"/>
    <cfRule type="duplicateValues" dxfId="4676" priority="4614"/>
    <cfRule type="duplicateValues" dxfId="4675" priority="4615"/>
    <cfRule type="duplicateValues" dxfId="4674" priority="4616"/>
    <cfRule type="duplicateValues" dxfId="4673" priority="4617"/>
    <cfRule type="duplicateValues" dxfId="4672" priority="4618"/>
    <cfRule type="duplicateValues" dxfId="4671" priority="4619"/>
    <cfRule type="duplicateValues" dxfId="4670" priority="4620"/>
    <cfRule type="duplicateValues" dxfId="4669" priority="4621"/>
    <cfRule type="duplicateValues" dxfId="4668" priority="4622"/>
    <cfRule type="duplicateValues" dxfId="4667" priority="4623"/>
    <cfRule type="duplicateValues" dxfId="4666" priority="4624"/>
    <cfRule type="duplicateValues" dxfId="4665" priority="4625"/>
    <cfRule type="duplicateValues" dxfId="4664" priority="4626"/>
    <cfRule type="duplicateValues" dxfId="4663" priority="4627"/>
    <cfRule type="duplicateValues" dxfId="4662" priority="4628"/>
    <cfRule type="duplicateValues" dxfId="4661" priority="4629"/>
    <cfRule type="duplicateValues" dxfId="4660" priority="4630"/>
    <cfRule type="duplicateValues" dxfId="4659" priority="4631"/>
    <cfRule type="duplicateValues" dxfId="4658" priority="4632"/>
    <cfRule type="duplicateValues" dxfId="4657" priority="4633"/>
    <cfRule type="duplicateValues" dxfId="4656" priority="4634"/>
    <cfRule type="duplicateValues" dxfId="4655" priority="4635"/>
    <cfRule type="duplicateValues" dxfId="4654" priority="4636"/>
    <cfRule type="duplicateValues" dxfId="4653" priority="4637"/>
    <cfRule type="duplicateValues" dxfId="4652" priority="4638"/>
    <cfRule type="duplicateValues" dxfId="4651" priority="4639"/>
    <cfRule type="duplicateValues" dxfId="4650" priority="4640"/>
    <cfRule type="duplicateValues" dxfId="4649" priority="4641"/>
    <cfRule type="duplicateValues" dxfId="4648" priority="4642"/>
    <cfRule type="duplicateValues" dxfId="4647" priority="4643"/>
    <cfRule type="duplicateValues" dxfId="4646" priority="4644"/>
    <cfRule type="duplicateValues" dxfId="4645" priority="4645"/>
    <cfRule type="duplicateValues" dxfId="4644" priority="4646"/>
    <cfRule type="duplicateValues" dxfId="4643" priority="4647"/>
    <cfRule type="duplicateValues" dxfId="4642" priority="4648"/>
    <cfRule type="duplicateValues" dxfId="4641" priority="4649"/>
    <cfRule type="duplicateValues" dxfId="4640" priority="4650"/>
    <cfRule type="duplicateValues" dxfId="4639" priority="4651"/>
    <cfRule type="duplicateValues" dxfId="4638" priority="4652"/>
    <cfRule type="duplicateValues" dxfId="4637" priority="4653"/>
    <cfRule type="duplicateValues" dxfId="4636" priority="4654"/>
    <cfRule type="duplicateValues" dxfId="4635" priority="4655"/>
    <cfRule type="duplicateValues" dxfId="4634" priority="4656"/>
    <cfRule type="duplicateValues" dxfId="4633" priority="4657"/>
    <cfRule type="duplicateValues" dxfId="4632" priority="4658"/>
    <cfRule type="duplicateValues" dxfId="4631" priority="4659"/>
    <cfRule type="duplicateValues" dxfId="4630" priority="4660"/>
    <cfRule type="duplicateValues" dxfId="4629" priority="4661"/>
    <cfRule type="duplicateValues" dxfId="4628" priority="4662"/>
    <cfRule type="duplicateValues" dxfId="4627" priority="4663"/>
    <cfRule type="duplicateValues" dxfId="4626" priority="4664"/>
    <cfRule type="duplicateValues" dxfId="4625" priority="4665"/>
    <cfRule type="duplicateValues" dxfId="4624" priority="4666"/>
    <cfRule type="duplicateValues" dxfId="4623" priority="4667"/>
    <cfRule type="duplicateValues" dxfId="4622" priority="4668"/>
    <cfRule type="duplicateValues" dxfId="4621" priority="4669"/>
    <cfRule type="duplicateValues" dxfId="4620" priority="4670"/>
    <cfRule type="duplicateValues" dxfId="4619" priority="4671"/>
    <cfRule type="duplicateValues" dxfId="4618" priority="4672"/>
    <cfRule type="duplicateValues" dxfId="4617" priority="4673"/>
    <cfRule type="duplicateValues" dxfId="4616" priority="4674"/>
    <cfRule type="duplicateValues" dxfId="4615" priority="4675"/>
    <cfRule type="duplicateValues" dxfId="4614" priority="4676"/>
    <cfRule type="duplicateValues" dxfId="4613" priority="4677"/>
    <cfRule type="duplicateValues" dxfId="4612" priority="4678"/>
  </conditionalFormatting>
  <conditionalFormatting sqref="A316:A318">
    <cfRule type="duplicateValues" dxfId="4611" priority="4299"/>
    <cfRule type="duplicateValues" dxfId="4610" priority="4307"/>
    <cfRule type="duplicateValues" dxfId="4609" priority="4308"/>
    <cfRule type="duplicateValues" dxfId="4608" priority="4309"/>
    <cfRule type="duplicateValues" dxfId="4607" priority="23905"/>
    <cfRule type="duplicateValues" dxfId="4606" priority="23906"/>
    <cfRule type="duplicateValues" dxfId="4605" priority="23907"/>
    <cfRule type="duplicateValues" dxfId="4604" priority="23908"/>
    <cfRule type="duplicateValues" dxfId="4603" priority="23909"/>
    <cfRule type="duplicateValues" dxfId="4602" priority="23910"/>
    <cfRule type="duplicateValues" dxfId="4601" priority="23911"/>
    <cfRule type="duplicateValues" dxfId="4600" priority="23912"/>
    <cfRule type="duplicateValues" dxfId="4599" priority="23913"/>
    <cfRule type="duplicateValues" dxfId="4598" priority="23914"/>
    <cfRule type="duplicateValues" dxfId="4597" priority="23915"/>
    <cfRule type="duplicateValues" dxfId="4596" priority="23916"/>
    <cfRule type="duplicateValues" dxfId="4595" priority="23917"/>
    <cfRule type="duplicateValues" dxfId="4594" priority="23918"/>
  </conditionalFormatting>
  <conditionalFormatting sqref="A317">
    <cfRule type="duplicateValues" dxfId="4593" priority="4281"/>
    <cfRule type="duplicateValues" dxfId="4592" priority="4289"/>
    <cfRule type="duplicateValues" dxfId="4591" priority="4290"/>
    <cfRule type="duplicateValues" dxfId="4590" priority="4291"/>
    <cfRule type="duplicateValues" dxfId="4589" priority="4970"/>
    <cfRule type="duplicateValues" dxfId="4588" priority="4971"/>
    <cfRule type="duplicateValues" dxfId="4587" priority="4972"/>
    <cfRule type="duplicateValues" dxfId="4586" priority="4973"/>
    <cfRule type="duplicateValues" dxfId="4585" priority="4974"/>
    <cfRule type="duplicateValues" dxfId="4584" priority="4975"/>
    <cfRule type="duplicateValues" dxfId="4583" priority="4976"/>
    <cfRule type="duplicateValues" dxfId="4582" priority="4977"/>
    <cfRule type="duplicateValues" dxfId="4581" priority="4978"/>
    <cfRule type="duplicateValues" dxfId="4580" priority="4979"/>
    <cfRule type="duplicateValues" dxfId="4579" priority="4980"/>
    <cfRule type="duplicateValues" dxfId="4578" priority="4981"/>
    <cfRule type="duplicateValues" dxfId="4577" priority="4982"/>
    <cfRule type="duplicateValues" dxfId="4576" priority="4983"/>
    <cfRule type="duplicateValues" dxfId="4575" priority="4984"/>
    <cfRule type="duplicateValues" dxfId="4574" priority="4985"/>
    <cfRule type="duplicateValues" dxfId="4573" priority="4986"/>
    <cfRule type="duplicateValues" dxfId="4572" priority="4987"/>
    <cfRule type="duplicateValues" dxfId="4571" priority="4988"/>
    <cfRule type="duplicateValues" dxfId="4570" priority="4989"/>
    <cfRule type="duplicateValues" dxfId="4569" priority="4990"/>
    <cfRule type="duplicateValues" dxfId="4568" priority="4991"/>
    <cfRule type="duplicateValues" dxfId="4567" priority="4992"/>
    <cfRule type="duplicateValues" dxfId="4566" priority="4993"/>
    <cfRule type="duplicateValues" dxfId="4565" priority="4994"/>
    <cfRule type="duplicateValues" dxfId="4564" priority="4995"/>
    <cfRule type="duplicateValues" dxfId="4563" priority="4996"/>
    <cfRule type="duplicateValues" dxfId="4562" priority="4997"/>
    <cfRule type="duplicateValues" dxfId="4561" priority="4998"/>
    <cfRule type="duplicateValues" dxfId="4560" priority="4999"/>
    <cfRule type="duplicateValues" dxfId="4559" priority="5000"/>
    <cfRule type="duplicateValues" dxfId="4558" priority="5001"/>
    <cfRule type="duplicateValues" dxfId="4557" priority="5002"/>
    <cfRule type="duplicateValues" dxfId="4556" priority="5003"/>
    <cfRule type="duplicateValues" dxfId="4555" priority="5004"/>
    <cfRule type="duplicateValues" dxfId="4554" priority="5005"/>
    <cfRule type="duplicateValues" dxfId="4553" priority="5006"/>
    <cfRule type="duplicateValues" dxfId="4552" priority="5007"/>
    <cfRule type="duplicateValues" dxfId="4551" priority="5008"/>
    <cfRule type="duplicateValues" dxfId="4550" priority="5009"/>
    <cfRule type="duplicateValues" dxfId="4549" priority="5010"/>
    <cfRule type="duplicateValues" dxfId="4548" priority="5011"/>
    <cfRule type="duplicateValues" dxfId="4547" priority="5012"/>
    <cfRule type="duplicateValues" dxfId="4546" priority="5013"/>
    <cfRule type="duplicateValues" dxfId="4545" priority="5014"/>
    <cfRule type="duplicateValues" dxfId="4544" priority="5015"/>
    <cfRule type="duplicateValues" dxfId="4543" priority="5016"/>
    <cfRule type="duplicateValues" dxfId="4542" priority="5017"/>
    <cfRule type="duplicateValues" dxfId="4541" priority="5018"/>
    <cfRule type="duplicateValues" dxfId="4540" priority="5019"/>
    <cfRule type="duplicateValues" dxfId="4539" priority="5020"/>
    <cfRule type="duplicateValues" dxfId="4538" priority="5021"/>
    <cfRule type="duplicateValues" dxfId="4537" priority="5022"/>
    <cfRule type="duplicateValues" dxfId="4536" priority="5023"/>
    <cfRule type="duplicateValues" dxfId="4535" priority="5024"/>
    <cfRule type="duplicateValues" dxfId="4534" priority="5025"/>
    <cfRule type="duplicateValues" dxfId="4533" priority="5026"/>
    <cfRule type="duplicateValues" dxfId="4532" priority="5027"/>
    <cfRule type="duplicateValues" dxfId="4531" priority="5028"/>
    <cfRule type="duplicateValues" dxfId="4530" priority="5029"/>
    <cfRule type="duplicateValues" dxfId="4529" priority="5030"/>
    <cfRule type="duplicateValues" dxfId="4528" priority="5031"/>
    <cfRule type="duplicateValues" dxfId="4527" priority="5032"/>
    <cfRule type="duplicateValues" dxfId="4526" priority="5033"/>
    <cfRule type="duplicateValues" dxfId="4525" priority="5034"/>
    <cfRule type="duplicateValues" dxfId="4524" priority="5035"/>
    <cfRule type="duplicateValues" dxfId="4523" priority="5036"/>
    <cfRule type="duplicateValues" dxfId="4522" priority="5037"/>
    <cfRule type="duplicateValues" dxfId="4521" priority="5038"/>
    <cfRule type="duplicateValues" dxfId="4520" priority="5039"/>
    <cfRule type="duplicateValues" dxfId="4519" priority="5040"/>
    <cfRule type="duplicateValues" dxfId="4518" priority="5041"/>
    <cfRule type="duplicateValues" dxfId="4517" priority="5042"/>
    <cfRule type="duplicateValues" dxfId="4516" priority="5043"/>
    <cfRule type="duplicateValues" dxfId="4515" priority="5044"/>
    <cfRule type="duplicateValues" dxfId="4514" priority="5045"/>
    <cfRule type="duplicateValues" dxfId="4513" priority="23919"/>
    <cfRule type="duplicateValues" dxfId="4512" priority="23920"/>
    <cfRule type="duplicateValues" dxfId="4511" priority="23921"/>
    <cfRule type="duplicateValues" dxfId="4510" priority="23922"/>
    <cfRule type="duplicateValues" dxfId="4509" priority="23923"/>
    <cfRule type="duplicateValues" dxfId="4508" priority="23924"/>
    <cfRule type="duplicateValues" dxfId="4507" priority="23925"/>
    <cfRule type="duplicateValues" dxfId="4506" priority="23926"/>
    <cfRule type="duplicateValues" dxfId="4505" priority="23927"/>
    <cfRule type="duplicateValues" dxfId="4504" priority="23928"/>
    <cfRule type="duplicateValues" dxfId="4503" priority="23929"/>
    <cfRule type="duplicateValues" dxfId="4502" priority="23930"/>
    <cfRule type="duplicateValues" dxfId="4501" priority="23931"/>
    <cfRule type="duplicateValues" dxfId="4500" priority="23932"/>
  </conditionalFormatting>
  <conditionalFormatting sqref="A318">
    <cfRule type="duplicateValues" dxfId="4499" priority="4263"/>
    <cfRule type="duplicateValues" dxfId="4498" priority="4271"/>
    <cfRule type="duplicateValues" dxfId="4497" priority="4272"/>
    <cfRule type="duplicateValues" dxfId="4496" priority="4273"/>
    <cfRule type="duplicateValues" dxfId="4495" priority="4894"/>
    <cfRule type="duplicateValues" dxfId="4494" priority="4895"/>
    <cfRule type="duplicateValues" dxfId="4493" priority="4896"/>
    <cfRule type="duplicateValues" dxfId="4492" priority="4897"/>
    <cfRule type="duplicateValues" dxfId="4491" priority="4898"/>
    <cfRule type="duplicateValues" dxfId="4490" priority="4899"/>
    <cfRule type="duplicateValues" dxfId="4489" priority="4900"/>
    <cfRule type="duplicateValues" dxfId="4488" priority="4901"/>
    <cfRule type="duplicateValues" dxfId="4487" priority="4902"/>
    <cfRule type="duplicateValues" dxfId="4486" priority="4903"/>
    <cfRule type="duplicateValues" dxfId="4485" priority="4904"/>
    <cfRule type="duplicateValues" dxfId="4484" priority="4905"/>
    <cfRule type="duplicateValues" dxfId="4483" priority="4906"/>
    <cfRule type="duplicateValues" dxfId="4482" priority="4907"/>
    <cfRule type="duplicateValues" dxfId="4481" priority="4908"/>
    <cfRule type="duplicateValues" dxfId="4480" priority="4909"/>
    <cfRule type="duplicateValues" dxfId="4479" priority="4910"/>
    <cfRule type="duplicateValues" dxfId="4478" priority="4911"/>
    <cfRule type="duplicateValues" dxfId="4477" priority="4912"/>
    <cfRule type="duplicateValues" dxfId="4476" priority="4913"/>
    <cfRule type="duplicateValues" dxfId="4475" priority="4914"/>
    <cfRule type="duplicateValues" dxfId="4474" priority="4915"/>
    <cfRule type="duplicateValues" dxfId="4473" priority="4916"/>
    <cfRule type="duplicateValues" dxfId="4472" priority="4917"/>
    <cfRule type="duplicateValues" dxfId="4471" priority="4918"/>
    <cfRule type="duplicateValues" dxfId="4470" priority="4919"/>
    <cfRule type="duplicateValues" dxfId="4469" priority="4920"/>
    <cfRule type="duplicateValues" dxfId="4468" priority="4921"/>
    <cfRule type="duplicateValues" dxfId="4467" priority="4922"/>
    <cfRule type="duplicateValues" dxfId="4466" priority="4923"/>
    <cfRule type="duplicateValues" dxfId="4465" priority="4924"/>
    <cfRule type="duplicateValues" dxfId="4464" priority="4925"/>
    <cfRule type="duplicateValues" dxfId="4463" priority="4926"/>
    <cfRule type="duplicateValues" dxfId="4462" priority="4927"/>
    <cfRule type="duplicateValues" dxfId="4461" priority="4928"/>
    <cfRule type="duplicateValues" dxfId="4460" priority="4929"/>
    <cfRule type="duplicateValues" dxfId="4459" priority="4930"/>
    <cfRule type="duplicateValues" dxfId="4458" priority="4931"/>
    <cfRule type="duplicateValues" dxfId="4457" priority="4932"/>
    <cfRule type="duplicateValues" dxfId="4456" priority="4933"/>
    <cfRule type="duplicateValues" dxfId="4455" priority="4934"/>
    <cfRule type="duplicateValues" dxfId="4454" priority="4935"/>
    <cfRule type="duplicateValues" dxfId="4453" priority="4936"/>
    <cfRule type="duplicateValues" dxfId="4452" priority="4937"/>
    <cfRule type="duplicateValues" dxfId="4451" priority="4938"/>
    <cfRule type="duplicateValues" dxfId="4450" priority="4939"/>
    <cfRule type="duplicateValues" dxfId="4449" priority="4940"/>
    <cfRule type="duplicateValues" dxfId="4448" priority="4941"/>
    <cfRule type="duplicateValues" dxfId="4447" priority="4942"/>
    <cfRule type="duplicateValues" dxfId="4446" priority="4943"/>
    <cfRule type="duplicateValues" dxfId="4445" priority="4944"/>
    <cfRule type="duplicateValues" dxfId="4444" priority="4945"/>
    <cfRule type="duplicateValues" dxfId="4443" priority="4946"/>
    <cfRule type="duplicateValues" dxfId="4442" priority="4947"/>
    <cfRule type="duplicateValues" dxfId="4441" priority="4948"/>
    <cfRule type="duplicateValues" dxfId="4440" priority="4949"/>
    <cfRule type="duplicateValues" dxfId="4439" priority="4950"/>
    <cfRule type="duplicateValues" dxfId="4438" priority="4951"/>
    <cfRule type="duplicateValues" dxfId="4437" priority="4952"/>
    <cfRule type="duplicateValues" dxfId="4436" priority="4953"/>
    <cfRule type="duplicateValues" dxfId="4435" priority="4954"/>
    <cfRule type="duplicateValues" dxfId="4434" priority="4955"/>
    <cfRule type="duplicateValues" dxfId="4433" priority="4956"/>
    <cfRule type="duplicateValues" dxfId="4432" priority="4957"/>
    <cfRule type="duplicateValues" dxfId="4431" priority="4958"/>
    <cfRule type="duplicateValues" dxfId="4430" priority="4959"/>
    <cfRule type="duplicateValues" dxfId="4429" priority="4960"/>
    <cfRule type="duplicateValues" dxfId="4428" priority="4961"/>
    <cfRule type="duplicateValues" dxfId="4427" priority="4962"/>
    <cfRule type="duplicateValues" dxfId="4426" priority="4963"/>
    <cfRule type="duplicateValues" dxfId="4425" priority="4964"/>
    <cfRule type="duplicateValues" dxfId="4424" priority="4965"/>
    <cfRule type="duplicateValues" dxfId="4423" priority="4966"/>
    <cfRule type="duplicateValues" dxfId="4422" priority="4967"/>
    <cfRule type="duplicateValues" dxfId="4421" priority="4968"/>
    <cfRule type="duplicateValues" dxfId="4420" priority="4969"/>
    <cfRule type="duplicateValues" dxfId="4419" priority="23933"/>
    <cfRule type="duplicateValues" dxfId="4418" priority="23934"/>
    <cfRule type="duplicateValues" dxfId="4417" priority="23935"/>
    <cfRule type="duplicateValues" dxfId="4416" priority="23936"/>
    <cfRule type="duplicateValues" dxfId="4415" priority="23937"/>
    <cfRule type="duplicateValues" dxfId="4414" priority="23938"/>
    <cfRule type="duplicateValues" dxfId="4413" priority="23939"/>
    <cfRule type="duplicateValues" dxfId="4412" priority="23940"/>
    <cfRule type="duplicateValues" dxfId="4411" priority="23941"/>
    <cfRule type="duplicateValues" dxfId="4410" priority="23942"/>
    <cfRule type="duplicateValues" dxfId="4409" priority="23943"/>
    <cfRule type="duplicateValues" dxfId="4408" priority="23944"/>
    <cfRule type="duplicateValues" dxfId="4407" priority="23945"/>
    <cfRule type="duplicateValues" dxfId="4406" priority="23946"/>
  </conditionalFormatting>
  <conditionalFormatting sqref="A319:A342 A62:A63 A60 A18:A19 A5:A10 A53:A57 A262:A267 A258:A260 A255:A256 A253 A230:A237 A213:A228 A205:A210 A189:A202 A186 A166:A173 A157:A164 A154:A155 A149 A139 A281:A293 A137 A126:A132 A74:A94 A65:A72 A345:A356 A270:A279 A141:A147 A101:A124 A239:A251">
    <cfRule type="duplicateValues" dxfId="4405" priority="7765"/>
  </conditionalFormatting>
  <conditionalFormatting sqref="A319:A342 A62:A63 A60 A18:A19 A5:A10 A53:A57 A281:A293 A262:A267 A258:A260 A255:A256 A253 A230:A237 A205:A210 A213:A228 A189:A202 A186 A166:A173 A157:A164 A154:A155 A149 A139 A137 A74:A94 A65:A72 A345:A356 A270:A279 A141:A147 A101:A132 A239:A251">
    <cfRule type="duplicateValues" dxfId="4404" priority="7763"/>
  </conditionalFormatting>
  <conditionalFormatting sqref="A319:A342 A62:A63 A262:A267 A60 A18:A19 A5:A10 A53:A57 A258:A260 A255:A256 A230:A237 A253 A205:A210 A213:A228 A189:A202 A186 A166:A173 A157:A164 A154:A155 A149 A281:A293 A139 A126:A132 A74:A94 A65:A72 A345:A356 A270:A279 A141:A147 A101:A124 A239:A251">
    <cfRule type="duplicateValues" dxfId="4403" priority="7767"/>
    <cfRule type="duplicateValues" dxfId="4402" priority="7768"/>
    <cfRule type="duplicateValues" dxfId="4401" priority="7769"/>
    <cfRule type="duplicateValues" dxfId="4400" priority="7770"/>
  </conditionalFormatting>
  <conditionalFormatting sqref="A319:A342 A62:A72 A313:A314 A60 A18:A19 A4:A10 A53:A57 A281:A293 A262:A267 A255:A260 A253 A230:A237 A213:A228 A205:A210 A189:A202 A178:A184 A186 A166:A173 A157:A164 A154:A155 A149 A139 A295:A307 A137 A74:A94 A345:A356 A270:A279 A141:A147 A101:A132 A239:A251">
    <cfRule type="duplicateValues" dxfId="4399" priority="7761"/>
  </conditionalFormatting>
  <conditionalFormatting sqref="A319:A342 A62:A72 A313:A314 A137 A60 A18:A19 A5:A10 A53:A57 A281:A293 A262:A267 A258:A260 A255:A256 A253 A230:A237 A213:A228 A205:A210 A189:A202 A178:A184 A186 A166:A173 A157:A164 A154:A155 A149 A295:A300 A139 A74:A94 A345:A356 A270:A279 A141:A147 A101:A132 A239:A251">
    <cfRule type="duplicateValues" dxfId="4398" priority="7762"/>
  </conditionalFormatting>
  <conditionalFormatting sqref="A319:A342 A62:A72 A314 A137 A60 A18:A19 A5:A10 A53:A57 A281:A293 A262:A267 A258:A260 A255:A256 A230:A237 A253 A213:A228 A205:A210 A189:A202 A186 A166:A173 A157:A164 A154:A155 A149 A139 A74:A94 A345:A356 A270:A279 A141:A147 A101:A132 A239:A251">
    <cfRule type="duplicateValues" dxfId="4397" priority="7766"/>
  </conditionalFormatting>
  <conditionalFormatting sqref="A319:A342 A62:A72 A314 A137 A60 A18:A19 A5:A10 A53:A57 A281:A293 A262:A267 A258:A260 A255:A256 A253 A230:A237 A213:A228 A205:A210 A189:A202 A178:A184 A186 A166:A173 A157:A164 A154:A155 A149 A139 A74:A94 A345:A356 A270:A279 A141:A147 A101:A132 A239:A251">
    <cfRule type="duplicateValues" dxfId="4396" priority="7764"/>
  </conditionalFormatting>
  <conditionalFormatting sqref="A319:A342 A65:A72 A270:A279 A60 A18:A19 A5:A10 A53:A57 A258:A260 A262:A265 A255:A256 A253 A230:A237 A213:A228 A205:A210 A189:A192 A195:A202 A186 A166:A173 A157:A164 A154:A155 A149 A143:A147 A281:A290 A293 A139 A126:A132 A86:A94 A74:A84 A62:A63 A345:A356 A141 A101:A124 A239:A251">
    <cfRule type="duplicateValues" dxfId="4395" priority="7773"/>
  </conditionalFormatting>
  <conditionalFormatting sqref="A319:A342 A65:A72 A281:A290 A60 A18:A19 A5:A10 A53:A57 A258:A260 A262:A265 A255:A256 A230:A237 A253 A205:A210 A213:A228 A189:A192 A195:A202 A186 A166:A173 A157:A164 A154:A155 A149 A143:A147 A270:A279 A293 A139 A130 A126:A128 A86:A94 A117:A122 A114 A74:A84 A62:A63 A345:A356 A141 A101:A111 A239:A251">
    <cfRule type="duplicateValues" dxfId="4394" priority="7774"/>
  </conditionalFormatting>
  <conditionalFormatting sqref="A319:A342 A65:A72 A281:A290 A60 A18:A19 A5:A10 A53:A57 A258:A260 A262:A265 A255:A256 A230:A237 A253 A213:A228 A205:A210 A189:A193 A195:A202 A186 A166:A173 A157:A164 A154:A155 A149 A270:A279 A293 A139 A126:A132 A74:A94 A62:A63 A345:A356 A141:A147 A101:A124 A239:A251">
    <cfRule type="duplicateValues" dxfId="4393" priority="7772"/>
  </conditionalFormatting>
  <conditionalFormatting sqref="A319:A342 A65:A72 A281:A290 A60 A18:A19 A5:A10 A53:A57 A258:A260 A262:A265 A255:A256 A253 A230:A237 A213:A228 A205:A210 A189:A192 A195:A202 A186 A166:A173 A157:A164 A154:A155 A149 A270:A279 A293 A139 A126:A132 A86:A94 A74:A84 A62:A63 A345:A356 A141:A147 A101:A124 A239:A251">
    <cfRule type="duplicateValues" dxfId="4392" priority="7771"/>
  </conditionalFormatting>
  <conditionalFormatting sqref="A319:A342 A137 A313:A314 A59:A60 A18:A19 A13:A14 A4:A10 A53:A57 A255:A267 A230:A237 A253 A205:A210 A213:A228 A189:A202 A178:A184 A186 A166:A174 A157:A164 A154:A155 A149 A139 A281:A293 A295:A307 A74:A94 A62:A72 A345:A356 A270:A279 A141:A147 A101:A132 A239:A251">
    <cfRule type="duplicateValues" dxfId="4391" priority="7760"/>
  </conditionalFormatting>
  <conditionalFormatting sqref="A320 A74:A84 A281:A290 A60 A18 A6:A7 A9:A10 A53:A57 A258:A260 A262:A265 A255:A256 A230:A237 A253 A205:A210 A213:A228 A189:A192 A195:A202 A186 A166:A173 A160:A164 A157:A158 A154:A155 A149 A143:A147 A139 A126:A128 A130 A117:A122 A102:A111 A86:A94 A114 A270:A279 A62:A63 A349:A356 A141 A239:A251">
    <cfRule type="duplicateValues" dxfId="4390" priority="4598"/>
  </conditionalFormatting>
  <conditionalFormatting sqref="A320 A161">
    <cfRule type="duplicateValues" dxfId="4389" priority="4589"/>
  </conditionalFormatting>
  <conditionalFormatting sqref="A320 A281:A290 A60 A18 A5:A10 A53:A57 A258:A260 A262:A265 A255:A256 A230:A237 A253 A205:A210 A213:A228 A195:A202 A189:A192 A186 A166:A173 A157:A164 A154:A155 A149 A143:A147 A139 A126:A128 A130 A114 A86:A94 A117:A122 A102:A111 A270:A279 A62:A63 A74:A84 A349:A356 A141 A239:A251">
    <cfRule type="duplicateValues" dxfId="4388" priority="4596"/>
  </conditionalFormatting>
  <conditionalFormatting sqref="A320 A281:A290 A60 A18 A6:A7 A9:A10 A53:A57 A258:A260 A262:A265 A255:A256 A253 A230:A237 A205:A210 A213:A228 A189:A192 A195:A202 A186 A166:A173 A157:A164 A154:A155 A149 A143:A147 A139 A126:A128 A130 A117:A122 A102:A111 A86:A94 A114 A270:A279 A62:A63 A74:A84 A349:A356 A141 A239:A251">
    <cfRule type="duplicateValues" dxfId="4387" priority="4597"/>
  </conditionalFormatting>
  <conditionalFormatting sqref="A320 A289:A290 A281:A282 A60 A18 A270:A272 A274 A278 A263 A265 A255:A256 A232:A237 A253 A213:A228 A198:A202 A167:A172 A160:A164 A154:A155 A149 A145:A147 A139 A126:A128 A130 A88:A94 A352 A86 A107:A111 A105 A102:A103 A117:A122 A83:A84 A62:A63 A74:A80 A141 A239:A251">
    <cfRule type="duplicateValues" dxfId="4386" priority="4592"/>
  </conditionalFormatting>
  <conditionalFormatting sqref="A320 A289:A290 A281:A282 A274 A60 A18 A278 A270:A272 A265 A263 A255:A256 A246:A251 A232:A237 A253 A213:A228 A198:A202 A167:A172 A160:A164 A154:A155 A149 A145:A147 A139 A126:A128 A130 A105 A86 A107:A111 A102:A103 A88:A94 A352 A117:A122 A62:A63 A74:A80 A83:A84 A141 A239:A242">
    <cfRule type="duplicateValues" dxfId="4385" priority="4593"/>
  </conditionalFormatting>
  <conditionalFormatting sqref="A343">
    <cfRule type="duplicateValues" dxfId="4384" priority="4864"/>
    <cfRule type="duplicateValues" dxfId="4383" priority="4865"/>
    <cfRule type="duplicateValues" dxfId="4382" priority="4866"/>
    <cfRule type="duplicateValues" dxfId="4381" priority="4867"/>
    <cfRule type="duplicateValues" dxfId="4380" priority="4868"/>
    <cfRule type="duplicateValues" dxfId="4379" priority="4869"/>
    <cfRule type="duplicateValues" dxfId="4378" priority="4870"/>
    <cfRule type="duplicateValues" dxfId="4377" priority="4871"/>
    <cfRule type="duplicateValues" dxfId="4376" priority="4872"/>
    <cfRule type="duplicateValues" dxfId="4375" priority="4873"/>
    <cfRule type="duplicateValues" dxfId="4374" priority="4874"/>
    <cfRule type="duplicateValues" dxfId="4373" priority="4875"/>
    <cfRule type="duplicateValues" dxfId="4372" priority="4876"/>
    <cfRule type="duplicateValues" dxfId="4371" priority="4877"/>
    <cfRule type="duplicateValues" dxfId="4370" priority="4878"/>
    <cfRule type="duplicateValues" dxfId="4369" priority="4879"/>
    <cfRule type="duplicateValues" dxfId="4368" priority="4880"/>
    <cfRule type="duplicateValues" dxfId="4367" priority="4881"/>
    <cfRule type="duplicateValues" dxfId="4366" priority="4882"/>
    <cfRule type="duplicateValues" dxfId="4365" priority="4883"/>
    <cfRule type="duplicateValues" dxfId="4364" priority="4884"/>
    <cfRule type="duplicateValues" dxfId="4363" priority="4885"/>
    <cfRule type="duplicateValues" dxfId="4362" priority="4886"/>
    <cfRule type="duplicateValues" dxfId="4361" priority="4887"/>
    <cfRule type="duplicateValues" dxfId="4360" priority="4888"/>
    <cfRule type="duplicateValues" dxfId="4359" priority="4889"/>
    <cfRule type="duplicateValues" dxfId="4358" priority="4890"/>
    <cfRule type="duplicateValues" dxfId="4357" priority="4891"/>
    <cfRule type="duplicateValues" dxfId="4356" priority="4892"/>
    <cfRule type="duplicateValues" dxfId="4355" priority="4893"/>
  </conditionalFormatting>
  <conditionalFormatting sqref="A345:A348 A319 A293 A321:A342">
    <cfRule type="duplicateValues" dxfId="4354" priority="7775"/>
    <cfRule type="duplicateValues" dxfId="4353" priority="7776"/>
    <cfRule type="duplicateValues" dxfId="4352" priority="7777"/>
    <cfRule type="duplicateValues" dxfId="4351" priority="7778"/>
    <cfRule type="duplicateValues" dxfId="4350" priority="7779"/>
    <cfRule type="duplicateValues" dxfId="4349" priority="7780"/>
    <cfRule type="duplicateValues" dxfId="4348" priority="7781"/>
    <cfRule type="duplicateValues" dxfId="4347" priority="7782"/>
    <cfRule type="duplicateValues" dxfId="4346" priority="7783"/>
    <cfRule type="duplicateValues" dxfId="4345" priority="7784"/>
    <cfRule type="duplicateValues" dxfId="4344" priority="7785"/>
    <cfRule type="duplicateValues" dxfId="4343" priority="7786"/>
  </conditionalFormatting>
  <conditionalFormatting sqref="A349">
    <cfRule type="duplicateValues" dxfId="4342" priority="6866"/>
    <cfRule type="duplicateValues" dxfId="4341" priority="6867"/>
  </conditionalFormatting>
  <conditionalFormatting sqref="A349:A351 A353:A354">
    <cfRule type="duplicateValues" dxfId="4340" priority="4832"/>
    <cfRule type="duplicateValues" dxfId="4339" priority="4833"/>
    <cfRule type="duplicateValues" dxfId="4338" priority="4834"/>
    <cfRule type="duplicateValues" dxfId="4337" priority="4835"/>
    <cfRule type="duplicateValues" dxfId="4336" priority="4836"/>
  </conditionalFormatting>
  <conditionalFormatting sqref="A350:A351 A353:A354">
    <cfRule type="duplicateValues" dxfId="4335" priority="6864"/>
    <cfRule type="duplicateValues" dxfId="4334" priority="6865"/>
  </conditionalFormatting>
  <conditionalFormatting sqref="A352 A105 A102:A103 A93:A94 A107:A111">
    <cfRule type="duplicateValues" dxfId="4333" priority="7492"/>
  </conditionalFormatting>
  <conditionalFormatting sqref="A355">
    <cfRule type="duplicateValues" dxfId="4332" priority="4160"/>
    <cfRule type="duplicateValues" dxfId="4331" priority="4168"/>
    <cfRule type="duplicateValues" dxfId="4330" priority="4169"/>
    <cfRule type="duplicateValues" dxfId="4329" priority="4170"/>
    <cfRule type="duplicateValues" dxfId="4328" priority="23947"/>
    <cfRule type="duplicateValues" dxfId="4327" priority="23948"/>
    <cfRule type="duplicateValues" dxfId="4326" priority="23949"/>
    <cfRule type="duplicateValues" dxfId="4325" priority="23950"/>
    <cfRule type="duplicateValues" dxfId="4324" priority="23951"/>
    <cfRule type="duplicateValues" dxfId="4323" priority="23952"/>
    <cfRule type="duplicateValues" dxfId="4322" priority="23953"/>
    <cfRule type="duplicateValues" dxfId="4321" priority="23954"/>
    <cfRule type="duplicateValues" dxfId="4320" priority="23955"/>
    <cfRule type="duplicateValues" dxfId="4319" priority="23956"/>
    <cfRule type="duplicateValues" dxfId="4318" priority="23957"/>
    <cfRule type="duplicateValues" dxfId="4317" priority="23958"/>
    <cfRule type="duplicateValues" dxfId="4316" priority="23959"/>
    <cfRule type="duplicateValues" dxfId="4315" priority="23960"/>
  </conditionalFormatting>
  <conditionalFormatting sqref="A355:A356 A320 A281:A282 A274 A60 A18 A10 A278 A263:A265 A255:A256 A232:A237 A253 A213:A228 A208:A210 A205 A189:A192 A195:A202 A167:A172 A160:A164 A157:A158 A154:A155 A149 A144:A147 A139 A130 A126:A128 A107:A111 A105 A102:A103 A117:A122 A86 A88:A94 A352 A62:A63 A74:A84 A289:A290 A270:A272 A141 A239:A251">
    <cfRule type="duplicateValues" dxfId="4314" priority="4599"/>
    <cfRule type="duplicateValues" dxfId="4313" priority="4600"/>
    <cfRule type="duplicateValues" dxfId="4312" priority="4601"/>
    <cfRule type="duplicateValues" dxfId="4311" priority="4602"/>
  </conditionalFormatting>
  <conditionalFormatting sqref="A357">
    <cfRule type="duplicateValues" dxfId="4310" priority="4228"/>
    <cfRule type="duplicateValues" dxfId="4309" priority="4235"/>
    <cfRule type="duplicateValues" dxfId="4308" priority="4236"/>
    <cfRule type="duplicateValues" dxfId="4307" priority="4237"/>
    <cfRule type="duplicateValues" dxfId="4306" priority="23961"/>
    <cfRule type="duplicateValues" dxfId="4305" priority="23962"/>
    <cfRule type="duplicateValues" dxfId="4304" priority="23963"/>
    <cfRule type="duplicateValues" dxfId="4303" priority="23964"/>
    <cfRule type="duplicateValues" dxfId="4302" priority="23965"/>
    <cfRule type="duplicateValues" dxfId="4301" priority="23966"/>
    <cfRule type="duplicateValues" dxfId="4300" priority="23967"/>
    <cfRule type="duplicateValues" dxfId="4299" priority="23968"/>
    <cfRule type="duplicateValues" dxfId="4298" priority="23969"/>
    <cfRule type="duplicateValues" dxfId="4297" priority="23970"/>
    <cfRule type="duplicateValues" dxfId="4296" priority="23971"/>
    <cfRule type="duplicateValues" dxfId="4295" priority="23972"/>
    <cfRule type="duplicateValues" dxfId="4294" priority="23973"/>
    <cfRule type="duplicateValues" dxfId="4293" priority="23974"/>
    <cfRule type="duplicateValues" dxfId="4292" priority="23975"/>
    <cfRule type="duplicateValues" dxfId="4291" priority="23976"/>
    <cfRule type="duplicateValues" dxfId="4290" priority="23977"/>
    <cfRule type="duplicateValues" dxfId="4289" priority="23978"/>
    <cfRule type="duplicateValues" dxfId="4288" priority="23979"/>
    <cfRule type="duplicateValues" dxfId="4287" priority="23980"/>
    <cfRule type="duplicateValues" dxfId="4286" priority="23981"/>
    <cfRule type="duplicateValues" dxfId="4285" priority="23982"/>
    <cfRule type="duplicateValues" dxfId="4284" priority="23983"/>
    <cfRule type="duplicateValues" dxfId="4283" priority="23984"/>
  </conditionalFormatting>
  <conditionalFormatting sqref="A358">
    <cfRule type="duplicateValues" dxfId="4282" priority="4171"/>
    <cfRule type="duplicateValues" dxfId="4281" priority="4178"/>
    <cfRule type="duplicateValues" dxfId="4280" priority="4179"/>
    <cfRule type="duplicateValues" dxfId="4279" priority="4180"/>
    <cfRule type="duplicateValues" dxfId="4278" priority="23985"/>
    <cfRule type="duplicateValues" dxfId="4277" priority="23986"/>
    <cfRule type="duplicateValues" dxfId="4276" priority="23987"/>
    <cfRule type="duplicateValues" dxfId="4275" priority="23988"/>
    <cfRule type="duplicateValues" dxfId="4274" priority="23989"/>
    <cfRule type="duplicateValues" dxfId="4273" priority="23990"/>
    <cfRule type="duplicateValues" dxfId="4272" priority="23991"/>
    <cfRule type="duplicateValues" dxfId="4271" priority="23992"/>
    <cfRule type="duplicateValues" dxfId="4270" priority="23993"/>
    <cfRule type="duplicateValues" dxfId="4269" priority="23994"/>
    <cfRule type="duplicateValues" dxfId="4268" priority="23995"/>
    <cfRule type="duplicateValues" dxfId="4267" priority="23996"/>
    <cfRule type="duplicateValues" dxfId="4266" priority="23997"/>
    <cfRule type="duplicateValues" dxfId="4265" priority="23998"/>
    <cfRule type="duplicateValues" dxfId="4264" priority="23999"/>
    <cfRule type="duplicateValues" dxfId="4263" priority="24000"/>
    <cfRule type="duplicateValues" dxfId="4262" priority="24001"/>
    <cfRule type="duplicateValues" dxfId="4261" priority="24002"/>
    <cfRule type="duplicateValues" dxfId="4260" priority="24003"/>
    <cfRule type="duplicateValues" dxfId="4259" priority="24004"/>
    <cfRule type="duplicateValues" dxfId="4258" priority="24005"/>
    <cfRule type="duplicateValues" dxfId="4257" priority="24006"/>
    <cfRule type="duplicateValues" dxfId="4256" priority="24007"/>
    <cfRule type="duplicateValues" dxfId="4255" priority="24008"/>
    <cfRule type="duplicateValues" dxfId="4254" priority="24009"/>
    <cfRule type="duplicateValues" dxfId="4253" priority="24010"/>
    <cfRule type="duplicateValues" dxfId="4252" priority="24011"/>
    <cfRule type="duplicateValues" dxfId="4251" priority="24012"/>
    <cfRule type="duplicateValues" dxfId="4250" priority="24013"/>
    <cfRule type="duplicateValues" dxfId="4249" priority="24014"/>
    <cfRule type="duplicateValues" dxfId="4248" priority="24015"/>
    <cfRule type="duplicateValues" dxfId="4247" priority="24016"/>
    <cfRule type="duplicateValues" dxfId="4246" priority="24017"/>
    <cfRule type="duplicateValues" dxfId="4245" priority="24018"/>
    <cfRule type="duplicateValues" dxfId="4244" priority="24019"/>
    <cfRule type="duplicateValues" dxfId="4243" priority="24020"/>
    <cfRule type="duplicateValues" dxfId="4242" priority="24021"/>
    <cfRule type="duplicateValues" dxfId="4241" priority="24022"/>
    <cfRule type="duplicateValues" dxfId="4240" priority="24023"/>
    <cfRule type="duplicateValues" dxfId="4239" priority="24024"/>
    <cfRule type="duplicateValues" dxfId="4238" priority="24025"/>
    <cfRule type="duplicateValues" dxfId="4237" priority="24026"/>
    <cfRule type="duplicateValues" dxfId="4236" priority="24027"/>
    <cfRule type="duplicateValues" dxfId="4235" priority="24028"/>
    <cfRule type="duplicateValues" dxfId="4234" priority="24029"/>
    <cfRule type="duplicateValues" dxfId="4233" priority="24030"/>
    <cfRule type="duplicateValues" dxfId="4232" priority="24031"/>
    <cfRule type="duplicateValues" dxfId="4231" priority="24032"/>
    <cfRule type="duplicateValues" dxfId="4230" priority="24033"/>
    <cfRule type="duplicateValues" dxfId="4229" priority="24034"/>
    <cfRule type="duplicateValues" dxfId="4228" priority="24035"/>
    <cfRule type="duplicateValues" dxfId="4227" priority="24036"/>
    <cfRule type="duplicateValues" dxfId="4226" priority="24037"/>
  </conditionalFormatting>
  <conditionalFormatting sqref="A359 A255:A267 A4:A15 A295:A356 A270:A293 A141:A237 A17:A24 A53:A94 A101:A134 A137:A139 A239:A253">
    <cfRule type="duplicateValues" dxfId="4225" priority="7796"/>
  </conditionalFormatting>
  <conditionalFormatting sqref="A359 A295:A351 A353:A354">
    <cfRule type="duplicateValues" dxfId="4224" priority="7797"/>
  </conditionalFormatting>
  <conditionalFormatting sqref="A359">
    <cfRule type="duplicateValues" dxfId="4223" priority="7669"/>
    <cfRule type="duplicateValues" dxfId="4222" priority="7670"/>
    <cfRule type="duplicateValues" dxfId="4221" priority="7671"/>
    <cfRule type="duplicateValues" dxfId="4220" priority="7672"/>
    <cfRule type="duplicateValues" dxfId="4219" priority="7673"/>
    <cfRule type="duplicateValues" dxfId="4218" priority="7674"/>
    <cfRule type="duplicateValues" dxfId="4217" priority="7675"/>
    <cfRule type="duplicateValues" dxfId="4216" priority="7676"/>
    <cfRule type="duplicateValues" dxfId="4215" priority="7677"/>
    <cfRule type="duplicateValues" dxfId="4214" priority="7678"/>
    <cfRule type="duplicateValues" dxfId="4213" priority="7679"/>
    <cfRule type="duplicateValues" dxfId="4212" priority="7680"/>
    <cfRule type="duplicateValues" dxfId="4211" priority="7681"/>
    <cfRule type="duplicateValues" dxfId="4210" priority="7682"/>
    <cfRule type="duplicateValues" dxfId="4209" priority="7683"/>
    <cfRule type="duplicateValues" dxfId="4208" priority="7684"/>
    <cfRule type="duplicateValues" dxfId="4207" priority="7685"/>
    <cfRule type="duplicateValues" dxfId="4206" priority="7686"/>
    <cfRule type="duplicateValues" dxfId="4205" priority="7687"/>
    <cfRule type="duplicateValues" dxfId="4204" priority="7688"/>
    <cfRule type="duplicateValues" dxfId="4203" priority="7689"/>
    <cfRule type="duplicateValues" dxfId="4202" priority="7690"/>
    <cfRule type="duplicateValues" dxfId="4201" priority="7691"/>
    <cfRule type="duplicateValues" dxfId="4200" priority="7692"/>
    <cfRule type="duplicateValues" dxfId="4199" priority="7693"/>
    <cfRule type="duplicateValues" dxfId="4198" priority="7694"/>
    <cfRule type="duplicateValues" dxfId="4197" priority="7695"/>
    <cfRule type="duplicateValues" dxfId="4196" priority="7696"/>
    <cfRule type="duplicateValues" dxfId="4195" priority="7697"/>
    <cfRule type="duplicateValues" dxfId="4194" priority="7698"/>
    <cfRule type="duplicateValues" dxfId="4193" priority="7699"/>
    <cfRule type="duplicateValues" dxfId="4192" priority="7700"/>
    <cfRule type="duplicateValues" dxfId="4191" priority="7701"/>
    <cfRule type="duplicateValues" dxfId="4190" priority="7702"/>
    <cfRule type="duplicateValues" dxfId="4189" priority="7703"/>
    <cfRule type="duplicateValues" dxfId="4188" priority="7704"/>
    <cfRule type="duplicateValues" dxfId="4187" priority="7705"/>
    <cfRule type="duplicateValues" dxfId="4186" priority="7706"/>
    <cfRule type="duplicateValues" dxfId="4185" priority="7707"/>
    <cfRule type="duplicateValues" dxfId="4184" priority="7708"/>
    <cfRule type="duplicateValues" dxfId="4183" priority="7709"/>
    <cfRule type="duplicateValues" dxfId="4182" priority="7710"/>
    <cfRule type="duplicateValues" dxfId="4181" priority="7711"/>
    <cfRule type="duplicateValues" dxfId="4180" priority="7712"/>
    <cfRule type="duplicateValues" dxfId="4179" priority="7713"/>
    <cfRule type="duplicateValues" dxfId="4178" priority="7714"/>
    <cfRule type="duplicateValues" dxfId="4177" priority="7715"/>
    <cfRule type="duplicateValues" dxfId="4176" priority="7716"/>
    <cfRule type="duplicateValues" dxfId="4175" priority="7717"/>
    <cfRule type="duplicateValues" dxfId="4174" priority="7718"/>
    <cfRule type="duplicateValues" dxfId="4173" priority="7719"/>
    <cfRule type="duplicateValues" dxfId="4172" priority="7720"/>
    <cfRule type="duplicateValues" dxfId="4171" priority="7721"/>
    <cfRule type="duplicateValues" dxfId="4170" priority="7722"/>
    <cfRule type="duplicateValues" dxfId="4169" priority="7723"/>
    <cfRule type="duplicateValues" dxfId="4168" priority="7724"/>
    <cfRule type="duplicateValues" dxfId="4167" priority="7725"/>
    <cfRule type="duplicateValues" dxfId="4166" priority="7726"/>
    <cfRule type="duplicateValues" dxfId="4165" priority="7727"/>
    <cfRule type="duplicateValues" dxfId="4164" priority="7728"/>
    <cfRule type="duplicateValues" dxfId="4163" priority="7729"/>
    <cfRule type="duplicateValues" dxfId="4162" priority="7730"/>
    <cfRule type="duplicateValues" dxfId="4161" priority="7731"/>
    <cfRule type="duplicateValues" dxfId="4160" priority="7732"/>
    <cfRule type="duplicateValues" dxfId="4159" priority="7733"/>
    <cfRule type="duplicateValues" dxfId="4158" priority="7734"/>
    <cfRule type="duplicateValues" dxfId="4157" priority="7735"/>
    <cfRule type="duplicateValues" dxfId="4156" priority="7736"/>
    <cfRule type="duplicateValues" dxfId="4155" priority="7737"/>
    <cfRule type="duplicateValues" dxfId="4154" priority="7738"/>
    <cfRule type="duplicateValues" dxfId="4153" priority="7739"/>
    <cfRule type="duplicateValues" dxfId="4152" priority="7740"/>
    <cfRule type="duplicateValues" dxfId="4151" priority="7741"/>
    <cfRule type="duplicateValues" dxfId="4150" priority="7742"/>
    <cfRule type="duplicateValues" dxfId="4149" priority="7743"/>
    <cfRule type="duplicateValues" dxfId="4148" priority="7744"/>
    <cfRule type="duplicateValues" dxfId="4147" priority="7745"/>
    <cfRule type="duplicateValues" dxfId="4146" priority="7746"/>
    <cfRule type="duplicateValues" dxfId="4145" priority="7747"/>
    <cfRule type="duplicateValues" dxfId="4144" priority="7748"/>
    <cfRule type="duplicateValues" dxfId="4143" priority="7749"/>
    <cfRule type="duplicateValues" dxfId="4142" priority="7750"/>
    <cfRule type="duplicateValues" dxfId="4141" priority="7751"/>
    <cfRule type="duplicateValues" dxfId="4140" priority="7752"/>
    <cfRule type="duplicateValues" dxfId="4139" priority="7753"/>
    <cfRule type="duplicateValues" dxfId="4138" priority="7754"/>
    <cfRule type="duplicateValues" dxfId="4137" priority="7755"/>
    <cfRule type="duplicateValues" dxfId="4136" priority="7756"/>
    <cfRule type="duplicateValues" dxfId="4135" priority="7757"/>
  </conditionalFormatting>
  <conditionalFormatting sqref="A29:C30">
    <cfRule type="duplicateValues" dxfId="4134" priority="3418"/>
    <cfRule type="duplicateValues" dxfId="4133" priority="3419"/>
    <cfRule type="duplicateValues" dxfId="4132" priority="3420"/>
    <cfRule type="duplicateValues" dxfId="4131" priority="3421"/>
    <cfRule type="duplicateValues" dxfId="4130" priority="3422"/>
  </conditionalFormatting>
  <conditionalFormatting sqref="A32:C52">
    <cfRule type="duplicateValues" dxfId="4129" priority="3408"/>
    <cfRule type="duplicateValues" dxfId="4128" priority="3409"/>
    <cfRule type="duplicateValues" dxfId="4127" priority="3410"/>
    <cfRule type="duplicateValues" dxfId="4126" priority="3411"/>
    <cfRule type="duplicateValues" dxfId="4125" priority="3412"/>
  </conditionalFormatting>
  <conditionalFormatting sqref="B3:C3">
    <cfRule type="duplicateValues" dxfId="4124" priority="23809"/>
    <cfRule type="duplicateValues" dxfId="4123" priority="23810"/>
    <cfRule type="duplicateValues" dxfId="4122" priority="23811"/>
    <cfRule type="duplicateValues" dxfId="4121" priority="23812"/>
    <cfRule type="duplicateValues" dxfId="4120" priority="23813"/>
    <cfRule type="duplicateValues" dxfId="4119" priority="23814"/>
    <cfRule type="duplicateValues" dxfId="4118" priority="23815"/>
    <cfRule type="duplicateValues" dxfId="4117" priority="23816"/>
    <cfRule type="duplicateValues" dxfId="4116" priority="23817"/>
    <cfRule type="duplicateValues" dxfId="4115" priority="23818"/>
    <cfRule type="duplicateValues" dxfId="4114" priority="23819"/>
    <cfRule type="duplicateValues" dxfId="4113" priority="23820"/>
    <cfRule type="duplicateValues" dxfId="4112" priority="23821"/>
    <cfRule type="duplicateValues" dxfId="4111" priority="23822"/>
    <cfRule type="duplicateValues" dxfId="4110" priority="23823"/>
    <cfRule type="duplicateValues" dxfId="4109" priority="23824"/>
    <cfRule type="duplicateValues" dxfId="4108" priority="23825"/>
    <cfRule type="duplicateValues" dxfId="4107" priority="23826"/>
    <cfRule type="duplicateValues" dxfId="4106" priority="23827"/>
    <cfRule type="duplicateValues" dxfId="4105" priority="23828"/>
    <cfRule type="duplicateValues" dxfId="4104" priority="23829"/>
    <cfRule type="duplicateValues" dxfId="4103" priority="23830"/>
    <cfRule type="duplicateValues" dxfId="4102" priority="23831"/>
    <cfRule type="duplicateValues" dxfId="4101" priority="23832"/>
    <cfRule type="duplicateValues" dxfId="4100" priority="23833"/>
    <cfRule type="duplicateValues" dxfId="4099" priority="23834"/>
    <cfRule type="duplicateValues" dxfId="4098" priority="23835"/>
    <cfRule type="duplicateValues" dxfId="4097" priority="23836"/>
    <cfRule type="duplicateValues" dxfId="4096" priority="23837"/>
    <cfRule type="duplicateValues" dxfId="4095" priority="23838"/>
    <cfRule type="duplicateValues" dxfId="4094" priority="23839"/>
    <cfRule type="duplicateValues" dxfId="4093" priority="23840"/>
    <cfRule type="duplicateValues" dxfId="4092" priority="23841"/>
    <cfRule type="duplicateValues" dxfId="4091" priority="23842"/>
    <cfRule type="duplicateValues" dxfId="4090" priority="23843"/>
    <cfRule type="duplicateValues" dxfId="4089" priority="23844"/>
    <cfRule type="duplicateValues" dxfId="4088" priority="23845"/>
    <cfRule type="duplicateValues" dxfId="4087" priority="23846"/>
    <cfRule type="duplicateValues" dxfId="4086" priority="23847"/>
    <cfRule type="duplicateValues" dxfId="4085" priority="23848"/>
    <cfRule type="duplicateValues" dxfId="4084" priority="23849"/>
    <cfRule type="duplicateValues" dxfId="4083" priority="23850"/>
    <cfRule type="duplicateValues" dxfId="4082" priority="23878"/>
    <cfRule type="duplicateValues" dxfId="4081" priority="23879"/>
    <cfRule type="duplicateValues" dxfId="4080" priority="23880"/>
    <cfRule type="duplicateValues" dxfId="4079" priority="23881"/>
    <cfRule type="duplicateValues" dxfId="4078" priority="23882"/>
    <cfRule type="duplicateValues" dxfId="4077" priority="23883"/>
    <cfRule type="duplicateValues" dxfId="4076" priority="23884"/>
    <cfRule type="duplicateValues" dxfId="4075" priority="23885"/>
    <cfRule type="duplicateValues" dxfId="4074" priority="23886"/>
    <cfRule type="duplicateValues" dxfId="4073" priority="23887"/>
    <cfRule type="duplicateValues" dxfId="4072" priority="23888"/>
    <cfRule type="duplicateValues" dxfId="4071" priority="23889"/>
    <cfRule type="duplicateValues" dxfId="4070" priority="23890"/>
    <cfRule type="duplicateValues" dxfId="4069" priority="23891"/>
    <cfRule type="duplicateValues" dxfId="4068" priority="23892"/>
    <cfRule type="duplicateValues" dxfId="4067" priority="23893"/>
    <cfRule type="duplicateValues" dxfId="4066" priority="23894"/>
    <cfRule type="duplicateValues" dxfId="4065" priority="23895"/>
    <cfRule type="duplicateValues" dxfId="4064" priority="23896"/>
    <cfRule type="duplicateValues" dxfId="4063" priority="23897"/>
    <cfRule type="duplicateValues" dxfId="4062" priority="23898"/>
    <cfRule type="duplicateValues" dxfId="4061" priority="23899"/>
    <cfRule type="duplicateValues" dxfId="4060" priority="23900"/>
    <cfRule type="duplicateValues" dxfId="4059" priority="23901"/>
    <cfRule type="duplicateValues" dxfId="4058" priority="23902"/>
    <cfRule type="duplicateValues" dxfId="4057" priority="23903"/>
    <cfRule type="duplicateValues" dxfId="4056" priority="23904"/>
  </conditionalFormatting>
  <conditionalFormatting sqref="D3">
    <cfRule type="duplicateValues" dxfId="4055" priority="25542"/>
    <cfRule type="duplicateValues" dxfId="4054" priority="25543"/>
    <cfRule type="duplicateValues" dxfId="4053" priority="25544"/>
    <cfRule type="duplicateValues" dxfId="4052" priority="25545"/>
    <cfRule type="duplicateValues" dxfId="4051" priority="25546"/>
    <cfRule type="duplicateValues" dxfId="4050" priority="25547"/>
    <cfRule type="duplicateValues" dxfId="4049" priority="25548"/>
    <cfRule type="duplicateValues" dxfId="4048" priority="25549"/>
    <cfRule type="duplicateValues" dxfId="4047" priority="25550"/>
    <cfRule type="duplicateValues" dxfId="4046" priority="25551"/>
    <cfRule type="duplicateValues" dxfId="4045" priority="25552"/>
    <cfRule type="duplicateValues" dxfId="4044" priority="25553"/>
    <cfRule type="duplicateValues" dxfId="4043" priority="25554"/>
    <cfRule type="duplicateValues" dxfId="4042" priority="25555"/>
    <cfRule type="duplicateValues" dxfId="4041" priority="25556"/>
    <cfRule type="duplicateValues" dxfId="4040" priority="25557"/>
    <cfRule type="duplicateValues" dxfId="4039" priority="25558"/>
    <cfRule type="duplicateValues" dxfId="4038" priority="25559"/>
    <cfRule type="duplicateValues" dxfId="4037" priority="25560"/>
    <cfRule type="duplicateValues" dxfId="4036" priority="25561"/>
    <cfRule type="duplicateValues" dxfId="4035" priority="25562"/>
    <cfRule type="duplicateValues" dxfId="4034" priority="25563"/>
    <cfRule type="duplicateValues" dxfId="4033" priority="25564"/>
    <cfRule type="duplicateValues" dxfId="4032" priority="25565"/>
    <cfRule type="duplicateValues" dxfId="4031" priority="25566"/>
    <cfRule type="duplicateValues" dxfId="4030" priority="25567"/>
    <cfRule type="duplicateValues" dxfId="4029" priority="25568"/>
    <cfRule type="duplicateValues" dxfId="4028" priority="25569"/>
    <cfRule type="duplicateValues" dxfId="4027" priority="25570"/>
    <cfRule type="duplicateValues" dxfId="4026" priority="25571"/>
    <cfRule type="duplicateValues" dxfId="4025" priority="25572"/>
    <cfRule type="duplicateValues" dxfId="4024" priority="25573"/>
    <cfRule type="duplicateValues" dxfId="4023" priority="25574"/>
    <cfRule type="duplicateValues" dxfId="4022" priority="25575"/>
    <cfRule type="duplicateValues" dxfId="4021" priority="25576"/>
    <cfRule type="duplicateValues" dxfId="4020" priority="25577"/>
    <cfRule type="duplicateValues" dxfId="4019" priority="25578"/>
    <cfRule type="duplicateValues" dxfId="4018" priority="25579"/>
    <cfRule type="duplicateValues" dxfId="4017" priority="25580"/>
    <cfRule type="duplicateValues" dxfId="4016" priority="25581"/>
    <cfRule type="duplicateValues" dxfId="4015" priority="25582"/>
    <cfRule type="duplicateValues" dxfId="4014" priority="25583"/>
    <cfRule type="duplicateValues" dxfId="4013" priority="25584"/>
    <cfRule type="duplicateValues" dxfId="4012" priority="25585"/>
    <cfRule type="duplicateValues" dxfId="4011" priority="25586"/>
    <cfRule type="duplicateValues" dxfId="4010" priority="25587"/>
    <cfRule type="duplicateValues" dxfId="4009" priority="25588"/>
    <cfRule type="duplicateValues" dxfId="4008" priority="25589"/>
    <cfRule type="duplicateValues" dxfId="4007" priority="25590"/>
    <cfRule type="duplicateValues" dxfId="4006" priority="25591"/>
    <cfRule type="duplicateValues" dxfId="4005" priority="25592"/>
    <cfRule type="duplicateValues" dxfId="4004" priority="25593"/>
    <cfRule type="duplicateValues" dxfId="4003" priority="25594"/>
    <cfRule type="duplicateValues" dxfId="4002" priority="25595"/>
    <cfRule type="duplicateValues" dxfId="4001" priority="25596"/>
    <cfRule type="duplicateValues" dxfId="4000" priority="25597"/>
    <cfRule type="duplicateValues" dxfId="3999" priority="25598"/>
    <cfRule type="duplicateValues" dxfId="3998" priority="25599"/>
    <cfRule type="duplicateValues" dxfId="3997" priority="25600"/>
    <cfRule type="duplicateValues" dxfId="3996" priority="25601"/>
    <cfRule type="duplicateValues" dxfId="3995" priority="25602"/>
    <cfRule type="duplicateValues" dxfId="3994" priority="25603"/>
    <cfRule type="duplicateValues" dxfId="3993" priority="25604"/>
    <cfRule type="duplicateValues" dxfId="3992" priority="25605"/>
    <cfRule type="duplicateValues" dxfId="3991" priority="25606"/>
    <cfRule type="duplicateValues" dxfId="3990" priority="25607"/>
    <cfRule type="duplicateValues" dxfId="3989" priority="25608"/>
    <cfRule type="duplicateValues" dxfId="3988" priority="25609"/>
    <cfRule type="duplicateValues" dxfId="3987" priority="25610"/>
  </conditionalFormatting>
  <conditionalFormatting sqref="F3">
    <cfRule type="duplicateValues" dxfId="3986" priority="3988"/>
    <cfRule type="duplicateValues" dxfId="3985" priority="3989"/>
    <cfRule type="duplicateValues" dxfId="3984" priority="3990"/>
    <cfRule type="duplicateValues" dxfId="3983" priority="3991"/>
    <cfRule type="duplicateValues" dxfId="3982" priority="3992"/>
    <cfRule type="duplicateValues" dxfId="3981" priority="3993"/>
    <cfRule type="duplicateValues" dxfId="3980" priority="3994"/>
    <cfRule type="duplicateValues" dxfId="3979" priority="3995"/>
    <cfRule type="duplicateValues" dxfId="3978" priority="3996"/>
    <cfRule type="duplicateValues" dxfId="3977" priority="3997"/>
    <cfRule type="duplicateValues" dxfId="3976" priority="3998"/>
    <cfRule type="duplicateValues" dxfId="3975" priority="3999"/>
    <cfRule type="duplicateValues" dxfId="3974" priority="4000"/>
    <cfRule type="duplicateValues" dxfId="3973" priority="4001"/>
    <cfRule type="duplicateValues" dxfId="3972" priority="4002"/>
    <cfRule type="duplicateValues" dxfId="3971" priority="4003"/>
    <cfRule type="duplicateValues" dxfId="3970" priority="4004"/>
    <cfRule type="duplicateValues" dxfId="3969" priority="4005"/>
    <cfRule type="duplicateValues" dxfId="3968" priority="4006"/>
    <cfRule type="duplicateValues" dxfId="3967" priority="4007"/>
    <cfRule type="duplicateValues" dxfId="3966" priority="4008"/>
    <cfRule type="duplicateValues" dxfId="3965" priority="4009"/>
    <cfRule type="duplicateValues" dxfId="3964" priority="4010"/>
    <cfRule type="duplicateValues" dxfId="3963" priority="4011"/>
    <cfRule type="duplicateValues" dxfId="3962" priority="4012"/>
    <cfRule type="duplicateValues" dxfId="3961" priority="4013"/>
    <cfRule type="duplicateValues" dxfId="3960" priority="4014"/>
    <cfRule type="duplicateValues" dxfId="3959" priority="23629"/>
    <cfRule type="duplicateValues" dxfId="3958" priority="23630"/>
    <cfRule type="duplicateValues" dxfId="3957" priority="23631"/>
    <cfRule type="duplicateValues" dxfId="3956" priority="23632"/>
    <cfRule type="duplicateValues" dxfId="3955" priority="23633"/>
    <cfRule type="duplicateValues" dxfId="3954" priority="23634"/>
    <cfRule type="duplicateValues" dxfId="3953" priority="23635"/>
    <cfRule type="duplicateValues" dxfId="3952" priority="23636"/>
    <cfRule type="duplicateValues" dxfId="3951" priority="23637"/>
    <cfRule type="duplicateValues" dxfId="3950" priority="23638"/>
    <cfRule type="duplicateValues" dxfId="3949" priority="23639"/>
    <cfRule type="duplicateValues" dxfId="3948" priority="23640"/>
    <cfRule type="duplicateValues" dxfId="3947" priority="23641"/>
    <cfRule type="duplicateValues" dxfId="3946" priority="23642"/>
    <cfRule type="duplicateValues" dxfId="3945" priority="23643"/>
    <cfRule type="duplicateValues" dxfId="3944" priority="23644"/>
    <cfRule type="duplicateValues" dxfId="3943" priority="23645"/>
    <cfRule type="duplicateValues" dxfId="3942" priority="23646"/>
    <cfRule type="duplicateValues" dxfId="3941" priority="23647"/>
    <cfRule type="duplicateValues" dxfId="3940" priority="23648"/>
    <cfRule type="duplicateValues" dxfId="3939" priority="23649"/>
    <cfRule type="duplicateValues" dxfId="3938" priority="23650"/>
    <cfRule type="duplicateValues" dxfId="3937" priority="23651"/>
    <cfRule type="duplicateValues" dxfId="3936" priority="23652"/>
    <cfRule type="duplicateValues" dxfId="3935" priority="23653"/>
    <cfRule type="duplicateValues" dxfId="3934" priority="23654"/>
    <cfRule type="duplicateValues" dxfId="3933" priority="23655"/>
    <cfRule type="duplicateValues" dxfId="3932" priority="23656"/>
    <cfRule type="duplicateValues" dxfId="3931" priority="23657"/>
    <cfRule type="duplicateValues" dxfId="3930" priority="23658"/>
    <cfRule type="duplicateValues" dxfId="3929" priority="23659"/>
    <cfRule type="duplicateValues" dxfId="3928" priority="23660"/>
    <cfRule type="duplicateValues" dxfId="3927" priority="23661"/>
    <cfRule type="duplicateValues" dxfId="3926" priority="23662"/>
    <cfRule type="duplicateValues" dxfId="3925" priority="23663"/>
    <cfRule type="duplicateValues" dxfId="3924" priority="23664"/>
    <cfRule type="duplicateValues" dxfId="3923" priority="23665"/>
    <cfRule type="duplicateValues" dxfId="3922" priority="23666"/>
    <cfRule type="duplicateValues" dxfId="3921" priority="23667"/>
    <cfRule type="duplicateValues" dxfId="3920" priority="23668"/>
    <cfRule type="duplicateValues" dxfId="3919" priority="23669"/>
    <cfRule type="duplicateValues" dxfId="3918" priority="23670"/>
  </conditionalFormatting>
  <conditionalFormatting sqref="F4">
    <cfRule type="duplicateValues" dxfId="3917" priority="3804"/>
    <cfRule type="duplicateValues" dxfId="3916" priority="3805"/>
    <cfRule type="duplicateValues" dxfId="3915" priority="3806"/>
    <cfRule type="duplicateValues" dxfId="3914" priority="3807"/>
    <cfRule type="duplicateValues" dxfId="3913" priority="3808"/>
    <cfRule type="duplicateValues" dxfId="3912" priority="3809"/>
    <cfRule type="duplicateValues" dxfId="3911" priority="3810"/>
    <cfRule type="duplicateValues" dxfId="3910" priority="3811"/>
    <cfRule type="duplicateValues" dxfId="3909" priority="3812"/>
    <cfRule type="duplicateValues" dxfId="3908" priority="3813"/>
    <cfRule type="duplicateValues" dxfId="3907" priority="3814"/>
    <cfRule type="duplicateValues" dxfId="3906" priority="3815"/>
    <cfRule type="duplicateValues" dxfId="3905" priority="3816"/>
    <cfRule type="duplicateValues" dxfId="3904" priority="3817"/>
    <cfRule type="duplicateValues" dxfId="3903" priority="3818"/>
    <cfRule type="duplicateValues" dxfId="3902" priority="3819"/>
    <cfRule type="duplicateValues" dxfId="3901" priority="3820"/>
    <cfRule type="duplicateValues" dxfId="3900" priority="3821"/>
    <cfRule type="duplicateValues" dxfId="3899" priority="3822"/>
    <cfRule type="duplicateValues" dxfId="3898" priority="3823"/>
    <cfRule type="duplicateValues" dxfId="3897" priority="3824"/>
    <cfRule type="duplicateValues" dxfId="3896" priority="3825"/>
    <cfRule type="duplicateValues" dxfId="3895" priority="3826"/>
    <cfRule type="duplicateValues" dxfId="3894" priority="3827"/>
    <cfRule type="duplicateValues" dxfId="3893" priority="3828"/>
    <cfRule type="duplicateValues" dxfId="3892" priority="3829"/>
    <cfRule type="duplicateValues" dxfId="3891" priority="3830"/>
    <cfRule type="duplicateValues" dxfId="3890" priority="3831"/>
    <cfRule type="duplicateValues" dxfId="3889" priority="3832"/>
    <cfRule type="duplicateValues" dxfId="3888" priority="3833"/>
    <cfRule type="duplicateValues" dxfId="3887" priority="3834"/>
    <cfRule type="duplicateValues" dxfId="3886" priority="3835"/>
    <cfRule type="duplicateValues" dxfId="3885" priority="3836"/>
    <cfRule type="duplicateValues" dxfId="3884" priority="3837"/>
    <cfRule type="duplicateValues" dxfId="3883" priority="3838"/>
    <cfRule type="duplicateValues" dxfId="3882" priority="3839"/>
    <cfRule type="duplicateValues" dxfId="3881" priority="3840"/>
    <cfRule type="duplicateValues" dxfId="3880" priority="3841"/>
    <cfRule type="duplicateValues" dxfId="3879" priority="3842"/>
    <cfRule type="duplicateValues" dxfId="3878" priority="3843"/>
  </conditionalFormatting>
  <conditionalFormatting sqref="F5">
    <cfRule type="duplicateValues" dxfId="3877" priority="3844"/>
    <cfRule type="duplicateValues" dxfId="3876" priority="3845"/>
    <cfRule type="duplicateValues" dxfId="3875" priority="3846"/>
    <cfRule type="duplicateValues" dxfId="3874" priority="3847"/>
    <cfRule type="duplicateValues" dxfId="3873" priority="3848"/>
    <cfRule type="duplicateValues" dxfId="3872" priority="3849"/>
    <cfRule type="duplicateValues" dxfId="3871" priority="3850"/>
    <cfRule type="duplicateValues" dxfId="3870" priority="3851"/>
    <cfRule type="duplicateValues" dxfId="3869" priority="3852"/>
    <cfRule type="duplicateValues" dxfId="3868" priority="3853"/>
    <cfRule type="duplicateValues" dxfId="3867" priority="3854"/>
    <cfRule type="duplicateValues" dxfId="3866" priority="3855"/>
    <cfRule type="duplicateValues" dxfId="3865" priority="3856"/>
    <cfRule type="duplicateValues" dxfId="3864" priority="3857"/>
    <cfRule type="duplicateValues" dxfId="3863" priority="3858"/>
    <cfRule type="duplicateValues" dxfId="3862" priority="3859"/>
    <cfRule type="duplicateValues" dxfId="3861" priority="3860"/>
    <cfRule type="duplicateValues" dxfId="3860" priority="3861"/>
    <cfRule type="duplicateValues" dxfId="3859" priority="3862"/>
    <cfRule type="duplicateValues" dxfId="3858" priority="3863"/>
    <cfRule type="duplicateValues" dxfId="3857" priority="3864"/>
    <cfRule type="duplicateValues" dxfId="3856" priority="3865"/>
    <cfRule type="duplicateValues" dxfId="3855" priority="3866"/>
    <cfRule type="duplicateValues" dxfId="3854" priority="3867"/>
    <cfRule type="duplicateValues" dxfId="3853" priority="3868"/>
    <cfRule type="duplicateValues" dxfId="3852" priority="3869"/>
    <cfRule type="duplicateValues" dxfId="3851" priority="3870"/>
    <cfRule type="duplicateValues" dxfId="3850" priority="3871"/>
    <cfRule type="duplicateValues" dxfId="3849" priority="3872"/>
    <cfRule type="duplicateValues" dxfId="3848" priority="3873"/>
    <cfRule type="duplicateValues" dxfId="3847" priority="3874"/>
    <cfRule type="duplicateValues" dxfId="3846" priority="3875"/>
    <cfRule type="duplicateValues" dxfId="3845" priority="3876"/>
  </conditionalFormatting>
  <conditionalFormatting sqref="F6">
    <cfRule type="duplicateValues" dxfId="3844" priority="3620"/>
    <cfRule type="duplicateValues" dxfId="3843" priority="3621"/>
    <cfRule type="duplicateValues" dxfId="3842" priority="3622"/>
    <cfRule type="duplicateValues" dxfId="3841" priority="3623"/>
    <cfRule type="duplicateValues" dxfId="3840" priority="3624"/>
    <cfRule type="duplicateValues" dxfId="3839" priority="3625"/>
    <cfRule type="duplicateValues" dxfId="3838" priority="3626"/>
    <cfRule type="duplicateValues" dxfId="3837" priority="3627"/>
    <cfRule type="duplicateValues" dxfId="3836" priority="3628"/>
    <cfRule type="duplicateValues" dxfId="3835" priority="3629"/>
    <cfRule type="duplicateValues" dxfId="3834" priority="3630"/>
    <cfRule type="duplicateValues" dxfId="3833" priority="3631"/>
    <cfRule type="duplicateValues" dxfId="3832" priority="3632"/>
    <cfRule type="duplicateValues" dxfId="3831" priority="3633"/>
    <cfRule type="duplicateValues" dxfId="3830" priority="3634"/>
    <cfRule type="duplicateValues" dxfId="3829" priority="3635"/>
    <cfRule type="duplicateValues" dxfId="3828" priority="3636"/>
    <cfRule type="duplicateValues" dxfId="3827" priority="3637"/>
    <cfRule type="duplicateValues" dxfId="3826" priority="3638"/>
    <cfRule type="duplicateValues" dxfId="3825" priority="3639"/>
    <cfRule type="duplicateValues" dxfId="3824" priority="3640"/>
    <cfRule type="duplicateValues" dxfId="3823" priority="3641"/>
    <cfRule type="duplicateValues" dxfId="3822" priority="3642"/>
    <cfRule type="duplicateValues" dxfId="3821" priority="3643"/>
    <cfRule type="duplicateValues" dxfId="3820" priority="3644"/>
    <cfRule type="duplicateValues" dxfId="3819" priority="3645"/>
    <cfRule type="duplicateValues" dxfId="3818" priority="3646"/>
    <cfRule type="duplicateValues" dxfId="3817" priority="3647"/>
    <cfRule type="duplicateValues" dxfId="3816" priority="3648"/>
    <cfRule type="duplicateValues" dxfId="3815" priority="3649"/>
    <cfRule type="duplicateValues" dxfId="3814" priority="3650"/>
    <cfRule type="duplicateValues" dxfId="3813" priority="3651"/>
    <cfRule type="duplicateValues" dxfId="3812" priority="3652"/>
    <cfRule type="duplicateValues" dxfId="3811" priority="3653"/>
    <cfRule type="duplicateValues" dxfId="3810" priority="3654"/>
    <cfRule type="duplicateValues" dxfId="3809" priority="3655"/>
    <cfRule type="duplicateValues" dxfId="3808" priority="3656"/>
    <cfRule type="duplicateValues" dxfId="3807" priority="3657"/>
  </conditionalFormatting>
  <conditionalFormatting sqref="F7 F9:F10">
    <cfRule type="duplicateValues" dxfId="3806" priority="3658"/>
    <cfRule type="duplicateValues" dxfId="3805" priority="3659"/>
    <cfRule type="duplicateValues" dxfId="3804" priority="3662"/>
  </conditionalFormatting>
  <conditionalFormatting sqref="F7">
    <cfRule type="duplicateValues" dxfId="3803" priority="3661"/>
    <cfRule type="duplicateValues" dxfId="3802" priority="3667"/>
    <cfRule type="duplicateValues" dxfId="3801" priority="3668"/>
    <cfRule type="duplicateValues" dxfId="3800" priority="3669"/>
    <cfRule type="duplicateValues" dxfId="3799" priority="3670"/>
    <cfRule type="duplicateValues" dxfId="3798" priority="3671"/>
    <cfRule type="duplicateValues" dxfId="3797" priority="3672"/>
    <cfRule type="duplicateValues" dxfId="3796" priority="3673"/>
  </conditionalFormatting>
  <conditionalFormatting sqref="F7:F10">
    <cfRule type="duplicateValues" dxfId="3795" priority="3660"/>
    <cfRule type="duplicateValues" dxfId="3794" priority="3694"/>
    <cfRule type="duplicateValues" dxfId="3793" priority="3695"/>
    <cfRule type="duplicateValues" dxfId="3792" priority="3696"/>
    <cfRule type="duplicateValues" dxfId="3791" priority="3697"/>
    <cfRule type="duplicateValues" dxfId="3790" priority="3698"/>
    <cfRule type="duplicateValues" dxfId="3789" priority="3699"/>
    <cfRule type="duplicateValues" dxfId="3788" priority="3700"/>
    <cfRule type="duplicateValues" dxfId="3787" priority="3701"/>
    <cfRule type="duplicateValues" dxfId="3786" priority="3702"/>
    <cfRule type="duplicateValues" dxfId="3785" priority="3703"/>
    <cfRule type="duplicateValues" dxfId="3784" priority="3704"/>
    <cfRule type="duplicateValues" dxfId="3783" priority="3705"/>
    <cfRule type="duplicateValues" dxfId="3782" priority="3706"/>
    <cfRule type="duplicateValues" dxfId="3781" priority="3707"/>
    <cfRule type="duplicateValues" dxfId="3780" priority="3708"/>
    <cfRule type="duplicateValues" dxfId="3779" priority="3709"/>
    <cfRule type="duplicateValues" dxfId="3778" priority="3710"/>
    <cfRule type="duplicateValues" dxfId="3777" priority="3711"/>
    <cfRule type="duplicateValues" dxfId="3776" priority="3712"/>
    <cfRule type="duplicateValues" dxfId="3775" priority="3713"/>
    <cfRule type="duplicateValues" dxfId="3774" priority="3714"/>
    <cfRule type="duplicateValues" dxfId="3773" priority="3715"/>
    <cfRule type="duplicateValues" dxfId="3772" priority="3716"/>
    <cfRule type="duplicateValues" dxfId="3771" priority="3717"/>
    <cfRule type="duplicateValues" dxfId="3770" priority="3718"/>
    <cfRule type="duplicateValues" dxfId="3769" priority="3719"/>
  </conditionalFormatting>
  <conditionalFormatting sqref="F8">
    <cfRule type="duplicateValues" dxfId="3768" priority="3681"/>
    <cfRule type="duplicateValues" dxfId="3767" priority="3682"/>
    <cfRule type="duplicateValues" dxfId="3766" priority="3683"/>
    <cfRule type="duplicateValues" dxfId="3765" priority="3684"/>
    <cfRule type="duplicateValues" dxfId="3764" priority="3685"/>
    <cfRule type="duplicateValues" dxfId="3763" priority="3686"/>
    <cfRule type="duplicateValues" dxfId="3762" priority="3687"/>
    <cfRule type="duplicateValues" dxfId="3761" priority="3688"/>
    <cfRule type="duplicateValues" dxfId="3760" priority="3689"/>
    <cfRule type="duplicateValues" dxfId="3759" priority="3690"/>
    <cfRule type="duplicateValues" dxfId="3758" priority="3691"/>
  </conditionalFormatting>
  <conditionalFormatting sqref="F9">
    <cfRule type="duplicateValues" dxfId="3757" priority="3674"/>
    <cfRule type="duplicateValues" dxfId="3756" priority="3675"/>
    <cfRule type="duplicateValues" dxfId="3755" priority="3676"/>
    <cfRule type="duplicateValues" dxfId="3754" priority="3677"/>
    <cfRule type="duplicateValues" dxfId="3753" priority="3678"/>
    <cfRule type="duplicateValues" dxfId="3752" priority="3679"/>
    <cfRule type="duplicateValues" dxfId="3751" priority="3680"/>
  </conditionalFormatting>
  <conditionalFormatting sqref="F10">
    <cfRule type="duplicateValues" dxfId="3750" priority="3663"/>
    <cfRule type="duplicateValues" dxfId="3749" priority="3664"/>
    <cfRule type="duplicateValues" dxfId="3748" priority="3665"/>
    <cfRule type="duplicateValues" dxfId="3747" priority="3666"/>
    <cfRule type="duplicateValues" dxfId="3746" priority="3692"/>
    <cfRule type="duplicateValues" dxfId="3745" priority="3693"/>
  </conditionalFormatting>
  <conditionalFormatting sqref="F11">
    <cfRule type="duplicateValues" dxfId="3744" priority="3720"/>
    <cfRule type="duplicateValues" dxfId="3743" priority="3721"/>
    <cfRule type="duplicateValues" dxfId="3742" priority="3722"/>
    <cfRule type="duplicateValues" dxfId="3741" priority="3723"/>
    <cfRule type="duplicateValues" dxfId="3740" priority="3724"/>
    <cfRule type="duplicateValues" dxfId="3739" priority="3725"/>
    <cfRule type="duplicateValues" dxfId="3738" priority="3726"/>
    <cfRule type="duplicateValues" dxfId="3737" priority="3727"/>
    <cfRule type="duplicateValues" dxfId="3736" priority="3728"/>
    <cfRule type="duplicateValues" dxfId="3735" priority="3729"/>
    <cfRule type="duplicateValues" dxfId="3734" priority="3730"/>
    <cfRule type="duplicateValues" dxfId="3733" priority="3731"/>
    <cfRule type="duplicateValues" dxfId="3732" priority="3732"/>
    <cfRule type="duplicateValues" dxfId="3731" priority="3733"/>
    <cfRule type="duplicateValues" dxfId="3730" priority="3734"/>
    <cfRule type="duplicateValues" dxfId="3729" priority="3735"/>
    <cfRule type="duplicateValues" dxfId="3728" priority="3736"/>
    <cfRule type="duplicateValues" dxfId="3727" priority="3737"/>
    <cfRule type="duplicateValues" dxfId="3726" priority="3738"/>
    <cfRule type="duplicateValues" dxfId="3725" priority="3739"/>
    <cfRule type="duplicateValues" dxfId="3724" priority="3740"/>
    <cfRule type="duplicateValues" dxfId="3723" priority="3741"/>
    <cfRule type="duplicateValues" dxfId="3722" priority="3742"/>
    <cfRule type="duplicateValues" dxfId="3721" priority="3743"/>
    <cfRule type="duplicateValues" dxfId="3720" priority="3744"/>
    <cfRule type="duplicateValues" dxfId="3719" priority="3745"/>
    <cfRule type="duplicateValues" dxfId="3718" priority="3746"/>
    <cfRule type="duplicateValues" dxfId="3717" priority="3747"/>
    <cfRule type="duplicateValues" dxfId="3716" priority="3748"/>
    <cfRule type="duplicateValues" dxfId="3715" priority="3749"/>
    <cfRule type="duplicateValues" dxfId="3714" priority="3750"/>
    <cfRule type="duplicateValues" dxfId="3713" priority="3751"/>
    <cfRule type="duplicateValues" dxfId="3712" priority="3752"/>
    <cfRule type="duplicateValues" dxfId="3711" priority="3753"/>
    <cfRule type="duplicateValues" dxfId="3710" priority="3754"/>
    <cfRule type="duplicateValues" dxfId="3709" priority="3755"/>
    <cfRule type="duplicateValues" dxfId="3708" priority="3756"/>
    <cfRule type="duplicateValues" dxfId="3707" priority="3757"/>
    <cfRule type="duplicateValues" dxfId="3706" priority="3758"/>
    <cfRule type="duplicateValues" dxfId="3705" priority="3759"/>
  </conditionalFormatting>
  <conditionalFormatting sqref="F12">
    <cfRule type="duplicateValues" dxfId="3704" priority="3396"/>
    <cfRule type="duplicateValues" dxfId="3703" priority="3397"/>
    <cfRule type="duplicateValues" dxfId="3702" priority="3398"/>
    <cfRule type="duplicateValues" dxfId="3701" priority="3399"/>
    <cfRule type="duplicateValues" dxfId="3700" priority="3400"/>
    <cfRule type="duplicateValues" dxfId="3699" priority="3401"/>
    <cfRule type="duplicateValues" dxfId="3698" priority="3402"/>
    <cfRule type="duplicateValues" dxfId="3697" priority="3403"/>
    <cfRule type="duplicateValues" dxfId="3696" priority="3404"/>
    <cfRule type="duplicateValues" dxfId="3695" priority="3405"/>
    <cfRule type="duplicateValues" dxfId="3694" priority="3406"/>
    <cfRule type="duplicateValues" dxfId="3693" priority="3407"/>
  </conditionalFormatting>
  <conditionalFormatting sqref="F13">
    <cfRule type="duplicateValues" dxfId="3692" priority="3373"/>
    <cfRule type="duplicateValues" dxfId="3691" priority="3374"/>
    <cfRule type="duplicateValues" dxfId="3690" priority="3375"/>
    <cfRule type="duplicateValues" dxfId="3689" priority="3376"/>
    <cfRule type="duplicateValues" dxfId="3688" priority="3377"/>
    <cfRule type="duplicateValues" dxfId="3687" priority="3378"/>
    <cfRule type="duplicateValues" dxfId="3686" priority="3379"/>
    <cfRule type="duplicateValues" dxfId="3685" priority="3380"/>
    <cfRule type="duplicateValues" dxfId="3684" priority="3381"/>
    <cfRule type="duplicateValues" dxfId="3683" priority="3382"/>
    <cfRule type="duplicateValues" dxfId="3682" priority="3383"/>
    <cfRule type="duplicateValues" dxfId="3681" priority="3384"/>
    <cfRule type="duplicateValues" dxfId="3680" priority="3385"/>
    <cfRule type="duplicateValues" dxfId="3679" priority="3386"/>
    <cfRule type="duplicateValues" dxfId="3678" priority="3387"/>
    <cfRule type="duplicateValues" dxfId="3677" priority="3388"/>
    <cfRule type="duplicateValues" dxfId="3676" priority="3389"/>
    <cfRule type="duplicateValues" dxfId="3675" priority="3390"/>
    <cfRule type="duplicateValues" dxfId="3674" priority="3391"/>
    <cfRule type="duplicateValues" dxfId="3673" priority="3392"/>
    <cfRule type="duplicateValues" dxfId="3672" priority="3393"/>
    <cfRule type="duplicateValues" dxfId="3671" priority="3394"/>
    <cfRule type="duplicateValues" dxfId="3670" priority="3395"/>
  </conditionalFormatting>
  <conditionalFormatting sqref="F14:F15">
    <cfRule type="duplicateValues" dxfId="3669" priority="3368"/>
    <cfRule type="duplicateValues" dxfId="3668" priority="3369"/>
    <cfRule type="duplicateValues" dxfId="3667" priority="3370"/>
    <cfRule type="duplicateValues" dxfId="3666" priority="3371"/>
    <cfRule type="duplicateValues" dxfId="3665" priority="3372"/>
  </conditionalFormatting>
  <conditionalFormatting sqref="F18">
    <cfRule type="duplicateValues" dxfId="3664" priority="3358"/>
    <cfRule type="duplicateValues" dxfId="3663" priority="3359"/>
    <cfRule type="duplicateValues" dxfId="3662" priority="3360"/>
    <cfRule type="duplicateValues" dxfId="3661" priority="3361"/>
    <cfRule type="duplicateValues" dxfId="3660" priority="3362"/>
  </conditionalFormatting>
  <conditionalFormatting sqref="F40">
    <cfRule type="duplicateValues" dxfId="3659" priority="3277"/>
    <cfRule type="duplicateValues" dxfId="3658" priority="3278"/>
    <cfRule type="duplicateValues" dxfId="3657" priority="3279"/>
    <cfRule type="duplicateValues" dxfId="3656" priority="3280"/>
    <cfRule type="duplicateValues" dxfId="3655" priority="3281"/>
    <cfRule type="duplicateValues" dxfId="3654" priority="3282"/>
    <cfRule type="duplicateValues" dxfId="3653" priority="3283"/>
    <cfRule type="duplicateValues" dxfId="3652" priority="3284"/>
    <cfRule type="duplicateValues" dxfId="3651" priority="3285"/>
    <cfRule type="duplicateValues" dxfId="3650" priority="3286"/>
    <cfRule type="duplicateValues" dxfId="3649" priority="3287"/>
    <cfRule type="duplicateValues" dxfId="3648" priority="3288"/>
    <cfRule type="duplicateValues" dxfId="3647" priority="3289"/>
    <cfRule type="duplicateValues" dxfId="3646" priority="3290"/>
    <cfRule type="duplicateValues" dxfId="3645" priority="3291"/>
    <cfRule type="duplicateValues" dxfId="3644" priority="3292"/>
    <cfRule type="duplicateValues" dxfId="3643" priority="3293"/>
    <cfRule type="duplicateValues" dxfId="3642" priority="3294"/>
    <cfRule type="duplicateValues" dxfId="3641" priority="3295"/>
  </conditionalFormatting>
  <conditionalFormatting sqref="F40:F59 F61:F74">
    <cfRule type="duplicateValues" dxfId="3640" priority="3313"/>
    <cfRule type="duplicateValues" dxfId="3639" priority="3314"/>
  </conditionalFormatting>
  <conditionalFormatting sqref="F40:F74">
    <cfRule type="duplicateValues" dxfId="3638" priority="3315"/>
    <cfRule type="duplicateValues" dxfId="3637" priority="3316"/>
    <cfRule type="duplicateValues" dxfId="3636" priority="3317"/>
    <cfRule type="duplicateValues" dxfId="3635" priority="3318"/>
    <cfRule type="duplicateValues" dxfId="3634" priority="3319"/>
    <cfRule type="duplicateValues" dxfId="3633" priority="3320"/>
    <cfRule type="duplicateValues" dxfId="3632" priority="3321"/>
    <cfRule type="duplicateValues" dxfId="3631" priority="3322"/>
  </conditionalFormatting>
  <conditionalFormatting sqref="F41:F42">
    <cfRule type="duplicateValues" dxfId="3630" priority="3088"/>
    <cfRule type="duplicateValues" dxfId="3629" priority="3089"/>
    <cfRule type="duplicateValues" dxfId="3628" priority="3090"/>
    <cfRule type="duplicateValues" dxfId="3627" priority="3091"/>
    <cfRule type="duplicateValues" dxfId="3626" priority="3092"/>
    <cfRule type="duplicateValues" dxfId="3625" priority="3093"/>
    <cfRule type="duplicateValues" dxfId="3624" priority="3094"/>
    <cfRule type="duplicateValues" dxfId="3623" priority="3095"/>
  </conditionalFormatting>
  <conditionalFormatting sqref="F43">
    <cfRule type="duplicateValues" dxfId="3622" priority="3272"/>
    <cfRule type="duplicateValues" dxfId="3621" priority="3273"/>
    <cfRule type="duplicateValues" dxfId="3620" priority="3274"/>
    <cfRule type="duplicateValues" dxfId="3619" priority="3275"/>
    <cfRule type="duplicateValues" dxfId="3618" priority="3276"/>
  </conditionalFormatting>
  <conditionalFormatting sqref="F44">
    <cfRule type="duplicateValues" dxfId="3617" priority="3267"/>
    <cfRule type="duplicateValues" dxfId="3616" priority="3268"/>
    <cfRule type="duplicateValues" dxfId="3615" priority="3269"/>
    <cfRule type="duplicateValues" dxfId="3614" priority="3270"/>
    <cfRule type="duplicateValues" dxfId="3613" priority="3271"/>
  </conditionalFormatting>
  <conditionalFormatting sqref="F45">
    <cfRule type="duplicateValues" dxfId="3612" priority="3323"/>
    <cfRule type="duplicateValues" dxfId="3611" priority="3324"/>
    <cfRule type="duplicateValues" dxfId="3610" priority="3325"/>
    <cfRule type="duplicateValues" dxfId="3609" priority="3326"/>
    <cfRule type="duplicateValues" dxfId="3608" priority="3327"/>
    <cfRule type="duplicateValues" dxfId="3607" priority="3328"/>
    <cfRule type="duplicateValues" dxfId="3606" priority="3329"/>
    <cfRule type="duplicateValues" dxfId="3605" priority="3330"/>
    <cfRule type="duplicateValues" dxfId="3604" priority="3331"/>
    <cfRule type="duplicateValues" dxfId="3603" priority="3332"/>
    <cfRule type="duplicateValues" dxfId="3602" priority="3333"/>
    <cfRule type="duplicateValues" dxfId="3601" priority="3334"/>
    <cfRule type="duplicateValues" dxfId="3600" priority="3335"/>
    <cfRule type="duplicateValues" dxfId="3599" priority="3336"/>
    <cfRule type="duplicateValues" dxfId="3598" priority="3337"/>
    <cfRule type="duplicateValues" dxfId="3597" priority="3338"/>
    <cfRule type="duplicateValues" dxfId="3596" priority="3339"/>
    <cfRule type="duplicateValues" dxfId="3595" priority="3340"/>
    <cfRule type="duplicateValues" dxfId="3594" priority="3341"/>
    <cfRule type="duplicateValues" dxfId="3593" priority="3342"/>
    <cfRule type="duplicateValues" dxfId="3592" priority="3343"/>
    <cfRule type="duplicateValues" dxfId="3591" priority="3344"/>
    <cfRule type="duplicateValues" dxfId="3590" priority="3345"/>
    <cfRule type="duplicateValues" dxfId="3589" priority="3346"/>
    <cfRule type="duplicateValues" dxfId="3588" priority="3347"/>
    <cfRule type="duplicateValues" dxfId="3587" priority="3348"/>
    <cfRule type="duplicateValues" dxfId="3586" priority="3349"/>
    <cfRule type="duplicateValues" dxfId="3585" priority="3350"/>
    <cfRule type="duplicateValues" dxfId="3584" priority="3351"/>
    <cfRule type="duplicateValues" dxfId="3583" priority="3352"/>
  </conditionalFormatting>
  <conditionalFormatting sqref="F46">
    <cfRule type="duplicateValues" dxfId="3582" priority="3239"/>
    <cfRule type="duplicateValues" dxfId="3581" priority="3240"/>
    <cfRule type="duplicateValues" dxfId="3580" priority="3241"/>
    <cfRule type="duplicateValues" dxfId="3579" priority="3242"/>
    <cfRule type="duplicateValues" dxfId="3578" priority="3243"/>
    <cfRule type="duplicateValues" dxfId="3577" priority="3244"/>
    <cfRule type="duplicateValues" dxfId="3576" priority="3245"/>
    <cfRule type="duplicateValues" dxfId="3575" priority="3246"/>
    <cfRule type="duplicateValues" dxfId="3574" priority="3247"/>
    <cfRule type="duplicateValues" dxfId="3573" priority="3248"/>
    <cfRule type="duplicateValues" dxfId="3572" priority="3249"/>
    <cfRule type="duplicateValues" dxfId="3571" priority="3250"/>
    <cfRule type="duplicateValues" dxfId="3570" priority="3251"/>
    <cfRule type="duplicateValues" dxfId="3569" priority="3252"/>
    <cfRule type="duplicateValues" dxfId="3568" priority="3253"/>
    <cfRule type="duplicateValues" dxfId="3567" priority="3254"/>
    <cfRule type="duplicateValues" dxfId="3566" priority="3255"/>
    <cfRule type="duplicateValues" dxfId="3565" priority="3256"/>
    <cfRule type="duplicateValues" dxfId="3564" priority="3257"/>
    <cfRule type="duplicateValues" dxfId="3563" priority="3258"/>
    <cfRule type="duplicateValues" dxfId="3562" priority="3259"/>
    <cfRule type="duplicateValues" dxfId="3561" priority="3260"/>
    <cfRule type="duplicateValues" dxfId="3560" priority="3261"/>
    <cfRule type="duplicateValues" dxfId="3559" priority="3262"/>
    <cfRule type="duplicateValues" dxfId="3558" priority="3263"/>
    <cfRule type="duplicateValues" dxfId="3557" priority="3264"/>
    <cfRule type="duplicateValues" dxfId="3556" priority="3265"/>
    <cfRule type="duplicateValues" dxfId="3555" priority="3266"/>
  </conditionalFormatting>
  <conditionalFormatting sqref="F46:F47 F40:F44 F61:F74 F49:F59">
    <cfRule type="duplicateValues" dxfId="3554" priority="3297"/>
    <cfRule type="duplicateValues" dxfId="3553" priority="3298"/>
  </conditionalFormatting>
  <conditionalFormatting sqref="F47 F40:F44 F73:F74 F49:F50 F61:F71">
    <cfRule type="duplicateValues" dxfId="3552" priority="3069"/>
    <cfRule type="duplicateValues" dxfId="3551" priority="3070"/>
  </conditionalFormatting>
  <conditionalFormatting sqref="F47 F41:F44 F73:F74 F49:F50 F61:F71">
    <cfRule type="duplicateValues" dxfId="3550" priority="3067"/>
    <cfRule type="duplicateValues" dxfId="3549" priority="3068"/>
  </conditionalFormatting>
  <conditionalFormatting sqref="F47 F73 F49:F50 F61:F67 F70:F71">
    <cfRule type="duplicateValues" dxfId="3548" priority="3066"/>
  </conditionalFormatting>
  <conditionalFormatting sqref="F47 F73 F49:F50 F61:F71">
    <cfRule type="duplicateValues" dxfId="3547" priority="3072"/>
    <cfRule type="duplicateValues" dxfId="3546" priority="3073"/>
    <cfRule type="duplicateValues" dxfId="3545" priority="3074"/>
    <cfRule type="duplicateValues" dxfId="3544" priority="3075"/>
  </conditionalFormatting>
  <conditionalFormatting sqref="F47 F73 F70:F71 F49:F50 F61:F67">
    <cfRule type="duplicateValues" dxfId="3543" priority="3065"/>
  </conditionalFormatting>
  <conditionalFormatting sqref="F47">
    <cfRule type="duplicateValues" dxfId="3542" priority="3064"/>
  </conditionalFormatting>
  <conditionalFormatting sqref="F48">
    <cfRule type="duplicateValues" dxfId="3541" priority="3202"/>
    <cfRule type="duplicateValues" dxfId="3540" priority="3203"/>
    <cfRule type="duplicateValues" dxfId="3539" priority="3204"/>
    <cfRule type="duplicateValues" dxfId="3538" priority="3205"/>
    <cfRule type="duplicateValues" dxfId="3537" priority="3206"/>
    <cfRule type="duplicateValues" dxfId="3536" priority="3207"/>
    <cfRule type="duplicateValues" dxfId="3535" priority="3208"/>
    <cfRule type="duplicateValues" dxfId="3534" priority="3209"/>
    <cfRule type="duplicateValues" dxfId="3533" priority="3210"/>
    <cfRule type="duplicateValues" dxfId="3532" priority="3211"/>
    <cfRule type="duplicateValues" dxfId="3531" priority="3212"/>
    <cfRule type="duplicateValues" dxfId="3530" priority="3213"/>
    <cfRule type="duplicateValues" dxfId="3529" priority="3214"/>
    <cfRule type="duplicateValues" dxfId="3528" priority="3215"/>
    <cfRule type="duplicateValues" dxfId="3527" priority="3216"/>
    <cfRule type="duplicateValues" dxfId="3526" priority="3217"/>
    <cfRule type="duplicateValues" dxfId="3525" priority="3218"/>
    <cfRule type="duplicateValues" dxfId="3524" priority="3219"/>
    <cfRule type="duplicateValues" dxfId="3523" priority="3220"/>
    <cfRule type="duplicateValues" dxfId="3522" priority="3221"/>
    <cfRule type="duplicateValues" dxfId="3521" priority="3222"/>
    <cfRule type="duplicateValues" dxfId="3520" priority="3223"/>
    <cfRule type="duplicateValues" dxfId="3519" priority="3224"/>
    <cfRule type="duplicateValues" dxfId="3518" priority="3225"/>
    <cfRule type="duplicateValues" dxfId="3517" priority="3226"/>
    <cfRule type="duplicateValues" dxfId="3516" priority="3227"/>
    <cfRule type="duplicateValues" dxfId="3515" priority="3228"/>
    <cfRule type="duplicateValues" dxfId="3514" priority="3229"/>
    <cfRule type="duplicateValues" dxfId="3513" priority="3230"/>
    <cfRule type="duplicateValues" dxfId="3512" priority="3231"/>
    <cfRule type="duplicateValues" dxfId="3511" priority="3232"/>
    <cfRule type="duplicateValues" dxfId="3510" priority="3233"/>
    <cfRule type="duplicateValues" dxfId="3509" priority="3234"/>
    <cfRule type="duplicateValues" dxfId="3508" priority="3235"/>
    <cfRule type="duplicateValues" dxfId="3507" priority="3236"/>
    <cfRule type="duplicateValues" dxfId="3506" priority="3237"/>
    <cfRule type="duplicateValues" dxfId="3505" priority="3238"/>
  </conditionalFormatting>
  <conditionalFormatting sqref="F49:F50 F47 F40:F44 F61:F74 F52:F59">
    <cfRule type="duplicateValues" dxfId="3504" priority="3301"/>
    <cfRule type="duplicateValues" dxfId="3503" priority="3303"/>
    <cfRule type="duplicateValues" dxfId="3502" priority="3305"/>
    <cfRule type="duplicateValues" dxfId="3501" priority="3306"/>
    <cfRule type="duplicateValues" dxfId="3500" priority="3307"/>
    <cfRule type="duplicateValues" dxfId="3499" priority="3308"/>
  </conditionalFormatting>
  <conditionalFormatting sqref="F49:F50">
    <cfRule type="duplicateValues" dxfId="3498" priority="3087"/>
  </conditionalFormatting>
  <conditionalFormatting sqref="F49:F59 F47 F40:F44 F61:F74">
    <cfRule type="duplicateValues" dxfId="3497" priority="3299"/>
    <cfRule type="duplicateValues" dxfId="3496" priority="3300"/>
    <cfRule type="duplicateValues" dxfId="3495" priority="3302"/>
    <cfRule type="duplicateValues" dxfId="3494" priority="3304"/>
  </conditionalFormatting>
  <conditionalFormatting sqref="F51">
    <cfRule type="duplicateValues" dxfId="3493" priority="3178"/>
    <cfRule type="duplicateValues" dxfId="3492" priority="3179"/>
    <cfRule type="duplicateValues" dxfId="3491" priority="3180"/>
    <cfRule type="duplicateValues" dxfId="3490" priority="3181"/>
    <cfRule type="duplicateValues" dxfId="3489" priority="3182"/>
    <cfRule type="duplicateValues" dxfId="3488" priority="3183"/>
    <cfRule type="duplicateValues" dxfId="3487" priority="3184"/>
    <cfRule type="duplicateValues" dxfId="3486" priority="3185"/>
    <cfRule type="duplicateValues" dxfId="3485" priority="3186"/>
    <cfRule type="duplicateValues" dxfId="3484" priority="3187"/>
    <cfRule type="duplicateValues" dxfId="3483" priority="3188"/>
    <cfRule type="duplicateValues" dxfId="3482" priority="3189"/>
    <cfRule type="duplicateValues" dxfId="3481" priority="3190"/>
    <cfRule type="duplicateValues" dxfId="3480" priority="3191"/>
    <cfRule type="duplicateValues" dxfId="3479" priority="3192"/>
    <cfRule type="duplicateValues" dxfId="3478" priority="3193"/>
    <cfRule type="duplicateValues" dxfId="3477" priority="3194"/>
    <cfRule type="duplicateValues" dxfId="3476" priority="3195"/>
    <cfRule type="duplicateValues" dxfId="3475" priority="3196"/>
    <cfRule type="duplicateValues" dxfId="3474" priority="3197"/>
    <cfRule type="duplicateValues" dxfId="3473" priority="3198"/>
    <cfRule type="duplicateValues" dxfId="3472" priority="3199"/>
    <cfRule type="duplicateValues" dxfId="3471" priority="3200"/>
    <cfRule type="duplicateValues" dxfId="3470" priority="3201"/>
  </conditionalFormatting>
  <conditionalFormatting sqref="F52">
    <cfRule type="duplicateValues" dxfId="3469" priority="3167"/>
    <cfRule type="duplicateValues" dxfId="3468" priority="3168"/>
    <cfRule type="duplicateValues" dxfId="3467" priority="3169"/>
    <cfRule type="duplicateValues" dxfId="3466" priority="3170"/>
    <cfRule type="duplicateValues" dxfId="3465" priority="3171"/>
    <cfRule type="duplicateValues" dxfId="3464" priority="3172"/>
    <cfRule type="duplicateValues" dxfId="3463" priority="3173"/>
    <cfRule type="duplicateValues" dxfId="3462" priority="3174"/>
    <cfRule type="duplicateValues" dxfId="3461" priority="3175"/>
    <cfRule type="duplicateValues" dxfId="3460" priority="3176"/>
    <cfRule type="duplicateValues" dxfId="3459" priority="3177"/>
  </conditionalFormatting>
  <conditionalFormatting sqref="F52:F59 F47 F40:F44 F61:F74 F49:F50">
    <cfRule type="duplicateValues" dxfId="3458" priority="3310"/>
  </conditionalFormatting>
  <conditionalFormatting sqref="F52:F59 F47 F40:F44 F73:F74 F61:F71 F49:F50">
    <cfRule type="duplicateValues" dxfId="3457" priority="3309"/>
    <cfRule type="duplicateValues" dxfId="3456" priority="3311"/>
    <cfRule type="duplicateValues" dxfId="3455" priority="3312"/>
  </conditionalFormatting>
  <conditionalFormatting sqref="F53">
    <cfRule type="duplicateValues" dxfId="3454" priority="3156"/>
    <cfRule type="duplicateValues" dxfId="3453" priority="3157"/>
    <cfRule type="duplicateValues" dxfId="3452" priority="3158"/>
    <cfRule type="duplicateValues" dxfId="3451" priority="3159"/>
    <cfRule type="duplicateValues" dxfId="3450" priority="3160"/>
    <cfRule type="duplicateValues" dxfId="3449" priority="3161"/>
    <cfRule type="duplicateValues" dxfId="3448" priority="3162"/>
    <cfRule type="duplicateValues" dxfId="3447" priority="3163"/>
    <cfRule type="duplicateValues" dxfId="3446" priority="3164"/>
    <cfRule type="duplicateValues" dxfId="3445" priority="3165"/>
    <cfRule type="duplicateValues" dxfId="3444" priority="3166"/>
  </conditionalFormatting>
  <conditionalFormatting sqref="F54:F59">
    <cfRule type="duplicateValues" dxfId="3443" priority="3076"/>
    <cfRule type="duplicateValues" dxfId="3442" priority="3077"/>
    <cfRule type="duplicateValues" dxfId="3441" priority="3078"/>
    <cfRule type="duplicateValues" dxfId="3440" priority="3079"/>
    <cfRule type="duplicateValues" dxfId="3439" priority="3080"/>
    <cfRule type="duplicateValues" dxfId="3438" priority="3081"/>
    <cfRule type="duplicateValues" dxfId="3437" priority="3082"/>
    <cfRule type="duplicateValues" dxfId="3436" priority="3083"/>
    <cfRule type="duplicateValues" dxfId="3435" priority="3084"/>
    <cfRule type="duplicateValues" dxfId="3434" priority="3085"/>
    <cfRule type="duplicateValues" dxfId="3433" priority="3086"/>
  </conditionalFormatting>
  <conditionalFormatting sqref="F60">
    <cfRule type="duplicateValues" dxfId="3432" priority="3124"/>
    <cfRule type="duplicateValues" dxfId="3431" priority="3125"/>
    <cfRule type="duplicateValues" dxfId="3430" priority="3126"/>
    <cfRule type="duplicateValues" dxfId="3429" priority="3127"/>
    <cfRule type="duplicateValues" dxfId="3428" priority="3128"/>
    <cfRule type="duplicateValues" dxfId="3427" priority="3129"/>
    <cfRule type="duplicateValues" dxfId="3426" priority="3130"/>
    <cfRule type="duplicateValues" dxfId="3425" priority="3131"/>
    <cfRule type="duplicateValues" dxfId="3424" priority="3132"/>
    <cfRule type="duplicateValues" dxfId="3423" priority="3133"/>
    <cfRule type="duplicateValues" dxfId="3422" priority="3134"/>
    <cfRule type="duplicateValues" dxfId="3421" priority="3135"/>
    <cfRule type="duplicateValues" dxfId="3420" priority="3136"/>
    <cfRule type="duplicateValues" dxfId="3419" priority="3137"/>
    <cfRule type="duplicateValues" dxfId="3418" priority="3138"/>
    <cfRule type="duplicateValues" dxfId="3417" priority="3139"/>
    <cfRule type="duplicateValues" dxfId="3416" priority="3140"/>
    <cfRule type="duplicateValues" dxfId="3415" priority="3141"/>
    <cfRule type="duplicateValues" dxfId="3414" priority="3142"/>
    <cfRule type="duplicateValues" dxfId="3413" priority="3143"/>
    <cfRule type="duplicateValues" dxfId="3412" priority="3144"/>
    <cfRule type="duplicateValues" dxfId="3411" priority="3145"/>
    <cfRule type="duplicateValues" dxfId="3410" priority="3146"/>
    <cfRule type="duplicateValues" dxfId="3409" priority="3147"/>
    <cfRule type="duplicateValues" dxfId="3408" priority="3148"/>
    <cfRule type="duplicateValues" dxfId="3407" priority="3149"/>
    <cfRule type="duplicateValues" dxfId="3406" priority="3150"/>
    <cfRule type="duplicateValues" dxfId="3405" priority="3151"/>
    <cfRule type="duplicateValues" dxfId="3404" priority="3152"/>
    <cfRule type="duplicateValues" dxfId="3403" priority="3153"/>
    <cfRule type="duplicateValues" dxfId="3402" priority="3154"/>
    <cfRule type="duplicateValues" dxfId="3401" priority="3155"/>
  </conditionalFormatting>
  <conditionalFormatting sqref="F61:F71 F47 F40:F44 F73:F74 F49:F50">
    <cfRule type="duplicateValues" dxfId="3400" priority="3071"/>
  </conditionalFormatting>
  <conditionalFormatting sqref="F68">
    <cfRule type="duplicateValues" dxfId="3399" priority="3122"/>
    <cfRule type="duplicateValues" dxfId="3398" priority="3123"/>
  </conditionalFormatting>
  <conditionalFormatting sqref="F69">
    <cfRule type="duplicateValues" dxfId="3397" priority="3120"/>
    <cfRule type="duplicateValues" dxfId="3396" priority="3121"/>
  </conditionalFormatting>
  <conditionalFormatting sqref="F70:F71 F61:F67">
    <cfRule type="duplicateValues" dxfId="3395" priority="3296"/>
  </conditionalFormatting>
  <conditionalFormatting sqref="F72">
    <cfRule type="duplicateValues" dxfId="3394" priority="3104"/>
    <cfRule type="duplicateValues" dxfId="3393" priority="3105"/>
    <cfRule type="duplicateValues" dxfId="3392" priority="3106"/>
    <cfRule type="duplicateValues" dxfId="3391" priority="3107"/>
    <cfRule type="duplicateValues" dxfId="3390" priority="3108"/>
    <cfRule type="duplicateValues" dxfId="3389" priority="3109"/>
    <cfRule type="duplicateValues" dxfId="3388" priority="3110"/>
    <cfRule type="duplicateValues" dxfId="3387" priority="3111"/>
    <cfRule type="duplicateValues" dxfId="3386" priority="3112"/>
    <cfRule type="duplicateValues" dxfId="3385" priority="3113"/>
    <cfRule type="duplicateValues" dxfId="3384" priority="3114"/>
    <cfRule type="duplicateValues" dxfId="3383" priority="3115"/>
    <cfRule type="duplicateValues" dxfId="3382" priority="3116"/>
    <cfRule type="duplicateValues" dxfId="3381" priority="3117"/>
    <cfRule type="duplicateValues" dxfId="3380" priority="3118"/>
    <cfRule type="duplicateValues" dxfId="3379" priority="3119"/>
  </conditionalFormatting>
  <conditionalFormatting sqref="F73">
    <cfRule type="duplicateValues" dxfId="3378" priority="3103"/>
  </conditionalFormatting>
  <conditionalFormatting sqref="F74">
    <cfRule type="duplicateValues" dxfId="3377" priority="3096"/>
    <cfRule type="duplicateValues" dxfId="3376" priority="3097"/>
    <cfRule type="duplicateValues" dxfId="3375" priority="3098"/>
    <cfRule type="duplicateValues" dxfId="3374" priority="3099"/>
    <cfRule type="duplicateValues" dxfId="3373" priority="3100"/>
    <cfRule type="duplicateValues" dxfId="3372" priority="3101"/>
    <cfRule type="duplicateValues" dxfId="3371" priority="3102"/>
  </conditionalFormatting>
  <conditionalFormatting sqref="F76:F78">
    <cfRule type="duplicateValues" dxfId="3370" priority="3008"/>
  </conditionalFormatting>
  <conditionalFormatting sqref="F79">
    <cfRule type="duplicateValues" dxfId="3369" priority="3009"/>
    <cfRule type="duplicateValues" dxfId="3368" priority="3010"/>
    <cfRule type="duplicateValues" dxfId="3367" priority="3011"/>
    <cfRule type="duplicateValues" dxfId="3366" priority="3012"/>
    <cfRule type="duplicateValues" dxfId="3365" priority="3013"/>
    <cfRule type="duplicateValues" dxfId="3364" priority="3014"/>
    <cfRule type="duplicateValues" dxfId="3363" priority="3015"/>
    <cfRule type="duplicateValues" dxfId="3362" priority="3016"/>
    <cfRule type="duplicateValues" dxfId="3361" priority="3017"/>
    <cfRule type="duplicateValues" dxfId="3360" priority="3018"/>
    <cfRule type="duplicateValues" dxfId="3359" priority="3019"/>
    <cfRule type="duplicateValues" dxfId="3358" priority="3020"/>
    <cfRule type="duplicateValues" dxfId="3357" priority="3021"/>
  </conditionalFormatting>
  <conditionalFormatting sqref="F81">
    <cfRule type="duplicateValues" dxfId="3356" priority="2947"/>
    <cfRule type="duplicateValues" dxfId="3355" priority="2948"/>
    <cfRule type="duplicateValues" dxfId="3354" priority="2949"/>
    <cfRule type="duplicateValues" dxfId="3353" priority="2950"/>
    <cfRule type="duplicateValues" dxfId="3352" priority="2951"/>
    <cfRule type="duplicateValues" dxfId="3351" priority="2952"/>
    <cfRule type="duplicateValues" dxfId="3350" priority="2953"/>
    <cfRule type="duplicateValues" dxfId="3349" priority="2954"/>
    <cfRule type="duplicateValues" dxfId="3348" priority="2955"/>
    <cfRule type="duplicateValues" dxfId="3347" priority="2956"/>
    <cfRule type="duplicateValues" dxfId="3346" priority="2957"/>
    <cfRule type="duplicateValues" dxfId="3345" priority="2958"/>
    <cfRule type="duplicateValues" dxfId="3344" priority="2959"/>
    <cfRule type="duplicateValues" dxfId="3343" priority="2960"/>
    <cfRule type="duplicateValues" dxfId="3342" priority="2961"/>
    <cfRule type="duplicateValues" dxfId="3341" priority="2962"/>
    <cfRule type="duplicateValues" dxfId="3340" priority="2963"/>
    <cfRule type="duplicateValues" dxfId="3339" priority="2964"/>
    <cfRule type="duplicateValues" dxfId="3338" priority="2965"/>
    <cfRule type="duplicateValues" dxfId="3337" priority="2966"/>
    <cfRule type="duplicateValues" dxfId="3336" priority="2967"/>
    <cfRule type="duplicateValues" dxfId="3335" priority="2968"/>
    <cfRule type="duplicateValues" dxfId="3334" priority="2969"/>
    <cfRule type="duplicateValues" dxfId="3333" priority="2970"/>
    <cfRule type="duplicateValues" dxfId="3332" priority="2971"/>
    <cfRule type="duplicateValues" dxfId="3331" priority="2972"/>
    <cfRule type="duplicateValues" dxfId="3330" priority="2973"/>
    <cfRule type="duplicateValues" dxfId="3329" priority="2974"/>
    <cfRule type="duplicateValues" dxfId="3328" priority="2975"/>
    <cfRule type="duplicateValues" dxfId="3327" priority="2976"/>
    <cfRule type="duplicateValues" dxfId="3326" priority="2977"/>
    <cfRule type="duplicateValues" dxfId="3325" priority="2978"/>
    <cfRule type="duplicateValues" dxfId="3324" priority="2979"/>
    <cfRule type="duplicateValues" dxfId="3323" priority="2980"/>
  </conditionalFormatting>
  <conditionalFormatting sqref="F81:F89">
    <cfRule type="duplicateValues" dxfId="3322" priority="2982"/>
    <cfRule type="duplicateValues" dxfId="3321" priority="2983"/>
    <cfRule type="duplicateValues" dxfId="3320" priority="2984"/>
    <cfRule type="duplicateValues" dxfId="3319" priority="2985"/>
    <cfRule type="duplicateValues" dxfId="3318" priority="2986"/>
    <cfRule type="duplicateValues" dxfId="3317" priority="2987"/>
    <cfRule type="duplicateValues" dxfId="3316" priority="2988"/>
    <cfRule type="duplicateValues" dxfId="3315" priority="2989"/>
    <cfRule type="duplicateValues" dxfId="3314" priority="2990"/>
    <cfRule type="duplicateValues" dxfId="3313" priority="2991"/>
    <cfRule type="duplicateValues" dxfId="3312" priority="2992"/>
    <cfRule type="duplicateValues" dxfId="3311" priority="2993"/>
    <cfRule type="duplicateValues" dxfId="3310" priority="2994"/>
    <cfRule type="duplicateValues" dxfId="3309" priority="2995"/>
    <cfRule type="duplicateValues" dxfId="3308" priority="2996"/>
    <cfRule type="duplicateValues" dxfId="3307" priority="2997"/>
    <cfRule type="duplicateValues" dxfId="3306" priority="2998"/>
    <cfRule type="duplicateValues" dxfId="3305" priority="2999"/>
    <cfRule type="duplicateValues" dxfId="3304" priority="3000"/>
    <cfRule type="duplicateValues" dxfId="3303" priority="3001"/>
    <cfRule type="duplicateValues" dxfId="3302" priority="3002"/>
    <cfRule type="duplicateValues" dxfId="3301" priority="3003"/>
    <cfRule type="duplicateValues" dxfId="3300" priority="3004"/>
    <cfRule type="duplicateValues" dxfId="3299" priority="3005"/>
    <cfRule type="duplicateValues" dxfId="3298" priority="3006"/>
    <cfRule type="duplicateValues" dxfId="3297" priority="3007"/>
  </conditionalFormatting>
  <conditionalFormatting sqref="F82:F89">
    <cfRule type="duplicateValues" dxfId="3296" priority="2924"/>
    <cfRule type="duplicateValues" dxfId="3295" priority="2925"/>
    <cfRule type="duplicateValues" dxfId="3294" priority="2926"/>
    <cfRule type="duplicateValues" dxfId="3293" priority="2927"/>
    <cfRule type="duplicateValues" dxfId="3292" priority="2928"/>
  </conditionalFormatting>
  <conditionalFormatting sqref="F84">
    <cfRule type="duplicateValues" dxfId="3291" priority="2940"/>
    <cfRule type="duplicateValues" dxfId="3290" priority="2941"/>
    <cfRule type="duplicateValues" dxfId="3289" priority="2942"/>
    <cfRule type="duplicateValues" dxfId="3288" priority="2943"/>
    <cfRule type="duplicateValues" dxfId="3287" priority="2944"/>
    <cfRule type="duplicateValues" dxfId="3286" priority="2945"/>
    <cfRule type="duplicateValues" dxfId="3285" priority="2946"/>
  </conditionalFormatting>
  <conditionalFormatting sqref="F85 F82:F83 F87:F89">
    <cfRule type="duplicateValues" dxfId="3284" priority="2981"/>
  </conditionalFormatting>
  <conditionalFormatting sqref="F85 F87:F89 F82:F83">
    <cfRule type="duplicateValues" dxfId="3283" priority="2923"/>
  </conditionalFormatting>
  <conditionalFormatting sqref="F86">
    <cfRule type="duplicateValues" dxfId="3282" priority="2933"/>
    <cfRule type="duplicateValues" dxfId="3281" priority="2934"/>
    <cfRule type="duplicateValues" dxfId="3280" priority="2935"/>
    <cfRule type="duplicateValues" dxfId="3279" priority="2936"/>
    <cfRule type="duplicateValues" dxfId="3278" priority="2937"/>
    <cfRule type="duplicateValues" dxfId="3277" priority="2938"/>
    <cfRule type="duplicateValues" dxfId="3276" priority="2939"/>
  </conditionalFormatting>
  <conditionalFormatting sqref="F87:F89 F85 F82:F83">
    <cfRule type="duplicateValues" dxfId="3275" priority="2922"/>
    <cfRule type="duplicateValues" dxfId="3274" priority="2929"/>
    <cfRule type="duplicateValues" dxfId="3273" priority="2930"/>
    <cfRule type="duplicateValues" dxfId="3272" priority="2931"/>
    <cfRule type="duplicateValues" dxfId="3271" priority="2932"/>
  </conditionalFormatting>
  <conditionalFormatting sqref="F90">
    <cfRule type="duplicateValues" dxfId="3270" priority="3463"/>
    <cfRule type="duplicateValues" dxfId="3269" priority="3464"/>
    <cfRule type="duplicateValues" dxfId="3268" priority="3465"/>
    <cfRule type="duplicateValues" dxfId="3267" priority="3466"/>
    <cfRule type="duplicateValues" dxfId="3266" priority="3467"/>
    <cfRule type="duplicateValues" dxfId="3265" priority="3468"/>
    <cfRule type="duplicateValues" dxfId="3264" priority="3469"/>
    <cfRule type="duplicateValues" dxfId="3263" priority="3470"/>
    <cfRule type="duplicateValues" dxfId="3262" priority="3471"/>
    <cfRule type="duplicateValues" dxfId="3261" priority="3472"/>
    <cfRule type="duplicateValues" dxfId="3260" priority="3473"/>
    <cfRule type="duplicateValues" dxfId="3259" priority="3474"/>
    <cfRule type="duplicateValues" dxfId="3258" priority="3475"/>
    <cfRule type="duplicateValues" dxfId="3257" priority="3476"/>
    <cfRule type="duplicateValues" dxfId="3256" priority="3477"/>
    <cfRule type="duplicateValues" dxfId="3255" priority="3478"/>
    <cfRule type="duplicateValues" dxfId="3254" priority="3479"/>
    <cfRule type="duplicateValues" dxfId="3253" priority="3480"/>
    <cfRule type="duplicateValues" dxfId="3252" priority="3481"/>
    <cfRule type="duplicateValues" dxfId="3251" priority="3482"/>
    <cfRule type="duplicateValues" dxfId="3250" priority="3483"/>
    <cfRule type="duplicateValues" dxfId="3249" priority="3484"/>
    <cfRule type="duplicateValues" dxfId="3248" priority="3485"/>
    <cfRule type="duplicateValues" dxfId="3247" priority="3486"/>
    <cfRule type="duplicateValues" dxfId="3246" priority="3487"/>
    <cfRule type="duplicateValues" dxfId="3245" priority="3488"/>
    <cfRule type="duplicateValues" dxfId="3244" priority="3489"/>
    <cfRule type="duplicateValues" dxfId="3243" priority="3490"/>
    <cfRule type="duplicateValues" dxfId="3242" priority="3491"/>
    <cfRule type="duplicateValues" dxfId="3241" priority="3492"/>
    <cfRule type="duplicateValues" dxfId="3240" priority="3493"/>
    <cfRule type="duplicateValues" dxfId="3239" priority="3494"/>
    <cfRule type="duplicateValues" dxfId="3238" priority="3495"/>
    <cfRule type="duplicateValues" dxfId="3237" priority="3496"/>
    <cfRule type="duplicateValues" dxfId="3236" priority="3497"/>
    <cfRule type="duplicateValues" dxfId="3235" priority="3498"/>
    <cfRule type="duplicateValues" dxfId="3234" priority="3499"/>
    <cfRule type="duplicateValues" dxfId="3233" priority="3500"/>
  </conditionalFormatting>
  <conditionalFormatting sqref="F91">
    <cfRule type="duplicateValues" dxfId="3232" priority="3578"/>
    <cfRule type="duplicateValues" dxfId="3231" priority="3579"/>
    <cfRule type="duplicateValues" dxfId="3230" priority="3580"/>
    <cfRule type="duplicateValues" dxfId="3229" priority="3581"/>
    <cfRule type="duplicateValues" dxfId="3228" priority="3582"/>
    <cfRule type="duplicateValues" dxfId="3227" priority="3583"/>
  </conditionalFormatting>
  <conditionalFormatting sqref="F92">
    <cfRule type="duplicateValues" dxfId="3226" priority="3584"/>
    <cfRule type="duplicateValues" dxfId="3225" priority="3585"/>
    <cfRule type="duplicateValues" dxfId="3224" priority="3586"/>
    <cfRule type="duplicateValues" dxfId="3223" priority="3587"/>
    <cfRule type="duplicateValues" dxfId="3222" priority="3588"/>
    <cfRule type="duplicateValues" dxfId="3221" priority="3589"/>
  </conditionalFormatting>
  <conditionalFormatting sqref="F95">
    <cfRule type="duplicateValues" dxfId="3220" priority="3590"/>
    <cfRule type="duplicateValues" dxfId="3219" priority="3591"/>
    <cfRule type="duplicateValues" dxfId="3218" priority="3592"/>
    <cfRule type="duplicateValues" dxfId="3217" priority="3593"/>
    <cfRule type="duplicateValues" dxfId="3216" priority="3594"/>
    <cfRule type="duplicateValues" dxfId="3215" priority="3595"/>
  </conditionalFormatting>
  <conditionalFormatting sqref="F96 F93">
    <cfRule type="duplicateValues" dxfId="3214" priority="3606"/>
    <cfRule type="duplicateValues" dxfId="3213" priority="3607"/>
    <cfRule type="duplicateValues" dxfId="3212" priority="3608"/>
    <cfRule type="duplicateValues" dxfId="3211" priority="3609"/>
    <cfRule type="duplicateValues" dxfId="3210" priority="3610"/>
    <cfRule type="duplicateValues" dxfId="3209" priority="3611"/>
  </conditionalFormatting>
  <conditionalFormatting sqref="F96:F97 F93">
    <cfRule type="duplicateValues" dxfId="3208" priority="3605"/>
  </conditionalFormatting>
  <conditionalFormatting sqref="F97">
    <cfRule type="duplicateValues" dxfId="3207" priority="3612"/>
    <cfRule type="duplicateValues" dxfId="3206" priority="3613"/>
  </conditionalFormatting>
  <conditionalFormatting sqref="F98">
    <cfRule type="duplicateValues" dxfId="3205" priority="3614"/>
    <cfRule type="duplicateValues" dxfId="3204" priority="3615"/>
    <cfRule type="duplicateValues" dxfId="3203" priority="3616"/>
    <cfRule type="duplicateValues" dxfId="3202" priority="3617"/>
    <cfRule type="duplicateValues" dxfId="3201" priority="3618"/>
    <cfRule type="duplicateValues" dxfId="3200" priority="3619"/>
  </conditionalFormatting>
  <conditionalFormatting sqref="F99">
    <cfRule type="duplicateValues" dxfId="3199" priority="3596"/>
    <cfRule type="duplicateValues" dxfId="3198" priority="3597"/>
    <cfRule type="duplicateValues" dxfId="3197" priority="3598"/>
    <cfRule type="duplicateValues" dxfId="3196" priority="3599"/>
    <cfRule type="duplicateValues" dxfId="3195" priority="3600"/>
    <cfRule type="duplicateValues" dxfId="3194" priority="3601"/>
  </conditionalFormatting>
  <conditionalFormatting sqref="F100:F101">
    <cfRule type="duplicateValues" dxfId="3193" priority="2891"/>
    <cfRule type="duplicateValues" dxfId="3192" priority="2892"/>
    <cfRule type="duplicateValues" dxfId="3191" priority="2893"/>
    <cfRule type="duplicateValues" dxfId="3190" priority="2894"/>
    <cfRule type="duplicateValues" dxfId="3189" priority="2895"/>
    <cfRule type="duplicateValues" dxfId="3188" priority="2896"/>
    <cfRule type="duplicateValues" dxfId="3187" priority="2897"/>
    <cfRule type="duplicateValues" dxfId="3186" priority="2898"/>
    <cfRule type="duplicateValues" dxfId="3185" priority="2899"/>
    <cfRule type="duplicateValues" dxfId="3184" priority="2900"/>
    <cfRule type="duplicateValues" dxfId="3183" priority="2901"/>
    <cfRule type="duplicateValues" dxfId="3182" priority="2902"/>
    <cfRule type="duplicateValues" dxfId="3181" priority="2903"/>
    <cfRule type="duplicateValues" dxfId="3180" priority="2904"/>
    <cfRule type="duplicateValues" dxfId="3179" priority="2905"/>
    <cfRule type="duplicateValues" dxfId="3178" priority="2906"/>
    <cfRule type="duplicateValues" dxfId="3177" priority="2907"/>
    <cfRule type="duplicateValues" dxfId="3176" priority="2908"/>
    <cfRule type="duplicateValues" dxfId="3175" priority="2909"/>
    <cfRule type="duplicateValues" dxfId="3174" priority="2910"/>
    <cfRule type="duplicateValues" dxfId="3173" priority="2911"/>
    <cfRule type="duplicateValues" dxfId="3172" priority="2912"/>
    <cfRule type="duplicateValues" dxfId="3171" priority="2913"/>
    <cfRule type="duplicateValues" dxfId="3170" priority="2914"/>
    <cfRule type="duplicateValues" dxfId="3169" priority="2915"/>
    <cfRule type="duplicateValues" dxfId="3168" priority="2916"/>
    <cfRule type="duplicateValues" dxfId="3167" priority="2917"/>
    <cfRule type="duplicateValues" dxfId="3166" priority="2918"/>
    <cfRule type="duplicateValues" dxfId="3165" priority="2919"/>
    <cfRule type="duplicateValues" dxfId="3164" priority="2920"/>
    <cfRule type="duplicateValues" dxfId="3163" priority="2921"/>
  </conditionalFormatting>
  <conditionalFormatting sqref="F104:F106">
    <cfRule type="duplicateValues" dxfId="3162" priority="2697"/>
  </conditionalFormatting>
  <conditionalFormatting sqref="F104:F116">
    <cfRule type="duplicateValues" dxfId="3161" priority="2865"/>
    <cfRule type="duplicateValues" dxfId="3160" priority="2866"/>
    <cfRule type="duplicateValues" dxfId="3159" priority="2867"/>
    <cfRule type="duplicateValues" dxfId="3158" priority="2868"/>
    <cfRule type="duplicateValues" dxfId="3157" priority="2869"/>
    <cfRule type="duplicateValues" dxfId="3156" priority="2870"/>
    <cfRule type="duplicateValues" dxfId="3155" priority="2872"/>
    <cfRule type="duplicateValues" dxfId="3154" priority="2881"/>
    <cfRule type="duplicateValues" dxfId="3153" priority="2882"/>
    <cfRule type="duplicateValues" dxfId="3152" priority="2883"/>
    <cfRule type="duplicateValues" dxfId="3151" priority="2884"/>
    <cfRule type="duplicateValues" dxfId="3150" priority="2885"/>
    <cfRule type="duplicateValues" dxfId="3149" priority="2886"/>
    <cfRule type="duplicateValues" dxfId="3148" priority="2887"/>
    <cfRule type="duplicateValues" dxfId="3147" priority="2888"/>
    <cfRule type="duplicateValues" dxfId="3146" priority="2889"/>
    <cfRule type="duplicateValues" dxfId="3145" priority="2890"/>
  </conditionalFormatting>
  <conditionalFormatting sqref="F107">
    <cfRule type="duplicateValues" dxfId="3144" priority="2831"/>
    <cfRule type="duplicateValues" dxfId="3143" priority="2832"/>
    <cfRule type="duplicateValues" dxfId="3142" priority="2833"/>
    <cfRule type="duplicateValues" dxfId="3141" priority="2834"/>
    <cfRule type="duplicateValues" dxfId="3140" priority="2835"/>
    <cfRule type="duplicateValues" dxfId="3139" priority="2836"/>
    <cfRule type="duplicateValues" dxfId="3138" priority="2837"/>
    <cfRule type="duplicateValues" dxfId="3137" priority="2838"/>
    <cfRule type="duplicateValues" dxfId="3136" priority="2839"/>
    <cfRule type="duplicateValues" dxfId="3135" priority="2840"/>
    <cfRule type="duplicateValues" dxfId="3134" priority="2841"/>
    <cfRule type="duplicateValues" dxfId="3133" priority="2842"/>
    <cfRule type="duplicateValues" dxfId="3132" priority="2843"/>
    <cfRule type="duplicateValues" dxfId="3131" priority="2844"/>
    <cfRule type="duplicateValues" dxfId="3130" priority="2845"/>
    <cfRule type="duplicateValues" dxfId="3129" priority="2846"/>
    <cfRule type="duplicateValues" dxfId="3128" priority="2847"/>
    <cfRule type="duplicateValues" dxfId="3127" priority="2848"/>
    <cfRule type="duplicateValues" dxfId="3126" priority="2849"/>
    <cfRule type="duplicateValues" dxfId="3125" priority="2850"/>
    <cfRule type="duplicateValues" dxfId="3124" priority="2851"/>
    <cfRule type="duplicateValues" dxfId="3123" priority="2852"/>
    <cfRule type="duplicateValues" dxfId="3122" priority="2853"/>
    <cfRule type="duplicateValues" dxfId="3121" priority="2854"/>
    <cfRule type="duplicateValues" dxfId="3120" priority="2855"/>
    <cfRule type="duplicateValues" dxfId="3119" priority="2856"/>
    <cfRule type="duplicateValues" dxfId="3118" priority="2857"/>
    <cfRule type="duplicateValues" dxfId="3117" priority="2858"/>
    <cfRule type="duplicateValues" dxfId="3116" priority="2859"/>
    <cfRule type="duplicateValues" dxfId="3115" priority="2860"/>
    <cfRule type="duplicateValues" dxfId="3114" priority="2861"/>
    <cfRule type="duplicateValues" dxfId="3113" priority="2862"/>
    <cfRule type="duplicateValues" dxfId="3112" priority="2863"/>
    <cfRule type="duplicateValues" dxfId="3111" priority="2864"/>
  </conditionalFormatting>
  <conditionalFormatting sqref="F108">
    <cfRule type="duplicateValues" dxfId="3110" priority="2797"/>
    <cfRule type="duplicateValues" dxfId="3109" priority="2798"/>
    <cfRule type="duplicateValues" dxfId="3108" priority="2799"/>
    <cfRule type="duplicateValues" dxfId="3107" priority="2800"/>
    <cfRule type="duplicateValues" dxfId="3106" priority="2801"/>
    <cfRule type="duplicateValues" dxfId="3105" priority="2802"/>
    <cfRule type="duplicateValues" dxfId="3104" priority="2803"/>
    <cfRule type="duplicateValues" dxfId="3103" priority="2804"/>
    <cfRule type="duplicateValues" dxfId="3102" priority="2805"/>
    <cfRule type="duplicateValues" dxfId="3101" priority="2806"/>
    <cfRule type="duplicateValues" dxfId="3100" priority="2807"/>
    <cfRule type="duplicateValues" dxfId="3099" priority="2808"/>
    <cfRule type="duplicateValues" dxfId="3098" priority="2809"/>
    <cfRule type="duplicateValues" dxfId="3097" priority="2810"/>
    <cfRule type="duplicateValues" dxfId="3096" priority="2811"/>
    <cfRule type="duplicateValues" dxfId="3095" priority="2812"/>
    <cfRule type="duplicateValues" dxfId="3094" priority="2813"/>
    <cfRule type="duplicateValues" dxfId="3093" priority="2814"/>
    <cfRule type="duplicateValues" dxfId="3092" priority="2815"/>
    <cfRule type="duplicateValues" dxfId="3091" priority="2816"/>
    <cfRule type="duplicateValues" dxfId="3090" priority="2817"/>
    <cfRule type="duplicateValues" dxfId="3089" priority="2818"/>
    <cfRule type="duplicateValues" dxfId="3088" priority="2819"/>
    <cfRule type="duplicateValues" dxfId="3087" priority="2820"/>
    <cfRule type="duplicateValues" dxfId="3086" priority="2821"/>
    <cfRule type="duplicateValues" dxfId="3085" priority="2822"/>
    <cfRule type="duplicateValues" dxfId="3084" priority="2823"/>
    <cfRule type="duplicateValues" dxfId="3083" priority="2824"/>
    <cfRule type="duplicateValues" dxfId="3082" priority="2825"/>
    <cfRule type="duplicateValues" dxfId="3081" priority="2826"/>
    <cfRule type="duplicateValues" dxfId="3080" priority="2827"/>
    <cfRule type="duplicateValues" dxfId="3079" priority="2828"/>
    <cfRule type="duplicateValues" dxfId="3078" priority="2829"/>
    <cfRule type="duplicateValues" dxfId="3077" priority="2830"/>
  </conditionalFormatting>
  <conditionalFormatting sqref="F109">
    <cfRule type="duplicateValues" dxfId="3076" priority="2743"/>
    <cfRule type="duplicateValues" dxfId="3075" priority="2744"/>
    <cfRule type="duplicateValues" dxfId="3074" priority="2745"/>
    <cfRule type="duplicateValues" dxfId="3073" priority="2746"/>
    <cfRule type="duplicateValues" dxfId="3072" priority="2747"/>
    <cfRule type="duplicateValues" dxfId="3071" priority="2748"/>
    <cfRule type="duplicateValues" dxfId="3070" priority="2749"/>
    <cfRule type="duplicateValues" dxfId="3069" priority="2750"/>
    <cfRule type="duplicateValues" dxfId="3068" priority="2751"/>
    <cfRule type="duplicateValues" dxfId="3067" priority="2752"/>
    <cfRule type="duplicateValues" dxfId="3066" priority="2753"/>
    <cfRule type="duplicateValues" dxfId="3065" priority="2754"/>
    <cfRule type="duplicateValues" dxfId="3064" priority="2755"/>
    <cfRule type="duplicateValues" dxfId="3063" priority="2756"/>
    <cfRule type="duplicateValues" dxfId="3062" priority="2757"/>
    <cfRule type="duplicateValues" dxfId="3061" priority="2758"/>
    <cfRule type="duplicateValues" dxfId="3060" priority="2759"/>
    <cfRule type="duplicateValues" dxfId="3059" priority="2760"/>
    <cfRule type="duplicateValues" dxfId="3058" priority="2761"/>
    <cfRule type="duplicateValues" dxfId="3057" priority="2762"/>
    <cfRule type="duplicateValues" dxfId="3056" priority="2763"/>
    <cfRule type="duplicateValues" dxfId="3055" priority="2764"/>
    <cfRule type="duplicateValues" dxfId="3054" priority="2765"/>
    <cfRule type="duplicateValues" dxfId="3053" priority="2766"/>
    <cfRule type="duplicateValues" dxfId="3052" priority="2767"/>
    <cfRule type="duplicateValues" dxfId="3051" priority="2768"/>
    <cfRule type="duplicateValues" dxfId="3050" priority="2769"/>
    <cfRule type="duplicateValues" dxfId="3049" priority="2770"/>
    <cfRule type="duplicateValues" dxfId="3048" priority="2771"/>
    <cfRule type="duplicateValues" dxfId="3047" priority="2772"/>
    <cfRule type="duplicateValues" dxfId="3046" priority="2773"/>
    <cfRule type="duplicateValues" dxfId="3045" priority="2774"/>
    <cfRule type="duplicateValues" dxfId="3044" priority="2775"/>
    <cfRule type="duplicateValues" dxfId="3043" priority="2776"/>
    <cfRule type="duplicateValues" dxfId="3042" priority="2777"/>
    <cfRule type="duplicateValues" dxfId="3041" priority="2778"/>
    <cfRule type="duplicateValues" dxfId="3040" priority="2779"/>
    <cfRule type="duplicateValues" dxfId="3039" priority="2780"/>
    <cfRule type="duplicateValues" dxfId="3038" priority="2781"/>
    <cfRule type="duplicateValues" dxfId="3037" priority="2782"/>
    <cfRule type="duplicateValues" dxfId="3036" priority="2783"/>
    <cfRule type="duplicateValues" dxfId="3035" priority="2784"/>
    <cfRule type="duplicateValues" dxfId="3034" priority="2785"/>
    <cfRule type="duplicateValues" dxfId="3033" priority="2786"/>
    <cfRule type="duplicateValues" dxfId="3032" priority="2787"/>
    <cfRule type="duplicateValues" dxfId="3031" priority="2788"/>
    <cfRule type="duplicateValues" dxfId="3030" priority="2789"/>
    <cfRule type="duplicateValues" dxfId="3029" priority="2790"/>
    <cfRule type="duplicateValues" dxfId="3028" priority="2791"/>
    <cfRule type="duplicateValues" dxfId="3027" priority="2792"/>
    <cfRule type="duplicateValues" dxfId="3026" priority="2793"/>
    <cfRule type="duplicateValues" dxfId="3025" priority="2794"/>
    <cfRule type="duplicateValues" dxfId="3024" priority="2795"/>
    <cfRule type="duplicateValues" dxfId="3023" priority="2796"/>
  </conditionalFormatting>
  <conditionalFormatting sqref="F110:F112 F114 F104:F106">
    <cfRule type="duplicateValues" dxfId="3022" priority="2657"/>
    <cfRule type="duplicateValues" dxfId="3021" priority="2658"/>
    <cfRule type="duplicateValues" dxfId="3020" priority="2659"/>
    <cfRule type="duplicateValues" dxfId="3019" priority="2660"/>
    <cfRule type="duplicateValues" dxfId="3018" priority="2661"/>
    <cfRule type="duplicateValues" dxfId="3017" priority="2662"/>
    <cfRule type="duplicateValues" dxfId="3016" priority="2663"/>
  </conditionalFormatting>
  <conditionalFormatting sqref="F110:F116 F104:F108">
    <cfRule type="duplicateValues" dxfId="3015" priority="2871"/>
    <cfRule type="duplicateValues" dxfId="3014" priority="2873"/>
    <cfRule type="duplicateValues" dxfId="3013" priority="2874"/>
    <cfRule type="duplicateValues" dxfId="3012" priority="2875"/>
    <cfRule type="duplicateValues" dxfId="3011" priority="2876"/>
    <cfRule type="duplicateValues" dxfId="3010" priority="2877"/>
    <cfRule type="duplicateValues" dxfId="3009" priority="2878"/>
    <cfRule type="duplicateValues" dxfId="3008" priority="2879"/>
  </conditionalFormatting>
  <conditionalFormatting sqref="F111">
    <cfRule type="duplicateValues" dxfId="3007" priority="2742"/>
  </conditionalFormatting>
  <conditionalFormatting sqref="F112 F110 F114">
    <cfRule type="duplicateValues" dxfId="3006" priority="2656"/>
  </conditionalFormatting>
  <conditionalFormatting sqref="F113">
    <cfRule type="duplicateValues" dxfId="3005" priority="2708"/>
    <cfRule type="duplicateValues" dxfId="3004" priority="2709"/>
    <cfRule type="duplicateValues" dxfId="3003" priority="2710"/>
    <cfRule type="duplicateValues" dxfId="3002" priority="2711"/>
    <cfRule type="duplicateValues" dxfId="3001" priority="2712"/>
    <cfRule type="duplicateValues" dxfId="3000" priority="2713"/>
    <cfRule type="duplicateValues" dxfId="2999" priority="2714"/>
    <cfRule type="duplicateValues" dxfId="2998" priority="2715"/>
    <cfRule type="duplicateValues" dxfId="2997" priority="2716"/>
    <cfRule type="duplicateValues" dxfId="2996" priority="2717"/>
    <cfRule type="duplicateValues" dxfId="2995" priority="2718"/>
    <cfRule type="duplicateValues" dxfId="2994" priority="2719"/>
    <cfRule type="duplicateValues" dxfId="2993" priority="2720"/>
    <cfRule type="duplicateValues" dxfId="2992" priority="2721"/>
    <cfRule type="duplicateValues" dxfId="2991" priority="2722"/>
    <cfRule type="duplicateValues" dxfId="2990" priority="2723"/>
    <cfRule type="duplicateValues" dxfId="2989" priority="2724"/>
    <cfRule type="duplicateValues" dxfId="2988" priority="2725"/>
    <cfRule type="duplicateValues" dxfId="2987" priority="2726"/>
    <cfRule type="duplicateValues" dxfId="2986" priority="2727"/>
    <cfRule type="duplicateValues" dxfId="2985" priority="2728"/>
    <cfRule type="duplicateValues" dxfId="2984" priority="2729"/>
    <cfRule type="duplicateValues" dxfId="2983" priority="2730"/>
    <cfRule type="duplicateValues" dxfId="2982" priority="2731"/>
    <cfRule type="duplicateValues" dxfId="2981" priority="2732"/>
    <cfRule type="duplicateValues" dxfId="2980" priority="2733"/>
    <cfRule type="duplicateValues" dxfId="2979" priority="2734"/>
    <cfRule type="duplicateValues" dxfId="2978" priority="2735"/>
    <cfRule type="duplicateValues" dxfId="2977" priority="2736"/>
    <cfRule type="duplicateValues" dxfId="2976" priority="2737"/>
    <cfRule type="duplicateValues" dxfId="2975" priority="2738"/>
    <cfRule type="duplicateValues" dxfId="2974" priority="2739"/>
    <cfRule type="duplicateValues" dxfId="2973" priority="2740"/>
    <cfRule type="duplicateValues" dxfId="2972" priority="2741"/>
  </conditionalFormatting>
  <conditionalFormatting sqref="F114 F110:F112 F104:F106">
    <cfRule type="duplicateValues" dxfId="2971" priority="2664"/>
    <cfRule type="duplicateValues" dxfId="2970" priority="2665"/>
    <cfRule type="duplicateValues" dxfId="2969" priority="2666"/>
    <cfRule type="duplicateValues" dxfId="2968" priority="2667"/>
    <cfRule type="duplicateValues" dxfId="2967" priority="2880"/>
  </conditionalFormatting>
  <conditionalFormatting sqref="F115">
    <cfRule type="duplicateValues" dxfId="2966" priority="2703"/>
    <cfRule type="duplicateValues" dxfId="2965" priority="2704"/>
    <cfRule type="duplicateValues" dxfId="2964" priority="2705"/>
    <cfRule type="duplicateValues" dxfId="2963" priority="2706"/>
    <cfRule type="duplicateValues" dxfId="2962" priority="2707"/>
  </conditionalFormatting>
  <conditionalFormatting sqref="F115:F116">
    <cfRule type="duplicateValues" dxfId="2961" priority="2668"/>
    <cfRule type="duplicateValues" dxfId="2960" priority="2669"/>
    <cfRule type="duplicateValues" dxfId="2959" priority="2670"/>
    <cfRule type="duplicateValues" dxfId="2958" priority="2671"/>
    <cfRule type="duplicateValues" dxfId="2957" priority="2672"/>
    <cfRule type="duplicateValues" dxfId="2956" priority="2673"/>
    <cfRule type="duplicateValues" dxfId="2955" priority="2674"/>
    <cfRule type="duplicateValues" dxfId="2954" priority="2675"/>
    <cfRule type="duplicateValues" dxfId="2953" priority="2676"/>
    <cfRule type="duplicateValues" dxfId="2952" priority="2677"/>
    <cfRule type="duplicateValues" dxfId="2951" priority="2678"/>
    <cfRule type="duplicateValues" dxfId="2950" priority="2679"/>
    <cfRule type="duplicateValues" dxfId="2949" priority="2680"/>
    <cfRule type="duplicateValues" dxfId="2948" priority="2681"/>
    <cfRule type="duplicateValues" dxfId="2947" priority="2682"/>
    <cfRule type="duplicateValues" dxfId="2946" priority="2683"/>
    <cfRule type="duplicateValues" dxfId="2945" priority="2684"/>
    <cfRule type="duplicateValues" dxfId="2944" priority="2685"/>
    <cfRule type="duplicateValues" dxfId="2943" priority="2686"/>
    <cfRule type="duplicateValues" dxfId="2942" priority="2687"/>
    <cfRule type="duplicateValues" dxfId="2941" priority="2688"/>
    <cfRule type="duplicateValues" dxfId="2940" priority="2689"/>
    <cfRule type="duplicateValues" dxfId="2939" priority="2690"/>
    <cfRule type="duplicateValues" dxfId="2938" priority="2691"/>
    <cfRule type="duplicateValues" dxfId="2937" priority="2692"/>
    <cfRule type="duplicateValues" dxfId="2936" priority="2693"/>
    <cfRule type="duplicateValues" dxfId="2935" priority="2694"/>
    <cfRule type="duplicateValues" dxfId="2934" priority="2695"/>
    <cfRule type="duplicateValues" dxfId="2933" priority="2696"/>
  </conditionalFormatting>
  <conditionalFormatting sqref="F116">
    <cfRule type="duplicateValues" dxfId="2932" priority="2698"/>
    <cfRule type="duplicateValues" dxfId="2931" priority="2699"/>
    <cfRule type="duplicateValues" dxfId="2930" priority="2700"/>
    <cfRule type="duplicateValues" dxfId="2929" priority="2701"/>
    <cfRule type="duplicateValues" dxfId="2928" priority="2702"/>
  </conditionalFormatting>
  <conditionalFormatting sqref="F119 F121">
    <cfRule type="duplicateValues" dxfId="2927" priority="2630"/>
    <cfRule type="duplicateValues" dxfId="2926" priority="2631"/>
    <cfRule type="duplicateValues" dxfId="2925" priority="2633"/>
    <cfRule type="duplicateValues" dxfId="2924" priority="2635"/>
    <cfRule type="duplicateValues" dxfId="2923" priority="2637"/>
    <cfRule type="duplicateValues" dxfId="2922" priority="2648"/>
  </conditionalFormatting>
  <conditionalFormatting sqref="F119">
    <cfRule type="duplicateValues" dxfId="2921" priority="2576"/>
    <cfRule type="duplicateValues" dxfId="2920" priority="2577"/>
    <cfRule type="duplicateValues" dxfId="2919" priority="2578"/>
    <cfRule type="duplicateValues" dxfId="2918" priority="2579"/>
    <cfRule type="duplicateValues" dxfId="2917" priority="2580"/>
    <cfRule type="duplicateValues" dxfId="2916" priority="2581"/>
    <cfRule type="duplicateValues" dxfId="2915" priority="2582"/>
    <cfRule type="duplicateValues" dxfId="2914" priority="2583"/>
    <cfRule type="duplicateValues" dxfId="2913" priority="2584"/>
    <cfRule type="duplicateValues" dxfId="2912" priority="2585"/>
    <cfRule type="duplicateValues" dxfId="2911" priority="2586"/>
    <cfRule type="duplicateValues" dxfId="2910" priority="2587"/>
    <cfRule type="duplicateValues" dxfId="2909" priority="2588"/>
    <cfRule type="duplicateValues" dxfId="2908" priority="2589"/>
    <cfRule type="duplicateValues" dxfId="2907" priority="2590"/>
    <cfRule type="duplicateValues" dxfId="2906" priority="2591"/>
    <cfRule type="duplicateValues" dxfId="2905" priority="2592"/>
    <cfRule type="duplicateValues" dxfId="2904" priority="2593"/>
    <cfRule type="duplicateValues" dxfId="2903" priority="2594"/>
    <cfRule type="duplicateValues" dxfId="2902" priority="2595"/>
    <cfRule type="duplicateValues" dxfId="2901" priority="2596"/>
    <cfRule type="duplicateValues" dxfId="2900" priority="2597"/>
    <cfRule type="duplicateValues" dxfId="2899" priority="2598"/>
    <cfRule type="duplicateValues" dxfId="2898" priority="2599"/>
    <cfRule type="duplicateValues" dxfId="2897" priority="2600"/>
    <cfRule type="duplicateValues" dxfId="2896" priority="2601"/>
    <cfRule type="duplicateValues" dxfId="2895" priority="2602"/>
    <cfRule type="duplicateValues" dxfId="2894" priority="2603"/>
    <cfRule type="duplicateValues" dxfId="2893" priority="2604"/>
    <cfRule type="duplicateValues" dxfId="2892" priority="2605"/>
    <cfRule type="duplicateValues" dxfId="2891" priority="2606"/>
    <cfRule type="duplicateValues" dxfId="2890" priority="2607"/>
    <cfRule type="duplicateValues" dxfId="2889" priority="2608"/>
    <cfRule type="duplicateValues" dxfId="2888" priority="2609"/>
    <cfRule type="duplicateValues" dxfId="2887" priority="2610"/>
    <cfRule type="duplicateValues" dxfId="2886" priority="2611"/>
    <cfRule type="duplicateValues" dxfId="2885" priority="2612"/>
    <cfRule type="duplicateValues" dxfId="2884" priority="2613"/>
    <cfRule type="duplicateValues" dxfId="2883" priority="2614"/>
    <cfRule type="duplicateValues" dxfId="2882" priority="2615"/>
    <cfRule type="duplicateValues" dxfId="2881" priority="2616"/>
    <cfRule type="duplicateValues" dxfId="2880" priority="2617"/>
    <cfRule type="duplicateValues" dxfId="2879" priority="2618"/>
    <cfRule type="duplicateValues" dxfId="2878" priority="2619"/>
    <cfRule type="duplicateValues" dxfId="2877" priority="2620"/>
    <cfRule type="duplicateValues" dxfId="2876" priority="2621"/>
    <cfRule type="duplicateValues" dxfId="2875" priority="2622"/>
    <cfRule type="duplicateValues" dxfId="2874" priority="2623"/>
    <cfRule type="duplicateValues" dxfId="2873" priority="2624"/>
    <cfRule type="duplicateValues" dxfId="2872" priority="2625"/>
    <cfRule type="duplicateValues" dxfId="2871" priority="2626"/>
    <cfRule type="duplicateValues" dxfId="2870" priority="2627"/>
    <cfRule type="duplicateValues" dxfId="2869" priority="2628"/>
    <cfRule type="duplicateValues" dxfId="2868" priority="2629"/>
  </conditionalFormatting>
  <conditionalFormatting sqref="F119:F121">
    <cfRule type="duplicateValues" dxfId="2867" priority="2650"/>
    <cfRule type="duplicateValues" dxfId="2866" priority="2651"/>
    <cfRule type="duplicateValues" dxfId="2865" priority="2652"/>
    <cfRule type="duplicateValues" dxfId="2864" priority="2653"/>
    <cfRule type="duplicateValues" dxfId="2863" priority="2654"/>
    <cfRule type="duplicateValues" dxfId="2862" priority="2655"/>
  </conditionalFormatting>
  <conditionalFormatting sqref="F120">
    <cfRule type="duplicateValues" dxfId="2861" priority="2510"/>
    <cfRule type="duplicateValues" dxfId="2860" priority="2511"/>
    <cfRule type="duplicateValues" dxfId="2859" priority="2512"/>
    <cfRule type="duplicateValues" dxfId="2858" priority="2513"/>
    <cfRule type="duplicateValues" dxfId="2857" priority="2514"/>
    <cfRule type="duplicateValues" dxfId="2856" priority="2515"/>
    <cfRule type="duplicateValues" dxfId="2855" priority="2516"/>
    <cfRule type="duplicateValues" dxfId="2854" priority="2517"/>
    <cfRule type="duplicateValues" dxfId="2853" priority="2518"/>
    <cfRule type="duplicateValues" dxfId="2852" priority="2519"/>
    <cfRule type="duplicateValues" dxfId="2851" priority="2520"/>
    <cfRule type="duplicateValues" dxfId="2850" priority="2521"/>
    <cfRule type="duplicateValues" dxfId="2849" priority="2522"/>
    <cfRule type="duplicateValues" dxfId="2848" priority="2523"/>
    <cfRule type="duplicateValues" dxfId="2847" priority="2524"/>
    <cfRule type="duplicateValues" dxfId="2846" priority="2525"/>
    <cfRule type="duplicateValues" dxfId="2845" priority="2526"/>
    <cfRule type="duplicateValues" dxfId="2844" priority="2527"/>
    <cfRule type="duplicateValues" dxfId="2843" priority="2528"/>
    <cfRule type="duplicateValues" dxfId="2842" priority="2529"/>
    <cfRule type="duplicateValues" dxfId="2841" priority="2530"/>
    <cfRule type="duplicateValues" dxfId="2840" priority="2531"/>
    <cfRule type="duplicateValues" dxfId="2839" priority="2532"/>
    <cfRule type="duplicateValues" dxfId="2838" priority="2533"/>
    <cfRule type="duplicateValues" dxfId="2837" priority="2534"/>
    <cfRule type="duplicateValues" dxfId="2836" priority="2535"/>
    <cfRule type="duplicateValues" dxfId="2835" priority="2536"/>
    <cfRule type="duplicateValues" dxfId="2834" priority="2537"/>
    <cfRule type="duplicateValues" dxfId="2833" priority="2538"/>
    <cfRule type="duplicateValues" dxfId="2832" priority="2539"/>
    <cfRule type="duplicateValues" dxfId="2831" priority="2540"/>
    <cfRule type="duplicateValues" dxfId="2830" priority="2541"/>
    <cfRule type="duplicateValues" dxfId="2829" priority="2542"/>
    <cfRule type="duplicateValues" dxfId="2828" priority="2543"/>
    <cfRule type="duplicateValues" dxfId="2827" priority="2544"/>
    <cfRule type="duplicateValues" dxfId="2826" priority="2545"/>
    <cfRule type="duplicateValues" dxfId="2825" priority="2546"/>
    <cfRule type="duplicateValues" dxfId="2824" priority="2547"/>
    <cfRule type="duplicateValues" dxfId="2823" priority="2548"/>
    <cfRule type="duplicateValues" dxfId="2822" priority="2549"/>
    <cfRule type="duplicateValues" dxfId="2821" priority="2550"/>
    <cfRule type="duplicateValues" dxfId="2820" priority="2551"/>
    <cfRule type="duplicateValues" dxfId="2819" priority="2552"/>
    <cfRule type="duplicateValues" dxfId="2818" priority="2553"/>
    <cfRule type="duplicateValues" dxfId="2817" priority="2554"/>
    <cfRule type="duplicateValues" dxfId="2816" priority="2555"/>
    <cfRule type="duplicateValues" dxfId="2815" priority="2556"/>
    <cfRule type="duplicateValues" dxfId="2814" priority="2557"/>
    <cfRule type="duplicateValues" dxfId="2813" priority="2558"/>
    <cfRule type="duplicateValues" dxfId="2812" priority="2559"/>
    <cfRule type="duplicateValues" dxfId="2811" priority="2560"/>
    <cfRule type="duplicateValues" dxfId="2810" priority="2561"/>
    <cfRule type="duplicateValues" dxfId="2809" priority="2562"/>
    <cfRule type="duplicateValues" dxfId="2808" priority="2563"/>
    <cfRule type="duplicateValues" dxfId="2807" priority="2564"/>
    <cfRule type="duplicateValues" dxfId="2806" priority="2565"/>
    <cfRule type="duplicateValues" dxfId="2805" priority="2566"/>
    <cfRule type="duplicateValues" dxfId="2804" priority="2567"/>
    <cfRule type="duplicateValues" dxfId="2803" priority="2568"/>
    <cfRule type="duplicateValues" dxfId="2802" priority="2569"/>
    <cfRule type="duplicateValues" dxfId="2801" priority="2570"/>
    <cfRule type="duplicateValues" dxfId="2800" priority="2571"/>
    <cfRule type="duplicateValues" dxfId="2799" priority="2572"/>
    <cfRule type="duplicateValues" dxfId="2798" priority="2573"/>
    <cfRule type="duplicateValues" dxfId="2797" priority="2574"/>
    <cfRule type="duplicateValues" dxfId="2796" priority="2575"/>
  </conditionalFormatting>
  <conditionalFormatting sqref="F121 F119">
    <cfRule type="duplicateValues" dxfId="2795" priority="2632"/>
    <cfRule type="duplicateValues" dxfId="2794" priority="2634"/>
    <cfRule type="duplicateValues" dxfId="2793" priority="2636"/>
    <cfRule type="duplicateValues" dxfId="2792" priority="2646"/>
    <cfRule type="duplicateValues" dxfId="2791" priority="2647"/>
    <cfRule type="duplicateValues" dxfId="2790" priority="2649"/>
  </conditionalFormatting>
  <conditionalFormatting sqref="F121">
    <cfRule type="duplicateValues" dxfId="2789" priority="2498"/>
    <cfRule type="duplicateValues" dxfId="2788" priority="2499"/>
    <cfRule type="duplicateValues" dxfId="2787" priority="2500"/>
    <cfRule type="duplicateValues" dxfId="2786" priority="2501"/>
    <cfRule type="duplicateValues" dxfId="2785" priority="2502"/>
    <cfRule type="duplicateValues" dxfId="2784" priority="2503"/>
    <cfRule type="duplicateValues" dxfId="2783" priority="2504"/>
    <cfRule type="duplicateValues" dxfId="2782" priority="2505"/>
    <cfRule type="duplicateValues" dxfId="2781" priority="2506"/>
    <cfRule type="duplicateValues" dxfId="2780" priority="2507"/>
    <cfRule type="duplicateValues" dxfId="2779" priority="2508"/>
    <cfRule type="duplicateValues" dxfId="2778" priority="2509"/>
    <cfRule type="duplicateValues" dxfId="2777" priority="2638"/>
    <cfRule type="duplicateValues" dxfId="2776" priority="2639"/>
    <cfRule type="duplicateValues" dxfId="2775" priority="2640"/>
    <cfRule type="duplicateValues" dxfId="2774" priority="2641"/>
    <cfRule type="duplicateValues" dxfId="2773" priority="2642"/>
    <cfRule type="duplicateValues" dxfId="2772" priority="2643"/>
    <cfRule type="duplicateValues" dxfId="2771" priority="2644"/>
    <cfRule type="duplicateValues" dxfId="2770" priority="2645"/>
  </conditionalFormatting>
  <conditionalFormatting sqref="F122">
    <cfRule type="duplicateValues" dxfId="2769" priority="2456"/>
    <cfRule type="duplicateValues" dxfId="2768" priority="2457"/>
    <cfRule type="duplicateValues" dxfId="2767" priority="2458"/>
    <cfRule type="duplicateValues" dxfId="2766" priority="2459"/>
    <cfRule type="duplicateValues" dxfId="2765" priority="2460"/>
    <cfRule type="duplicateValues" dxfId="2764" priority="2461"/>
    <cfRule type="duplicateValues" dxfId="2763" priority="2462"/>
    <cfRule type="duplicateValues" dxfId="2762" priority="2463"/>
    <cfRule type="duplicateValues" dxfId="2761" priority="2464"/>
    <cfRule type="duplicateValues" dxfId="2760" priority="2465"/>
    <cfRule type="duplicateValues" dxfId="2759" priority="2466"/>
    <cfRule type="duplicateValues" dxfId="2758" priority="2467"/>
    <cfRule type="duplicateValues" dxfId="2757" priority="2468"/>
    <cfRule type="duplicateValues" dxfId="2756" priority="2469"/>
    <cfRule type="duplicateValues" dxfId="2755" priority="2470"/>
  </conditionalFormatting>
  <conditionalFormatting sqref="F122:F135">
    <cfRule type="duplicateValues" dxfId="2754" priority="2488"/>
    <cfRule type="duplicateValues" dxfId="2753" priority="2489"/>
    <cfRule type="duplicateValues" dxfId="2752" priority="2490"/>
    <cfRule type="duplicateValues" dxfId="2751" priority="2491"/>
    <cfRule type="duplicateValues" dxfId="2750" priority="2492"/>
    <cfRule type="duplicateValues" dxfId="2749" priority="2493"/>
    <cfRule type="duplicateValues" dxfId="2748" priority="2494"/>
    <cfRule type="duplicateValues" dxfId="2747" priority="2495"/>
    <cfRule type="duplicateValues" dxfId="2746" priority="2496"/>
    <cfRule type="duplicateValues" dxfId="2745" priority="2497"/>
  </conditionalFormatting>
  <conditionalFormatting sqref="F123">
    <cfRule type="duplicateValues" dxfId="2744" priority="2451"/>
    <cfRule type="duplicateValues" dxfId="2743" priority="2452"/>
    <cfRule type="duplicateValues" dxfId="2742" priority="2453"/>
    <cfRule type="duplicateValues" dxfId="2741" priority="2454"/>
    <cfRule type="duplicateValues" dxfId="2740" priority="2455"/>
  </conditionalFormatting>
  <conditionalFormatting sqref="F128">
    <cfRule type="duplicateValues" dxfId="2739" priority="2422"/>
    <cfRule type="duplicateValues" dxfId="2738" priority="2423"/>
    <cfRule type="duplicateValues" dxfId="2737" priority="2424"/>
    <cfRule type="duplicateValues" dxfId="2736" priority="2425"/>
    <cfRule type="duplicateValues" dxfId="2735" priority="2426"/>
    <cfRule type="duplicateValues" dxfId="2734" priority="2427"/>
    <cfRule type="duplicateValues" dxfId="2733" priority="2428"/>
    <cfRule type="duplicateValues" dxfId="2732" priority="2429"/>
    <cfRule type="duplicateValues" dxfId="2731" priority="2430"/>
    <cfRule type="duplicateValues" dxfId="2730" priority="2431"/>
    <cfRule type="duplicateValues" dxfId="2729" priority="2432"/>
    <cfRule type="duplicateValues" dxfId="2728" priority="2433"/>
    <cfRule type="duplicateValues" dxfId="2727" priority="2434"/>
    <cfRule type="duplicateValues" dxfId="2726" priority="2435"/>
    <cfRule type="duplicateValues" dxfId="2725" priority="2436"/>
    <cfRule type="duplicateValues" dxfId="2724" priority="2437"/>
    <cfRule type="duplicateValues" dxfId="2723" priority="2438"/>
    <cfRule type="duplicateValues" dxfId="2722" priority="2439"/>
    <cfRule type="duplicateValues" dxfId="2721" priority="2440"/>
    <cfRule type="duplicateValues" dxfId="2720" priority="2441"/>
    <cfRule type="duplicateValues" dxfId="2719" priority="2442"/>
    <cfRule type="duplicateValues" dxfId="2718" priority="2443"/>
    <cfRule type="duplicateValues" dxfId="2717" priority="2444"/>
    <cfRule type="duplicateValues" dxfId="2716" priority="2445"/>
    <cfRule type="duplicateValues" dxfId="2715" priority="2446"/>
    <cfRule type="duplicateValues" dxfId="2714" priority="2447"/>
    <cfRule type="duplicateValues" dxfId="2713" priority="2448"/>
    <cfRule type="duplicateValues" dxfId="2712" priority="2449"/>
    <cfRule type="duplicateValues" dxfId="2711" priority="2450"/>
  </conditionalFormatting>
  <conditionalFormatting sqref="F130">
    <cfRule type="duplicateValues" dxfId="2710" priority="2349"/>
    <cfRule type="duplicateValues" dxfId="2709" priority="2350"/>
    <cfRule type="duplicateValues" dxfId="2708" priority="2351"/>
    <cfRule type="duplicateValues" dxfId="2707" priority="2352"/>
    <cfRule type="duplicateValues" dxfId="2706" priority="2353"/>
    <cfRule type="duplicateValues" dxfId="2705" priority="2354"/>
    <cfRule type="duplicateValues" dxfId="2704" priority="2355"/>
    <cfRule type="duplicateValues" dxfId="2703" priority="2356"/>
    <cfRule type="duplicateValues" dxfId="2702" priority="2357"/>
    <cfRule type="duplicateValues" dxfId="2701" priority="2358"/>
    <cfRule type="duplicateValues" dxfId="2700" priority="2359"/>
    <cfRule type="duplicateValues" dxfId="2699" priority="2360"/>
    <cfRule type="duplicateValues" dxfId="2698" priority="2361"/>
    <cfRule type="duplicateValues" dxfId="2697" priority="2362"/>
    <cfRule type="duplicateValues" dxfId="2696" priority="2363"/>
    <cfRule type="duplicateValues" dxfId="2695" priority="2364"/>
    <cfRule type="duplicateValues" dxfId="2694" priority="2365"/>
    <cfRule type="duplicateValues" dxfId="2693" priority="2366"/>
    <cfRule type="duplicateValues" dxfId="2692" priority="2367"/>
    <cfRule type="duplicateValues" dxfId="2691" priority="2368"/>
    <cfRule type="duplicateValues" dxfId="2690" priority="2369"/>
    <cfRule type="duplicateValues" dxfId="2689" priority="2370"/>
    <cfRule type="duplicateValues" dxfId="2688" priority="2371"/>
    <cfRule type="duplicateValues" dxfId="2687" priority="2372"/>
    <cfRule type="duplicateValues" dxfId="2686" priority="2373"/>
    <cfRule type="duplicateValues" dxfId="2685" priority="2374"/>
    <cfRule type="duplicateValues" dxfId="2684" priority="2375"/>
    <cfRule type="duplicateValues" dxfId="2683" priority="2376"/>
    <cfRule type="duplicateValues" dxfId="2682" priority="2377"/>
    <cfRule type="duplicateValues" dxfId="2681" priority="2378"/>
    <cfRule type="duplicateValues" dxfId="2680" priority="2379"/>
    <cfRule type="duplicateValues" dxfId="2679" priority="2380"/>
    <cfRule type="duplicateValues" dxfId="2678" priority="2381"/>
    <cfRule type="duplicateValues" dxfId="2677" priority="2382"/>
    <cfRule type="duplicateValues" dxfId="2676" priority="2383"/>
    <cfRule type="duplicateValues" dxfId="2675" priority="2384"/>
    <cfRule type="duplicateValues" dxfId="2674" priority="2385"/>
    <cfRule type="duplicateValues" dxfId="2673" priority="2386"/>
    <cfRule type="duplicateValues" dxfId="2672" priority="2387"/>
    <cfRule type="duplicateValues" dxfId="2671" priority="2388"/>
    <cfRule type="duplicateValues" dxfId="2670" priority="2389"/>
    <cfRule type="duplicateValues" dxfId="2669" priority="2390"/>
    <cfRule type="duplicateValues" dxfId="2668" priority="2391"/>
    <cfRule type="duplicateValues" dxfId="2667" priority="2392"/>
    <cfRule type="duplicateValues" dxfId="2666" priority="2393"/>
    <cfRule type="duplicateValues" dxfId="2665" priority="2394"/>
    <cfRule type="duplicateValues" dxfId="2664" priority="2395"/>
    <cfRule type="duplicateValues" dxfId="2663" priority="2396"/>
    <cfRule type="duplicateValues" dxfId="2662" priority="2397"/>
    <cfRule type="duplicateValues" dxfId="2661" priority="2398"/>
    <cfRule type="duplicateValues" dxfId="2660" priority="2399"/>
    <cfRule type="duplicateValues" dxfId="2659" priority="2400"/>
    <cfRule type="duplicateValues" dxfId="2658" priority="2401"/>
    <cfRule type="duplicateValues" dxfId="2657" priority="2402"/>
    <cfRule type="duplicateValues" dxfId="2656" priority="2403"/>
    <cfRule type="duplicateValues" dxfId="2655" priority="2404"/>
    <cfRule type="duplicateValues" dxfId="2654" priority="2405"/>
    <cfRule type="duplicateValues" dxfId="2653" priority="2406"/>
    <cfRule type="duplicateValues" dxfId="2652" priority="2407"/>
    <cfRule type="duplicateValues" dxfId="2651" priority="2408"/>
    <cfRule type="duplicateValues" dxfId="2650" priority="2409"/>
    <cfRule type="duplicateValues" dxfId="2649" priority="2410"/>
    <cfRule type="duplicateValues" dxfId="2648" priority="2411"/>
    <cfRule type="duplicateValues" dxfId="2647" priority="2412"/>
    <cfRule type="duplicateValues" dxfId="2646" priority="2413"/>
    <cfRule type="duplicateValues" dxfId="2645" priority="2414"/>
    <cfRule type="duplicateValues" dxfId="2644" priority="2415"/>
    <cfRule type="duplicateValues" dxfId="2643" priority="2416"/>
    <cfRule type="duplicateValues" dxfId="2642" priority="2417"/>
    <cfRule type="duplicateValues" dxfId="2641" priority="2418"/>
    <cfRule type="duplicateValues" dxfId="2640" priority="2419"/>
    <cfRule type="duplicateValues" dxfId="2639" priority="2420"/>
    <cfRule type="duplicateValues" dxfId="2638" priority="2421"/>
  </conditionalFormatting>
  <conditionalFormatting sqref="F131:F133">
    <cfRule type="duplicateValues" dxfId="2637" priority="2319"/>
    <cfRule type="duplicateValues" dxfId="2636" priority="2320"/>
    <cfRule type="duplicateValues" dxfId="2635" priority="2321"/>
    <cfRule type="duplicateValues" dxfId="2634" priority="2322"/>
    <cfRule type="duplicateValues" dxfId="2633" priority="2323"/>
    <cfRule type="duplicateValues" dxfId="2632" priority="2324"/>
    <cfRule type="duplicateValues" dxfId="2631" priority="2325"/>
    <cfRule type="duplicateValues" dxfId="2630" priority="2326"/>
    <cfRule type="duplicateValues" dxfId="2629" priority="2327"/>
    <cfRule type="duplicateValues" dxfId="2628" priority="2328"/>
    <cfRule type="duplicateValues" dxfId="2627" priority="2329"/>
    <cfRule type="duplicateValues" dxfId="2626" priority="2330"/>
    <cfRule type="duplicateValues" dxfId="2625" priority="2331"/>
    <cfRule type="duplicateValues" dxfId="2624" priority="2332"/>
    <cfRule type="duplicateValues" dxfId="2623" priority="2333"/>
    <cfRule type="duplicateValues" dxfId="2622" priority="2334"/>
    <cfRule type="duplicateValues" dxfId="2621" priority="2335"/>
    <cfRule type="duplicateValues" dxfId="2620" priority="2336"/>
    <cfRule type="duplicateValues" dxfId="2619" priority="2337"/>
    <cfRule type="duplicateValues" dxfId="2618" priority="2338"/>
    <cfRule type="duplicateValues" dxfId="2617" priority="2339"/>
    <cfRule type="duplicateValues" dxfId="2616" priority="2340"/>
    <cfRule type="duplicateValues" dxfId="2615" priority="2341"/>
    <cfRule type="duplicateValues" dxfId="2614" priority="2342"/>
    <cfRule type="duplicateValues" dxfId="2613" priority="2343"/>
    <cfRule type="duplicateValues" dxfId="2612" priority="2344"/>
    <cfRule type="duplicateValues" dxfId="2611" priority="2345"/>
    <cfRule type="duplicateValues" dxfId="2610" priority="2346"/>
    <cfRule type="duplicateValues" dxfId="2609" priority="2347"/>
    <cfRule type="duplicateValues" dxfId="2608" priority="2348"/>
  </conditionalFormatting>
  <conditionalFormatting sqref="F134:F135 F122:F130">
    <cfRule type="duplicateValues" dxfId="2607" priority="2472"/>
  </conditionalFormatting>
  <conditionalFormatting sqref="F134:F135 F129 F122:F127">
    <cfRule type="duplicateValues" dxfId="2606" priority="2473"/>
    <cfRule type="duplicateValues" dxfId="2605" priority="2474"/>
    <cfRule type="duplicateValues" dxfId="2604" priority="2475"/>
    <cfRule type="duplicateValues" dxfId="2603" priority="2476"/>
    <cfRule type="duplicateValues" dxfId="2602" priority="2477"/>
    <cfRule type="duplicateValues" dxfId="2601" priority="2478"/>
    <cfRule type="duplicateValues" dxfId="2600" priority="2479"/>
    <cfRule type="duplicateValues" dxfId="2599" priority="2480"/>
    <cfRule type="duplicateValues" dxfId="2598" priority="2481"/>
    <cfRule type="duplicateValues" dxfId="2597" priority="2482"/>
    <cfRule type="duplicateValues" dxfId="2596" priority="2483"/>
    <cfRule type="duplicateValues" dxfId="2595" priority="2484"/>
    <cfRule type="duplicateValues" dxfId="2594" priority="2485"/>
  </conditionalFormatting>
  <conditionalFormatting sqref="F134:F135 F129 F123:F127">
    <cfRule type="duplicateValues" dxfId="2593" priority="2310"/>
    <cfRule type="duplicateValues" dxfId="2592" priority="2311"/>
    <cfRule type="duplicateValues" dxfId="2591" priority="2312"/>
    <cfRule type="duplicateValues" dxfId="2590" priority="2313"/>
    <cfRule type="duplicateValues" dxfId="2589" priority="2314"/>
    <cfRule type="duplicateValues" dxfId="2588" priority="2486"/>
    <cfRule type="duplicateValues" dxfId="2587" priority="2487"/>
  </conditionalFormatting>
  <conditionalFormatting sqref="F134:F135 F129 F124:F127">
    <cfRule type="duplicateValues" dxfId="2586" priority="2315"/>
    <cfRule type="duplicateValues" dxfId="2585" priority="2316"/>
    <cfRule type="duplicateValues" dxfId="2584" priority="2317"/>
    <cfRule type="duplicateValues" dxfId="2583" priority="2318"/>
  </conditionalFormatting>
  <conditionalFormatting sqref="F134:F135 F129 F125:F127">
    <cfRule type="duplicateValues" dxfId="2582" priority="2308"/>
    <cfRule type="duplicateValues" dxfId="2581" priority="2309"/>
    <cfRule type="duplicateValues" dxfId="2580" priority="2471"/>
  </conditionalFormatting>
  <conditionalFormatting sqref="F136:F139">
    <cfRule type="duplicateValues" dxfId="2579" priority="2267"/>
    <cfRule type="duplicateValues" dxfId="2578" priority="2268"/>
    <cfRule type="duplicateValues" dxfId="2577" priority="2282"/>
    <cfRule type="duplicateValues" dxfId="2576" priority="2283"/>
    <cfRule type="duplicateValues" dxfId="2575" priority="2284"/>
    <cfRule type="duplicateValues" dxfId="2574" priority="2285"/>
    <cfRule type="duplicateValues" dxfId="2573" priority="2286"/>
    <cfRule type="duplicateValues" dxfId="2572" priority="2287"/>
    <cfRule type="duplicateValues" dxfId="2571" priority="2288"/>
    <cfRule type="duplicateValues" dxfId="2570" priority="2289"/>
    <cfRule type="duplicateValues" dxfId="2569" priority="2290"/>
    <cfRule type="duplicateValues" dxfId="2568" priority="2291"/>
    <cfRule type="duplicateValues" dxfId="2567" priority="2292"/>
    <cfRule type="duplicateValues" dxfId="2566" priority="2293"/>
    <cfRule type="duplicateValues" dxfId="2565" priority="2294"/>
    <cfRule type="duplicateValues" dxfId="2564" priority="2295"/>
    <cfRule type="duplicateValues" dxfId="2563" priority="2296"/>
    <cfRule type="duplicateValues" dxfId="2562" priority="2297"/>
    <cfRule type="duplicateValues" dxfId="2561" priority="2298"/>
    <cfRule type="duplicateValues" dxfId="2560" priority="2299"/>
    <cfRule type="duplicateValues" dxfId="2559" priority="2300"/>
    <cfRule type="duplicateValues" dxfId="2558" priority="2301"/>
    <cfRule type="duplicateValues" dxfId="2557" priority="2302"/>
    <cfRule type="duplicateValues" dxfId="2556" priority="2303"/>
    <cfRule type="duplicateValues" dxfId="2555" priority="2304"/>
    <cfRule type="duplicateValues" dxfId="2554" priority="2305"/>
    <cfRule type="duplicateValues" dxfId="2553" priority="2306"/>
    <cfRule type="duplicateValues" dxfId="2552" priority="2307"/>
  </conditionalFormatting>
  <conditionalFormatting sqref="F138">
    <cfRule type="duplicateValues" dxfId="2551" priority="2274"/>
    <cfRule type="duplicateValues" dxfId="2550" priority="2275"/>
    <cfRule type="duplicateValues" dxfId="2549" priority="2276"/>
    <cfRule type="duplicateValues" dxfId="2548" priority="2277"/>
    <cfRule type="duplicateValues" dxfId="2547" priority="2278"/>
    <cfRule type="duplicateValues" dxfId="2546" priority="2279"/>
    <cfRule type="duplicateValues" dxfId="2545" priority="2280"/>
  </conditionalFormatting>
  <conditionalFormatting sqref="F139 F136:F137">
    <cfRule type="duplicateValues" dxfId="2544" priority="2265"/>
    <cfRule type="duplicateValues" dxfId="2543" priority="2266"/>
    <cfRule type="duplicateValues" dxfId="2542" priority="2269"/>
    <cfRule type="duplicateValues" dxfId="2541" priority="2270"/>
    <cfRule type="duplicateValues" dxfId="2540" priority="2271"/>
    <cfRule type="duplicateValues" dxfId="2539" priority="2272"/>
    <cfRule type="duplicateValues" dxfId="2538" priority="2273"/>
  </conditionalFormatting>
  <conditionalFormatting sqref="F139">
    <cfRule type="duplicateValues" dxfId="2537" priority="2263"/>
    <cfRule type="duplicateValues" dxfId="2536" priority="2264"/>
    <cfRule type="duplicateValues" dxfId="2535" priority="2281"/>
  </conditionalFormatting>
  <conditionalFormatting sqref="F143:F144">
    <cfRule type="duplicateValues" dxfId="2534" priority="3576"/>
    <cfRule type="duplicateValues" dxfId="2533" priority="3577"/>
  </conditionalFormatting>
  <conditionalFormatting sqref="F145">
    <cfRule type="duplicateValues" dxfId="2532" priority="1971"/>
  </conditionalFormatting>
  <conditionalFormatting sqref="F145:F160">
    <cfRule type="duplicateValues" dxfId="2531" priority="2253"/>
    <cfRule type="duplicateValues" dxfId="2530" priority="2255"/>
    <cfRule type="duplicateValues" dxfId="2529" priority="2256"/>
    <cfRule type="duplicateValues" dxfId="2528" priority="2257"/>
    <cfRule type="duplicateValues" dxfId="2527" priority="2258"/>
    <cfRule type="duplicateValues" dxfId="2526" priority="2259"/>
    <cfRule type="duplicateValues" dxfId="2525" priority="2260"/>
    <cfRule type="duplicateValues" dxfId="2524" priority="2261"/>
    <cfRule type="duplicateValues" dxfId="2523" priority="2262"/>
  </conditionalFormatting>
  <conditionalFormatting sqref="F149">
    <cfRule type="duplicateValues" dxfId="2522" priority="2154"/>
    <cfRule type="duplicateValues" dxfId="2521" priority="2155"/>
    <cfRule type="duplicateValues" dxfId="2520" priority="2156"/>
    <cfRule type="duplicateValues" dxfId="2519" priority="2157"/>
    <cfRule type="duplicateValues" dxfId="2518" priority="2158"/>
    <cfRule type="duplicateValues" dxfId="2517" priority="2159"/>
    <cfRule type="duplicateValues" dxfId="2516" priority="2160"/>
    <cfRule type="duplicateValues" dxfId="2515" priority="2161"/>
    <cfRule type="duplicateValues" dxfId="2514" priority="2162"/>
    <cfRule type="duplicateValues" dxfId="2513" priority="2163"/>
    <cfRule type="duplicateValues" dxfId="2512" priority="2164"/>
    <cfRule type="duplicateValues" dxfId="2511" priority="2165"/>
    <cfRule type="duplicateValues" dxfId="2510" priority="2166"/>
    <cfRule type="duplicateValues" dxfId="2509" priority="2167"/>
    <cfRule type="duplicateValues" dxfId="2508" priority="2168"/>
    <cfRule type="duplicateValues" dxfId="2507" priority="2169"/>
    <cfRule type="duplicateValues" dxfId="2506" priority="2170"/>
    <cfRule type="duplicateValues" dxfId="2505" priority="2171"/>
    <cfRule type="duplicateValues" dxfId="2504" priority="2172"/>
    <cfRule type="duplicateValues" dxfId="2503" priority="2173"/>
    <cfRule type="duplicateValues" dxfId="2502" priority="2174"/>
    <cfRule type="duplicateValues" dxfId="2501" priority="2175"/>
    <cfRule type="duplicateValues" dxfId="2500" priority="2176"/>
    <cfRule type="duplicateValues" dxfId="2499" priority="2177"/>
    <cfRule type="duplicateValues" dxfId="2498" priority="2178"/>
    <cfRule type="duplicateValues" dxfId="2497" priority="2179"/>
    <cfRule type="duplicateValues" dxfId="2496" priority="2180"/>
    <cfRule type="duplicateValues" dxfId="2495" priority="2181"/>
    <cfRule type="duplicateValues" dxfId="2494" priority="2182"/>
    <cfRule type="duplicateValues" dxfId="2493" priority="2183"/>
    <cfRule type="duplicateValues" dxfId="2492" priority="2184"/>
    <cfRule type="duplicateValues" dxfId="2491" priority="2185"/>
    <cfRule type="duplicateValues" dxfId="2490" priority="2186"/>
    <cfRule type="duplicateValues" dxfId="2489" priority="2187"/>
    <cfRule type="duplicateValues" dxfId="2488" priority="2188"/>
    <cfRule type="duplicateValues" dxfId="2487" priority="2189"/>
    <cfRule type="duplicateValues" dxfId="2486" priority="2190"/>
    <cfRule type="duplicateValues" dxfId="2485" priority="2191"/>
    <cfRule type="duplicateValues" dxfId="2484" priority="2192"/>
    <cfRule type="duplicateValues" dxfId="2483" priority="2193"/>
    <cfRule type="duplicateValues" dxfId="2482" priority="2194"/>
    <cfRule type="duplicateValues" dxfId="2481" priority="2195"/>
    <cfRule type="duplicateValues" dxfId="2480" priority="2196"/>
    <cfRule type="duplicateValues" dxfId="2479" priority="2197"/>
    <cfRule type="duplicateValues" dxfId="2478" priority="2198"/>
    <cfRule type="duplicateValues" dxfId="2477" priority="2199"/>
    <cfRule type="duplicateValues" dxfId="2476" priority="2200"/>
    <cfRule type="duplicateValues" dxfId="2475" priority="2201"/>
    <cfRule type="duplicateValues" dxfId="2474" priority="2202"/>
    <cfRule type="duplicateValues" dxfId="2473" priority="2203"/>
    <cfRule type="duplicateValues" dxfId="2472" priority="2204"/>
    <cfRule type="duplicateValues" dxfId="2471" priority="2205"/>
    <cfRule type="duplicateValues" dxfId="2470" priority="2206"/>
    <cfRule type="duplicateValues" dxfId="2469" priority="2207"/>
    <cfRule type="duplicateValues" dxfId="2468" priority="2208"/>
    <cfRule type="duplicateValues" dxfId="2467" priority="2209"/>
    <cfRule type="duplicateValues" dxfId="2466" priority="2210"/>
    <cfRule type="duplicateValues" dxfId="2465" priority="2211"/>
    <cfRule type="duplicateValues" dxfId="2464" priority="2212"/>
    <cfRule type="duplicateValues" dxfId="2463" priority="2213"/>
    <cfRule type="duplicateValues" dxfId="2462" priority="2214"/>
    <cfRule type="duplicateValues" dxfId="2461" priority="2215"/>
    <cfRule type="duplicateValues" dxfId="2460" priority="2216"/>
    <cfRule type="duplicateValues" dxfId="2459" priority="2217"/>
    <cfRule type="duplicateValues" dxfId="2458" priority="2218"/>
    <cfRule type="duplicateValues" dxfId="2457" priority="2219"/>
    <cfRule type="duplicateValues" dxfId="2456" priority="2220"/>
    <cfRule type="duplicateValues" dxfId="2455" priority="2221"/>
    <cfRule type="duplicateValues" dxfId="2454" priority="2222"/>
    <cfRule type="duplicateValues" dxfId="2453" priority="2223"/>
    <cfRule type="duplicateValues" dxfId="2452" priority="2224"/>
    <cfRule type="duplicateValues" dxfId="2451" priority="2225"/>
    <cfRule type="duplicateValues" dxfId="2450" priority="2226"/>
    <cfRule type="duplicateValues" dxfId="2449" priority="2227"/>
    <cfRule type="duplicateValues" dxfId="2448" priority="2228"/>
    <cfRule type="duplicateValues" dxfId="2447" priority="2229"/>
    <cfRule type="duplicateValues" dxfId="2446" priority="2230"/>
    <cfRule type="duplicateValues" dxfId="2445" priority="2231"/>
    <cfRule type="duplicateValues" dxfId="2444" priority="2232"/>
    <cfRule type="duplicateValues" dxfId="2443" priority="2233"/>
    <cfRule type="duplicateValues" dxfId="2442" priority="2234"/>
    <cfRule type="duplicateValues" dxfId="2441" priority="2235"/>
  </conditionalFormatting>
  <conditionalFormatting sqref="F150">
    <cfRule type="duplicateValues" dxfId="2440" priority="2135"/>
    <cfRule type="duplicateValues" dxfId="2439" priority="2136"/>
    <cfRule type="duplicateValues" dxfId="2438" priority="2137"/>
    <cfRule type="duplicateValues" dxfId="2437" priority="2138"/>
    <cfRule type="duplicateValues" dxfId="2436" priority="2139"/>
    <cfRule type="duplicateValues" dxfId="2435" priority="2140"/>
    <cfRule type="duplicateValues" dxfId="2434" priority="2141"/>
    <cfRule type="duplicateValues" dxfId="2433" priority="2142"/>
    <cfRule type="duplicateValues" dxfId="2432" priority="2143"/>
    <cfRule type="duplicateValues" dxfId="2431" priority="2144"/>
    <cfRule type="duplicateValues" dxfId="2430" priority="2145"/>
    <cfRule type="duplicateValues" dxfId="2429" priority="2146"/>
    <cfRule type="duplicateValues" dxfId="2428" priority="2147"/>
    <cfRule type="duplicateValues" dxfId="2427" priority="2148"/>
    <cfRule type="duplicateValues" dxfId="2426" priority="2149"/>
    <cfRule type="duplicateValues" dxfId="2425" priority="2150"/>
    <cfRule type="duplicateValues" dxfId="2424" priority="2151"/>
    <cfRule type="duplicateValues" dxfId="2423" priority="2152"/>
    <cfRule type="duplicateValues" dxfId="2422" priority="2153"/>
  </conditionalFormatting>
  <conditionalFormatting sqref="F150:F157 F145:F148">
    <cfRule type="duplicateValues" dxfId="2421" priority="1976"/>
    <cfRule type="duplicateValues" dxfId="2420" priority="1977"/>
    <cfRule type="duplicateValues" dxfId="2419" priority="1978"/>
    <cfRule type="duplicateValues" dxfId="2418" priority="2239"/>
    <cfRule type="duplicateValues" dxfId="2417" priority="2240"/>
    <cfRule type="duplicateValues" dxfId="2416" priority="2241"/>
    <cfRule type="duplicateValues" dxfId="2415" priority="2242"/>
    <cfRule type="duplicateValues" dxfId="2414" priority="2243"/>
    <cfRule type="duplicateValues" dxfId="2413" priority="2244"/>
    <cfRule type="duplicateValues" dxfId="2412" priority="2245"/>
    <cfRule type="duplicateValues" dxfId="2411" priority="2246"/>
    <cfRule type="duplicateValues" dxfId="2410" priority="2247"/>
    <cfRule type="duplicateValues" dxfId="2409" priority="2248"/>
    <cfRule type="duplicateValues" dxfId="2408" priority="2249"/>
    <cfRule type="duplicateValues" dxfId="2407" priority="2250"/>
    <cfRule type="duplicateValues" dxfId="2406" priority="2251"/>
    <cfRule type="duplicateValues" dxfId="2405" priority="2252"/>
  </conditionalFormatting>
  <conditionalFormatting sqref="F150:F158 F145:F148">
    <cfRule type="duplicateValues" dxfId="2404" priority="2237"/>
    <cfRule type="duplicateValues" dxfId="2403" priority="2238"/>
  </conditionalFormatting>
  <conditionalFormatting sqref="F150:F160 F145:F148">
    <cfRule type="duplicateValues" dxfId="2402" priority="2254"/>
  </conditionalFormatting>
  <conditionalFormatting sqref="F151:F156 F145:F148">
    <cfRule type="duplicateValues" dxfId="2401" priority="1972"/>
    <cfRule type="duplicateValues" dxfId="2400" priority="1973"/>
    <cfRule type="duplicateValues" dxfId="2399" priority="1979"/>
    <cfRule type="duplicateValues" dxfId="2398" priority="1980"/>
    <cfRule type="duplicateValues" dxfId="2397" priority="1981"/>
    <cfRule type="duplicateValues" dxfId="2396" priority="1982"/>
  </conditionalFormatting>
  <conditionalFormatting sqref="F151:F156 F146:F148">
    <cfRule type="duplicateValues" dxfId="2395" priority="2236"/>
  </conditionalFormatting>
  <conditionalFormatting sqref="F151:F157 F145:F148">
    <cfRule type="duplicateValues" dxfId="2394" priority="1974"/>
    <cfRule type="duplicateValues" dxfId="2393" priority="1975"/>
  </conditionalFormatting>
  <conditionalFormatting sqref="F157">
    <cfRule type="duplicateValues" dxfId="2392" priority="2130"/>
    <cfRule type="duplicateValues" dxfId="2391" priority="2131"/>
    <cfRule type="duplicateValues" dxfId="2390" priority="2132"/>
    <cfRule type="duplicateValues" dxfId="2389" priority="2133"/>
    <cfRule type="duplicateValues" dxfId="2388" priority="2134"/>
  </conditionalFormatting>
  <conditionalFormatting sqref="F158">
    <cfRule type="duplicateValues" dxfId="2387" priority="2061"/>
    <cfRule type="duplicateValues" dxfId="2386" priority="2062"/>
    <cfRule type="duplicateValues" dxfId="2385" priority="2063"/>
    <cfRule type="duplicateValues" dxfId="2384" priority="2064"/>
    <cfRule type="duplicateValues" dxfId="2383" priority="2065"/>
    <cfRule type="duplicateValues" dxfId="2382" priority="2066"/>
    <cfRule type="duplicateValues" dxfId="2381" priority="2067"/>
    <cfRule type="duplicateValues" dxfId="2380" priority="2068"/>
    <cfRule type="duplicateValues" dxfId="2379" priority="2069"/>
    <cfRule type="duplicateValues" dxfId="2378" priority="2070"/>
    <cfRule type="duplicateValues" dxfId="2377" priority="2071"/>
    <cfRule type="duplicateValues" dxfId="2376" priority="2072"/>
    <cfRule type="duplicateValues" dxfId="2375" priority="2073"/>
    <cfRule type="duplicateValues" dxfId="2374" priority="2074"/>
    <cfRule type="duplicateValues" dxfId="2373" priority="2075"/>
    <cfRule type="duplicateValues" dxfId="2372" priority="2076"/>
    <cfRule type="duplicateValues" dxfId="2371" priority="2077"/>
    <cfRule type="duplicateValues" dxfId="2370" priority="2078"/>
    <cfRule type="duplicateValues" dxfId="2369" priority="2079"/>
    <cfRule type="duplicateValues" dxfId="2368" priority="2080"/>
    <cfRule type="duplicateValues" dxfId="2367" priority="2081"/>
    <cfRule type="duplicateValues" dxfId="2366" priority="2082"/>
    <cfRule type="duplicateValues" dxfId="2365" priority="2083"/>
    <cfRule type="duplicateValues" dxfId="2364" priority="2084"/>
    <cfRule type="duplicateValues" dxfId="2363" priority="2085"/>
    <cfRule type="duplicateValues" dxfId="2362" priority="2086"/>
    <cfRule type="duplicateValues" dxfId="2361" priority="2087"/>
    <cfRule type="duplicateValues" dxfId="2360" priority="2088"/>
    <cfRule type="duplicateValues" dxfId="2359" priority="2089"/>
    <cfRule type="duplicateValues" dxfId="2358" priority="2090"/>
    <cfRule type="duplicateValues" dxfId="2357" priority="2091"/>
    <cfRule type="duplicateValues" dxfId="2356" priority="2092"/>
    <cfRule type="duplicateValues" dxfId="2355" priority="2093"/>
    <cfRule type="duplicateValues" dxfId="2354" priority="2094"/>
    <cfRule type="duplicateValues" dxfId="2353" priority="2095"/>
    <cfRule type="duplicateValues" dxfId="2352" priority="2096"/>
    <cfRule type="duplicateValues" dxfId="2351" priority="2097"/>
    <cfRule type="duplicateValues" dxfId="2350" priority="2098"/>
    <cfRule type="duplicateValues" dxfId="2349" priority="2099"/>
    <cfRule type="duplicateValues" dxfId="2348" priority="2100"/>
    <cfRule type="duplicateValues" dxfId="2347" priority="2101"/>
    <cfRule type="duplicateValues" dxfId="2346" priority="2102"/>
    <cfRule type="duplicateValues" dxfId="2345" priority="2103"/>
    <cfRule type="duplicateValues" dxfId="2344" priority="2104"/>
    <cfRule type="duplicateValues" dxfId="2343" priority="2105"/>
    <cfRule type="duplicateValues" dxfId="2342" priority="2106"/>
    <cfRule type="duplicateValues" dxfId="2341" priority="2107"/>
    <cfRule type="duplicateValues" dxfId="2340" priority="2108"/>
    <cfRule type="duplicateValues" dxfId="2339" priority="2109"/>
    <cfRule type="duplicateValues" dxfId="2338" priority="2110"/>
    <cfRule type="duplicateValues" dxfId="2337" priority="2111"/>
    <cfRule type="duplicateValues" dxfId="2336" priority="2112"/>
    <cfRule type="duplicateValues" dxfId="2335" priority="2113"/>
    <cfRule type="duplicateValues" dxfId="2334" priority="2114"/>
    <cfRule type="duplicateValues" dxfId="2333" priority="2115"/>
    <cfRule type="duplicateValues" dxfId="2332" priority="2116"/>
    <cfRule type="duplicateValues" dxfId="2331" priority="2117"/>
    <cfRule type="duplicateValues" dxfId="2330" priority="2118"/>
    <cfRule type="duplicateValues" dxfId="2329" priority="2119"/>
    <cfRule type="duplicateValues" dxfId="2328" priority="2120"/>
    <cfRule type="duplicateValues" dxfId="2327" priority="2121"/>
    <cfRule type="duplicateValues" dxfId="2326" priority="2122"/>
    <cfRule type="duplicateValues" dxfId="2325" priority="2123"/>
    <cfRule type="duplicateValues" dxfId="2324" priority="2124"/>
    <cfRule type="duplicateValues" dxfId="2323" priority="2125"/>
    <cfRule type="duplicateValues" dxfId="2322" priority="2126"/>
    <cfRule type="duplicateValues" dxfId="2321" priority="2127"/>
    <cfRule type="duplicateValues" dxfId="2320" priority="2128"/>
    <cfRule type="duplicateValues" dxfId="2319" priority="2129"/>
  </conditionalFormatting>
  <conditionalFormatting sqref="F159:F160">
    <cfRule type="duplicateValues" dxfId="2318" priority="1983"/>
    <cfRule type="duplicateValues" dxfId="2317" priority="1984"/>
    <cfRule type="duplicateValues" dxfId="2316" priority="1985"/>
    <cfRule type="duplicateValues" dxfId="2315" priority="1986"/>
    <cfRule type="duplicateValues" dxfId="2314" priority="1987"/>
    <cfRule type="duplicateValues" dxfId="2313" priority="1988"/>
    <cfRule type="duplicateValues" dxfId="2312" priority="1989"/>
    <cfRule type="duplicateValues" dxfId="2311" priority="1990"/>
    <cfRule type="duplicateValues" dxfId="2310" priority="1991"/>
    <cfRule type="duplicateValues" dxfId="2309" priority="1992"/>
    <cfRule type="duplicateValues" dxfId="2308" priority="1993"/>
    <cfRule type="duplicateValues" dxfId="2307" priority="1994"/>
    <cfRule type="duplicateValues" dxfId="2306" priority="1995"/>
    <cfRule type="duplicateValues" dxfId="2305" priority="1996"/>
    <cfRule type="duplicateValues" dxfId="2304" priority="1997"/>
    <cfRule type="duplicateValues" dxfId="2303" priority="1998"/>
    <cfRule type="duplicateValues" dxfId="2302" priority="1999"/>
    <cfRule type="duplicateValues" dxfId="2301" priority="2000"/>
    <cfRule type="duplicateValues" dxfId="2300" priority="2001"/>
    <cfRule type="duplicateValues" dxfId="2299" priority="2002"/>
    <cfRule type="duplicateValues" dxfId="2298" priority="2003"/>
    <cfRule type="duplicateValues" dxfId="2297" priority="2004"/>
    <cfRule type="duplicateValues" dxfId="2296" priority="2005"/>
    <cfRule type="duplicateValues" dxfId="2295" priority="2006"/>
    <cfRule type="duplicateValues" dxfId="2294" priority="2007"/>
    <cfRule type="duplicateValues" dxfId="2293" priority="2008"/>
    <cfRule type="duplicateValues" dxfId="2292" priority="2009"/>
    <cfRule type="duplicateValues" dxfId="2291" priority="2010"/>
    <cfRule type="duplicateValues" dxfId="2290" priority="2011"/>
    <cfRule type="duplicateValues" dxfId="2289" priority="2012"/>
    <cfRule type="duplicateValues" dxfId="2288" priority="2013"/>
    <cfRule type="duplicateValues" dxfId="2287" priority="2014"/>
    <cfRule type="duplicateValues" dxfId="2286" priority="2015"/>
    <cfRule type="duplicateValues" dxfId="2285" priority="2016"/>
    <cfRule type="duplicateValues" dxfId="2284" priority="2017"/>
    <cfRule type="duplicateValues" dxfId="2283" priority="2018"/>
    <cfRule type="duplicateValues" dxfId="2282" priority="2019"/>
    <cfRule type="duplicateValues" dxfId="2281" priority="2020"/>
    <cfRule type="duplicateValues" dxfId="2280" priority="2021"/>
    <cfRule type="duplicateValues" dxfId="2279" priority="2022"/>
    <cfRule type="duplicateValues" dxfId="2278" priority="2023"/>
    <cfRule type="duplicateValues" dxfId="2277" priority="2024"/>
    <cfRule type="duplicateValues" dxfId="2276" priority="2025"/>
    <cfRule type="duplicateValues" dxfId="2275" priority="2026"/>
    <cfRule type="duplicateValues" dxfId="2274" priority="2027"/>
    <cfRule type="duplicateValues" dxfId="2273" priority="2028"/>
    <cfRule type="duplicateValues" dxfId="2272" priority="2029"/>
    <cfRule type="duplicateValues" dxfId="2271" priority="2030"/>
    <cfRule type="duplicateValues" dxfId="2270" priority="2031"/>
    <cfRule type="duplicateValues" dxfId="2269" priority="2032"/>
    <cfRule type="duplicateValues" dxfId="2268" priority="2033"/>
    <cfRule type="duplicateValues" dxfId="2267" priority="2034"/>
    <cfRule type="duplicateValues" dxfId="2266" priority="2035"/>
    <cfRule type="duplicateValues" dxfId="2265" priority="2036"/>
    <cfRule type="duplicateValues" dxfId="2264" priority="2037"/>
    <cfRule type="duplicateValues" dxfId="2263" priority="2038"/>
    <cfRule type="duplicateValues" dxfId="2262" priority="2039"/>
    <cfRule type="duplicateValues" dxfId="2261" priority="2040"/>
    <cfRule type="duplicateValues" dxfId="2260" priority="2041"/>
    <cfRule type="duplicateValues" dxfId="2259" priority="2042"/>
    <cfRule type="duplicateValues" dxfId="2258" priority="2043"/>
    <cfRule type="duplicateValues" dxfId="2257" priority="2044"/>
    <cfRule type="duplicateValues" dxfId="2256" priority="2045"/>
    <cfRule type="duplicateValues" dxfId="2255" priority="2046"/>
    <cfRule type="duplicateValues" dxfId="2254" priority="2047"/>
    <cfRule type="duplicateValues" dxfId="2253" priority="2048"/>
    <cfRule type="duplicateValues" dxfId="2252" priority="2049"/>
    <cfRule type="duplicateValues" dxfId="2251" priority="2050"/>
    <cfRule type="duplicateValues" dxfId="2250" priority="2051"/>
    <cfRule type="duplicateValues" dxfId="2249" priority="2052"/>
    <cfRule type="duplicateValues" dxfId="2248" priority="2053"/>
    <cfRule type="duplicateValues" dxfId="2247" priority="2054"/>
    <cfRule type="duplicateValues" dxfId="2246" priority="2055"/>
    <cfRule type="duplicateValues" dxfId="2245" priority="2056"/>
    <cfRule type="duplicateValues" dxfId="2244" priority="2057"/>
    <cfRule type="duplicateValues" dxfId="2243" priority="2058"/>
    <cfRule type="duplicateValues" dxfId="2242" priority="2059"/>
    <cfRule type="duplicateValues" dxfId="2241" priority="2060"/>
  </conditionalFormatting>
  <conditionalFormatting sqref="F161:F167">
    <cfRule type="duplicateValues" dxfId="2240" priority="1749"/>
    <cfRule type="duplicateValues" dxfId="2239" priority="1750"/>
    <cfRule type="duplicateValues" dxfId="2238" priority="1751"/>
    <cfRule type="duplicateValues" dxfId="2237" priority="1752"/>
    <cfRule type="duplicateValues" dxfId="2236" priority="1753"/>
    <cfRule type="duplicateValues" dxfId="2235" priority="1754"/>
    <cfRule type="duplicateValues" dxfId="2234" priority="1755"/>
    <cfRule type="duplicateValues" dxfId="2233" priority="1756"/>
    <cfRule type="duplicateValues" dxfId="2232" priority="1757"/>
    <cfRule type="duplicateValues" dxfId="2231" priority="1758"/>
    <cfRule type="duplicateValues" dxfId="2230" priority="1759"/>
    <cfRule type="duplicateValues" dxfId="2229" priority="1760"/>
    <cfRule type="duplicateValues" dxfId="2228" priority="1761"/>
    <cfRule type="duplicateValues" dxfId="2227" priority="1762"/>
    <cfRule type="duplicateValues" dxfId="2226" priority="1763"/>
    <cfRule type="duplicateValues" dxfId="2225" priority="1764"/>
    <cfRule type="duplicateValues" dxfId="2224" priority="1765"/>
    <cfRule type="duplicateValues" dxfId="2223" priority="1766"/>
    <cfRule type="duplicateValues" dxfId="2222" priority="1767"/>
    <cfRule type="duplicateValues" dxfId="2221" priority="1768"/>
    <cfRule type="duplicateValues" dxfId="2220" priority="1769"/>
    <cfRule type="duplicateValues" dxfId="2219" priority="1770"/>
    <cfRule type="duplicateValues" dxfId="2218" priority="1771"/>
    <cfRule type="duplicateValues" dxfId="2217" priority="1772"/>
    <cfRule type="duplicateValues" dxfId="2216" priority="1773"/>
    <cfRule type="duplicateValues" dxfId="2215" priority="1774"/>
    <cfRule type="duplicateValues" dxfId="2214" priority="1775"/>
    <cfRule type="duplicateValues" dxfId="2213" priority="1776"/>
    <cfRule type="duplicateValues" dxfId="2212" priority="1777"/>
    <cfRule type="duplicateValues" dxfId="2211" priority="1778"/>
    <cfRule type="duplicateValues" dxfId="2210" priority="1779"/>
    <cfRule type="duplicateValues" dxfId="2209" priority="1780"/>
    <cfRule type="duplicateValues" dxfId="2208" priority="1781"/>
    <cfRule type="duplicateValues" dxfId="2207" priority="1782"/>
    <cfRule type="duplicateValues" dxfId="2206" priority="1783"/>
    <cfRule type="duplicateValues" dxfId="2205" priority="1784"/>
  </conditionalFormatting>
  <conditionalFormatting sqref="F161:F184">
    <cfRule type="duplicateValues" dxfId="2204" priority="1966"/>
    <cfRule type="duplicateValues" dxfId="2203" priority="1967"/>
    <cfRule type="duplicateValues" dxfId="2202" priority="1968"/>
    <cfRule type="duplicateValues" dxfId="2201" priority="1969"/>
    <cfRule type="duplicateValues" dxfId="2200" priority="1970"/>
  </conditionalFormatting>
  <conditionalFormatting sqref="F168">
    <cfRule type="duplicateValues" dxfId="2199" priority="1898"/>
    <cfRule type="duplicateValues" dxfId="2198" priority="1899"/>
    <cfRule type="duplicateValues" dxfId="2197" priority="1900"/>
    <cfRule type="duplicateValues" dxfId="2196" priority="1901"/>
    <cfRule type="duplicateValues" dxfId="2195" priority="1902"/>
    <cfRule type="duplicateValues" dxfId="2194" priority="1903"/>
    <cfRule type="duplicateValues" dxfId="2193" priority="1904"/>
    <cfRule type="duplicateValues" dxfId="2192" priority="1905"/>
    <cfRule type="duplicateValues" dxfId="2191" priority="1906"/>
    <cfRule type="duplicateValues" dxfId="2190" priority="1907"/>
    <cfRule type="duplicateValues" dxfId="2189" priority="1908"/>
    <cfRule type="duplicateValues" dxfId="2188" priority="1909"/>
    <cfRule type="duplicateValues" dxfId="2187" priority="1910"/>
    <cfRule type="duplicateValues" dxfId="2186" priority="1911"/>
    <cfRule type="duplicateValues" dxfId="2185" priority="1912"/>
    <cfRule type="duplicateValues" dxfId="2184" priority="1913"/>
    <cfRule type="duplicateValues" dxfId="2183" priority="1914"/>
    <cfRule type="duplicateValues" dxfId="2182" priority="1915"/>
    <cfRule type="duplicateValues" dxfId="2181" priority="1916"/>
    <cfRule type="duplicateValues" dxfId="2180" priority="1917"/>
    <cfRule type="duplicateValues" dxfId="2179" priority="1918"/>
    <cfRule type="duplicateValues" dxfId="2178" priority="1919"/>
    <cfRule type="duplicateValues" dxfId="2177" priority="1920"/>
    <cfRule type="duplicateValues" dxfId="2176" priority="1921"/>
    <cfRule type="duplicateValues" dxfId="2175" priority="1922"/>
    <cfRule type="duplicateValues" dxfId="2174" priority="1923"/>
    <cfRule type="duplicateValues" dxfId="2173" priority="1924"/>
    <cfRule type="duplicateValues" dxfId="2172" priority="1925"/>
    <cfRule type="duplicateValues" dxfId="2171" priority="1926"/>
    <cfRule type="duplicateValues" dxfId="2170" priority="1927"/>
    <cfRule type="duplicateValues" dxfId="2169" priority="1928"/>
    <cfRule type="duplicateValues" dxfId="2168" priority="1929"/>
    <cfRule type="duplicateValues" dxfId="2167" priority="1930"/>
    <cfRule type="duplicateValues" dxfId="2166" priority="1931"/>
    <cfRule type="duplicateValues" dxfId="2165" priority="1932"/>
    <cfRule type="duplicateValues" dxfId="2164" priority="1933"/>
    <cfRule type="duplicateValues" dxfId="2163" priority="1934"/>
    <cfRule type="duplicateValues" dxfId="2162" priority="1935"/>
    <cfRule type="duplicateValues" dxfId="2161" priority="1936"/>
    <cfRule type="duplicateValues" dxfId="2160" priority="1937"/>
    <cfRule type="duplicateValues" dxfId="2159" priority="1938"/>
    <cfRule type="duplicateValues" dxfId="2158" priority="1939"/>
    <cfRule type="duplicateValues" dxfId="2157" priority="1940"/>
    <cfRule type="duplicateValues" dxfId="2156" priority="1941"/>
    <cfRule type="duplicateValues" dxfId="2155" priority="1942"/>
    <cfRule type="duplicateValues" dxfId="2154" priority="1943"/>
  </conditionalFormatting>
  <conditionalFormatting sqref="F169">
    <cfRule type="duplicateValues" dxfId="2153" priority="1893"/>
    <cfRule type="duplicateValues" dxfId="2152" priority="1894"/>
    <cfRule type="duplicateValues" dxfId="2151" priority="1895"/>
    <cfRule type="duplicateValues" dxfId="2150" priority="1896"/>
    <cfRule type="duplicateValues" dxfId="2149" priority="1897"/>
  </conditionalFormatting>
  <conditionalFormatting sqref="F170">
    <cfRule type="duplicateValues" dxfId="2148" priority="1855"/>
    <cfRule type="duplicateValues" dxfId="2147" priority="1856"/>
    <cfRule type="duplicateValues" dxfId="2146" priority="1857"/>
    <cfRule type="duplicateValues" dxfId="2145" priority="1858"/>
    <cfRule type="duplicateValues" dxfId="2144" priority="1859"/>
    <cfRule type="duplicateValues" dxfId="2143" priority="1860"/>
    <cfRule type="duplicateValues" dxfId="2142" priority="1861"/>
    <cfRule type="duplicateValues" dxfId="2141" priority="1862"/>
    <cfRule type="duplicateValues" dxfId="2140" priority="1863"/>
    <cfRule type="duplicateValues" dxfId="2139" priority="1864"/>
    <cfRule type="duplicateValues" dxfId="2138" priority="1865"/>
    <cfRule type="duplicateValues" dxfId="2137" priority="1866"/>
    <cfRule type="duplicateValues" dxfId="2136" priority="1867"/>
    <cfRule type="duplicateValues" dxfId="2135" priority="1868"/>
    <cfRule type="duplicateValues" dxfId="2134" priority="1869"/>
    <cfRule type="duplicateValues" dxfId="2133" priority="1870"/>
    <cfRule type="duplicateValues" dxfId="2132" priority="1871"/>
    <cfRule type="duplicateValues" dxfId="2131" priority="1872"/>
    <cfRule type="duplicateValues" dxfId="2130" priority="1873"/>
    <cfRule type="duplicateValues" dxfId="2129" priority="1874"/>
    <cfRule type="duplicateValues" dxfId="2128" priority="1875"/>
    <cfRule type="duplicateValues" dxfId="2127" priority="1876"/>
    <cfRule type="duplicateValues" dxfId="2126" priority="1877"/>
    <cfRule type="duplicateValues" dxfId="2125" priority="1878"/>
    <cfRule type="duplicateValues" dxfId="2124" priority="1879"/>
    <cfRule type="duplicateValues" dxfId="2123" priority="1880"/>
    <cfRule type="duplicateValues" dxfId="2122" priority="1881"/>
    <cfRule type="duplicateValues" dxfId="2121" priority="1882"/>
    <cfRule type="duplicateValues" dxfId="2120" priority="1883"/>
    <cfRule type="duplicateValues" dxfId="2119" priority="1884"/>
    <cfRule type="duplicateValues" dxfId="2118" priority="1885"/>
    <cfRule type="duplicateValues" dxfId="2117" priority="1886"/>
    <cfRule type="duplicateValues" dxfId="2116" priority="1887"/>
    <cfRule type="duplicateValues" dxfId="2115" priority="1888"/>
    <cfRule type="duplicateValues" dxfId="2114" priority="1889"/>
    <cfRule type="duplicateValues" dxfId="2113" priority="1890"/>
    <cfRule type="duplicateValues" dxfId="2112" priority="1891"/>
    <cfRule type="duplicateValues" dxfId="2111" priority="1892"/>
  </conditionalFormatting>
  <conditionalFormatting sqref="F171">
    <cfRule type="duplicateValues" dxfId="2110" priority="1813"/>
    <cfRule type="duplicateValues" dxfId="2109" priority="1814"/>
    <cfRule type="duplicateValues" dxfId="2108" priority="1815"/>
    <cfRule type="duplicateValues" dxfId="2107" priority="1816"/>
    <cfRule type="duplicateValues" dxfId="2106" priority="1817"/>
    <cfRule type="duplicateValues" dxfId="2105" priority="1818"/>
    <cfRule type="duplicateValues" dxfId="2104" priority="1819"/>
    <cfRule type="duplicateValues" dxfId="2103" priority="1820"/>
    <cfRule type="duplicateValues" dxfId="2102" priority="1821"/>
    <cfRule type="duplicateValues" dxfId="2101" priority="1822"/>
    <cfRule type="duplicateValues" dxfId="2100" priority="1823"/>
    <cfRule type="duplicateValues" dxfId="2099" priority="1824"/>
    <cfRule type="duplicateValues" dxfId="2098" priority="1825"/>
    <cfRule type="duplicateValues" dxfId="2097" priority="1826"/>
    <cfRule type="duplicateValues" dxfId="2096" priority="1827"/>
    <cfRule type="duplicateValues" dxfId="2095" priority="1828"/>
    <cfRule type="duplicateValues" dxfId="2094" priority="1829"/>
    <cfRule type="duplicateValues" dxfId="2093" priority="1830"/>
    <cfRule type="duplicateValues" dxfId="2092" priority="1831"/>
    <cfRule type="duplicateValues" dxfId="2091" priority="1832"/>
    <cfRule type="duplicateValues" dxfId="2090" priority="1833"/>
    <cfRule type="duplicateValues" dxfId="2089" priority="1834"/>
    <cfRule type="duplicateValues" dxfId="2088" priority="1835"/>
    <cfRule type="duplicateValues" dxfId="2087" priority="1836"/>
    <cfRule type="duplicateValues" dxfId="2086" priority="1837"/>
    <cfRule type="duplicateValues" dxfId="2085" priority="1838"/>
    <cfRule type="duplicateValues" dxfId="2084" priority="1839"/>
    <cfRule type="duplicateValues" dxfId="2083" priority="1840"/>
    <cfRule type="duplicateValues" dxfId="2082" priority="1841"/>
    <cfRule type="duplicateValues" dxfId="2081" priority="1842"/>
    <cfRule type="duplicateValues" dxfId="2080" priority="1843"/>
    <cfRule type="duplicateValues" dxfId="2079" priority="1844"/>
    <cfRule type="duplicateValues" dxfId="2078" priority="1845"/>
    <cfRule type="duplicateValues" dxfId="2077" priority="1846"/>
    <cfRule type="duplicateValues" dxfId="2076" priority="1847"/>
    <cfRule type="duplicateValues" dxfId="2075" priority="1848"/>
    <cfRule type="duplicateValues" dxfId="2074" priority="1849"/>
    <cfRule type="duplicateValues" dxfId="2073" priority="1850"/>
    <cfRule type="duplicateValues" dxfId="2072" priority="1851"/>
    <cfRule type="duplicateValues" dxfId="2071" priority="1852"/>
    <cfRule type="duplicateValues" dxfId="2070" priority="1853"/>
    <cfRule type="duplicateValues" dxfId="2069" priority="1854"/>
  </conditionalFormatting>
  <conditionalFormatting sqref="F172:F175 F178:F184 F169">
    <cfRule type="duplicateValues" dxfId="2068" priority="1743"/>
    <cfRule type="duplicateValues" dxfId="2067" priority="1744"/>
    <cfRule type="duplicateValues" dxfId="2066" priority="1957"/>
    <cfRule type="duplicateValues" dxfId="2065" priority="1959"/>
    <cfRule type="duplicateValues" dxfId="2064" priority="1960"/>
  </conditionalFormatting>
  <conditionalFormatting sqref="F172:F175 F178:F184">
    <cfRule type="duplicateValues" dxfId="2063" priority="1745"/>
    <cfRule type="duplicateValues" dxfId="2062" priority="1746"/>
    <cfRule type="duplicateValues" dxfId="2061" priority="1747"/>
    <cfRule type="duplicateValues" dxfId="2060" priority="1748"/>
  </conditionalFormatting>
  <conditionalFormatting sqref="F172:F176 F178:F184 F169">
    <cfRule type="duplicateValues" dxfId="2059" priority="1958"/>
  </conditionalFormatting>
  <conditionalFormatting sqref="F172:F184 F161:F167 F169">
    <cfRule type="duplicateValues" dxfId="2058" priority="1945"/>
    <cfRule type="duplicateValues" dxfId="2057" priority="1946"/>
    <cfRule type="duplicateValues" dxfId="2056" priority="1947"/>
    <cfRule type="duplicateValues" dxfId="2055" priority="1948"/>
    <cfRule type="duplicateValues" dxfId="2054" priority="1950"/>
  </conditionalFormatting>
  <conditionalFormatting sqref="F172:F184 F161:F169">
    <cfRule type="duplicateValues" dxfId="2053" priority="1963"/>
    <cfRule type="duplicateValues" dxfId="2052" priority="1964"/>
    <cfRule type="duplicateValues" dxfId="2051" priority="1965"/>
  </conditionalFormatting>
  <conditionalFormatting sqref="F172:F184 F169 F161:F167">
    <cfRule type="duplicateValues" dxfId="2050" priority="1961"/>
    <cfRule type="duplicateValues" dxfId="2049" priority="1962"/>
  </conditionalFormatting>
  <conditionalFormatting sqref="F172:F184 F169">
    <cfRule type="duplicateValues" dxfId="2048" priority="1949"/>
    <cfRule type="duplicateValues" dxfId="2047" priority="1951"/>
    <cfRule type="duplicateValues" dxfId="2046" priority="1952"/>
    <cfRule type="duplicateValues" dxfId="2045" priority="1953"/>
    <cfRule type="duplicateValues" dxfId="2044" priority="1954"/>
    <cfRule type="duplicateValues" dxfId="2043" priority="1955"/>
    <cfRule type="duplicateValues" dxfId="2042" priority="1956"/>
  </conditionalFormatting>
  <conditionalFormatting sqref="F176">
    <cfRule type="duplicateValues" dxfId="2041" priority="1800"/>
    <cfRule type="duplicateValues" dxfId="2040" priority="1801"/>
    <cfRule type="duplicateValues" dxfId="2039" priority="1802"/>
    <cfRule type="duplicateValues" dxfId="2038" priority="1803"/>
    <cfRule type="duplicateValues" dxfId="2037" priority="1804"/>
    <cfRule type="duplicateValues" dxfId="2036" priority="1805"/>
    <cfRule type="duplicateValues" dxfId="2035" priority="1806"/>
    <cfRule type="duplicateValues" dxfId="2034" priority="1807"/>
    <cfRule type="duplicateValues" dxfId="2033" priority="1808"/>
    <cfRule type="duplicateValues" dxfId="2032" priority="1809"/>
    <cfRule type="duplicateValues" dxfId="2031" priority="1810"/>
    <cfRule type="duplicateValues" dxfId="2030" priority="1811"/>
    <cfRule type="duplicateValues" dxfId="2029" priority="1812"/>
  </conditionalFormatting>
  <conditionalFormatting sqref="F177">
    <cfRule type="duplicateValues" dxfId="2028" priority="1785"/>
    <cfRule type="duplicateValues" dxfId="2027" priority="1786"/>
    <cfRule type="duplicateValues" dxfId="2026" priority="1787"/>
    <cfRule type="duplicateValues" dxfId="2025" priority="1788"/>
    <cfRule type="duplicateValues" dxfId="2024" priority="1789"/>
    <cfRule type="duplicateValues" dxfId="2023" priority="1790"/>
    <cfRule type="duplicateValues" dxfId="2022" priority="1791"/>
    <cfRule type="duplicateValues" dxfId="2021" priority="1792"/>
    <cfRule type="duplicateValues" dxfId="2020" priority="1793"/>
    <cfRule type="duplicateValues" dxfId="2019" priority="1794"/>
    <cfRule type="duplicateValues" dxfId="2018" priority="1795"/>
    <cfRule type="duplicateValues" dxfId="2017" priority="1796"/>
    <cfRule type="duplicateValues" dxfId="2016" priority="1797"/>
    <cfRule type="duplicateValues" dxfId="2015" priority="1798"/>
    <cfRule type="duplicateValues" dxfId="2014" priority="1799"/>
  </conditionalFormatting>
  <conditionalFormatting sqref="F178:F184 F172:F175 F169">
    <cfRule type="duplicateValues" dxfId="2013" priority="1740"/>
    <cfRule type="duplicateValues" dxfId="2012" priority="1741"/>
    <cfRule type="duplicateValues" dxfId="2011" priority="1742"/>
  </conditionalFormatting>
  <conditionalFormatting sqref="F181:F184">
    <cfRule type="duplicateValues" dxfId="2010" priority="1738"/>
    <cfRule type="duplicateValues" dxfId="2009" priority="1739"/>
    <cfRule type="duplicateValues" dxfId="2008" priority="1944"/>
  </conditionalFormatting>
  <conditionalFormatting sqref="F186">
    <cfRule type="duplicateValues" dxfId="2007" priority="1679"/>
    <cfRule type="duplicateValues" dxfId="2006" priority="1680"/>
    <cfRule type="duplicateValues" dxfId="2005" priority="1681"/>
    <cfRule type="duplicateValues" dxfId="2004" priority="1682"/>
    <cfRule type="duplicateValues" dxfId="2003" priority="1683"/>
    <cfRule type="duplicateValues" dxfId="2002" priority="1684"/>
    <cfRule type="duplicateValues" dxfId="2001" priority="1685"/>
    <cfRule type="duplicateValues" dxfId="2000" priority="1686"/>
    <cfRule type="duplicateValues" dxfId="1999" priority="1687"/>
    <cfRule type="duplicateValues" dxfId="1998" priority="1688"/>
    <cfRule type="duplicateValues" dxfId="1997" priority="1689"/>
    <cfRule type="duplicateValues" dxfId="1996" priority="1690"/>
    <cfRule type="duplicateValues" dxfId="1995" priority="1691"/>
    <cfRule type="duplicateValues" dxfId="1994" priority="1692"/>
    <cfRule type="duplicateValues" dxfId="1993" priority="1693"/>
    <cfRule type="duplicateValues" dxfId="1992" priority="1694"/>
    <cfRule type="duplicateValues" dxfId="1991" priority="1695"/>
    <cfRule type="duplicateValues" dxfId="1990" priority="1696"/>
    <cfRule type="duplicateValues" dxfId="1989" priority="1697"/>
    <cfRule type="duplicateValues" dxfId="1988" priority="1698"/>
    <cfRule type="duplicateValues" dxfId="1987" priority="1699"/>
    <cfRule type="duplicateValues" dxfId="1986" priority="1700"/>
    <cfRule type="duplicateValues" dxfId="1985" priority="1701"/>
    <cfRule type="duplicateValues" dxfId="1984" priority="1702"/>
    <cfRule type="duplicateValues" dxfId="1983" priority="1703"/>
    <cfRule type="duplicateValues" dxfId="1982" priority="1704"/>
    <cfRule type="duplicateValues" dxfId="1981" priority="1705"/>
    <cfRule type="duplicateValues" dxfId="1980" priority="1706"/>
    <cfRule type="duplicateValues" dxfId="1979" priority="1707"/>
    <cfRule type="duplicateValues" dxfId="1978" priority="1708"/>
    <cfRule type="duplicateValues" dxfId="1977" priority="1709"/>
    <cfRule type="duplicateValues" dxfId="1976" priority="1710"/>
  </conditionalFormatting>
  <conditionalFormatting sqref="F186:F222">
    <cfRule type="duplicateValues" dxfId="1975" priority="1731"/>
    <cfRule type="duplicateValues" dxfId="1974" priority="1732"/>
    <cfRule type="duplicateValues" dxfId="1973" priority="1733"/>
    <cfRule type="duplicateValues" dxfId="1972" priority="1734"/>
    <cfRule type="duplicateValues" dxfId="1971" priority="1735"/>
    <cfRule type="duplicateValues" dxfId="1970" priority="1736"/>
    <cfRule type="duplicateValues" dxfId="1969" priority="1737"/>
  </conditionalFormatting>
  <conditionalFormatting sqref="F187">
    <cfRule type="duplicateValues" dxfId="1968" priority="1647"/>
    <cfRule type="duplicateValues" dxfId="1967" priority="1648"/>
    <cfRule type="duplicateValues" dxfId="1966" priority="1649"/>
    <cfRule type="duplicateValues" dxfId="1965" priority="1650"/>
    <cfRule type="duplicateValues" dxfId="1964" priority="1651"/>
    <cfRule type="duplicateValues" dxfId="1963" priority="1652"/>
    <cfRule type="duplicateValues" dxfId="1962" priority="1653"/>
    <cfRule type="duplicateValues" dxfId="1961" priority="1654"/>
    <cfRule type="duplicateValues" dxfId="1960" priority="1655"/>
    <cfRule type="duplicateValues" dxfId="1959" priority="1656"/>
    <cfRule type="duplicateValues" dxfId="1958" priority="1657"/>
    <cfRule type="duplicateValues" dxfId="1957" priority="1658"/>
    <cfRule type="duplicateValues" dxfId="1956" priority="1659"/>
    <cfRule type="duplicateValues" dxfId="1955" priority="1660"/>
    <cfRule type="duplicateValues" dxfId="1954" priority="1661"/>
    <cfRule type="duplicateValues" dxfId="1953" priority="1662"/>
    <cfRule type="duplicateValues" dxfId="1952" priority="1663"/>
    <cfRule type="duplicateValues" dxfId="1951" priority="1664"/>
    <cfRule type="duplicateValues" dxfId="1950" priority="1665"/>
    <cfRule type="duplicateValues" dxfId="1949" priority="1666"/>
    <cfRule type="duplicateValues" dxfId="1948" priority="1667"/>
    <cfRule type="duplicateValues" dxfId="1947" priority="1668"/>
    <cfRule type="duplicateValues" dxfId="1946" priority="1669"/>
    <cfRule type="duplicateValues" dxfId="1945" priority="1670"/>
    <cfRule type="duplicateValues" dxfId="1944" priority="1671"/>
    <cfRule type="duplicateValues" dxfId="1943" priority="1672"/>
    <cfRule type="duplicateValues" dxfId="1942" priority="1673"/>
    <cfRule type="duplicateValues" dxfId="1941" priority="1674"/>
    <cfRule type="duplicateValues" dxfId="1940" priority="1675"/>
    <cfRule type="duplicateValues" dxfId="1939" priority="1676"/>
    <cfRule type="duplicateValues" dxfId="1938" priority="1677"/>
    <cfRule type="duplicateValues" dxfId="1937" priority="1678"/>
  </conditionalFormatting>
  <conditionalFormatting sqref="F189:F190">
    <cfRule type="duplicateValues" dxfId="1936" priority="1541"/>
    <cfRule type="duplicateValues" dxfId="1935" priority="1542"/>
    <cfRule type="duplicateValues" dxfId="1934" priority="1543"/>
    <cfRule type="duplicateValues" dxfId="1933" priority="1544"/>
    <cfRule type="duplicateValues" dxfId="1932" priority="1545"/>
  </conditionalFormatting>
  <conditionalFormatting sqref="F194">
    <cfRule type="duplicateValues" dxfId="1931" priority="1616"/>
    <cfRule type="duplicateValues" dxfId="1930" priority="1617"/>
    <cfRule type="duplicateValues" dxfId="1929" priority="1618"/>
    <cfRule type="duplicateValues" dxfId="1928" priority="1619"/>
    <cfRule type="duplicateValues" dxfId="1927" priority="1620"/>
    <cfRule type="duplicateValues" dxfId="1926" priority="1621"/>
    <cfRule type="duplicateValues" dxfId="1925" priority="1622"/>
    <cfRule type="duplicateValues" dxfId="1924" priority="1623"/>
    <cfRule type="duplicateValues" dxfId="1923" priority="1624"/>
    <cfRule type="duplicateValues" dxfId="1922" priority="1625"/>
    <cfRule type="duplicateValues" dxfId="1921" priority="1626"/>
    <cfRule type="duplicateValues" dxfId="1920" priority="1627"/>
    <cfRule type="duplicateValues" dxfId="1919" priority="1628"/>
    <cfRule type="duplicateValues" dxfId="1918" priority="1629"/>
    <cfRule type="duplicateValues" dxfId="1917" priority="1630"/>
    <cfRule type="duplicateValues" dxfId="1916" priority="1631"/>
    <cfRule type="duplicateValues" dxfId="1915" priority="1632"/>
    <cfRule type="duplicateValues" dxfId="1914" priority="1633"/>
    <cfRule type="duplicateValues" dxfId="1913" priority="1634"/>
    <cfRule type="duplicateValues" dxfId="1912" priority="1635"/>
    <cfRule type="duplicateValues" dxfId="1911" priority="1636"/>
    <cfRule type="duplicateValues" dxfId="1910" priority="1637"/>
    <cfRule type="duplicateValues" dxfId="1909" priority="1638"/>
    <cfRule type="duplicateValues" dxfId="1908" priority="1639"/>
    <cfRule type="duplicateValues" dxfId="1907" priority="1640"/>
    <cfRule type="duplicateValues" dxfId="1906" priority="1641"/>
    <cfRule type="duplicateValues" dxfId="1905" priority="1642"/>
    <cfRule type="duplicateValues" dxfId="1904" priority="1643"/>
    <cfRule type="duplicateValues" dxfId="1903" priority="1644"/>
    <cfRule type="duplicateValues" dxfId="1902" priority="1645"/>
    <cfRule type="duplicateValues" dxfId="1901" priority="1646"/>
  </conditionalFormatting>
  <conditionalFormatting sqref="F195">
    <cfRule type="duplicateValues" dxfId="1900" priority="1579"/>
    <cfRule type="duplicateValues" dxfId="1899" priority="1580"/>
    <cfRule type="duplicateValues" dxfId="1898" priority="1581"/>
    <cfRule type="duplicateValues" dxfId="1897" priority="1582"/>
    <cfRule type="duplicateValues" dxfId="1896" priority="1583"/>
    <cfRule type="duplicateValues" dxfId="1895" priority="1584"/>
    <cfRule type="duplicateValues" dxfId="1894" priority="1585"/>
    <cfRule type="duplicateValues" dxfId="1893" priority="1586"/>
    <cfRule type="duplicateValues" dxfId="1892" priority="1587"/>
    <cfRule type="duplicateValues" dxfId="1891" priority="1588"/>
    <cfRule type="duplicateValues" dxfId="1890" priority="1589"/>
    <cfRule type="duplicateValues" dxfId="1889" priority="1590"/>
    <cfRule type="duplicateValues" dxfId="1888" priority="1591"/>
    <cfRule type="duplicateValues" dxfId="1887" priority="1592"/>
    <cfRule type="duplicateValues" dxfId="1886" priority="1593"/>
    <cfRule type="duplicateValues" dxfId="1885" priority="1594"/>
    <cfRule type="duplicateValues" dxfId="1884" priority="1595"/>
    <cfRule type="duplicateValues" dxfId="1883" priority="1596"/>
    <cfRule type="duplicateValues" dxfId="1882" priority="1597"/>
    <cfRule type="duplicateValues" dxfId="1881" priority="1598"/>
    <cfRule type="duplicateValues" dxfId="1880" priority="1599"/>
    <cfRule type="duplicateValues" dxfId="1879" priority="1600"/>
    <cfRule type="duplicateValues" dxfId="1878" priority="1601"/>
    <cfRule type="duplicateValues" dxfId="1877" priority="1602"/>
    <cfRule type="duplicateValues" dxfId="1876" priority="1603"/>
    <cfRule type="duplicateValues" dxfId="1875" priority="1604"/>
    <cfRule type="duplicateValues" dxfId="1874" priority="1605"/>
    <cfRule type="duplicateValues" dxfId="1873" priority="1606"/>
    <cfRule type="duplicateValues" dxfId="1872" priority="1607"/>
    <cfRule type="duplicateValues" dxfId="1871" priority="1608"/>
    <cfRule type="duplicateValues" dxfId="1870" priority="1609"/>
    <cfRule type="duplicateValues" dxfId="1869" priority="1610"/>
    <cfRule type="duplicateValues" dxfId="1868" priority="1611"/>
    <cfRule type="duplicateValues" dxfId="1867" priority="1612"/>
    <cfRule type="duplicateValues" dxfId="1866" priority="1613"/>
    <cfRule type="duplicateValues" dxfId="1865" priority="1614"/>
    <cfRule type="duplicateValues" dxfId="1864" priority="1615"/>
  </conditionalFormatting>
  <conditionalFormatting sqref="F212">
    <cfRule type="duplicateValues" dxfId="1863" priority="1546"/>
    <cfRule type="duplicateValues" dxfId="1862" priority="1547"/>
    <cfRule type="duplicateValues" dxfId="1861" priority="1548"/>
    <cfRule type="duplicateValues" dxfId="1860" priority="1549"/>
    <cfRule type="duplicateValues" dxfId="1859" priority="1550"/>
    <cfRule type="duplicateValues" dxfId="1858" priority="1551"/>
    <cfRule type="duplicateValues" dxfId="1857" priority="1552"/>
    <cfRule type="duplicateValues" dxfId="1856" priority="1553"/>
    <cfRule type="duplicateValues" dxfId="1855" priority="1554"/>
    <cfRule type="duplicateValues" dxfId="1854" priority="1555"/>
    <cfRule type="duplicateValues" dxfId="1853" priority="1556"/>
    <cfRule type="duplicateValues" dxfId="1852" priority="1557"/>
    <cfRule type="duplicateValues" dxfId="1851" priority="1558"/>
    <cfRule type="duplicateValues" dxfId="1850" priority="1559"/>
    <cfRule type="duplicateValues" dxfId="1849" priority="1560"/>
    <cfRule type="duplicateValues" dxfId="1848" priority="1561"/>
    <cfRule type="duplicateValues" dxfId="1847" priority="1562"/>
    <cfRule type="duplicateValues" dxfId="1846" priority="1563"/>
    <cfRule type="duplicateValues" dxfId="1845" priority="1564"/>
    <cfRule type="duplicateValues" dxfId="1844" priority="1565"/>
    <cfRule type="duplicateValues" dxfId="1843" priority="1566"/>
    <cfRule type="duplicateValues" dxfId="1842" priority="1567"/>
    <cfRule type="duplicateValues" dxfId="1841" priority="1568"/>
    <cfRule type="duplicateValues" dxfId="1840" priority="1569"/>
    <cfRule type="duplicateValues" dxfId="1839" priority="1570"/>
    <cfRule type="duplicateValues" dxfId="1838" priority="1571"/>
    <cfRule type="duplicateValues" dxfId="1837" priority="1572"/>
    <cfRule type="duplicateValues" dxfId="1836" priority="1573"/>
    <cfRule type="duplicateValues" dxfId="1835" priority="1574"/>
    <cfRule type="duplicateValues" dxfId="1834" priority="1575"/>
    <cfRule type="duplicateValues" dxfId="1833" priority="1576"/>
    <cfRule type="duplicateValues" dxfId="1832" priority="1577"/>
    <cfRule type="duplicateValues" dxfId="1831" priority="1578"/>
  </conditionalFormatting>
  <conditionalFormatting sqref="F213:F222 F186:F211">
    <cfRule type="duplicateValues" dxfId="1830" priority="1730"/>
  </conditionalFormatting>
  <conditionalFormatting sqref="F213:F222 F188:F193 F195:F211">
    <cfRule type="duplicateValues" dxfId="1829" priority="1729"/>
  </conditionalFormatting>
  <conditionalFormatting sqref="F213:F222 F188:F193 F196:F211">
    <cfRule type="duplicateValues" dxfId="1828" priority="1534"/>
    <cfRule type="duplicateValues" dxfId="1827" priority="1535"/>
    <cfRule type="duplicateValues" dxfId="1826" priority="1536"/>
    <cfRule type="duplicateValues" dxfId="1825" priority="1713"/>
    <cfRule type="duplicateValues" dxfId="1824" priority="1716"/>
    <cfRule type="duplicateValues" dxfId="1823" priority="1720"/>
    <cfRule type="duplicateValues" dxfId="1822" priority="1721"/>
    <cfRule type="duplicateValues" dxfId="1821" priority="1722"/>
    <cfRule type="duplicateValues" dxfId="1820" priority="1723"/>
    <cfRule type="duplicateValues" dxfId="1819" priority="1727"/>
  </conditionalFormatting>
  <conditionalFormatting sqref="F213:F222 F188:F211">
    <cfRule type="duplicateValues" dxfId="1818" priority="1728"/>
  </conditionalFormatting>
  <conditionalFormatting sqref="F213:F222 F196:F211 F188:F193">
    <cfRule type="duplicateValues" dxfId="1817" priority="1532"/>
    <cfRule type="duplicateValues" dxfId="1816" priority="1533"/>
    <cfRule type="duplicateValues" dxfId="1815" priority="1712"/>
    <cfRule type="duplicateValues" dxfId="1814" priority="1714"/>
    <cfRule type="duplicateValues" dxfId="1813" priority="1715"/>
    <cfRule type="duplicateValues" dxfId="1812" priority="1717"/>
    <cfRule type="duplicateValues" dxfId="1811" priority="1718"/>
    <cfRule type="duplicateValues" dxfId="1810" priority="1719"/>
    <cfRule type="duplicateValues" dxfId="1809" priority="1724"/>
    <cfRule type="duplicateValues" dxfId="1808" priority="1725"/>
    <cfRule type="duplicateValues" dxfId="1807" priority="1726"/>
  </conditionalFormatting>
  <conditionalFormatting sqref="F215:F222 F196:F211 F191:F193 F188">
    <cfRule type="duplicateValues" dxfId="1806" priority="1537"/>
    <cfRule type="duplicateValues" dxfId="1805" priority="1538"/>
    <cfRule type="duplicateValues" dxfId="1804" priority="1539"/>
    <cfRule type="duplicateValues" dxfId="1803" priority="1540"/>
  </conditionalFormatting>
  <conditionalFormatting sqref="F215:F222 F196:F211">
    <cfRule type="duplicateValues" dxfId="1802" priority="1530"/>
    <cfRule type="duplicateValues" dxfId="1801" priority="1531"/>
    <cfRule type="duplicateValues" dxfId="1800" priority="1711"/>
  </conditionalFormatting>
  <conditionalFormatting sqref="F225:F227">
    <cfRule type="duplicateValues" dxfId="1799" priority="1294"/>
  </conditionalFormatting>
  <conditionalFormatting sqref="F234">
    <cfRule type="duplicateValues" dxfId="1798" priority="1435"/>
    <cfRule type="duplicateValues" dxfId="1797" priority="1436"/>
    <cfRule type="duplicateValues" dxfId="1796" priority="1437"/>
    <cfRule type="duplicateValues" dxfId="1795" priority="1438"/>
    <cfRule type="duplicateValues" dxfId="1794" priority="1439"/>
    <cfRule type="duplicateValues" dxfId="1793" priority="1440"/>
    <cfRule type="duplicateValues" dxfId="1792" priority="1441"/>
    <cfRule type="duplicateValues" dxfId="1791" priority="1442"/>
    <cfRule type="duplicateValues" dxfId="1790" priority="1443"/>
    <cfRule type="duplicateValues" dxfId="1789" priority="1444"/>
    <cfRule type="duplicateValues" dxfId="1788" priority="1445"/>
    <cfRule type="duplicateValues" dxfId="1787" priority="1446"/>
    <cfRule type="duplicateValues" dxfId="1786" priority="1447"/>
    <cfRule type="duplicateValues" dxfId="1785" priority="1448"/>
    <cfRule type="duplicateValues" dxfId="1784" priority="1449"/>
    <cfRule type="duplicateValues" dxfId="1783" priority="1450"/>
    <cfRule type="duplicateValues" dxfId="1782" priority="1451"/>
    <cfRule type="duplicateValues" dxfId="1781" priority="1452"/>
    <cfRule type="duplicateValues" dxfId="1780" priority="1453"/>
    <cfRule type="duplicateValues" dxfId="1779" priority="1454"/>
    <cfRule type="duplicateValues" dxfId="1778" priority="1455"/>
    <cfRule type="duplicateValues" dxfId="1777" priority="1456"/>
    <cfRule type="duplicateValues" dxfId="1776" priority="1457"/>
    <cfRule type="duplicateValues" dxfId="1775" priority="1458"/>
    <cfRule type="duplicateValues" dxfId="1774" priority="1459"/>
    <cfRule type="duplicateValues" dxfId="1773" priority="1460"/>
    <cfRule type="duplicateValues" dxfId="1772" priority="1461"/>
    <cfRule type="duplicateValues" dxfId="1771" priority="1462"/>
    <cfRule type="duplicateValues" dxfId="1770" priority="1463"/>
    <cfRule type="duplicateValues" dxfId="1769" priority="1464"/>
  </conditionalFormatting>
  <conditionalFormatting sqref="F235 F237:F249 F223:F233">
    <cfRule type="duplicateValues" dxfId="1768" priority="1466"/>
  </conditionalFormatting>
  <conditionalFormatting sqref="F236">
    <cfRule type="duplicateValues" dxfId="1767" priority="1393"/>
    <cfRule type="duplicateValues" dxfId="1766" priority="1394"/>
    <cfRule type="duplicateValues" dxfId="1765" priority="1395"/>
    <cfRule type="duplicateValues" dxfId="1764" priority="1396"/>
    <cfRule type="duplicateValues" dxfId="1763" priority="1397"/>
    <cfRule type="duplicateValues" dxfId="1762" priority="1398"/>
    <cfRule type="duplicateValues" dxfId="1761" priority="1399"/>
    <cfRule type="duplicateValues" dxfId="1760" priority="1400"/>
    <cfRule type="duplicateValues" dxfId="1759" priority="1401"/>
    <cfRule type="duplicateValues" dxfId="1758" priority="1402"/>
    <cfRule type="duplicateValues" dxfId="1757" priority="1403"/>
    <cfRule type="duplicateValues" dxfId="1756" priority="1404"/>
    <cfRule type="duplicateValues" dxfId="1755" priority="1405"/>
    <cfRule type="duplicateValues" dxfId="1754" priority="1406"/>
    <cfRule type="duplicateValues" dxfId="1753" priority="1407"/>
    <cfRule type="duplicateValues" dxfId="1752" priority="1408"/>
    <cfRule type="duplicateValues" dxfId="1751" priority="1409"/>
    <cfRule type="duplicateValues" dxfId="1750" priority="1410"/>
    <cfRule type="duplicateValues" dxfId="1749" priority="1411"/>
    <cfRule type="duplicateValues" dxfId="1748" priority="1412"/>
    <cfRule type="duplicateValues" dxfId="1747" priority="1413"/>
    <cfRule type="duplicateValues" dxfId="1746" priority="1414"/>
    <cfRule type="duplicateValues" dxfId="1745" priority="1415"/>
    <cfRule type="duplicateValues" dxfId="1744" priority="1416"/>
    <cfRule type="duplicateValues" dxfId="1743" priority="1417"/>
    <cfRule type="duplicateValues" dxfId="1742" priority="1418"/>
    <cfRule type="duplicateValues" dxfId="1741" priority="1419"/>
    <cfRule type="duplicateValues" dxfId="1740" priority="1420"/>
    <cfRule type="duplicateValues" dxfId="1739" priority="1421"/>
    <cfRule type="duplicateValues" dxfId="1738" priority="1422"/>
    <cfRule type="duplicateValues" dxfId="1737" priority="1423"/>
    <cfRule type="duplicateValues" dxfId="1736" priority="1424"/>
    <cfRule type="duplicateValues" dxfId="1735" priority="1425"/>
    <cfRule type="duplicateValues" dxfId="1734" priority="1426"/>
    <cfRule type="duplicateValues" dxfId="1733" priority="1427"/>
    <cfRule type="duplicateValues" dxfId="1732" priority="1428"/>
    <cfRule type="duplicateValues" dxfId="1731" priority="1429"/>
    <cfRule type="duplicateValues" dxfId="1730" priority="1430"/>
    <cfRule type="duplicateValues" dxfId="1729" priority="1431"/>
    <cfRule type="duplicateValues" dxfId="1728" priority="1432"/>
    <cfRule type="duplicateValues" dxfId="1727" priority="1433"/>
    <cfRule type="duplicateValues" dxfId="1726" priority="1434"/>
  </conditionalFormatting>
  <conditionalFormatting sqref="F237:F249 F223:F235">
    <cfRule type="duplicateValues" dxfId="1725" priority="1482"/>
    <cfRule type="duplicateValues" dxfId="1724" priority="1483"/>
    <cfRule type="duplicateValues" dxfId="1723" priority="1484"/>
    <cfRule type="duplicateValues" dxfId="1722" priority="1485"/>
    <cfRule type="duplicateValues" dxfId="1721" priority="1486"/>
    <cfRule type="duplicateValues" dxfId="1720" priority="1487"/>
    <cfRule type="duplicateValues" dxfId="1719" priority="1488"/>
    <cfRule type="duplicateValues" dxfId="1718" priority="1489"/>
    <cfRule type="duplicateValues" dxfId="1717" priority="1490"/>
    <cfRule type="duplicateValues" dxfId="1716" priority="1491"/>
  </conditionalFormatting>
  <conditionalFormatting sqref="F237:F249 F235 F223:F233">
    <cfRule type="duplicateValues" dxfId="1715" priority="1467"/>
  </conditionalFormatting>
  <conditionalFormatting sqref="F239">
    <cfRule type="duplicateValues" dxfId="1714" priority="1366"/>
    <cfRule type="duplicateValues" dxfId="1713" priority="1367"/>
    <cfRule type="duplicateValues" dxfId="1712" priority="1368"/>
    <cfRule type="duplicateValues" dxfId="1711" priority="1369"/>
    <cfRule type="duplicateValues" dxfId="1710" priority="1370"/>
    <cfRule type="duplicateValues" dxfId="1709" priority="1371"/>
    <cfRule type="duplicateValues" dxfId="1708" priority="1372"/>
    <cfRule type="duplicateValues" dxfId="1707" priority="1373"/>
    <cfRule type="duplicateValues" dxfId="1706" priority="1374"/>
    <cfRule type="duplicateValues" dxfId="1705" priority="1375"/>
    <cfRule type="duplicateValues" dxfId="1704" priority="1376"/>
    <cfRule type="duplicateValues" dxfId="1703" priority="1377"/>
    <cfRule type="duplicateValues" dxfId="1702" priority="1378"/>
    <cfRule type="duplicateValues" dxfId="1701" priority="1379"/>
    <cfRule type="duplicateValues" dxfId="1700" priority="1380"/>
    <cfRule type="duplicateValues" dxfId="1699" priority="1381"/>
    <cfRule type="duplicateValues" dxfId="1698" priority="1382"/>
    <cfRule type="duplicateValues" dxfId="1697" priority="1383"/>
    <cfRule type="duplicateValues" dxfId="1696" priority="1384"/>
    <cfRule type="duplicateValues" dxfId="1695" priority="1385"/>
    <cfRule type="duplicateValues" dxfId="1694" priority="1386"/>
    <cfRule type="duplicateValues" dxfId="1693" priority="1387"/>
    <cfRule type="duplicateValues" dxfId="1692" priority="1388"/>
    <cfRule type="duplicateValues" dxfId="1691" priority="1389"/>
    <cfRule type="duplicateValues" dxfId="1690" priority="1390"/>
    <cfRule type="duplicateValues" dxfId="1689" priority="1391"/>
    <cfRule type="duplicateValues" dxfId="1688" priority="1392"/>
  </conditionalFormatting>
  <conditionalFormatting sqref="F240:F242 F244:F247 F237:F238 F235 F223:F233">
    <cfRule type="duplicateValues" dxfId="1687" priority="1280"/>
    <cfRule type="duplicateValues" dxfId="1686" priority="1281"/>
    <cfRule type="duplicateValues" dxfId="1685" priority="1282"/>
    <cfRule type="duplicateValues" dxfId="1684" priority="1478"/>
    <cfRule type="duplicateValues" dxfId="1683" priority="1479"/>
    <cfRule type="duplicateValues" dxfId="1682" priority="1480"/>
    <cfRule type="duplicateValues" dxfId="1681" priority="1481"/>
  </conditionalFormatting>
  <conditionalFormatting sqref="F240:F242">
    <cfRule type="duplicateValues" dxfId="1680" priority="1287"/>
    <cfRule type="duplicateValues" dxfId="1679" priority="1288"/>
    <cfRule type="duplicateValues" dxfId="1678" priority="1289"/>
    <cfRule type="duplicateValues" dxfId="1677" priority="1290"/>
    <cfRule type="duplicateValues" dxfId="1676" priority="1291"/>
    <cfRule type="duplicateValues" dxfId="1675" priority="1292"/>
    <cfRule type="duplicateValues" dxfId="1674" priority="1293"/>
  </conditionalFormatting>
  <conditionalFormatting sqref="F243">
    <cfRule type="duplicateValues" dxfId="1673" priority="1338"/>
    <cfRule type="duplicateValues" dxfId="1672" priority="1339"/>
    <cfRule type="duplicateValues" dxfId="1671" priority="1340"/>
    <cfRule type="duplicateValues" dxfId="1670" priority="1341"/>
    <cfRule type="duplicateValues" dxfId="1669" priority="1342"/>
    <cfRule type="duplicateValues" dxfId="1668" priority="1343"/>
    <cfRule type="duplicateValues" dxfId="1667" priority="1344"/>
    <cfRule type="duplicateValues" dxfId="1666" priority="1345"/>
    <cfRule type="duplicateValues" dxfId="1665" priority="1346"/>
    <cfRule type="duplicateValues" dxfId="1664" priority="1347"/>
    <cfRule type="duplicateValues" dxfId="1663" priority="1348"/>
    <cfRule type="duplicateValues" dxfId="1662" priority="1349"/>
    <cfRule type="duplicateValues" dxfId="1661" priority="1350"/>
    <cfRule type="duplicateValues" dxfId="1660" priority="1351"/>
    <cfRule type="duplicateValues" dxfId="1659" priority="1352"/>
    <cfRule type="duplicateValues" dxfId="1658" priority="1353"/>
    <cfRule type="duplicateValues" dxfId="1657" priority="1354"/>
    <cfRule type="duplicateValues" dxfId="1656" priority="1355"/>
    <cfRule type="duplicateValues" dxfId="1655" priority="1356"/>
    <cfRule type="duplicateValues" dxfId="1654" priority="1357"/>
    <cfRule type="duplicateValues" dxfId="1653" priority="1358"/>
    <cfRule type="duplicateValues" dxfId="1652" priority="1359"/>
    <cfRule type="duplicateValues" dxfId="1651" priority="1360"/>
    <cfRule type="duplicateValues" dxfId="1650" priority="1361"/>
    <cfRule type="duplicateValues" dxfId="1649" priority="1362"/>
    <cfRule type="duplicateValues" dxfId="1648" priority="1363"/>
    <cfRule type="duplicateValues" dxfId="1647" priority="1364"/>
    <cfRule type="duplicateValues" dxfId="1646" priority="1365"/>
  </conditionalFormatting>
  <conditionalFormatting sqref="F244">
    <cfRule type="duplicateValues" dxfId="1645" priority="1331"/>
    <cfRule type="duplicateValues" dxfId="1644" priority="1332"/>
    <cfRule type="duplicateValues" dxfId="1643" priority="1333"/>
    <cfRule type="duplicateValues" dxfId="1642" priority="1334"/>
    <cfRule type="duplicateValues" dxfId="1641" priority="1335"/>
    <cfRule type="duplicateValues" dxfId="1640" priority="1336"/>
    <cfRule type="duplicateValues" dxfId="1639" priority="1337"/>
  </conditionalFormatting>
  <conditionalFormatting sqref="F244:F247 F237:F238 F235 F240:F242 F223:F233">
    <cfRule type="duplicateValues" dxfId="1638" priority="1278"/>
    <cfRule type="duplicateValues" dxfId="1637" priority="1279"/>
  </conditionalFormatting>
  <conditionalFormatting sqref="F244:F249 F237:F242 F235 F223:F233">
    <cfRule type="duplicateValues" dxfId="1636" priority="1468"/>
  </conditionalFormatting>
  <conditionalFormatting sqref="F244:F249 F240:F242 F237:F238 F235 F223:F233">
    <cfRule type="duplicateValues" dxfId="1635" priority="1469"/>
    <cfRule type="duplicateValues" dxfId="1634" priority="1470"/>
    <cfRule type="duplicateValues" dxfId="1633" priority="1471"/>
    <cfRule type="duplicateValues" dxfId="1632" priority="1472"/>
    <cfRule type="duplicateValues" dxfId="1631" priority="1473"/>
    <cfRule type="duplicateValues" dxfId="1630" priority="1474"/>
    <cfRule type="duplicateValues" dxfId="1629" priority="1475"/>
    <cfRule type="duplicateValues" dxfId="1628" priority="1476"/>
    <cfRule type="duplicateValues" dxfId="1627" priority="1477"/>
  </conditionalFormatting>
  <conditionalFormatting sqref="F245 F247 F237:F238 F235 F223:F233">
    <cfRule type="duplicateValues" dxfId="1626" priority="1276"/>
  </conditionalFormatting>
  <conditionalFormatting sqref="F245 F247 F237:F238 F235 F228:F233 F223:F224">
    <cfRule type="duplicateValues" dxfId="1625" priority="1465"/>
  </conditionalFormatting>
  <conditionalFormatting sqref="F245:F247 F237:F238 F235 F223:F233">
    <cfRule type="duplicateValues" dxfId="1624" priority="1283"/>
    <cfRule type="duplicateValues" dxfId="1623" priority="1284"/>
    <cfRule type="duplicateValues" dxfId="1622" priority="1285"/>
    <cfRule type="duplicateValues" dxfId="1621" priority="1286"/>
  </conditionalFormatting>
  <conditionalFormatting sqref="F247 F245 F237:F238 F228:F233 F235 F223:F224">
    <cfRule type="duplicateValues" dxfId="1620" priority="1277"/>
  </conditionalFormatting>
  <conditionalFormatting sqref="F248">
    <cfRule type="duplicateValues" dxfId="1619" priority="1313"/>
    <cfRule type="duplicateValues" dxfId="1618" priority="1314"/>
    <cfRule type="duplicateValues" dxfId="1617" priority="1315"/>
    <cfRule type="duplicateValues" dxfId="1616" priority="1316"/>
    <cfRule type="duplicateValues" dxfId="1615" priority="1317"/>
    <cfRule type="duplicateValues" dxfId="1614" priority="1318"/>
    <cfRule type="duplicateValues" dxfId="1613" priority="1319"/>
    <cfRule type="duplicateValues" dxfId="1612" priority="1320"/>
    <cfRule type="duplicateValues" dxfId="1611" priority="1321"/>
    <cfRule type="duplicateValues" dxfId="1610" priority="1322"/>
    <cfRule type="duplicateValues" dxfId="1609" priority="1323"/>
    <cfRule type="duplicateValues" dxfId="1608" priority="1324"/>
    <cfRule type="duplicateValues" dxfId="1607" priority="1325"/>
    <cfRule type="duplicateValues" dxfId="1606" priority="1326"/>
    <cfRule type="duplicateValues" dxfId="1605" priority="1327"/>
    <cfRule type="duplicateValues" dxfId="1604" priority="1328"/>
    <cfRule type="duplicateValues" dxfId="1603" priority="1329"/>
    <cfRule type="duplicateValues" dxfId="1602" priority="1330"/>
  </conditionalFormatting>
  <conditionalFormatting sqref="F249">
    <cfRule type="duplicateValues" dxfId="1601" priority="1295"/>
    <cfRule type="duplicateValues" dxfId="1600" priority="1296"/>
    <cfRule type="duplicateValues" dxfId="1599" priority="1297"/>
    <cfRule type="duplicateValues" dxfId="1598" priority="1298"/>
    <cfRule type="duplicateValues" dxfId="1597" priority="1299"/>
    <cfRule type="duplicateValues" dxfId="1596" priority="1300"/>
    <cfRule type="duplicateValues" dxfId="1595" priority="1301"/>
    <cfRule type="duplicateValues" dxfId="1594" priority="1302"/>
    <cfRule type="duplicateValues" dxfId="1593" priority="1303"/>
    <cfRule type="duplicateValues" dxfId="1592" priority="1304"/>
    <cfRule type="duplicateValues" dxfId="1591" priority="1305"/>
    <cfRule type="duplicateValues" dxfId="1590" priority="1306"/>
    <cfRule type="duplicateValues" dxfId="1589" priority="1307"/>
    <cfRule type="duplicateValues" dxfId="1588" priority="1308"/>
    <cfRule type="duplicateValues" dxfId="1587" priority="1309"/>
    <cfRule type="duplicateValues" dxfId="1586" priority="1310"/>
    <cfRule type="duplicateValues" dxfId="1585" priority="1311"/>
    <cfRule type="duplicateValues" dxfId="1584" priority="1312"/>
  </conditionalFormatting>
  <conditionalFormatting sqref="F252:F261 F263:F272 F302 F331:F338">
    <cfRule type="duplicateValues" dxfId="1583" priority="132"/>
    <cfRule type="duplicateValues" dxfId="1582" priority="133"/>
  </conditionalFormatting>
  <conditionalFormatting sqref="F252:F261">
    <cfRule type="duplicateValues" dxfId="1581" priority="838"/>
  </conditionalFormatting>
  <conditionalFormatting sqref="F255 F257:F259">
    <cfRule type="duplicateValues" dxfId="1580" priority="122"/>
    <cfRule type="duplicateValues" dxfId="1579" priority="123"/>
    <cfRule type="duplicateValues" dxfId="1578" priority="124"/>
    <cfRule type="duplicateValues" dxfId="1577" priority="125"/>
    <cfRule type="duplicateValues" dxfId="1576" priority="126"/>
    <cfRule type="duplicateValues" dxfId="1575" priority="127"/>
    <cfRule type="duplicateValues" dxfId="1574" priority="128"/>
  </conditionalFormatting>
  <conditionalFormatting sqref="F260 F263:F264 F252:F254 F256">
    <cfRule type="duplicateValues" dxfId="1573" priority="1103"/>
  </conditionalFormatting>
  <conditionalFormatting sqref="F261">
    <cfRule type="duplicateValues" dxfId="1572" priority="826"/>
    <cfRule type="duplicateValues" dxfId="1571" priority="827"/>
    <cfRule type="duplicateValues" dxfId="1570" priority="828"/>
    <cfRule type="duplicateValues" dxfId="1569" priority="829"/>
    <cfRule type="duplicateValues" dxfId="1568" priority="830"/>
    <cfRule type="duplicateValues" dxfId="1567" priority="831"/>
    <cfRule type="duplicateValues" dxfId="1566" priority="832"/>
  </conditionalFormatting>
  <conditionalFormatting sqref="F262">
    <cfRule type="duplicateValues" dxfId="1565" priority="793"/>
    <cfRule type="duplicateValues" dxfId="1564" priority="794"/>
    <cfRule type="duplicateValues" dxfId="1563" priority="795"/>
    <cfRule type="duplicateValues" dxfId="1562" priority="796"/>
    <cfRule type="duplicateValues" dxfId="1561" priority="797"/>
    <cfRule type="duplicateValues" dxfId="1560" priority="798"/>
    <cfRule type="duplicateValues" dxfId="1559" priority="799"/>
    <cfRule type="duplicateValues" dxfId="1558" priority="800"/>
    <cfRule type="duplicateValues" dxfId="1557" priority="801"/>
    <cfRule type="duplicateValues" dxfId="1556" priority="802"/>
    <cfRule type="duplicateValues" dxfId="1555" priority="803"/>
    <cfRule type="duplicateValues" dxfId="1554" priority="804"/>
    <cfRule type="duplicateValues" dxfId="1553" priority="805"/>
    <cfRule type="duplicateValues" dxfId="1552" priority="806"/>
    <cfRule type="duplicateValues" dxfId="1551" priority="807"/>
    <cfRule type="duplicateValues" dxfId="1550" priority="808"/>
    <cfRule type="duplicateValues" dxfId="1549" priority="809"/>
    <cfRule type="duplicateValues" dxfId="1548" priority="810"/>
    <cfRule type="duplicateValues" dxfId="1547" priority="811"/>
    <cfRule type="duplicateValues" dxfId="1546" priority="812"/>
    <cfRule type="duplicateValues" dxfId="1545" priority="813"/>
    <cfRule type="duplicateValues" dxfId="1544" priority="814"/>
    <cfRule type="duplicateValues" dxfId="1543" priority="815"/>
    <cfRule type="duplicateValues" dxfId="1542" priority="816"/>
    <cfRule type="duplicateValues" dxfId="1541" priority="817"/>
    <cfRule type="duplicateValues" dxfId="1540" priority="818"/>
    <cfRule type="duplicateValues" dxfId="1539" priority="819"/>
    <cfRule type="duplicateValues" dxfId="1538" priority="820"/>
    <cfRule type="duplicateValues" dxfId="1537" priority="821"/>
    <cfRule type="duplicateValues" dxfId="1536" priority="822"/>
    <cfRule type="duplicateValues" dxfId="1535" priority="823"/>
    <cfRule type="duplicateValues" dxfId="1534" priority="824"/>
    <cfRule type="duplicateValues" dxfId="1533" priority="825"/>
  </conditionalFormatting>
  <conditionalFormatting sqref="F263:F272">
    <cfRule type="duplicateValues" dxfId="1532" priority="839"/>
  </conditionalFormatting>
  <conditionalFormatting sqref="F263:F275 F277:F289 F295:F338 F252:F261">
    <cfRule type="duplicateValues" dxfId="1531" priority="1132"/>
    <cfRule type="duplicateValues" dxfId="1530" priority="1133"/>
    <cfRule type="duplicateValues" dxfId="1529" priority="1134"/>
  </conditionalFormatting>
  <conditionalFormatting sqref="F265:F267">
    <cfRule type="duplicateValues" dxfId="1528" priority="271"/>
    <cfRule type="duplicateValues" dxfId="1527" priority="272"/>
    <cfRule type="duplicateValues" dxfId="1526" priority="273"/>
    <cfRule type="duplicateValues" dxfId="1525" priority="274"/>
    <cfRule type="duplicateValues" dxfId="1524" priority="275"/>
    <cfRule type="duplicateValues" dxfId="1523" priority="276"/>
    <cfRule type="duplicateValues" dxfId="1522" priority="277"/>
  </conditionalFormatting>
  <conditionalFormatting sqref="F268:F270">
    <cfRule type="duplicateValues" dxfId="1521" priority="264"/>
    <cfRule type="duplicateValues" dxfId="1520" priority="265"/>
    <cfRule type="duplicateValues" dxfId="1519" priority="266"/>
    <cfRule type="duplicateValues" dxfId="1518" priority="267"/>
    <cfRule type="duplicateValues" dxfId="1517" priority="268"/>
    <cfRule type="duplicateValues" dxfId="1516" priority="269"/>
    <cfRule type="duplicateValues" dxfId="1515" priority="270"/>
  </conditionalFormatting>
  <conditionalFormatting sqref="F271:F272">
    <cfRule type="duplicateValues" dxfId="1514" priority="792"/>
  </conditionalFormatting>
  <conditionalFormatting sqref="F273:F274">
    <cfRule type="duplicateValues" dxfId="1513" priority="774"/>
    <cfRule type="duplicateValues" dxfId="1512" priority="775"/>
    <cfRule type="duplicateValues" dxfId="1511" priority="776"/>
    <cfRule type="duplicateValues" dxfId="1510" priority="777"/>
    <cfRule type="duplicateValues" dxfId="1509" priority="778"/>
    <cfRule type="duplicateValues" dxfId="1508" priority="779"/>
    <cfRule type="duplicateValues" dxfId="1507" priority="780"/>
    <cfRule type="duplicateValues" dxfId="1506" priority="781"/>
    <cfRule type="duplicateValues" dxfId="1505" priority="782"/>
    <cfRule type="duplicateValues" dxfId="1504" priority="783"/>
    <cfRule type="duplicateValues" dxfId="1503" priority="784"/>
    <cfRule type="duplicateValues" dxfId="1502" priority="785"/>
    <cfRule type="duplicateValues" dxfId="1501" priority="786"/>
    <cfRule type="duplicateValues" dxfId="1500" priority="787"/>
    <cfRule type="duplicateValues" dxfId="1499" priority="788"/>
    <cfRule type="duplicateValues" dxfId="1498" priority="789"/>
    <cfRule type="duplicateValues" dxfId="1497" priority="790"/>
    <cfRule type="duplicateValues" dxfId="1496" priority="791"/>
  </conditionalFormatting>
  <conditionalFormatting sqref="F276">
    <cfRule type="duplicateValues" dxfId="1495" priority="692"/>
    <cfRule type="duplicateValues" dxfId="1494" priority="693"/>
    <cfRule type="duplicateValues" dxfId="1493" priority="694"/>
    <cfRule type="duplicateValues" dxfId="1492" priority="695"/>
    <cfRule type="duplicateValues" dxfId="1491" priority="696"/>
    <cfRule type="duplicateValues" dxfId="1490" priority="697"/>
    <cfRule type="duplicateValues" dxfId="1489" priority="698"/>
    <cfRule type="duplicateValues" dxfId="1488" priority="699"/>
    <cfRule type="duplicateValues" dxfId="1487" priority="700"/>
    <cfRule type="duplicateValues" dxfId="1486" priority="701"/>
    <cfRule type="duplicateValues" dxfId="1485" priority="702"/>
    <cfRule type="duplicateValues" dxfId="1484" priority="703"/>
    <cfRule type="duplicateValues" dxfId="1483" priority="704"/>
    <cfRule type="duplicateValues" dxfId="1482" priority="705"/>
    <cfRule type="duplicateValues" dxfId="1481" priority="706"/>
    <cfRule type="duplicateValues" dxfId="1480" priority="707"/>
    <cfRule type="duplicateValues" dxfId="1479" priority="708"/>
    <cfRule type="duplicateValues" dxfId="1478" priority="709"/>
    <cfRule type="duplicateValues" dxfId="1477" priority="710"/>
    <cfRule type="duplicateValues" dxfId="1476" priority="711"/>
    <cfRule type="duplicateValues" dxfId="1475" priority="712"/>
    <cfRule type="duplicateValues" dxfId="1474" priority="713"/>
    <cfRule type="duplicateValues" dxfId="1473" priority="714"/>
    <cfRule type="duplicateValues" dxfId="1472" priority="715"/>
    <cfRule type="duplicateValues" dxfId="1471" priority="716"/>
    <cfRule type="duplicateValues" dxfId="1470" priority="717"/>
    <cfRule type="duplicateValues" dxfId="1469" priority="718"/>
    <cfRule type="duplicateValues" dxfId="1468" priority="719"/>
    <cfRule type="duplicateValues" dxfId="1467" priority="720"/>
    <cfRule type="duplicateValues" dxfId="1466" priority="721"/>
    <cfRule type="duplicateValues" dxfId="1465" priority="722"/>
    <cfRule type="duplicateValues" dxfId="1464" priority="723"/>
    <cfRule type="duplicateValues" dxfId="1463" priority="724"/>
    <cfRule type="duplicateValues" dxfId="1462" priority="725"/>
    <cfRule type="duplicateValues" dxfId="1461" priority="726"/>
    <cfRule type="duplicateValues" dxfId="1460" priority="727"/>
    <cfRule type="duplicateValues" dxfId="1459" priority="728"/>
    <cfRule type="duplicateValues" dxfId="1458" priority="729"/>
    <cfRule type="duplicateValues" dxfId="1457" priority="730"/>
    <cfRule type="duplicateValues" dxfId="1456" priority="731"/>
    <cfRule type="duplicateValues" dxfId="1455" priority="732"/>
    <cfRule type="duplicateValues" dxfId="1454" priority="733"/>
    <cfRule type="duplicateValues" dxfId="1453" priority="734"/>
    <cfRule type="duplicateValues" dxfId="1452" priority="735"/>
    <cfRule type="duplicateValues" dxfId="1451" priority="736"/>
    <cfRule type="duplicateValues" dxfId="1450" priority="737"/>
    <cfRule type="duplicateValues" dxfId="1449" priority="738"/>
    <cfRule type="duplicateValues" dxfId="1448" priority="739"/>
    <cfRule type="duplicateValues" dxfId="1447" priority="740"/>
    <cfRule type="duplicateValues" dxfId="1446" priority="741"/>
    <cfRule type="duplicateValues" dxfId="1445" priority="742"/>
    <cfRule type="duplicateValues" dxfId="1444" priority="743"/>
    <cfRule type="duplicateValues" dxfId="1443" priority="744"/>
    <cfRule type="duplicateValues" dxfId="1442" priority="745"/>
    <cfRule type="duplicateValues" dxfId="1441" priority="746"/>
    <cfRule type="duplicateValues" dxfId="1440" priority="747"/>
    <cfRule type="duplicateValues" dxfId="1439" priority="748"/>
    <cfRule type="duplicateValues" dxfId="1438" priority="749"/>
    <cfRule type="duplicateValues" dxfId="1437" priority="750"/>
    <cfRule type="duplicateValues" dxfId="1436" priority="751"/>
    <cfRule type="duplicateValues" dxfId="1435" priority="752"/>
    <cfRule type="duplicateValues" dxfId="1434" priority="753"/>
    <cfRule type="duplicateValues" dxfId="1433" priority="754"/>
    <cfRule type="duplicateValues" dxfId="1432" priority="755"/>
    <cfRule type="duplicateValues" dxfId="1431" priority="756"/>
    <cfRule type="duplicateValues" dxfId="1430" priority="757"/>
    <cfRule type="duplicateValues" dxfId="1429" priority="758"/>
    <cfRule type="duplicateValues" dxfId="1428" priority="759"/>
    <cfRule type="duplicateValues" dxfId="1427" priority="760"/>
    <cfRule type="duplicateValues" dxfId="1426" priority="761"/>
    <cfRule type="duplicateValues" dxfId="1425" priority="762"/>
    <cfRule type="duplicateValues" dxfId="1424" priority="763"/>
    <cfRule type="duplicateValues" dxfId="1423" priority="764"/>
    <cfRule type="duplicateValues" dxfId="1422" priority="765"/>
    <cfRule type="duplicateValues" dxfId="1421" priority="766"/>
    <cfRule type="duplicateValues" dxfId="1420" priority="767"/>
    <cfRule type="duplicateValues" dxfId="1419" priority="768"/>
    <cfRule type="duplicateValues" dxfId="1418" priority="769"/>
    <cfRule type="duplicateValues" dxfId="1417" priority="770"/>
    <cfRule type="duplicateValues" dxfId="1416" priority="771"/>
    <cfRule type="duplicateValues" dxfId="1415" priority="772"/>
    <cfRule type="duplicateValues" dxfId="1414" priority="773"/>
  </conditionalFormatting>
  <conditionalFormatting sqref="F277">
    <cfRule type="duplicateValues" dxfId="1413" priority="840"/>
    <cfRule type="duplicateValues" dxfId="1412" priority="841"/>
    <cfRule type="duplicateValues" dxfId="1411" priority="842"/>
    <cfRule type="duplicateValues" dxfId="1410" priority="843"/>
    <cfRule type="duplicateValues" dxfId="1409" priority="844"/>
    <cfRule type="duplicateValues" dxfId="1408" priority="845"/>
    <cfRule type="duplicateValues" dxfId="1407" priority="846"/>
    <cfRule type="duplicateValues" dxfId="1406" priority="847"/>
    <cfRule type="duplicateValues" dxfId="1405" priority="848"/>
    <cfRule type="duplicateValues" dxfId="1404" priority="849"/>
    <cfRule type="duplicateValues" dxfId="1403" priority="850"/>
    <cfRule type="duplicateValues" dxfId="1402" priority="851"/>
    <cfRule type="duplicateValues" dxfId="1401" priority="852"/>
    <cfRule type="duplicateValues" dxfId="1400" priority="853"/>
    <cfRule type="duplicateValues" dxfId="1399" priority="854"/>
    <cfRule type="duplicateValues" dxfId="1398" priority="855"/>
    <cfRule type="duplicateValues" dxfId="1397" priority="856"/>
    <cfRule type="duplicateValues" dxfId="1396" priority="857"/>
    <cfRule type="duplicateValues" dxfId="1395" priority="858"/>
    <cfRule type="duplicateValues" dxfId="1394" priority="859"/>
    <cfRule type="duplicateValues" dxfId="1393" priority="860"/>
    <cfRule type="duplicateValues" dxfId="1392" priority="861"/>
    <cfRule type="duplicateValues" dxfId="1391" priority="862"/>
    <cfRule type="duplicateValues" dxfId="1390" priority="863"/>
    <cfRule type="duplicateValues" dxfId="1389" priority="864"/>
    <cfRule type="duplicateValues" dxfId="1388" priority="865"/>
    <cfRule type="duplicateValues" dxfId="1387" priority="866"/>
    <cfRule type="duplicateValues" dxfId="1386" priority="867"/>
    <cfRule type="duplicateValues" dxfId="1385" priority="868"/>
    <cfRule type="duplicateValues" dxfId="1384" priority="869"/>
    <cfRule type="duplicateValues" dxfId="1383" priority="870"/>
    <cfRule type="duplicateValues" dxfId="1382" priority="871"/>
    <cfRule type="duplicateValues" dxfId="1381" priority="872"/>
    <cfRule type="duplicateValues" dxfId="1380" priority="873"/>
    <cfRule type="duplicateValues" dxfId="1379" priority="874"/>
    <cfRule type="duplicateValues" dxfId="1378" priority="875"/>
    <cfRule type="duplicateValues" dxfId="1377" priority="876"/>
    <cfRule type="duplicateValues" dxfId="1376" priority="877"/>
    <cfRule type="duplicateValues" dxfId="1375" priority="878"/>
    <cfRule type="duplicateValues" dxfId="1374" priority="879"/>
    <cfRule type="duplicateValues" dxfId="1373" priority="880"/>
    <cfRule type="duplicateValues" dxfId="1372" priority="881"/>
    <cfRule type="duplicateValues" dxfId="1371" priority="882"/>
    <cfRule type="duplicateValues" dxfId="1370" priority="883"/>
    <cfRule type="duplicateValues" dxfId="1369" priority="884"/>
    <cfRule type="duplicateValues" dxfId="1368" priority="885"/>
    <cfRule type="duplicateValues" dxfId="1367" priority="886"/>
    <cfRule type="duplicateValues" dxfId="1366" priority="887"/>
    <cfRule type="duplicateValues" dxfId="1365" priority="888"/>
    <cfRule type="duplicateValues" dxfId="1364" priority="889"/>
    <cfRule type="duplicateValues" dxfId="1363" priority="890"/>
    <cfRule type="duplicateValues" dxfId="1362" priority="891"/>
    <cfRule type="duplicateValues" dxfId="1361" priority="892"/>
    <cfRule type="duplicateValues" dxfId="1360" priority="893"/>
    <cfRule type="duplicateValues" dxfId="1359" priority="894"/>
    <cfRule type="duplicateValues" dxfId="1358" priority="895"/>
    <cfRule type="duplicateValues" dxfId="1357" priority="896"/>
    <cfRule type="duplicateValues" dxfId="1356" priority="897"/>
    <cfRule type="duplicateValues" dxfId="1355" priority="898"/>
    <cfRule type="duplicateValues" dxfId="1354" priority="899"/>
    <cfRule type="duplicateValues" dxfId="1353" priority="900"/>
    <cfRule type="duplicateValues" dxfId="1352" priority="901"/>
    <cfRule type="duplicateValues" dxfId="1351" priority="902"/>
    <cfRule type="duplicateValues" dxfId="1350" priority="903"/>
    <cfRule type="duplicateValues" dxfId="1349" priority="904"/>
    <cfRule type="duplicateValues" dxfId="1348" priority="905"/>
  </conditionalFormatting>
  <conditionalFormatting sqref="F277:F289 F295:F338 F252:F275">
    <cfRule type="duplicateValues" dxfId="1347" priority="1135"/>
    <cfRule type="duplicateValues" dxfId="1346" priority="1136"/>
    <cfRule type="duplicateValues" dxfId="1345" priority="1137"/>
    <cfRule type="duplicateValues" dxfId="1344" priority="1138"/>
    <cfRule type="duplicateValues" dxfId="1343" priority="1139"/>
    <cfRule type="duplicateValues" dxfId="1342" priority="1140"/>
  </conditionalFormatting>
  <conditionalFormatting sqref="F278:F282">
    <cfRule type="duplicateValues" dxfId="1341" priority="906"/>
    <cfRule type="duplicateValues" dxfId="1340" priority="907"/>
    <cfRule type="duplicateValues" dxfId="1339" priority="908"/>
    <cfRule type="duplicateValues" dxfId="1338" priority="909"/>
    <cfRule type="duplicateValues" dxfId="1337" priority="910"/>
    <cfRule type="duplicateValues" dxfId="1336" priority="911"/>
    <cfRule type="duplicateValues" dxfId="1335" priority="912"/>
    <cfRule type="duplicateValues" dxfId="1334" priority="913"/>
    <cfRule type="duplicateValues" dxfId="1333" priority="914"/>
    <cfRule type="duplicateValues" dxfId="1332" priority="915"/>
    <cfRule type="duplicateValues" dxfId="1331" priority="916"/>
    <cfRule type="duplicateValues" dxfId="1330" priority="917"/>
    <cfRule type="duplicateValues" dxfId="1329" priority="918"/>
    <cfRule type="duplicateValues" dxfId="1328" priority="919"/>
    <cfRule type="duplicateValues" dxfId="1327" priority="920"/>
    <cfRule type="duplicateValues" dxfId="1326" priority="921"/>
    <cfRule type="duplicateValues" dxfId="1325" priority="922"/>
    <cfRule type="duplicateValues" dxfId="1324" priority="923"/>
    <cfRule type="duplicateValues" dxfId="1323" priority="924"/>
    <cfRule type="duplicateValues" dxfId="1322" priority="925"/>
    <cfRule type="duplicateValues" dxfId="1321" priority="926"/>
    <cfRule type="duplicateValues" dxfId="1320" priority="927"/>
    <cfRule type="duplicateValues" dxfId="1319" priority="928"/>
    <cfRule type="duplicateValues" dxfId="1318" priority="929"/>
    <cfRule type="duplicateValues" dxfId="1317" priority="930"/>
    <cfRule type="duplicateValues" dxfId="1316" priority="931"/>
    <cfRule type="duplicateValues" dxfId="1315" priority="932"/>
    <cfRule type="duplicateValues" dxfId="1314" priority="933"/>
    <cfRule type="duplicateValues" dxfId="1313" priority="934"/>
    <cfRule type="duplicateValues" dxfId="1312" priority="935"/>
    <cfRule type="duplicateValues" dxfId="1311" priority="936"/>
    <cfRule type="duplicateValues" dxfId="1310" priority="937"/>
    <cfRule type="duplicateValues" dxfId="1309" priority="938"/>
    <cfRule type="duplicateValues" dxfId="1308" priority="939"/>
    <cfRule type="duplicateValues" dxfId="1307" priority="940"/>
    <cfRule type="duplicateValues" dxfId="1306" priority="941"/>
    <cfRule type="duplicateValues" dxfId="1305" priority="942"/>
    <cfRule type="duplicateValues" dxfId="1304" priority="943"/>
    <cfRule type="duplicateValues" dxfId="1303" priority="944"/>
    <cfRule type="duplicateValues" dxfId="1302" priority="945"/>
    <cfRule type="duplicateValues" dxfId="1301" priority="946"/>
    <cfRule type="duplicateValues" dxfId="1300" priority="947"/>
    <cfRule type="duplicateValues" dxfId="1299" priority="948"/>
    <cfRule type="duplicateValues" dxfId="1298" priority="949"/>
    <cfRule type="duplicateValues" dxfId="1297" priority="950"/>
    <cfRule type="duplicateValues" dxfId="1296" priority="951"/>
    <cfRule type="duplicateValues" dxfId="1295" priority="952"/>
    <cfRule type="duplicateValues" dxfId="1294" priority="953"/>
    <cfRule type="duplicateValues" dxfId="1293" priority="954"/>
    <cfRule type="duplicateValues" dxfId="1292" priority="955"/>
    <cfRule type="duplicateValues" dxfId="1291" priority="956"/>
    <cfRule type="duplicateValues" dxfId="1290" priority="957"/>
    <cfRule type="duplicateValues" dxfId="1289" priority="958"/>
    <cfRule type="duplicateValues" dxfId="1288" priority="959"/>
    <cfRule type="duplicateValues" dxfId="1287" priority="960"/>
    <cfRule type="duplicateValues" dxfId="1286" priority="961"/>
    <cfRule type="duplicateValues" dxfId="1285" priority="962"/>
    <cfRule type="duplicateValues" dxfId="1284" priority="963"/>
    <cfRule type="duplicateValues" dxfId="1283" priority="964"/>
    <cfRule type="duplicateValues" dxfId="1282" priority="965"/>
    <cfRule type="duplicateValues" dxfId="1281" priority="966"/>
    <cfRule type="duplicateValues" dxfId="1280" priority="967"/>
    <cfRule type="duplicateValues" dxfId="1279" priority="968"/>
    <cfRule type="duplicateValues" dxfId="1278" priority="969"/>
    <cfRule type="duplicateValues" dxfId="1277" priority="970"/>
    <cfRule type="duplicateValues" dxfId="1276" priority="971"/>
  </conditionalFormatting>
  <conditionalFormatting sqref="F283:F289">
    <cfRule type="duplicateValues" dxfId="1275" priority="620"/>
    <cfRule type="duplicateValues" dxfId="1274" priority="621"/>
    <cfRule type="duplicateValues" dxfId="1273" priority="622"/>
    <cfRule type="duplicateValues" dxfId="1272" priority="623"/>
    <cfRule type="duplicateValues" dxfId="1271" priority="624"/>
    <cfRule type="duplicateValues" dxfId="1270" priority="625"/>
    <cfRule type="duplicateValues" dxfId="1269" priority="626"/>
    <cfRule type="duplicateValues" dxfId="1268" priority="627"/>
    <cfRule type="duplicateValues" dxfId="1267" priority="628"/>
    <cfRule type="duplicateValues" dxfId="1266" priority="629"/>
    <cfRule type="duplicateValues" dxfId="1265" priority="630"/>
    <cfRule type="duplicateValues" dxfId="1264" priority="631"/>
    <cfRule type="duplicateValues" dxfId="1263" priority="632"/>
    <cfRule type="duplicateValues" dxfId="1262" priority="633"/>
    <cfRule type="duplicateValues" dxfId="1261" priority="634"/>
    <cfRule type="duplicateValues" dxfId="1260" priority="635"/>
    <cfRule type="duplicateValues" dxfId="1259" priority="636"/>
    <cfRule type="duplicateValues" dxfId="1258" priority="637"/>
    <cfRule type="duplicateValues" dxfId="1257" priority="638"/>
    <cfRule type="duplicateValues" dxfId="1256" priority="639"/>
    <cfRule type="duplicateValues" dxfId="1255" priority="640"/>
    <cfRule type="duplicateValues" dxfId="1254" priority="641"/>
    <cfRule type="duplicateValues" dxfId="1253" priority="642"/>
    <cfRule type="duplicateValues" dxfId="1252" priority="643"/>
    <cfRule type="duplicateValues" dxfId="1251" priority="644"/>
    <cfRule type="duplicateValues" dxfId="1250" priority="645"/>
    <cfRule type="duplicateValues" dxfId="1249" priority="646"/>
    <cfRule type="duplicateValues" dxfId="1248" priority="647"/>
    <cfRule type="duplicateValues" dxfId="1247" priority="648"/>
    <cfRule type="duplicateValues" dxfId="1246" priority="649"/>
    <cfRule type="duplicateValues" dxfId="1245" priority="650"/>
    <cfRule type="duplicateValues" dxfId="1244" priority="651"/>
    <cfRule type="duplicateValues" dxfId="1243" priority="652"/>
    <cfRule type="duplicateValues" dxfId="1242" priority="653"/>
    <cfRule type="duplicateValues" dxfId="1241" priority="654"/>
    <cfRule type="duplicateValues" dxfId="1240" priority="655"/>
    <cfRule type="duplicateValues" dxfId="1239" priority="656"/>
    <cfRule type="duplicateValues" dxfId="1238" priority="657"/>
    <cfRule type="duplicateValues" dxfId="1237" priority="658"/>
    <cfRule type="duplicateValues" dxfId="1236" priority="659"/>
    <cfRule type="duplicateValues" dxfId="1235" priority="660"/>
    <cfRule type="duplicateValues" dxfId="1234" priority="661"/>
    <cfRule type="duplicateValues" dxfId="1233" priority="662"/>
    <cfRule type="duplicateValues" dxfId="1232" priority="663"/>
    <cfRule type="duplicateValues" dxfId="1231" priority="664"/>
    <cfRule type="duplicateValues" dxfId="1230" priority="665"/>
    <cfRule type="duplicateValues" dxfId="1229" priority="666"/>
    <cfRule type="duplicateValues" dxfId="1228" priority="667"/>
    <cfRule type="duplicateValues" dxfId="1227" priority="668"/>
    <cfRule type="duplicateValues" dxfId="1226" priority="669"/>
    <cfRule type="duplicateValues" dxfId="1225" priority="670"/>
    <cfRule type="duplicateValues" dxfId="1224" priority="671"/>
    <cfRule type="duplicateValues" dxfId="1223" priority="672"/>
    <cfRule type="duplicateValues" dxfId="1222" priority="673"/>
    <cfRule type="duplicateValues" dxfId="1221" priority="674"/>
    <cfRule type="duplicateValues" dxfId="1220" priority="675"/>
    <cfRule type="duplicateValues" dxfId="1219" priority="676"/>
    <cfRule type="duplicateValues" dxfId="1218" priority="677"/>
    <cfRule type="duplicateValues" dxfId="1217" priority="678"/>
    <cfRule type="duplicateValues" dxfId="1216" priority="679"/>
    <cfRule type="duplicateValues" dxfId="1215" priority="680"/>
    <cfRule type="duplicateValues" dxfId="1214" priority="681"/>
    <cfRule type="duplicateValues" dxfId="1213" priority="682"/>
    <cfRule type="duplicateValues" dxfId="1212" priority="683"/>
    <cfRule type="duplicateValues" dxfId="1211" priority="684"/>
    <cfRule type="duplicateValues" dxfId="1210" priority="685"/>
    <cfRule type="duplicateValues" dxfId="1209" priority="686"/>
    <cfRule type="duplicateValues" dxfId="1208" priority="687"/>
    <cfRule type="duplicateValues" dxfId="1207" priority="688"/>
    <cfRule type="duplicateValues" dxfId="1206" priority="689"/>
    <cfRule type="duplicateValues" dxfId="1205" priority="690"/>
    <cfRule type="duplicateValues" dxfId="1204" priority="691"/>
  </conditionalFormatting>
  <conditionalFormatting sqref="F290">
    <cfRule type="duplicateValues" dxfId="1203" priority="531"/>
    <cfRule type="duplicateValues" dxfId="1202" priority="532"/>
    <cfRule type="duplicateValues" dxfId="1201" priority="533"/>
    <cfRule type="duplicateValues" dxfId="1200" priority="534"/>
    <cfRule type="duplicateValues" dxfId="1199" priority="535"/>
    <cfRule type="duplicateValues" dxfId="1198" priority="536"/>
    <cfRule type="duplicateValues" dxfId="1197" priority="537"/>
    <cfRule type="duplicateValues" dxfId="1196" priority="538"/>
    <cfRule type="duplicateValues" dxfId="1195" priority="539"/>
    <cfRule type="duplicateValues" dxfId="1194" priority="540"/>
    <cfRule type="duplicateValues" dxfId="1193" priority="541"/>
    <cfRule type="duplicateValues" dxfId="1192" priority="542"/>
    <cfRule type="duplicateValues" dxfId="1191" priority="543"/>
    <cfRule type="duplicateValues" dxfId="1190" priority="544"/>
    <cfRule type="duplicateValues" dxfId="1189" priority="545"/>
    <cfRule type="duplicateValues" dxfId="1188" priority="546"/>
    <cfRule type="duplicateValues" dxfId="1187" priority="547"/>
    <cfRule type="duplicateValues" dxfId="1186" priority="548"/>
    <cfRule type="duplicateValues" dxfId="1185" priority="549"/>
    <cfRule type="duplicateValues" dxfId="1184" priority="550"/>
    <cfRule type="duplicateValues" dxfId="1183" priority="551"/>
    <cfRule type="duplicateValues" dxfId="1182" priority="552"/>
    <cfRule type="duplicateValues" dxfId="1181" priority="553"/>
    <cfRule type="duplicateValues" dxfId="1180" priority="554"/>
    <cfRule type="duplicateValues" dxfId="1179" priority="555"/>
    <cfRule type="duplicateValues" dxfId="1178" priority="556"/>
    <cfRule type="duplicateValues" dxfId="1177" priority="557"/>
    <cfRule type="duplicateValues" dxfId="1176" priority="558"/>
    <cfRule type="duplicateValues" dxfId="1175" priority="559"/>
    <cfRule type="duplicateValues" dxfId="1174" priority="560"/>
    <cfRule type="duplicateValues" dxfId="1173" priority="561"/>
    <cfRule type="duplicateValues" dxfId="1172" priority="562"/>
    <cfRule type="duplicateValues" dxfId="1171" priority="563"/>
    <cfRule type="duplicateValues" dxfId="1170" priority="564"/>
    <cfRule type="duplicateValues" dxfId="1169" priority="565"/>
    <cfRule type="duplicateValues" dxfId="1168" priority="566"/>
    <cfRule type="duplicateValues" dxfId="1167" priority="567"/>
    <cfRule type="duplicateValues" dxfId="1166" priority="568"/>
    <cfRule type="duplicateValues" dxfId="1165" priority="569"/>
    <cfRule type="duplicateValues" dxfId="1164" priority="570"/>
    <cfRule type="duplicateValues" dxfId="1163" priority="571"/>
    <cfRule type="duplicateValues" dxfId="1162" priority="572"/>
    <cfRule type="duplicateValues" dxfId="1161" priority="573"/>
    <cfRule type="duplicateValues" dxfId="1160" priority="574"/>
    <cfRule type="duplicateValues" dxfId="1159" priority="575"/>
    <cfRule type="duplicateValues" dxfId="1158" priority="576"/>
    <cfRule type="duplicateValues" dxfId="1157" priority="577"/>
    <cfRule type="duplicateValues" dxfId="1156" priority="578"/>
    <cfRule type="duplicateValues" dxfId="1155" priority="579"/>
    <cfRule type="duplicateValues" dxfId="1154" priority="580"/>
    <cfRule type="duplicateValues" dxfId="1153" priority="581"/>
    <cfRule type="duplicateValues" dxfId="1152" priority="582"/>
    <cfRule type="duplicateValues" dxfId="1151" priority="583"/>
    <cfRule type="duplicateValues" dxfId="1150" priority="584"/>
    <cfRule type="duplicateValues" dxfId="1149" priority="585"/>
    <cfRule type="duplicateValues" dxfId="1148" priority="586"/>
    <cfRule type="duplicateValues" dxfId="1147" priority="587"/>
    <cfRule type="duplicateValues" dxfId="1146" priority="588"/>
    <cfRule type="duplicateValues" dxfId="1145" priority="589"/>
    <cfRule type="duplicateValues" dxfId="1144" priority="590"/>
    <cfRule type="duplicateValues" dxfId="1143" priority="591"/>
    <cfRule type="duplicateValues" dxfId="1142" priority="592"/>
    <cfRule type="duplicateValues" dxfId="1141" priority="593"/>
    <cfRule type="duplicateValues" dxfId="1140" priority="594"/>
    <cfRule type="duplicateValues" dxfId="1139" priority="595"/>
    <cfRule type="duplicateValues" dxfId="1138" priority="596"/>
    <cfRule type="duplicateValues" dxfId="1137" priority="597"/>
    <cfRule type="duplicateValues" dxfId="1136" priority="598"/>
    <cfRule type="duplicateValues" dxfId="1135" priority="599"/>
    <cfRule type="duplicateValues" dxfId="1134" priority="600"/>
    <cfRule type="duplicateValues" dxfId="1133" priority="601"/>
    <cfRule type="duplicateValues" dxfId="1132" priority="602"/>
    <cfRule type="duplicateValues" dxfId="1131" priority="603"/>
    <cfRule type="duplicateValues" dxfId="1130" priority="604"/>
    <cfRule type="duplicateValues" dxfId="1129" priority="605"/>
    <cfRule type="duplicateValues" dxfId="1128" priority="606"/>
    <cfRule type="duplicateValues" dxfId="1127" priority="607"/>
    <cfRule type="duplicateValues" dxfId="1126" priority="608"/>
    <cfRule type="duplicateValues" dxfId="1125" priority="609"/>
    <cfRule type="duplicateValues" dxfId="1124" priority="610"/>
    <cfRule type="duplicateValues" dxfId="1123" priority="611"/>
    <cfRule type="duplicateValues" dxfId="1122" priority="612"/>
    <cfRule type="duplicateValues" dxfId="1121" priority="613"/>
    <cfRule type="duplicateValues" dxfId="1120" priority="614"/>
    <cfRule type="duplicateValues" dxfId="1119" priority="615"/>
    <cfRule type="duplicateValues" dxfId="1118" priority="616"/>
    <cfRule type="duplicateValues" dxfId="1117" priority="617"/>
    <cfRule type="duplicateValues" dxfId="1116" priority="618"/>
    <cfRule type="duplicateValues" dxfId="1115" priority="619"/>
  </conditionalFormatting>
  <conditionalFormatting sqref="F291:F294">
    <cfRule type="duplicateValues" dxfId="1114" priority="217"/>
    <cfRule type="duplicateValues" dxfId="1113" priority="218"/>
    <cfRule type="duplicateValues" dxfId="1112" priority="219"/>
    <cfRule type="duplicateValues" dxfId="1111" priority="220"/>
    <cfRule type="duplicateValues" dxfId="1110" priority="221"/>
    <cfRule type="duplicateValues" dxfId="1109" priority="222"/>
    <cfRule type="duplicateValues" dxfId="1108" priority="223"/>
    <cfRule type="duplicateValues" dxfId="1107" priority="224"/>
    <cfRule type="duplicateValues" dxfId="1106" priority="225"/>
    <cfRule type="duplicateValues" dxfId="1105" priority="226"/>
    <cfRule type="duplicateValues" dxfId="1104" priority="227"/>
    <cfRule type="duplicateValues" dxfId="1103" priority="228"/>
    <cfRule type="duplicateValues" dxfId="1102" priority="229"/>
    <cfRule type="duplicateValues" dxfId="1101" priority="230"/>
    <cfRule type="duplicateValues" dxfId="1100" priority="231"/>
    <cfRule type="duplicateValues" dxfId="1099" priority="232"/>
    <cfRule type="duplicateValues" dxfId="1098" priority="233"/>
    <cfRule type="duplicateValues" dxfId="1097" priority="234"/>
    <cfRule type="duplicateValues" dxfId="1096" priority="235"/>
    <cfRule type="duplicateValues" dxfId="1095" priority="236"/>
    <cfRule type="duplicateValues" dxfId="1094" priority="237"/>
    <cfRule type="duplicateValues" dxfId="1093" priority="238"/>
    <cfRule type="duplicateValues" dxfId="1092" priority="239"/>
    <cfRule type="duplicateValues" dxfId="1091" priority="240"/>
    <cfRule type="duplicateValues" dxfId="1090" priority="241"/>
    <cfRule type="duplicateValues" dxfId="1089" priority="242"/>
    <cfRule type="duplicateValues" dxfId="1088" priority="243"/>
    <cfRule type="duplicateValues" dxfId="1087" priority="244"/>
    <cfRule type="duplicateValues" dxfId="1086" priority="245"/>
    <cfRule type="duplicateValues" dxfId="1085" priority="246"/>
    <cfRule type="duplicateValues" dxfId="1084" priority="247"/>
    <cfRule type="duplicateValues" dxfId="1083" priority="248"/>
    <cfRule type="duplicateValues" dxfId="1082" priority="249"/>
    <cfRule type="duplicateValues" dxfId="1081" priority="250"/>
    <cfRule type="duplicateValues" dxfId="1080" priority="251"/>
    <cfRule type="duplicateValues" dxfId="1079" priority="252"/>
    <cfRule type="duplicateValues" dxfId="1078" priority="253"/>
    <cfRule type="duplicateValues" dxfId="1077" priority="254"/>
    <cfRule type="duplicateValues" dxfId="1076" priority="255"/>
    <cfRule type="duplicateValues" dxfId="1075" priority="256"/>
    <cfRule type="duplicateValues" dxfId="1074" priority="257"/>
    <cfRule type="duplicateValues" dxfId="1073" priority="258"/>
    <cfRule type="duplicateValues" dxfId="1072" priority="259"/>
    <cfRule type="duplicateValues" dxfId="1071" priority="260"/>
    <cfRule type="duplicateValues" dxfId="1070" priority="261"/>
    <cfRule type="duplicateValues" dxfId="1069" priority="262"/>
    <cfRule type="duplicateValues" dxfId="1068" priority="263"/>
    <cfRule type="duplicateValues" dxfId="1067" priority="972"/>
    <cfRule type="duplicateValues" dxfId="1066" priority="973"/>
    <cfRule type="duplicateValues" dxfId="1065" priority="974"/>
    <cfRule type="duplicateValues" dxfId="1064" priority="975"/>
    <cfRule type="duplicateValues" dxfId="1063" priority="976"/>
    <cfRule type="duplicateValues" dxfId="1062" priority="977"/>
    <cfRule type="duplicateValues" dxfId="1061" priority="978"/>
    <cfRule type="duplicateValues" dxfId="1060" priority="979"/>
    <cfRule type="duplicateValues" dxfId="1059" priority="980"/>
    <cfRule type="duplicateValues" dxfId="1058" priority="981"/>
    <cfRule type="duplicateValues" dxfId="1057" priority="982"/>
    <cfRule type="duplicateValues" dxfId="1056" priority="983"/>
    <cfRule type="duplicateValues" dxfId="1055" priority="984"/>
    <cfRule type="duplicateValues" dxfId="1054" priority="985"/>
    <cfRule type="duplicateValues" dxfId="1053" priority="986"/>
    <cfRule type="duplicateValues" dxfId="1052" priority="987"/>
    <cfRule type="duplicateValues" dxfId="1051" priority="988"/>
    <cfRule type="duplicateValues" dxfId="1050" priority="989"/>
    <cfRule type="duplicateValues" dxfId="1049" priority="990"/>
    <cfRule type="duplicateValues" dxfId="1048" priority="991"/>
    <cfRule type="duplicateValues" dxfId="1047" priority="992"/>
    <cfRule type="duplicateValues" dxfId="1046" priority="993"/>
    <cfRule type="duplicateValues" dxfId="1045" priority="994"/>
    <cfRule type="duplicateValues" dxfId="1044" priority="995"/>
    <cfRule type="duplicateValues" dxfId="1043" priority="996"/>
    <cfRule type="duplicateValues" dxfId="1042" priority="997"/>
    <cfRule type="duplicateValues" dxfId="1041" priority="998"/>
    <cfRule type="duplicateValues" dxfId="1040" priority="999"/>
    <cfRule type="duplicateValues" dxfId="1039" priority="1000"/>
    <cfRule type="duplicateValues" dxfId="1038" priority="1001"/>
    <cfRule type="duplicateValues" dxfId="1037" priority="1002"/>
    <cfRule type="duplicateValues" dxfId="1036" priority="1003"/>
    <cfRule type="duplicateValues" dxfId="1035" priority="1004"/>
    <cfRule type="duplicateValues" dxfId="1034" priority="1005"/>
    <cfRule type="duplicateValues" dxfId="1033" priority="1006"/>
    <cfRule type="duplicateValues" dxfId="1032" priority="1007"/>
    <cfRule type="duplicateValues" dxfId="1031" priority="1008"/>
    <cfRule type="duplicateValues" dxfId="1030" priority="1009"/>
    <cfRule type="duplicateValues" dxfId="1029" priority="1010"/>
    <cfRule type="duplicateValues" dxfId="1028" priority="1011"/>
    <cfRule type="duplicateValues" dxfId="1027" priority="1012"/>
    <cfRule type="duplicateValues" dxfId="1026" priority="1013"/>
  </conditionalFormatting>
  <conditionalFormatting sqref="F294">
    <cfRule type="duplicateValues" dxfId="1025" priority="25"/>
    <cfRule type="duplicateValues" dxfId="1024" priority="26"/>
    <cfRule type="duplicateValues" dxfId="1023" priority="27"/>
    <cfRule type="duplicateValues" dxfId="1022" priority="28"/>
    <cfRule type="duplicateValues" dxfId="1021" priority="29"/>
    <cfRule type="duplicateValues" dxfId="1020" priority="30"/>
    <cfRule type="duplicateValues" dxfId="1019" priority="31"/>
    <cfRule type="duplicateValues" dxfId="1018" priority="32"/>
    <cfRule type="duplicateValues" dxfId="1017" priority="33"/>
    <cfRule type="duplicateValues" dxfId="1016" priority="34"/>
    <cfRule type="duplicateValues" dxfId="1015" priority="35"/>
    <cfRule type="duplicateValues" dxfId="1014" priority="36"/>
    <cfRule type="duplicateValues" dxfId="1013" priority="37"/>
    <cfRule type="duplicateValues" dxfId="1012" priority="38"/>
    <cfRule type="duplicateValues" dxfId="1011" priority="39"/>
    <cfRule type="duplicateValues" dxfId="1010" priority="40"/>
    <cfRule type="duplicateValues" dxfId="1009" priority="41"/>
    <cfRule type="duplicateValues" dxfId="1008" priority="42"/>
    <cfRule type="duplicateValues" dxfId="1007" priority="43"/>
    <cfRule type="duplicateValues" dxfId="1006" priority="44"/>
    <cfRule type="duplicateValues" dxfId="1005" priority="45"/>
    <cfRule type="duplicateValues" dxfId="1004" priority="46"/>
    <cfRule type="duplicateValues" dxfId="1003" priority="47"/>
    <cfRule type="duplicateValues" dxfId="1002" priority="48"/>
    <cfRule type="duplicateValues" dxfId="1001" priority="49"/>
    <cfRule type="duplicateValues" dxfId="1000" priority="50"/>
    <cfRule type="duplicateValues" dxfId="999" priority="51"/>
    <cfRule type="duplicateValues" dxfId="998" priority="52"/>
    <cfRule type="duplicateValues" dxfId="997" priority="53"/>
    <cfRule type="duplicateValues" dxfId="996" priority="54"/>
    <cfRule type="duplicateValues" dxfId="995" priority="55"/>
    <cfRule type="duplicateValues" dxfId="994" priority="56"/>
    <cfRule type="duplicateValues" dxfId="993" priority="57"/>
    <cfRule type="duplicateValues" dxfId="992" priority="58"/>
    <cfRule type="duplicateValues" dxfId="991" priority="59"/>
    <cfRule type="duplicateValues" dxfId="990" priority="60"/>
    <cfRule type="duplicateValues" dxfId="989" priority="61"/>
    <cfRule type="duplicateValues" dxfId="988" priority="62"/>
    <cfRule type="duplicateValues" dxfId="987" priority="63"/>
    <cfRule type="duplicateValues" dxfId="986" priority="64"/>
    <cfRule type="duplicateValues" dxfId="985" priority="65"/>
    <cfRule type="duplicateValues" dxfId="984" priority="66"/>
    <cfRule type="duplicateValues" dxfId="983" priority="67"/>
    <cfRule type="duplicateValues" dxfId="982" priority="68"/>
    <cfRule type="duplicateValues" dxfId="981" priority="69"/>
    <cfRule type="duplicateValues" dxfId="980" priority="70"/>
    <cfRule type="duplicateValues" dxfId="979" priority="71"/>
    <cfRule type="duplicateValues" dxfId="978" priority="72"/>
    <cfRule type="duplicateValues" dxfId="977" priority="73"/>
    <cfRule type="duplicateValues" dxfId="976" priority="74"/>
    <cfRule type="duplicateValues" dxfId="975" priority="75"/>
    <cfRule type="duplicateValues" dxfId="974" priority="76"/>
    <cfRule type="duplicateValues" dxfId="973" priority="77"/>
    <cfRule type="duplicateValues" dxfId="972" priority="78"/>
    <cfRule type="duplicateValues" dxfId="971" priority="79"/>
    <cfRule type="duplicateValues" dxfId="970" priority="80"/>
    <cfRule type="duplicateValues" dxfId="969" priority="81"/>
    <cfRule type="duplicateValues" dxfId="968" priority="82"/>
    <cfRule type="duplicateValues" dxfId="967" priority="83"/>
    <cfRule type="duplicateValues" dxfId="966" priority="84"/>
    <cfRule type="duplicateValues" dxfId="965" priority="85"/>
    <cfRule type="duplicateValues" dxfId="964" priority="86"/>
    <cfRule type="duplicateValues" dxfId="963" priority="87"/>
    <cfRule type="duplicateValues" dxfId="962" priority="88"/>
    <cfRule type="duplicateValues" dxfId="961" priority="89"/>
    <cfRule type="duplicateValues" dxfId="960" priority="90"/>
    <cfRule type="duplicateValues" dxfId="959" priority="91"/>
    <cfRule type="duplicateValues" dxfId="958" priority="92"/>
    <cfRule type="duplicateValues" dxfId="957" priority="93"/>
    <cfRule type="duplicateValues" dxfId="956" priority="94"/>
    <cfRule type="duplicateValues" dxfId="955" priority="95"/>
    <cfRule type="duplicateValues" dxfId="954" priority="96"/>
    <cfRule type="duplicateValues" dxfId="953" priority="97"/>
    <cfRule type="duplicateValues" dxfId="952" priority="98"/>
    <cfRule type="duplicateValues" dxfId="951" priority="99"/>
    <cfRule type="duplicateValues" dxfId="950" priority="100"/>
    <cfRule type="duplicateValues" dxfId="949" priority="101"/>
    <cfRule type="duplicateValues" dxfId="948" priority="102"/>
    <cfRule type="duplicateValues" dxfId="947" priority="103"/>
    <cfRule type="duplicateValues" dxfId="946" priority="104"/>
    <cfRule type="duplicateValues" dxfId="945" priority="105"/>
    <cfRule type="duplicateValues" dxfId="944" priority="106"/>
    <cfRule type="duplicateValues" dxfId="943" priority="107"/>
    <cfRule type="duplicateValues" dxfId="942" priority="108"/>
    <cfRule type="duplicateValues" dxfId="941" priority="109"/>
    <cfRule type="duplicateValues" dxfId="940" priority="110"/>
    <cfRule type="duplicateValues" dxfId="939" priority="111"/>
    <cfRule type="duplicateValues" dxfId="938" priority="112"/>
    <cfRule type="duplicateValues" dxfId="937" priority="113"/>
    <cfRule type="duplicateValues" dxfId="936" priority="114"/>
    <cfRule type="duplicateValues" dxfId="935" priority="115"/>
    <cfRule type="duplicateValues" dxfId="934" priority="116"/>
    <cfRule type="duplicateValues" dxfId="933" priority="117"/>
    <cfRule type="duplicateValues" dxfId="932" priority="118"/>
    <cfRule type="duplicateValues" dxfId="931" priority="119"/>
    <cfRule type="duplicateValues" dxfId="930" priority="120"/>
    <cfRule type="duplicateValues" dxfId="929" priority="121"/>
  </conditionalFormatting>
  <conditionalFormatting sqref="F295">
    <cfRule type="duplicateValues" dxfId="928" priority="465"/>
    <cfRule type="duplicateValues" dxfId="927" priority="466"/>
    <cfRule type="duplicateValues" dxfId="926" priority="467"/>
    <cfRule type="duplicateValues" dxfId="925" priority="468"/>
    <cfRule type="duplicateValues" dxfId="924" priority="469"/>
    <cfRule type="duplicateValues" dxfId="923" priority="470"/>
    <cfRule type="duplicateValues" dxfId="922" priority="471"/>
    <cfRule type="duplicateValues" dxfId="921" priority="472"/>
    <cfRule type="duplicateValues" dxfId="920" priority="473"/>
    <cfRule type="duplicateValues" dxfId="919" priority="474"/>
    <cfRule type="duplicateValues" dxfId="918" priority="475"/>
    <cfRule type="duplicateValues" dxfId="917" priority="476"/>
    <cfRule type="duplicateValues" dxfId="916" priority="477"/>
    <cfRule type="duplicateValues" dxfId="915" priority="478"/>
    <cfRule type="duplicateValues" dxfId="914" priority="479"/>
    <cfRule type="duplicateValues" dxfId="913" priority="480"/>
    <cfRule type="duplicateValues" dxfId="912" priority="481"/>
    <cfRule type="duplicateValues" dxfId="911" priority="482"/>
    <cfRule type="duplicateValues" dxfId="910" priority="483"/>
    <cfRule type="duplicateValues" dxfId="909" priority="484"/>
    <cfRule type="duplicateValues" dxfId="908" priority="485"/>
    <cfRule type="duplicateValues" dxfId="907" priority="486"/>
    <cfRule type="duplicateValues" dxfId="906" priority="487"/>
    <cfRule type="duplicateValues" dxfId="905" priority="488"/>
    <cfRule type="duplicateValues" dxfId="904" priority="489"/>
    <cfRule type="duplicateValues" dxfId="903" priority="490"/>
    <cfRule type="duplicateValues" dxfId="902" priority="491"/>
    <cfRule type="duplicateValues" dxfId="901" priority="492"/>
    <cfRule type="duplicateValues" dxfId="900" priority="493"/>
    <cfRule type="duplicateValues" dxfId="899" priority="494"/>
    <cfRule type="duplicateValues" dxfId="898" priority="495"/>
    <cfRule type="duplicateValues" dxfId="897" priority="496"/>
    <cfRule type="duplicateValues" dxfId="896" priority="497"/>
    <cfRule type="duplicateValues" dxfId="895" priority="498"/>
    <cfRule type="duplicateValues" dxfId="894" priority="499"/>
    <cfRule type="duplicateValues" dxfId="893" priority="500"/>
    <cfRule type="duplicateValues" dxfId="892" priority="501"/>
    <cfRule type="duplicateValues" dxfId="891" priority="502"/>
    <cfRule type="duplicateValues" dxfId="890" priority="503"/>
    <cfRule type="duplicateValues" dxfId="889" priority="504"/>
    <cfRule type="duplicateValues" dxfId="888" priority="505"/>
    <cfRule type="duplicateValues" dxfId="887" priority="506"/>
    <cfRule type="duplicateValues" dxfId="886" priority="507"/>
    <cfRule type="duplicateValues" dxfId="885" priority="508"/>
    <cfRule type="duplicateValues" dxfId="884" priority="509"/>
    <cfRule type="duplicateValues" dxfId="883" priority="510"/>
    <cfRule type="duplicateValues" dxfId="882" priority="511"/>
    <cfRule type="duplicateValues" dxfId="881" priority="512"/>
    <cfRule type="duplicateValues" dxfId="880" priority="513"/>
    <cfRule type="duplicateValues" dxfId="879" priority="514"/>
    <cfRule type="duplicateValues" dxfId="878" priority="515"/>
    <cfRule type="duplicateValues" dxfId="877" priority="516"/>
    <cfRule type="duplicateValues" dxfId="876" priority="517"/>
    <cfRule type="duplicateValues" dxfId="875" priority="518"/>
    <cfRule type="duplicateValues" dxfId="874" priority="519"/>
    <cfRule type="duplicateValues" dxfId="873" priority="520"/>
    <cfRule type="duplicateValues" dxfId="872" priority="521"/>
    <cfRule type="duplicateValues" dxfId="871" priority="522"/>
    <cfRule type="duplicateValues" dxfId="870" priority="523"/>
    <cfRule type="duplicateValues" dxfId="869" priority="524"/>
    <cfRule type="duplicateValues" dxfId="868" priority="525"/>
    <cfRule type="duplicateValues" dxfId="867" priority="526"/>
    <cfRule type="duplicateValues" dxfId="866" priority="527"/>
    <cfRule type="duplicateValues" dxfId="865" priority="528"/>
    <cfRule type="duplicateValues" dxfId="864" priority="529"/>
    <cfRule type="duplicateValues" dxfId="863" priority="530"/>
  </conditionalFormatting>
  <conditionalFormatting sqref="F295:F324 F277:F289 F263:F275 F327:F338 F252:F261">
    <cfRule type="duplicateValues" dxfId="862" priority="1104"/>
  </conditionalFormatting>
  <conditionalFormatting sqref="F297:F298">
    <cfRule type="duplicateValues" dxfId="861" priority="141"/>
    <cfRule type="duplicateValues" dxfId="860" priority="142"/>
    <cfRule type="duplicateValues" dxfId="859" priority="143"/>
    <cfRule type="duplicateValues" dxfId="858" priority="144"/>
    <cfRule type="duplicateValues" dxfId="857" priority="145"/>
    <cfRule type="duplicateValues" dxfId="856" priority="146"/>
    <cfRule type="duplicateValues" dxfId="855" priority="147"/>
    <cfRule type="duplicateValues" dxfId="854" priority="148"/>
    <cfRule type="duplicateValues" dxfId="853" priority="149"/>
    <cfRule type="duplicateValues" dxfId="852" priority="150"/>
    <cfRule type="duplicateValues" dxfId="851" priority="151"/>
    <cfRule type="duplicateValues" dxfId="850" priority="152"/>
    <cfRule type="duplicateValues" dxfId="849" priority="153"/>
    <cfRule type="duplicateValues" dxfId="848" priority="154"/>
    <cfRule type="duplicateValues" dxfId="847" priority="155"/>
    <cfRule type="duplicateValues" dxfId="846" priority="156"/>
    <cfRule type="duplicateValues" dxfId="845" priority="157"/>
    <cfRule type="duplicateValues" dxfId="844" priority="158"/>
    <cfRule type="duplicateValues" dxfId="843" priority="159"/>
    <cfRule type="duplicateValues" dxfId="842" priority="160"/>
    <cfRule type="duplicateValues" dxfId="841" priority="161"/>
    <cfRule type="duplicateValues" dxfId="840" priority="162"/>
    <cfRule type="duplicateValues" dxfId="839" priority="163"/>
    <cfRule type="duplicateValues" dxfId="838" priority="164"/>
    <cfRule type="duplicateValues" dxfId="837" priority="165"/>
    <cfRule type="duplicateValues" dxfId="836" priority="166"/>
    <cfRule type="duplicateValues" dxfId="835" priority="167"/>
    <cfRule type="duplicateValues" dxfId="834" priority="168"/>
    <cfRule type="duplicateValues" dxfId="833" priority="169"/>
    <cfRule type="duplicateValues" dxfId="832" priority="170"/>
    <cfRule type="duplicateValues" dxfId="831" priority="171"/>
    <cfRule type="duplicateValues" dxfId="830" priority="172"/>
    <cfRule type="duplicateValues" dxfId="829" priority="173"/>
    <cfRule type="duplicateValues" dxfId="828" priority="174"/>
    <cfRule type="duplicateValues" dxfId="827" priority="175"/>
    <cfRule type="duplicateValues" dxfId="826" priority="176"/>
    <cfRule type="duplicateValues" dxfId="825" priority="177"/>
    <cfRule type="duplicateValues" dxfId="824" priority="178"/>
    <cfRule type="duplicateValues" dxfId="823" priority="179"/>
    <cfRule type="duplicateValues" dxfId="822" priority="180"/>
    <cfRule type="duplicateValues" dxfId="821" priority="181"/>
    <cfRule type="duplicateValues" dxfId="820" priority="182"/>
    <cfRule type="duplicateValues" dxfId="819" priority="183"/>
    <cfRule type="duplicateValues" dxfId="818" priority="184"/>
    <cfRule type="duplicateValues" dxfId="817" priority="185"/>
    <cfRule type="duplicateValues" dxfId="816" priority="186"/>
    <cfRule type="duplicateValues" dxfId="815" priority="187"/>
    <cfRule type="duplicateValues" dxfId="814" priority="188"/>
    <cfRule type="duplicateValues" dxfId="813" priority="189"/>
    <cfRule type="duplicateValues" dxfId="812" priority="190"/>
    <cfRule type="duplicateValues" dxfId="811" priority="191"/>
    <cfRule type="duplicateValues" dxfId="810" priority="192"/>
    <cfRule type="duplicateValues" dxfId="809" priority="193"/>
    <cfRule type="duplicateValues" dxfId="808" priority="194"/>
    <cfRule type="duplicateValues" dxfId="807" priority="195"/>
    <cfRule type="duplicateValues" dxfId="806" priority="196"/>
    <cfRule type="duplicateValues" dxfId="805" priority="197"/>
    <cfRule type="duplicateValues" dxfId="804" priority="198"/>
    <cfRule type="duplicateValues" dxfId="803" priority="199"/>
    <cfRule type="duplicateValues" dxfId="802" priority="200"/>
    <cfRule type="duplicateValues" dxfId="801" priority="201"/>
    <cfRule type="duplicateValues" dxfId="800" priority="202"/>
    <cfRule type="duplicateValues" dxfId="799" priority="203"/>
    <cfRule type="duplicateValues" dxfId="798" priority="204"/>
    <cfRule type="duplicateValues" dxfId="797" priority="205"/>
    <cfRule type="duplicateValues" dxfId="796" priority="206"/>
    <cfRule type="duplicateValues" dxfId="795" priority="207"/>
    <cfRule type="duplicateValues" dxfId="794" priority="208"/>
    <cfRule type="duplicateValues" dxfId="793" priority="209"/>
    <cfRule type="duplicateValues" dxfId="792" priority="210"/>
    <cfRule type="duplicateValues" dxfId="791" priority="211"/>
    <cfRule type="duplicateValues" dxfId="790" priority="212"/>
    <cfRule type="duplicateValues" dxfId="789" priority="213"/>
    <cfRule type="duplicateValues" dxfId="788" priority="214"/>
    <cfRule type="duplicateValues" dxfId="787" priority="215"/>
    <cfRule type="duplicateValues" dxfId="786" priority="216"/>
  </conditionalFormatting>
  <conditionalFormatting sqref="F298:F300">
    <cfRule type="duplicateValues" dxfId="785" priority="21"/>
    <cfRule type="duplicateValues" dxfId="784" priority="22"/>
    <cfRule type="duplicateValues" dxfId="783" priority="23"/>
    <cfRule type="duplicateValues" dxfId="782" priority="24"/>
    <cfRule type="duplicateValues" dxfId="781" priority="1143"/>
    <cfRule type="duplicateValues" dxfId="780" priority="1144"/>
    <cfRule type="duplicateValues" dxfId="779" priority="1145"/>
    <cfRule type="duplicateValues" dxfId="778" priority="1146"/>
    <cfRule type="duplicateValues" dxfId="777" priority="1147"/>
    <cfRule type="duplicateValues" dxfId="776" priority="1148"/>
    <cfRule type="duplicateValues" dxfId="775" priority="1149"/>
    <cfRule type="duplicateValues" dxfId="774" priority="1150"/>
    <cfRule type="duplicateValues" dxfId="773" priority="1151"/>
    <cfRule type="duplicateValues" dxfId="772" priority="1152"/>
    <cfRule type="duplicateValues" dxfId="771" priority="1153"/>
    <cfRule type="duplicateValues" dxfId="770" priority="1154"/>
    <cfRule type="duplicateValues" dxfId="769" priority="1155"/>
    <cfRule type="duplicateValues" dxfId="768" priority="1156"/>
  </conditionalFormatting>
  <conditionalFormatting sqref="F299">
    <cfRule type="duplicateValues" dxfId="767" priority="17"/>
    <cfRule type="duplicateValues" dxfId="766" priority="18"/>
    <cfRule type="duplicateValues" dxfId="765" priority="19"/>
    <cfRule type="duplicateValues" dxfId="764" priority="20"/>
    <cfRule type="duplicateValues" dxfId="763" priority="389"/>
    <cfRule type="duplicateValues" dxfId="762" priority="390"/>
    <cfRule type="duplicateValues" dxfId="761" priority="391"/>
    <cfRule type="duplicateValues" dxfId="760" priority="392"/>
    <cfRule type="duplicateValues" dxfId="759" priority="393"/>
    <cfRule type="duplicateValues" dxfId="758" priority="394"/>
    <cfRule type="duplicateValues" dxfId="757" priority="395"/>
    <cfRule type="duplicateValues" dxfId="756" priority="396"/>
    <cfRule type="duplicateValues" dxfId="755" priority="397"/>
    <cfRule type="duplicateValues" dxfId="754" priority="398"/>
    <cfRule type="duplicateValues" dxfId="753" priority="399"/>
    <cfRule type="duplicateValues" dxfId="752" priority="400"/>
    <cfRule type="duplicateValues" dxfId="751" priority="401"/>
    <cfRule type="duplicateValues" dxfId="750" priority="402"/>
    <cfRule type="duplicateValues" dxfId="749" priority="403"/>
    <cfRule type="duplicateValues" dxfId="748" priority="404"/>
    <cfRule type="duplicateValues" dxfId="747" priority="405"/>
    <cfRule type="duplicateValues" dxfId="746" priority="406"/>
    <cfRule type="duplicateValues" dxfId="745" priority="407"/>
    <cfRule type="duplicateValues" dxfId="744" priority="408"/>
    <cfRule type="duplicateValues" dxfId="743" priority="409"/>
    <cfRule type="duplicateValues" dxfId="742" priority="410"/>
    <cfRule type="duplicateValues" dxfId="741" priority="411"/>
    <cfRule type="duplicateValues" dxfId="740" priority="412"/>
    <cfRule type="duplicateValues" dxfId="739" priority="413"/>
    <cfRule type="duplicateValues" dxfId="738" priority="414"/>
    <cfRule type="duplicateValues" dxfId="737" priority="415"/>
    <cfRule type="duplicateValues" dxfId="736" priority="416"/>
    <cfRule type="duplicateValues" dxfId="735" priority="417"/>
    <cfRule type="duplicateValues" dxfId="734" priority="418"/>
    <cfRule type="duplicateValues" dxfId="733" priority="419"/>
    <cfRule type="duplicateValues" dxfId="732" priority="420"/>
    <cfRule type="duplicateValues" dxfId="731" priority="421"/>
    <cfRule type="duplicateValues" dxfId="730" priority="422"/>
    <cfRule type="duplicateValues" dxfId="729" priority="423"/>
    <cfRule type="duplicateValues" dxfId="728" priority="424"/>
    <cfRule type="duplicateValues" dxfId="727" priority="425"/>
    <cfRule type="duplicateValues" dxfId="726" priority="426"/>
    <cfRule type="duplicateValues" dxfId="725" priority="427"/>
    <cfRule type="duplicateValues" dxfId="724" priority="428"/>
    <cfRule type="duplicateValues" dxfId="723" priority="429"/>
    <cfRule type="duplicateValues" dxfId="722" priority="430"/>
    <cfRule type="duplicateValues" dxfId="721" priority="431"/>
    <cfRule type="duplicateValues" dxfId="720" priority="432"/>
    <cfRule type="duplicateValues" dxfId="719" priority="433"/>
    <cfRule type="duplicateValues" dxfId="718" priority="434"/>
    <cfRule type="duplicateValues" dxfId="717" priority="435"/>
    <cfRule type="duplicateValues" dxfId="716" priority="436"/>
    <cfRule type="duplicateValues" dxfId="715" priority="437"/>
    <cfRule type="duplicateValues" dxfId="714" priority="438"/>
    <cfRule type="duplicateValues" dxfId="713" priority="439"/>
    <cfRule type="duplicateValues" dxfId="712" priority="440"/>
    <cfRule type="duplicateValues" dxfId="711" priority="441"/>
    <cfRule type="duplicateValues" dxfId="710" priority="442"/>
    <cfRule type="duplicateValues" dxfId="709" priority="443"/>
    <cfRule type="duplicateValues" dxfId="708" priority="444"/>
    <cfRule type="duplicateValues" dxfId="707" priority="445"/>
    <cfRule type="duplicateValues" dxfId="706" priority="446"/>
    <cfRule type="duplicateValues" dxfId="705" priority="447"/>
    <cfRule type="duplicateValues" dxfId="704" priority="448"/>
    <cfRule type="duplicateValues" dxfId="703" priority="449"/>
    <cfRule type="duplicateValues" dxfId="702" priority="450"/>
    <cfRule type="duplicateValues" dxfId="701" priority="451"/>
    <cfRule type="duplicateValues" dxfId="700" priority="452"/>
    <cfRule type="duplicateValues" dxfId="699" priority="453"/>
    <cfRule type="duplicateValues" dxfId="698" priority="454"/>
    <cfRule type="duplicateValues" dxfId="697" priority="455"/>
    <cfRule type="duplicateValues" dxfId="696" priority="456"/>
    <cfRule type="duplicateValues" dxfId="695" priority="457"/>
    <cfRule type="duplicateValues" dxfId="694" priority="458"/>
    <cfRule type="duplicateValues" dxfId="693" priority="459"/>
    <cfRule type="duplicateValues" dxfId="692" priority="460"/>
    <cfRule type="duplicateValues" dxfId="691" priority="461"/>
    <cfRule type="duplicateValues" dxfId="690" priority="462"/>
    <cfRule type="duplicateValues" dxfId="689" priority="463"/>
    <cfRule type="duplicateValues" dxfId="688" priority="464"/>
    <cfRule type="duplicateValues" dxfId="687" priority="1157"/>
    <cfRule type="duplicateValues" dxfId="686" priority="1158"/>
    <cfRule type="duplicateValues" dxfId="685" priority="1159"/>
    <cfRule type="duplicateValues" dxfId="684" priority="1160"/>
    <cfRule type="duplicateValues" dxfId="683" priority="1161"/>
    <cfRule type="duplicateValues" dxfId="682" priority="1162"/>
    <cfRule type="duplicateValues" dxfId="681" priority="1163"/>
    <cfRule type="duplicateValues" dxfId="680" priority="1164"/>
    <cfRule type="duplicateValues" dxfId="679" priority="1165"/>
    <cfRule type="duplicateValues" dxfId="678" priority="1166"/>
    <cfRule type="duplicateValues" dxfId="677" priority="1167"/>
    <cfRule type="duplicateValues" dxfId="676" priority="1168"/>
    <cfRule type="duplicateValues" dxfId="675" priority="1169"/>
    <cfRule type="duplicateValues" dxfId="674" priority="1170"/>
  </conditionalFormatting>
  <conditionalFormatting sqref="F300">
    <cfRule type="duplicateValues" dxfId="673" priority="13"/>
    <cfRule type="duplicateValues" dxfId="672" priority="14"/>
    <cfRule type="duplicateValues" dxfId="671" priority="15"/>
    <cfRule type="duplicateValues" dxfId="670" priority="16"/>
    <cfRule type="duplicateValues" dxfId="669" priority="313"/>
    <cfRule type="duplicateValues" dxfId="668" priority="314"/>
    <cfRule type="duplicateValues" dxfId="667" priority="315"/>
    <cfRule type="duplicateValues" dxfId="666" priority="316"/>
    <cfRule type="duplicateValues" dxfId="665" priority="317"/>
    <cfRule type="duplicateValues" dxfId="664" priority="318"/>
    <cfRule type="duplicateValues" dxfId="663" priority="319"/>
    <cfRule type="duplicateValues" dxfId="662" priority="320"/>
    <cfRule type="duplicateValues" dxfId="661" priority="321"/>
    <cfRule type="duplicateValues" dxfId="660" priority="322"/>
    <cfRule type="duplicateValues" dxfId="659" priority="323"/>
    <cfRule type="duplicateValues" dxfId="658" priority="324"/>
    <cfRule type="duplicateValues" dxfId="657" priority="325"/>
    <cfRule type="duplicateValues" dxfId="656" priority="326"/>
    <cfRule type="duplicateValues" dxfId="655" priority="327"/>
    <cfRule type="duplicateValues" dxfId="654" priority="328"/>
    <cfRule type="duplicateValues" dxfId="653" priority="329"/>
    <cfRule type="duplicateValues" dxfId="652" priority="330"/>
    <cfRule type="duplicateValues" dxfId="651" priority="331"/>
    <cfRule type="duplicateValues" dxfId="650" priority="332"/>
    <cfRule type="duplicateValues" dxfId="649" priority="333"/>
    <cfRule type="duplicateValues" dxfId="648" priority="334"/>
    <cfRule type="duplicateValues" dxfId="647" priority="335"/>
    <cfRule type="duplicateValues" dxfId="646" priority="336"/>
    <cfRule type="duplicateValues" dxfId="645" priority="337"/>
    <cfRule type="duplicateValues" dxfId="644" priority="338"/>
    <cfRule type="duplicateValues" dxfId="643" priority="339"/>
    <cfRule type="duplicateValues" dxfId="642" priority="340"/>
    <cfRule type="duplicateValues" dxfId="641" priority="341"/>
    <cfRule type="duplicateValues" dxfId="640" priority="342"/>
    <cfRule type="duplicateValues" dxfId="639" priority="343"/>
    <cfRule type="duplicateValues" dxfId="638" priority="344"/>
    <cfRule type="duplicateValues" dxfId="637" priority="345"/>
    <cfRule type="duplicateValues" dxfId="636" priority="346"/>
    <cfRule type="duplicateValues" dxfId="635" priority="347"/>
    <cfRule type="duplicateValues" dxfId="634" priority="348"/>
    <cfRule type="duplicateValues" dxfId="633" priority="349"/>
    <cfRule type="duplicateValues" dxfId="632" priority="350"/>
    <cfRule type="duplicateValues" dxfId="631" priority="351"/>
    <cfRule type="duplicateValues" dxfId="630" priority="352"/>
    <cfRule type="duplicateValues" dxfId="629" priority="353"/>
    <cfRule type="duplicateValues" dxfId="628" priority="354"/>
    <cfRule type="duplicateValues" dxfId="627" priority="355"/>
    <cfRule type="duplicateValues" dxfId="626" priority="356"/>
    <cfRule type="duplicateValues" dxfId="625" priority="357"/>
    <cfRule type="duplicateValues" dxfId="624" priority="358"/>
    <cfRule type="duplicateValues" dxfId="623" priority="359"/>
    <cfRule type="duplicateValues" dxfId="622" priority="360"/>
    <cfRule type="duplicateValues" dxfId="621" priority="361"/>
    <cfRule type="duplicateValues" dxfId="620" priority="362"/>
    <cfRule type="duplicateValues" dxfId="619" priority="363"/>
    <cfRule type="duplicateValues" dxfId="618" priority="364"/>
    <cfRule type="duplicateValues" dxfId="617" priority="365"/>
    <cfRule type="duplicateValues" dxfId="616" priority="366"/>
    <cfRule type="duplicateValues" dxfId="615" priority="367"/>
    <cfRule type="duplicateValues" dxfId="614" priority="368"/>
    <cfRule type="duplicateValues" dxfId="613" priority="369"/>
    <cfRule type="duplicateValues" dxfId="612" priority="370"/>
    <cfRule type="duplicateValues" dxfId="611" priority="371"/>
    <cfRule type="duplicateValues" dxfId="610" priority="372"/>
    <cfRule type="duplicateValues" dxfId="609" priority="373"/>
    <cfRule type="duplicateValues" dxfId="608" priority="374"/>
    <cfRule type="duplicateValues" dxfId="607" priority="375"/>
    <cfRule type="duplicateValues" dxfId="606" priority="376"/>
    <cfRule type="duplicateValues" dxfId="605" priority="377"/>
    <cfRule type="duplicateValues" dxfId="604" priority="378"/>
    <cfRule type="duplicateValues" dxfId="603" priority="379"/>
    <cfRule type="duplicateValues" dxfId="602" priority="380"/>
    <cfRule type="duplicateValues" dxfId="601" priority="381"/>
    <cfRule type="duplicateValues" dxfId="600" priority="382"/>
    <cfRule type="duplicateValues" dxfId="599" priority="383"/>
    <cfRule type="duplicateValues" dxfId="598" priority="384"/>
    <cfRule type="duplicateValues" dxfId="597" priority="385"/>
    <cfRule type="duplicateValues" dxfId="596" priority="386"/>
    <cfRule type="duplicateValues" dxfId="595" priority="387"/>
    <cfRule type="duplicateValues" dxfId="594" priority="388"/>
    <cfRule type="duplicateValues" dxfId="593" priority="1171"/>
    <cfRule type="duplicateValues" dxfId="592" priority="1172"/>
    <cfRule type="duplicateValues" dxfId="591" priority="1173"/>
    <cfRule type="duplicateValues" dxfId="590" priority="1174"/>
    <cfRule type="duplicateValues" dxfId="589" priority="1175"/>
    <cfRule type="duplicateValues" dxfId="588" priority="1176"/>
    <cfRule type="duplicateValues" dxfId="587" priority="1177"/>
    <cfRule type="duplicateValues" dxfId="586" priority="1178"/>
    <cfRule type="duplicateValues" dxfId="585" priority="1179"/>
    <cfRule type="duplicateValues" dxfId="584" priority="1180"/>
    <cfRule type="duplicateValues" dxfId="583" priority="1181"/>
    <cfRule type="duplicateValues" dxfId="582" priority="1182"/>
    <cfRule type="duplicateValues" dxfId="581" priority="1183"/>
    <cfRule type="duplicateValues" dxfId="580" priority="1184"/>
  </conditionalFormatting>
  <conditionalFormatting sqref="F301:F324 F252:F261 F263:F272 F275 F327:F338">
    <cfRule type="duplicateValues" dxfId="579" priority="1118"/>
  </conditionalFormatting>
  <conditionalFormatting sqref="F301:F324 F263:F272 F252:F261 F275 F327:F338">
    <cfRule type="duplicateValues" dxfId="578" priority="1116"/>
    <cfRule type="duplicateValues" dxfId="577" priority="1117"/>
    <cfRule type="duplicateValues" dxfId="576" priority="1119"/>
  </conditionalFormatting>
  <conditionalFormatting sqref="F301:F324 F263:F275 F327:F338 F252:F261">
    <cfRule type="duplicateValues" dxfId="575" priority="1108"/>
    <cfRule type="duplicateValues" dxfId="574" priority="1110"/>
    <cfRule type="duplicateValues" dxfId="573" priority="1112"/>
    <cfRule type="duplicateValues" dxfId="572" priority="1113"/>
    <cfRule type="duplicateValues" dxfId="571" priority="1114"/>
    <cfRule type="duplicateValues" dxfId="570" priority="1115"/>
  </conditionalFormatting>
  <conditionalFormatting sqref="F301:F324 F295:F296 F263:F275 F277:F282 F327:F338 F252:F261">
    <cfRule type="duplicateValues" dxfId="569" priority="1107"/>
  </conditionalFormatting>
  <conditionalFormatting sqref="F301:F324 F295:F296 F263:F275 F277:F289 F327:F338 F252:F261">
    <cfRule type="duplicateValues" dxfId="568" priority="1105"/>
    <cfRule type="duplicateValues" dxfId="567" priority="1106"/>
  </conditionalFormatting>
  <conditionalFormatting sqref="F301:F324 F296 F263:F275 F327:F338 F252:F261">
    <cfRule type="duplicateValues" dxfId="566" priority="1109"/>
    <cfRule type="duplicateValues" dxfId="565" priority="1111"/>
  </conditionalFormatting>
  <conditionalFormatting sqref="F302 F263:F272 F252:F261 F331:F338">
    <cfRule type="duplicateValues" dxfId="564" priority="134"/>
    <cfRule type="duplicateValues" dxfId="563" priority="135"/>
    <cfRule type="duplicateValues" dxfId="562" priority="136"/>
  </conditionalFormatting>
  <conditionalFormatting sqref="F302 F271:F272 F263:F264 F252:F254 F256 F260 F334">
    <cfRule type="duplicateValues" dxfId="561" priority="130"/>
  </conditionalFormatting>
  <conditionalFormatting sqref="F302 F271:F272 F263:F264 F256 F260 F252:F254 F334">
    <cfRule type="duplicateValues" dxfId="560" priority="131"/>
  </conditionalFormatting>
  <conditionalFormatting sqref="F302">
    <cfRule type="duplicateValues" dxfId="559" priority="129"/>
  </conditionalFormatting>
  <conditionalFormatting sqref="F325">
    <cfRule type="duplicateValues" dxfId="558" priority="283"/>
    <cfRule type="duplicateValues" dxfId="557" priority="284"/>
    <cfRule type="duplicateValues" dxfId="556" priority="285"/>
    <cfRule type="duplicateValues" dxfId="555" priority="286"/>
    <cfRule type="duplicateValues" dxfId="554" priority="287"/>
    <cfRule type="duplicateValues" dxfId="553" priority="288"/>
    <cfRule type="duplicateValues" dxfId="552" priority="289"/>
    <cfRule type="duplicateValues" dxfId="551" priority="290"/>
    <cfRule type="duplicateValues" dxfId="550" priority="291"/>
    <cfRule type="duplicateValues" dxfId="549" priority="292"/>
    <cfRule type="duplicateValues" dxfId="548" priority="293"/>
    <cfRule type="duplicateValues" dxfId="547" priority="294"/>
    <cfRule type="duplicateValues" dxfId="546" priority="295"/>
    <cfRule type="duplicateValues" dxfId="545" priority="296"/>
    <cfRule type="duplicateValues" dxfId="544" priority="297"/>
    <cfRule type="duplicateValues" dxfId="543" priority="298"/>
    <cfRule type="duplicateValues" dxfId="542" priority="299"/>
    <cfRule type="duplicateValues" dxfId="541" priority="300"/>
    <cfRule type="duplicateValues" dxfId="540" priority="301"/>
    <cfRule type="duplicateValues" dxfId="539" priority="302"/>
    <cfRule type="duplicateValues" dxfId="538" priority="303"/>
    <cfRule type="duplicateValues" dxfId="537" priority="304"/>
    <cfRule type="duplicateValues" dxfId="536" priority="305"/>
    <cfRule type="duplicateValues" dxfId="535" priority="306"/>
    <cfRule type="duplicateValues" dxfId="534" priority="307"/>
    <cfRule type="duplicateValues" dxfId="533" priority="308"/>
    <cfRule type="duplicateValues" dxfId="532" priority="309"/>
    <cfRule type="duplicateValues" dxfId="531" priority="310"/>
    <cfRule type="duplicateValues" dxfId="530" priority="311"/>
    <cfRule type="duplicateValues" dxfId="529" priority="312"/>
  </conditionalFormatting>
  <conditionalFormatting sqref="F327:F330 F301 F275 F303:F324">
    <cfRule type="duplicateValues" dxfId="528" priority="1120"/>
    <cfRule type="duplicateValues" dxfId="527" priority="1121"/>
    <cfRule type="duplicateValues" dxfId="526" priority="1122"/>
    <cfRule type="duplicateValues" dxfId="525" priority="1123"/>
    <cfRule type="duplicateValues" dxfId="524" priority="1124"/>
    <cfRule type="duplicateValues" dxfId="523" priority="1125"/>
    <cfRule type="duplicateValues" dxfId="522" priority="1126"/>
    <cfRule type="duplicateValues" dxfId="521" priority="1127"/>
    <cfRule type="duplicateValues" dxfId="520" priority="1128"/>
    <cfRule type="duplicateValues" dxfId="519" priority="1129"/>
    <cfRule type="duplicateValues" dxfId="518" priority="1130"/>
    <cfRule type="duplicateValues" dxfId="517" priority="1131"/>
  </conditionalFormatting>
  <conditionalFormatting sqref="F331">
    <cfRule type="duplicateValues" dxfId="516" priority="835"/>
    <cfRule type="duplicateValues" dxfId="515" priority="836"/>
  </conditionalFormatting>
  <conditionalFormatting sqref="F331:F333 F335:F336">
    <cfRule type="duplicateValues" dxfId="514" priority="278"/>
    <cfRule type="duplicateValues" dxfId="513" priority="279"/>
    <cfRule type="duplicateValues" dxfId="512" priority="280"/>
    <cfRule type="duplicateValues" dxfId="511" priority="281"/>
    <cfRule type="duplicateValues" dxfId="510" priority="282"/>
  </conditionalFormatting>
  <conditionalFormatting sqref="F332:F333 F335:F336">
    <cfRule type="duplicateValues" dxfId="509" priority="833"/>
    <cfRule type="duplicateValues" dxfId="508" priority="834"/>
  </conditionalFormatting>
  <conditionalFormatting sqref="F334">
    <cfRule type="duplicateValues" dxfId="507" priority="837"/>
  </conditionalFormatting>
  <conditionalFormatting sqref="F337">
    <cfRule type="duplicateValues" dxfId="506" priority="1"/>
    <cfRule type="duplicateValues" dxfId="505" priority="2"/>
    <cfRule type="duplicateValues" dxfId="504" priority="3"/>
    <cfRule type="duplicateValues" dxfId="503" priority="4"/>
    <cfRule type="duplicateValues" dxfId="502" priority="1185"/>
    <cfRule type="duplicateValues" dxfId="501" priority="1186"/>
    <cfRule type="duplicateValues" dxfId="500" priority="1187"/>
    <cfRule type="duplicateValues" dxfId="499" priority="1188"/>
    <cfRule type="duplicateValues" dxfId="498" priority="1189"/>
    <cfRule type="duplicateValues" dxfId="497" priority="1190"/>
    <cfRule type="duplicateValues" dxfId="496" priority="1191"/>
    <cfRule type="duplicateValues" dxfId="495" priority="1192"/>
    <cfRule type="duplicateValues" dxfId="494" priority="1193"/>
    <cfRule type="duplicateValues" dxfId="493" priority="1194"/>
    <cfRule type="duplicateValues" dxfId="492" priority="1195"/>
    <cfRule type="duplicateValues" dxfId="491" priority="1196"/>
    <cfRule type="duplicateValues" dxfId="490" priority="1197"/>
    <cfRule type="duplicateValues" dxfId="489" priority="1198"/>
  </conditionalFormatting>
  <conditionalFormatting sqref="F337:F338 F302 F263:F264 F256 F260 F334 F271:F272 F252:F254">
    <cfRule type="duplicateValues" dxfId="488" priority="137"/>
    <cfRule type="duplicateValues" dxfId="487" priority="138"/>
    <cfRule type="duplicateValues" dxfId="486" priority="139"/>
    <cfRule type="duplicateValues" dxfId="485" priority="140"/>
  </conditionalFormatting>
  <conditionalFormatting sqref="F339">
    <cfRule type="duplicateValues" dxfId="484" priority="9"/>
    <cfRule type="duplicateValues" dxfId="483" priority="10"/>
    <cfRule type="duplicateValues" dxfId="482" priority="11"/>
    <cfRule type="duplicateValues" dxfId="481" priority="12"/>
    <cfRule type="duplicateValues" dxfId="480" priority="1199"/>
    <cfRule type="duplicateValues" dxfId="479" priority="1200"/>
    <cfRule type="duplicateValues" dxfId="478" priority="1201"/>
    <cfRule type="duplicateValues" dxfId="477" priority="1202"/>
    <cfRule type="duplicateValues" dxfId="476" priority="1203"/>
    <cfRule type="duplicateValues" dxfId="475" priority="1204"/>
    <cfRule type="duplicateValues" dxfId="474" priority="1205"/>
    <cfRule type="duplicateValues" dxfId="473" priority="1206"/>
    <cfRule type="duplicateValues" dxfId="472" priority="1207"/>
    <cfRule type="duplicateValues" dxfId="471" priority="1208"/>
    <cfRule type="duplicateValues" dxfId="470" priority="1209"/>
    <cfRule type="duplicateValues" dxfId="469" priority="1210"/>
    <cfRule type="duplicateValues" dxfId="468" priority="1211"/>
    <cfRule type="duplicateValues" dxfId="467" priority="1212"/>
    <cfRule type="duplicateValues" dxfId="466" priority="1213"/>
    <cfRule type="duplicateValues" dxfId="465" priority="1214"/>
    <cfRule type="duplicateValues" dxfId="464" priority="1215"/>
    <cfRule type="duplicateValues" dxfId="463" priority="1216"/>
    <cfRule type="duplicateValues" dxfId="462" priority="1217"/>
    <cfRule type="duplicateValues" dxfId="461" priority="1218"/>
    <cfRule type="duplicateValues" dxfId="460" priority="1219"/>
    <cfRule type="duplicateValues" dxfId="459" priority="1220"/>
    <cfRule type="duplicateValues" dxfId="458" priority="1221"/>
    <cfRule type="duplicateValues" dxfId="457" priority="1222"/>
  </conditionalFormatting>
  <conditionalFormatting sqref="F340">
    <cfRule type="duplicateValues" dxfId="456" priority="5"/>
    <cfRule type="duplicateValues" dxfId="455" priority="6"/>
    <cfRule type="duplicateValues" dxfId="454" priority="7"/>
    <cfRule type="duplicateValues" dxfId="453" priority="8"/>
    <cfRule type="duplicateValues" dxfId="452" priority="1223"/>
    <cfRule type="duplicateValues" dxfId="451" priority="1224"/>
    <cfRule type="duplicateValues" dxfId="450" priority="1225"/>
    <cfRule type="duplicateValues" dxfId="449" priority="1226"/>
    <cfRule type="duplicateValues" dxfId="448" priority="1227"/>
    <cfRule type="duplicateValues" dxfId="447" priority="1228"/>
    <cfRule type="duplicateValues" dxfId="446" priority="1229"/>
    <cfRule type="duplicateValues" dxfId="445" priority="1230"/>
    <cfRule type="duplicateValues" dxfId="444" priority="1231"/>
    <cfRule type="duplicateValues" dxfId="443" priority="1232"/>
    <cfRule type="duplicateValues" dxfId="442" priority="1233"/>
    <cfRule type="duplicateValues" dxfId="441" priority="1234"/>
    <cfRule type="duplicateValues" dxfId="440" priority="1235"/>
    <cfRule type="duplicateValues" dxfId="439" priority="1236"/>
    <cfRule type="duplicateValues" dxfId="438" priority="1237"/>
    <cfRule type="duplicateValues" dxfId="437" priority="1238"/>
    <cfRule type="duplicateValues" dxfId="436" priority="1239"/>
    <cfRule type="duplicateValues" dxfId="435" priority="1240"/>
    <cfRule type="duplicateValues" dxfId="434" priority="1241"/>
    <cfRule type="duplicateValues" dxfId="433" priority="1242"/>
    <cfRule type="duplicateValues" dxfId="432" priority="1243"/>
    <cfRule type="duplicateValues" dxfId="431" priority="1244"/>
    <cfRule type="duplicateValues" dxfId="430" priority="1245"/>
    <cfRule type="duplicateValues" dxfId="429" priority="1246"/>
    <cfRule type="duplicateValues" dxfId="428" priority="1247"/>
    <cfRule type="duplicateValues" dxfId="427" priority="1248"/>
    <cfRule type="duplicateValues" dxfId="426" priority="1249"/>
    <cfRule type="duplicateValues" dxfId="425" priority="1250"/>
    <cfRule type="duplicateValues" dxfId="424" priority="1251"/>
    <cfRule type="duplicateValues" dxfId="423" priority="1252"/>
    <cfRule type="duplicateValues" dxfId="422" priority="1253"/>
    <cfRule type="duplicateValues" dxfId="421" priority="1254"/>
    <cfRule type="duplicateValues" dxfId="420" priority="1255"/>
    <cfRule type="duplicateValues" dxfId="419" priority="1256"/>
    <cfRule type="duplicateValues" dxfId="418" priority="1257"/>
    <cfRule type="duplicateValues" dxfId="417" priority="1258"/>
    <cfRule type="duplicateValues" dxfId="416" priority="1259"/>
    <cfRule type="duplicateValues" dxfId="415" priority="1260"/>
    <cfRule type="duplicateValues" dxfId="414" priority="1261"/>
    <cfRule type="duplicateValues" dxfId="413" priority="1262"/>
    <cfRule type="duplicateValues" dxfId="412" priority="1263"/>
    <cfRule type="duplicateValues" dxfId="411" priority="1264"/>
    <cfRule type="duplicateValues" dxfId="410" priority="1265"/>
    <cfRule type="duplicateValues" dxfId="409" priority="1266"/>
    <cfRule type="duplicateValues" dxfId="408" priority="1267"/>
    <cfRule type="duplicateValues" dxfId="407" priority="1268"/>
    <cfRule type="duplicateValues" dxfId="406" priority="1269"/>
    <cfRule type="duplicateValues" dxfId="405" priority="1270"/>
    <cfRule type="duplicateValues" dxfId="404" priority="1271"/>
    <cfRule type="duplicateValues" dxfId="403" priority="1272"/>
    <cfRule type="duplicateValues" dxfId="402" priority="1273"/>
    <cfRule type="duplicateValues" dxfId="401" priority="1274"/>
    <cfRule type="duplicateValues" dxfId="400" priority="1275"/>
  </conditionalFormatting>
  <conditionalFormatting sqref="F341 F277:F333 F335:F336">
    <cfRule type="duplicateValues" dxfId="399" priority="1142"/>
  </conditionalFormatting>
  <conditionalFormatting sqref="F341 F277:F338 F252:F275">
    <cfRule type="duplicateValues" dxfId="398" priority="1141"/>
  </conditionalFormatting>
  <conditionalFormatting sqref="F341">
    <cfRule type="duplicateValues" dxfId="397" priority="1014"/>
    <cfRule type="duplicateValues" dxfId="396" priority="1015"/>
    <cfRule type="duplicateValues" dxfId="395" priority="1016"/>
    <cfRule type="duplicateValues" dxfId="394" priority="1017"/>
    <cfRule type="duplicateValues" dxfId="393" priority="1018"/>
    <cfRule type="duplicateValues" dxfId="392" priority="1019"/>
    <cfRule type="duplicateValues" dxfId="391" priority="1020"/>
    <cfRule type="duplicateValues" dxfId="390" priority="1021"/>
    <cfRule type="duplicateValues" dxfId="389" priority="1022"/>
    <cfRule type="duplicateValues" dxfId="388" priority="1023"/>
    <cfRule type="duplicateValues" dxfId="387" priority="1024"/>
    <cfRule type="duplicateValues" dxfId="386" priority="1025"/>
    <cfRule type="duplicateValues" dxfId="385" priority="1026"/>
    <cfRule type="duplicateValues" dxfId="384" priority="1027"/>
    <cfRule type="duplicateValues" dxfId="383" priority="1028"/>
    <cfRule type="duplicateValues" dxfId="382" priority="1029"/>
    <cfRule type="duplicateValues" dxfId="381" priority="1030"/>
    <cfRule type="duplicateValues" dxfId="380" priority="1031"/>
    <cfRule type="duplicateValues" dxfId="379" priority="1032"/>
    <cfRule type="duplicateValues" dxfId="378" priority="1033"/>
    <cfRule type="duplicateValues" dxfId="377" priority="1034"/>
    <cfRule type="duplicateValues" dxfId="376" priority="1035"/>
    <cfRule type="duplicateValues" dxfId="375" priority="1036"/>
    <cfRule type="duplicateValues" dxfId="374" priority="1037"/>
    <cfRule type="duplicateValues" dxfId="373" priority="1038"/>
    <cfRule type="duplicateValues" dxfId="372" priority="1039"/>
    <cfRule type="duplicateValues" dxfId="371" priority="1040"/>
    <cfRule type="duplicateValues" dxfId="370" priority="1041"/>
    <cfRule type="duplicateValues" dxfId="369" priority="1042"/>
    <cfRule type="duplicateValues" dxfId="368" priority="1043"/>
    <cfRule type="duplicateValues" dxfId="367" priority="1044"/>
    <cfRule type="duplicateValues" dxfId="366" priority="1045"/>
    <cfRule type="duplicateValues" dxfId="365" priority="1046"/>
    <cfRule type="duplicateValues" dxfId="364" priority="1047"/>
    <cfRule type="duplicateValues" dxfId="363" priority="1048"/>
    <cfRule type="duplicateValues" dxfId="362" priority="1049"/>
    <cfRule type="duplicateValues" dxfId="361" priority="1050"/>
    <cfRule type="duplicateValues" dxfId="360" priority="1051"/>
    <cfRule type="duplicateValues" dxfId="359" priority="1052"/>
    <cfRule type="duplicateValues" dxfId="358" priority="1053"/>
    <cfRule type="duplicateValues" dxfId="357" priority="1054"/>
    <cfRule type="duplicateValues" dxfId="356" priority="1055"/>
    <cfRule type="duplicateValues" dxfId="355" priority="1056"/>
    <cfRule type="duplicateValues" dxfId="354" priority="1057"/>
    <cfRule type="duplicateValues" dxfId="353" priority="1058"/>
    <cfRule type="duplicateValues" dxfId="352" priority="1059"/>
    <cfRule type="duplicateValues" dxfId="351" priority="1060"/>
    <cfRule type="duplicateValues" dxfId="350" priority="1061"/>
    <cfRule type="duplicateValues" dxfId="349" priority="1062"/>
    <cfRule type="duplicateValues" dxfId="348" priority="1063"/>
    <cfRule type="duplicateValues" dxfId="347" priority="1064"/>
    <cfRule type="duplicateValues" dxfId="346" priority="1065"/>
    <cfRule type="duplicateValues" dxfId="345" priority="1066"/>
    <cfRule type="duplicateValues" dxfId="344" priority="1067"/>
    <cfRule type="duplicateValues" dxfId="343" priority="1068"/>
    <cfRule type="duplicateValues" dxfId="342" priority="1069"/>
    <cfRule type="duplicateValues" dxfId="341" priority="1070"/>
    <cfRule type="duplicateValues" dxfId="340" priority="1071"/>
    <cfRule type="duplicateValues" dxfId="339" priority="1072"/>
    <cfRule type="duplicateValues" dxfId="338" priority="1073"/>
    <cfRule type="duplicateValues" dxfId="337" priority="1074"/>
    <cfRule type="duplicateValues" dxfId="336" priority="1075"/>
    <cfRule type="duplicateValues" dxfId="335" priority="1076"/>
    <cfRule type="duplicateValues" dxfId="334" priority="1077"/>
    <cfRule type="duplicateValues" dxfId="333" priority="1078"/>
    <cfRule type="duplicateValues" dxfId="332" priority="1079"/>
    <cfRule type="duplicateValues" dxfId="331" priority="1080"/>
    <cfRule type="duplicateValues" dxfId="330" priority="1081"/>
    <cfRule type="duplicateValues" dxfId="329" priority="1082"/>
    <cfRule type="duplicateValues" dxfId="328" priority="1083"/>
    <cfRule type="duplicateValues" dxfId="327" priority="1084"/>
    <cfRule type="duplicateValues" dxfId="326" priority="1085"/>
    <cfRule type="duplicateValues" dxfId="325" priority="1086"/>
    <cfRule type="duplicateValues" dxfId="324" priority="1087"/>
    <cfRule type="duplicateValues" dxfId="323" priority="1088"/>
    <cfRule type="duplicateValues" dxfId="322" priority="1089"/>
    <cfRule type="duplicateValues" dxfId="321" priority="1090"/>
    <cfRule type="duplicateValues" dxfId="320" priority="1091"/>
    <cfRule type="duplicateValues" dxfId="319" priority="1092"/>
    <cfRule type="duplicateValues" dxfId="318" priority="1093"/>
    <cfRule type="duplicateValues" dxfId="317" priority="1094"/>
    <cfRule type="duplicateValues" dxfId="316" priority="1095"/>
    <cfRule type="duplicateValues" dxfId="315" priority="1096"/>
    <cfRule type="duplicateValues" dxfId="314" priority="1097"/>
    <cfRule type="duplicateValues" dxfId="313" priority="1098"/>
    <cfRule type="duplicateValues" dxfId="312" priority="1099"/>
    <cfRule type="duplicateValues" dxfId="311" priority="1100"/>
    <cfRule type="duplicateValues" dxfId="310" priority="1101"/>
    <cfRule type="duplicateValues" dxfId="309" priority="1102"/>
  </conditionalFormatting>
  <conditionalFormatting sqref="F16:H17">
    <cfRule type="duplicateValues" dxfId="308" priority="3363"/>
    <cfRule type="duplicateValues" dxfId="307" priority="3364"/>
    <cfRule type="duplicateValues" dxfId="306" priority="3365"/>
    <cfRule type="duplicateValues" dxfId="305" priority="3366"/>
    <cfRule type="duplicateValues" dxfId="304" priority="3367"/>
  </conditionalFormatting>
  <conditionalFormatting sqref="F19:H39">
    <cfRule type="duplicateValues" dxfId="303" priority="3353"/>
    <cfRule type="duplicateValues" dxfId="302" priority="3354"/>
    <cfRule type="duplicateValues" dxfId="301" priority="3355"/>
    <cfRule type="duplicateValues" dxfId="300" priority="3356"/>
    <cfRule type="duplicateValues" dxfId="299" priority="3357"/>
  </conditionalFormatting>
  <conditionalFormatting sqref="G3:H3">
    <cfRule type="duplicateValues" dxfId="298" priority="23671"/>
    <cfRule type="duplicateValues" dxfId="297" priority="23672"/>
    <cfRule type="duplicateValues" dxfId="296" priority="23673"/>
    <cfRule type="duplicateValues" dxfId="295" priority="23674"/>
    <cfRule type="duplicateValues" dxfId="294" priority="23675"/>
    <cfRule type="duplicateValues" dxfId="293" priority="23676"/>
    <cfRule type="duplicateValues" dxfId="292" priority="23677"/>
    <cfRule type="duplicateValues" dxfId="291" priority="23678"/>
    <cfRule type="duplicateValues" dxfId="290" priority="23679"/>
    <cfRule type="duplicateValues" dxfId="289" priority="23680"/>
    <cfRule type="duplicateValues" dxfId="288" priority="23681"/>
    <cfRule type="duplicateValues" dxfId="287" priority="23682"/>
    <cfRule type="duplicateValues" dxfId="286" priority="23683"/>
    <cfRule type="duplicateValues" dxfId="285" priority="23684"/>
    <cfRule type="duplicateValues" dxfId="284" priority="23685"/>
    <cfRule type="duplicateValues" dxfId="283" priority="23686"/>
    <cfRule type="duplicateValues" dxfId="282" priority="23687"/>
    <cfRule type="duplicateValues" dxfId="281" priority="23688"/>
    <cfRule type="duplicateValues" dxfId="280" priority="23689"/>
    <cfRule type="duplicateValues" dxfId="279" priority="23690"/>
    <cfRule type="duplicateValues" dxfId="278" priority="23691"/>
    <cfRule type="duplicateValues" dxfId="277" priority="23692"/>
    <cfRule type="duplicateValues" dxfId="276" priority="23693"/>
    <cfRule type="duplicateValues" dxfId="275" priority="23694"/>
    <cfRule type="duplicateValues" dxfId="274" priority="23695"/>
    <cfRule type="duplicateValues" dxfId="273" priority="23696"/>
    <cfRule type="duplicateValues" dxfId="272" priority="23697"/>
    <cfRule type="duplicateValues" dxfId="271" priority="23698"/>
    <cfRule type="duplicateValues" dxfId="270" priority="23699"/>
    <cfRule type="duplicateValues" dxfId="269" priority="23700"/>
    <cfRule type="duplicateValues" dxfId="268" priority="23701"/>
    <cfRule type="duplicateValues" dxfId="267" priority="23702"/>
    <cfRule type="duplicateValues" dxfId="266" priority="23703"/>
    <cfRule type="duplicateValues" dxfId="265" priority="23704"/>
    <cfRule type="duplicateValues" dxfId="264" priority="23705"/>
    <cfRule type="duplicateValues" dxfId="263" priority="23706"/>
    <cfRule type="duplicateValues" dxfId="262" priority="23707"/>
    <cfRule type="duplicateValues" dxfId="261" priority="23708"/>
    <cfRule type="duplicateValues" dxfId="260" priority="23709"/>
    <cfRule type="duplicateValues" dxfId="259" priority="23710"/>
    <cfRule type="duplicateValues" dxfId="258" priority="23711"/>
    <cfRule type="duplicateValues" dxfId="257" priority="23712"/>
    <cfRule type="duplicateValues" dxfId="256" priority="23740"/>
    <cfRule type="duplicateValues" dxfId="255" priority="23741"/>
    <cfRule type="duplicateValues" dxfId="254" priority="23742"/>
    <cfRule type="duplicateValues" dxfId="253" priority="23743"/>
    <cfRule type="duplicateValues" dxfId="252" priority="23744"/>
    <cfRule type="duplicateValues" dxfId="251" priority="23745"/>
    <cfRule type="duplicateValues" dxfId="250" priority="23746"/>
    <cfRule type="duplicateValues" dxfId="249" priority="23747"/>
    <cfRule type="duplicateValues" dxfId="248" priority="23748"/>
    <cfRule type="duplicateValues" dxfId="247" priority="23749"/>
    <cfRule type="duplicateValues" dxfId="246" priority="23750"/>
    <cfRule type="duplicateValues" dxfId="245" priority="23751"/>
    <cfRule type="duplicateValues" dxfId="244" priority="23752"/>
    <cfRule type="duplicateValues" dxfId="243" priority="23753"/>
    <cfRule type="duplicateValues" dxfId="242" priority="23754"/>
    <cfRule type="duplicateValues" dxfId="241" priority="23755"/>
    <cfRule type="duplicateValues" dxfId="240" priority="23756"/>
    <cfRule type="duplicateValues" dxfId="239" priority="23757"/>
    <cfRule type="duplicateValues" dxfId="238" priority="23758"/>
    <cfRule type="duplicateValues" dxfId="237" priority="23759"/>
    <cfRule type="duplicateValues" dxfId="236" priority="23760"/>
    <cfRule type="duplicateValues" dxfId="235" priority="23761"/>
    <cfRule type="duplicateValues" dxfId="234" priority="23762"/>
    <cfRule type="duplicateValues" dxfId="233" priority="23763"/>
    <cfRule type="duplicateValues" dxfId="232" priority="23764"/>
    <cfRule type="duplicateValues" dxfId="231" priority="23765"/>
    <cfRule type="duplicateValues" dxfId="230" priority="23766"/>
  </conditionalFormatting>
  <conditionalFormatting sqref="I3">
    <cfRule type="duplicateValues" dxfId="229" priority="3877"/>
    <cfRule type="duplicateValues" dxfId="228" priority="3878"/>
    <cfRule type="duplicateValues" dxfId="227" priority="3879"/>
    <cfRule type="duplicateValues" dxfId="226" priority="3880"/>
    <cfRule type="duplicateValues" dxfId="225" priority="3881"/>
    <cfRule type="duplicateValues" dxfId="224" priority="3882"/>
    <cfRule type="duplicateValues" dxfId="223" priority="3883"/>
    <cfRule type="duplicateValues" dxfId="222" priority="3884"/>
    <cfRule type="duplicateValues" dxfId="221" priority="3885"/>
    <cfRule type="duplicateValues" dxfId="220" priority="3886"/>
    <cfRule type="duplicateValues" dxfId="219" priority="3887"/>
    <cfRule type="duplicateValues" dxfId="218" priority="3888"/>
    <cfRule type="duplicateValues" dxfId="217" priority="3889"/>
    <cfRule type="duplicateValues" dxfId="216" priority="3890"/>
    <cfRule type="duplicateValues" dxfId="215" priority="3891"/>
    <cfRule type="duplicateValues" dxfId="214" priority="3892"/>
    <cfRule type="duplicateValues" dxfId="213" priority="3893"/>
    <cfRule type="duplicateValues" dxfId="212" priority="3894"/>
    <cfRule type="duplicateValues" dxfId="211" priority="3895"/>
    <cfRule type="duplicateValues" dxfId="210" priority="3896"/>
    <cfRule type="duplicateValues" dxfId="209" priority="3897"/>
    <cfRule type="duplicateValues" dxfId="208" priority="3898"/>
    <cfRule type="duplicateValues" dxfId="207" priority="3899"/>
    <cfRule type="duplicateValues" dxfId="206" priority="3900"/>
    <cfRule type="duplicateValues" dxfId="205" priority="3901"/>
    <cfRule type="duplicateValues" dxfId="204" priority="3902"/>
    <cfRule type="duplicateValues" dxfId="203" priority="3903"/>
    <cfRule type="duplicateValues" dxfId="202" priority="3904"/>
    <cfRule type="duplicateValues" dxfId="201" priority="3905"/>
    <cfRule type="duplicateValues" dxfId="200" priority="3906"/>
    <cfRule type="duplicateValues" dxfId="199" priority="3907"/>
    <cfRule type="duplicateValues" dxfId="198" priority="3908"/>
    <cfRule type="duplicateValues" dxfId="197" priority="3909"/>
    <cfRule type="duplicateValues" dxfId="196" priority="3910"/>
    <cfRule type="duplicateValues" dxfId="195" priority="3911"/>
    <cfRule type="duplicateValues" dxfId="194" priority="3912"/>
    <cfRule type="duplicateValues" dxfId="193" priority="3913"/>
    <cfRule type="duplicateValues" dxfId="192" priority="3914"/>
    <cfRule type="duplicateValues" dxfId="191" priority="3915"/>
    <cfRule type="duplicateValues" dxfId="190" priority="3916"/>
    <cfRule type="duplicateValues" dxfId="189" priority="3917"/>
    <cfRule type="duplicateValues" dxfId="188" priority="3918"/>
    <cfRule type="duplicateValues" dxfId="187" priority="3919"/>
    <cfRule type="duplicateValues" dxfId="186" priority="3920"/>
    <cfRule type="duplicateValues" dxfId="185" priority="3921"/>
    <cfRule type="duplicateValues" dxfId="184" priority="3922"/>
    <cfRule type="duplicateValues" dxfId="183" priority="3923"/>
    <cfRule type="duplicateValues" dxfId="182" priority="3924"/>
    <cfRule type="duplicateValues" dxfId="181" priority="3925"/>
    <cfRule type="duplicateValues" dxfId="180" priority="3926"/>
    <cfRule type="duplicateValues" dxfId="179" priority="3927"/>
    <cfRule type="duplicateValues" dxfId="178" priority="3928"/>
    <cfRule type="duplicateValues" dxfId="177" priority="3929"/>
    <cfRule type="duplicateValues" dxfId="176" priority="3930"/>
    <cfRule type="duplicateValues" dxfId="175" priority="3931"/>
    <cfRule type="duplicateValues" dxfId="174" priority="3932"/>
    <cfRule type="duplicateValues" dxfId="173" priority="3933"/>
    <cfRule type="duplicateValues" dxfId="172" priority="3934"/>
    <cfRule type="duplicateValues" dxfId="171" priority="3935"/>
    <cfRule type="duplicateValues" dxfId="170" priority="3936"/>
    <cfRule type="duplicateValues" dxfId="169" priority="3937"/>
    <cfRule type="duplicateValues" dxfId="168" priority="3938"/>
    <cfRule type="duplicateValues" dxfId="167" priority="3939"/>
    <cfRule type="duplicateValues" dxfId="166" priority="3940"/>
    <cfRule type="duplicateValues" dxfId="165" priority="3941"/>
    <cfRule type="duplicateValues" dxfId="164" priority="3942"/>
    <cfRule type="duplicateValues" dxfId="163" priority="3943"/>
    <cfRule type="duplicateValues" dxfId="162" priority="3944"/>
    <cfRule type="duplicateValues" dxfId="161" priority="3945"/>
  </conditionalFormatting>
  <hyperlinks>
    <hyperlink ref="A28" r:id="rId1" display="https://shop.scoobic.com/es/sistema-de-inclinacion-nuevo-con-tapa-de-control-/2841-anillo-de-sellado-.html" xr:uid="{FF49FA15-5C42-4B73-8003-DD913E413AEC}"/>
    <hyperlink ref="A29" r:id="rId2" display="https://shop.scoobic.com/es/sistema-de-inclinacion-nuevo-con-tapa-de-control-/2842-cojinete-eje-tipo-6208-2rz.html" xr:uid="{1FB72AE3-DDF7-4EA7-8B06-A0C521294569}"/>
    <hyperlink ref="C29" r:id="rId3" display="https://shop.scoobic.com/es/sistema-de-inclinacion-nuevo-con-tapa-de-control-/2842-cojinete-eje-tipo-6208-2rz.html" xr:uid="{562380FE-66D7-436D-B617-6829283A34F3}"/>
    <hyperlink ref="A30" r:id="rId4" display="https://shop.scoobic.com/es/sistema-de-inclinacion-nuevo-con-tapa-de-control-/2840-eje-principal-sistema-de-inclinacion-.html" xr:uid="{7D734535-B17F-44D0-A1BB-CFA35C8A44EB}"/>
    <hyperlink ref="C30" r:id="rId5" display="https://shop.scoobic.com/es/sistema-de-inclinacion-nuevo-con-tapa-de-control-/2840-eje-principal-sistema-de-inclinacion-.html" xr:uid="{853922C8-C454-4C98-9A16-D82C5C919FD8}"/>
    <hyperlink ref="A31" r:id="rId6" display="https://shop.scoobic.com/es/sistema-de-inclinacion-nuevo-con-tapa-de-control-/2843-leva-.html" xr:uid="{89E8FBAD-3C6D-4A0E-805E-3560DBE75F91}"/>
    <hyperlink ref="C32" r:id="rId7" display="https://shop.scoobic.com/es/sistema-de-inclinacion-nuevo-con-tapa-de-control-/2844-manguito-espaciador-mediano.html" xr:uid="{0213980C-23DD-4EF4-B603-D418DADCBFD1}"/>
    <hyperlink ref="A32" r:id="rId8" display="https://shop.scoobic.com/es/sistema-de-inclinacion-nuevo-con-tapa-de-control-/2844-manguito-espaciador-mediano.html" xr:uid="{43332829-0231-42E0-8FAA-E81481FADDCF}"/>
    <hyperlink ref="C33" r:id="rId9" display="https://shop.scoobic.com/es/sistema-de-inclinacion-nuevo-con-tapa-de-control-/2845-bloqueo-limite-angular-.html" xr:uid="{DE597263-4F37-4C0B-AF31-9B6446C6CD5E}"/>
    <hyperlink ref="A33" r:id="rId10" display="https://shop.scoobic.com/es/sistema-de-inclinacion-nuevo-con-tapa-de-control-/2845-bloqueo-limite-angular-.html" xr:uid="{1CD87E27-4419-457F-840E-B0C38F34EF8C}"/>
    <hyperlink ref="C34" r:id="rId11" display="https://shop.scoobic.com/es/Inicio/2846-cojinete-6206-2rz-.html" xr:uid="{2A607E7C-6835-4E42-AB16-1D6BC5B84557}"/>
    <hyperlink ref="A34" r:id="rId12" display="https://shop.scoobic.com/es/Inicio/2846-cojinete-6206-2rz-.html" xr:uid="{2DC945B8-E574-4F2B-896A-5ED268BF3621}"/>
    <hyperlink ref="C35" r:id="rId13" display="https://shop.scoobic.com/es/Inicio/2847-tuerca-ranurada-con-brida-hexagonal-.html" xr:uid="{607F36E4-5B73-46D7-B8D9-B4C7B7503716}"/>
    <hyperlink ref="A35" r:id="rId14" display="https://shop.scoobic.com/es/Inicio/2847-tuerca-ranurada-con-brida-hexagonal-.html" xr:uid="{C9CF6BE8-0873-4ED6-BF20-3A770B79663C}"/>
    <hyperlink ref="A36" r:id="rId15" display="https://shop.scoobic.com/es/Inicio/2848-pasador-de-tuerca.html" xr:uid="{329711A7-13F7-4947-92C1-A2AA7DA66072}"/>
    <hyperlink ref="C36" r:id="rId16" display="https://shop.scoobic.com/es/Inicio/2848-pasador-de-tuerca.html" xr:uid="{FBB24316-4CA3-4B9B-A333-A30711B0B570}"/>
    <hyperlink ref="A37" r:id="rId17" display="https://shop.scoobic.com/es/Inicio/2849-tapa-superior-sistema-bloque-inclinacion-.html" xr:uid="{538D1C9B-5DDA-4A52-923B-716F50E6F8E9}"/>
    <hyperlink ref="C37" r:id="rId18" display="https://shop.scoobic.com/es/Inicio/2849-tapa-superior-sistema-bloque-inclinacion-.html" xr:uid="{47A7DEDF-F2D1-437B-AE3E-42E0B7561119}"/>
    <hyperlink ref="C38" r:id="rId19" display="https://shop.scoobic.com/es/Inicio/2850-junta-de-sellado-tapa-de-registro.html" xr:uid="{46DF462F-9EAD-4566-AB61-56617E1DF1BE}"/>
    <hyperlink ref="A38" r:id="rId20" display="https://shop.scoobic.com/es/Inicio/2850-junta-de-sellado-tapa-de-registro.html" xr:uid="{1464D191-CD9E-4FE7-AAEC-4679B315818B}"/>
    <hyperlink ref="A39" r:id="rId21" display="https://shop.scoobic.com/es/Inicio/2851-tapa-de-registro.html" xr:uid="{ECD492A1-FEB3-493C-A350-A61DC3EC7A5A}"/>
    <hyperlink ref="C39" r:id="rId22" display="https://shop.scoobic.com/es/Inicio/2851-tapa-de-registro.html" xr:uid="{8C34CB5A-472D-410B-90A9-40E3BF0F59BB}"/>
    <hyperlink ref="C40" r:id="rId23" display="https://shop.scoobic.com/es/Inicio/2852-manguito-guia-de-sellado-del-cable.html" xr:uid="{6BF31565-E68B-4130-BAE0-E0013829DD11}"/>
    <hyperlink ref="A40" r:id="rId24" display="https://shop.scoobic.com/es/Inicio/2852-manguito-guia-de-sellado-del-cable.html" xr:uid="{2FAD5885-8D8D-418B-A01C-48048B2BFFDA}"/>
    <hyperlink ref="C41" r:id="rId25" display="https://shop.scoobic.com/es/Inicio/2853-amortiguadores-funda-eje-de-rotacion-.html" xr:uid="{CF9D305B-08F5-4768-BEBE-A2FA5F55423E}"/>
    <hyperlink ref="A41" r:id="rId26" display="https://shop.scoobic.com/es/Inicio/2853-amortiguadores-funda-eje-de-rotacion-.html" xr:uid="{02A53ECA-4FC7-48B0-99A5-CA6F669483FB}"/>
    <hyperlink ref="C42" r:id="rId27" display="https://shop.scoobic.com/es/Inicio/2855-manguitos-de-posicionamiento.html" xr:uid="{F6452FB5-BDE0-4CF5-91E3-64FBD7BD3B55}"/>
    <hyperlink ref="A42" r:id="rId28" display="https://shop.scoobic.com/es/Inicio/2855-manguitos-de-posicionamiento.html" xr:uid="{964BFC1C-F480-4A61-949D-BAF5FD9DA883}"/>
    <hyperlink ref="A43" r:id="rId29" display="https://shop.scoobic.com/es/Inicio/2856-resorte-tension-de-retorno.html" xr:uid="{36FE8E6C-F2C0-4632-A93F-C2F7EC0709A3}"/>
    <hyperlink ref="C43" r:id="rId30" display="https://shop.scoobic.com/es/Inicio/2856-resorte-tension-de-retorno.html" xr:uid="{4CB6B075-95B6-4163-A5D7-3215F01ADD46}"/>
    <hyperlink ref="C44" r:id="rId31" display="https://shop.scoobic.com/es/Inicio/2857-brazo-de-accionamiento-del-bloqueo-de-incliancion-.html" xr:uid="{36D6D288-B76E-42D7-A183-DDCB245D5ED2}"/>
    <hyperlink ref="A44" r:id="rId32" display="https://shop.scoobic.com/es/Inicio/2857-brazo-de-accionamiento-del-bloqueo-de-incliancion-.html" xr:uid="{75E3FD81-D834-496C-A6A4-FF581A01492E}"/>
    <hyperlink ref="A45" r:id="rId33" display="https://shop.scoobic.com/es/Inicio/2858-placa-de-conexion-del-bloque-de-bloqueo.html" xr:uid="{3FC72229-1E63-4BBA-BDD5-692328E2F312}"/>
    <hyperlink ref="C45" r:id="rId34" display="https://shop.scoobic.com/es/Inicio/2858-placa-de-conexion-del-bloque-de-bloqueo.html" xr:uid="{997CDF58-DD70-4EDB-95E0-1FF996A3C551}"/>
    <hyperlink ref="C46" r:id="rId35" display="https://shop.scoobic.com/es/Inicio/2859-bloque-de-bloqueo-del-sistema-de-inclinacion-.html" xr:uid="{048D6571-66B5-40C7-B7B2-6D98745888D6}"/>
    <hyperlink ref="A46" r:id="rId36" display="https://shop.scoobic.com/es/Inicio/2859-bloque-de-bloqueo-del-sistema-de-inclinacion-.html" xr:uid="{8459350A-427A-4E51-8945-4BCFE0DFEBEF}"/>
    <hyperlink ref="C47" r:id="rId37" display="https://shop.scoobic.com/es/Inicio/2861-brazo-de-conexion-de-cables.html" xr:uid="{155D1FE8-0781-47F3-84A3-0C9598D47DE8}"/>
    <hyperlink ref="A47" r:id="rId38" display="https://shop.scoobic.com/es/Inicio/2861-brazo-de-conexion-de-cables.html" xr:uid="{F3547AB3-6531-4215-81B5-043B2DE20BEA}"/>
    <hyperlink ref="C48" r:id="rId39" display="https://shop.scoobic.com/es/Inicio/2862-manguitos-de-cobre.html" xr:uid="{FF225C86-531C-4AA2-B7C1-D89BF011F1E9}"/>
    <hyperlink ref="C49" r:id="rId40" display="https://shop.scoobic.com/es/Inicio/2863-soporte-de-instalacion-del-bloque-de-bloqueo.html" xr:uid="{5B5DF5E3-E35A-4937-8601-A2EB669E420B}"/>
    <hyperlink ref="A49" r:id="rId41" display="https://shop.scoobic.com/es/Inicio/2863-soporte-de-instalacion-del-bloque-de-bloqueo.html" xr:uid="{C5316866-B234-474D-9B9C-B82B7B7A2688}"/>
    <hyperlink ref="C50" r:id="rId42" display="https://shop.scoobic.com/es/Inicio/2864-pasador-cilindrico-.html" xr:uid="{E1131DF9-F84D-4149-82EC-790A350986BF}"/>
    <hyperlink ref="A50" r:id="rId43" display="https://shop.scoobic.com/es/Inicio/2864-pasador-cilindrico-.html" xr:uid="{85016241-A61E-46AA-AB02-AE1B45B4B3D0}"/>
    <hyperlink ref="A51" r:id="rId44" display="https://shop.scoobic.com/es/Inicio/2865-soporte-resorte-de-tension-.html" xr:uid="{EB32CAEE-642E-4248-ABDC-2AE0EBFB59D4}"/>
    <hyperlink ref="C51" r:id="rId45" display="https://shop.scoobic.com/es/Inicio/2865-soporte-resorte-de-tension-.html" xr:uid="{8FF42C9B-92B1-432E-B57D-1C55F7B5ECDA}"/>
    <hyperlink ref="C52" r:id="rId46" display="https://shop.scoobic.com/es/Inicio/2866-tapa-inferior-sistema-bloque-inclinacion.html" xr:uid="{C8F06C49-8176-4159-84E7-70EF6D58D3A6}"/>
    <hyperlink ref="A52" r:id="rId47" display="https://shop.scoobic.com/es/Inicio/2866-tapa-inferior-sistema-bloque-inclinacion.html" xr:uid="{7FCD81FF-5BA9-45EE-951F-37A41B2C61C9}"/>
    <hyperlink ref="A48" r:id="rId48" display="https://shop.scoobic.com/es/Inicio/2862-manguitos-de-cobre.html" xr:uid="{3ED6B0DE-E33E-4F48-A71F-74C956EE325E}"/>
    <hyperlink ref="F15" r:id="rId49" display="https://shop.scoobic.com/es/sistema-de-inclinacion-nuevo-con-tapa-de-control-/2841-anillo-de-sellado-.html" xr:uid="{9481A105-3CCA-436E-85E2-417E3C28BAA2}"/>
    <hyperlink ref="F16" r:id="rId50" display="https://shop.scoobic.com/es/sistema-de-inclinacion-nuevo-con-tapa-de-control-/2842-cojinete-eje-tipo-6208-2rz.html" xr:uid="{52DFA71D-9858-41A8-BFC8-91B07A162293}"/>
    <hyperlink ref="H16" r:id="rId51" display="https://shop.scoobic.com/es/sistema-de-inclinacion-nuevo-con-tapa-de-control-/2842-cojinete-eje-tipo-6208-2rz.html" xr:uid="{1CE7401B-19BE-480A-8DBC-19081CD43BCF}"/>
    <hyperlink ref="F17" r:id="rId52" display="https://shop.scoobic.com/es/sistema-de-inclinacion-nuevo-con-tapa-de-control-/2840-eje-principal-sistema-de-inclinacion-.html" xr:uid="{AB399A20-5615-49D6-AAFB-242FBF5C2877}"/>
    <hyperlink ref="H17" r:id="rId53" display="https://shop.scoobic.com/es/sistema-de-inclinacion-nuevo-con-tapa-de-control-/2840-eje-principal-sistema-de-inclinacion-.html" xr:uid="{7EAA304D-27F6-4939-A443-332955F9D76F}"/>
    <hyperlink ref="F18" r:id="rId54" display="https://shop.scoobic.com/es/sistema-de-inclinacion-nuevo-con-tapa-de-control-/2843-leva-.html" xr:uid="{D44C396E-4FFA-4C44-A1AB-9CED4F813624}"/>
    <hyperlink ref="H19" r:id="rId55" display="https://shop.scoobic.com/es/sistema-de-inclinacion-nuevo-con-tapa-de-control-/2844-manguito-espaciador-mediano.html" xr:uid="{94F1F630-2504-49DA-806A-882F64331763}"/>
    <hyperlink ref="F19" r:id="rId56" display="https://shop.scoobic.com/es/sistema-de-inclinacion-nuevo-con-tapa-de-control-/2844-manguito-espaciador-mediano.html" xr:uid="{422F68D5-BE70-476D-B00F-A1834C1EC6C4}"/>
    <hyperlink ref="H20" r:id="rId57" display="https://shop.scoobic.com/es/sistema-de-inclinacion-nuevo-con-tapa-de-control-/2845-bloqueo-limite-angular-.html" xr:uid="{192DF5D0-8FA8-4C55-B713-66D02FBBBF1C}"/>
    <hyperlink ref="F20" r:id="rId58" display="https://shop.scoobic.com/es/sistema-de-inclinacion-nuevo-con-tapa-de-control-/2845-bloqueo-limite-angular-.html" xr:uid="{98F38D89-76E4-47DE-BD2F-EDD40E9E836D}"/>
    <hyperlink ref="H21" r:id="rId59" display="https://shop.scoobic.com/es/Inicio/2846-cojinete-6206-2rz-.html" xr:uid="{F9126DD9-AE75-4B53-BC42-94FFA7DB8242}"/>
    <hyperlink ref="F21" r:id="rId60" display="https://shop.scoobic.com/es/Inicio/2846-cojinete-6206-2rz-.html" xr:uid="{3DCB613D-FF1E-4DC8-A7B3-6981F9C9FDDC}"/>
    <hyperlink ref="H22" r:id="rId61" display="https://shop.scoobic.com/es/Inicio/2847-tuerca-ranurada-con-brida-hexagonal-.html" xr:uid="{050BD6C6-CA25-4F25-ABE5-08A0BFA31CCF}"/>
    <hyperlink ref="F22" r:id="rId62" display="https://shop.scoobic.com/es/Inicio/2847-tuerca-ranurada-con-brida-hexagonal-.html" xr:uid="{8F38F188-1C59-43CA-9147-5DA0296C3F01}"/>
    <hyperlink ref="F23" r:id="rId63" display="https://shop.scoobic.com/es/Inicio/2848-pasador-de-tuerca.html" xr:uid="{26D05EAB-B04F-4971-80B0-F70604CBEDF8}"/>
    <hyperlink ref="H23" r:id="rId64" display="https://shop.scoobic.com/es/Inicio/2848-pasador-de-tuerca.html" xr:uid="{C4B87D19-46B1-4E72-B93E-9C10DE0F88C8}"/>
    <hyperlink ref="F24" r:id="rId65" display="https://shop.scoobic.com/es/Inicio/2849-tapa-superior-sistema-bloque-inclinacion-.html" xr:uid="{50DEC18F-186D-48A2-96B3-0C7A8B00E5E2}"/>
    <hyperlink ref="H24" r:id="rId66" display="https://shop.scoobic.com/es/Inicio/2849-tapa-superior-sistema-bloque-inclinacion-.html" xr:uid="{A51AA8CD-583C-4EE5-8F88-67FB685E346B}"/>
    <hyperlink ref="H25" r:id="rId67" display="https://shop.scoobic.com/es/Inicio/2850-junta-de-sellado-tapa-de-registro.html" xr:uid="{2FEF0069-199F-4234-A785-7408BECA21E0}"/>
    <hyperlink ref="F25" r:id="rId68" display="https://shop.scoobic.com/es/Inicio/2850-junta-de-sellado-tapa-de-registro.html" xr:uid="{FEB738A8-40F5-48B1-96AE-95C65F5D1996}"/>
    <hyperlink ref="F26" r:id="rId69" display="https://shop.scoobic.com/es/Inicio/2851-tapa-de-registro.html" xr:uid="{3295658B-10C6-4F20-8B24-4FD42D08E592}"/>
    <hyperlink ref="H26" r:id="rId70" display="https://shop.scoobic.com/es/Inicio/2851-tapa-de-registro.html" xr:uid="{F278B86B-2782-4EA7-A47C-EC46360FB761}"/>
    <hyperlink ref="H27" r:id="rId71" display="https://shop.scoobic.com/es/Inicio/2852-manguito-guia-de-sellado-del-cable.html" xr:uid="{0153FBB6-DD29-489D-9B78-405790F0F437}"/>
    <hyperlink ref="F27" r:id="rId72" display="https://shop.scoobic.com/es/Inicio/2852-manguito-guia-de-sellado-del-cable.html" xr:uid="{CFBEA367-FA64-4F41-BE82-A9EA57261287}"/>
    <hyperlink ref="H28" r:id="rId73" display="https://shop.scoobic.com/es/Inicio/2853-amortiguadores-funda-eje-de-rotacion-.html" xr:uid="{17DDCE28-D9DA-4F12-8053-BFC84F87B96C}"/>
    <hyperlink ref="F28" r:id="rId74" display="https://shop.scoobic.com/es/Inicio/2853-amortiguadores-funda-eje-de-rotacion-.html" xr:uid="{BF5A7465-5EB2-4E9F-9E36-F67CC9FD2646}"/>
    <hyperlink ref="H29" r:id="rId75" display="https://shop.scoobic.com/es/Inicio/2855-manguitos-de-posicionamiento.html" xr:uid="{414ECAF0-CFF7-4F98-920F-C6F7E18EA841}"/>
    <hyperlink ref="F29" r:id="rId76" display="https://shop.scoobic.com/es/Inicio/2855-manguitos-de-posicionamiento.html" xr:uid="{30E857C1-4CED-4E9D-AF0C-73BB009E3E1F}"/>
    <hyperlink ref="F30" r:id="rId77" display="https://shop.scoobic.com/es/Inicio/2856-resorte-tension-de-retorno.html" xr:uid="{B35DF7C8-819B-4CB0-A889-974215BC73BA}"/>
    <hyperlink ref="H30" r:id="rId78" display="https://shop.scoobic.com/es/Inicio/2856-resorte-tension-de-retorno.html" xr:uid="{C201530C-A298-4677-AF2A-74BD75635B6B}"/>
    <hyperlink ref="H31" r:id="rId79" display="https://shop.scoobic.com/es/Inicio/2857-brazo-de-accionamiento-del-bloqueo-de-incliancion-.html" xr:uid="{6FF4FAF6-23DF-47C6-9D01-F85600FC9819}"/>
    <hyperlink ref="F31" r:id="rId80" display="https://shop.scoobic.com/es/Inicio/2857-brazo-de-accionamiento-del-bloqueo-de-incliancion-.html" xr:uid="{BD1DC505-18C9-492E-89E8-1BEFA2B683CE}"/>
    <hyperlink ref="F32" r:id="rId81" display="https://shop.scoobic.com/es/Inicio/2858-placa-de-conexion-del-bloque-de-bloqueo.html" xr:uid="{7F4554C1-6020-4420-ABF7-35DC3DEB32A5}"/>
    <hyperlink ref="H32" r:id="rId82" display="https://shop.scoobic.com/es/Inicio/2858-placa-de-conexion-del-bloque-de-bloqueo.html" xr:uid="{81A692B2-BA28-4531-9E21-9A657D5F4640}"/>
    <hyperlink ref="H33" r:id="rId83" display="https://shop.scoobic.com/es/Inicio/2859-bloque-de-bloqueo-del-sistema-de-inclinacion-.html" xr:uid="{EBF4D0DF-0BA3-4954-A06C-B78B2D164B8F}"/>
    <hyperlink ref="F33" r:id="rId84" display="https://shop.scoobic.com/es/Inicio/2859-bloque-de-bloqueo-del-sistema-de-inclinacion-.html" xr:uid="{5F6D88E7-C408-459E-B9F2-275E72D64C13}"/>
    <hyperlink ref="H34" r:id="rId85" display="https://shop.scoobic.com/es/Inicio/2861-brazo-de-conexion-de-cables.html" xr:uid="{CBCA3BA3-4A6F-4EE3-B9E2-C497A7C2E3BE}"/>
    <hyperlink ref="F34" r:id="rId86" display="https://shop.scoobic.com/es/Inicio/2861-brazo-de-conexion-de-cables.html" xr:uid="{EA426BF8-FFD1-481A-A77A-FCA17A087806}"/>
    <hyperlink ref="H35" r:id="rId87" display="https://shop.scoobic.com/es/Inicio/2862-manguitos-de-cobre.html" xr:uid="{B6192177-35CB-4D38-84B8-56A3796CF1E5}"/>
    <hyperlink ref="H36" r:id="rId88" display="https://shop.scoobic.com/es/Inicio/2863-soporte-de-instalacion-del-bloque-de-bloqueo.html" xr:uid="{85987C3A-2FD1-421F-B9BF-4697336163B5}"/>
    <hyperlink ref="F36" r:id="rId89" display="https://shop.scoobic.com/es/Inicio/2863-soporte-de-instalacion-del-bloque-de-bloqueo.html" xr:uid="{50D8876F-242A-493D-9493-B4B71F66936E}"/>
    <hyperlink ref="H37" r:id="rId90" display="https://shop.scoobic.com/es/Inicio/2864-pasador-cilindrico-.html" xr:uid="{4F0F10E7-1775-46D1-AF4C-EABB31D513AC}"/>
    <hyperlink ref="F37" r:id="rId91" display="https://shop.scoobic.com/es/Inicio/2864-pasador-cilindrico-.html" xr:uid="{BFD84C3C-06D2-4690-82B5-00CD53D50C1E}"/>
    <hyperlink ref="F38" r:id="rId92" display="https://shop.scoobic.com/es/Inicio/2865-soporte-resorte-de-tension-.html" xr:uid="{0073A186-1FCA-4840-8611-6214129F86F2}"/>
    <hyperlink ref="H38" r:id="rId93" display="https://shop.scoobic.com/es/Inicio/2865-soporte-resorte-de-tension-.html" xr:uid="{1B91D7ED-1427-4638-8B1F-034AD03C4493}"/>
    <hyperlink ref="H39" r:id="rId94" display="https://shop.scoobic.com/es/Inicio/2866-tapa-inferior-sistema-bloque-inclinacion.html" xr:uid="{DAF878AC-76CD-4F43-90D1-8E2EE5138483}"/>
    <hyperlink ref="F39" r:id="rId95" display="https://shop.scoobic.com/es/Inicio/2866-tapa-inferior-sistema-bloque-inclinacion.html" xr:uid="{DB8C1B4D-BA2D-4DC2-ADD5-76D9495D3ED7}"/>
    <hyperlink ref="F35" r:id="rId96" display="https://shop.scoobic.com/es/Inicio/2862-manguitos-de-cobre.html" xr:uid="{92D063FB-0E2D-40F9-83B8-39D49FD89457}"/>
  </hyperlinks>
  <pageMargins left="0.25" right="0.25" top="0.75" bottom="0.75" header="0.3" footer="0.3"/>
  <pageSetup paperSize="9" orientation="portrait" r:id="rId97"/>
  <drawing r:id="rId98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E5F89-4002-4912-8E53-DF2B46F85550}">
  <sheetPr codeName="Hoja10">
    <tabColor rgb="FFFFFF00"/>
  </sheetPr>
  <dimension ref="A1:T1"/>
  <sheetViews>
    <sheetView topLeftCell="A176" zoomScale="55" zoomScaleNormal="55" workbookViewId="0">
      <selection activeCell="AD12" sqref="AD12"/>
    </sheetView>
  </sheetViews>
  <sheetFormatPr baseColWidth="10" defaultRowHeight="12.7"/>
  <cols>
    <col min="6" max="6" width="15.6640625" customWidth="1"/>
  </cols>
  <sheetData>
    <row r="1" spans="1:20" ht="72" customHeight="1">
      <c r="A1" s="1142" t="s">
        <v>5715</v>
      </c>
      <c r="B1" s="1142"/>
      <c r="C1" s="1142"/>
      <c r="D1" s="1142"/>
      <c r="E1" s="1142"/>
      <c r="F1" s="1142"/>
      <c r="G1" s="1142"/>
      <c r="H1" s="1142"/>
      <c r="I1" s="1142"/>
      <c r="J1" s="1142"/>
      <c r="K1" s="1142"/>
      <c r="L1" s="1142"/>
      <c r="M1" s="1142"/>
      <c r="N1" s="1142"/>
      <c r="O1" s="1142"/>
      <c r="P1" s="1142"/>
      <c r="Q1" s="1142"/>
      <c r="R1" s="1142"/>
      <c r="S1" s="1142"/>
      <c r="T1" s="1142"/>
    </row>
  </sheetData>
  <sheetProtection algorithmName="SHA-512" hashValue="i/M9rgeRV6cpQ7reKYxnFquVWbLq7bIo3oBSjT6mtRz7PW8L5O2IIoxB9C2UuMB9TIork0SC1/u17Cqz3PJoQQ==" saltValue="CrruWaxlT7rBKUy/lNE4Eg==" spinCount="100000" sheet="1" objects="1" scenarios="1"/>
  <mergeCells count="1">
    <mergeCell ref="A1:T1"/>
  </mergeCells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553661-C0A0-4EC5-8FE0-2DC200570E07}">
  <sheetPr codeName="Hoja9">
    <tabColor rgb="FFFFFF00"/>
    <pageSetUpPr fitToPage="1"/>
  </sheetPr>
  <dimension ref="B1:K514"/>
  <sheetViews>
    <sheetView showGridLines="0" topLeftCell="A7" zoomScaleNormal="100" workbookViewId="0">
      <selection activeCell="B1" sqref="B1:F1"/>
    </sheetView>
  </sheetViews>
  <sheetFormatPr baseColWidth="10" defaultColWidth="9" defaultRowHeight="14.4"/>
  <cols>
    <col min="1" max="1" width="1.6640625" style="358" customWidth="1"/>
    <col min="2" max="2" width="5.109375" style="359" customWidth="1"/>
    <col min="3" max="3" width="21.109375" style="359" customWidth="1"/>
    <col min="4" max="4" width="32.33203125" style="359" customWidth="1"/>
    <col min="5" max="5" width="36.6640625" style="359" customWidth="1"/>
    <col min="6" max="6" width="10" style="359" customWidth="1"/>
    <col min="7" max="7" width="8.109375" style="359" customWidth="1"/>
    <col min="8" max="8" width="9" style="358"/>
    <col min="9" max="9" width="14.6640625" style="358" bestFit="1" customWidth="1"/>
    <col min="10" max="16384" width="9" style="358"/>
  </cols>
  <sheetData>
    <row r="1" spans="2:10" ht="43.2" customHeight="1" thickBot="1">
      <c r="B1" s="1147" t="s">
        <v>5714</v>
      </c>
      <c r="C1" s="1147"/>
      <c r="D1" s="1147"/>
      <c r="E1" s="1147"/>
      <c r="F1" s="1147"/>
      <c r="G1" s="683"/>
    </row>
    <row r="2" spans="2:10" ht="15" thickBot="1">
      <c r="B2" s="461" t="s">
        <v>3597</v>
      </c>
      <c r="C2" s="460"/>
      <c r="D2" s="460"/>
      <c r="E2" s="460"/>
      <c r="F2" s="459"/>
      <c r="G2" s="684"/>
    </row>
    <row r="3" spans="2:10" ht="37.299999999999997" customHeight="1">
      <c r="B3" s="430"/>
      <c r="C3" s="398"/>
      <c r="D3" s="398"/>
      <c r="E3" s="398"/>
      <c r="F3" s="398"/>
      <c r="G3" s="372"/>
    </row>
    <row r="4" spans="2:10" ht="37.299999999999997" customHeight="1">
      <c r="B4" s="373"/>
      <c r="C4" s="372"/>
      <c r="D4" s="372"/>
      <c r="E4" s="372"/>
      <c r="F4" s="372"/>
      <c r="G4" s="372"/>
      <c r="J4" s="462"/>
    </row>
    <row r="5" spans="2:10" ht="37.299999999999997" customHeight="1">
      <c r="B5" s="373"/>
      <c r="C5" s="372"/>
      <c r="D5" s="372"/>
      <c r="E5" s="372"/>
      <c r="F5" s="372"/>
      <c r="G5" s="372"/>
      <c r="J5" s="462"/>
    </row>
    <row r="6" spans="2:10" ht="37.299999999999997" customHeight="1">
      <c r="B6" s="373"/>
      <c r="C6" s="372"/>
      <c r="D6" s="372"/>
      <c r="E6" s="372"/>
      <c r="F6" s="372"/>
      <c r="G6" s="372"/>
      <c r="J6" s="462"/>
    </row>
    <row r="7" spans="2:10" ht="37.299999999999997" customHeight="1">
      <c r="B7" s="373"/>
      <c r="C7" s="372"/>
      <c r="D7" s="372"/>
      <c r="E7" s="372"/>
      <c r="F7" s="372"/>
      <c r="G7" s="372"/>
    </row>
    <row r="8" spans="2:10" ht="26.1" customHeight="1" thickBot="1">
      <c r="B8" s="371"/>
      <c r="C8" s="370"/>
      <c r="D8" s="370"/>
      <c r="E8" s="370"/>
      <c r="F8" s="370"/>
      <c r="G8" s="372"/>
      <c r="J8" s="462"/>
    </row>
    <row r="9" spans="2:10">
      <c r="B9" s="369" t="s">
        <v>2888</v>
      </c>
      <c r="C9" s="368" t="s">
        <v>3094</v>
      </c>
      <c r="D9" s="368" t="s">
        <v>3093</v>
      </c>
      <c r="E9" s="368" t="s">
        <v>3092</v>
      </c>
      <c r="F9" s="368" t="s">
        <v>3091</v>
      </c>
    </row>
    <row r="10" spans="2:10">
      <c r="B10" s="442">
        <v>1</v>
      </c>
      <c r="C10" s="393" t="s">
        <v>3596</v>
      </c>
      <c r="D10" s="432" t="s">
        <v>3595</v>
      </c>
      <c r="E10" s="426">
        <v>1</v>
      </c>
      <c r="F10" s="363">
        <v>0.3</v>
      </c>
      <c r="G10" s="359">
        <f>F10*60</f>
        <v>18</v>
      </c>
    </row>
    <row r="11" spans="2:10">
      <c r="B11" s="442">
        <v>2</v>
      </c>
      <c r="C11" s="393" t="s">
        <v>3594</v>
      </c>
      <c r="D11" s="432" t="s">
        <v>3593</v>
      </c>
      <c r="E11" s="426">
        <v>1</v>
      </c>
      <c r="F11" s="363">
        <v>0.3</v>
      </c>
      <c r="G11" s="359">
        <f t="shared" ref="G11:G74" si="0">F11*60</f>
        <v>18</v>
      </c>
    </row>
    <row r="12" spans="2:10">
      <c r="B12" s="442">
        <v>3</v>
      </c>
      <c r="C12" s="393" t="s">
        <v>3592</v>
      </c>
      <c r="D12" s="363" t="s">
        <v>3591</v>
      </c>
      <c r="E12" s="426">
        <v>1</v>
      </c>
      <c r="F12" s="363">
        <v>0.3</v>
      </c>
      <c r="G12" s="359">
        <f t="shared" si="0"/>
        <v>18</v>
      </c>
    </row>
    <row r="13" spans="2:10">
      <c r="B13" s="442">
        <v>4</v>
      </c>
      <c r="C13" s="393" t="s">
        <v>3224</v>
      </c>
      <c r="D13" s="363" t="s">
        <v>3223</v>
      </c>
      <c r="E13" s="426">
        <v>1</v>
      </c>
      <c r="F13" s="363">
        <v>0.1</v>
      </c>
      <c r="G13" s="359">
        <f t="shared" si="0"/>
        <v>6</v>
      </c>
    </row>
    <row r="14" spans="2:10">
      <c r="B14" s="442">
        <v>5</v>
      </c>
      <c r="C14" s="393" t="s">
        <v>3222</v>
      </c>
      <c r="D14" s="363" t="s">
        <v>3221</v>
      </c>
      <c r="E14" s="426">
        <v>1</v>
      </c>
      <c r="F14" s="363">
        <v>0.1</v>
      </c>
      <c r="G14" s="359">
        <f t="shared" si="0"/>
        <v>6</v>
      </c>
    </row>
    <row r="15" spans="2:10">
      <c r="B15" s="442">
        <v>6</v>
      </c>
      <c r="C15" s="394" t="s">
        <v>3332</v>
      </c>
      <c r="D15" s="363" t="s">
        <v>3331</v>
      </c>
      <c r="E15" s="363">
        <v>8</v>
      </c>
      <c r="F15" s="363" t="s">
        <v>3078</v>
      </c>
      <c r="G15" s="359" t="e">
        <f t="shared" si="0"/>
        <v>#VALUE!</v>
      </c>
    </row>
    <row r="16" spans="2:10">
      <c r="B16" s="442">
        <v>7</v>
      </c>
      <c r="C16" s="394" t="s">
        <v>3371</v>
      </c>
      <c r="D16" s="363" t="s">
        <v>3333</v>
      </c>
      <c r="E16" s="426">
        <v>4</v>
      </c>
      <c r="F16" s="363" t="s">
        <v>3078</v>
      </c>
      <c r="G16" s="359" t="e">
        <f t="shared" si="0"/>
        <v>#VALUE!</v>
      </c>
    </row>
    <row r="17" spans="2:7">
      <c r="B17" s="365">
        <v>8</v>
      </c>
      <c r="C17" s="393" t="s">
        <v>3429</v>
      </c>
      <c r="D17" s="363" t="s">
        <v>3428</v>
      </c>
      <c r="E17" s="363">
        <v>1</v>
      </c>
      <c r="F17" s="363" t="s">
        <v>3078</v>
      </c>
      <c r="G17" s="359" t="e">
        <f t="shared" si="0"/>
        <v>#VALUE!</v>
      </c>
    </row>
    <row r="18" spans="2:7" ht="15" thickBot="1">
      <c r="B18" s="362">
        <v>9</v>
      </c>
      <c r="C18" s="408" t="s">
        <v>3590</v>
      </c>
      <c r="D18" s="360" t="s">
        <v>3213</v>
      </c>
      <c r="E18" s="360">
        <v>2</v>
      </c>
      <c r="F18" s="360" t="s">
        <v>3078</v>
      </c>
      <c r="G18" s="359" t="e">
        <f t="shared" si="0"/>
        <v>#VALUE!</v>
      </c>
    </row>
    <row r="19" spans="2:7" ht="15" thickBot="1">
      <c r="B19" s="446"/>
      <c r="C19" s="445"/>
      <c r="D19" s="445"/>
      <c r="E19" s="445"/>
      <c r="F19" s="445"/>
      <c r="G19" s="359">
        <f t="shared" si="0"/>
        <v>0</v>
      </c>
    </row>
    <row r="20" spans="2:7" ht="15" thickBot="1">
      <c r="B20" s="461" t="s">
        <v>3589</v>
      </c>
      <c r="C20" s="460"/>
      <c r="D20" s="460"/>
      <c r="E20" s="460"/>
      <c r="F20" s="459"/>
      <c r="G20" s="359">
        <f t="shared" si="0"/>
        <v>0</v>
      </c>
    </row>
    <row r="21" spans="2:7" ht="26.1" customHeight="1">
      <c r="B21" s="430"/>
      <c r="C21" s="398"/>
      <c r="D21" s="398"/>
      <c r="E21" s="398"/>
      <c r="F21" s="398"/>
      <c r="G21" s="359">
        <f t="shared" si="0"/>
        <v>0</v>
      </c>
    </row>
    <row r="22" spans="2:7" ht="26.1" customHeight="1">
      <c r="B22" s="373"/>
      <c r="C22" s="372"/>
      <c r="D22" s="372"/>
      <c r="E22" s="372"/>
      <c r="F22" s="372"/>
      <c r="G22" s="359">
        <f t="shared" si="0"/>
        <v>0</v>
      </c>
    </row>
    <row r="23" spans="2:7" ht="26.1" customHeight="1">
      <c r="B23" s="373"/>
      <c r="C23" s="372"/>
      <c r="D23" s="372"/>
      <c r="E23" s="372"/>
      <c r="F23" s="372"/>
      <c r="G23" s="359">
        <f t="shared" si="0"/>
        <v>0</v>
      </c>
    </row>
    <row r="24" spans="2:7" ht="26.1" customHeight="1">
      <c r="B24" s="373"/>
      <c r="C24" s="372"/>
      <c r="D24" s="372"/>
      <c r="E24" s="372"/>
      <c r="F24" s="372"/>
      <c r="G24" s="359">
        <f t="shared" si="0"/>
        <v>0</v>
      </c>
    </row>
    <row r="25" spans="2:7" ht="123.45" customHeight="1" thickBot="1">
      <c r="B25" s="371"/>
      <c r="C25" s="370"/>
      <c r="D25" s="370"/>
      <c r="E25" s="370"/>
      <c r="F25" s="370"/>
      <c r="G25" s="359">
        <f t="shared" si="0"/>
        <v>0</v>
      </c>
    </row>
    <row r="26" spans="2:7">
      <c r="B26" s="369" t="s">
        <v>2888</v>
      </c>
      <c r="C26" s="368" t="s">
        <v>3094</v>
      </c>
      <c r="D26" s="368" t="s">
        <v>3093</v>
      </c>
      <c r="E26" s="368" t="s">
        <v>3092</v>
      </c>
      <c r="F26" s="368" t="s">
        <v>3091</v>
      </c>
      <c r="G26" s="359" t="e">
        <f t="shared" si="0"/>
        <v>#VALUE!</v>
      </c>
    </row>
    <row r="27" spans="2:7">
      <c r="B27" s="449">
        <v>1</v>
      </c>
      <c r="C27" s="426" t="s">
        <v>3588</v>
      </c>
      <c r="D27" s="394" t="s">
        <v>3587</v>
      </c>
      <c r="E27" s="426">
        <v>1</v>
      </c>
      <c r="F27" s="363">
        <v>0.3</v>
      </c>
      <c r="G27" s="359">
        <f t="shared" si="0"/>
        <v>18</v>
      </c>
    </row>
    <row r="28" spans="2:7">
      <c r="B28" s="442">
        <v>2</v>
      </c>
      <c r="C28" s="426" t="s">
        <v>3586</v>
      </c>
      <c r="D28" s="394" t="s">
        <v>3585</v>
      </c>
      <c r="E28" s="426">
        <v>1</v>
      </c>
      <c r="F28" s="363">
        <v>0.2</v>
      </c>
      <c r="G28" s="359">
        <f t="shared" si="0"/>
        <v>12</v>
      </c>
    </row>
    <row r="29" spans="2:7">
      <c r="B29" s="442">
        <v>3</v>
      </c>
      <c r="C29" s="426" t="s">
        <v>3584</v>
      </c>
      <c r="D29" s="394" t="s">
        <v>3583</v>
      </c>
      <c r="E29" s="426">
        <v>2</v>
      </c>
      <c r="F29" s="363" t="s">
        <v>3078</v>
      </c>
      <c r="G29" s="359" t="e">
        <f t="shared" si="0"/>
        <v>#VALUE!</v>
      </c>
    </row>
    <row r="30" spans="2:7">
      <c r="B30" s="365">
        <v>4</v>
      </c>
      <c r="C30" s="393" t="s">
        <v>3562</v>
      </c>
      <c r="D30" s="393" t="s">
        <v>3571</v>
      </c>
      <c r="E30" s="363">
        <v>2</v>
      </c>
      <c r="F30" s="363" t="s">
        <v>3078</v>
      </c>
      <c r="G30" s="359" t="e">
        <f t="shared" si="0"/>
        <v>#VALUE!</v>
      </c>
    </row>
    <row r="31" spans="2:7" ht="15" thickBot="1">
      <c r="B31" s="362">
        <v>5</v>
      </c>
      <c r="C31" s="360" t="s">
        <v>3582</v>
      </c>
      <c r="D31" s="408" t="s">
        <v>3581</v>
      </c>
      <c r="E31" s="360">
        <v>2</v>
      </c>
      <c r="F31" s="360" t="s">
        <v>3078</v>
      </c>
      <c r="G31" s="359" t="e">
        <f t="shared" si="0"/>
        <v>#VALUE!</v>
      </c>
    </row>
    <row r="32" spans="2:7" ht="15" thickBot="1">
      <c r="B32" s="373"/>
      <c r="C32" s="372"/>
      <c r="D32" s="372"/>
      <c r="E32" s="372"/>
      <c r="F32" s="372"/>
      <c r="G32" s="359">
        <f t="shared" si="0"/>
        <v>0</v>
      </c>
    </row>
    <row r="33" spans="2:7" ht="15" thickBot="1">
      <c r="B33" s="431" t="s">
        <v>3580</v>
      </c>
      <c r="C33" s="388"/>
      <c r="D33" s="388"/>
      <c r="E33" s="388"/>
      <c r="F33" s="388"/>
      <c r="G33" s="359">
        <f t="shared" si="0"/>
        <v>0</v>
      </c>
    </row>
    <row r="34" spans="2:7" ht="33.450000000000003" customHeight="1">
      <c r="B34" s="430"/>
      <c r="C34" s="398"/>
      <c r="D34" s="398"/>
      <c r="E34" s="398"/>
      <c r="F34" s="398"/>
      <c r="G34" s="359">
        <f t="shared" si="0"/>
        <v>0</v>
      </c>
    </row>
    <row r="35" spans="2:7" ht="33.450000000000003" customHeight="1">
      <c r="B35" s="373"/>
      <c r="C35" s="372"/>
      <c r="D35" s="372"/>
      <c r="E35" s="372"/>
      <c r="F35" s="372"/>
      <c r="G35" s="359">
        <f t="shared" si="0"/>
        <v>0</v>
      </c>
    </row>
    <row r="36" spans="2:7" ht="33.450000000000003" customHeight="1">
      <c r="B36" s="373"/>
      <c r="C36" s="372"/>
      <c r="D36" s="372"/>
      <c r="E36" s="372"/>
      <c r="F36" s="372"/>
      <c r="G36" s="359">
        <f t="shared" si="0"/>
        <v>0</v>
      </c>
    </row>
    <row r="37" spans="2:7" ht="33.450000000000003" customHeight="1">
      <c r="B37" s="373"/>
      <c r="C37" s="372"/>
      <c r="D37" s="372"/>
      <c r="E37" s="372"/>
      <c r="F37" s="372"/>
      <c r="G37" s="359">
        <f t="shared" si="0"/>
        <v>0</v>
      </c>
    </row>
    <row r="38" spans="2:7" ht="33.450000000000003" customHeight="1">
      <c r="B38" s="373"/>
      <c r="C38" s="372"/>
      <c r="D38" s="372"/>
      <c r="E38" s="372"/>
      <c r="F38" s="372"/>
      <c r="G38" s="359">
        <f t="shared" si="0"/>
        <v>0</v>
      </c>
    </row>
    <row r="39" spans="2:7" ht="33.450000000000003" customHeight="1" thickBot="1">
      <c r="B39" s="371"/>
      <c r="C39" s="370"/>
      <c r="D39" s="370"/>
      <c r="E39" s="370"/>
      <c r="F39" s="370"/>
      <c r="G39" s="359">
        <f t="shared" si="0"/>
        <v>0</v>
      </c>
    </row>
    <row r="40" spans="2:7">
      <c r="B40" s="369" t="s">
        <v>2888</v>
      </c>
      <c r="C40" s="368" t="s">
        <v>3094</v>
      </c>
      <c r="D40" s="368" t="s">
        <v>3093</v>
      </c>
      <c r="E40" s="368" t="s">
        <v>3092</v>
      </c>
      <c r="F40" s="368" t="s">
        <v>3091</v>
      </c>
      <c r="G40" s="359" t="e">
        <f t="shared" si="0"/>
        <v>#VALUE!</v>
      </c>
    </row>
    <row r="41" spans="2:7">
      <c r="B41" s="442">
        <v>1</v>
      </c>
      <c r="C41" s="394" t="s">
        <v>3579</v>
      </c>
      <c r="D41" s="394" t="s">
        <v>3576</v>
      </c>
      <c r="E41" s="426">
        <v>1</v>
      </c>
      <c r="F41" s="363">
        <v>0.3</v>
      </c>
      <c r="G41" s="359">
        <f t="shared" si="0"/>
        <v>18</v>
      </c>
    </row>
    <row r="42" spans="2:7">
      <c r="B42" s="442">
        <v>2</v>
      </c>
      <c r="C42" s="394" t="s">
        <v>3577</v>
      </c>
      <c r="D42" s="394" t="s">
        <v>3578</v>
      </c>
      <c r="E42" s="426">
        <v>1</v>
      </c>
      <c r="F42" s="363">
        <v>0.3</v>
      </c>
      <c r="G42" s="359">
        <f t="shared" si="0"/>
        <v>18</v>
      </c>
    </row>
    <row r="43" spans="2:7">
      <c r="B43" s="365">
        <v>3</v>
      </c>
      <c r="C43" s="363" t="s">
        <v>3575</v>
      </c>
      <c r="D43" s="394" t="s">
        <v>3574</v>
      </c>
      <c r="E43" s="426">
        <v>1</v>
      </c>
      <c r="F43" s="363">
        <v>0.1</v>
      </c>
      <c r="G43" s="359">
        <f t="shared" si="0"/>
        <v>6</v>
      </c>
    </row>
    <row r="44" spans="2:7">
      <c r="B44" s="365">
        <v>4</v>
      </c>
      <c r="C44" s="393" t="s">
        <v>3573</v>
      </c>
      <c r="D44" s="393" t="s">
        <v>3572</v>
      </c>
      <c r="E44" s="363">
        <v>2</v>
      </c>
      <c r="F44" s="363">
        <v>0.05</v>
      </c>
      <c r="G44" s="359">
        <f t="shared" si="0"/>
        <v>3</v>
      </c>
    </row>
    <row r="45" spans="2:7">
      <c r="B45" s="365">
        <v>5</v>
      </c>
      <c r="C45" s="393" t="s">
        <v>3562</v>
      </c>
      <c r="D45" s="393" t="s">
        <v>3571</v>
      </c>
      <c r="E45" s="363">
        <v>2</v>
      </c>
      <c r="F45" s="363" t="s">
        <v>3078</v>
      </c>
      <c r="G45" s="359" t="e">
        <f t="shared" si="0"/>
        <v>#VALUE!</v>
      </c>
    </row>
    <row r="46" spans="2:7">
      <c r="B46" s="365">
        <v>6</v>
      </c>
      <c r="C46" s="393" t="s">
        <v>3570</v>
      </c>
      <c r="D46" s="393" t="s">
        <v>3569</v>
      </c>
      <c r="E46" s="363">
        <v>1</v>
      </c>
      <c r="F46" s="363">
        <v>0.05</v>
      </c>
      <c r="G46" s="359">
        <f t="shared" si="0"/>
        <v>3</v>
      </c>
    </row>
    <row r="47" spans="2:7" ht="15" thickBot="1">
      <c r="B47" s="362">
        <v>7</v>
      </c>
      <c r="C47" s="408" t="s">
        <v>3568</v>
      </c>
      <c r="D47" s="408" t="s">
        <v>3567</v>
      </c>
      <c r="E47" s="360">
        <v>1</v>
      </c>
      <c r="F47" s="360">
        <v>0.05</v>
      </c>
      <c r="G47" s="359">
        <f t="shared" si="0"/>
        <v>3</v>
      </c>
    </row>
    <row r="48" spans="2:7" ht="15" thickBot="1">
      <c r="B48" s="373"/>
      <c r="C48" s="372"/>
      <c r="D48" s="372"/>
      <c r="E48" s="372"/>
      <c r="F48" s="372"/>
      <c r="G48" s="359">
        <f t="shared" si="0"/>
        <v>0</v>
      </c>
    </row>
    <row r="49" spans="2:7" ht="15" thickBot="1">
      <c r="B49" s="431" t="s">
        <v>1695</v>
      </c>
      <c r="C49" s="388"/>
      <c r="D49" s="388"/>
      <c r="E49" s="388"/>
      <c r="F49" s="388"/>
      <c r="G49" s="359">
        <f t="shared" si="0"/>
        <v>0</v>
      </c>
    </row>
    <row r="50" spans="2:7" ht="37.299999999999997" customHeight="1">
      <c r="B50" s="430"/>
      <c r="C50" s="398"/>
      <c r="D50" s="398"/>
      <c r="E50" s="398"/>
      <c r="F50" s="398"/>
      <c r="G50" s="359">
        <f t="shared" si="0"/>
        <v>0</v>
      </c>
    </row>
    <row r="51" spans="2:7" ht="37.299999999999997" customHeight="1">
      <c r="B51" s="373"/>
      <c r="C51" s="372"/>
      <c r="D51" s="372"/>
      <c r="E51" s="372"/>
      <c r="F51" s="372"/>
      <c r="G51" s="359">
        <f t="shared" si="0"/>
        <v>0</v>
      </c>
    </row>
    <row r="52" spans="2:7" ht="37.299999999999997" customHeight="1">
      <c r="B52" s="373"/>
      <c r="C52" s="372"/>
      <c r="D52" s="372"/>
      <c r="E52" s="372"/>
      <c r="F52" s="372"/>
      <c r="G52" s="359">
        <f t="shared" si="0"/>
        <v>0</v>
      </c>
    </row>
    <row r="53" spans="2:7" ht="37.299999999999997" customHeight="1">
      <c r="B53" s="373"/>
      <c r="C53" s="372"/>
      <c r="D53" s="372"/>
      <c r="E53" s="372"/>
      <c r="F53" s="372"/>
      <c r="G53" s="359">
        <f t="shared" si="0"/>
        <v>0</v>
      </c>
    </row>
    <row r="54" spans="2:7" ht="54" customHeight="1" thickBot="1">
      <c r="B54" s="371"/>
      <c r="C54" s="370"/>
      <c r="D54" s="370"/>
      <c r="E54" s="370"/>
      <c r="F54" s="370"/>
      <c r="G54" s="359">
        <f t="shared" si="0"/>
        <v>0</v>
      </c>
    </row>
    <row r="55" spans="2:7">
      <c r="B55" s="369" t="s">
        <v>2888</v>
      </c>
      <c r="C55" s="368" t="s">
        <v>3094</v>
      </c>
      <c r="D55" s="368" t="s">
        <v>3093</v>
      </c>
      <c r="E55" s="368" t="s">
        <v>3092</v>
      </c>
      <c r="F55" s="368" t="s">
        <v>3091</v>
      </c>
      <c r="G55" s="359" t="e">
        <f t="shared" si="0"/>
        <v>#VALUE!</v>
      </c>
    </row>
    <row r="56" spans="2:7">
      <c r="B56" s="429">
        <v>1</v>
      </c>
      <c r="C56" s="436" t="s">
        <v>3566</v>
      </c>
      <c r="D56" s="458" t="s">
        <v>3565</v>
      </c>
      <c r="E56" s="394">
        <v>1</v>
      </c>
      <c r="F56" s="363">
        <v>0.3</v>
      </c>
      <c r="G56" s="359">
        <f t="shared" si="0"/>
        <v>18</v>
      </c>
    </row>
    <row r="57" spans="2:7">
      <c r="B57" s="365">
        <v>2</v>
      </c>
      <c r="C57" s="393" t="s">
        <v>3564</v>
      </c>
      <c r="D57" s="432" t="s">
        <v>3563</v>
      </c>
      <c r="E57" s="394">
        <v>1</v>
      </c>
      <c r="F57" s="363">
        <v>0.2</v>
      </c>
      <c r="G57" s="359">
        <f t="shared" si="0"/>
        <v>12</v>
      </c>
    </row>
    <row r="58" spans="2:7" ht="15" thickBot="1">
      <c r="B58" s="362">
        <v>3</v>
      </c>
      <c r="C58" s="408" t="s">
        <v>3562</v>
      </c>
      <c r="D58" s="360" t="s">
        <v>3561</v>
      </c>
      <c r="E58" s="408">
        <v>4</v>
      </c>
      <c r="F58" s="360" t="s">
        <v>3078</v>
      </c>
      <c r="G58" s="359" t="e">
        <f t="shared" si="0"/>
        <v>#VALUE!</v>
      </c>
    </row>
    <row r="59" spans="2:7" ht="15" thickBot="1">
      <c r="B59" s="373"/>
      <c r="C59" s="372"/>
      <c r="D59" s="372"/>
      <c r="E59" s="372"/>
      <c r="F59" s="372"/>
      <c r="G59" s="359">
        <f t="shared" si="0"/>
        <v>0</v>
      </c>
    </row>
    <row r="60" spans="2:7" ht="15" thickBot="1">
      <c r="B60" s="431" t="s">
        <v>3559</v>
      </c>
      <c r="C60" s="388"/>
      <c r="D60" s="388"/>
      <c r="E60" s="388"/>
      <c r="F60" s="388"/>
      <c r="G60" s="359">
        <f t="shared" si="0"/>
        <v>0</v>
      </c>
    </row>
    <row r="61" spans="2:7" ht="31.4" customHeight="1">
      <c r="B61" s="430"/>
      <c r="C61" s="398"/>
      <c r="D61" s="398"/>
      <c r="E61" s="398"/>
      <c r="F61" s="398"/>
      <c r="G61" s="359">
        <f t="shared" si="0"/>
        <v>0</v>
      </c>
    </row>
    <row r="62" spans="2:7" ht="31.4" customHeight="1">
      <c r="B62" s="373"/>
      <c r="C62" s="372"/>
      <c r="D62" s="372"/>
      <c r="E62" s="372"/>
      <c r="F62" s="372"/>
      <c r="G62" s="359">
        <f t="shared" si="0"/>
        <v>0</v>
      </c>
    </row>
    <row r="63" spans="2:7" ht="38.299999999999997" customHeight="1">
      <c r="B63" s="373"/>
      <c r="C63" s="372"/>
      <c r="D63" s="372"/>
      <c r="E63" s="372"/>
      <c r="F63" s="372"/>
      <c r="G63" s="359">
        <f t="shared" si="0"/>
        <v>0</v>
      </c>
    </row>
    <row r="64" spans="2:7" ht="31.4" customHeight="1">
      <c r="B64" s="373"/>
      <c r="C64" s="372"/>
      <c r="D64" s="372"/>
      <c r="E64" s="372"/>
      <c r="F64" s="372"/>
      <c r="G64" s="359">
        <f t="shared" si="0"/>
        <v>0</v>
      </c>
    </row>
    <row r="65" spans="2:7" ht="75.2" customHeight="1" thickBot="1">
      <c r="B65" s="371"/>
      <c r="C65" s="370"/>
      <c r="D65" s="370"/>
      <c r="E65" s="370"/>
      <c r="F65" s="370"/>
      <c r="G65" s="359">
        <f t="shared" si="0"/>
        <v>0</v>
      </c>
    </row>
    <row r="66" spans="2:7">
      <c r="B66" s="369" t="s">
        <v>2888</v>
      </c>
      <c r="C66" s="368" t="s">
        <v>3094</v>
      </c>
      <c r="D66" s="368" t="s">
        <v>3093</v>
      </c>
      <c r="E66" s="368" t="s">
        <v>3092</v>
      </c>
      <c r="F66" s="368" t="s">
        <v>3091</v>
      </c>
      <c r="G66" s="359" t="e">
        <f t="shared" si="0"/>
        <v>#VALUE!</v>
      </c>
    </row>
    <row r="67" spans="2:7">
      <c r="B67" s="365">
        <v>1</v>
      </c>
      <c r="C67" s="393" t="s">
        <v>3560</v>
      </c>
      <c r="D67" s="363" t="s">
        <v>3559</v>
      </c>
      <c r="E67" s="393">
        <v>1</v>
      </c>
      <c r="F67" s="363">
        <v>0.3</v>
      </c>
      <c r="G67" s="359">
        <f t="shared" si="0"/>
        <v>18</v>
      </c>
    </row>
    <row r="68" spans="2:7">
      <c r="B68" s="365">
        <v>2</v>
      </c>
      <c r="C68" s="393" t="s">
        <v>3558</v>
      </c>
      <c r="D68" s="363" t="s">
        <v>3557</v>
      </c>
      <c r="E68" s="393">
        <v>1</v>
      </c>
      <c r="F68" s="363">
        <v>0.5</v>
      </c>
      <c r="G68" s="359">
        <f t="shared" si="0"/>
        <v>30</v>
      </c>
    </row>
    <row r="69" spans="2:7">
      <c r="B69" s="365">
        <v>3</v>
      </c>
      <c r="C69" s="457" t="s">
        <v>3556</v>
      </c>
      <c r="D69" s="363" t="s">
        <v>3405</v>
      </c>
      <c r="E69" s="363">
        <v>1</v>
      </c>
      <c r="F69" s="363">
        <v>0.5</v>
      </c>
      <c r="G69" s="359">
        <f t="shared" si="0"/>
        <v>30</v>
      </c>
    </row>
    <row r="70" spans="2:7">
      <c r="B70" s="365">
        <v>4</v>
      </c>
      <c r="C70" s="393" t="s">
        <v>3555</v>
      </c>
      <c r="D70" s="432" t="s">
        <v>3554</v>
      </c>
      <c r="E70" s="363">
        <v>1</v>
      </c>
      <c r="F70" s="363">
        <v>0.5</v>
      </c>
      <c r="G70" s="359">
        <f t="shared" si="0"/>
        <v>30</v>
      </c>
    </row>
    <row r="71" spans="2:7" ht="15" thickBot="1">
      <c r="B71" s="362">
        <v>5</v>
      </c>
      <c r="C71" s="408" t="s">
        <v>3553</v>
      </c>
      <c r="D71" s="360" t="s">
        <v>3552</v>
      </c>
      <c r="E71" s="360">
        <v>1</v>
      </c>
      <c r="F71" s="360">
        <v>0.5</v>
      </c>
      <c r="G71" s="359">
        <f t="shared" si="0"/>
        <v>30</v>
      </c>
    </row>
    <row r="72" spans="2:7" ht="15" thickBot="1">
      <c r="B72" s="373"/>
      <c r="C72" s="372"/>
      <c r="D72" s="372"/>
      <c r="E72" s="372"/>
      <c r="F72" s="372"/>
      <c r="G72" s="359">
        <f t="shared" si="0"/>
        <v>0</v>
      </c>
    </row>
    <row r="73" spans="2:7" ht="15" thickBot="1">
      <c r="B73" s="431" t="s">
        <v>3551</v>
      </c>
      <c r="C73" s="388"/>
      <c r="D73" s="388"/>
      <c r="E73" s="388"/>
      <c r="F73" s="388"/>
      <c r="G73" s="359">
        <f t="shared" si="0"/>
        <v>0</v>
      </c>
    </row>
    <row r="74" spans="2:7" ht="26.1" customHeight="1">
      <c r="B74" s="430"/>
      <c r="C74" s="398"/>
      <c r="D74" s="398"/>
      <c r="E74" s="398"/>
      <c r="F74" s="398"/>
      <c r="G74" s="359">
        <f t="shared" si="0"/>
        <v>0</v>
      </c>
    </row>
    <row r="75" spans="2:7" ht="26.1" customHeight="1">
      <c r="B75" s="373"/>
      <c r="C75" s="372"/>
      <c r="D75" s="372"/>
      <c r="E75" s="372"/>
      <c r="F75" s="372"/>
      <c r="G75" s="359">
        <f t="shared" ref="G75:G139" si="1">F75*60</f>
        <v>0</v>
      </c>
    </row>
    <row r="76" spans="2:7" ht="26.1" customHeight="1">
      <c r="B76" s="373"/>
      <c r="C76" s="372"/>
      <c r="D76" s="372"/>
      <c r="E76" s="372"/>
      <c r="F76" s="372"/>
      <c r="G76" s="359">
        <f t="shared" si="1"/>
        <v>0</v>
      </c>
    </row>
    <row r="77" spans="2:7" ht="26.1" customHeight="1">
      <c r="B77" s="373"/>
      <c r="C77" s="372"/>
      <c r="D77" s="372"/>
      <c r="E77" s="372"/>
      <c r="F77" s="372"/>
      <c r="G77" s="359">
        <f t="shared" si="1"/>
        <v>0</v>
      </c>
    </row>
    <row r="78" spans="2:7" ht="125.45" customHeight="1" thickBot="1">
      <c r="B78" s="371"/>
      <c r="C78" s="370"/>
      <c r="D78" s="370"/>
      <c r="E78" s="370"/>
      <c r="F78" s="370"/>
      <c r="G78" s="359">
        <f t="shared" si="1"/>
        <v>0</v>
      </c>
    </row>
    <row r="79" spans="2:7">
      <c r="B79" s="369" t="s">
        <v>2888</v>
      </c>
      <c r="C79" s="368" t="s">
        <v>3094</v>
      </c>
      <c r="D79" s="368" t="s">
        <v>3093</v>
      </c>
      <c r="E79" s="368" t="s">
        <v>3092</v>
      </c>
      <c r="F79" s="368" t="s">
        <v>3091</v>
      </c>
      <c r="G79" s="359" t="e">
        <f t="shared" si="1"/>
        <v>#VALUE!</v>
      </c>
    </row>
    <row r="80" spans="2:7">
      <c r="B80" s="456">
        <v>1</v>
      </c>
      <c r="C80" s="428" t="s">
        <v>3550</v>
      </c>
      <c r="D80" s="363" t="s">
        <v>3549</v>
      </c>
      <c r="E80" s="426">
        <v>1</v>
      </c>
      <c r="F80" s="363">
        <v>0.3</v>
      </c>
      <c r="G80" s="359">
        <f t="shared" si="1"/>
        <v>18</v>
      </c>
    </row>
    <row r="81" spans="2:7">
      <c r="B81" s="456">
        <v>2</v>
      </c>
      <c r="C81" s="428" t="s">
        <v>3548</v>
      </c>
      <c r="D81" s="363" t="s">
        <v>3547</v>
      </c>
      <c r="E81" s="426">
        <v>1</v>
      </c>
      <c r="F81" s="363">
        <v>0.5</v>
      </c>
      <c r="G81" s="359">
        <f t="shared" si="1"/>
        <v>30</v>
      </c>
    </row>
    <row r="82" spans="2:7">
      <c r="B82" s="456">
        <v>3</v>
      </c>
      <c r="C82" s="428" t="s">
        <v>3546</v>
      </c>
      <c r="D82" s="363" t="s">
        <v>3545</v>
      </c>
      <c r="E82" s="426">
        <v>1</v>
      </c>
      <c r="F82" s="363">
        <v>0.15</v>
      </c>
      <c r="G82" s="359">
        <f t="shared" si="1"/>
        <v>9</v>
      </c>
    </row>
    <row r="83" spans="2:7">
      <c r="B83" s="456">
        <v>4</v>
      </c>
      <c r="C83" s="428" t="s">
        <v>3544</v>
      </c>
      <c r="D83" s="363" t="s">
        <v>3543</v>
      </c>
      <c r="E83" s="426">
        <v>2</v>
      </c>
      <c r="F83" s="363">
        <v>0.15</v>
      </c>
      <c r="G83" s="359">
        <f t="shared" si="1"/>
        <v>9</v>
      </c>
    </row>
    <row r="84" spans="2:7">
      <c r="B84" s="456">
        <v>5</v>
      </c>
      <c r="C84" s="393" t="s">
        <v>3235</v>
      </c>
      <c r="D84" s="363" t="s">
        <v>3542</v>
      </c>
      <c r="E84" s="426">
        <v>1</v>
      </c>
      <c r="F84" s="363" t="s">
        <v>3078</v>
      </c>
      <c r="G84" s="359" t="e">
        <f t="shared" si="1"/>
        <v>#VALUE!</v>
      </c>
    </row>
    <row r="85" spans="2:7">
      <c r="B85" s="456">
        <v>6</v>
      </c>
      <c r="C85" s="393" t="s">
        <v>3541</v>
      </c>
      <c r="D85" s="363" t="s">
        <v>3259</v>
      </c>
      <c r="E85" s="426">
        <v>1</v>
      </c>
      <c r="F85" s="363">
        <v>0.2</v>
      </c>
      <c r="G85" s="359">
        <f t="shared" si="1"/>
        <v>12</v>
      </c>
    </row>
    <row r="86" spans="2:7" ht="15" thickBot="1">
      <c r="B86" s="455">
        <v>8</v>
      </c>
      <c r="C86" s="408" t="s">
        <v>3540</v>
      </c>
      <c r="D86" s="408" t="s">
        <v>3539</v>
      </c>
      <c r="E86" s="360">
        <v>2</v>
      </c>
      <c r="F86" s="360">
        <v>0.15</v>
      </c>
      <c r="G86" s="359">
        <f t="shared" si="1"/>
        <v>9</v>
      </c>
    </row>
    <row r="87" spans="2:7" ht="15" thickBot="1">
      <c r="B87" s="373"/>
      <c r="C87" s="372"/>
      <c r="D87" s="372"/>
      <c r="E87" s="372"/>
      <c r="F87" s="372"/>
      <c r="G87" s="359">
        <f t="shared" si="1"/>
        <v>0</v>
      </c>
    </row>
    <row r="88" spans="2:7" ht="15" thickBot="1">
      <c r="B88" s="431" t="s">
        <v>3538</v>
      </c>
      <c r="C88" s="388"/>
      <c r="D88" s="388"/>
      <c r="E88" s="388"/>
      <c r="F88" s="388"/>
      <c r="G88" s="359">
        <f t="shared" si="1"/>
        <v>0</v>
      </c>
    </row>
    <row r="89" spans="2:7" ht="37.299999999999997" customHeight="1">
      <c r="B89" s="430"/>
      <c r="C89" s="398"/>
      <c r="D89" s="398"/>
      <c r="E89" s="398"/>
      <c r="F89" s="398"/>
      <c r="G89" s="359">
        <f t="shared" si="1"/>
        <v>0</v>
      </c>
    </row>
    <row r="90" spans="2:7" ht="37.299999999999997" customHeight="1">
      <c r="B90" s="373"/>
      <c r="C90" s="372"/>
      <c r="D90" s="372"/>
      <c r="E90" s="372"/>
      <c r="F90" s="372"/>
      <c r="G90" s="359">
        <f t="shared" si="1"/>
        <v>0</v>
      </c>
    </row>
    <row r="91" spans="2:7" ht="37.299999999999997" customHeight="1">
      <c r="B91" s="373"/>
      <c r="C91" s="372"/>
      <c r="D91" s="372"/>
      <c r="E91" s="372"/>
      <c r="F91" s="372"/>
      <c r="G91" s="359">
        <f t="shared" si="1"/>
        <v>0</v>
      </c>
    </row>
    <row r="92" spans="2:7" ht="37.299999999999997" customHeight="1">
      <c r="B92" s="373"/>
      <c r="C92" s="372"/>
      <c r="D92" s="372"/>
      <c r="E92" s="372"/>
      <c r="F92" s="372"/>
      <c r="G92" s="359">
        <f t="shared" si="1"/>
        <v>0</v>
      </c>
    </row>
    <row r="93" spans="2:7" ht="67.400000000000006" customHeight="1" thickBot="1">
      <c r="B93" s="371"/>
      <c r="C93" s="370"/>
      <c r="D93" s="370"/>
      <c r="E93" s="370"/>
      <c r="F93" s="370"/>
      <c r="G93" s="359">
        <f t="shared" si="1"/>
        <v>0</v>
      </c>
    </row>
    <row r="94" spans="2:7">
      <c r="B94" s="369" t="s">
        <v>2888</v>
      </c>
      <c r="C94" s="368" t="s">
        <v>3094</v>
      </c>
      <c r="D94" s="368" t="s">
        <v>3093</v>
      </c>
      <c r="E94" s="368" t="s">
        <v>3092</v>
      </c>
      <c r="F94" s="368" t="s">
        <v>3091</v>
      </c>
      <c r="G94" s="359" t="e">
        <f t="shared" si="1"/>
        <v>#VALUE!</v>
      </c>
    </row>
    <row r="95" spans="2:7">
      <c r="B95" s="449">
        <v>1</v>
      </c>
      <c r="C95" s="436" t="s">
        <v>3537</v>
      </c>
      <c r="D95" s="363" t="s">
        <v>3536</v>
      </c>
      <c r="E95" s="426">
        <v>1</v>
      </c>
      <c r="F95" s="363">
        <v>0.3</v>
      </c>
      <c r="G95" s="359">
        <f t="shared" si="1"/>
        <v>18</v>
      </c>
    </row>
    <row r="96" spans="2:7">
      <c r="B96" s="442">
        <v>2</v>
      </c>
      <c r="C96" s="436" t="s">
        <v>3535</v>
      </c>
      <c r="D96" s="363" t="s">
        <v>3534</v>
      </c>
      <c r="E96" s="426">
        <v>1</v>
      </c>
      <c r="F96" s="363">
        <v>0.6</v>
      </c>
      <c r="G96" s="359">
        <f t="shared" si="1"/>
        <v>36</v>
      </c>
    </row>
    <row r="97" spans="2:7">
      <c r="B97" s="442">
        <v>3</v>
      </c>
      <c r="C97" s="393" t="s">
        <v>3533</v>
      </c>
      <c r="D97" s="363" t="s">
        <v>3532</v>
      </c>
      <c r="E97" s="394">
        <v>1</v>
      </c>
      <c r="F97" s="363">
        <v>0.6</v>
      </c>
      <c r="G97" s="359">
        <f t="shared" si="1"/>
        <v>36</v>
      </c>
    </row>
    <row r="98" spans="2:7">
      <c r="B98" s="442">
        <v>4</v>
      </c>
      <c r="C98" s="393" t="s">
        <v>3531</v>
      </c>
      <c r="D98" s="363" t="s">
        <v>3530</v>
      </c>
      <c r="E98" s="394">
        <v>2</v>
      </c>
      <c r="F98" s="363">
        <v>0.05</v>
      </c>
      <c r="G98" s="359">
        <f t="shared" si="1"/>
        <v>3</v>
      </c>
    </row>
    <row r="99" spans="2:7">
      <c r="B99" s="442">
        <v>5</v>
      </c>
      <c r="C99" s="393" t="s">
        <v>3529</v>
      </c>
      <c r="D99" s="363" t="s">
        <v>3528</v>
      </c>
      <c r="E99" s="394">
        <v>1</v>
      </c>
      <c r="F99" s="363">
        <v>0.1</v>
      </c>
      <c r="G99" s="359">
        <f t="shared" si="1"/>
        <v>6</v>
      </c>
    </row>
    <row r="100" spans="2:7">
      <c r="B100" s="442">
        <v>6</v>
      </c>
      <c r="C100" s="454" t="s">
        <v>3354</v>
      </c>
      <c r="D100" s="363" t="s">
        <v>3306</v>
      </c>
      <c r="E100" s="394">
        <v>1</v>
      </c>
      <c r="F100" s="363" t="s">
        <v>3078</v>
      </c>
      <c r="G100" s="359" t="e">
        <f t="shared" si="1"/>
        <v>#VALUE!</v>
      </c>
    </row>
    <row r="101" spans="2:7" ht="15" thickBot="1">
      <c r="B101" s="452">
        <v>7</v>
      </c>
      <c r="C101" s="453" t="s">
        <v>3330</v>
      </c>
      <c r="D101" s="451" t="s">
        <v>3232</v>
      </c>
      <c r="E101" s="391">
        <v>4</v>
      </c>
      <c r="F101" s="360" t="s">
        <v>3078</v>
      </c>
      <c r="G101" s="359" t="e">
        <f t="shared" si="1"/>
        <v>#VALUE!</v>
      </c>
    </row>
    <row r="102" spans="2:7" ht="15" thickBot="1">
      <c r="B102" s="373"/>
      <c r="C102" s="372"/>
      <c r="D102" s="372"/>
      <c r="E102" s="372"/>
      <c r="F102" s="372"/>
      <c r="G102" s="359">
        <f t="shared" si="1"/>
        <v>0</v>
      </c>
    </row>
    <row r="103" spans="2:7" ht="15" thickBot="1">
      <c r="B103" s="431" t="s">
        <v>3527</v>
      </c>
      <c r="C103" s="388"/>
      <c r="D103" s="388"/>
      <c r="E103" s="388"/>
      <c r="F103" s="388"/>
      <c r="G103" s="359">
        <f t="shared" si="1"/>
        <v>0</v>
      </c>
    </row>
    <row r="104" spans="2:7" ht="32.25" customHeight="1">
      <c r="B104" s="430"/>
      <c r="C104" s="398"/>
      <c r="D104" s="398"/>
      <c r="E104" s="398"/>
      <c r="F104" s="398"/>
      <c r="G104" s="359">
        <f t="shared" si="1"/>
        <v>0</v>
      </c>
    </row>
    <row r="105" spans="2:7" ht="32.25" customHeight="1">
      <c r="B105" s="373"/>
      <c r="C105" s="372"/>
      <c r="D105" s="372"/>
      <c r="E105" s="372"/>
      <c r="F105" s="372"/>
      <c r="G105" s="359">
        <f t="shared" si="1"/>
        <v>0</v>
      </c>
    </row>
    <row r="106" spans="2:7" ht="32.25" customHeight="1">
      <c r="B106" s="373"/>
      <c r="C106" s="372"/>
      <c r="D106" s="372"/>
      <c r="E106" s="372"/>
      <c r="F106" s="372"/>
      <c r="G106" s="359">
        <f t="shared" si="1"/>
        <v>0</v>
      </c>
    </row>
    <row r="107" spans="2:7" ht="62.65" customHeight="1">
      <c r="B107" s="373"/>
      <c r="C107" s="372"/>
      <c r="D107" s="372"/>
      <c r="E107" s="372"/>
      <c r="F107" s="372"/>
      <c r="G107" s="359">
        <f t="shared" si="1"/>
        <v>0</v>
      </c>
    </row>
    <row r="108" spans="2:7" ht="108" customHeight="1" thickBot="1">
      <c r="B108" s="371"/>
      <c r="C108" s="370"/>
      <c r="D108" s="370"/>
      <c r="E108" s="370"/>
      <c r="F108" s="370"/>
      <c r="G108" s="359">
        <f t="shared" si="1"/>
        <v>0</v>
      </c>
    </row>
    <row r="109" spans="2:7">
      <c r="B109" s="369" t="s">
        <v>2888</v>
      </c>
      <c r="C109" s="368" t="s">
        <v>3094</v>
      </c>
      <c r="D109" s="368" t="s">
        <v>3093</v>
      </c>
      <c r="E109" s="368" t="s">
        <v>3092</v>
      </c>
      <c r="F109" s="368" t="s">
        <v>3091</v>
      </c>
      <c r="G109" s="359" t="e">
        <f t="shared" si="1"/>
        <v>#VALUE!</v>
      </c>
    </row>
    <row r="110" spans="2:7">
      <c r="B110" s="442">
        <v>1</v>
      </c>
      <c r="C110" s="393" t="s">
        <v>3526</v>
      </c>
      <c r="D110" s="363" t="s">
        <v>3525</v>
      </c>
      <c r="E110" s="426">
        <v>1</v>
      </c>
      <c r="F110" s="363">
        <v>0.3</v>
      </c>
      <c r="G110" s="359">
        <f t="shared" si="1"/>
        <v>18</v>
      </c>
    </row>
    <row r="111" spans="2:7">
      <c r="B111" s="442">
        <v>2</v>
      </c>
      <c r="C111" s="393" t="s">
        <v>3524</v>
      </c>
      <c r="D111" s="363" t="s">
        <v>3523</v>
      </c>
      <c r="E111" s="426">
        <v>1</v>
      </c>
      <c r="F111" s="363">
        <v>0.5</v>
      </c>
      <c r="G111" s="359">
        <f t="shared" si="1"/>
        <v>30</v>
      </c>
    </row>
    <row r="112" spans="2:7">
      <c r="B112" s="442">
        <v>3</v>
      </c>
      <c r="C112" s="393" t="s">
        <v>3522</v>
      </c>
      <c r="D112" s="363" t="s">
        <v>3521</v>
      </c>
      <c r="E112" s="426">
        <v>1</v>
      </c>
      <c r="F112" s="363">
        <v>0.6</v>
      </c>
      <c r="G112" s="359">
        <f t="shared" si="1"/>
        <v>36</v>
      </c>
    </row>
    <row r="113" spans="2:7">
      <c r="B113" s="365">
        <v>4</v>
      </c>
      <c r="C113" s="393" t="s">
        <v>3520</v>
      </c>
      <c r="D113" s="363" t="s">
        <v>3519</v>
      </c>
      <c r="E113" s="363">
        <v>1</v>
      </c>
      <c r="F113" s="363">
        <v>0.1</v>
      </c>
      <c r="G113" s="359">
        <f t="shared" si="1"/>
        <v>6</v>
      </c>
    </row>
    <row r="114" spans="2:7">
      <c r="B114" s="365">
        <v>5</v>
      </c>
      <c r="C114" s="393" t="s">
        <v>3518</v>
      </c>
      <c r="D114" s="363" t="s">
        <v>3517</v>
      </c>
      <c r="E114" s="363">
        <v>1</v>
      </c>
      <c r="F114" s="363">
        <v>0.1</v>
      </c>
      <c r="G114" s="359">
        <f t="shared" si="1"/>
        <v>6</v>
      </c>
    </row>
    <row r="115" spans="2:7">
      <c r="B115" s="442">
        <v>6</v>
      </c>
      <c r="C115" s="394" t="s">
        <v>3516</v>
      </c>
      <c r="D115" s="363" t="s">
        <v>3515</v>
      </c>
      <c r="E115" s="426">
        <v>1</v>
      </c>
      <c r="F115" s="363">
        <v>0.4</v>
      </c>
      <c r="G115" s="359">
        <f t="shared" si="1"/>
        <v>24</v>
      </c>
    </row>
    <row r="116" spans="2:7">
      <c r="B116" s="442">
        <v>7</v>
      </c>
      <c r="C116" s="394" t="s">
        <v>3514</v>
      </c>
      <c r="D116" s="363" t="s">
        <v>3513</v>
      </c>
      <c r="E116" s="426">
        <v>1</v>
      </c>
      <c r="F116" s="363">
        <v>0.4</v>
      </c>
      <c r="G116" s="359">
        <f t="shared" si="1"/>
        <v>24</v>
      </c>
    </row>
    <row r="117" spans="2:7">
      <c r="B117" s="442">
        <v>8</v>
      </c>
      <c r="C117" s="394" t="s">
        <v>3512</v>
      </c>
      <c r="D117" s="363" t="s">
        <v>3511</v>
      </c>
      <c r="E117" s="426">
        <v>1</v>
      </c>
      <c r="F117" s="363">
        <v>0.2</v>
      </c>
      <c r="G117" s="359">
        <f t="shared" si="1"/>
        <v>12</v>
      </c>
    </row>
    <row r="118" spans="2:7">
      <c r="B118" s="442">
        <v>9</v>
      </c>
      <c r="C118" s="394" t="s">
        <v>3510</v>
      </c>
      <c r="D118" s="363" t="s">
        <v>3509</v>
      </c>
      <c r="E118" s="426">
        <v>1</v>
      </c>
      <c r="F118" s="363">
        <v>0.2</v>
      </c>
      <c r="G118" s="359">
        <f t="shared" si="1"/>
        <v>12</v>
      </c>
    </row>
    <row r="119" spans="2:7">
      <c r="B119" s="365">
        <v>10</v>
      </c>
      <c r="C119" s="393" t="s">
        <v>3508</v>
      </c>
      <c r="D119" s="363" t="s">
        <v>3507</v>
      </c>
      <c r="E119" s="363">
        <v>1</v>
      </c>
      <c r="F119" s="363">
        <v>0.3</v>
      </c>
      <c r="G119" s="359">
        <f t="shared" si="1"/>
        <v>18</v>
      </c>
    </row>
    <row r="120" spans="2:7">
      <c r="B120" s="365">
        <v>11</v>
      </c>
      <c r="C120" s="393" t="s">
        <v>3506</v>
      </c>
      <c r="D120" s="363" t="s">
        <v>3505</v>
      </c>
      <c r="E120" s="363">
        <v>1</v>
      </c>
      <c r="F120" s="363">
        <v>0.3</v>
      </c>
      <c r="G120" s="359">
        <f t="shared" si="1"/>
        <v>18</v>
      </c>
    </row>
    <row r="121" spans="2:7">
      <c r="B121" s="365">
        <v>12</v>
      </c>
      <c r="C121" s="393" t="s">
        <v>3504</v>
      </c>
      <c r="D121" s="432" t="s">
        <v>3503</v>
      </c>
      <c r="E121" s="363">
        <v>2</v>
      </c>
      <c r="F121" s="363">
        <v>0.2</v>
      </c>
      <c r="G121" s="359">
        <f t="shared" si="1"/>
        <v>12</v>
      </c>
    </row>
    <row r="122" spans="2:7">
      <c r="B122" s="365">
        <v>13</v>
      </c>
      <c r="C122" s="393" t="s">
        <v>3502</v>
      </c>
      <c r="D122" s="363" t="s">
        <v>3501</v>
      </c>
      <c r="E122" s="363">
        <v>4</v>
      </c>
      <c r="F122" s="363" t="s">
        <v>3078</v>
      </c>
      <c r="G122" s="359" t="e">
        <f t="shared" si="1"/>
        <v>#VALUE!</v>
      </c>
    </row>
    <row r="123" spans="2:7" ht="15" thickBot="1">
      <c r="B123" s="452">
        <v>14</v>
      </c>
      <c r="C123" s="408" t="s">
        <v>3500</v>
      </c>
      <c r="D123" s="360" t="s">
        <v>3499</v>
      </c>
      <c r="E123" s="451">
        <v>7</v>
      </c>
      <c r="F123" s="360" t="s">
        <v>3078</v>
      </c>
      <c r="G123" s="359" t="e">
        <f t="shared" si="1"/>
        <v>#VALUE!</v>
      </c>
    </row>
    <row r="124" spans="2:7">
      <c r="B124" s="860"/>
      <c r="C124" s="861"/>
      <c r="E124" s="862"/>
    </row>
    <row r="125" spans="2:7" ht="15" thickBot="1">
      <c r="B125" s="446"/>
      <c r="C125" s="445"/>
      <c r="D125" s="445"/>
      <c r="E125" s="445"/>
      <c r="F125" s="372"/>
      <c r="G125" s="359">
        <f t="shared" si="1"/>
        <v>0</v>
      </c>
    </row>
    <row r="126" spans="2:7" ht="17.149999999999999" customHeight="1" thickBot="1">
      <c r="B126" s="431" t="s">
        <v>3498</v>
      </c>
      <c r="C126" s="388"/>
      <c r="D126" s="388"/>
      <c r="E126" s="388"/>
      <c r="F126" s="388"/>
      <c r="G126" s="359">
        <f t="shared" si="1"/>
        <v>0</v>
      </c>
    </row>
    <row r="127" spans="2:7" ht="26.65" customHeight="1">
      <c r="B127" s="430"/>
      <c r="C127" s="398"/>
      <c r="D127" s="398"/>
      <c r="E127" s="398"/>
      <c r="F127" s="398"/>
      <c r="G127" s="359">
        <f t="shared" si="1"/>
        <v>0</v>
      </c>
    </row>
    <row r="128" spans="2:7" ht="26.65" customHeight="1">
      <c r="B128" s="373"/>
      <c r="C128" s="372"/>
      <c r="D128" s="372"/>
      <c r="E128" s="372"/>
      <c r="F128" s="372"/>
      <c r="G128" s="359">
        <f t="shared" si="1"/>
        <v>0</v>
      </c>
    </row>
    <row r="129" spans="2:7" ht="29.95" customHeight="1">
      <c r="B129" s="373"/>
      <c r="C129" s="372"/>
      <c r="D129" s="372"/>
      <c r="E129" s="372"/>
      <c r="F129" s="372"/>
      <c r="G129" s="359">
        <f t="shared" si="1"/>
        <v>0</v>
      </c>
    </row>
    <row r="130" spans="2:7" ht="47.95" customHeight="1">
      <c r="B130" s="373"/>
      <c r="C130" s="372"/>
      <c r="D130" s="372"/>
      <c r="E130" s="372"/>
      <c r="F130" s="372"/>
      <c r="G130" s="359">
        <f t="shared" si="1"/>
        <v>0</v>
      </c>
    </row>
    <row r="131" spans="2:7" ht="115.35" customHeight="1" thickBot="1">
      <c r="B131" s="371"/>
      <c r="C131" s="370"/>
      <c r="D131" s="370"/>
      <c r="E131" s="370"/>
      <c r="F131" s="370"/>
      <c r="G131" s="359">
        <f t="shared" si="1"/>
        <v>0</v>
      </c>
    </row>
    <row r="132" spans="2:7">
      <c r="B132" s="369" t="s">
        <v>2888</v>
      </c>
      <c r="C132" s="368" t="s">
        <v>3094</v>
      </c>
      <c r="D132" s="368" t="s">
        <v>3093</v>
      </c>
      <c r="E132" s="368" t="s">
        <v>3092</v>
      </c>
      <c r="F132" s="368" t="s">
        <v>3091</v>
      </c>
      <c r="G132" s="359" t="e">
        <f t="shared" si="1"/>
        <v>#VALUE!</v>
      </c>
    </row>
    <row r="133" spans="2:7">
      <c r="B133" s="449">
        <v>1</v>
      </c>
      <c r="C133" s="393" t="s">
        <v>3497</v>
      </c>
      <c r="D133" s="363" t="s">
        <v>3496</v>
      </c>
      <c r="E133" s="426">
        <v>1</v>
      </c>
      <c r="F133" s="363">
        <v>0.1</v>
      </c>
      <c r="G133" s="359">
        <f t="shared" si="1"/>
        <v>6</v>
      </c>
    </row>
    <row r="134" spans="2:7">
      <c r="B134" s="449">
        <v>2</v>
      </c>
      <c r="C134" s="393" t="s">
        <v>3495</v>
      </c>
      <c r="D134" s="363" t="s">
        <v>3494</v>
      </c>
      <c r="E134" s="426">
        <v>1</v>
      </c>
      <c r="F134" s="363">
        <v>0.1</v>
      </c>
      <c r="G134" s="359">
        <f t="shared" si="1"/>
        <v>6</v>
      </c>
    </row>
    <row r="135" spans="2:7">
      <c r="B135" s="442">
        <v>3</v>
      </c>
      <c r="C135" s="393" t="s">
        <v>3493</v>
      </c>
      <c r="D135" s="363" t="s">
        <v>3492</v>
      </c>
      <c r="E135" s="426">
        <v>2</v>
      </c>
      <c r="F135" s="363">
        <v>0.05</v>
      </c>
      <c r="G135" s="359">
        <f t="shared" si="1"/>
        <v>3</v>
      </c>
    </row>
    <row r="136" spans="2:7">
      <c r="B136" s="442">
        <v>4</v>
      </c>
      <c r="C136" s="393" t="s">
        <v>3491</v>
      </c>
      <c r="D136" s="363" t="s">
        <v>3490</v>
      </c>
      <c r="E136" s="426">
        <v>2</v>
      </c>
      <c r="F136" s="363">
        <v>0.05</v>
      </c>
      <c r="G136" s="359">
        <f t="shared" si="1"/>
        <v>3</v>
      </c>
    </row>
    <row r="137" spans="2:7">
      <c r="B137" s="449">
        <v>5</v>
      </c>
      <c r="C137" s="393" t="s">
        <v>3489</v>
      </c>
      <c r="D137" s="363" t="s">
        <v>3488</v>
      </c>
      <c r="E137" s="426">
        <v>2</v>
      </c>
      <c r="F137" s="363">
        <v>0.4</v>
      </c>
      <c r="G137" s="359">
        <f t="shared" si="1"/>
        <v>24</v>
      </c>
    </row>
    <row r="138" spans="2:7">
      <c r="B138" s="442">
        <v>6</v>
      </c>
      <c r="C138" s="393" t="s">
        <v>3487</v>
      </c>
      <c r="D138" s="363" t="s">
        <v>3486</v>
      </c>
      <c r="E138" s="426">
        <v>2</v>
      </c>
      <c r="F138" s="363">
        <v>0.1</v>
      </c>
      <c r="G138" s="359">
        <f t="shared" si="1"/>
        <v>6</v>
      </c>
    </row>
    <row r="139" spans="2:7">
      <c r="B139" s="365">
        <v>7</v>
      </c>
      <c r="C139" s="393" t="s">
        <v>3485</v>
      </c>
      <c r="D139" s="363" t="s">
        <v>3484</v>
      </c>
      <c r="E139" s="363">
        <v>2</v>
      </c>
      <c r="F139" s="363" t="s">
        <v>3078</v>
      </c>
      <c r="G139" s="359" t="e">
        <f t="shared" si="1"/>
        <v>#VALUE!</v>
      </c>
    </row>
    <row r="140" spans="2:7" ht="15" thickBot="1">
      <c r="B140" s="362">
        <v>8</v>
      </c>
      <c r="C140" s="450" t="s">
        <v>3198</v>
      </c>
      <c r="D140" s="360" t="s">
        <v>3197</v>
      </c>
      <c r="E140" s="360">
        <v>4</v>
      </c>
      <c r="F140" s="360" t="s">
        <v>3078</v>
      </c>
      <c r="G140" s="359" t="e">
        <f t="shared" ref="G140:G203" si="2">F140*60</f>
        <v>#VALUE!</v>
      </c>
    </row>
    <row r="141" spans="2:7" ht="15" thickBot="1">
      <c r="B141" s="373"/>
      <c r="C141" s="372"/>
      <c r="D141" s="372"/>
      <c r="E141" s="372"/>
      <c r="F141" s="372"/>
      <c r="G141" s="359">
        <f t="shared" si="2"/>
        <v>0</v>
      </c>
    </row>
    <row r="142" spans="2:7" ht="15" thickBot="1">
      <c r="B142" s="431" t="s">
        <v>3483</v>
      </c>
      <c r="C142" s="388"/>
      <c r="D142" s="388"/>
      <c r="E142" s="388"/>
      <c r="F142" s="388"/>
      <c r="G142" s="359">
        <f t="shared" si="2"/>
        <v>0</v>
      </c>
    </row>
    <row r="143" spans="2:7" ht="26.1" customHeight="1">
      <c r="B143" s="430"/>
      <c r="C143" s="398"/>
      <c r="D143" s="398"/>
      <c r="E143" s="398"/>
      <c r="F143" s="398"/>
      <c r="G143" s="359">
        <f t="shared" si="2"/>
        <v>0</v>
      </c>
    </row>
    <row r="144" spans="2:7" ht="26.1" customHeight="1">
      <c r="B144" s="373"/>
      <c r="C144" s="372"/>
      <c r="D144" s="372"/>
      <c r="E144" s="372"/>
      <c r="F144" s="372"/>
      <c r="G144" s="359">
        <f t="shared" si="2"/>
        <v>0</v>
      </c>
    </row>
    <row r="145" spans="2:7" ht="26.1" customHeight="1">
      <c r="B145" s="373"/>
      <c r="C145" s="372"/>
      <c r="D145" s="372"/>
      <c r="E145" s="372"/>
      <c r="F145" s="372"/>
      <c r="G145" s="359">
        <f t="shared" si="2"/>
        <v>0</v>
      </c>
    </row>
    <row r="146" spans="2:7" ht="47.1" customHeight="1">
      <c r="B146" s="373"/>
      <c r="C146" s="372"/>
      <c r="D146" s="372"/>
      <c r="E146" s="372"/>
      <c r="F146" s="372"/>
      <c r="G146" s="359">
        <f t="shared" si="2"/>
        <v>0</v>
      </c>
    </row>
    <row r="147" spans="2:7" ht="105" customHeight="1" thickBot="1">
      <c r="B147" s="371"/>
      <c r="C147" s="370"/>
      <c r="D147" s="370"/>
      <c r="E147" s="370"/>
      <c r="F147" s="370"/>
      <c r="G147" s="359">
        <f t="shared" si="2"/>
        <v>0</v>
      </c>
    </row>
    <row r="148" spans="2:7">
      <c r="B148" s="369" t="s">
        <v>2888</v>
      </c>
      <c r="C148" s="368" t="s">
        <v>3094</v>
      </c>
      <c r="D148" s="368" t="s">
        <v>3093</v>
      </c>
      <c r="E148" s="368" t="s">
        <v>3092</v>
      </c>
      <c r="F148" s="368" t="s">
        <v>3091</v>
      </c>
      <c r="G148" s="359" t="e">
        <f t="shared" si="2"/>
        <v>#VALUE!</v>
      </c>
    </row>
    <row r="149" spans="2:7">
      <c r="B149" s="449">
        <v>1</v>
      </c>
      <c r="C149" s="393" t="s">
        <v>3482</v>
      </c>
      <c r="D149" s="363" t="s">
        <v>3481</v>
      </c>
      <c r="E149" s="426">
        <v>1</v>
      </c>
      <c r="F149" s="363">
        <v>0.2</v>
      </c>
      <c r="G149" s="359">
        <f t="shared" si="2"/>
        <v>12</v>
      </c>
    </row>
    <row r="150" spans="2:7">
      <c r="B150" s="442">
        <v>2</v>
      </c>
      <c r="C150" s="393" t="s">
        <v>3480</v>
      </c>
      <c r="D150" s="363" t="s">
        <v>3479</v>
      </c>
      <c r="E150" s="426">
        <v>1</v>
      </c>
      <c r="F150" s="363">
        <v>0.2</v>
      </c>
      <c r="G150" s="359">
        <f t="shared" si="2"/>
        <v>12</v>
      </c>
    </row>
    <row r="151" spans="2:7">
      <c r="B151" s="365">
        <v>3</v>
      </c>
      <c r="C151" s="393" t="s">
        <v>3478</v>
      </c>
      <c r="D151" s="363" t="s">
        <v>3477</v>
      </c>
      <c r="E151" s="363">
        <v>1</v>
      </c>
      <c r="F151" s="363">
        <v>0.05</v>
      </c>
      <c r="G151" s="359">
        <f t="shared" si="2"/>
        <v>3</v>
      </c>
    </row>
    <row r="152" spans="2:7">
      <c r="B152" s="365">
        <v>4</v>
      </c>
      <c r="C152" s="393" t="s">
        <v>3476</v>
      </c>
      <c r="D152" s="363" t="s">
        <v>3475</v>
      </c>
      <c r="E152" s="363">
        <v>1</v>
      </c>
      <c r="F152" s="363">
        <v>0.05</v>
      </c>
      <c r="G152" s="359">
        <f t="shared" si="2"/>
        <v>3</v>
      </c>
    </row>
    <row r="153" spans="2:7">
      <c r="B153" s="365">
        <v>5</v>
      </c>
      <c r="C153" s="393" t="s">
        <v>3474</v>
      </c>
      <c r="D153" s="363" t="s">
        <v>3473</v>
      </c>
      <c r="E153" s="363">
        <v>1</v>
      </c>
      <c r="F153" s="363" t="s">
        <v>3078</v>
      </c>
      <c r="G153" s="359" t="e">
        <f t="shared" si="2"/>
        <v>#VALUE!</v>
      </c>
    </row>
    <row r="154" spans="2:7">
      <c r="B154" s="365">
        <v>6</v>
      </c>
      <c r="C154" s="393" t="s">
        <v>3472</v>
      </c>
      <c r="D154" s="363" t="s">
        <v>3471</v>
      </c>
      <c r="E154" s="363">
        <v>1</v>
      </c>
      <c r="F154" s="363" t="s">
        <v>3078</v>
      </c>
      <c r="G154" s="359" t="e">
        <f t="shared" si="2"/>
        <v>#VALUE!</v>
      </c>
    </row>
    <row r="155" spans="2:7" ht="15" thickBot="1">
      <c r="B155" s="362">
        <v>7</v>
      </c>
      <c r="C155" s="408" t="s">
        <v>3470</v>
      </c>
      <c r="D155" s="360" t="s">
        <v>3469</v>
      </c>
      <c r="E155" s="360">
        <v>1</v>
      </c>
      <c r="F155" s="360" t="s">
        <v>3078</v>
      </c>
      <c r="G155" s="359" t="e">
        <f t="shared" si="2"/>
        <v>#VALUE!</v>
      </c>
    </row>
    <row r="156" spans="2:7" ht="15" thickBot="1">
      <c r="B156" s="446"/>
      <c r="C156" s="445"/>
      <c r="D156" s="445"/>
      <c r="E156" s="445"/>
      <c r="F156" s="372"/>
      <c r="G156" s="359">
        <f t="shared" si="2"/>
        <v>0</v>
      </c>
    </row>
    <row r="157" spans="2:7" ht="16.7" customHeight="1" thickBot="1">
      <c r="B157" s="431" t="s">
        <v>3468</v>
      </c>
      <c r="C157" s="388"/>
      <c r="D157" s="388"/>
      <c r="E157" s="388"/>
      <c r="F157" s="388"/>
      <c r="G157" s="359">
        <f t="shared" si="2"/>
        <v>0</v>
      </c>
    </row>
    <row r="158" spans="2:7" ht="37.299999999999997" customHeight="1">
      <c r="B158" s="448"/>
      <c r="C158" s="447"/>
      <c r="D158" s="447"/>
      <c r="E158" s="447"/>
      <c r="F158" s="398"/>
      <c r="G158" s="359">
        <f t="shared" si="2"/>
        <v>0</v>
      </c>
    </row>
    <row r="159" spans="2:7" ht="37.299999999999997" customHeight="1">
      <c r="B159" s="446"/>
      <c r="C159" s="445"/>
      <c r="D159" s="445"/>
      <c r="E159" s="445"/>
      <c r="F159" s="372"/>
      <c r="G159" s="359">
        <f t="shared" si="2"/>
        <v>0</v>
      </c>
    </row>
    <row r="160" spans="2:7" ht="50.4" customHeight="1">
      <c r="B160" s="446"/>
      <c r="C160" s="445"/>
      <c r="D160" s="445"/>
      <c r="E160" s="445"/>
      <c r="F160" s="372"/>
      <c r="G160" s="359">
        <f t="shared" si="2"/>
        <v>0</v>
      </c>
    </row>
    <row r="161" spans="2:7" ht="37.299999999999997" customHeight="1">
      <c r="B161" s="446"/>
      <c r="C161" s="445"/>
      <c r="D161" s="445"/>
      <c r="E161" s="445"/>
      <c r="F161" s="372"/>
      <c r="G161" s="359">
        <f t="shared" si="2"/>
        <v>0</v>
      </c>
    </row>
    <row r="162" spans="2:7" ht="37.299999999999997" customHeight="1">
      <c r="B162" s="446"/>
      <c r="C162" s="445"/>
      <c r="D162" s="445"/>
      <c r="E162" s="445"/>
      <c r="F162" s="372"/>
      <c r="G162" s="359">
        <f t="shared" si="2"/>
        <v>0</v>
      </c>
    </row>
    <row r="163" spans="2:7" ht="49.4" customHeight="1" thickBot="1">
      <c r="B163" s="444"/>
      <c r="C163" s="443"/>
      <c r="D163" s="443"/>
      <c r="E163" s="443"/>
      <c r="F163" s="372"/>
      <c r="G163" s="359">
        <f t="shared" si="2"/>
        <v>0</v>
      </c>
    </row>
    <row r="164" spans="2:7">
      <c r="B164" s="369" t="s">
        <v>2888</v>
      </c>
      <c r="C164" s="368" t="s">
        <v>3094</v>
      </c>
      <c r="D164" s="368" t="s">
        <v>3093</v>
      </c>
      <c r="E164" s="368" t="s">
        <v>3092</v>
      </c>
      <c r="F164" s="368" t="s">
        <v>3091</v>
      </c>
      <c r="G164" s="359" t="e">
        <f t="shared" si="2"/>
        <v>#VALUE!</v>
      </c>
    </row>
    <row r="165" spans="2:7">
      <c r="B165" s="365">
        <v>1</v>
      </c>
      <c r="C165" s="393" t="s">
        <v>3467</v>
      </c>
      <c r="D165" s="363" t="s">
        <v>3466</v>
      </c>
      <c r="E165" s="394">
        <v>1</v>
      </c>
      <c r="F165" s="363">
        <v>4</v>
      </c>
      <c r="G165" s="359">
        <f t="shared" si="2"/>
        <v>240</v>
      </c>
    </row>
    <row r="166" spans="2:7">
      <c r="B166" s="442">
        <v>2</v>
      </c>
      <c r="C166" s="393" t="s">
        <v>3465</v>
      </c>
      <c r="D166" s="363" t="s">
        <v>3464</v>
      </c>
      <c r="E166" s="394">
        <v>1</v>
      </c>
      <c r="F166" s="363">
        <v>0.4</v>
      </c>
      <c r="G166" s="359">
        <f t="shared" si="2"/>
        <v>24</v>
      </c>
    </row>
    <row r="167" spans="2:7">
      <c r="B167" s="365">
        <v>3</v>
      </c>
      <c r="C167" s="393" t="s">
        <v>3463</v>
      </c>
      <c r="D167" s="363" t="s">
        <v>3462</v>
      </c>
      <c r="E167" s="363">
        <v>1</v>
      </c>
      <c r="F167" s="363">
        <v>0.2</v>
      </c>
      <c r="G167" s="359">
        <f t="shared" si="2"/>
        <v>12</v>
      </c>
    </row>
    <row r="168" spans="2:7">
      <c r="B168" s="365">
        <v>4</v>
      </c>
      <c r="C168" s="425" t="s">
        <v>3461</v>
      </c>
      <c r="D168" s="363" t="s">
        <v>3460</v>
      </c>
      <c r="E168" s="393">
        <v>1</v>
      </c>
      <c r="F168" s="363" t="s">
        <v>3078</v>
      </c>
      <c r="G168" s="359" t="e">
        <f t="shared" si="2"/>
        <v>#VALUE!</v>
      </c>
    </row>
    <row r="169" spans="2:7">
      <c r="B169" s="365">
        <v>5</v>
      </c>
      <c r="C169" s="425" t="s">
        <v>3459</v>
      </c>
      <c r="D169" s="363" t="s">
        <v>3458</v>
      </c>
      <c r="E169" s="393">
        <v>2</v>
      </c>
      <c r="F169" s="363" t="s">
        <v>3078</v>
      </c>
      <c r="G169" s="359" t="e">
        <f t="shared" si="2"/>
        <v>#VALUE!</v>
      </c>
    </row>
    <row r="170" spans="2:7">
      <c r="B170" s="365">
        <v>6</v>
      </c>
      <c r="C170" s="393" t="s">
        <v>3450</v>
      </c>
      <c r="D170" s="363" t="s">
        <v>3449</v>
      </c>
      <c r="E170" s="363">
        <v>1</v>
      </c>
      <c r="F170" s="363" t="s">
        <v>3078</v>
      </c>
      <c r="G170" s="359" t="e">
        <f t="shared" si="2"/>
        <v>#VALUE!</v>
      </c>
    </row>
    <row r="171" spans="2:7">
      <c r="B171" s="365">
        <v>7</v>
      </c>
      <c r="C171" s="393" t="s">
        <v>3389</v>
      </c>
      <c r="D171" s="363" t="s">
        <v>3388</v>
      </c>
      <c r="E171" s="363">
        <v>2</v>
      </c>
      <c r="F171" s="363" t="s">
        <v>3078</v>
      </c>
      <c r="G171" s="359" t="e">
        <f t="shared" si="2"/>
        <v>#VALUE!</v>
      </c>
    </row>
    <row r="172" spans="2:7">
      <c r="B172" s="365">
        <v>8</v>
      </c>
      <c r="C172" s="393" t="s">
        <v>3457</v>
      </c>
      <c r="D172" s="393" t="s">
        <v>3456</v>
      </c>
      <c r="E172" s="363">
        <v>2</v>
      </c>
      <c r="F172" s="363" t="s">
        <v>3078</v>
      </c>
      <c r="G172" s="359" t="e">
        <f t="shared" si="2"/>
        <v>#VALUE!</v>
      </c>
    </row>
    <row r="173" spans="2:7">
      <c r="B173" s="365">
        <v>9</v>
      </c>
      <c r="C173" s="393" t="s">
        <v>3455</v>
      </c>
      <c r="D173" s="393" t="s">
        <v>3454</v>
      </c>
      <c r="E173" s="363">
        <v>1</v>
      </c>
      <c r="F173" s="363">
        <v>0.1</v>
      </c>
      <c r="G173" s="359">
        <f t="shared" si="2"/>
        <v>6</v>
      </c>
    </row>
    <row r="174" spans="2:7" ht="15" thickBot="1">
      <c r="B174" s="362">
        <v>10</v>
      </c>
      <c r="C174" s="408" t="s">
        <v>3354</v>
      </c>
      <c r="D174" s="408" t="s">
        <v>3373</v>
      </c>
      <c r="E174" s="360">
        <v>2</v>
      </c>
      <c r="F174" s="360" t="s">
        <v>3078</v>
      </c>
      <c r="G174" s="359" t="e">
        <f t="shared" si="2"/>
        <v>#VALUE!</v>
      </c>
    </row>
    <row r="175" spans="2:7" ht="15" thickBot="1">
      <c r="B175" s="373"/>
      <c r="C175" s="372"/>
      <c r="D175" s="372"/>
      <c r="E175" s="372"/>
      <c r="F175" s="372"/>
      <c r="G175" s="359">
        <f t="shared" si="2"/>
        <v>0</v>
      </c>
    </row>
    <row r="176" spans="2:7" ht="17.149999999999999" customHeight="1" thickBot="1">
      <c r="B176" s="431" t="s">
        <v>3453</v>
      </c>
      <c r="C176" s="388"/>
      <c r="D176" s="388"/>
      <c r="E176" s="388"/>
      <c r="F176" s="388"/>
      <c r="G176" s="359">
        <f t="shared" si="2"/>
        <v>0</v>
      </c>
    </row>
    <row r="177" spans="2:7" ht="27.8" customHeight="1">
      <c r="B177" s="430"/>
      <c r="C177" s="398"/>
      <c r="D177" s="398"/>
      <c r="E177" s="398"/>
      <c r="F177" s="398"/>
      <c r="G177" s="359">
        <f t="shared" si="2"/>
        <v>0</v>
      </c>
    </row>
    <row r="178" spans="2:7" ht="27.8" customHeight="1">
      <c r="B178" s="373"/>
      <c r="C178" s="372"/>
      <c r="D178" s="372"/>
      <c r="E178" s="372"/>
      <c r="F178" s="372"/>
      <c r="G178" s="359">
        <f t="shared" si="2"/>
        <v>0</v>
      </c>
    </row>
    <row r="179" spans="2:7" ht="27.8" customHeight="1">
      <c r="B179" s="373"/>
      <c r="C179" s="372"/>
      <c r="D179" s="372"/>
      <c r="E179" s="372"/>
      <c r="F179" s="372"/>
      <c r="G179" s="359">
        <f t="shared" si="2"/>
        <v>0</v>
      </c>
    </row>
    <row r="180" spans="2:7" ht="27.8" customHeight="1">
      <c r="B180" s="373"/>
      <c r="C180" s="372"/>
      <c r="D180" s="372"/>
      <c r="E180" s="372"/>
      <c r="F180" s="372"/>
      <c r="G180" s="359">
        <f t="shared" si="2"/>
        <v>0</v>
      </c>
    </row>
    <row r="181" spans="2:7" ht="133.35" customHeight="1" thickBot="1">
      <c r="B181" s="371"/>
      <c r="C181" s="370"/>
      <c r="D181" s="370"/>
      <c r="E181" s="370"/>
      <c r="F181" s="370"/>
      <c r="G181" s="359">
        <f t="shared" si="2"/>
        <v>0</v>
      </c>
    </row>
    <row r="182" spans="2:7">
      <c r="B182" s="369" t="s">
        <v>2888</v>
      </c>
      <c r="C182" s="368" t="s">
        <v>3094</v>
      </c>
      <c r="D182" s="368" t="s">
        <v>3093</v>
      </c>
      <c r="E182" s="368" t="s">
        <v>3092</v>
      </c>
      <c r="F182" s="368" t="s">
        <v>3091</v>
      </c>
      <c r="G182" s="359" t="e">
        <f t="shared" si="2"/>
        <v>#VALUE!</v>
      </c>
    </row>
    <row r="183" spans="2:7">
      <c r="B183" s="424">
        <v>1</v>
      </c>
      <c r="C183" s="393" t="s">
        <v>3452</v>
      </c>
      <c r="D183" s="363" t="s">
        <v>3451</v>
      </c>
      <c r="E183" s="394">
        <v>1</v>
      </c>
      <c r="F183" s="363">
        <v>0.5</v>
      </c>
      <c r="G183" s="359">
        <f t="shared" si="2"/>
        <v>30</v>
      </c>
    </row>
    <row r="184" spans="2:7">
      <c r="B184" s="429">
        <v>2</v>
      </c>
      <c r="C184" s="438" t="s">
        <v>3450</v>
      </c>
      <c r="D184" s="363" t="s">
        <v>3449</v>
      </c>
      <c r="E184" s="363">
        <v>2</v>
      </c>
      <c r="F184" s="363" t="s">
        <v>3078</v>
      </c>
      <c r="G184" s="359" t="e">
        <f t="shared" si="2"/>
        <v>#VALUE!</v>
      </c>
    </row>
    <row r="185" spans="2:7">
      <c r="B185" s="424">
        <v>3</v>
      </c>
      <c r="C185" s="367" t="s">
        <v>3448</v>
      </c>
      <c r="D185" s="363" t="s">
        <v>3447</v>
      </c>
      <c r="E185" s="363">
        <v>2</v>
      </c>
      <c r="F185" s="363" t="s">
        <v>3078</v>
      </c>
      <c r="G185" s="359" t="e">
        <f t="shared" si="2"/>
        <v>#VALUE!</v>
      </c>
    </row>
    <row r="186" spans="2:7" ht="15" thickBot="1">
      <c r="B186" s="362">
        <v>4</v>
      </c>
      <c r="C186" s="361" t="s">
        <v>3446</v>
      </c>
      <c r="D186" s="360" t="s">
        <v>3445</v>
      </c>
      <c r="E186" s="360">
        <v>2</v>
      </c>
      <c r="F186" s="360" t="s">
        <v>3078</v>
      </c>
      <c r="G186" s="359" t="e">
        <f t="shared" si="2"/>
        <v>#VALUE!</v>
      </c>
    </row>
    <row r="187" spans="2:7" ht="15" thickBot="1">
      <c r="B187" s="373"/>
      <c r="C187" s="372"/>
      <c r="D187" s="372"/>
      <c r="E187" s="372"/>
      <c r="F187" s="372"/>
      <c r="G187" s="359">
        <f t="shared" si="2"/>
        <v>0</v>
      </c>
    </row>
    <row r="188" spans="2:7" ht="15" thickBot="1">
      <c r="B188" s="431" t="s">
        <v>3443</v>
      </c>
      <c r="C188" s="388"/>
      <c r="D188" s="388"/>
      <c r="E188" s="388"/>
      <c r="F188" s="388"/>
      <c r="G188" s="359">
        <f t="shared" si="2"/>
        <v>0</v>
      </c>
    </row>
    <row r="189" spans="2:7" ht="35.450000000000003" customHeight="1">
      <c r="B189" s="430"/>
      <c r="C189" s="398"/>
      <c r="D189" s="398"/>
      <c r="E189" s="398"/>
      <c r="F189" s="398"/>
      <c r="G189" s="359">
        <f t="shared" si="2"/>
        <v>0</v>
      </c>
    </row>
    <row r="190" spans="2:7" ht="21.75" customHeight="1">
      <c r="B190" s="373"/>
      <c r="C190" s="372"/>
      <c r="D190" s="372"/>
      <c r="E190" s="372"/>
      <c r="F190" s="372"/>
      <c r="G190" s="359">
        <f t="shared" si="2"/>
        <v>0</v>
      </c>
    </row>
    <row r="191" spans="2:7" ht="21.75" customHeight="1">
      <c r="B191" s="373"/>
      <c r="C191" s="372"/>
      <c r="D191" s="372"/>
      <c r="E191" s="372"/>
      <c r="F191" s="372"/>
      <c r="G191" s="359">
        <f t="shared" si="2"/>
        <v>0</v>
      </c>
    </row>
    <row r="192" spans="2:7" ht="34.700000000000003" customHeight="1">
      <c r="B192" s="373"/>
      <c r="C192" s="372"/>
      <c r="D192" s="372"/>
      <c r="E192" s="372"/>
      <c r="F192" s="372"/>
      <c r="G192" s="359">
        <f t="shared" si="2"/>
        <v>0</v>
      </c>
    </row>
    <row r="193" spans="2:7" ht="21.75" customHeight="1">
      <c r="B193" s="373"/>
      <c r="C193" s="372"/>
      <c r="D193" s="372"/>
      <c r="E193" s="372"/>
      <c r="F193" s="372"/>
      <c r="G193" s="359">
        <f t="shared" si="2"/>
        <v>0</v>
      </c>
    </row>
    <row r="194" spans="2:7" ht="21.75" customHeight="1">
      <c r="B194" s="373"/>
      <c r="C194" s="372"/>
      <c r="D194" s="372"/>
      <c r="E194" s="372"/>
      <c r="F194" s="372"/>
      <c r="G194" s="359">
        <f t="shared" si="2"/>
        <v>0</v>
      </c>
    </row>
    <row r="195" spans="2:7" ht="21.75" customHeight="1">
      <c r="B195" s="373"/>
      <c r="C195" s="372"/>
      <c r="D195" s="372"/>
      <c r="E195" s="372"/>
      <c r="F195" s="372"/>
      <c r="G195" s="359">
        <f t="shared" si="2"/>
        <v>0</v>
      </c>
    </row>
    <row r="196" spans="2:7" ht="21.75" customHeight="1" thickBot="1">
      <c r="B196" s="371"/>
      <c r="C196" s="370"/>
      <c r="D196" s="370"/>
      <c r="E196" s="370"/>
      <c r="F196" s="370"/>
      <c r="G196" s="359">
        <f t="shared" si="2"/>
        <v>0</v>
      </c>
    </row>
    <row r="197" spans="2:7">
      <c r="B197" s="369" t="s">
        <v>2888</v>
      </c>
      <c r="C197" s="368" t="s">
        <v>3094</v>
      </c>
      <c r="D197" s="368" t="s">
        <v>3093</v>
      </c>
      <c r="E197" s="368" t="s">
        <v>3092</v>
      </c>
      <c r="F197" s="368" t="s">
        <v>3091</v>
      </c>
      <c r="G197" s="359" t="e">
        <f t="shared" si="2"/>
        <v>#VALUE!</v>
      </c>
    </row>
    <row r="198" spans="2:7">
      <c r="B198" s="365">
        <v>1</v>
      </c>
      <c r="C198" s="393" t="s">
        <v>3444</v>
      </c>
      <c r="D198" s="363" t="s">
        <v>3443</v>
      </c>
      <c r="E198" s="363">
        <v>1</v>
      </c>
      <c r="F198" s="363">
        <v>0.1</v>
      </c>
      <c r="G198" s="359">
        <f t="shared" si="2"/>
        <v>6</v>
      </c>
    </row>
    <row r="199" spans="2:7" ht="15" thickBot="1">
      <c r="B199" s="362">
        <v>2</v>
      </c>
      <c r="C199" s="408" t="s">
        <v>3442</v>
      </c>
      <c r="D199" s="360" t="s">
        <v>3441</v>
      </c>
      <c r="E199" s="360">
        <v>1</v>
      </c>
      <c r="F199" s="360">
        <v>0.2</v>
      </c>
      <c r="G199" s="359">
        <f t="shared" si="2"/>
        <v>12</v>
      </c>
    </row>
    <row r="200" spans="2:7" ht="15" thickBot="1">
      <c r="B200" s="373"/>
      <c r="C200" s="372"/>
      <c r="D200" s="372"/>
      <c r="E200" s="372"/>
      <c r="F200" s="372"/>
      <c r="G200" s="359">
        <f t="shared" si="2"/>
        <v>0</v>
      </c>
    </row>
    <row r="201" spans="2:7" ht="15" thickBot="1">
      <c r="B201" s="431" t="s">
        <v>3440</v>
      </c>
      <c r="C201" s="388"/>
      <c r="D201" s="388"/>
      <c r="E201" s="388"/>
      <c r="F201" s="388"/>
      <c r="G201" s="359">
        <f t="shared" si="2"/>
        <v>0</v>
      </c>
    </row>
    <row r="202" spans="2:7" ht="47.95" customHeight="1">
      <c r="B202" s="430"/>
      <c r="C202" s="398"/>
      <c r="D202" s="398"/>
      <c r="E202" s="398"/>
      <c r="F202" s="398"/>
      <c r="G202" s="359">
        <f t="shared" si="2"/>
        <v>0</v>
      </c>
    </row>
    <row r="203" spans="2:7" ht="47.95" customHeight="1">
      <c r="B203" s="373"/>
      <c r="C203" s="372"/>
      <c r="D203" s="372"/>
      <c r="E203" s="372"/>
      <c r="F203" s="372"/>
      <c r="G203" s="359">
        <f t="shared" si="2"/>
        <v>0</v>
      </c>
    </row>
    <row r="204" spans="2:7" ht="47.95" customHeight="1">
      <c r="B204" s="373"/>
      <c r="C204" s="372"/>
      <c r="D204" s="372"/>
      <c r="E204" s="372"/>
      <c r="F204" s="372"/>
      <c r="G204" s="359">
        <f t="shared" ref="G204:G267" si="3">F204*60</f>
        <v>0</v>
      </c>
    </row>
    <row r="205" spans="2:7" ht="47.1" customHeight="1">
      <c r="B205" s="373"/>
      <c r="C205" s="372"/>
      <c r="D205" s="372"/>
      <c r="E205" s="372"/>
      <c r="F205" s="372"/>
      <c r="G205" s="359">
        <f t="shared" si="3"/>
        <v>0</v>
      </c>
    </row>
    <row r="206" spans="2:7" ht="67.400000000000006" customHeight="1" thickBot="1">
      <c r="B206" s="371"/>
      <c r="C206" s="370"/>
      <c r="D206" s="370"/>
      <c r="E206" s="370"/>
      <c r="F206" s="370"/>
      <c r="G206" s="359">
        <f t="shared" si="3"/>
        <v>0</v>
      </c>
    </row>
    <row r="207" spans="2:7">
      <c r="B207" s="369" t="s">
        <v>2888</v>
      </c>
      <c r="C207" s="368" t="s">
        <v>3094</v>
      </c>
      <c r="D207" s="368" t="s">
        <v>3093</v>
      </c>
      <c r="E207" s="368" t="s">
        <v>3092</v>
      </c>
      <c r="F207" s="368" t="s">
        <v>3091</v>
      </c>
      <c r="G207" s="359" t="e">
        <f t="shared" si="3"/>
        <v>#VALUE!</v>
      </c>
    </row>
    <row r="208" spans="2:7">
      <c r="B208" s="386">
        <v>1</v>
      </c>
      <c r="C208" s="393" t="s">
        <v>3439</v>
      </c>
      <c r="D208" s="393" t="s">
        <v>3438</v>
      </c>
      <c r="E208" s="393">
        <v>1</v>
      </c>
      <c r="F208" s="363">
        <v>0.2</v>
      </c>
      <c r="G208" s="359">
        <f t="shared" si="3"/>
        <v>12</v>
      </c>
    </row>
    <row r="209" spans="2:7">
      <c r="B209" s="386">
        <v>2</v>
      </c>
      <c r="C209" s="393" t="s">
        <v>3437</v>
      </c>
      <c r="D209" s="393" t="s">
        <v>3436</v>
      </c>
      <c r="E209" s="393">
        <v>1</v>
      </c>
      <c r="F209" s="363">
        <v>0.2</v>
      </c>
      <c r="G209" s="359">
        <f t="shared" si="3"/>
        <v>12</v>
      </c>
    </row>
    <row r="210" spans="2:7">
      <c r="B210" s="386">
        <v>3</v>
      </c>
      <c r="C210" s="393" t="s">
        <v>3435</v>
      </c>
      <c r="D210" s="393" t="s">
        <v>3434</v>
      </c>
      <c r="E210" s="393">
        <v>1</v>
      </c>
      <c r="F210" s="363">
        <v>0.1</v>
      </c>
      <c r="G210" s="359">
        <f t="shared" si="3"/>
        <v>6</v>
      </c>
    </row>
    <row r="211" spans="2:7">
      <c r="B211" s="386">
        <v>4</v>
      </c>
      <c r="C211" s="393" t="s">
        <v>3433</v>
      </c>
      <c r="D211" s="393" t="s">
        <v>3432</v>
      </c>
      <c r="E211" s="393">
        <v>4</v>
      </c>
      <c r="F211" s="363">
        <v>0.2</v>
      </c>
      <c r="G211" s="359">
        <f t="shared" si="3"/>
        <v>12</v>
      </c>
    </row>
    <row r="212" spans="2:7">
      <c r="B212" s="386">
        <v>5</v>
      </c>
      <c r="C212" s="393" t="s">
        <v>3431</v>
      </c>
      <c r="D212" s="393" t="s">
        <v>3430</v>
      </c>
      <c r="E212" s="393">
        <v>2</v>
      </c>
      <c r="F212" s="363">
        <v>0.2</v>
      </c>
      <c r="G212" s="359">
        <f t="shared" si="3"/>
        <v>12</v>
      </c>
    </row>
    <row r="213" spans="2:7">
      <c r="B213" s="386">
        <v>6</v>
      </c>
      <c r="C213" s="393" t="s">
        <v>3429</v>
      </c>
      <c r="D213" s="363" t="s">
        <v>3428</v>
      </c>
      <c r="E213" s="393">
        <v>4</v>
      </c>
      <c r="F213" s="363" t="s">
        <v>3078</v>
      </c>
      <c r="G213" s="359" t="e">
        <f t="shared" si="3"/>
        <v>#VALUE!</v>
      </c>
    </row>
    <row r="214" spans="2:7">
      <c r="B214" s="386">
        <v>7</v>
      </c>
      <c r="C214" s="393" t="s">
        <v>3427</v>
      </c>
      <c r="D214" s="363" t="s">
        <v>3426</v>
      </c>
      <c r="E214" s="393">
        <v>2</v>
      </c>
      <c r="F214" s="363" t="s">
        <v>3078</v>
      </c>
      <c r="G214" s="359" t="e">
        <f t="shared" si="3"/>
        <v>#VALUE!</v>
      </c>
    </row>
    <row r="215" spans="2:7" ht="15" thickBot="1">
      <c r="B215" s="435">
        <v>8</v>
      </c>
      <c r="C215" s="408" t="s">
        <v>3425</v>
      </c>
      <c r="D215" s="360" t="s">
        <v>3424</v>
      </c>
      <c r="E215" s="408">
        <v>4</v>
      </c>
      <c r="F215" s="360" t="s">
        <v>3078</v>
      </c>
      <c r="G215" s="359" t="e">
        <f t="shared" si="3"/>
        <v>#VALUE!</v>
      </c>
    </row>
    <row r="216" spans="2:7" ht="15" thickBot="1">
      <c r="B216" s="373"/>
      <c r="C216" s="372"/>
      <c r="D216" s="372"/>
      <c r="E216" s="372"/>
      <c r="F216" s="372"/>
      <c r="G216" s="359">
        <f t="shared" si="3"/>
        <v>0</v>
      </c>
    </row>
    <row r="217" spans="2:7" ht="15" thickBot="1">
      <c r="B217" s="431" t="s">
        <v>3423</v>
      </c>
      <c r="C217" s="388"/>
      <c r="D217" s="388"/>
      <c r="E217" s="388"/>
      <c r="F217" s="388"/>
      <c r="G217" s="359">
        <f t="shared" si="3"/>
        <v>0</v>
      </c>
    </row>
    <row r="218" spans="2:7" ht="26.1" customHeight="1">
      <c r="B218" s="430"/>
      <c r="C218" s="398"/>
      <c r="D218" s="398"/>
      <c r="E218" s="398"/>
      <c r="F218" s="398"/>
      <c r="G218" s="359">
        <f t="shared" si="3"/>
        <v>0</v>
      </c>
    </row>
    <row r="219" spans="2:7" ht="26.1" customHeight="1">
      <c r="B219" s="373"/>
      <c r="C219" s="372"/>
      <c r="D219" s="372"/>
      <c r="E219" s="372"/>
      <c r="F219" s="372"/>
      <c r="G219" s="359">
        <f t="shared" si="3"/>
        <v>0</v>
      </c>
    </row>
    <row r="220" spans="2:7" ht="26.1" customHeight="1">
      <c r="B220" s="373"/>
      <c r="C220" s="372"/>
      <c r="D220" s="372"/>
      <c r="E220" s="372"/>
      <c r="F220" s="372"/>
      <c r="G220" s="359">
        <f t="shared" si="3"/>
        <v>0</v>
      </c>
    </row>
    <row r="221" spans="2:7" ht="26.1" customHeight="1">
      <c r="B221" s="373"/>
      <c r="C221" s="372"/>
      <c r="D221" s="372"/>
      <c r="E221" s="372"/>
      <c r="F221" s="372"/>
      <c r="G221" s="359">
        <f t="shared" si="3"/>
        <v>0</v>
      </c>
    </row>
    <row r="222" spans="2:7" ht="46.4" customHeight="1">
      <c r="B222" s="373"/>
      <c r="C222" s="372"/>
      <c r="D222" s="372"/>
      <c r="E222" s="372"/>
      <c r="F222" s="372"/>
      <c r="G222" s="359">
        <f t="shared" si="3"/>
        <v>0</v>
      </c>
    </row>
    <row r="223" spans="2:7" ht="85.4" customHeight="1" thickBot="1">
      <c r="B223" s="371"/>
      <c r="C223" s="370"/>
      <c r="D223" s="370"/>
      <c r="E223" s="370"/>
      <c r="F223" s="370"/>
      <c r="G223" s="359">
        <f t="shared" si="3"/>
        <v>0</v>
      </c>
    </row>
    <row r="224" spans="2:7">
      <c r="B224" s="369" t="s">
        <v>2888</v>
      </c>
      <c r="C224" s="368" t="s">
        <v>3094</v>
      </c>
      <c r="D224" s="368" t="s">
        <v>3093</v>
      </c>
      <c r="E224" s="368" t="s">
        <v>3092</v>
      </c>
      <c r="F224" s="368" t="s">
        <v>3091</v>
      </c>
      <c r="G224" s="359" t="e">
        <f t="shared" si="3"/>
        <v>#VALUE!</v>
      </c>
    </row>
    <row r="225" spans="2:7">
      <c r="B225" s="424">
        <v>1</v>
      </c>
      <c r="C225" s="428" t="s">
        <v>3422</v>
      </c>
      <c r="D225" s="363" t="s">
        <v>3421</v>
      </c>
      <c r="E225" s="394">
        <v>1</v>
      </c>
      <c r="F225" s="363">
        <v>1</v>
      </c>
      <c r="G225" s="359">
        <f t="shared" si="3"/>
        <v>60</v>
      </c>
    </row>
    <row r="226" spans="2:7">
      <c r="B226" s="424">
        <v>2</v>
      </c>
      <c r="C226" s="441" t="s">
        <v>3420</v>
      </c>
      <c r="D226" s="363" t="s">
        <v>3419</v>
      </c>
      <c r="E226" s="394">
        <v>1</v>
      </c>
      <c r="F226" s="363">
        <v>0.6</v>
      </c>
      <c r="G226" s="359">
        <f t="shared" si="3"/>
        <v>36</v>
      </c>
    </row>
    <row r="227" spans="2:7">
      <c r="B227" s="424">
        <v>3</v>
      </c>
      <c r="C227" s="441" t="s">
        <v>3418</v>
      </c>
      <c r="D227" s="363" t="s">
        <v>3417</v>
      </c>
      <c r="E227" s="394">
        <v>1</v>
      </c>
      <c r="F227" s="363">
        <v>0.8</v>
      </c>
      <c r="G227" s="359">
        <f t="shared" si="3"/>
        <v>48</v>
      </c>
    </row>
    <row r="228" spans="2:7">
      <c r="B228" s="386">
        <v>4</v>
      </c>
      <c r="C228" s="428" t="s">
        <v>3416</v>
      </c>
      <c r="D228" s="363" t="s">
        <v>3415</v>
      </c>
      <c r="E228" s="393">
        <v>1</v>
      </c>
      <c r="F228" s="363">
        <v>1</v>
      </c>
      <c r="G228" s="359">
        <f t="shared" si="3"/>
        <v>60</v>
      </c>
    </row>
    <row r="229" spans="2:7">
      <c r="B229" s="386">
        <v>5</v>
      </c>
      <c r="C229" s="428" t="s">
        <v>3414</v>
      </c>
      <c r="D229" s="363" t="s">
        <v>3413</v>
      </c>
      <c r="E229" s="393">
        <v>1</v>
      </c>
      <c r="F229" s="363">
        <v>0.6</v>
      </c>
      <c r="G229" s="359">
        <f t="shared" si="3"/>
        <v>36</v>
      </c>
    </row>
    <row r="230" spans="2:7">
      <c r="B230" s="386">
        <v>6</v>
      </c>
      <c r="C230" s="428" t="s">
        <v>3412</v>
      </c>
      <c r="D230" s="363" t="s">
        <v>3411</v>
      </c>
      <c r="E230" s="393">
        <v>1</v>
      </c>
      <c r="F230" s="363">
        <v>0.6</v>
      </c>
      <c r="G230" s="359">
        <f t="shared" si="3"/>
        <v>36</v>
      </c>
    </row>
    <row r="231" spans="2:7">
      <c r="B231" s="386">
        <v>7</v>
      </c>
      <c r="C231" s="428" t="s">
        <v>3410</v>
      </c>
      <c r="D231" s="363" t="s">
        <v>3409</v>
      </c>
      <c r="E231" s="393">
        <v>1</v>
      </c>
      <c r="F231" s="363">
        <v>0.6</v>
      </c>
      <c r="G231" s="359">
        <f t="shared" si="3"/>
        <v>36</v>
      </c>
    </row>
    <row r="232" spans="2:7">
      <c r="B232" s="386">
        <v>8</v>
      </c>
      <c r="C232" s="393" t="s">
        <v>3408</v>
      </c>
      <c r="D232" s="363" t="s">
        <v>3407</v>
      </c>
      <c r="E232" s="393">
        <v>1</v>
      </c>
      <c r="F232" s="363">
        <v>0.6</v>
      </c>
      <c r="G232" s="359">
        <f t="shared" si="3"/>
        <v>36</v>
      </c>
    </row>
    <row r="233" spans="2:7" ht="15" thickBot="1">
      <c r="B233" s="392">
        <v>9</v>
      </c>
      <c r="C233" s="391" t="s">
        <v>3406</v>
      </c>
      <c r="D233" s="360" t="s">
        <v>3405</v>
      </c>
      <c r="E233" s="391">
        <v>4</v>
      </c>
      <c r="F233" s="360" t="s">
        <v>3078</v>
      </c>
      <c r="G233" s="359" t="e">
        <f t="shared" si="3"/>
        <v>#VALUE!</v>
      </c>
    </row>
    <row r="234" spans="2:7" ht="15" thickBot="1">
      <c r="B234" s="440"/>
      <c r="C234" s="439"/>
      <c r="D234" s="439"/>
      <c r="E234" s="439"/>
      <c r="F234" s="372"/>
      <c r="G234" s="359">
        <f t="shared" si="3"/>
        <v>0</v>
      </c>
    </row>
    <row r="235" spans="2:7" ht="15" thickBot="1">
      <c r="B235" s="431" t="s">
        <v>3404</v>
      </c>
      <c r="C235" s="388"/>
      <c r="D235" s="388"/>
      <c r="E235" s="388"/>
      <c r="F235" s="388"/>
      <c r="G235" s="359">
        <f t="shared" si="3"/>
        <v>0</v>
      </c>
    </row>
    <row r="236" spans="2:7" ht="26.1" customHeight="1">
      <c r="B236" s="430"/>
      <c r="C236" s="398"/>
      <c r="D236" s="398"/>
      <c r="E236" s="398"/>
      <c r="F236" s="398"/>
      <c r="G236" s="359">
        <f t="shared" si="3"/>
        <v>0</v>
      </c>
    </row>
    <row r="237" spans="2:7" ht="26.1" customHeight="1">
      <c r="B237" s="373"/>
      <c r="C237" s="372"/>
      <c r="D237" s="372"/>
      <c r="E237" s="372"/>
      <c r="F237" s="372"/>
      <c r="G237" s="359">
        <f t="shared" si="3"/>
        <v>0</v>
      </c>
    </row>
    <row r="238" spans="2:7" ht="26.1" customHeight="1">
      <c r="B238" s="373"/>
      <c r="C238" s="372"/>
      <c r="D238" s="372"/>
      <c r="E238" s="372"/>
      <c r="F238" s="372"/>
      <c r="G238" s="359">
        <f t="shared" si="3"/>
        <v>0</v>
      </c>
    </row>
    <row r="239" spans="2:7" ht="26.1" customHeight="1">
      <c r="B239" s="373"/>
      <c r="C239" s="372"/>
      <c r="D239" s="372"/>
      <c r="E239" s="372"/>
      <c r="F239" s="372"/>
      <c r="G239" s="359">
        <f t="shared" si="3"/>
        <v>0</v>
      </c>
    </row>
    <row r="240" spans="2:7" ht="139.4" customHeight="1" thickBot="1">
      <c r="B240" s="371"/>
      <c r="C240" s="370"/>
      <c r="D240" s="370"/>
      <c r="E240" s="370"/>
      <c r="F240" s="370"/>
      <c r="G240" s="359">
        <f t="shared" si="3"/>
        <v>0</v>
      </c>
    </row>
    <row r="241" spans="2:7" ht="20.3" customHeight="1">
      <c r="B241" s="369" t="s">
        <v>2888</v>
      </c>
      <c r="C241" s="368" t="s">
        <v>3094</v>
      </c>
      <c r="D241" s="368" t="s">
        <v>3093</v>
      </c>
      <c r="E241" s="368" t="s">
        <v>3092</v>
      </c>
      <c r="F241" s="368" t="s">
        <v>3091</v>
      </c>
      <c r="G241" s="359" t="e">
        <f t="shared" si="3"/>
        <v>#VALUE!</v>
      </c>
    </row>
    <row r="242" spans="2:7">
      <c r="B242" s="437">
        <v>1</v>
      </c>
      <c r="C242" s="393" t="s">
        <v>3403</v>
      </c>
      <c r="D242" s="363" t="s">
        <v>3402</v>
      </c>
      <c r="E242" s="394">
        <v>1</v>
      </c>
      <c r="F242" s="363">
        <v>0.1</v>
      </c>
      <c r="G242" s="359">
        <f t="shared" si="3"/>
        <v>6</v>
      </c>
    </row>
    <row r="243" spans="2:7">
      <c r="B243" s="424">
        <v>2</v>
      </c>
      <c r="C243" s="393" t="s">
        <v>3401</v>
      </c>
      <c r="D243" s="363" t="s">
        <v>3400</v>
      </c>
      <c r="E243" s="394">
        <v>1</v>
      </c>
      <c r="F243" s="363">
        <v>0.3</v>
      </c>
      <c r="G243" s="359">
        <f t="shared" si="3"/>
        <v>18</v>
      </c>
    </row>
    <row r="244" spans="2:7">
      <c r="B244" s="424">
        <v>3</v>
      </c>
      <c r="C244" s="393" t="s">
        <v>3399</v>
      </c>
      <c r="D244" s="363" t="s">
        <v>3398</v>
      </c>
      <c r="E244" s="394">
        <v>1</v>
      </c>
      <c r="F244" s="363">
        <v>0.1</v>
      </c>
      <c r="G244" s="359">
        <f t="shared" si="3"/>
        <v>6</v>
      </c>
    </row>
    <row r="245" spans="2:7">
      <c r="B245" s="424">
        <v>4</v>
      </c>
      <c r="C245" s="393" t="s">
        <v>3397</v>
      </c>
      <c r="D245" s="363" t="s">
        <v>3396</v>
      </c>
      <c r="E245" s="394">
        <v>1</v>
      </c>
      <c r="F245" s="363">
        <v>0.1</v>
      </c>
      <c r="G245" s="359">
        <f t="shared" si="3"/>
        <v>6</v>
      </c>
    </row>
    <row r="246" spans="2:7">
      <c r="B246" s="437">
        <v>5</v>
      </c>
      <c r="C246" s="393" t="s">
        <v>3395</v>
      </c>
      <c r="D246" s="363" t="s">
        <v>3394</v>
      </c>
      <c r="E246" s="394">
        <v>1</v>
      </c>
      <c r="F246" s="363">
        <v>0.3</v>
      </c>
      <c r="G246" s="359">
        <f t="shared" si="3"/>
        <v>18</v>
      </c>
    </row>
    <row r="247" spans="2:7">
      <c r="B247" s="424">
        <v>6</v>
      </c>
      <c r="C247" s="393" t="s">
        <v>3393</v>
      </c>
      <c r="D247" s="363" t="s">
        <v>3392</v>
      </c>
      <c r="E247" s="394">
        <v>1</v>
      </c>
      <c r="F247" s="363">
        <v>0.3</v>
      </c>
      <c r="G247" s="359">
        <f t="shared" si="3"/>
        <v>18</v>
      </c>
    </row>
    <row r="248" spans="2:7">
      <c r="B248" s="424">
        <v>7</v>
      </c>
      <c r="C248" s="363" t="s">
        <v>3391</v>
      </c>
      <c r="D248" s="363" t="s">
        <v>3390</v>
      </c>
      <c r="E248" s="393">
        <v>1</v>
      </c>
      <c r="F248" s="363" t="s">
        <v>3078</v>
      </c>
      <c r="G248" s="359" t="e">
        <f t="shared" si="3"/>
        <v>#VALUE!</v>
      </c>
    </row>
    <row r="249" spans="2:7">
      <c r="B249" s="413">
        <v>8</v>
      </c>
      <c r="C249" s="393" t="s">
        <v>3389</v>
      </c>
      <c r="D249" s="363" t="s">
        <v>3388</v>
      </c>
      <c r="E249" s="393">
        <v>2</v>
      </c>
      <c r="F249" s="363" t="s">
        <v>3078</v>
      </c>
      <c r="G249" s="359" t="e">
        <f t="shared" si="3"/>
        <v>#VALUE!</v>
      </c>
    </row>
    <row r="250" spans="2:7">
      <c r="B250" s="386">
        <v>9</v>
      </c>
      <c r="C250" s="393" t="s">
        <v>3332</v>
      </c>
      <c r="D250" s="363" t="s">
        <v>3331</v>
      </c>
      <c r="E250" s="393">
        <v>12</v>
      </c>
      <c r="F250" s="363" t="s">
        <v>3078</v>
      </c>
      <c r="G250" s="359" t="e">
        <f t="shared" si="3"/>
        <v>#VALUE!</v>
      </c>
    </row>
    <row r="251" spans="2:7">
      <c r="B251" s="386">
        <v>10</v>
      </c>
      <c r="C251" s="393" t="s">
        <v>3354</v>
      </c>
      <c r="D251" s="363" t="s">
        <v>3306</v>
      </c>
      <c r="E251" s="393">
        <v>3</v>
      </c>
      <c r="F251" s="363" t="s">
        <v>3078</v>
      </c>
      <c r="G251" s="359" t="e">
        <f t="shared" si="3"/>
        <v>#VALUE!</v>
      </c>
    </row>
    <row r="252" spans="2:7">
      <c r="B252" s="365">
        <v>11</v>
      </c>
      <c r="C252" s="393" t="s">
        <v>3334</v>
      </c>
      <c r="D252" s="363" t="s">
        <v>3333</v>
      </c>
      <c r="E252" s="363">
        <v>6</v>
      </c>
      <c r="F252" s="363" t="s">
        <v>3078</v>
      </c>
      <c r="G252" s="359" t="e">
        <f t="shared" si="3"/>
        <v>#VALUE!</v>
      </c>
    </row>
    <row r="253" spans="2:7" ht="15" thickBot="1">
      <c r="B253" s="362">
        <v>12</v>
      </c>
      <c r="C253" s="408" t="s">
        <v>3214</v>
      </c>
      <c r="D253" s="408" t="s">
        <v>3213</v>
      </c>
      <c r="E253" s="360">
        <v>4</v>
      </c>
      <c r="F253" s="360" t="s">
        <v>3078</v>
      </c>
      <c r="G253" s="359" t="e">
        <f t="shared" si="3"/>
        <v>#VALUE!</v>
      </c>
    </row>
    <row r="254" spans="2:7" ht="15" thickBot="1">
      <c r="B254" s="373"/>
      <c r="C254" s="372"/>
      <c r="D254" s="372"/>
      <c r="E254" s="372"/>
      <c r="F254" s="372"/>
      <c r="G254" s="359">
        <f t="shared" si="3"/>
        <v>0</v>
      </c>
    </row>
    <row r="255" spans="2:7" ht="15" thickBot="1">
      <c r="B255" s="431" t="s">
        <v>3387</v>
      </c>
      <c r="C255" s="388"/>
      <c r="D255" s="388"/>
      <c r="E255" s="388"/>
      <c r="F255" s="388"/>
      <c r="G255" s="359">
        <f t="shared" si="3"/>
        <v>0</v>
      </c>
    </row>
    <row r="256" spans="2:7" ht="26.1" customHeight="1">
      <c r="B256" s="430"/>
      <c r="C256" s="398"/>
      <c r="D256" s="398"/>
      <c r="E256" s="398"/>
      <c r="F256" s="398"/>
      <c r="G256" s="359">
        <f t="shared" si="3"/>
        <v>0</v>
      </c>
    </row>
    <row r="257" spans="2:7" ht="26.1" customHeight="1">
      <c r="B257" s="373"/>
      <c r="C257" s="372"/>
      <c r="D257" s="372"/>
      <c r="E257" s="372"/>
      <c r="F257" s="372"/>
      <c r="G257" s="359">
        <f t="shared" si="3"/>
        <v>0</v>
      </c>
    </row>
    <row r="258" spans="2:7" ht="26.1" customHeight="1">
      <c r="B258" s="373"/>
      <c r="C258" s="372"/>
      <c r="D258" s="372"/>
      <c r="E258" s="372"/>
      <c r="F258" s="372"/>
      <c r="G258" s="359">
        <f t="shared" si="3"/>
        <v>0</v>
      </c>
    </row>
    <row r="259" spans="2:7" ht="26.1" customHeight="1">
      <c r="B259" s="373"/>
      <c r="C259" s="372"/>
      <c r="D259" s="372"/>
      <c r="E259" s="372"/>
      <c r="F259" s="372"/>
      <c r="G259" s="359">
        <f t="shared" si="3"/>
        <v>0</v>
      </c>
    </row>
    <row r="260" spans="2:7" ht="134.1" customHeight="1" thickBot="1">
      <c r="B260" s="371"/>
      <c r="C260" s="370"/>
      <c r="D260" s="370"/>
      <c r="E260" s="370"/>
      <c r="F260" s="370"/>
      <c r="G260" s="359">
        <f t="shared" si="3"/>
        <v>0</v>
      </c>
    </row>
    <row r="261" spans="2:7">
      <c r="B261" s="369" t="s">
        <v>2888</v>
      </c>
      <c r="C261" s="368" t="s">
        <v>3094</v>
      </c>
      <c r="D261" s="368" t="s">
        <v>3093</v>
      </c>
      <c r="E261" s="368" t="s">
        <v>3092</v>
      </c>
      <c r="F261" s="368" t="s">
        <v>3091</v>
      </c>
      <c r="G261" s="359" t="e">
        <f t="shared" si="3"/>
        <v>#VALUE!</v>
      </c>
    </row>
    <row r="262" spans="2:7">
      <c r="B262" s="386">
        <v>1</v>
      </c>
      <c r="C262" s="428" t="s">
        <v>3386</v>
      </c>
      <c r="D262" s="394" t="s">
        <v>3385</v>
      </c>
      <c r="E262" s="393">
        <v>1</v>
      </c>
      <c r="F262" s="363">
        <v>0.9</v>
      </c>
      <c r="G262" s="359">
        <f t="shared" si="3"/>
        <v>54</v>
      </c>
    </row>
    <row r="263" spans="2:7">
      <c r="B263" s="386">
        <v>2</v>
      </c>
      <c r="C263" s="428" t="s">
        <v>3384</v>
      </c>
      <c r="D263" s="394" t="s">
        <v>3383</v>
      </c>
      <c r="E263" s="393">
        <v>1</v>
      </c>
      <c r="F263" s="363">
        <v>0.5</v>
      </c>
      <c r="G263" s="359">
        <f t="shared" si="3"/>
        <v>30</v>
      </c>
    </row>
    <row r="264" spans="2:7">
      <c r="B264" s="386">
        <v>3</v>
      </c>
      <c r="C264" s="428" t="s">
        <v>3382</v>
      </c>
      <c r="D264" s="394" t="s">
        <v>3381</v>
      </c>
      <c r="E264" s="393">
        <v>1</v>
      </c>
      <c r="F264" s="363">
        <v>0.4</v>
      </c>
      <c r="G264" s="359">
        <f t="shared" si="3"/>
        <v>24</v>
      </c>
    </row>
    <row r="265" spans="2:7">
      <c r="B265" s="386">
        <v>4</v>
      </c>
      <c r="C265" s="428" t="s">
        <v>3380</v>
      </c>
      <c r="D265" s="363" t="s">
        <v>3379</v>
      </c>
      <c r="E265" s="393">
        <v>1</v>
      </c>
      <c r="F265" s="363">
        <v>0.4</v>
      </c>
      <c r="G265" s="359">
        <f t="shared" si="3"/>
        <v>24</v>
      </c>
    </row>
    <row r="266" spans="2:7">
      <c r="B266" s="386">
        <v>5</v>
      </c>
      <c r="C266" s="428" t="s">
        <v>3378</v>
      </c>
      <c r="D266" s="394" t="s">
        <v>3377</v>
      </c>
      <c r="E266" s="393">
        <v>1</v>
      </c>
      <c r="F266" s="363">
        <v>0.05</v>
      </c>
      <c r="G266" s="359">
        <f t="shared" si="3"/>
        <v>3</v>
      </c>
    </row>
    <row r="267" spans="2:7">
      <c r="B267" s="386">
        <v>6</v>
      </c>
      <c r="C267" s="393" t="s">
        <v>3376</v>
      </c>
      <c r="D267" s="393" t="s">
        <v>3375</v>
      </c>
      <c r="E267" s="393">
        <v>1</v>
      </c>
      <c r="F267" s="363">
        <v>0.05</v>
      </c>
      <c r="G267" s="359">
        <f t="shared" si="3"/>
        <v>3</v>
      </c>
    </row>
    <row r="268" spans="2:7">
      <c r="B268" s="386">
        <v>7</v>
      </c>
      <c r="C268" s="425" t="s">
        <v>3356</v>
      </c>
      <c r="D268" s="363" t="s">
        <v>3374</v>
      </c>
      <c r="E268" s="363">
        <v>1</v>
      </c>
      <c r="F268" s="363" t="s">
        <v>3078</v>
      </c>
      <c r="G268" s="359" t="e">
        <f t="shared" ref="G268:G331" si="4">F268*60</f>
        <v>#VALUE!</v>
      </c>
    </row>
    <row r="269" spans="2:7">
      <c r="B269" s="386">
        <v>8</v>
      </c>
      <c r="C269" s="425" t="s">
        <v>3354</v>
      </c>
      <c r="D269" s="393" t="s">
        <v>3373</v>
      </c>
      <c r="E269" s="363">
        <v>3</v>
      </c>
      <c r="F269" s="363" t="s">
        <v>3078</v>
      </c>
      <c r="G269" s="359" t="e">
        <f t="shared" si="4"/>
        <v>#VALUE!</v>
      </c>
    </row>
    <row r="270" spans="2:7">
      <c r="B270" s="386">
        <v>9</v>
      </c>
      <c r="C270" s="425" t="s">
        <v>3305</v>
      </c>
      <c r="D270" s="393" t="s">
        <v>3372</v>
      </c>
      <c r="E270" s="363">
        <v>2</v>
      </c>
      <c r="F270" s="363" t="s">
        <v>3078</v>
      </c>
      <c r="G270" s="359" t="e">
        <f t="shared" si="4"/>
        <v>#VALUE!</v>
      </c>
    </row>
    <row r="271" spans="2:7">
      <c r="B271" s="386">
        <v>10</v>
      </c>
      <c r="C271" s="393" t="s">
        <v>3332</v>
      </c>
      <c r="D271" s="393" t="s">
        <v>3331</v>
      </c>
      <c r="E271" s="363">
        <v>2</v>
      </c>
      <c r="F271" s="363" t="s">
        <v>3078</v>
      </c>
      <c r="G271" s="359" t="e">
        <f t="shared" si="4"/>
        <v>#VALUE!</v>
      </c>
    </row>
    <row r="272" spans="2:7">
      <c r="B272" s="386">
        <v>11</v>
      </c>
      <c r="C272" s="393" t="s">
        <v>3371</v>
      </c>
      <c r="D272" s="393" t="s">
        <v>3370</v>
      </c>
      <c r="E272" s="363">
        <v>14</v>
      </c>
      <c r="F272" s="363" t="s">
        <v>3078</v>
      </c>
      <c r="G272" s="359" t="e">
        <f t="shared" si="4"/>
        <v>#VALUE!</v>
      </c>
    </row>
    <row r="273" spans="2:7">
      <c r="B273" s="386">
        <v>12</v>
      </c>
      <c r="C273" s="393" t="s">
        <v>3334</v>
      </c>
      <c r="D273" s="393" t="s">
        <v>3370</v>
      </c>
      <c r="E273" s="363">
        <v>5</v>
      </c>
      <c r="F273" s="363" t="s">
        <v>3078</v>
      </c>
      <c r="G273" s="359" t="e">
        <f t="shared" si="4"/>
        <v>#VALUE!</v>
      </c>
    </row>
    <row r="274" spans="2:7" ht="15" thickBot="1">
      <c r="B274" s="435">
        <v>13</v>
      </c>
      <c r="C274" s="408" t="s">
        <v>3336</v>
      </c>
      <c r="D274" s="408" t="s">
        <v>3369</v>
      </c>
      <c r="E274" s="360">
        <v>2</v>
      </c>
      <c r="F274" s="360" t="s">
        <v>3078</v>
      </c>
      <c r="G274" s="359" t="e">
        <f t="shared" si="4"/>
        <v>#VALUE!</v>
      </c>
    </row>
    <row r="275" spans="2:7" ht="15" thickBot="1">
      <c r="B275" s="373"/>
      <c r="C275" s="372"/>
      <c r="D275" s="372"/>
      <c r="E275" s="372"/>
      <c r="F275" s="372"/>
      <c r="G275" s="359">
        <f t="shared" si="4"/>
        <v>0</v>
      </c>
    </row>
    <row r="276" spans="2:7" ht="15" thickBot="1">
      <c r="B276" s="431" t="s">
        <v>901</v>
      </c>
      <c r="C276" s="388"/>
      <c r="D276" s="388"/>
      <c r="E276" s="388"/>
      <c r="F276" s="388"/>
      <c r="G276" s="359">
        <f t="shared" si="4"/>
        <v>0</v>
      </c>
    </row>
    <row r="277" spans="2:7" ht="26.1" customHeight="1">
      <c r="B277" s="430"/>
      <c r="C277" s="398"/>
      <c r="D277" s="398"/>
      <c r="E277" s="398"/>
      <c r="F277" s="398"/>
      <c r="G277" s="359">
        <f t="shared" si="4"/>
        <v>0</v>
      </c>
    </row>
    <row r="278" spans="2:7" ht="26.1" customHeight="1">
      <c r="B278" s="373"/>
      <c r="C278" s="372"/>
      <c r="D278" s="372"/>
      <c r="E278" s="372"/>
      <c r="F278" s="372"/>
      <c r="G278" s="359">
        <f t="shared" si="4"/>
        <v>0</v>
      </c>
    </row>
    <row r="279" spans="2:7" ht="26.1" customHeight="1">
      <c r="B279" s="373"/>
      <c r="C279" s="372"/>
      <c r="D279" s="372"/>
      <c r="E279" s="372"/>
      <c r="F279" s="372"/>
      <c r="G279" s="359">
        <f t="shared" si="4"/>
        <v>0</v>
      </c>
    </row>
    <row r="280" spans="2:7" ht="47.1" customHeight="1">
      <c r="B280" s="373"/>
      <c r="C280" s="372"/>
      <c r="D280" s="372"/>
      <c r="E280" s="372"/>
      <c r="F280" s="372"/>
      <c r="G280" s="359">
        <f t="shared" si="4"/>
        <v>0</v>
      </c>
    </row>
    <row r="281" spans="2:7" ht="105.7" customHeight="1" thickBot="1">
      <c r="B281" s="371"/>
      <c r="C281" s="370"/>
      <c r="D281" s="370"/>
      <c r="E281" s="370"/>
      <c r="F281" s="370"/>
      <c r="G281" s="359">
        <f t="shared" si="4"/>
        <v>0</v>
      </c>
    </row>
    <row r="282" spans="2:7">
      <c r="B282" s="369" t="s">
        <v>2888</v>
      </c>
      <c r="C282" s="368" t="s">
        <v>3094</v>
      </c>
      <c r="D282" s="368" t="s">
        <v>3093</v>
      </c>
      <c r="E282" s="368" t="s">
        <v>3092</v>
      </c>
      <c r="F282" s="368" t="s">
        <v>3091</v>
      </c>
      <c r="G282" s="359" t="e">
        <f t="shared" si="4"/>
        <v>#VALUE!</v>
      </c>
    </row>
    <row r="283" spans="2:7">
      <c r="B283" s="424">
        <v>1</v>
      </c>
      <c r="C283" s="428" t="s">
        <v>3368</v>
      </c>
      <c r="D283" s="363" t="s">
        <v>3367</v>
      </c>
      <c r="E283" s="394">
        <v>1</v>
      </c>
      <c r="F283" s="363">
        <v>0.1</v>
      </c>
      <c r="G283" s="359">
        <f t="shared" si="4"/>
        <v>6</v>
      </c>
    </row>
    <row r="284" spans="2:7">
      <c r="B284" s="424">
        <v>2</v>
      </c>
      <c r="C284" s="428" t="s">
        <v>3366</v>
      </c>
      <c r="D284" s="363" t="s">
        <v>3365</v>
      </c>
      <c r="E284" s="394">
        <v>1</v>
      </c>
      <c r="F284" s="363">
        <v>0.3</v>
      </c>
      <c r="G284" s="359">
        <f t="shared" si="4"/>
        <v>18</v>
      </c>
    </row>
    <row r="285" spans="2:7">
      <c r="B285" s="424">
        <v>3</v>
      </c>
      <c r="C285" s="428" t="s">
        <v>3364</v>
      </c>
      <c r="D285" s="363" t="s">
        <v>3363</v>
      </c>
      <c r="E285" s="394">
        <v>1</v>
      </c>
      <c r="F285" s="363">
        <v>0.5</v>
      </c>
      <c r="G285" s="359">
        <f t="shared" si="4"/>
        <v>30</v>
      </c>
    </row>
    <row r="286" spans="2:7">
      <c r="B286" s="424">
        <v>4</v>
      </c>
      <c r="C286" s="428" t="s">
        <v>3362</v>
      </c>
      <c r="D286" s="363" t="s">
        <v>3361</v>
      </c>
      <c r="E286" s="394">
        <v>1</v>
      </c>
      <c r="F286" s="363">
        <v>0.5</v>
      </c>
      <c r="G286" s="359">
        <f t="shared" si="4"/>
        <v>30</v>
      </c>
    </row>
    <row r="287" spans="2:7">
      <c r="B287" s="424">
        <v>5</v>
      </c>
      <c r="C287" s="428" t="s">
        <v>3360</v>
      </c>
      <c r="D287" s="363" t="s">
        <v>3359</v>
      </c>
      <c r="E287" s="394">
        <v>1</v>
      </c>
      <c r="F287" s="363">
        <v>0.3</v>
      </c>
      <c r="G287" s="359">
        <f t="shared" si="4"/>
        <v>18</v>
      </c>
    </row>
    <row r="288" spans="2:7">
      <c r="B288" s="424">
        <v>6</v>
      </c>
      <c r="C288" s="428" t="s">
        <v>3358</v>
      </c>
      <c r="D288" s="363" t="s">
        <v>3357</v>
      </c>
      <c r="E288" s="394">
        <v>1</v>
      </c>
      <c r="F288" s="363">
        <v>0.2</v>
      </c>
      <c r="G288" s="359">
        <f t="shared" si="4"/>
        <v>12</v>
      </c>
    </row>
    <row r="289" spans="2:7">
      <c r="B289" s="424">
        <v>7</v>
      </c>
      <c r="C289" s="438" t="s">
        <v>3356</v>
      </c>
      <c r="D289" s="363" t="s">
        <v>3355</v>
      </c>
      <c r="E289" s="363">
        <v>4</v>
      </c>
      <c r="F289" s="363" t="s">
        <v>3078</v>
      </c>
      <c r="G289" s="359" t="e">
        <f t="shared" si="4"/>
        <v>#VALUE!</v>
      </c>
    </row>
    <row r="290" spans="2:7">
      <c r="B290" s="424">
        <v>8</v>
      </c>
      <c r="C290" s="367" t="s">
        <v>3354</v>
      </c>
      <c r="D290" s="363" t="s">
        <v>3306</v>
      </c>
      <c r="E290" s="363">
        <v>2</v>
      </c>
      <c r="F290" s="363" t="s">
        <v>3078</v>
      </c>
      <c r="G290" s="359" t="e">
        <f t="shared" si="4"/>
        <v>#VALUE!</v>
      </c>
    </row>
    <row r="291" spans="2:7">
      <c r="B291" s="386">
        <v>9</v>
      </c>
      <c r="C291" s="425" t="s">
        <v>3305</v>
      </c>
      <c r="D291" s="363" t="s">
        <v>3304</v>
      </c>
      <c r="E291" s="363">
        <v>2</v>
      </c>
      <c r="F291" s="363" t="s">
        <v>3078</v>
      </c>
      <c r="G291" s="359" t="e">
        <f t="shared" si="4"/>
        <v>#VALUE!</v>
      </c>
    </row>
    <row r="292" spans="2:7">
      <c r="B292" s="386">
        <v>10</v>
      </c>
      <c r="C292" s="425" t="s">
        <v>3353</v>
      </c>
      <c r="D292" s="363" t="s">
        <v>3352</v>
      </c>
      <c r="E292" s="363">
        <v>2</v>
      </c>
      <c r="F292" s="363" t="s">
        <v>3078</v>
      </c>
      <c r="G292" s="359" t="e">
        <f t="shared" si="4"/>
        <v>#VALUE!</v>
      </c>
    </row>
    <row r="293" spans="2:7">
      <c r="B293" s="386">
        <v>11</v>
      </c>
      <c r="C293" s="425" t="s">
        <v>3351</v>
      </c>
      <c r="D293" s="363" t="s">
        <v>3350</v>
      </c>
      <c r="E293" s="363">
        <v>2</v>
      </c>
      <c r="F293" s="363" t="s">
        <v>3078</v>
      </c>
      <c r="G293" s="359" t="e">
        <f t="shared" si="4"/>
        <v>#VALUE!</v>
      </c>
    </row>
    <row r="294" spans="2:7">
      <c r="B294" s="386">
        <v>12</v>
      </c>
      <c r="C294" s="393" t="s">
        <v>3334</v>
      </c>
      <c r="D294" s="393" t="s">
        <v>3333</v>
      </c>
      <c r="E294" s="363">
        <v>6</v>
      </c>
      <c r="F294" s="363" t="s">
        <v>3078</v>
      </c>
      <c r="G294" s="359" t="e">
        <f t="shared" si="4"/>
        <v>#VALUE!</v>
      </c>
    </row>
    <row r="295" spans="2:7">
      <c r="B295" s="386">
        <v>13</v>
      </c>
      <c r="C295" s="393" t="s">
        <v>3332</v>
      </c>
      <c r="D295" s="393" t="s">
        <v>3331</v>
      </c>
      <c r="E295" s="363">
        <v>2</v>
      </c>
      <c r="F295" s="363" t="s">
        <v>3078</v>
      </c>
      <c r="G295" s="359" t="e">
        <f t="shared" si="4"/>
        <v>#VALUE!</v>
      </c>
    </row>
    <row r="296" spans="2:7" ht="15" thickBot="1">
      <c r="B296" s="435">
        <v>14</v>
      </c>
      <c r="C296" s="408" t="s">
        <v>3214</v>
      </c>
      <c r="D296" s="408" t="s">
        <v>3213</v>
      </c>
      <c r="E296" s="360">
        <v>2</v>
      </c>
      <c r="F296" s="360" t="s">
        <v>3078</v>
      </c>
      <c r="G296" s="359" t="e">
        <f t="shared" si="4"/>
        <v>#VALUE!</v>
      </c>
    </row>
    <row r="297" spans="2:7" ht="15" thickBot="1">
      <c r="B297" s="373"/>
      <c r="C297" s="372"/>
      <c r="D297" s="372"/>
      <c r="E297" s="372"/>
      <c r="F297" s="372"/>
      <c r="G297" s="359">
        <f t="shared" si="4"/>
        <v>0</v>
      </c>
    </row>
    <row r="298" spans="2:7" ht="15" thickBot="1">
      <c r="B298" s="431" t="s">
        <v>3349</v>
      </c>
      <c r="C298" s="388"/>
      <c r="D298" s="388"/>
      <c r="E298" s="388"/>
      <c r="F298" s="388"/>
      <c r="G298" s="359">
        <f t="shared" si="4"/>
        <v>0</v>
      </c>
    </row>
    <row r="299" spans="2:7" ht="26.1" customHeight="1">
      <c r="B299" s="430"/>
      <c r="C299" s="398"/>
      <c r="D299" s="398"/>
      <c r="E299" s="398"/>
      <c r="F299" s="398"/>
      <c r="G299" s="359">
        <f t="shared" si="4"/>
        <v>0</v>
      </c>
    </row>
    <row r="300" spans="2:7" ht="26.1" customHeight="1">
      <c r="B300" s="373"/>
      <c r="C300" s="372"/>
      <c r="D300" s="372"/>
      <c r="E300" s="372"/>
      <c r="F300" s="372"/>
      <c r="G300" s="359">
        <f t="shared" si="4"/>
        <v>0</v>
      </c>
    </row>
    <row r="301" spans="2:7" ht="26.1" customHeight="1">
      <c r="B301" s="373"/>
      <c r="C301" s="372"/>
      <c r="D301" s="372"/>
      <c r="E301" s="372"/>
      <c r="F301" s="372"/>
      <c r="G301" s="359">
        <f t="shared" si="4"/>
        <v>0</v>
      </c>
    </row>
    <row r="302" spans="2:7" ht="26.1" customHeight="1">
      <c r="B302" s="373"/>
      <c r="C302" s="372"/>
      <c r="D302" s="372"/>
      <c r="E302" s="372"/>
      <c r="F302" s="372"/>
      <c r="G302" s="359">
        <f t="shared" si="4"/>
        <v>0</v>
      </c>
    </row>
    <row r="303" spans="2:7" ht="90.6" customHeight="1" thickBot="1">
      <c r="B303" s="371"/>
      <c r="C303" s="370"/>
      <c r="D303" s="370"/>
      <c r="E303" s="370"/>
      <c r="F303" s="370"/>
      <c r="G303" s="359">
        <f t="shared" si="4"/>
        <v>0</v>
      </c>
    </row>
    <row r="304" spans="2:7">
      <c r="B304" s="369" t="s">
        <v>2888</v>
      </c>
      <c r="C304" s="368" t="s">
        <v>3094</v>
      </c>
      <c r="D304" s="368" t="s">
        <v>3093</v>
      </c>
      <c r="E304" s="368" t="s">
        <v>3092</v>
      </c>
      <c r="F304" s="368" t="s">
        <v>3091</v>
      </c>
      <c r="G304" s="359" t="e">
        <f t="shared" si="4"/>
        <v>#VALUE!</v>
      </c>
    </row>
    <row r="305" spans="2:7">
      <c r="B305" s="437">
        <v>1</v>
      </c>
      <c r="C305" s="393" t="s">
        <v>3348</v>
      </c>
      <c r="D305" s="363" t="s">
        <v>3347</v>
      </c>
      <c r="E305" s="394">
        <v>1</v>
      </c>
      <c r="F305" s="363">
        <v>0.4</v>
      </c>
      <c r="G305" s="359">
        <f t="shared" si="4"/>
        <v>24</v>
      </c>
    </row>
    <row r="306" spans="2:7">
      <c r="B306" s="437"/>
      <c r="C306" s="393"/>
      <c r="D306" s="363"/>
      <c r="E306" s="394"/>
      <c r="F306" s="363"/>
      <c r="G306" s="359">
        <f t="shared" si="4"/>
        <v>0</v>
      </c>
    </row>
    <row r="307" spans="2:7">
      <c r="B307" s="437"/>
      <c r="C307" s="393"/>
      <c r="D307" s="363"/>
      <c r="E307" s="394"/>
      <c r="F307" s="363"/>
      <c r="G307" s="359">
        <f t="shared" si="4"/>
        <v>0</v>
      </c>
    </row>
    <row r="308" spans="2:7">
      <c r="B308" s="437">
        <v>2</v>
      </c>
      <c r="C308" s="393" t="s">
        <v>3346</v>
      </c>
      <c r="D308" s="363" t="s">
        <v>3345</v>
      </c>
      <c r="E308" s="394">
        <v>1</v>
      </c>
      <c r="F308" s="363">
        <v>0.4</v>
      </c>
      <c r="G308" s="359">
        <f t="shared" si="4"/>
        <v>24</v>
      </c>
    </row>
    <row r="309" spans="2:7">
      <c r="B309" s="424">
        <v>3</v>
      </c>
      <c r="C309" s="393" t="s">
        <v>3344</v>
      </c>
      <c r="D309" s="363" t="s">
        <v>3343</v>
      </c>
      <c r="E309" s="394">
        <v>1</v>
      </c>
      <c r="F309" s="363">
        <v>0.3</v>
      </c>
      <c r="G309" s="359">
        <f t="shared" si="4"/>
        <v>18</v>
      </c>
    </row>
    <row r="310" spans="2:7">
      <c r="B310" s="424">
        <v>4</v>
      </c>
      <c r="C310" s="394" t="s">
        <v>3342</v>
      </c>
      <c r="D310" s="363" t="s">
        <v>3341</v>
      </c>
      <c r="E310" s="394">
        <v>1</v>
      </c>
      <c r="F310" s="363">
        <v>0.3</v>
      </c>
      <c r="G310" s="359">
        <f t="shared" si="4"/>
        <v>18</v>
      </c>
    </row>
    <row r="311" spans="2:7">
      <c r="B311" s="437">
        <v>5</v>
      </c>
      <c r="C311" s="363" t="s">
        <v>3340</v>
      </c>
      <c r="D311" s="363" t="s">
        <v>3339</v>
      </c>
      <c r="E311" s="394">
        <v>1</v>
      </c>
      <c r="F311" s="363">
        <v>0.3</v>
      </c>
      <c r="G311" s="359">
        <f t="shared" si="4"/>
        <v>18</v>
      </c>
    </row>
    <row r="312" spans="2:7">
      <c r="B312" s="413">
        <v>6</v>
      </c>
      <c r="C312" s="363" t="s">
        <v>3338</v>
      </c>
      <c r="D312" s="363" t="s">
        <v>3337</v>
      </c>
      <c r="E312" s="394">
        <v>1</v>
      </c>
      <c r="F312" s="363">
        <v>0.3</v>
      </c>
      <c r="G312" s="359">
        <f t="shared" si="4"/>
        <v>18</v>
      </c>
    </row>
    <row r="313" spans="2:7">
      <c r="B313" s="386">
        <v>7</v>
      </c>
      <c r="C313" s="425" t="s">
        <v>3336</v>
      </c>
      <c r="D313" s="363" t="s">
        <v>3335</v>
      </c>
      <c r="E313" s="393">
        <v>4</v>
      </c>
      <c r="F313" s="363" t="s">
        <v>3078</v>
      </c>
      <c r="G313" s="359" t="e">
        <f t="shared" si="4"/>
        <v>#VALUE!</v>
      </c>
    </row>
    <row r="314" spans="2:7">
      <c r="B314" s="386">
        <v>8</v>
      </c>
      <c r="C314" s="425" t="s">
        <v>3334</v>
      </c>
      <c r="D314" s="363" t="s">
        <v>3333</v>
      </c>
      <c r="E314" s="393">
        <v>8</v>
      </c>
      <c r="F314" s="363" t="s">
        <v>3078</v>
      </c>
      <c r="G314" s="359" t="e">
        <f t="shared" si="4"/>
        <v>#VALUE!</v>
      </c>
    </row>
    <row r="315" spans="2:7">
      <c r="B315" s="386">
        <v>9</v>
      </c>
      <c r="C315" s="393" t="s">
        <v>3332</v>
      </c>
      <c r="D315" s="363" t="s">
        <v>3331</v>
      </c>
      <c r="E315" s="393">
        <v>4</v>
      </c>
      <c r="F315" s="363" t="s">
        <v>3078</v>
      </c>
      <c r="G315" s="359" t="e">
        <f t="shared" si="4"/>
        <v>#VALUE!</v>
      </c>
    </row>
    <row r="316" spans="2:7">
      <c r="B316" s="386">
        <v>10</v>
      </c>
      <c r="C316" s="393" t="s">
        <v>3214</v>
      </c>
      <c r="D316" s="393" t="s">
        <v>3213</v>
      </c>
      <c r="E316" s="363">
        <v>2</v>
      </c>
      <c r="F316" s="363" t="s">
        <v>3078</v>
      </c>
      <c r="G316" s="359" t="e">
        <f t="shared" si="4"/>
        <v>#VALUE!</v>
      </c>
    </row>
    <row r="317" spans="2:7">
      <c r="B317" s="365">
        <v>11</v>
      </c>
      <c r="C317" s="436" t="s">
        <v>3330</v>
      </c>
      <c r="D317" s="426" t="s">
        <v>3232</v>
      </c>
      <c r="E317" s="393">
        <v>2</v>
      </c>
      <c r="F317" s="363" t="s">
        <v>3078</v>
      </c>
      <c r="G317" s="359" t="e">
        <f t="shared" si="4"/>
        <v>#VALUE!</v>
      </c>
    </row>
    <row r="318" spans="2:7" ht="15" thickBot="1">
      <c r="B318" s="362">
        <v>12</v>
      </c>
      <c r="C318" s="408" t="s">
        <v>3329</v>
      </c>
      <c r="D318" s="360" t="s">
        <v>3328</v>
      </c>
      <c r="E318" s="408">
        <v>4</v>
      </c>
      <c r="F318" s="360" t="s">
        <v>3078</v>
      </c>
      <c r="G318" s="359" t="e">
        <f t="shared" si="4"/>
        <v>#VALUE!</v>
      </c>
    </row>
    <row r="319" spans="2:7" ht="15" thickBot="1">
      <c r="B319" s="373"/>
      <c r="C319" s="372"/>
      <c r="D319" s="372"/>
      <c r="E319" s="372"/>
      <c r="F319" s="372"/>
      <c r="G319" s="359">
        <f t="shared" si="4"/>
        <v>0</v>
      </c>
    </row>
    <row r="320" spans="2:7" ht="18" customHeight="1" thickBot="1">
      <c r="B320" s="431" t="s">
        <v>3327</v>
      </c>
      <c r="C320" s="388"/>
      <c r="D320" s="388"/>
      <c r="E320" s="388"/>
      <c r="F320" s="388"/>
      <c r="G320" s="359">
        <f t="shared" si="4"/>
        <v>0</v>
      </c>
    </row>
    <row r="321" spans="2:7" ht="37.299999999999997" customHeight="1">
      <c r="B321" s="430"/>
      <c r="C321" s="398"/>
      <c r="D321" s="398"/>
      <c r="E321" s="398"/>
      <c r="F321" s="398"/>
      <c r="G321" s="359">
        <f t="shared" si="4"/>
        <v>0</v>
      </c>
    </row>
    <row r="322" spans="2:7" ht="37.299999999999997" customHeight="1">
      <c r="B322" s="373"/>
      <c r="C322" s="372"/>
      <c r="D322" s="372"/>
      <c r="E322" s="372"/>
      <c r="F322" s="372"/>
      <c r="G322" s="359">
        <f t="shared" si="4"/>
        <v>0</v>
      </c>
    </row>
    <row r="323" spans="2:7" ht="37.299999999999997" customHeight="1">
      <c r="B323" s="373"/>
      <c r="C323" s="372"/>
      <c r="D323" s="372"/>
      <c r="E323" s="372"/>
      <c r="F323" s="372"/>
      <c r="G323" s="359">
        <f t="shared" si="4"/>
        <v>0</v>
      </c>
    </row>
    <row r="324" spans="2:7" ht="37.299999999999997" customHeight="1">
      <c r="B324" s="373"/>
      <c r="C324" s="372"/>
      <c r="D324" s="372"/>
      <c r="E324" s="372"/>
      <c r="F324" s="372"/>
      <c r="G324" s="359">
        <f t="shared" si="4"/>
        <v>0</v>
      </c>
    </row>
    <row r="325" spans="2:7" ht="25.35" customHeight="1" thickBot="1">
      <c r="B325" s="371"/>
      <c r="C325" s="370"/>
      <c r="D325" s="370"/>
      <c r="E325" s="370"/>
      <c r="F325" s="370"/>
      <c r="G325" s="359">
        <f t="shared" si="4"/>
        <v>0</v>
      </c>
    </row>
    <row r="326" spans="2:7">
      <c r="B326" s="369" t="s">
        <v>2888</v>
      </c>
      <c r="C326" s="368" t="s">
        <v>3094</v>
      </c>
      <c r="D326" s="368" t="s">
        <v>3093</v>
      </c>
      <c r="E326" s="368" t="s">
        <v>3092</v>
      </c>
      <c r="F326" s="368" t="s">
        <v>3091</v>
      </c>
      <c r="G326" s="359" t="e">
        <f t="shared" si="4"/>
        <v>#VALUE!</v>
      </c>
    </row>
    <row r="327" spans="2:7">
      <c r="B327" s="365">
        <v>1</v>
      </c>
      <c r="C327" s="394" t="s">
        <v>3326</v>
      </c>
      <c r="D327" s="363" t="s">
        <v>3325</v>
      </c>
      <c r="E327" s="363">
        <v>1</v>
      </c>
      <c r="F327" s="363">
        <v>0.1</v>
      </c>
      <c r="G327" s="359">
        <f t="shared" si="4"/>
        <v>6</v>
      </c>
    </row>
    <row r="328" spans="2:7">
      <c r="B328" s="365">
        <v>2</v>
      </c>
      <c r="C328" s="394" t="s">
        <v>3324</v>
      </c>
      <c r="D328" s="363" t="s">
        <v>3323</v>
      </c>
      <c r="E328" s="363">
        <v>1</v>
      </c>
      <c r="F328" s="363">
        <v>0.2</v>
      </c>
      <c r="G328" s="359">
        <f t="shared" si="4"/>
        <v>12</v>
      </c>
    </row>
    <row r="329" spans="2:7">
      <c r="B329" s="365">
        <v>3</v>
      </c>
      <c r="C329" s="394" t="s">
        <v>3322</v>
      </c>
      <c r="D329" s="363" t="s">
        <v>3321</v>
      </c>
      <c r="E329" s="363">
        <v>1</v>
      </c>
      <c r="F329" s="363" t="s">
        <v>3078</v>
      </c>
      <c r="G329" s="359" t="e">
        <f t="shared" si="4"/>
        <v>#VALUE!</v>
      </c>
    </row>
    <row r="330" spans="2:7" ht="15" thickBot="1">
      <c r="B330" s="362">
        <v>4</v>
      </c>
      <c r="C330" s="391" t="s">
        <v>3320</v>
      </c>
      <c r="D330" s="360" t="s">
        <v>3319</v>
      </c>
      <c r="E330" s="360">
        <v>1</v>
      </c>
      <c r="F330" s="360" t="s">
        <v>3078</v>
      </c>
      <c r="G330" s="359" t="e">
        <f t="shared" si="4"/>
        <v>#VALUE!</v>
      </c>
    </row>
    <row r="331" spans="2:7" ht="15" thickBot="1">
      <c r="B331" s="373"/>
      <c r="C331" s="372"/>
      <c r="D331" s="372"/>
      <c r="E331" s="372"/>
      <c r="F331" s="372"/>
      <c r="G331" s="359">
        <f t="shared" si="4"/>
        <v>0</v>
      </c>
    </row>
    <row r="332" spans="2:7" ht="15" thickBot="1">
      <c r="B332" s="431" t="s">
        <v>3318</v>
      </c>
      <c r="C332" s="388"/>
      <c r="D332" s="388"/>
      <c r="E332" s="388"/>
      <c r="F332" s="388"/>
      <c r="G332" s="359">
        <f t="shared" ref="G332:G395" si="5">F332*60</f>
        <v>0</v>
      </c>
    </row>
    <row r="333" spans="2:7" ht="26.1" customHeight="1">
      <c r="B333" s="430"/>
      <c r="C333" s="398"/>
      <c r="D333" s="398"/>
      <c r="E333" s="398"/>
      <c r="F333" s="398"/>
      <c r="G333" s="359">
        <f t="shared" si="5"/>
        <v>0</v>
      </c>
    </row>
    <row r="334" spans="2:7" ht="26.1" customHeight="1">
      <c r="B334" s="373"/>
      <c r="C334" s="372"/>
      <c r="D334" s="372"/>
      <c r="E334" s="372"/>
      <c r="F334" s="372"/>
      <c r="G334" s="359">
        <f t="shared" si="5"/>
        <v>0</v>
      </c>
    </row>
    <row r="335" spans="2:7" ht="26.1" customHeight="1">
      <c r="B335" s="373"/>
      <c r="C335" s="372"/>
      <c r="D335" s="372"/>
      <c r="E335" s="372"/>
      <c r="F335" s="372"/>
      <c r="G335" s="359">
        <f t="shared" si="5"/>
        <v>0</v>
      </c>
    </row>
    <row r="336" spans="2:7" ht="26.1" customHeight="1">
      <c r="B336" s="373"/>
      <c r="C336" s="372"/>
      <c r="D336" s="372"/>
      <c r="E336" s="372"/>
      <c r="F336" s="372"/>
      <c r="G336" s="359">
        <f t="shared" si="5"/>
        <v>0</v>
      </c>
    </row>
    <row r="337" spans="2:7" ht="26.1" customHeight="1">
      <c r="B337" s="373"/>
      <c r="C337" s="372"/>
      <c r="D337" s="372"/>
      <c r="E337" s="372"/>
      <c r="F337" s="372"/>
      <c r="G337" s="359">
        <f t="shared" si="5"/>
        <v>0</v>
      </c>
    </row>
    <row r="338" spans="2:7" ht="111.05" customHeight="1" thickBot="1">
      <c r="B338" s="371"/>
      <c r="C338" s="370"/>
      <c r="D338" s="370"/>
      <c r="E338" s="370"/>
      <c r="F338" s="370"/>
      <c r="G338" s="359">
        <f t="shared" si="5"/>
        <v>0</v>
      </c>
    </row>
    <row r="339" spans="2:7">
      <c r="B339" s="369" t="s">
        <v>2888</v>
      </c>
      <c r="C339" s="368" t="s">
        <v>3094</v>
      </c>
      <c r="D339" s="368" t="s">
        <v>3093</v>
      </c>
      <c r="E339" s="368" t="s">
        <v>3092</v>
      </c>
      <c r="F339" s="368" t="s">
        <v>3091</v>
      </c>
      <c r="G339" s="359" t="e">
        <f t="shared" si="5"/>
        <v>#VALUE!</v>
      </c>
    </row>
    <row r="340" spans="2:7">
      <c r="B340" s="386">
        <v>1</v>
      </c>
      <c r="C340" s="428" t="s">
        <v>3317</v>
      </c>
      <c r="D340" s="363" t="s">
        <v>3316</v>
      </c>
      <c r="E340" s="393">
        <v>1</v>
      </c>
      <c r="F340" s="363">
        <v>0.2</v>
      </c>
      <c r="G340" s="359">
        <f t="shared" si="5"/>
        <v>12</v>
      </c>
    </row>
    <row r="341" spans="2:7">
      <c r="B341" s="386">
        <v>2</v>
      </c>
      <c r="C341" s="428" t="s">
        <v>3315</v>
      </c>
      <c r="D341" s="363" t="s">
        <v>3314</v>
      </c>
      <c r="E341" s="393">
        <v>1</v>
      </c>
      <c r="F341" s="363">
        <v>0.3</v>
      </c>
      <c r="G341" s="359">
        <f t="shared" si="5"/>
        <v>18</v>
      </c>
    </row>
    <row r="342" spans="2:7">
      <c r="B342" s="386">
        <v>3</v>
      </c>
      <c r="C342" s="428" t="s">
        <v>3313</v>
      </c>
      <c r="D342" s="363" t="s">
        <v>3312</v>
      </c>
      <c r="E342" s="393">
        <v>1</v>
      </c>
      <c r="F342" s="363">
        <v>0.3</v>
      </c>
      <c r="G342" s="359">
        <f t="shared" si="5"/>
        <v>18</v>
      </c>
    </row>
    <row r="343" spans="2:7">
      <c r="B343" s="386">
        <v>4</v>
      </c>
      <c r="C343" s="428" t="s">
        <v>3311</v>
      </c>
      <c r="D343" s="363" t="s">
        <v>3310</v>
      </c>
      <c r="E343" s="393">
        <v>1</v>
      </c>
      <c r="F343" s="363">
        <v>0.05</v>
      </c>
      <c r="G343" s="359">
        <f t="shared" si="5"/>
        <v>3</v>
      </c>
    </row>
    <row r="344" spans="2:7">
      <c r="B344" s="386">
        <v>5</v>
      </c>
      <c r="C344" s="428" t="s">
        <v>3309</v>
      </c>
      <c r="D344" s="363" t="s">
        <v>3308</v>
      </c>
      <c r="E344" s="393">
        <v>1</v>
      </c>
      <c r="F344" s="363">
        <v>0.05</v>
      </c>
      <c r="G344" s="359">
        <f t="shared" si="5"/>
        <v>3</v>
      </c>
    </row>
    <row r="345" spans="2:7">
      <c r="B345" s="386">
        <v>6</v>
      </c>
      <c r="C345" s="427" t="s">
        <v>3307</v>
      </c>
      <c r="D345" s="363" t="s">
        <v>3306</v>
      </c>
      <c r="E345" s="393">
        <v>4</v>
      </c>
      <c r="F345" s="363" t="s">
        <v>3078</v>
      </c>
      <c r="G345" s="359" t="e">
        <f t="shared" si="5"/>
        <v>#VALUE!</v>
      </c>
    </row>
    <row r="346" spans="2:7">
      <c r="B346" s="386">
        <v>7</v>
      </c>
      <c r="C346" s="427" t="s">
        <v>3305</v>
      </c>
      <c r="D346" s="363" t="s">
        <v>3304</v>
      </c>
      <c r="E346" s="393">
        <v>4</v>
      </c>
      <c r="F346" s="363" t="s">
        <v>3078</v>
      </c>
      <c r="G346" s="359" t="e">
        <f t="shared" si="5"/>
        <v>#VALUE!</v>
      </c>
    </row>
    <row r="347" spans="2:7">
      <c r="B347" s="386">
        <v>8</v>
      </c>
      <c r="C347" s="425" t="s">
        <v>3303</v>
      </c>
      <c r="D347" s="363" t="s">
        <v>3302</v>
      </c>
      <c r="E347" s="363">
        <v>2</v>
      </c>
      <c r="F347" s="363" t="s">
        <v>3078</v>
      </c>
      <c r="G347" s="359" t="e">
        <f t="shared" si="5"/>
        <v>#VALUE!</v>
      </c>
    </row>
    <row r="348" spans="2:7">
      <c r="B348" s="386">
        <v>9</v>
      </c>
      <c r="C348" s="425" t="s">
        <v>3301</v>
      </c>
      <c r="D348" s="363" t="s">
        <v>3300</v>
      </c>
      <c r="E348" s="363">
        <v>2</v>
      </c>
      <c r="F348" s="363" t="s">
        <v>3078</v>
      </c>
      <c r="G348" s="359" t="e">
        <f t="shared" si="5"/>
        <v>#VALUE!</v>
      </c>
    </row>
    <row r="349" spans="2:7" ht="15" thickBot="1">
      <c r="B349" s="435">
        <v>10</v>
      </c>
      <c r="C349" s="419" t="s">
        <v>3299</v>
      </c>
      <c r="D349" s="360" t="s">
        <v>3298</v>
      </c>
      <c r="E349" s="360">
        <v>13</v>
      </c>
      <c r="F349" s="360" t="s">
        <v>3078</v>
      </c>
      <c r="G349" s="359" t="e">
        <f t="shared" si="5"/>
        <v>#VALUE!</v>
      </c>
    </row>
    <row r="350" spans="2:7" ht="15" thickBot="1">
      <c r="B350" s="434"/>
      <c r="C350" s="433"/>
      <c r="D350" s="433"/>
      <c r="E350" s="433"/>
      <c r="F350" s="372"/>
      <c r="G350" s="359">
        <f t="shared" si="5"/>
        <v>0</v>
      </c>
    </row>
    <row r="351" spans="2:7" ht="15" thickBot="1">
      <c r="B351" s="431" t="s">
        <v>3297</v>
      </c>
      <c r="C351" s="388"/>
      <c r="D351" s="388"/>
      <c r="E351" s="388"/>
      <c r="F351" s="388"/>
      <c r="G351" s="359">
        <f t="shared" si="5"/>
        <v>0</v>
      </c>
    </row>
    <row r="352" spans="2:7" ht="32.4" customHeight="1">
      <c r="B352" s="430"/>
      <c r="C352" s="398"/>
      <c r="D352" s="398"/>
      <c r="E352" s="398"/>
      <c r="F352" s="398"/>
      <c r="G352" s="359">
        <f t="shared" si="5"/>
        <v>0</v>
      </c>
    </row>
    <row r="353" spans="2:7" ht="32.4" customHeight="1">
      <c r="B353" s="373"/>
      <c r="C353" s="372"/>
      <c r="D353" s="372"/>
      <c r="E353" s="372"/>
      <c r="F353" s="372"/>
      <c r="G353" s="359">
        <f t="shared" si="5"/>
        <v>0</v>
      </c>
    </row>
    <row r="354" spans="2:7" ht="32.4" customHeight="1">
      <c r="B354" s="373"/>
      <c r="C354" s="372"/>
      <c r="D354" s="372"/>
      <c r="E354" s="372"/>
      <c r="F354" s="372"/>
      <c r="G354" s="359">
        <f t="shared" si="5"/>
        <v>0</v>
      </c>
    </row>
    <row r="355" spans="2:7" ht="32.4" customHeight="1">
      <c r="B355" s="373"/>
      <c r="C355" s="372"/>
      <c r="D355" s="372"/>
      <c r="E355" s="372"/>
      <c r="F355" s="372"/>
      <c r="G355" s="359">
        <f t="shared" si="5"/>
        <v>0</v>
      </c>
    </row>
    <row r="356" spans="2:7" ht="32.4" customHeight="1">
      <c r="B356" s="373"/>
      <c r="C356" s="372"/>
      <c r="D356" s="372"/>
      <c r="E356" s="372"/>
      <c r="F356" s="372"/>
      <c r="G356" s="359">
        <f t="shared" si="5"/>
        <v>0</v>
      </c>
    </row>
    <row r="357" spans="2:7" ht="85.4" customHeight="1" thickBot="1">
      <c r="B357" s="371"/>
      <c r="C357" s="370"/>
      <c r="D357" s="370"/>
      <c r="E357" s="370"/>
      <c r="F357" s="370"/>
      <c r="G357" s="359">
        <f t="shared" si="5"/>
        <v>0</v>
      </c>
    </row>
    <row r="358" spans="2:7">
      <c r="B358" s="369" t="s">
        <v>2888</v>
      </c>
      <c r="C358" s="368" t="s">
        <v>3094</v>
      </c>
      <c r="D358" s="368" t="s">
        <v>3093</v>
      </c>
      <c r="E358" s="368" t="s">
        <v>3092</v>
      </c>
      <c r="F358" s="368" t="s">
        <v>3091</v>
      </c>
      <c r="G358" s="359" t="e">
        <f t="shared" si="5"/>
        <v>#VALUE!</v>
      </c>
    </row>
    <row r="359" spans="2:7">
      <c r="B359" s="365">
        <v>1</v>
      </c>
      <c r="C359" s="428" t="s">
        <v>3296</v>
      </c>
      <c r="D359" s="363" t="s">
        <v>3295</v>
      </c>
      <c r="E359" s="393">
        <v>1</v>
      </c>
      <c r="F359" s="363" t="s">
        <v>3078</v>
      </c>
      <c r="G359" s="359" t="e">
        <f t="shared" si="5"/>
        <v>#VALUE!</v>
      </c>
    </row>
    <row r="360" spans="2:7">
      <c r="B360" s="365">
        <v>2</v>
      </c>
      <c r="C360" s="428" t="s">
        <v>3294</v>
      </c>
      <c r="D360" s="363" t="s">
        <v>3293</v>
      </c>
      <c r="E360" s="393">
        <v>1</v>
      </c>
      <c r="F360" s="363">
        <v>0.1</v>
      </c>
      <c r="G360" s="359">
        <f t="shared" si="5"/>
        <v>6</v>
      </c>
    </row>
    <row r="361" spans="2:7">
      <c r="B361" s="365">
        <v>3</v>
      </c>
      <c r="C361" s="393" t="s">
        <v>3292</v>
      </c>
      <c r="D361" s="363" t="s">
        <v>3291</v>
      </c>
      <c r="E361" s="393">
        <v>1</v>
      </c>
      <c r="F361" s="363" t="s">
        <v>3078</v>
      </c>
      <c r="G361" s="359" t="e">
        <f t="shared" si="5"/>
        <v>#VALUE!</v>
      </c>
    </row>
    <row r="362" spans="2:7">
      <c r="B362" s="365">
        <v>4</v>
      </c>
      <c r="C362" s="428" t="s">
        <v>3290</v>
      </c>
      <c r="D362" s="363" t="s">
        <v>3289</v>
      </c>
      <c r="E362" s="393">
        <v>1</v>
      </c>
      <c r="F362" s="363">
        <v>0.2</v>
      </c>
      <c r="G362" s="359">
        <f t="shared" si="5"/>
        <v>12</v>
      </c>
    </row>
    <row r="363" spans="2:7">
      <c r="B363" s="365">
        <v>5</v>
      </c>
      <c r="C363" s="428" t="s">
        <v>3288</v>
      </c>
      <c r="D363" s="432" t="s">
        <v>3287</v>
      </c>
      <c r="E363" s="393">
        <v>1</v>
      </c>
      <c r="F363" s="363">
        <v>0.2</v>
      </c>
      <c r="G363" s="359">
        <f t="shared" si="5"/>
        <v>12</v>
      </c>
    </row>
    <row r="364" spans="2:7">
      <c r="B364" s="365">
        <v>6</v>
      </c>
      <c r="C364" s="428" t="s">
        <v>3286</v>
      </c>
      <c r="D364" s="432" t="s">
        <v>3285</v>
      </c>
      <c r="E364" s="393">
        <v>1</v>
      </c>
      <c r="F364" s="363">
        <v>0.3</v>
      </c>
      <c r="G364" s="359">
        <f t="shared" si="5"/>
        <v>18</v>
      </c>
    </row>
    <row r="365" spans="2:7">
      <c r="B365" s="365">
        <v>7</v>
      </c>
      <c r="C365" s="428" t="s">
        <v>3284</v>
      </c>
      <c r="D365" s="363" t="s">
        <v>3283</v>
      </c>
      <c r="E365" s="393">
        <v>1</v>
      </c>
      <c r="F365" s="363">
        <v>0.3</v>
      </c>
      <c r="G365" s="359">
        <f t="shared" si="5"/>
        <v>18</v>
      </c>
    </row>
    <row r="366" spans="2:7">
      <c r="B366" s="365">
        <v>8</v>
      </c>
      <c r="C366" s="428" t="s">
        <v>3282</v>
      </c>
      <c r="D366" s="363" t="s">
        <v>3281</v>
      </c>
      <c r="E366" s="393">
        <v>1</v>
      </c>
      <c r="F366" s="363">
        <v>0.3</v>
      </c>
      <c r="G366" s="359">
        <f t="shared" si="5"/>
        <v>18</v>
      </c>
    </row>
    <row r="367" spans="2:7">
      <c r="B367" s="365">
        <v>9</v>
      </c>
      <c r="C367" s="428" t="s">
        <v>3280</v>
      </c>
      <c r="D367" s="363" t="s">
        <v>3279</v>
      </c>
      <c r="E367" s="393">
        <v>1</v>
      </c>
      <c r="F367" s="363">
        <v>0.3</v>
      </c>
      <c r="G367" s="359">
        <f t="shared" si="5"/>
        <v>18</v>
      </c>
    </row>
    <row r="368" spans="2:7">
      <c r="B368" s="365">
        <v>10</v>
      </c>
      <c r="C368" s="393" t="s">
        <v>3278</v>
      </c>
      <c r="D368" s="363" t="s">
        <v>3277</v>
      </c>
      <c r="E368" s="393">
        <v>1</v>
      </c>
      <c r="F368" s="363" t="s">
        <v>3078</v>
      </c>
      <c r="G368" s="359" t="e">
        <f t="shared" si="5"/>
        <v>#VALUE!</v>
      </c>
    </row>
    <row r="369" spans="2:7">
      <c r="B369" s="365">
        <v>11</v>
      </c>
      <c r="C369" s="363" t="s">
        <v>3276</v>
      </c>
      <c r="D369" s="363" t="s">
        <v>3275</v>
      </c>
      <c r="E369" s="393">
        <v>2</v>
      </c>
      <c r="F369" s="363" t="s">
        <v>3078</v>
      </c>
      <c r="G369" s="359" t="e">
        <f t="shared" si="5"/>
        <v>#VALUE!</v>
      </c>
    </row>
    <row r="370" spans="2:7">
      <c r="B370" s="365">
        <v>12</v>
      </c>
      <c r="C370" s="393" t="s">
        <v>3274</v>
      </c>
      <c r="D370" s="363" t="s">
        <v>3273</v>
      </c>
      <c r="E370" s="393">
        <v>10</v>
      </c>
      <c r="F370" s="363" t="s">
        <v>3078</v>
      </c>
      <c r="G370" s="359" t="e">
        <f t="shared" si="5"/>
        <v>#VALUE!</v>
      </c>
    </row>
    <row r="371" spans="2:7">
      <c r="B371" s="365">
        <v>13</v>
      </c>
      <c r="C371" s="393" t="s">
        <v>3272</v>
      </c>
      <c r="D371" s="363" t="s">
        <v>3271</v>
      </c>
      <c r="E371" s="393">
        <v>8</v>
      </c>
      <c r="F371" s="363" t="s">
        <v>3078</v>
      </c>
      <c r="G371" s="359" t="e">
        <f t="shared" si="5"/>
        <v>#VALUE!</v>
      </c>
    </row>
    <row r="372" spans="2:7">
      <c r="B372" s="365">
        <v>14</v>
      </c>
      <c r="C372" s="393" t="s">
        <v>3270</v>
      </c>
      <c r="D372" s="363" t="s">
        <v>3269</v>
      </c>
      <c r="E372" s="393">
        <v>4</v>
      </c>
      <c r="F372" s="363" t="s">
        <v>3078</v>
      </c>
      <c r="G372" s="359" t="e">
        <f t="shared" si="5"/>
        <v>#VALUE!</v>
      </c>
    </row>
    <row r="373" spans="2:7" ht="15" thickBot="1">
      <c r="B373" s="362">
        <v>15</v>
      </c>
      <c r="C373" s="408" t="s">
        <v>3268</v>
      </c>
      <c r="D373" s="360" t="s">
        <v>3267</v>
      </c>
      <c r="E373" s="408">
        <v>2</v>
      </c>
      <c r="F373" s="360" t="s">
        <v>3078</v>
      </c>
      <c r="G373" s="359" t="e">
        <f t="shared" si="5"/>
        <v>#VALUE!</v>
      </c>
    </row>
    <row r="374" spans="2:7" ht="15" thickBot="1">
      <c r="B374" s="373"/>
      <c r="C374" s="372"/>
      <c r="D374" s="372"/>
      <c r="E374" s="372"/>
      <c r="F374" s="372"/>
      <c r="G374" s="359">
        <f t="shared" si="5"/>
        <v>0</v>
      </c>
    </row>
    <row r="375" spans="2:7" ht="15" thickBot="1">
      <c r="B375" s="431" t="s">
        <v>1298</v>
      </c>
      <c r="C375" s="388"/>
      <c r="D375" s="388"/>
      <c r="E375" s="388"/>
      <c r="F375" s="388"/>
      <c r="G375" s="359">
        <f t="shared" si="5"/>
        <v>0</v>
      </c>
    </row>
    <row r="376" spans="2:7" ht="32.4" customHeight="1">
      <c r="B376" s="430"/>
      <c r="C376" s="398"/>
      <c r="D376" s="398"/>
      <c r="E376" s="398"/>
      <c r="F376" s="398"/>
      <c r="G376" s="359">
        <f t="shared" si="5"/>
        <v>0</v>
      </c>
    </row>
    <row r="377" spans="2:7" ht="32.4" customHeight="1">
      <c r="B377" s="373"/>
      <c r="C377" s="372"/>
      <c r="D377" s="372"/>
      <c r="E377" s="372"/>
      <c r="F377" s="372"/>
      <c r="G377" s="359">
        <f t="shared" si="5"/>
        <v>0</v>
      </c>
    </row>
    <row r="378" spans="2:7" ht="32.4" customHeight="1">
      <c r="B378" s="373"/>
      <c r="C378" s="372"/>
      <c r="D378" s="372"/>
      <c r="E378" s="372"/>
      <c r="F378" s="372"/>
      <c r="G378" s="359">
        <f t="shared" si="5"/>
        <v>0</v>
      </c>
    </row>
    <row r="379" spans="2:7" ht="32.4" customHeight="1">
      <c r="B379" s="373"/>
      <c r="C379" s="372"/>
      <c r="D379" s="372"/>
      <c r="E379" s="372"/>
      <c r="F379" s="372"/>
      <c r="G379" s="359">
        <f t="shared" si="5"/>
        <v>0</v>
      </c>
    </row>
    <row r="380" spans="2:7" ht="67.400000000000006" customHeight="1" thickBot="1">
      <c r="B380" s="371"/>
      <c r="C380" s="370"/>
      <c r="D380" s="370"/>
      <c r="E380" s="370"/>
      <c r="F380" s="370"/>
      <c r="G380" s="359">
        <f t="shared" si="5"/>
        <v>0</v>
      </c>
    </row>
    <row r="381" spans="2:7">
      <c r="B381" s="369" t="s">
        <v>2888</v>
      </c>
      <c r="C381" s="368" t="s">
        <v>3094</v>
      </c>
      <c r="D381" s="368" t="s">
        <v>3093</v>
      </c>
      <c r="E381" s="368" t="s">
        <v>3092</v>
      </c>
      <c r="F381" s="368" t="s">
        <v>3091</v>
      </c>
      <c r="G381" s="359" t="e">
        <f t="shared" si="5"/>
        <v>#VALUE!</v>
      </c>
    </row>
    <row r="382" spans="2:7">
      <c r="B382" s="429">
        <v>1</v>
      </c>
      <c r="C382" s="363" t="s">
        <v>3266</v>
      </c>
      <c r="D382" s="363" t="s">
        <v>3265</v>
      </c>
      <c r="E382" s="363">
        <v>1</v>
      </c>
      <c r="F382" s="363">
        <v>0.5</v>
      </c>
      <c r="G382" s="359">
        <f t="shared" si="5"/>
        <v>30</v>
      </c>
    </row>
    <row r="383" spans="2:7">
      <c r="B383" s="424">
        <v>2</v>
      </c>
      <c r="C383" s="393" t="s">
        <v>3264</v>
      </c>
      <c r="D383" s="363" t="s">
        <v>3263</v>
      </c>
      <c r="E383" s="393">
        <v>1</v>
      </c>
      <c r="F383" s="363">
        <v>0.3</v>
      </c>
      <c r="G383" s="359">
        <f t="shared" si="5"/>
        <v>18</v>
      </c>
    </row>
    <row r="384" spans="2:7">
      <c r="B384" s="424">
        <v>3</v>
      </c>
      <c r="C384" s="393" t="s">
        <v>3262</v>
      </c>
      <c r="D384" s="363" t="s">
        <v>3261</v>
      </c>
      <c r="E384" s="393">
        <v>1</v>
      </c>
      <c r="F384" s="363">
        <v>0.3</v>
      </c>
      <c r="G384" s="359">
        <f t="shared" si="5"/>
        <v>18</v>
      </c>
    </row>
    <row r="385" spans="2:7">
      <c r="B385" s="424">
        <v>4</v>
      </c>
      <c r="C385" s="393" t="s">
        <v>3260</v>
      </c>
      <c r="D385" s="363" t="s">
        <v>3259</v>
      </c>
      <c r="E385" s="393">
        <v>1</v>
      </c>
      <c r="F385" s="363">
        <v>0.2</v>
      </c>
      <c r="G385" s="359">
        <f t="shared" si="5"/>
        <v>12</v>
      </c>
    </row>
    <row r="386" spans="2:7">
      <c r="B386" s="424">
        <v>5</v>
      </c>
      <c r="C386" s="393" t="s">
        <v>3258</v>
      </c>
      <c r="D386" s="363" t="s">
        <v>3257</v>
      </c>
      <c r="E386" s="394">
        <v>4</v>
      </c>
      <c r="F386" s="363">
        <v>0.1</v>
      </c>
      <c r="G386" s="359">
        <f t="shared" si="5"/>
        <v>6</v>
      </c>
    </row>
    <row r="387" spans="2:7">
      <c r="B387" s="429">
        <v>6</v>
      </c>
      <c r="C387" s="425" t="s">
        <v>3256</v>
      </c>
      <c r="D387" s="363" t="s">
        <v>3255</v>
      </c>
      <c r="E387" s="393">
        <v>1</v>
      </c>
      <c r="F387" s="363" t="s">
        <v>3078</v>
      </c>
      <c r="G387" s="359" t="e">
        <f t="shared" si="5"/>
        <v>#VALUE!</v>
      </c>
    </row>
    <row r="388" spans="2:7">
      <c r="B388" s="424">
        <v>7</v>
      </c>
      <c r="C388" s="425" t="s">
        <v>3254</v>
      </c>
      <c r="D388" s="363" t="s">
        <v>3253</v>
      </c>
      <c r="E388" s="393">
        <v>1</v>
      </c>
      <c r="F388" s="363" t="s">
        <v>3078</v>
      </c>
      <c r="G388" s="359" t="e">
        <f t="shared" si="5"/>
        <v>#VALUE!</v>
      </c>
    </row>
    <row r="389" spans="2:7" ht="15" thickBot="1">
      <c r="B389" s="392">
        <v>8</v>
      </c>
      <c r="C389" s="419" t="s">
        <v>3252</v>
      </c>
      <c r="D389" s="360" t="s">
        <v>3251</v>
      </c>
      <c r="E389" s="408">
        <v>2</v>
      </c>
      <c r="F389" s="360" t="s">
        <v>3078</v>
      </c>
      <c r="G389" s="359" t="e">
        <f t="shared" si="5"/>
        <v>#VALUE!</v>
      </c>
    </row>
    <row r="390" spans="2:7" ht="15" thickBot="1">
      <c r="B390" s="373"/>
      <c r="C390" s="372"/>
      <c r="D390" s="372"/>
      <c r="E390" s="372"/>
      <c r="F390" s="372"/>
      <c r="G390" s="359">
        <f t="shared" si="5"/>
        <v>0</v>
      </c>
    </row>
    <row r="391" spans="2:7" ht="15" thickBot="1">
      <c r="B391" s="390" t="s">
        <v>3250</v>
      </c>
      <c r="C391" s="389"/>
      <c r="D391" s="389"/>
      <c r="E391" s="389"/>
      <c r="F391" s="388"/>
      <c r="G391" s="359">
        <f t="shared" si="5"/>
        <v>0</v>
      </c>
    </row>
    <row r="392" spans="2:7" ht="101.95" customHeight="1">
      <c r="B392" s="400"/>
      <c r="C392" s="399"/>
      <c r="D392" s="399"/>
      <c r="E392" s="399"/>
      <c r="F392" s="398"/>
      <c r="G392" s="359">
        <f t="shared" si="5"/>
        <v>0</v>
      </c>
    </row>
    <row r="393" spans="2:7">
      <c r="B393" s="397"/>
      <c r="C393" s="387"/>
      <c r="D393" s="387"/>
      <c r="E393" s="387"/>
      <c r="F393" s="387"/>
      <c r="G393" s="359">
        <f t="shared" si="5"/>
        <v>0</v>
      </c>
    </row>
    <row r="394" spans="2:7" ht="29.1" customHeight="1">
      <c r="B394" s="397"/>
      <c r="C394" s="387"/>
      <c r="D394" s="387"/>
      <c r="E394" s="387"/>
      <c r="F394" s="387"/>
      <c r="G394" s="359">
        <f t="shared" si="5"/>
        <v>0</v>
      </c>
    </row>
    <row r="395" spans="2:7" ht="29.1" customHeight="1">
      <c r="B395" s="397"/>
      <c r="C395" s="387"/>
      <c r="D395" s="387"/>
      <c r="E395" s="387"/>
      <c r="F395" s="387"/>
      <c r="G395" s="359">
        <f t="shared" si="5"/>
        <v>0</v>
      </c>
    </row>
    <row r="396" spans="2:7" ht="29.1" customHeight="1">
      <c r="B396" s="397"/>
      <c r="C396" s="387"/>
      <c r="D396" s="387"/>
      <c r="E396" s="387"/>
      <c r="F396" s="387"/>
      <c r="G396" s="359">
        <f t="shared" ref="G396:G459" si="6">F396*60</f>
        <v>0</v>
      </c>
    </row>
    <row r="397" spans="2:7" ht="29.1" customHeight="1" thickBot="1">
      <c r="B397" s="396"/>
      <c r="C397" s="395"/>
      <c r="D397" s="395"/>
      <c r="E397" s="395"/>
      <c r="F397" s="395"/>
      <c r="G397" s="359">
        <f t="shared" si="6"/>
        <v>0</v>
      </c>
    </row>
    <row r="398" spans="2:7">
      <c r="B398" s="369" t="s">
        <v>2888</v>
      </c>
      <c r="C398" s="368" t="s">
        <v>3094</v>
      </c>
      <c r="D398" s="368" t="s">
        <v>3093</v>
      </c>
      <c r="E398" s="368" t="s">
        <v>3092</v>
      </c>
      <c r="F398" s="368" t="s">
        <v>3091</v>
      </c>
      <c r="G398" s="359" t="e">
        <f t="shared" si="6"/>
        <v>#VALUE!</v>
      </c>
    </row>
    <row r="399" spans="2:7">
      <c r="B399" s="386">
        <v>1</v>
      </c>
      <c r="C399" s="428" t="s">
        <v>3249</v>
      </c>
      <c r="D399" s="363" t="s">
        <v>3248</v>
      </c>
      <c r="E399" s="393">
        <v>1</v>
      </c>
      <c r="F399" s="363">
        <v>1</v>
      </c>
      <c r="G399" s="359">
        <f t="shared" si="6"/>
        <v>60</v>
      </c>
    </row>
    <row r="400" spans="2:7">
      <c r="B400" s="386">
        <v>2</v>
      </c>
      <c r="C400" s="428" t="s">
        <v>3247</v>
      </c>
      <c r="D400" s="363" t="s">
        <v>3246</v>
      </c>
      <c r="E400" s="393">
        <v>1</v>
      </c>
      <c r="F400" s="363">
        <v>0.3</v>
      </c>
      <c r="G400" s="359">
        <f t="shared" si="6"/>
        <v>18</v>
      </c>
    </row>
    <row r="401" spans="2:7">
      <c r="B401" s="386">
        <v>3</v>
      </c>
      <c r="C401" s="428" t="s">
        <v>3245</v>
      </c>
      <c r="D401" s="363" t="s">
        <v>3244</v>
      </c>
      <c r="E401" s="393">
        <v>1</v>
      </c>
      <c r="F401" s="363">
        <v>0.3</v>
      </c>
      <c r="G401" s="359">
        <f t="shared" si="6"/>
        <v>18</v>
      </c>
    </row>
    <row r="402" spans="2:7">
      <c r="B402" s="386">
        <v>4</v>
      </c>
      <c r="C402" s="428" t="s">
        <v>3243</v>
      </c>
      <c r="D402" s="363" t="s">
        <v>3242</v>
      </c>
      <c r="E402" s="393">
        <v>1</v>
      </c>
      <c r="F402" s="363">
        <v>0.2</v>
      </c>
      <c r="G402" s="359">
        <f t="shared" si="6"/>
        <v>12</v>
      </c>
    </row>
    <row r="403" spans="2:7">
      <c r="B403" s="386">
        <v>5</v>
      </c>
      <c r="C403" s="428" t="s">
        <v>3241</v>
      </c>
      <c r="D403" s="363" t="s">
        <v>3240</v>
      </c>
      <c r="E403" s="393">
        <v>1</v>
      </c>
      <c r="F403" s="363">
        <v>0.1</v>
      </c>
      <c r="G403" s="359">
        <f t="shared" si="6"/>
        <v>6</v>
      </c>
    </row>
    <row r="404" spans="2:7">
      <c r="B404" s="386">
        <v>6</v>
      </c>
      <c r="C404" s="428" t="s">
        <v>3239</v>
      </c>
      <c r="D404" s="363" t="s">
        <v>3238</v>
      </c>
      <c r="E404" s="393">
        <v>1</v>
      </c>
      <c r="F404" s="363">
        <v>0.05</v>
      </c>
      <c r="G404" s="359">
        <f t="shared" si="6"/>
        <v>3</v>
      </c>
    </row>
    <row r="405" spans="2:7">
      <c r="B405" s="386">
        <v>7</v>
      </c>
      <c r="C405" s="428" t="s">
        <v>3237</v>
      </c>
      <c r="D405" s="363" t="s">
        <v>3236</v>
      </c>
      <c r="E405" s="393">
        <v>1</v>
      </c>
      <c r="F405" s="363">
        <v>0.2</v>
      </c>
      <c r="G405" s="359">
        <f t="shared" si="6"/>
        <v>12</v>
      </c>
    </row>
    <row r="406" spans="2:7">
      <c r="B406" s="386">
        <v>8</v>
      </c>
      <c r="C406" s="428" t="s">
        <v>3235</v>
      </c>
      <c r="D406" s="363" t="s">
        <v>3234</v>
      </c>
      <c r="E406" s="393">
        <v>1</v>
      </c>
      <c r="F406" s="363" t="s">
        <v>3078</v>
      </c>
      <c r="G406" s="359" t="e">
        <f t="shared" si="6"/>
        <v>#VALUE!</v>
      </c>
    </row>
    <row r="407" spans="2:7">
      <c r="B407" s="365">
        <v>9</v>
      </c>
      <c r="C407" s="427" t="s">
        <v>3233</v>
      </c>
      <c r="D407" s="426" t="s">
        <v>3232</v>
      </c>
      <c r="E407" s="363">
        <v>7</v>
      </c>
      <c r="F407" s="363" t="s">
        <v>3078</v>
      </c>
      <c r="G407" s="359" t="e">
        <f t="shared" si="6"/>
        <v>#VALUE!</v>
      </c>
    </row>
    <row r="408" spans="2:7">
      <c r="B408" s="365">
        <v>10</v>
      </c>
      <c r="C408" s="425" t="s">
        <v>3231</v>
      </c>
      <c r="D408" s="363" t="s">
        <v>3230</v>
      </c>
      <c r="E408" s="363">
        <v>2</v>
      </c>
      <c r="F408" s="363" t="s">
        <v>3078</v>
      </c>
      <c r="G408" s="359" t="e">
        <f t="shared" si="6"/>
        <v>#VALUE!</v>
      </c>
    </row>
    <row r="409" spans="2:7" ht="15" thickBot="1">
      <c r="B409" s="362">
        <v>11</v>
      </c>
      <c r="C409" s="419" t="s">
        <v>3229</v>
      </c>
      <c r="D409" s="360" t="s">
        <v>3228</v>
      </c>
      <c r="E409" s="360">
        <v>1</v>
      </c>
      <c r="F409" s="360" t="s">
        <v>3078</v>
      </c>
      <c r="G409" s="359" t="e">
        <f t="shared" si="6"/>
        <v>#VALUE!</v>
      </c>
    </row>
    <row r="410" spans="2:7" ht="15" thickBot="1">
      <c r="B410" s="373"/>
      <c r="C410" s="372"/>
      <c r="D410" s="372"/>
      <c r="E410" s="372"/>
      <c r="F410" s="372"/>
      <c r="G410" s="359">
        <f t="shared" si="6"/>
        <v>0</v>
      </c>
    </row>
    <row r="411" spans="2:7" ht="15" thickBot="1">
      <c r="B411" s="390" t="s">
        <v>3227</v>
      </c>
      <c r="C411" s="389"/>
      <c r="D411" s="389"/>
      <c r="E411" s="389"/>
      <c r="F411" s="388"/>
      <c r="G411" s="359">
        <f t="shared" si="6"/>
        <v>0</v>
      </c>
    </row>
    <row r="412" spans="2:7">
      <c r="B412" s="400"/>
      <c r="C412" s="399"/>
      <c r="D412" s="399"/>
      <c r="E412" s="399"/>
      <c r="F412" s="398"/>
      <c r="G412" s="359">
        <f t="shared" si="6"/>
        <v>0</v>
      </c>
    </row>
    <row r="413" spans="2:7">
      <c r="B413" s="397"/>
      <c r="C413" s="387"/>
      <c r="D413" s="387"/>
      <c r="E413" s="387"/>
      <c r="F413" s="387"/>
      <c r="G413" s="359">
        <f t="shared" si="6"/>
        <v>0</v>
      </c>
    </row>
    <row r="414" spans="2:7" ht="56.3" customHeight="1">
      <c r="B414" s="397"/>
      <c r="C414" s="387"/>
      <c r="D414" s="387"/>
      <c r="E414" s="387"/>
      <c r="F414" s="387"/>
      <c r="G414" s="359">
        <f t="shared" si="6"/>
        <v>0</v>
      </c>
    </row>
    <row r="415" spans="2:7">
      <c r="B415" s="397"/>
      <c r="C415" s="387"/>
      <c r="D415" s="387"/>
      <c r="E415" s="387"/>
      <c r="F415" s="387"/>
      <c r="G415" s="359">
        <f t="shared" si="6"/>
        <v>0</v>
      </c>
    </row>
    <row r="416" spans="2:7" ht="50.4" customHeight="1">
      <c r="B416" s="397"/>
      <c r="C416" s="387"/>
      <c r="D416" s="387"/>
      <c r="E416" s="387"/>
      <c r="F416" s="387"/>
      <c r="G416" s="359">
        <f t="shared" si="6"/>
        <v>0</v>
      </c>
    </row>
    <row r="417" spans="2:7" ht="60.95" customHeight="1" thickBot="1">
      <c r="B417" s="396"/>
      <c r="C417" s="395"/>
      <c r="D417" s="395"/>
      <c r="E417" s="395"/>
      <c r="F417" s="395"/>
      <c r="G417" s="359">
        <f t="shared" si="6"/>
        <v>0</v>
      </c>
    </row>
    <row r="418" spans="2:7">
      <c r="B418" s="369" t="s">
        <v>2888</v>
      </c>
      <c r="C418" s="368" t="s">
        <v>3094</v>
      </c>
      <c r="D418" s="368" t="s">
        <v>3093</v>
      </c>
      <c r="E418" s="368" t="s">
        <v>3092</v>
      </c>
      <c r="F418" s="368" t="s">
        <v>3091</v>
      </c>
      <c r="G418" s="359" t="e">
        <f t="shared" si="6"/>
        <v>#VALUE!</v>
      </c>
    </row>
    <row r="419" spans="2:7" s="423" customFormat="1">
      <c r="B419" s="424">
        <v>1</v>
      </c>
      <c r="C419" s="393" t="s">
        <v>3226</v>
      </c>
      <c r="D419" s="363" t="s">
        <v>3225</v>
      </c>
      <c r="E419" s="394">
        <v>1</v>
      </c>
      <c r="F419" s="393">
        <v>0.3</v>
      </c>
      <c r="G419" s="359">
        <f t="shared" si="6"/>
        <v>18</v>
      </c>
    </row>
    <row r="420" spans="2:7" s="423" customFormat="1">
      <c r="B420" s="424">
        <v>2</v>
      </c>
      <c r="C420" s="393" t="s">
        <v>3224</v>
      </c>
      <c r="D420" s="363" t="s">
        <v>3223</v>
      </c>
      <c r="E420" s="394">
        <v>1</v>
      </c>
      <c r="F420" s="393">
        <v>0.3</v>
      </c>
      <c r="G420" s="359">
        <f t="shared" si="6"/>
        <v>18</v>
      </c>
    </row>
    <row r="421" spans="2:7" s="423" customFormat="1">
      <c r="B421" s="424">
        <v>3</v>
      </c>
      <c r="C421" s="393" t="s">
        <v>3222</v>
      </c>
      <c r="D421" s="363" t="s">
        <v>3221</v>
      </c>
      <c r="E421" s="394">
        <v>1</v>
      </c>
      <c r="F421" s="393">
        <v>0.3</v>
      </c>
      <c r="G421" s="359">
        <f t="shared" si="6"/>
        <v>18</v>
      </c>
    </row>
    <row r="422" spans="2:7" s="423" customFormat="1">
      <c r="B422" s="424">
        <v>4</v>
      </c>
      <c r="C422" s="393" t="s">
        <v>3220</v>
      </c>
      <c r="D422" s="363" t="s">
        <v>3219</v>
      </c>
      <c r="E422" s="394">
        <v>1</v>
      </c>
      <c r="F422" s="393">
        <v>0.2</v>
      </c>
      <c r="G422" s="359">
        <f t="shared" si="6"/>
        <v>12</v>
      </c>
    </row>
    <row r="423" spans="2:7" s="423" customFormat="1">
      <c r="B423" s="424">
        <v>5</v>
      </c>
      <c r="C423" s="393" t="s">
        <v>3218</v>
      </c>
      <c r="D423" s="363" t="s">
        <v>3217</v>
      </c>
      <c r="E423" s="394">
        <v>1</v>
      </c>
      <c r="F423" s="393">
        <v>0.4</v>
      </c>
      <c r="G423" s="359">
        <f t="shared" si="6"/>
        <v>24</v>
      </c>
    </row>
    <row r="424" spans="2:7" s="423" customFormat="1">
      <c r="B424" s="424">
        <v>6</v>
      </c>
      <c r="C424" s="367" t="s">
        <v>3216</v>
      </c>
      <c r="D424" s="394" t="s">
        <v>3215</v>
      </c>
      <c r="E424" s="393">
        <v>1</v>
      </c>
      <c r="F424" s="393">
        <v>0.5</v>
      </c>
      <c r="G424" s="359">
        <f t="shared" si="6"/>
        <v>30</v>
      </c>
    </row>
    <row r="425" spans="2:7" s="423" customFormat="1">
      <c r="B425" s="424">
        <v>7</v>
      </c>
      <c r="C425" s="367" t="s">
        <v>3214</v>
      </c>
      <c r="D425" s="363" t="s">
        <v>3213</v>
      </c>
      <c r="E425" s="393">
        <v>12</v>
      </c>
      <c r="F425" s="393" t="s">
        <v>3078</v>
      </c>
      <c r="G425" s="359" t="e">
        <f t="shared" si="6"/>
        <v>#VALUE!</v>
      </c>
    </row>
    <row r="426" spans="2:7" s="423" customFormat="1" ht="15" thickBot="1">
      <c r="B426" s="392">
        <v>8</v>
      </c>
      <c r="C426" s="361" t="s">
        <v>3212</v>
      </c>
      <c r="D426" s="360" t="s">
        <v>3211</v>
      </c>
      <c r="E426" s="408">
        <v>3</v>
      </c>
      <c r="F426" s="360" t="s">
        <v>3078</v>
      </c>
      <c r="G426" s="359" t="e">
        <f t="shared" si="6"/>
        <v>#VALUE!</v>
      </c>
    </row>
    <row r="427" spans="2:7" ht="15" thickBot="1">
      <c r="B427" s="373"/>
      <c r="C427" s="372"/>
      <c r="D427" s="372"/>
      <c r="E427" s="372"/>
      <c r="F427" s="372"/>
      <c r="G427" s="359">
        <f t="shared" si="6"/>
        <v>0</v>
      </c>
    </row>
    <row r="428" spans="2:7" ht="15" thickBot="1">
      <c r="B428" s="390" t="s">
        <v>2421</v>
      </c>
      <c r="C428" s="389"/>
      <c r="D428" s="389"/>
      <c r="E428" s="389"/>
      <c r="F428" s="388"/>
      <c r="G428" s="359">
        <f t="shared" si="6"/>
        <v>0</v>
      </c>
    </row>
    <row r="429" spans="2:7">
      <c r="B429" s="400"/>
      <c r="C429" s="399"/>
      <c r="D429" s="399"/>
      <c r="E429" s="399"/>
      <c r="F429" s="398"/>
      <c r="G429" s="359">
        <f t="shared" si="6"/>
        <v>0</v>
      </c>
    </row>
    <row r="430" spans="2:7">
      <c r="B430" s="397"/>
      <c r="C430" s="387"/>
      <c r="D430" s="387"/>
      <c r="E430" s="387"/>
      <c r="F430" s="387"/>
      <c r="G430" s="359">
        <f t="shared" si="6"/>
        <v>0</v>
      </c>
    </row>
    <row r="431" spans="2:7">
      <c r="B431" s="397"/>
      <c r="C431" s="387"/>
      <c r="D431" s="387"/>
      <c r="E431" s="387"/>
      <c r="F431" s="387"/>
      <c r="G431" s="359">
        <f t="shared" si="6"/>
        <v>0</v>
      </c>
    </row>
    <row r="432" spans="2:7" ht="40.35" customHeight="1">
      <c r="B432" s="397"/>
      <c r="C432" s="387"/>
      <c r="D432" s="387"/>
      <c r="E432" s="387"/>
      <c r="F432" s="387"/>
      <c r="G432" s="359">
        <f t="shared" si="6"/>
        <v>0</v>
      </c>
    </row>
    <row r="433" spans="2:11" ht="24.65" customHeight="1">
      <c r="B433" s="397"/>
      <c r="C433" s="387"/>
      <c r="D433" s="387"/>
      <c r="E433" s="387"/>
      <c r="F433" s="387"/>
      <c r="G433" s="359">
        <f t="shared" si="6"/>
        <v>0</v>
      </c>
    </row>
    <row r="434" spans="2:11" ht="76.349999999999994" customHeight="1" thickBot="1">
      <c r="B434" s="396"/>
      <c r="C434" s="395"/>
      <c r="D434" s="395"/>
      <c r="E434" s="395"/>
      <c r="F434" s="395"/>
      <c r="G434" s="359">
        <f t="shared" si="6"/>
        <v>0</v>
      </c>
    </row>
    <row r="435" spans="2:11">
      <c r="B435" s="369" t="s">
        <v>2888</v>
      </c>
      <c r="C435" s="368" t="s">
        <v>3094</v>
      </c>
      <c r="D435" s="368" t="s">
        <v>3093</v>
      </c>
      <c r="E435" s="368" t="s">
        <v>3092</v>
      </c>
      <c r="F435" s="368" t="s">
        <v>3091</v>
      </c>
      <c r="G435" s="359" t="e">
        <f t="shared" si="6"/>
        <v>#VALUE!</v>
      </c>
    </row>
    <row r="436" spans="2:11">
      <c r="B436" s="422">
        <v>1</v>
      </c>
      <c r="C436" s="363" t="s">
        <v>3205</v>
      </c>
      <c r="D436" s="363" t="s">
        <v>3203</v>
      </c>
      <c r="E436" s="363">
        <v>1</v>
      </c>
      <c r="F436" s="363">
        <v>0.3</v>
      </c>
      <c r="G436" s="359">
        <f t="shared" si="6"/>
        <v>18</v>
      </c>
    </row>
    <row r="437" spans="2:11">
      <c r="B437" s="422"/>
      <c r="C437" s="384" t="s">
        <v>3210</v>
      </c>
      <c r="D437" s="384" t="s">
        <v>3209</v>
      </c>
      <c r="E437" s="379" t="s">
        <v>3208</v>
      </c>
      <c r="F437" s="375">
        <v>1</v>
      </c>
      <c r="G437" s="359">
        <f t="shared" si="6"/>
        <v>60</v>
      </c>
      <c r="H437" s="363">
        <v>0.4</v>
      </c>
      <c r="I437" s="421" t="s">
        <v>3207</v>
      </c>
      <c r="J437" s="420"/>
      <c r="K437" s="401" t="s">
        <v>3206</v>
      </c>
    </row>
    <row r="438" spans="2:11">
      <c r="B438" s="422"/>
      <c r="C438" s="384" t="s">
        <v>3205</v>
      </c>
      <c r="D438" s="384" t="s">
        <v>3204</v>
      </c>
      <c r="E438" s="379" t="s">
        <v>3203</v>
      </c>
      <c r="F438" s="375">
        <v>1</v>
      </c>
      <c r="G438" s="359">
        <f t="shared" si="6"/>
        <v>60</v>
      </c>
      <c r="H438" s="374"/>
      <c r="I438" s="421" t="s">
        <v>3202</v>
      </c>
      <c r="J438" s="420"/>
      <c r="K438" s="401" t="s">
        <v>3201</v>
      </c>
    </row>
    <row r="439" spans="2:11">
      <c r="B439" s="365">
        <v>2</v>
      </c>
      <c r="C439" s="393" t="s">
        <v>3200</v>
      </c>
      <c r="D439" s="363" t="s">
        <v>3199</v>
      </c>
      <c r="E439" s="393">
        <v>1</v>
      </c>
      <c r="F439" s="363">
        <v>0.4</v>
      </c>
      <c r="G439" s="359">
        <f t="shared" si="6"/>
        <v>24</v>
      </c>
    </row>
    <row r="440" spans="2:11" ht="15" thickBot="1">
      <c r="B440" s="392">
        <v>3</v>
      </c>
      <c r="C440" s="419" t="s">
        <v>3198</v>
      </c>
      <c r="D440" s="360" t="s">
        <v>3197</v>
      </c>
      <c r="E440" s="408">
        <v>5</v>
      </c>
      <c r="F440" s="360" t="s">
        <v>3078</v>
      </c>
      <c r="G440" s="359" t="e">
        <f t="shared" si="6"/>
        <v>#VALUE!</v>
      </c>
    </row>
    <row r="441" spans="2:11" ht="15" thickBot="1">
      <c r="B441" s="373"/>
      <c r="C441" s="372"/>
      <c r="D441" s="372"/>
      <c r="E441" s="372"/>
      <c r="F441" s="372"/>
      <c r="G441" s="359">
        <f t="shared" si="6"/>
        <v>0</v>
      </c>
    </row>
    <row r="442" spans="2:11" ht="15" thickBot="1">
      <c r="B442" s="390" t="s">
        <v>3196</v>
      </c>
      <c r="C442" s="389"/>
      <c r="D442" s="389"/>
      <c r="E442" s="389"/>
      <c r="F442" s="388"/>
      <c r="G442" s="359">
        <f t="shared" si="6"/>
        <v>0</v>
      </c>
    </row>
    <row r="443" spans="2:11">
      <c r="B443" s="400"/>
      <c r="C443" s="399"/>
      <c r="D443" s="399"/>
      <c r="E443" s="399"/>
      <c r="F443" s="398"/>
      <c r="G443" s="359">
        <f t="shared" si="6"/>
        <v>0</v>
      </c>
    </row>
    <row r="444" spans="2:11">
      <c r="B444" s="397"/>
      <c r="C444" s="387"/>
      <c r="D444" s="387"/>
      <c r="E444" s="387"/>
      <c r="F444" s="387"/>
      <c r="G444" s="359">
        <f t="shared" si="6"/>
        <v>0</v>
      </c>
    </row>
    <row r="445" spans="2:11">
      <c r="B445" s="397"/>
      <c r="C445" s="387"/>
      <c r="D445" s="387"/>
      <c r="E445" s="387"/>
      <c r="F445" s="387"/>
      <c r="G445" s="359">
        <f t="shared" si="6"/>
        <v>0</v>
      </c>
    </row>
    <row r="446" spans="2:11" ht="85.4" customHeight="1">
      <c r="B446" s="397"/>
      <c r="C446" s="387"/>
      <c r="D446" s="387"/>
      <c r="E446" s="387"/>
      <c r="F446" s="387"/>
      <c r="G446" s="359">
        <f t="shared" si="6"/>
        <v>0</v>
      </c>
    </row>
    <row r="447" spans="2:11" ht="42.95" customHeight="1">
      <c r="B447" s="397"/>
      <c r="C447" s="387"/>
      <c r="D447" s="387"/>
      <c r="E447" s="387"/>
      <c r="F447" s="387"/>
      <c r="G447" s="359">
        <f t="shared" si="6"/>
        <v>0</v>
      </c>
    </row>
    <row r="448" spans="2:11" ht="47.7" customHeight="1" thickBot="1">
      <c r="B448" s="396"/>
      <c r="C448" s="395"/>
      <c r="D448" s="395"/>
      <c r="E448" s="395"/>
      <c r="F448" s="395"/>
      <c r="G448" s="359">
        <f t="shared" si="6"/>
        <v>0</v>
      </c>
    </row>
    <row r="449" spans="2:11">
      <c r="B449" s="369" t="s">
        <v>2888</v>
      </c>
      <c r="C449" s="368" t="s">
        <v>3094</v>
      </c>
      <c r="D449" s="368" t="s">
        <v>3093</v>
      </c>
      <c r="E449" s="368" t="s">
        <v>3092</v>
      </c>
      <c r="F449" s="368" t="s">
        <v>3091</v>
      </c>
      <c r="G449" s="359" t="e">
        <f t="shared" si="6"/>
        <v>#VALUE!</v>
      </c>
      <c r="H449" s="401"/>
    </row>
    <row r="450" spans="2:11">
      <c r="B450" s="386">
        <v>1</v>
      </c>
      <c r="C450" s="393" t="s">
        <v>3195</v>
      </c>
      <c r="D450" s="363" t="s">
        <v>3192</v>
      </c>
      <c r="E450" s="393">
        <v>1</v>
      </c>
      <c r="F450" s="363">
        <v>1.5</v>
      </c>
      <c r="G450" s="359">
        <f t="shared" si="6"/>
        <v>90</v>
      </c>
      <c r="H450" s="401" t="s">
        <v>3194</v>
      </c>
    </row>
    <row r="451" spans="2:11">
      <c r="B451" s="386"/>
      <c r="C451" s="418" t="s">
        <v>3193</v>
      </c>
      <c r="D451" s="405" t="s">
        <v>3192</v>
      </c>
      <c r="E451" s="393"/>
      <c r="F451" s="363"/>
      <c r="G451" s="359">
        <f t="shared" si="6"/>
        <v>0</v>
      </c>
      <c r="H451" s="401" t="s">
        <v>3191</v>
      </c>
    </row>
    <row r="452" spans="2:11">
      <c r="B452" s="386">
        <v>2</v>
      </c>
      <c r="C452" s="393" t="s">
        <v>3190</v>
      </c>
      <c r="D452" s="363" t="s">
        <v>3189</v>
      </c>
      <c r="E452" s="393">
        <v>1</v>
      </c>
      <c r="F452" s="363">
        <v>0.5</v>
      </c>
      <c r="G452" s="359">
        <f t="shared" si="6"/>
        <v>30</v>
      </c>
      <c r="H452" s="417" t="s">
        <v>3188</v>
      </c>
    </row>
    <row r="453" spans="2:11">
      <c r="B453" s="386">
        <v>3</v>
      </c>
      <c r="C453" s="393" t="s">
        <v>3187</v>
      </c>
      <c r="D453" s="363" t="s">
        <v>3186</v>
      </c>
      <c r="E453" s="393">
        <v>1</v>
      </c>
      <c r="F453" s="363">
        <v>0.2</v>
      </c>
      <c r="G453" s="359">
        <f t="shared" si="6"/>
        <v>12</v>
      </c>
      <c r="H453" s="401" t="s">
        <v>3185</v>
      </c>
    </row>
    <row r="454" spans="2:11">
      <c r="B454" s="386">
        <v>4</v>
      </c>
      <c r="C454" s="416" t="s">
        <v>3184</v>
      </c>
      <c r="D454" s="415" t="s">
        <v>3183</v>
      </c>
      <c r="E454" s="415" t="s">
        <v>3183</v>
      </c>
      <c r="F454" s="414"/>
      <c r="G454" s="359">
        <f t="shared" si="6"/>
        <v>0</v>
      </c>
      <c r="H454" s="401" t="s">
        <v>3182</v>
      </c>
    </row>
    <row r="455" spans="2:11">
      <c r="B455" s="386">
        <v>4</v>
      </c>
      <c r="C455" s="393" t="s">
        <v>3181</v>
      </c>
      <c r="D455" s="363" t="s">
        <v>3180</v>
      </c>
      <c r="E455" s="393">
        <v>1</v>
      </c>
      <c r="F455" s="363">
        <v>0.2</v>
      </c>
      <c r="G455" s="359">
        <f t="shared" si="6"/>
        <v>12</v>
      </c>
      <c r="H455" s="401" t="s">
        <v>3179</v>
      </c>
    </row>
    <row r="456" spans="2:11">
      <c r="B456" s="386">
        <v>5</v>
      </c>
      <c r="C456" s="393" t="s">
        <v>3178</v>
      </c>
      <c r="D456" s="363" t="s">
        <v>3177</v>
      </c>
      <c r="E456" s="393">
        <v>1</v>
      </c>
      <c r="F456" s="363">
        <v>0.2</v>
      </c>
      <c r="G456" s="359">
        <f t="shared" si="6"/>
        <v>12</v>
      </c>
      <c r="H456" s="401" t="s">
        <v>3176</v>
      </c>
    </row>
    <row r="457" spans="2:11">
      <c r="B457" s="386">
        <v>6</v>
      </c>
      <c r="C457" s="393" t="s">
        <v>3175</v>
      </c>
      <c r="D457" s="363" t="s">
        <v>3174</v>
      </c>
      <c r="E457" s="393">
        <v>1</v>
      </c>
      <c r="F457" s="363">
        <v>0.2</v>
      </c>
      <c r="G457" s="359">
        <f t="shared" si="6"/>
        <v>12</v>
      </c>
      <c r="H457" s="401" t="s">
        <v>3173</v>
      </c>
    </row>
    <row r="458" spans="2:11">
      <c r="B458" s="413">
        <v>7</v>
      </c>
      <c r="C458" s="393" t="s">
        <v>3172</v>
      </c>
      <c r="D458" s="363" t="s">
        <v>3171</v>
      </c>
      <c r="E458" s="393">
        <v>1</v>
      </c>
      <c r="F458" s="363">
        <v>0.2</v>
      </c>
      <c r="G458" s="359">
        <f t="shared" si="6"/>
        <v>12</v>
      </c>
      <c r="H458" s="401" t="s">
        <v>3170</v>
      </c>
    </row>
    <row r="459" spans="2:11" s="410" customFormat="1">
      <c r="B459" s="413">
        <v>7</v>
      </c>
      <c r="C459" s="380" t="s">
        <v>3169</v>
      </c>
      <c r="D459" s="412" t="s">
        <v>3168</v>
      </c>
      <c r="E459" s="376" t="s">
        <v>3167</v>
      </c>
      <c r="F459" s="382">
        <v>1</v>
      </c>
      <c r="G459" s="359">
        <f t="shared" si="6"/>
        <v>60</v>
      </c>
      <c r="H459" s="401" t="s">
        <v>3166</v>
      </c>
      <c r="I459" s="375"/>
      <c r="J459" s="411"/>
      <c r="K459" s="401"/>
    </row>
    <row r="460" spans="2:11">
      <c r="B460" s="386">
        <v>8</v>
      </c>
      <c r="C460" s="393" t="s">
        <v>3165</v>
      </c>
      <c r="D460" s="363" t="s">
        <v>3164</v>
      </c>
      <c r="E460" s="393">
        <v>1</v>
      </c>
      <c r="F460" s="363">
        <v>0.3</v>
      </c>
      <c r="G460" s="359">
        <f t="shared" ref="G460:G474" si="7">F460*60</f>
        <v>18</v>
      </c>
      <c r="H460" s="401" t="s">
        <v>3163</v>
      </c>
    </row>
    <row r="461" spans="2:11">
      <c r="B461" s="386">
        <v>9</v>
      </c>
      <c r="C461" s="393" t="s">
        <v>3162</v>
      </c>
      <c r="D461" s="363" t="s">
        <v>3161</v>
      </c>
      <c r="E461" s="393">
        <v>1</v>
      </c>
      <c r="F461" s="363">
        <v>0.3</v>
      </c>
      <c r="G461" s="359">
        <f t="shared" si="7"/>
        <v>18</v>
      </c>
      <c r="H461" s="401" t="s">
        <v>3160</v>
      </c>
    </row>
    <row r="462" spans="2:11" ht="15" thickBot="1">
      <c r="B462" s="362">
        <v>10</v>
      </c>
      <c r="C462" s="409" t="s">
        <v>3159</v>
      </c>
      <c r="D462" s="360" t="s">
        <v>3158</v>
      </c>
      <c r="E462" s="408">
        <v>1</v>
      </c>
      <c r="F462" s="360">
        <v>0.3</v>
      </c>
      <c r="G462" s="359">
        <f t="shared" si="7"/>
        <v>18</v>
      </c>
      <c r="H462" s="401" t="s">
        <v>3157</v>
      </c>
    </row>
    <row r="463" spans="2:11" ht="15" thickBot="1">
      <c r="B463" s="375">
        <v>11</v>
      </c>
      <c r="C463" s="407" t="s">
        <v>3156</v>
      </c>
      <c r="D463" s="406" t="s">
        <v>3155</v>
      </c>
      <c r="E463" s="405" t="s">
        <v>3154</v>
      </c>
      <c r="F463" s="404">
        <v>1</v>
      </c>
      <c r="G463" s="359">
        <f t="shared" si="7"/>
        <v>60</v>
      </c>
      <c r="H463" s="401" t="s">
        <v>3153</v>
      </c>
      <c r="I463" s="403"/>
      <c r="J463" s="402"/>
      <c r="K463" s="401"/>
    </row>
    <row r="464" spans="2:11" ht="15" thickBot="1">
      <c r="B464" s="390" t="s">
        <v>3152</v>
      </c>
      <c r="C464" s="389"/>
      <c r="D464" s="389"/>
      <c r="E464" s="389"/>
      <c r="F464" s="388"/>
      <c r="G464" s="359">
        <f t="shared" si="7"/>
        <v>0</v>
      </c>
    </row>
    <row r="465" spans="2:7">
      <c r="B465" s="400"/>
      <c r="C465" s="399"/>
      <c r="D465" s="399"/>
      <c r="E465" s="399"/>
      <c r="F465" s="398"/>
      <c r="G465" s="359">
        <f t="shared" si="7"/>
        <v>0</v>
      </c>
    </row>
    <row r="466" spans="2:7">
      <c r="B466" s="397"/>
      <c r="C466" s="387"/>
      <c r="D466" s="387"/>
      <c r="E466" s="387"/>
      <c r="F466" s="387"/>
      <c r="G466" s="359">
        <f t="shared" si="7"/>
        <v>0</v>
      </c>
    </row>
    <row r="467" spans="2:7">
      <c r="B467" s="397"/>
      <c r="C467" s="387"/>
      <c r="D467" s="387"/>
      <c r="E467" s="387"/>
      <c r="F467" s="387"/>
      <c r="G467" s="359">
        <f t="shared" si="7"/>
        <v>0</v>
      </c>
    </row>
    <row r="468" spans="2:7" ht="41.9" customHeight="1">
      <c r="B468" s="397"/>
      <c r="C468" s="387"/>
      <c r="D468" s="387"/>
      <c r="E468" s="387"/>
      <c r="F468" s="387"/>
      <c r="G468" s="359">
        <f t="shared" si="7"/>
        <v>0</v>
      </c>
    </row>
    <row r="469" spans="2:7" ht="67.400000000000006" customHeight="1">
      <c r="B469" s="397"/>
      <c r="C469" s="387"/>
      <c r="D469" s="387"/>
      <c r="E469" s="387"/>
      <c r="F469" s="387"/>
      <c r="G469" s="359">
        <f t="shared" si="7"/>
        <v>0</v>
      </c>
    </row>
    <row r="470" spans="2:7" ht="23.05" customHeight="1" thickBot="1">
      <c r="B470" s="396"/>
      <c r="C470" s="395"/>
      <c r="D470" s="395"/>
      <c r="E470" s="395"/>
      <c r="F470" s="395"/>
      <c r="G470" s="359">
        <f t="shared" si="7"/>
        <v>0</v>
      </c>
    </row>
    <row r="471" spans="2:7">
      <c r="B471" s="369" t="s">
        <v>2888</v>
      </c>
      <c r="C471" s="368" t="s">
        <v>3094</v>
      </c>
      <c r="D471" s="368" t="s">
        <v>3093</v>
      </c>
      <c r="E471" s="368" t="s">
        <v>3092</v>
      </c>
      <c r="F471" s="368" t="s">
        <v>3091</v>
      </c>
      <c r="G471" s="359" t="e">
        <f t="shared" si="7"/>
        <v>#VALUE!</v>
      </c>
    </row>
    <row r="472" spans="2:7">
      <c r="B472" s="386">
        <v>1</v>
      </c>
      <c r="C472" s="364" t="s">
        <v>3151</v>
      </c>
      <c r="D472" s="363" t="s">
        <v>3150</v>
      </c>
      <c r="E472" s="393">
        <v>1</v>
      </c>
      <c r="F472" s="363">
        <v>1</v>
      </c>
      <c r="G472" s="359">
        <f t="shared" si="7"/>
        <v>60</v>
      </c>
    </row>
    <row r="473" spans="2:7">
      <c r="B473" s="386">
        <v>2</v>
      </c>
      <c r="C473" s="394" t="s">
        <v>3149</v>
      </c>
      <c r="D473" s="363" t="s">
        <v>3148</v>
      </c>
      <c r="E473" s="393">
        <v>1</v>
      </c>
      <c r="F473" s="363">
        <v>0.2</v>
      </c>
      <c r="G473" s="359">
        <f t="shared" si="7"/>
        <v>12</v>
      </c>
    </row>
    <row r="474" spans="2:7" ht="15" thickBot="1">
      <c r="B474" s="392">
        <v>3</v>
      </c>
      <c r="C474" s="391" t="s">
        <v>3147</v>
      </c>
      <c r="D474" s="360" t="s">
        <v>3146</v>
      </c>
      <c r="E474" s="391">
        <v>1</v>
      </c>
      <c r="F474" s="360">
        <v>0.2</v>
      </c>
      <c r="G474" s="359">
        <f t="shared" si="7"/>
        <v>12</v>
      </c>
    </row>
    <row r="475" spans="2:7" ht="15" thickBot="1">
      <c r="B475" s="373"/>
      <c r="C475" s="372"/>
      <c r="D475" s="372"/>
      <c r="E475" s="372"/>
      <c r="F475" s="372"/>
      <c r="G475" s="372"/>
    </row>
    <row r="476" spans="2:7" ht="15" thickBot="1">
      <c r="B476" s="390" t="s">
        <v>3145</v>
      </c>
      <c r="C476" s="389"/>
      <c r="D476" s="389"/>
      <c r="E476" s="389"/>
      <c r="F476" s="388"/>
      <c r="G476" s="685"/>
    </row>
    <row r="477" spans="2:7">
      <c r="B477" s="387"/>
      <c r="C477" s="387"/>
      <c r="D477" s="387"/>
      <c r="E477" s="387"/>
      <c r="F477" s="372"/>
      <c r="G477" s="372"/>
    </row>
    <row r="478" spans="2:7">
      <c r="B478" s="387"/>
      <c r="C478" s="387"/>
      <c r="D478" s="387"/>
      <c r="E478" s="387"/>
      <c r="F478" s="387"/>
      <c r="G478" s="387"/>
    </row>
    <row r="479" spans="2:7">
      <c r="B479" s="387"/>
      <c r="C479" s="387"/>
      <c r="D479" s="387"/>
      <c r="E479" s="387"/>
      <c r="F479" s="387"/>
      <c r="G479" s="387"/>
    </row>
    <row r="480" spans="2:7" ht="56.45" customHeight="1">
      <c r="B480" s="387"/>
      <c r="C480" s="387"/>
      <c r="D480" s="387"/>
      <c r="E480" s="387"/>
      <c r="F480" s="387"/>
      <c r="G480" s="387"/>
    </row>
    <row r="481" spans="2:7" ht="67.400000000000006" customHeight="1">
      <c r="B481" s="387"/>
      <c r="C481" s="387"/>
      <c r="D481" s="387"/>
      <c r="E481" s="387"/>
      <c r="F481" s="387"/>
      <c r="G481" s="387"/>
    </row>
    <row r="482" spans="2:7" ht="33.450000000000003" customHeight="1" thickBot="1">
      <c r="B482" s="387"/>
      <c r="C482" s="387"/>
      <c r="D482" s="387"/>
      <c r="E482" s="387"/>
      <c r="F482" s="387"/>
      <c r="G482" s="387"/>
    </row>
    <row r="483" spans="2:7">
      <c r="B483" s="369" t="s">
        <v>2888</v>
      </c>
      <c r="C483" s="368" t="s">
        <v>3094</v>
      </c>
      <c r="D483" s="368" t="s">
        <v>3093</v>
      </c>
      <c r="E483" s="368" t="s">
        <v>3092</v>
      </c>
      <c r="F483" s="368" t="s">
        <v>3091</v>
      </c>
    </row>
    <row r="484" spans="2:7">
      <c r="B484" s="386">
        <v>1</v>
      </c>
      <c r="C484" s="364" t="s">
        <v>3142</v>
      </c>
      <c r="D484" s="363" t="s">
        <v>3140</v>
      </c>
      <c r="E484" s="363">
        <v>1</v>
      </c>
      <c r="F484" s="363" t="s">
        <v>3078</v>
      </c>
    </row>
    <row r="485" spans="2:7" ht="15" thickBot="1">
      <c r="B485" s="362">
        <v>2</v>
      </c>
      <c r="C485" s="385" t="s">
        <v>3130</v>
      </c>
      <c r="D485" s="360" t="s">
        <v>3144</v>
      </c>
      <c r="E485" s="360"/>
      <c r="F485" s="360" t="s">
        <v>3078</v>
      </c>
    </row>
    <row r="486" spans="2:7">
      <c r="B486" s="375" t="s">
        <v>2888</v>
      </c>
      <c r="C486" s="375" t="s">
        <v>3094</v>
      </c>
      <c r="D486" s="384" t="s">
        <v>3143</v>
      </c>
      <c r="E486" s="375" t="s">
        <v>3093</v>
      </c>
      <c r="F486" s="375" t="s">
        <v>3092</v>
      </c>
      <c r="G486" s="686"/>
    </row>
    <row r="487" spans="2:7">
      <c r="B487" s="1143">
        <v>1</v>
      </c>
      <c r="C487" s="383" t="s">
        <v>3142</v>
      </c>
      <c r="D487" s="383" t="s">
        <v>3141</v>
      </c>
      <c r="E487" s="379" t="s">
        <v>3140</v>
      </c>
      <c r="F487" s="375">
        <v>1</v>
      </c>
      <c r="G487" s="686"/>
    </row>
    <row r="488" spans="2:7" ht="24.05" customHeight="1">
      <c r="B488" s="1143"/>
      <c r="C488" s="381" t="s">
        <v>3139</v>
      </c>
      <c r="D488" s="381" t="s">
        <v>3138</v>
      </c>
      <c r="E488" s="379" t="s">
        <v>3137</v>
      </c>
      <c r="F488" s="375">
        <v>1</v>
      </c>
      <c r="G488" s="686"/>
    </row>
    <row r="489" spans="2:7" ht="24.05" customHeight="1">
      <c r="B489" s="1143"/>
      <c r="C489" s="381" t="s">
        <v>3136</v>
      </c>
      <c r="D489" s="380" t="s">
        <v>3135</v>
      </c>
      <c r="E489" s="379" t="s">
        <v>3134</v>
      </c>
      <c r="F489" s="375">
        <v>1</v>
      </c>
      <c r="G489" s="686"/>
    </row>
    <row r="490" spans="2:7" ht="24.05" customHeight="1">
      <c r="B490" s="1144">
        <v>2</v>
      </c>
      <c r="C490" s="378" t="s">
        <v>3133</v>
      </c>
      <c r="D490" s="377" t="s">
        <v>3132</v>
      </c>
      <c r="E490" s="376" t="s">
        <v>3131</v>
      </c>
      <c r="F490" s="375">
        <v>1</v>
      </c>
      <c r="G490" s="686"/>
    </row>
    <row r="491" spans="2:7" ht="24.05" customHeight="1">
      <c r="B491" s="1145"/>
      <c r="C491" s="378" t="s">
        <v>3130</v>
      </c>
      <c r="D491" s="377" t="s">
        <v>3129</v>
      </c>
      <c r="E491" s="376" t="s">
        <v>3128</v>
      </c>
      <c r="F491" s="375">
        <v>1</v>
      </c>
      <c r="G491" s="686"/>
    </row>
    <row r="492" spans="2:7" ht="32.15" customHeight="1">
      <c r="B492" s="1145"/>
      <c r="C492" s="378" t="s">
        <v>3127</v>
      </c>
      <c r="D492" s="377" t="s">
        <v>3126</v>
      </c>
      <c r="E492" s="376" t="s">
        <v>3125</v>
      </c>
      <c r="F492" s="375">
        <v>1</v>
      </c>
      <c r="G492" s="686"/>
    </row>
    <row r="493" spans="2:7" ht="59.9" customHeight="1">
      <c r="B493" s="1145"/>
      <c r="C493" s="378" t="s">
        <v>3124</v>
      </c>
      <c r="D493" s="377" t="s">
        <v>3123</v>
      </c>
      <c r="E493" s="376" t="s">
        <v>3122</v>
      </c>
      <c r="F493" s="375">
        <v>1</v>
      </c>
      <c r="G493" s="686"/>
    </row>
    <row r="494" spans="2:7">
      <c r="B494" s="1145"/>
      <c r="C494" s="378" t="s">
        <v>3121</v>
      </c>
      <c r="D494" s="377" t="s">
        <v>3120</v>
      </c>
      <c r="E494" s="376" t="s">
        <v>3119</v>
      </c>
      <c r="F494" s="375">
        <v>1</v>
      </c>
      <c r="G494" s="686"/>
    </row>
    <row r="495" spans="2:7">
      <c r="B495" s="1145"/>
      <c r="C495" s="378" t="s">
        <v>3118</v>
      </c>
      <c r="D495" s="377" t="s">
        <v>3117</v>
      </c>
      <c r="E495" s="376" t="s">
        <v>3116</v>
      </c>
      <c r="F495" s="375">
        <v>1</v>
      </c>
      <c r="G495" s="686"/>
    </row>
    <row r="496" spans="2:7">
      <c r="B496" s="1145"/>
      <c r="C496" s="378" t="s">
        <v>3115</v>
      </c>
      <c r="D496" s="377" t="s">
        <v>3114</v>
      </c>
      <c r="E496" s="376" t="s">
        <v>3113</v>
      </c>
      <c r="F496" s="375">
        <v>1</v>
      </c>
      <c r="G496" s="686"/>
    </row>
    <row r="497" spans="2:7">
      <c r="B497" s="1145"/>
      <c r="C497" s="378" t="s">
        <v>3112</v>
      </c>
      <c r="D497" s="377" t="s">
        <v>3111</v>
      </c>
      <c r="E497" s="376" t="s">
        <v>3110</v>
      </c>
      <c r="F497" s="375">
        <v>1</v>
      </c>
      <c r="G497" s="686"/>
    </row>
    <row r="498" spans="2:7">
      <c r="B498" s="1145"/>
      <c r="C498" s="378" t="s">
        <v>3109</v>
      </c>
      <c r="D498" s="377" t="s">
        <v>3108</v>
      </c>
      <c r="E498" s="376" t="s">
        <v>3107</v>
      </c>
      <c r="F498" s="375">
        <v>1</v>
      </c>
      <c r="G498" s="686"/>
    </row>
    <row r="499" spans="2:7">
      <c r="B499" s="1145"/>
      <c r="C499" s="378" t="s">
        <v>3106</v>
      </c>
      <c r="D499" s="377" t="s">
        <v>3105</v>
      </c>
      <c r="E499" s="376" t="s">
        <v>3104</v>
      </c>
      <c r="F499" s="375">
        <v>1</v>
      </c>
      <c r="G499" s="686"/>
    </row>
    <row r="500" spans="2:7">
      <c r="B500" s="1145"/>
      <c r="C500" s="378" t="s">
        <v>3103</v>
      </c>
      <c r="D500" s="377" t="s">
        <v>3102</v>
      </c>
      <c r="E500" s="376" t="s">
        <v>3101</v>
      </c>
      <c r="F500" s="375">
        <v>1</v>
      </c>
      <c r="G500" s="686"/>
    </row>
    <row r="501" spans="2:7" ht="47.1" customHeight="1">
      <c r="B501" s="1145"/>
      <c r="C501" s="378" t="s">
        <v>3100</v>
      </c>
      <c r="D501" s="377" t="s">
        <v>3099</v>
      </c>
      <c r="E501" s="376" t="s">
        <v>3098</v>
      </c>
      <c r="F501" s="375">
        <v>1</v>
      </c>
      <c r="G501" s="686"/>
    </row>
    <row r="502" spans="2:7" ht="47.1" customHeight="1">
      <c r="B502" s="1146"/>
      <c r="C502" s="378" t="s">
        <v>3097</v>
      </c>
      <c r="D502" s="377" t="s">
        <v>3096</v>
      </c>
      <c r="E502" s="376" t="s">
        <v>3095</v>
      </c>
      <c r="F502" s="375">
        <v>1</v>
      </c>
      <c r="G502" s="686"/>
    </row>
    <row r="503" spans="2:7" ht="18" customHeight="1">
      <c r="B503" s="373"/>
      <c r="C503" s="372"/>
      <c r="D503" s="372"/>
      <c r="E503" s="372"/>
      <c r="F503" s="372"/>
      <c r="G503" s="372"/>
    </row>
    <row r="504" spans="2:7" ht="39.75" customHeight="1">
      <c r="B504" s="373"/>
      <c r="C504" s="372"/>
      <c r="D504" s="372"/>
      <c r="E504" s="372"/>
      <c r="F504" s="372"/>
      <c r="G504" s="372"/>
    </row>
    <row r="505" spans="2:7" ht="25.35" customHeight="1">
      <c r="B505" s="373"/>
      <c r="C505" s="372"/>
      <c r="D505" s="372"/>
      <c r="E505" s="372"/>
      <c r="F505" s="372"/>
      <c r="G505" s="372"/>
    </row>
    <row r="506" spans="2:7" ht="17.45" customHeight="1">
      <c r="B506" s="373"/>
      <c r="C506" s="372"/>
      <c r="D506" s="372"/>
      <c r="E506" s="372"/>
      <c r="F506" s="372"/>
      <c r="G506" s="372"/>
    </row>
    <row r="507" spans="2:7" ht="15" thickBot="1">
      <c r="B507" s="371"/>
      <c r="C507" s="370"/>
      <c r="D507" s="370"/>
      <c r="E507" s="370"/>
      <c r="F507" s="370"/>
      <c r="G507" s="372"/>
    </row>
    <row r="508" spans="2:7">
      <c r="B508" s="369" t="s">
        <v>2888</v>
      </c>
      <c r="C508" s="368" t="s">
        <v>3094</v>
      </c>
      <c r="D508" s="368" t="s">
        <v>3093</v>
      </c>
      <c r="E508" s="368" t="s">
        <v>3092</v>
      </c>
      <c r="F508" s="368" t="s">
        <v>3091</v>
      </c>
    </row>
    <row r="509" spans="2:7">
      <c r="B509" s="365">
        <v>1</v>
      </c>
      <c r="C509" s="366" t="s">
        <v>3090</v>
      </c>
      <c r="D509" s="363" t="s">
        <v>3089</v>
      </c>
      <c r="E509" s="363">
        <v>1</v>
      </c>
      <c r="F509" s="363" t="s">
        <v>3078</v>
      </c>
    </row>
    <row r="510" spans="2:7">
      <c r="B510" s="365">
        <v>2</v>
      </c>
      <c r="C510" s="367" t="s">
        <v>3088</v>
      </c>
      <c r="D510" s="363" t="s">
        <v>3087</v>
      </c>
      <c r="E510" s="363">
        <v>1</v>
      </c>
      <c r="F510" s="363" t="s">
        <v>3078</v>
      </c>
    </row>
    <row r="511" spans="2:7">
      <c r="B511" s="365">
        <v>3</v>
      </c>
      <c r="C511" s="366" t="s">
        <v>3086</v>
      </c>
      <c r="D511" s="363" t="s">
        <v>3085</v>
      </c>
      <c r="E511" s="363">
        <v>1</v>
      </c>
      <c r="F511" s="363" t="s">
        <v>3078</v>
      </c>
    </row>
    <row r="512" spans="2:7">
      <c r="B512" s="365">
        <v>4</v>
      </c>
      <c r="C512" s="364" t="s">
        <v>3084</v>
      </c>
      <c r="D512" s="363" t="s">
        <v>3083</v>
      </c>
      <c r="E512" s="363">
        <v>1</v>
      </c>
      <c r="F512" s="363" t="s">
        <v>3078</v>
      </c>
    </row>
    <row r="513" spans="2:6">
      <c r="B513" s="365">
        <v>5</v>
      </c>
      <c r="C513" s="364" t="s">
        <v>3082</v>
      </c>
      <c r="D513" s="363" t="s">
        <v>3081</v>
      </c>
      <c r="E513" s="363">
        <v>1</v>
      </c>
      <c r="F513" s="363" t="s">
        <v>3078</v>
      </c>
    </row>
    <row r="514" spans="2:6" ht="15" thickBot="1">
      <c r="B514" s="362">
        <v>6</v>
      </c>
      <c r="C514" s="361" t="s">
        <v>3080</v>
      </c>
      <c r="D514" s="360" t="s">
        <v>3079</v>
      </c>
      <c r="E514" s="360">
        <v>1</v>
      </c>
      <c r="F514" s="360" t="s">
        <v>3078</v>
      </c>
    </row>
  </sheetData>
  <sheetProtection algorithmName="SHA-512" hashValue="DLJP4pouhz+AOwsctrTX+oILg/xMAYHtTWjdxboY6wFqtSavLbMr7wry736nnRQ+/YgtBqpftd+//D1vy3/rDg==" saltValue="Wp5iK+fWovrXmiOI05Vlhw==" spinCount="100000" sheet="1" objects="1" scenarios="1"/>
  <autoFilter ref="A9:E514" xr:uid="{00000000-0009-0000-0000-000000000000}"/>
  <mergeCells count="3">
    <mergeCell ref="B487:B489"/>
    <mergeCell ref="B490:B502"/>
    <mergeCell ref="B1:F1"/>
  </mergeCells>
  <pageMargins left="0.70866141732283472" right="0.70866141732283472" top="0.74803149606299213" bottom="0.74803149606299213" header="0.31496062992125984" footer="0.31496062992125984"/>
  <pageSetup paperSize="8" scale="82" fitToHeight="0" orientation="landscape" horizontalDpi="200" verticalDpi="30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AC5F9B-CD86-4045-A4B1-CF18EDC851E2}">
  <sheetPr codeName="Hoja11">
    <tabColor rgb="FFFFFF00"/>
  </sheetPr>
  <dimension ref="A1:AMJ933"/>
  <sheetViews>
    <sheetView topLeftCell="A30" zoomScaleNormal="100" workbookViewId="0">
      <selection sqref="A1:J1"/>
    </sheetView>
  </sheetViews>
  <sheetFormatPr baseColWidth="10" defaultColWidth="10.88671875" defaultRowHeight="15.55"/>
  <cols>
    <col min="1" max="1" width="14" style="551" customWidth="1"/>
    <col min="2" max="2" width="19.88671875" style="551" customWidth="1"/>
    <col min="3" max="4" width="14" style="551" customWidth="1"/>
    <col min="5" max="5" width="40.6640625" style="551" customWidth="1"/>
    <col min="6" max="6" width="8.109375" style="551" customWidth="1"/>
    <col min="7" max="7" width="1.109375" style="551" customWidth="1"/>
    <col min="8" max="8" width="6.33203125" style="551" customWidth="1"/>
    <col min="9" max="9" width="26.6640625" style="573" customWidth="1"/>
    <col min="10" max="10" width="64.6640625" style="551" customWidth="1"/>
    <col min="11" max="11" width="21.6640625" customWidth="1"/>
    <col min="12" max="13" width="21.6640625" style="549" customWidth="1"/>
    <col min="14" max="16" width="9.6640625" style="549" customWidth="1"/>
    <col min="17" max="33" width="9.6640625" style="551" customWidth="1"/>
    <col min="34" max="1020" width="12.33203125" style="551" customWidth="1"/>
    <col min="1021" max="1024" width="12.33203125" style="549" customWidth="1"/>
    <col min="1025" max="16384" width="10.88671875" style="575"/>
  </cols>
  <sheetData>
    <row r="1" spans="1:33" ht="54.15" customHeight="1" thickBot="1">
      <c r="A1" s="1147" t="s">
        <v>5716</v>
      </c>
      <c r="B1" s="1147"/>
      <c r="C1" s="1147"/>
      <c r="D1" s="1147"/>
      <c r="E1" s="1147"/>
      <c r="F1" s="1147"/>
      <c r="G1" s="1147"/>
      <c r="H1" s="1147"/>
      <c r="I1" s="1147"/>
      <c r="J1" s="1147"/>
    </row>
    <row r="2" spans="1:33" ht="56.9" customHeight="1">
      <c r="A2" s="1156" t="s">
        <v>5712</v>
      </c>
      <c r="B2" s="1156"/>
      <c r="C2" s="1156"/>
      <c r="D2" s="1156"/>
      <c r="E2" s="1156"/>
      <c r="F2" s="1156"/>
      <c r="G2" s="1156"/>
      <c r="H2" s="1156"/>
      <c r="I2" s="1156"/>
      <c r="J2" s="1156"/>
      <c r="Q2" s="550"/>
      <c r="R2" s="550"/>
      <c r="S2" s="550"/>
      <c r="T2" s="550"/>
      <c r="U2" s="550"/>
      <c r="V2" s="550"/>
      <c r="W2" s="550"/>
      <c r="X2" s="550"/>
      <c r="Y2" s="550"/>
      <c r="Z2" s="550"/>
      <c r="AA2" s="550"/>
      <c r="AB2" s="550"/>
      <c r="AC2" s="550"/>
      <c r="AD2" s="550"/>
      <c r="AE2" s="550"/>
      <c r="AF2" s="550"/>
      <c r="AG2" s="550"/>
    </row>
    <row r="3" spans="1:33" ht="58.2" customHeight="1">
      <c r="A3" s="1152" t="s">
        <v>5278</v>
      </c>
      <c r="B3" s="1152"/>
      <c r="C3" s="1152"/>
      <c r="D3" s="1152"/>
      <c r="E3" s="1152"/>
      <c r="F3" s="1152"/>
      <c r="G3" s="1152"/>
      <c r="H3" s="1152"/>
      <c r="I3" s="1152"/>
      <c r="J3" s="1152"/>
      <c r="Q3" s="550"/>
      <c r="R3" s="550"/>
      <c r="S3" s="550"/>
      <c r="T3" s="550"/>
      <c r="U3" s="550"/>
      <c r="V3" s="550"/>
      <c r="W3" s="550"/>
      <c r="X3" s="550"/>
      <c r="Y3" s="550"/>
      <c r="Z3" s="550"/>
      <c r="AA3" s="550"/>
      <c r="AB3" s="550"/>
      <c r="AC3" s="550"/>
      <c r="AD3" s="550"/>
      <c r="AE3" s="550"/>
      <c r="AF3" s="550"/>
      <c r="AG3" s="550"/>
    </row>
    <row r="4" spans="1:33" ht="40.200000000000003" customHeight="1">
      <c r="A4" s="1151"/>
      <c r="B4" s="1151"/>
      <c r="C4" s="1151"/>
      <c r="D4" s="1151"/>
      <c r="E4" s="1151"/>
      <c r="F4" s="1151"/>
      <c r="G4" s="1151"/>
      <c r="H4" s="552" t="s">
        <v>4439</v>
      </c>
      <c r="I4" s="552" t="s">
        <v>5279</v>
      </c>
      <c r="J4" s="552" t="s">
        <v>3922</v>
      </c>
      <c r="Q4" s="553"/>
      <c r="R4" s="553"/>
      <c r="S4" s="553"/>
      <c r="T4" s="553"/>
      <c r="U4" s="553"/>
      <c r="V4" s="553"/>
      <c r="W4" s="553"/>
      <c r="X4" s="553"/>
      <c r="Y4" s="553"/>
      <c r="Z4" s="553"/>
      <c r="AA4" s="553"/>
      <c r="AB4" s="553"/>
      <c r="AC4" s="553"/>
      <c r="AD4" s="553"/>
      <c r="AE4" s="553"/>
      <c r="AF4" s="553"/>
      <c r="AG4" s="553"/>
    </row>
    <row r="5" spans="1:33" ht="29.95" customHeight="1">
      <c r="A5" s="1151"/>
      <c r="B5" s="1151"/>
      <c r="C5" s="1151"/>
      <c r="D5" s="1151"/>
      <c r="E5" s="1151"/>
      <c r="F5" s="1151"/>
      <c r="G5" s="1151"/>
      <c r="H5" s="554">
        <v>1</v>
      </c>
      <c r="I5" s="554" t="s">
        <v>5280</v>
      </c>
      <c r="J5" s="555" t="s">
        <v>5281</v>
      </c>
      <c r="Q5" s="550"/>
      <c r="R5" s="550"/>
      <c r="S5" s="550"/>
      <c r="T5" s="550"/>
      <c r="U5" s="550"/>
      <c r="V5" s="550"/>
      <c r="W5" s="550"/>
      <c r="X5" s="550"/>
      <c r="Y5" s="550"/>
      <c r="Z5" s="550"/>
      <c r="AA5" s="550"/>
      <c r="AB5" s="550"/>
      <c r="AC5" s="550"/>
      <c r="AD5" s="550"/>
      <c r="AE5" s="550"/>
      <c r="AF5" s="550"/>
      <c r="AG5" s="550"/>
    </row>
    <row r="6" spans="1:33" ht="29.95" customHeight="1">
      <c r="A6" s="1151"/>
      <c r="B6" s="1151"/>
      <c r="C6" s="1151"/>
      <c r="D6" s="1151"/>
      <c r="E6" s="1151"/>
      <c r="F6" s="1151"/>
      <c r="G6" s="1151"/>
      <c r="H6" s="554">
        <v>2</v>
      </c>
      <c r="I6" s="731" t="s">
        <v>4496</v>
      </c>
      <c r="J6" s="732" t="s">
        <v>5282</v>
      </c>
      <c r="Q6" s="556"/>
      <c r="R6" s="556"/>
      <c r="S6" s="556"/>
      <c r="T6" s="556"/>
      <c r="U6" s="556"/>
      <c r="V6" s="556"/>
      <c r="W6" s="556"/>
      <c r="X6" s="556"/>
      <c r="Y6" s="556"/>
      <c r="Z6" s="556"/>
      <c r="AA6" s="556"/>
      <c r="AB6" s="556"/>
      <c r="AC6" s="556"/>
      <c r="AD6" s="556"/>
      <c r="AE6" s="556"/>
      <c r="AF6" s="556"/>
      <c r="AG6" s="556"/>
    </row>
    <row r="7" spans="1:33" ht="29.95" customHeight="1">
      <c r="A7" s="1151"/>
      <c r="B7" s="1151"/>
      <c r="C7" s="1151"/>
      <c r="D7" s="1151"/>
      <c r="E7" s="1151"/>
      <c r="F7" s="1151"/>
      <c r="G7" s="1151"/>
      <c r="H7" s="554">
        <v>3</v>
      </c>
      <c r="I7" s="731" t="s">
        <v>4500</v>
      </c>
      <c r="J7" s="732" t="s">
        <v>5283</v>
      </c>
      <c r="Q7" s="556"/>
      <c r="R7" s="556"/>
      <c r="S7" s="556"/>
      <c r="T7" s="556"/>
      <c r="U7" s="556"/>
      <c r="V7" s="556"/>
      <c r="W7" s="556"/>
      <c r="X7" s="556"/>
      <c r="Y7" s="556"/>
      <c r="Z7" s="556"/>
      <c r="AA7" s="556"/>
      <c r="AB7" s="556"/>
      <c r="AC7" s="556"/>
      <c r="AD7" s="556"/>
      <c r="AE7" s="556"/>
      <c r="AF7" s="556"/>
      <c r="AG7" s="556"/>
    </row>
    <row r="8" spans="1:33" ht="29.95" customHeight="1">
      <c r="A8" s="1151"/>
      <c r="B8" s="1151"/>
      <c r="C8" s="1151"/>
      <c r="D8" s="1151"/>
      <c r="E8" s="1151"/>
      <c r="F8" s="1151"/>
      <c r="G8" s="1151"/>
      <c r="H8" s="554">
        <v>4</v>
      </c>
      <c r="I8" s="731" t="s">
        <v>4582</v>
      </c>
      <c r="J8" s="732" t="s">
        <v>5283</v>
      </c>
      <c r="Q8" s="556"/>
      <c r="R8" s="556"/>
      <c r="S8" s="556"/>
      <c r="T8" s="556"/>
      <c r="U8" s="556"/>
      <c r="V8" s="556"/>
      <c r="W8" s="556"/>
      <c r="X8" s="556"/>
      <c r="Y8" s="556"/>
      <c r="Z8" s="556"/>
      <c r="AA8" s="556"/>
      <c r="AB8" s="556"/>
      <c r="AC8" s="556"/>
      <c r="AD8" s="556"/>
      <c r="AE8" s="556"/>
      <c r="AF8" s="556"/>
      <c r="AG8" s="556"/>
    </row>
    <row r="9" spans="1:33" ht="29.95" customHeight="1">
      <c r="A9" s="1151"/>
      <c r="B9" s="1151"/>
      <c r="C9" s="1151"/>
      <c r="D9" s="1151"/>
      <c r="E9" s="1151"/>
      <c r="F9" s="1151"/>
      <c r="G9" s="1151"/>
      <c r="H9" s="554">
        <v>5</v>
      </c>
      <c r="I9" s="554" t="s">
        <v>4581</v>
      </c>
      <c r="J9" s="555" t="s">
        <v>5284</v>
      </c>
      <c r="Q9" s="556"/>
      <c r="R9" s="556"/>
      <c r="S9" s="556"/>
      <c r="T9" s="556"/>
      <c r="U9" s="556"/>
      <c r="V9" s="556"/>
      <c r="W9" s="556"/>
      <c r="X9" s="556"/>
      <c r="Y9" s="556"/>
      <c r="Z9" s="556"/>
      <c r="AA9" s="556"/>
      <c r="AB9" s="556"/>
      <c r="AC9" s="556"/>
      <c r="AD9" s="556"/>
      <c r="AE9" s="556"/>
      <c r="AF9" s="556"/>
      <c r="AG9" s="556"/>
    </row>
    <row r="10" spans="1:33" ht="29.95" customHeight="1">
      <c r="A10" s="1151"/>
      <c r="B10" s="1151"/>
      <c r="C10" s="1151"/>
      <c r="D10" s="1151"/>
      <c r="E10" s="1151"/>
      <c r="F10" s="1151"/>
      <c r="G10" s="1151"/>
      <c r="H10" s="554">
        <v>6</v>
      </c>
      <c r="I10" s="554" t="s">
        <v>4429</v>
      </c>
      <c r="J10" s="555" t="s">
        <v>5283</v>
      </c>
      <c r="Q10" s="556"/>
      <c r="R10" s="556"/>
      <c r="S10" s="556"/>
      <c r="T10" s="556"/>
      <c r="U10" s="556"/>
      <c r="V10" s="556"/>
      <c r="W10" s="556"/>
      <c r="X10" s="556"/>
      <c r="Y10" s="556"/>
      <c r="Z10" s="556"/>
      <c r="AA10" s="556"/>
      <c r="AB10" s="556"/>
      <c r="AC10" s="556"/>
      <c r="AD10" s="556"/>
      <c r="AE10" s="556"/>
      <c r="AF10" s="556"/>
      <c r="AG10" s="556"/>
    </row>
    <row r="11" spans="1:33" ht="29.95" customHeight="1">
      <c r="A11" s="1151"/>
      <c r="B11" s="1151"/>
      <c r="C11" s="1151"/>
      <c r="D11" s="1151"/>
      <c r="E11" s="1151"/>
      <c r="F11" s="1151"/>
      <c r="G11" s="1151"/>
      <c r="H11" s="554">
        <v>7</v>
      </c>
      <c r="I11" s="554" t="s">
        <v>5285</v>
      </c>
      <c r="J11" s="555" t="s">
        <v>5286</v>
      </c>
      <c r="Q11" s="556"/>
      <c r="R11" s="556"/>
      <c r="S11" s="556"/>
      <c r="T11" s="556"/>
      <c r="U11" s="556"/>
      <c r="V11" s="556"/>
      <c r="W11" s="556"/>
      <c r="X11" s="556"/>
      <c r="Y11" s="556"/>
      <c r="Z11" s="556"/>
      <c r="AA11" s="556"/>
      <c r="AB11" s="556"/>
      <c r="AC11" s="556"/>
      <c r="AD11" s="556"/>
      <c r="AE11" s="556"/>
      <c r="AF11" s="556"/>
      <c r="AG11" s="556"/>
    </row>
    <row r="12" spans="1:33" ht="29.95" customHeight="1">
      <c r="A12" s="1151"/>
      <c r="B12" s="1151"/>
      <c r="C12" s="1151"/>
      <c r="D12" s="1151"/>
      <c r="E12" s="1151"/>
      <c r="F12" s="1151"/>
      <c r="G12" s="1151"/>
      <c r="H12" s="554">
        <v>8</v>
      </c>
      <c r="I12" s="554" t="s">
        <v>4580</v>
      </c>
      <c r="J12" s="555" t="s">
        <v>5287</v>
      </c>
      <c r="Q12" s="556"/>
      <c r="R12" s="556"/>
      <c r="S12" s="556"/>
      <c r="T12" s="556"/>
      <c r="U12" s="556"/>
      <c r="V12" s="556"/>
      <c r="W12" s="556"/>
      <c r="X12" s="556"/>
      <c r="Y12" s="556"/>
      <c r="Z12" s="556"/>
      <c r="AA12" s="556"/>
      <c r="AB12" s="556"/>
      <c r="AC12" s="556"/>
      <c r="AD12" s="556"/>
      <c r="AE12" s="556"/>
      <c r="AF12" s="556"/>
      <c r="AG12" s="556"/>
    </row>
    <row r="13" spans="1:33" ht="29.95" customHeight="1">
      <c r="A13" s="1151"/>
      <c r="B13" s="1151"/>
      <c r="C13" s="1151"/>
      <c r="D13" s="1151"/>
      <c r="E13" s="1151"/>
      <c r="F13" s="1151"/>
      <c r="G13" s="1151"/>
      <c r="H13" s="554">
        <v>9</v>
      </c>
      <c r="I13" s="731" t="s">
        <v>4579</v>
      </c>
      <c r="J13" s="732" t="s">
        <v>5288</v>
      </c>
      <c r="Q13" s="556"/>
      <c r="R13" s="556"/>
      <c r="S13" s="556"/>
      <c r="T13" s="556"/>
      <c r="U13" s="556"/>
      <c r="V13" s="556"/>
      <c r="W13" s="556"/>
      <c r="X13" s="556"/>
      <c r="Y13" s="556"/>
      <c r="Z13" s="556"/>
      <c r="AA13" s="556"/>
      <c r="AB13" s="556"/>
      <c r="AC13" s="556"/>
      <c r="AD13" s="556"/>
      <c r="AE13" s="556"/>
      <c r="AF13" s="556"/>
      <c r="AG13" s="556"/>
    </row>
    <row r="14" spans="1:33" ht="29.95" customHeight="1">
      <c r="A14" s="1151"/>
      <c r="B14" s="1151"/>
      <c r="C14" s="1151"/>
      <c r="D14" s="1151"/>
      <c r="E14" s="1151"/>
      <c r="F14" s="1151"/>
      <c r="G14" s="1151"/>
      <c r="H14" s="554">
        <v>10</v>
      </c>
      <c r="I14" s="554" t="s">
        <v>4578</v>
      </c>
      <c r="J14" s="555" t="s">
        <v>4405</v>
      </c>
      <c r="Q14" s="556"/>
      <c r="R14" s="556"/>
      <c r="S14" s="556"/>
      <c r="T14" s="556"/>
      <c r="U14" s="556"/>
      <c r="V14" s="556"/>
      <c r="W14" s="556"/>
      <c r="X14" s="556"/>
      <c r="Y14" s="556"/>
      <c r="Z14" s="556"/>
      <c r="AA14" s="556"/>
      <c r="AB14" s="556"/>
      <c r="AC14" s="556"/>
      <c r="AD14" s="556"/>
      <c r="AE14" s="556"/>
      <c r="AF14" s="556"/>
      <c r="AG14" s="556"/>
    </row>
    <row r="15" spans="1:33" ht="29.95" customHeight="1">
      <c r="A15" s="1151"/>
      <c r="B15" s="1151"/>
      <c r="C15" s="1151"/>
      <c r="D15" s="1151"/>
      <c r="E15" s="1151"/>
      <c r="F15" s="1151"/>
      <c r="G15" s="1151"/>
      <c r="H15" s="554">
        <v>11</v>
      </c>
      <c r="I15" s="554" t="s">
        <v>4577</v>
      </c>
      <c r="J15" s="555" t="s">
        <v>6048</v>
      </c>
      <c r="Q15" s="556"/>
      <c r="R15" s="556"/>
      <c r="S15" s="556"/>
      <c r="T15" s="556"/>
      <c r="U15" s="556"/>
      <c r="V15" s="556"/>
      <c r="W15" s="556"/>
      <c r="X15" s="556"/>
      <c r="Y15" s="556"/>
      <c r="Z15" s="556"/>
      <c r="AA15" s="556"/>
      <c r="AB15" s="556"/>
      <c r="AC15" s="556"/>
      <c r="AD15" s="556"/>
      <c r="AE15" s="556"/>
      <c r="AF15" s="556"/>
      <c r="AG15" s="556"/>
    </row>
    <row r="16" spans="1:33" ht="29.95" customHeight="1">
      <c r="A16" s="1151"/>
      <c r="B16" s="1151"/>
      <c r="C16" s="1151"/>
      <c r="D16" s="1151"/>
      <c r="E16" s="1151"/>
      <c r="F16" s="1151"/>
      <c r="G16" s="1151"/>
      <c r="H16" s="554">
        <v>12</v>
      </c>
      <c r="I16" s="554" t="s">
        <v>4576</v>
      </c>
      <c r="J16" s="555" t="s">
        <v>5290</v>
      </c>
      <c r="Q16" s="556"/>
      <c r="R16" s="556"/>
      <c r="S16" s="556"/>
      <c r="T16" s="556"/>
      <c r="U16" s="556"/>
      <c r="V16" s="556"/>
      <c r="W16" s="556"/>
      <c r="X16" s="556"/>
      <c r="Y16" s="556"/>
      <c r="Z16" s="556"/>
      <c r="AA16" s="556"/>
      <c r="AB16" s="556"/>
      <c r="AC16" s="556"/>
      <c r="AD16" s="556"/>
      <c r="AE16" s="556"/>
      <c r="AF16" s="556"/>
      <c r="AG16" s="556"/>
    </row>
    <row r="17" spans="1:33" ht="29.95" customHeight="1">
      <c r="A17" s="1151"/>
      <c r="B17" s="1151"/>
      <c r="C17" s="1151"/>
      <c r="D17" s="1151"/>
      <c r="E17" s="1151"/>
      <c r="F17" s="1151"/>
      <c r="G17" s="1151"/>
      <c r="H17" s="554">
        <v>13</v>
      </c>
      <c r="I17" s="554" t="s">
        <v>4575</v>
      </c>
      <c r="J17" s="555" t="s">
        <v>5291</v>
      </c>
      <c r="Q17" s="556"/>
      <c r="R17" s="556"/>
      <c r="S17" s="556"/>
      <c r="T17" s="556"/>
      <c r="U17" s="556"/>
      <c r="V17" s="556"/>
      <c r="W17" s="556"/>
      <c r="X17" s="556"/>
      <c r="Y17" s="556"/>
      <c r="Z17" s="556"/>
      <c r="AA17" s="556"/>
      <c r="AB17" s="556"/>
      <c r="AC17" s="556"/>
      <c r="AD17" s="556"/>
      <c r="AE17" s="556"/>
      <c r="AF17" s="556"/>
      <c r="AG17" s="556"/>
    </row>
    <row r="18" spans="1:33" ht="29.95" customHeight="1">
      <c r="A18" s="1151"/>
      <c r="B18" s="1151"/>
      <c r="C18" s="1151"/>
      <c r="D18" s="1151"/>
      <c r="E18" s="1151"/>
      <c r="F18" s="1151"/>
      <c r="G18" s="1151"/>
      <c r="H18" s="554">
        <v>14</v>
      </c>
      <c r="I18" s="731" t="s">
        <v>4574</v>
      </c>
      <c r="J18" s="732" t="s">
        <v>5292</v>
      </c>
      <c r="Q18" s="556"/>
      <c r="R18" s="556"/>
      <c r="S18" s="556"/>
      <c r="T18" s="556"/>
      <c r="U18" s="556"/>
      <c r="V18" s="556"/>
      <c r="W18" s="556"/>
      <c r="X18" s="556"/>
      <c r="Y18" s="556"/>
      <c r="Z18" s="556"/>
      <c r="AA18" s="556"/>
      <c r="AB18" s="556"/>
      <c r="AC18" s="556"/>
      <c r="AD18" s="556"/>
      <c r="AE18" s="556"/>
      <c r="AF18" s="556"/>
      <c r="AG18" s="556"/>
    </row>
    <row r="19" spans="1:33" ht="29.95" customHeight="1">
      <c r="A19" s="1151"/>
      <c r="B19" s="1151"/>
      <c r="C19" s="1151"/>
      <c r="D19" s="1151"/>
      <c r="E19" s="1151"/>
      <c r="F19" s="1151"/>
      <c r="G19" s="1151"/>
      <c r="H19" s="554">
        <v>15</v>
      </c>
      <c r="I19" s="554" t="s">
        <v>4573</v>
      </c>
      <c r="J19" s="555" t="s">
        <v>4390</v>
      </c>
      <c r="Q19" s="556"/>
      <c r="R19" s="556"/>
      <c r="S19" s="556"/>
      <c r="T19" s="556"/>
      <c r="U19" s="556"/>
      <c r="V19" s="556"/>
      <c r="W19" s="556"/>
      <c r="X19" s="556"/>
      <c r="Y19" s="556"/>
      <c r="Z19" s="556"/>
      <c r="AA19" s="556"/>
      <c r="AB19" s="556"/>
      <c r="AC19" s="556"/>
      <c r="AD19" s="556"/>
      <c r="AE19" s="556"/>
      <c r="AF19" s="556"/>
      <c r="AG19" s="556"/>
    </row>
    <row r="20" spans="1:33" ht="29.95" customHeight="1">
      <c r="A20" s="1151"/>
      <c r="B20" s="1151"/>
      <c r="C20" s="1151"/>
      <c r="D20" s="1151"/>
      <c r="E20" s="1151"/>
      <c r="F20" s="1151"/>
      <c r="G20" s="1151"/>
      <c r="H20" s="554">
        <v>16</v>
      </c>
      <c r="I20" s="554" t="s">
        <v>4572</v>
      </c>
      <c r="J20" s="555" t="s">
        <v>4405</v>
      </c>
      <c r="Q20" s="556"/>
      <c r="R20" s="556"/>
      <c r="S20" s="556"/>
      <c r="T20" s="556"/>
      <c r="U20" s="556"/>
      <c r="V20" s="556"/>
      <c r="W20" s="556"/>
      <c r="X20" s="556"/>
      <c r="Y20" s="556"/>
      <c r="Z20" s="556"/>
      <c r="AA20" s="556"/>
      <c r="AB20" s="556"/>
      <c r="AC20" s="556"/>
      <c r="AD20" s="556"/>
      <c r="AE20" s="556"/>
      <c r="AF20" s="556"/>
      <c r="AG20" s="556"/>
    </row>
    <row r="21" spans="1:33" ht="29.95" customHeight="1">
      <c r="A21" s="1151"/>
      <c r="B21" s="1151"/>
      <c r="C21" s="1151"/>
      <c r="D21" s="1151"/>
      <c r="E21" s="1151"/>
      <c r="F21" s="1151"/>
      <c r="G21" s="1151"/>
      <c r="H21" s="554">
        <v>17</v>
      </c>
      <c r="I21" s="554" t="s">
        <v>4479</v>
      </c>
      <c r="J21" s="555" t="s">
        <v>5289</v>
      </c>
      <c r="Q21" s="556"/>
      <c r="R21" s="556"/>
      <c r="S21" s="556"/>
      <c r="T21" s="556"/>
      <c r="U21" s="556"/>
      <c r="V21" s="556"/>
      <c r="W21" s="556"/>
      <c r="X21" s="556"/>
      <c r="Y21" s="556"/>
      <c r="Z21" s="556"/>
      <c r="AA21" s="556"/>
      <c r="AB21" s="556"/>
      <c r="AC21" s="556"/>
      <c r="AD21" s="556"/>
      <c r="AE21" s="556"/>
      <c r="AF21" s="556"/>
      <c r="AG21" s="556"/>
    </row>
    <row r="22" spans="1:33" ht="29.95" customHeight="1">
      <c r="A22" s="1151"/>
      <c r="B22" s="1151"/>
      <c r="C22" s="1151"/>
      <c r="D22" s="1151"/>
      <c r="E22" s="1151"/>
      <c r="F22" s="1151"/>
      <c r="G22" s="1151"/>
      <c r="H22" s="554">
        <v>18</v>
      </c>
      <c r="I22" s="554" t="s">
        <v>4571</v>
      </c>
      <c r="J22" s="555" t="s">
        <v>5283</v>
      </c>
      <c r="Q22" s="556"/>
      <c r="R22" s="556"/>
      <c r="S22" s="556"/>
      <c r="T22" s="556"/>
      <c r="U22" s="556"/>
      <c r="V22" s="556"/>
      <c r="W22" s="556"/>
      <c r="X22" s="556"/>
      <c r="Y22" s="556"/>
      <c r="Z22" s="556"/>
      <c r="AA22" s="556"/>
      <c r="AB22" s="556"/>
      <c r="AC22" s="556"/>
      <c r="AD22" s="556"/>
      <c r="AE22" s="556"/>
      <c r="AF22" s="556"/>
      <c r="AG22" s="556"/>
    </row>
    <row r="23" spans="1:33" ht="29.95" customHeight="1">
      <c r="A23" s="1151"/>
      <c r="B23" s="1151"/>
      <c r="C23" s="1151"/>
      <c r="D23" s="1151"/>
      <c r="E23" s="1151"/>
      <c r="F23" s="1151"/>
      <c r="G23" s="1151"/>
      <c r="H23" s="554">
        <v>19</v>
      </c>
      <c r="I23" s="554" t="s">
        <v>4570</v>
      </c>
      <c r="J23" s="555" t="s">
        <v>4405</v>
      </c>
      <c r="Q23" s="556"/>
      <c r="R23" s="556"/>
      <c r="S23" s="556"/>
      <c r="T23" s="556"/>
      <c r="U23" s="556"/>
      <c r="V23" s="556"/>
      <c r="W23" s="556"/>
      <c r="X23" s="556"/>
      <c r="Y23" s="556"/>
      <c r="Z23" s="556"/>
      <c r="AA23" s="556"/>
      <c r="AB23" s="556"/>
      <c r="AC23" s="556"/>
      <c r="AD23" s="556"/>
      <c r="AE23" s="556"/>
      <c r="AF23" s="556"/>
      <c r="AG23" s="556"/>
    </row>
    <row r="24" spans="1:33" ht="29.95" customHeight="1">
      <c r="A24" s="1151"/>
      <c r="B24" s="1151"/>
      <c r="C24" s="1151"/>
      <c r="D24" s="1151"/>
      <c r="E24" s="1151"/>
      <c r="F24" s="1151"/>
      <c r="G24" s="1151"/>
      <c r="H24" s="554">
        <v>20</v>
      </c>
      <c r="I24" s="554" t="s">
        <v>4569</v>
      </c>
      <c r="J24" s="555" t="s">
        <v>5283</v>
      </c>
      <c r="Q24" s="556"/>
      <c r="R24" s="556"/>
      <c r="S24" s="556"/>
      <c r="T24" s="556"/>
      <c r="U24" s="556"/>
      <c r="V24" s="556"/>
      <c r="W24" s="556"/>
      <c r="X24" s="556"/>
      <c r="Y24" s="556"/>
      <c r="Z24" s="556"/>
      <c r="AA24" s="556"/>
      <c r="AB24" s="556"/>
      <c r="AC24" s="556"/>
      <c r="AD24" s="556"/>
      <c r="AE24" s="556"/>
      <c r="AF24" s="556"/>
      <c r="AG24" s="556"/>
    </row>
    <row r="25" spans="1:33" ht="29.95" customHeight="1">
      <c r="A25" s="1151"/>
      <c r="B25" s="1151"/>
      <c r="C25" s="1151"/>
      <c r="D25" s="1151"/>
      <c r="E25" s="1151"/>
      <c r="F25" s="1151"/>
      <c r="G25" s="1151"/>
      <c r="H25" s="554">
        <v>21</v>
      </c>
      <c r="I25" s="731" t="s">
        <v>4568</v>
      </c>
      <c r="J25" s="732" t="s">
        <v>5293</v>
      </c>
      <c r="Q25" s="556"/>
      <c r="R25" s="556"/>
      <c r="S25" s="556"/>
      <c r="T25" s="556"/>
      <c r="U25" s="556"/>
      <c r="V25" s="556"/>
      <c r="W25" s="556"/>
      <c r="X25" s="556"/>
      <c r="Y25" s="556"/>
      <c r="Z25" s="556"/>
      <c r="AA25" s="556"/>
      <c r="AB25" s="556"/>
      <c r="AC25" s="556"/>
      <c r="AD25" s="556"/>
      <c r="AE25" s="556"/>
      <c r="AF25" s="556"/>
      <c r="AG25" s="556"/>
    </row>
    <row r="26" spans="1:33" ht="29.95" customHeight="1">
      <c r="A26" s="1151"/>
      <c r="B26" s="1151"/>
      <c r="C26" s="1151"/>
      <c r="D26" s="1151"/>
      <c r="E26" s="1151"/>
      <c r="F26" s="1151"/>
      <c r="G26" s="1151"/>
      <c r="H26" s="554">
        <v>22</v>
      </c>
      <c r="I26" s="731" t="s">
        <v>4567</v>
      </c>
      <c r="J26" s="732" t="s">
        <v>5294</v>
      </c>
      <c r="Q26" s="556"/>
      <c r="R26" s="556"/>
      <c r="S26" s="556"/>
      <c r="T26" s="556"/>
      <c r="U26" s="556"/>
      <c r="V26" s="556"/>
      <c r="W26" s="556"/>
      <c r="X26" s="556"/>
      <c r="Y26" s="556"/>
      <c r="Z26" s="556"/>
      <c r="AA26" s="556"/>
      <c r="AB26" s="556"/>
      <c r="AC26" s="556"/>
      <c r="AD26" s="556"/>
      <c r="AE26" s="556"/>
      <c r="AF26" s="556"/>
      <c r="AG26" s="556"/>
    </row>
    <row r="27" spans="1:33" ht="54" customHeight="1">
      <c r="A27" s="1157" t="s">
        <v>5295</v>
      </c>
      <c r="B27" s="1157"/>
      <c r="C27" s="1157"/>
      <c r="D27" s="1157"/>
      <c r="E27" s="1157"/>
      <c r="F27" s="1157"/>
      <c r="G27" s="1157"/>
      <c r="H27" s="1157"/>
      <c r="I27" s="1157"/>
      <c r="J27" s="1157"/>
      <c r="Q27" s="556"/>
      <c r="R27" s="556"/>
      <c r="S27" s="556"/>
      <c r="T27" s="556"/>
      <c r="U27" s="556"/>
      <c r="V27" s="556"/>
      <c r="W27" s="556"/>
      <c r="X27" s="556"/>
      <c r="Y27" s="556"/>
      <c r="Z27" s="556"/>
      <c r="AA27" s="556"/>
      <c r="AB27" s="556"/>
      <c r="AC27" s="556"/>
      <c r="AD27" s="556"/>
      <c r="AE27" s="556"/>
      <c r="AF27" s="556"/>
      <c r="AG27" s="556"/>
    </row>
    <row r="28" spans="1:33" ht="29.95" customHeight="1">
      <c r="A28" s="1151"/>
      <c r="B28" s="1151"/>
      <c r="C28" s="1151"/>
      <c r="D28" s="1151"/>
      <c r="E28" s="1151"/>
      <c r="F28" s="1151"/>
      <c r="G28" s="1151"/>
      <c r="H28" s="557" t="s">
        <v>4439</v>
      </c>
      <c r="I28" s="558" t="s">
        <v>5279</v>
      </c>
      <c r="J28" s="559" t="s">
        <v>3922</v>
      </c>
      <c r="Q28" s="556"/>
      <c r="R28" s="556"/>
      <c r="S28" s="556"/>
      <c r="T28" s="556"/>
      <c r="U28" s="556"/>
      <c r="V28" s="556"/>
      <c r="W28" s="556"/>
      <c r="X28" s="556"/>
      <c r="Y28" s="556"/>
      <c r="Z28" s="556"/>
      <c r="AA28" s="556"/>
      <c r="AB28" s="556"/>
      <c r="AC28" s="556"/>
      <c r="AD28" s="556"/>
      <c r="AE28" s="556"/>
      <c r="AF28" s="556"/>
      <c r="AG28" s="556"/>
    </row>
    <row r="29" spans="1:33" ht="29.95" customHeight="1">
      <c r="A29" s="1151"/>
      <c r="B29" s="1151"/>
      <c r="C29" s="1151"/>
      <c r="D29" s="1151"/>
      <c r="E29" s="1151"/>
      <c r="F29" s="1151"/>
      <c r="G29" s="1151"/>
      <c r="H29" s="554">
        <v>1</v>
      </c>
      <c r="I29" s="560" t="s">
        <v>5296</v>
      </c>
      <c r="J29" s="555" t="s">
        <v>5297</v>
      </c>
      <c r="Q29" s="556"/>
      <c r="R29" s="556"/>
      <c r="S29" s="556"/>
      <c r="T29" s="556"/>
      <c r="U29" s="556"/>
      <c r="V29" s="556"/>
      <c r="W29" s="556"/>
      <c r="X29" s="556"/>
      <c r="Y29" s="556"/>
      <c r="Z29" s="556"/>
      <c r="AA29" s="556"/>
      <c r="AB29" s="556"/>
      <c r="AC29" s="556"/>
      <c r="AD29" s="556"/>
      <c r="AE29" s="556"/>
      <c r="AF29" s="556"/>
      <c r="AG29" s="556"/>
    </row>
    <row r="30" spans="1:33" ht="29.95" customHeight="1">
      <c r="A30" s="1151"/>
      <c r="B30" s="1151"/>
      <c r="C30" s="1151"/>
      <c r="D30" s="1151"/>
      <c r="E30" s="1151"/>
      <c r="F30" s="1151"/>
      <c r="G30" s="1151"/>
      <c r="H30" s="554">
        <v>2</v>
      </c>
      <c r="I30" s="560" t="s">
        <v>4492</v>
      </c>
      <c r="J30" s="555" t="s">
        <v>4398</v>
      </c>
      <c r="Q30" s="556"/>
      <c r="R30" s="556"/>
      <c r="S30" s="556"/>
      <c r="T30" s="556"/>
      <c r="U30" s="556"/>
      <c r="V30" s="556"/>
      <c r="W30" s="556"/>
      <c r="X30" s="556"/>
      <c r="Y30" s="556"/>
      <c r="Z30" s="556"/>
      <c r="AA30" s="556"/>
      <c r="AB30" s="556"/>
      <c r="AC30" s="556"/>
      <c r="AD30" s="556"/>
      <c r="AE30" s="556"/>
      <c r="AF30" s="556"/>
      <c r="AG30" s="556"/>
    </row>
    <row r="31" spans="1:33" ht="29.95" customHeight="1">
      <c r="A31" s="1151"/>
      <c r="B31" s="1151"/>
      <c r="C31" s="1151"/>
      <c r="D31" s="1151"/>
      <c r="E31" s="1151"/>
      <c r="F31" s="1151"/>
      <c r="G31" s="1151"/>
      <c r="H31" s="554">
        <v>3</v>
      </c>
      <c r="I31" s="560" t="s">
        <v>4429</v>
      </c>
      <c r="J31" s="555" t="s">
        <v>5282</v>
      </c>
      <c r="Q31" s="556"/>
      <c r="R31" s="556"/>
      <c r="S31" s="556"/>
      <c r="T31" s="556"/>
      <c r="U31" s="556"/>
      <c r="V31" s="556"/>
      <c r="W31" s="556"/>
      <c r="X31" s="556"/>
      <c r="Y31" s="556"/>
      <c r="Z31" s="556"/>
      <c r="AA31" s="556"/>
      <c r="AB31" s="556"/>
      <c r="AC31" s="556"/>
      <c r="AD31" s="556"/>
      <c r="AE31" s="556"/>
      <c r="AF31" s="556"/>
      <c r="AG31" s="556"/>
    </row>
    <row r="32" spans="1:33" ht="29.95" customHeight="1">
      <c r="A32" s="1151"/>
      <c r="B32" s="1151"/>
      <c r="C32" s="1151"/>
      <c r="D32" s="1151"/>
      <c r="E32" s="1151"/>
      <c r="F32" s="1151"/>
      <c r="G32" s="1151"/>
      <c r="H32" s="554">
        <v>4</v>
      </c>
      <c r="I32" s="560" t="s">
        <v>4491</v>
      </c>
      <c r="J32" s="555" t="s">
        <v>5298</v>
      </c>
      <c r="Q32" s="556"/>
      <c r="R32" s="556"/>
      <c r="S32" s="556"/>
      <c r="T32" s="556"/>
      <c r="U32" s="556"/>
      <c r="V32" s="556"/>
      <c r="W32" s="556"/>
      <c r="X32" s="556"/>
      <c r="Y32" s="556"/>
      <c r="Z32" s="556"/>
      <c r="AA32" s="556"/>
      <c r="AB32" s="556"/>
      <c r="AC32" s="556"/>
      <c r="AD32" s="556"/>
      <c r="AE32" s="556"/>
      <c r="AF32" s="556"/>
      <c r="AG32" s="556"/>
    </row>
    <row r="33" spans="1:33" ht="29.95" customHeight="1">
      <c r="A33" s="1151"/>
      <c r="B33" s="1151"/>
      <c r="C33" s="1151"/>
      <c r="D33" s="1151"/>
      <c r="E33" s="1151"/>
      <c r="F33" s="1151"/>
      <c r="G33" s="1151"/>
      <c r="H33" s="554">
        <v>5</v>
      </c>
      <c r="I33" s="560" t="s">
        <v>4490</v>
      </c>
      <c r="J33" s="555" t="s">
        <v>5299</v>
      </c>
      <c r="Q33" s="556"/>
      <c r="R33" s="556"/>
      <c r="S33" s="556"/>
      <c r="T33" s="556"/>
      <c r="U33" s="556"/>
      <c r="V33" s="556"/>
      <c r="W33" s="556"/>
      <c r="X33" s="556"/>
      <c r="Y33" s="556"/>
      <c r="Z33" s="556"/>
      <c r="AA33" s="556"/>
      <c r="AB33" s="556"/>
      <c r="AC33" s="556"/>
      <c r="AD33" s="556"/>
      <c r="AE33" s="556"/>
      <c r="AF33" s="556"/>
      <c r="AG33" s="556"/>
    </row>
    <row r="34" spans="1:33" ht="29.95" customHeight="1">
      <c r="A34" s="1151"/>
      <c r="B34" s="1151"/>
      <c r="C34" s="1151"/>
      <c r="D34" s="1151"/>
      <c r="E34" s="1151"/>
      <c r="F34" s="1151"/>
      <c r="G34" s="1151"/>
      <c r="H34" s="554">
        <v>6</v>
      </c>
      <c r="I34" s="733" t="s">
        <v>4489</v>
      </c>
      <c r="J34" s="732" t="s">
        <v>5300</v>
      </c>
      <c r="Q34" s="556"/>
      <c r="R34" s="556"/>
      <c r="S34" s="556"/>
      <c r="T34" s="556"/>
      <c r="U34" s="556"/>
      <c r="V34" s="556"/>
      <c r="W34" s="556"/>
      <c r="X34" s="556"/>
      <c r="Y34" s="556"/>
      <c r="Z34" s="556"/>
      <c r="AA34" s="556"/>
      <c r="AB34" s="556"/>
      <c r="AC34" s="556"/>
      <c r="AD34" s="556"/>
      <c r="AE34" s="556"/>
      <c r="AF34" s="556"/>
      <c r="AG34" s="556"/>
    </row>
    <row r="35" spans="1:33" ht="29.95" customHeight="1">
      <c r="A35" s="1151"/>
      <c r="B35" s="1151"/>
      <c r="C35" s="1151"/>
      <c r="D35" s="1151"/>
      <c r="E35" s="1151"/>
      <c r="F35" s="1151"/>
      <c r="G35" s="1151"/>
      <c r="H35" s="554">
        <v>7</v>
      </c>
      <c r="I35" s="733" t="s">
        <v>4488</v>
      </c>
      <c r="J35" s="732" t="s">
        <v>5301</v>
      </c>
      <c r="Q35" s="556"/>
      <c r="R35" s="556"/>
      <c r="S35" s="556"/>
      <c r="T35" s="556"/>
      <c r="U35" s="556"/>
      <c r="V35" s="556"/>
      <c r="W35" s="556"/>
      <c r="X35" s="556"/>
      <c r="Y35" s="556"/>
      <c r="Z35" s="556"/>
      <c r="AA35" s="556"/>
      <c r="AB35" s="556"/>
      <c r="AC35" s="556"/>
      <c r="AD35" s="556"/>
      <c r="AE35" s="556"/>
      <c r="AF35" s="556"/>
      <c r="AG35" s="556"/>
    </row>
    <row r="36" spans="1:33" ht="29.95" customHeight="1">
      <c r="A36" s="1151"/>
      <c r="B36" s="1151"/>
      <c r="C36" s="1151"/>
      <c r="D36" s="1151"/>
      <c r="E36" s="1151"/>
      <c r="F36" s="1151"/>
      <c r="G36" s="1151"/>
      <c r="H36" s="554">
        <v>8</v>
      </c>
      <c r="I36" s="733" t="s">
        <v>4487</v>
      </c>
      <c r="J36" s="732" t="s">
        <v>5302</v>
      </c>
      <c r="Q36" s="556"/>
      <c r="R36" s="556"/>
      <c r="S36" s="556"/>
      <c r="T36" s="556"/>
      <c r="U36" s="556"/>
      <c r="V36" s="556"/>
      <c r="W36" s="556"/>
      <c r="X36" s="556"/>
      <c r="Y36" s="556"/>
      <c r="Z36" s="556"/>
      <c r="AA36" s="556"/>
      <c r="AB36" s="556"/>
      <c r="AC36" s="556"/>
      <c r="AD36" s="556"/>
      <c r="AE36" s="556"/>
      <c r="AF36" s="556"/>
      <c r="AG36" s="556"/>
    </row>
    <row r="37" spans="1:33" ht="29.95" customHeight="1">
      <c r="A37" s="1151"/>
      <c r="B37" s="1151"/>
      <c r="C37" s="1151"/>
      <c r="D37" s="1151"/>
      <c r="E37" s="1151"/>
      <c r="F37" s="1151"/>
      <c r="G37" s="1151"/>
      <c r="H37" s="554">
        <v>9</v>
      </c>
      <c r="I37" s="560" t="s">
        <v>4486</v>
      </c>
      <c r="J37" s="555" t="s">
        <v>5303</v>
      </c>
      <c r="Q37" s="556"/>
      <c r="R37" s="556"/>
      <c r="S37" s="556"/>
      <c r="T37" s="556"/>
      <c r="U37" s="556"/>
      <c r="V37" s="556"/>
      <c r="W37" s="556"/>
      <c r="X37" s="556"/>
      <c r="Y37" s="556"/>
      <c r="Z37" s="556"/>
      <c r="AA37" s="556"/>
      <c r="AB37" s="556"/>
      <c r="AC37" s="556"/>
      <c r="AD37" s="556"/>
      <c r="AE37" s="556"/>
      <c r="AF37" s="556"/>
      <c r="AG37" s="556"/>
    </row>
    <row r="38" spans="1:33" ht="29.95" customHeight="1">
      <c r="A38" s="1151"/>
      <c r="B38" s="1151"/>
      <c r="C38" s="1151"/>
      <c r="D38" s="1151"/>
      <c r="E38" s="1151"/>
      <c r="F38" s="1151"/>
      <c r="G38" s="1151"/>
      <c r="H38" s="554">
        <v>10</v>
      </c>
      <c r="I38" s="560" t="s">
        <v>4485</v>
      </c>
      <c r="J38" s="555" t="s">
        <v>5304</v>
      </c>
      <c r="Q38" s="556"/>
      <c r="R38" s="556"/>
      <c r="S38" s="556"/>
      <c r="T38" s="556"/>
      <c r="U38" s="556"/>
      <c r="V38" s="556"/>
      <c r="W38" s="556"/>
      <c r="X38" s="556"/>
      <c r="Y38" s="556"/>
      <c r="Z38" s="556"/>
      <c r="AA38" s="556"/>
      <c r="AB38" s="556"/>
      <c r="AC38" s="556"/>
      <c r="AD38" s="556"/>
      <c r="AE38" s="556"/>
      <c r="AF38" s="556"/>
      <c r="AG38" s="556"/>
    </row>
    <row r="39" spans="1:33" ht="29.95" customHeight="1">
      <c r="A39" s="1151"/>
      <c r="B39" s="1151"/>
      <c r="C39" s="1151"/>
      <c r="D39" s="1151"/>
      <c r="E39" s="1151"/>
      <c r="F39" s="1151"/>
      <c r="G39" s="1151"/>
      <c r="H39" s="554">
        <v>11</v>
      </c>
      <c r="I39" s="560" t="s">
        <v>4484</v>
      </c>
      <c r="J39" s="555" t="s">
        <v>5305</v>
      </c>
      <c r="Q39" s="556"/>
      <c r="R39" s="556"/>
      <c r="S39" s="556"/>
      <c r="T39" s="556"/>
      <c r="U39" s="556"/>
      <c r="V39" s="556"/>
      <c r="W39" s="556"/>
      <c r="X39" s="556"/>
      <c r="Y39" s="556"/>
      <c r="Z39" s="556"/>
      <c r="AA39" s="556"/>
      <c r="AB39" s="556"/>
      <c r="AC39" s="556"/>
      <c r="AD39" s="556"/>
      <c r="AE39" s="556"/>
      <c r="AF39" s="556"/>
      <c r="AG39" s="556"/>
    </row>
    <row r="40" spans="1:33" ht="29.95" customHeight="1">
      <c r="A40" s="1151"/>
      <c r="B40" s="1151"/>
      <c r="C40" s="1151"/>
      <c r="D40" s="1151"/>
      <c r="E40" s="1151"/>
      <c r="F40" s="1151"/>
      <c r="G40" s="1151"/>
      <c r="H40" s="554">
        <v>12</v>
      </c>
      <c r="I40" s="560" t="s">
        <v>4566</v>
      </c>
      <c r="J40" s="555" t="s">
        <v>5306</v>
      </c>
      <c r="Q40" s="556"/>
      <c r="R40" s="556"/>
      <c r="S40" s="556"/>
      <c r="T40" s="556"/>
      <c r="U40" s="556"/>
      <c r="V40" s="556"/>
      <c r="W40" s="556"/>
      <c r="X40" s="556"/>
      <c r="Y40" s="556"/>
      <c r="Z40" s="556"/>
      <c r="AA40" s="556"/>
      <c r="AB40" s="556"/>
      <c r="AC40" s="556"/>
      <c r="AD40" s="556"/>
      <c r="AE40" s="556"/>
      <c r="AF40" s="556"/>
      <c r="AG40" s="556"/>
    </row>
    <row r="41" spans="1:33" ht="29.95" customHeight="1">
      <c r="A41" s="1151"/>
      <c r="B41" s="1151"/>
      <c r="C41" s="1151"/>
      <c r="D41" s="1151"/>
      <c r="E41" s="1151"/>
      <c r="F41" s="1151"/>
      <c r="G41" s="1151"/>
      <c r="H41" s="554">
        <v>13</v>
      </c>
      <c r="I41" s="733" t="s">
        <v>4483</v>
      </c>
      <c r="J41" s="732" t="s">
        <v>5307</v>
      </c>
      <c r="Q41" s="556"/>
      <c r="R41" s="556"/>
      <c r="S41" s="556"/>
      <c r="T41" s="556"/>
      <c r="U41" s="556"/>
      <c r="V41" s="556"/>
      <c r="W41" s="556"/>
      <c r="X41" s="556"/>
      <c r="Y41" s="556"/>
      <c r="Z41" s="556"/>
      <c r="AA41" s="556"/>
      <c r="AB41" s="556"/>
      <c r="AC41" s="556"/>
      <c r="AD41" s="556"/>
      <c r="AE41" s="556"/>
      <c r="AF41" s="556"/>
      <c r="AG41" s="556"/>
    </row>
    <row r="42" spans="1:33" ht="29.95" customHeight="1">
      <c r="A42" s="1151"/>
      <c r="B42" s="1151"/>
      <c r="C42" s="1151"/>
      <c r="D42" s="1151"/>
      <c r="E42" s="1151"/>
      <c r="F42" s="1151"/>
      <c r="G42" s="1151"/>
      <c r="H42" s="554">
        <v>14</v>
      </c>
      <c r="I42" s="560" t="s">
        <v>4482</v>
      </c>
      <c r="J42" s="555" t="s">
        <v>5308</v>
      </c>
      <c r="Q42" s="556"/>
      <c r="R42" s="556"/>
      <c r="S42" s="556"/>
      <c r="T42" s="556"/>
      <c r="U42" s="556"/>
      <c r="V42" s="556"/>
      <c r="W42" s="556"/>
      <c r="X42" s="556"/>
      <c r="Y42" s="556"/>
      <c r="Z42" s="556"/>
      <c r="AA42" s="556"/>
      <c r="AB42" s="556"/>
      <c r="AC42" s="556"/>
      <c r="AD42" s="556"/>
      <c r="AE42" s="556"/>
      <c r="AF42" s="556"/>
      <c r="AG42" s="556"/>
    </row>
    <row r="43" spans="1:33" ht="29.95" customHeight="1">
      <c r="A43" s="1151"/>
      <c r="B43" s="1151"/>
      <c r="C43" s="1151"/>
      <c r="D43" s="1151"/>
      <c r="E43" s="1151"/>
      <c r="F43" s="1151"/>
      <c r="G43" s="1151"/>
      <c r="H43" s="554">
        <v>15</v>
      </c>
      <c r="I43" s="560" t="s">
        <v>4481</v>
      </c>
      <c r="J43" s="555" t="s">
        <v>5309</v>
      </c>
      <c r="Q43" s="556"/>
      <c r="R43" s="556"/>
      <c r="S43" s="556"/>
      <c r="T43" s="556"/>
      <c r="U43" s="556"/>
      <c r="V43" s="556"/>
      <c r="W43" s="556"/>
      <c r="X43" s="556"/>
      <c r="Y43" s="556"/>
      <c r="Z43" s="556"/>
      <c r="AA43" s="556"/>
      <c r="AB43" s="556"/>
      <c r="AC43" s="556"/>
      <c r="AD43" s="556"/>
      <c r="AE43" s="556"/>
      <c r="AF43" s="556"/>
      <c r="AG43" s="556"/>
    </row>
    <row r="44" spans="1:33" ht="29.95" customHeight="1">
      <c r="A44" s="1151"/>
      <c r="B44" s="1151"/>
      <c r="C44" s="1151"/>
      <c r="D44" s="1151"/>
      <c r="E44" s="1151"/>
      <c r="F44" s="1151"/>
      <c r="G44" s="1151"/>
      <c r="H44" s="554">
        <v>16</v>
      </c>
      <c r="I44" s="560" t="s">
        <v>4479</v>
      </c>
      <c r="J44" s="555" t="s">
        <v>5310</v>
      </c>
      <c r="Q44" s="556"/>
      <c r="R44" s="556"/>
      <c r="S44" s="556"/>
      <c r="T44" s="556"/>
      <c r="U44" s="556"/>
      <c r="V44" s="556"/>
      <c r="W44" s="556"/>
      <c r="X44" s="556"/>
      <c r="Y44" s="556"/>
      <c r="Z44" s="556"/>
      <c r="AA44" s="556"/>
      <c r="AB44" s="556"/>
      <c r="AC44" s="556"/>
      <c r="AD44" s="556"/>
      <c r="AE44" s="556"/>
      <c r="AF44" s="556"/>
      <c r="AG44" s="556"/>
    </row>
    <row r="45" spans="1:33" ht="29.95" customHeight="1">
      <c r="A45" s="1151"/>
      <c r="B45" s="1151"/>
      <c r="C45" s="1151"/>
      <c r="D45" s="1151"/>
      <c r="E45" s="1151"/>
      <c r="F45" s="1151"/>
      <c r="G45" s="1151"/>
      <c r="H45" s="554">
        <v>17</v>
      </c>
      <c r="I45" s="560" t="s">
        <v>4480</v>
      </c>
      <c r="J45" s="555" t="s">
        <v>5311</v>
      </c>
      <c r="Q45" s="556"/>
      <c r="R45" s="556"/>
      <c r="S45" s="556"/>
      <c r="T45" s="556"/>
      <c r="U45" s="556"/>
      <c r="V45" s="556"/>
      <c r="W45" s="556"/>
      <c r="X45" s="556"/>
      <c r="Y45" s="556"/>
      <c r="Z45" s="556"/>
      <c r="AA45" s="556"/>
      <c r="AB45" s="556"/>
      <c r="AC45" s="556"/>
      <c r="AD45" s="556"/>
      <c r="AE45" s="556"/>
      <c r="AF45" s="556"/>
      <c r="AG45" s="556"/>
    </row>
    <row r="46" spans="1:33" ht="29.95" customHeight="1">
      <c r="A46" s="1151"/>
      <c r="B46" s="1151"/>
      <c r="C46" s="1151"/>
      <c r="D46" s="1151"/>
      <c r="E46" s="1151"/>
      <c r="F46" s="1151"/>
      <c r="G46" s="1151"/>
      <c r="H46" s="554">
        <v>18</v>
      </c>
      <c r="I46" s="560" t="s">
        <v>4479</v>
      </c>
      <c r="J46" s="555" t="s">
        <v>5310</v>
      </c>
      <c r="Q46" s="556"/>
      <c r="R46" s="556"/>
      <c r="S46" s="556"/>
      <c r="T46" s="556"/>
      <c r="U46" s="556"/>
      <c r="V46" s="556"/>
      <c r="W46" s="556"/>
      <c r="X46" s="556"/>
      <c r="Y46" s="556"/>
      <c r="Z46" s="556"/>
      <c r="AA46" s="556"/>
      <c r="AB46" s="556"/>
      <c r="AC46" s="556"/>
      <c r="AD46" s="556"/>
      <c r="AE46" s="556"/>
      <c r="AF46" s="556"/>
      <c r="AG46" s="556"/>
    </row>
    <row r="47" spans="1:33" ht="29.95" customHeight="1">
      <c r="A47" s="1151"/>
      <c r="B47" s="1151"/>
      <c r="C47" s="1151"/>
      <c r="D47" s="1151"/>
      <c r="E47" s="1151"/>
      <c r="F47" s="1151"/>
      <c r="G47" s="1151"/>
      <c r="H47" s="554">
        <v>19</v>
      </c>
      <c r="I47" s="733" t="s">
        <v>4565</v>
      </c>
      <c r="J47" s="732" t="s">
        <v>5312</v>
      </c>
      <c r="Q47" s="556"/>
      <c r="R47" s="556"/>
      <c r="S47" s="556"/>
      <c r="T47" s="556"/>
      <c r="U47" s="556"/>
      <c r="V47" s="556"/>
      <c r="W47" s="556"/>
      <c r="X47" s="556"/>
      <c r="Y47" s="556"/>
      <c r="Z47" s="556"/>
      <c r="AA47" s="556"/>
      <c r="AB47" s="556"/>
      <c r="AC47" s="556"/>
      <c r="AD47" s="556"/>
      <c r="AE47" s="556"/>
      <c r="AF47" s="556"/>
      <c r="AG47" s="556"/>
    </row>
    <row r="48" spans="1:33" ht="46.95" customHeight="1">
      <c r="A48" s="1157" t="s">
        <v>5313</v>
      </c>
      <c r="B48" s="1157"/>
      <c r="C48" s="1157"/>
      <c r="D48" s="1157"/>
      <c r="E48" s="1157"/>
      <c r="F48" s="1157"/>
      <c r="G48" s="1157"/>
      <c r="H48" s="1157"/>
      <c r="I48" s="1157"/>
      <c r="J48" s="1157"/>
      <c r="Q48" s="556"/>
      <c r="R48" s="556"/>
      <c r="S48" s="556"/>
      <c r="T48" s="556"/>
      <c r="U48" s="556"/>
      <c r="V48" s="556"/>
      <c r="W48" s="556"/>
      <c r="X48" s="556"/>
      <c r="Y48" s="556"/>
      <c r="Z48" s="556"/>
      <c r="AA48" s="556"/>
      <c r="AB48" s="556"/>
      <c r="AC48" s="556"/>
      <c r="AD48" s="556"/>
      <c r="AE48" s="556"/>
      <c r="AF48" s="556"/>
      <c r="AG48" s="556"/>
    </row>
    <row r="49" spans="1:33" ht="71.849999999999994" customHeight="1">
      <c r="A49" s="1151"/>
      <c r="B49" s="1151"/>
      <c r="C49" s="1151"/>
      <c r="D49" s="1151"/>
      <c r="E49" s="1151"/>
      <c r="F49" s="1151"/>
      <c r="G49" s="1151"/>
      <c r="H49" s="557" t="s">
        <v>4439</v>
      </c>
      <c r="I49" s="558" t="s">
        <v>5279</v>
      </c>
      <c r="J49" s="559" t="s">
        <v>3922</v>
      </c>
      <c r="Q49" s="556"/>
      <c r="R49" s="556"/>
      <c r="S49" s="556"/>
      <c r="T49" s="556"/>
      <c r="U49" s="556"/>
      <c r="V49" s="556"/>
      <c r="W49" s="556"/>
      <c r="X49" s="556"/>
      <c r="Y49" s="556"/>
      <c r="Z49" s="556"/>
      <c r="AA49" s="556"/>
      <c r="AB49" s="556"/>
      <c r="AC49" s="556"/>
      <c r="AD49" s="556"/>
      <c r="AE49" s="556"/>
      <c r="AF49" s="556"/>
      <c r="AG49" s="556"/>
    </row>
    <row r="50" spans="1:33" ht="71.849999999999994" customHeight="1">
      <c r="A50" s="1151"/>
      <c r="B50" s="1151"/>
      <c r="C50" s="1151"/>
      <c r="D50" s="1151"/>
      <c r="E50" s="1151"/>
      <c r="F50" s="1151"/>
      <c r="G50" s="1151"/>
      <c r="H50" s="554">
        <v>1</v>
      </c>
      <c r="I50" s="733" t="s">
        <v>4564</v>
      </c>
      <c r="J50" s="732" t="s">
        <v>5314</v>
      </c>
      <c r="Q50" s="556"/>
      <c r="R50" s="556"/>
      <c r="S50" s="556"/>
      <c r="T50" s="556"/>
      <c r="U50" s="556"/>
      <c r="V50" s="556"/>
      <c r="W50" s="556"/>
      <c r="X50" s="556"/>
      <c r="Y50" s="556"/>
      <c r="Z50" s="556"/>
      <c r="AA50" s="556"/>
      <c r="AB50" s="556"/>
      <c r="AC50" s="556"/>
      <c r="AD50" s="556"/>
      <c r="AE50" s="556"/>
      <c r="AF50" s="556"/>
      <c r="AG50" s="556"/>
    </row>
    <row r="51" spans="1:33" ht="71.849999999999994" customHeight="1">
      <c r="A51" s="1151"/>
      <c r="B51" s="1151"/>
      <c r="C51" s="1151"/>
      <c r="D51" s="1151"/>
      <c r="E51" s="1151"/>
      <c r="F51" s="1151"/>
      <c r="G51" s="1151"/>
      <c r="H51" s="554">
        <v>2</v>
      </c>
      <c r="I51" s="560" t="s">
        <v>4563</v>
      </c>
      <c r="J51" s="555" t="s">
        <v>5315</v>
      </c>
      <c r="Q51" s="556"/>
      <c r="R51" s="556"/>
      <c r="S51" s="556"/>
      <c r="T51" s="556"/>
      <c r="U51" s="556"/>
      <c r="V51" s="556"/>
      <c r="W51" s="556"/>
      <c r="X51" s="556"/>
      <c r="Y51" s="556"/>
      <c r="Z51" s="556"/>
      <c r="AA51" s="556"/>
      <c r="AB51" s="556"/>
      <c r="AC51" s="556"/>
      <c r="AD51" s="556"/>
      <c r="AE51" s="556"/>
      <c r="AF51" s="556"/>
      <c r="AG51" s="556"/>
    </row>
    <row r="52" spans="1:33" ht="71.849999999999994" customHeight="1">
      <c r="A52" s="1151"/>
      <c r="B52" s="1151"/>
      <c r="C52" s="1151"/>
      <c r="D52" s="1151"/>
      <c r="E52" s="1151"/>
      <c r="F52" s="1151"/>
      <c r="G52" s="1151"/>
      <c r="H52" s="554">
        <v>3</v>
      </c>
      <c r="I52" s="560" t="s">
        <v>4562</v>
      </c>
      <c r="J52" s="555" t="s">
        <v>5316</v>
      </c>
      <c r="Q52" s="556"/>
      <c r="R52" s="556"/>
      <c r="S52" s="556"/>
      <c r="T52" s="556"/>
      <c r="U52" s="556"/>
      <c r="V52" s="556"/>
      <c r="W52" s="556"/>
      <c r="X52" s="556"/>
      <c r="Y52" s="556"/>
      <c r="Z52" s="556"/>
      <c r="AA52" s="556"/>
      <c r="AB52" s="556"/>
      <c r="AC52" s="556"/>
      <c r="AD52" s="556"/>
      <c r="AE52" s="556"/>
      <c r="AF52" s="556"/>
      <c r="AG52" s="556"/>
    </row>
    <row r="53" spans="1:33" ht="71.849999999999994" customHeight="1">
      <c r="A53" s="1151"/>
      <c r="B53" s="1151"/>
      <c r="C53" s="1151"/>
      <c r="D53" s="1151"/>
      <c r="E53" s="1151"/>
      <c r="F53" s="1151"/>
      <c r="G53" s="1151"/>
      <c r="H53" s="554">
        <v>4</v>
      </c>
      <c r="I53" s="560" t="s">
        <v>4561</v>
      </c>
      <c r="J53" s="555" t="s">
        <v>5317</v>
      </c>
      <c r="Q53" s="556"/>
      <c r="R53" s="556"/>
      <c r="S53" s="556"/>
      <c r="T53" s="556"/>
      <c r="U53" s="556"/>
      <c r="V53" s="556"/>
      <c r="W53" s="556"/>
      <c r="X53" s="556"/>
      <c r="Y53" s="556"/>
      <c r="Z53" s="556"/>
      <c r="AA53" s="556"/>
      <c r="AB53" s="556"/>
      <c r="AC53" s="556"/>
      <c r="AD53" s="556"/>
      <c r="AE53" s="556"/>
      <c r="AF53" s="556"/>
      <c r="AG53" s="556"/>
    </row>
    <row r="54" spans="1:33" ht="71.849999999999994" customHeight="1">
      <c r="A54" s="1151"/>
      <c r="B54" s="1151"/>
      <c r="C54" s="1151"/>
      <c r="D54" s="1151"/>
      <c r="E54" s="1151"/>
      <c r="F54" s="1151"/>
      <c r="G54" s="1151"/>
      <c r="H54" s="554">
        <v>5</v>
      </c>
      <c r="I54" s="560" t="s">
        <v>4560</v>
      </c>
      <c r="J54" s="555" t="s">
        <v>5318</v>
      </c>
      <c r="Q54" s="556"/>
      <c r="R54" s="556"/>
      <c r="S54" s="556"/>
      <c r="T54" s="556"/>
      <c r="U54" s="556"/>
      <c r="V54" s="556"/>
      <c r="W54" s="556"/>
      <c r="X54" s="556"/>
      <c r="Y54" s="556"/>
      <c r="Z54" s="556"/>
      <c r="AA54" s="556"/>
      <c r="AB54" s="556"/>
      <c r="AC54" s="556"/>
      <c r="AD54" s="556"/>
      <c r="AE54" s="556"/>
      <c r="AF54" s="556"/>
      <c r="AG54" s="556"/>
    </row>
    <row r="55" spans="1:33" ht="71.849999999999994" customHeight="1">
      <c r="A55" s="1151"/>
      <c r="B55" s="1151"/>
      <c r="C55" s="1151"/>
      <c r="D55" s="1151"/>
      <c r="E55" s="1151"/>
      <c r="F55" s="1151"/>
      <c r="G55" s="1151"/>
      <c r="H55" s="554">
        <v>6</v>
      </c>
      <c r="I55" s="560" t="s">
        <v>4559</v>
      </c>
      <c r="J55" s="555" t="s">
        <v>5319</v>
      </c>
      <c r="Q55" s="556"/>
      <c r="R55" s="556"/>
      <c r="S55" s="556"/>
      <c r="T55" s="556"/>
      <c r="U55" s="556"/>
      <c r="V55" s="556"/>
      <c r="W55" s="556"/>
      <c r="X55" s="556"/>
      <c r="Y55" s="556"/>
      <c r="Z55" s="556"/>
      <c r="AA55" s="556"/>
      <c r="AB55" s="556"/>
      <c r="AC55" s="556"/>
      <c r="AD55" s="556"/>
      <c r="AE55" s="556"/>
      <c r="AF55" s="556"/>
      <c r="AG55" s="556"/>
    </row>
    <row r="56" spans="1:33" ht="71.849999999999994" customHeight="1">
      <c r="A56" s="1151"/>
      <c r="B56" s="1151"/>
      <c r="C56" s="1151"/>
      <c r="D56" s="1151"/>
      <c r="E56" s="1151"/>
      <c r="F56" s="1151"/>
      <c r="G56" s="1151"/>
      <c r="H56" s="554">
        <v>7</v>
      </c>
      <c r="I56" s="560" t="s">
        <v>4558</v>
      </c>
      <c r="J56" s="555" t="s">
        <v>5320</v>
      </c>
      <c r="Q56" s="556"/>
      <c r="R56" s="556"/>
      <c r="S56" s="556"/>
      <c r="T56" s="556"/>
      <c r="U56" s="556"/>
      <c r="V56" s="556"/>
      <c r="W56" s="556"/>
      <c r="X56" s="556"/>
      <c r="Y56" s="556"/>
      <c r="Z56" s="556"/>
      <c r="AA56" s="556"/>
      <c r="AB56" s="556"/>
      <c r="AC56" s="556"/>
      <c r="AD56" s="556"/>
      <c r="AE56" s="556"/>
      <c r="AF56" s="556"/>
      <c r="AG56" s="556"/>
    </row>
    <row r="57" spans="1:33" ht="71.849999999999994" customHeight="1">
      <c r="A57" s="1151"/>
      <c r="B57" s="1151"/>
      <c r="C57" s="1151"/>
      <c r="D57" s="1151"/>
      <c r="E57" s="1151"/>
      <c r="F57" s="1151"/>
      <c r="G57" s="1151"/>
      <c r="H57" s="554">
        <v>8</v>
      </c>
      <c r="I57" s="560" t="s">
        <v>4557</v>
      </c>
      <c r="J57" s="555" t="s">
        <v>5321</v>
      </c>
      <c r="Q57" s="556"/>
      <c r="R57" s="556"/>
      <c r="S57" s="556"/>
      <c r="T57" s="556"/>
      <c r="U57" s="556"/>
      <c r="V57" s="556"/>
      <c r="W57" s="556"/>
      <c r="X57" s="556"/>
      <c r="Y57" s="556"/>
      <c r="Z57" s="556"/>
      <c r="AA57" s="556"/>
      <c r="AB57" s="556"/>
      <c r="AC57" s="556"/>
      <c r="AD57" s="556"/>
      <c r="AE57" s="556"/>
      <c r="AF57" s="556"/>
      <c r="AG57" s="556"/>
    </row>
    <row r="58" spans="1:33" ht="71.849999999999994" customHeight="1">
      <c r="A58" s="1151"/>
      <c r="B58" s="1151"/>
      <c r="C58" s="1151"/>
      <c r="D58" s="1151"/>
      <c r="E58" s="1151"/>
      <c r="F58" s="1151"/>
      <c r="G58" s="1151"/>
      <c r="H58" s="554">
        <v>9</v>
      </c>
      <c r="I58" s="560" t="s">
        <v>4556</v>
      </c>
      <c r="J58" s="555" t="s">
        <v>5322</v>
      </c>
      <c r="Q58" s="556"/>
      <c r="R58" s="556"/>
      <c r="S58" s="556"/>
      <c r="T58" s="556"/>
      <c r="U58" s="556"/>
      <c r="V58" s="556"/>
      <c r="W58" s="556"/>
      <c r="X58" s="556"/>
      <c r="Y58" s="556"/>
      <c r="Z58" s="556"/>
      <c r="AA58" s="556"/>
      <c r="AB58" s="556"/>
      <c r="AC58" s="556"/>
      <c r="AD58" s="556"/>
      <c r="AE58" s="556"/>
      <c r="AF58" s="556"/>
      <c r="AG58" s="556"/>
    </row>
    <row r="59" spans="1:33" ht="71.849999999999994" customHeight="1">
      <c r="A59" s="1151"/>
      <c r="B59" s="1151"/>
      <c r="C59" s="1151"/>
      <c r="D59" s="1151"/>
      <c r="E59" s="1151"/>
      <c r="F59" s="1151"/>
      <c r="G59" s="1151"/>
      <c r="H59" s="554">
        <v>10</v>
      </c>
      <c r="I59" s="560" t="s">
        <v>4555</v>
      </c>
      <c r="J59" s="555" t="s">
        <v>5323</v>
      </c>
      <c r="Q59" s="556"/>
      <c r="R59" s="556"/>
      <c r="S59" s="556"/>
      <c r="T59" s="556"/>
      <c r="U59" s="556"/>
      <c r="V59" s="556"/>
      <c r="W59" s="556"/>
      <c r="X59" s="556"/>
      <c r="Y59" s="556"/>
      <c r="Z59" s="556"/>
      <c r="AA59" s="556"/>
      <c r="AB59" s="556"/>
      <c r="AC59" s="556"/>
      <c r="AD59" s="556"/>
      <c r="AE59" s="556"/>
      <c r="AF59" s="556"/>
      <c r="AG59" s="556"/>
    </row>
    <row r="60" spans="1:33" ht="71.849999999999994" customHeight="1">
      <c r="A60" s="1151"/>
      <c r="B60" s="1151"/>
      <c r="C60" s="1151"/>
      <c r="D60" s="1151"/>
      <c r="E60" s="1151"/>
      <c r="F60" s="1151"/>
      <c r="G60" s="1151"/>
      <c r="H60" s="554">
        <v>11</v>
      </c>
      <c r="I60" s="560" t="s">
        <v>4554</v>
      </c>
      <c r="J60" s="555" t="s">
        <v>5324</v>
      </c>
      <c r="Q60" s="556"/>
      <c r="R60" s="556"/>
      <c r="S60" s="556"/>
      <c r="T60" s="556"/>
      <c r="U60" s="556"/>
      <c r="V60" s="556"/>
      <c r="W60" s="556"/>
      <c r="X60" s="556"/>
      <c r="Y60" s="556"/>
      <c r="Z60" s="556"/>
      <c r="AA60" s="556"/>
      <c r="AB60" s="556"/>
      <c r="AC60" s="556"/>
      <c r="AD60" s="556"/>
      <c r="AE60" s="556"/>
      <c r="AF60" s="556"/>
      <c r="AG60" s="556"/>
    </row>
    <row r="61" spans="1:33" ht="71.849999999999994" customHeight="1">
      <c r="A61" s="1151"/>
      <c r="B61" s="1151"/>
      <c r="C61" s="1151"/>
      <c r="D61" s="1151"/>
      <c r="E61" s="1151"/>
      <c r="F61" s="1151"/>
      <c r="G61" s="1151"/>
      <c r="H61" s="554">
        <v>12</v>
      </c>
      <c r="I61" s="560" t="s">
        <v>4553</v>
      </c>
      <c r="J61" s="555" t="s">
        <v>5325</v>
      </c>
      <c r="Q61" s="556"/>
      <c r="R61" s="556"/>
      <c r="S61" s="556"/>
      <c r="T61" s="556"/>
      <c r="U61" s="556"/>
      <c r="V61" s="556"/>
      <c r="W61" s="556"/>
      <c r="X61" s="556"/>
      <c r="Y61" s="556"/>
      <c r="Z61" s="556"/>
      <c r="AA61" s="556"/>
      <c r="AB61" s="556"/>
      <c r="AC61" s="556"/>
      <c r="AD61" s="556"/>
      <c r="AE61" s="556"/>
      <c r="AF61" s="556"/>
      <c r="AG61" s="556"/>
    </row>
    <row r="62" spans="1:33" ht="71.849999999999994" customHeight="1">
      <c r="A62" s="1151"/>
      <c r="B62" s="1151"/>
      <c r="C62" s="1151"/>
      <c r="D62" s="1151"/>
      <c r="E62" s="1151"/>
      <c r="F62" s="1151"/>
      <c r="G62" s="1151"/>
      <c r="H62" s="554">
        <v>13</v>
      </c>
      <c r="I62" s="560" t="s">
        <v>4552</v>
      </c>
      <c r="J62" s="555" t="s">
        <v>5326</v>
      </c>
      <c r="Q62" s="556"/>
      <c r="R62" s="556"/>
      <c r="S62" s="556"/>
      <c r="T62" s="556"/>
      <c r="U62" s="556"/>
      <c r="V62" s="556"/>
      <c r="W62" s="556"/>
      <c r="X62" s="556"/>
      <c r="Y62" s="556"/>
      <c r="Z62" s="556"/>
      <c r="AA62" s="556"/>
      <c r="AB62" s="556"/>
      <c r="AC62" s="556"/>
      <c r="AD62" s="556"/>
      <c r="AE62" s="556"/>
      <c r="AF62" s="556"/>
      <c r="AG62" s="556"/>
    </row>
    <row r="63" spans="1:33" ht="71.849999999999994" customHeight="1">
      <c r="A63" s="1151"/>
      <c r="B63" s="1151"/>
      <c r="C63" s="1151"/>
      <c r="D63" s="1151"/>
      <c r="E63" s="1151"/>
      <c r="F63" s="1151"/>
      <c r="G63" s="1151"/>
      <c r="H63" s="554">
        <v>14</v>
      </c>
      <c r="I63" s="560" t="s">
        <v>4551</v>
      </c>
      <c r="J63" s="555" t="s">
        <v>5327</v>
      </c>
      <c r="Q63" s="556"/>
      <c r="R63" s="556"/>
      <c r="S63" s="556"/>
      <c r="T63" s="556"/>
      <c r="U63" s="556"/>
      <c r="V63" s="556"/>
      <c r="W63" s="556"/>
      <c r="X63" s="556"/>
      <c r="Y63" s="556"/>
      <c r="Z63" s="556"/>
      <c r="AA63" s="556"/>
      <c r="AB63" s="556"/>
      <c r="AC63" s="556"/>
      <c r="AD63" s="556"/>
      <c r="AE63" s="556"/>
      <c r="AF63" s="556"/>
      <c r="AG63" s="556"/>
    </row>
    <row r="64" spans="1:33" ht="71.849999999999994" customHeight="1">
      <c r="A64" s="1151"/>
      <c r="B64" s="1151"/>
      <c r="C64" s="1151"/>
      <c r="D64" s="1151"/>
      <c r="E64" s="1151"/>
      <c r="F64" s="1151"/>
      <c r="G64" s="1151"/>
      <c r="H64" s="554">
        <v>15</v>
      </c>
      <c r="I64" s="560" t="s">
        <v>4550</v>
      </c>
      <c r="J64" s="555" t="s">
        <v>5328</v>
      </c>
      <c r="Q64" s="556"/>
      <c r="R64" s="556"/>
      <c r="S64" s="556"/>
      <c r="T64" s="556"/>
      <c r="U64" s="556"/>
      <c r="V64" s="556"/>
      <c r="W64" s="556"/>
      <c r="X64" s="556"/>
      <c r="Y64" s="556"/>
      <c r="Z64" s="556"/>
      <c r="AA64" s="556"/>
      <c r="AB64" s="556"/>
      <c r="AC64" s="556"/>
      <c r="AD64" s="556"/>
      <c r="AE64" s="556"/>
      <c r="AF64" s="556"/>
      <c r="AG64" s="556"/>
    </row>
    <row r="65" spans="1:33" ht="71.849999999999994" customHeight="1">
      <c r="A65" s="1151"/>
      <c r="B65" s="1151"/>
      <c r="C65" s="1151"/>
      <c r="D65" s="1151"/>
      <c r="E65" s="1151"/>
      <c r="F65" s="1151"/>
      <c r="G65" s="1151"/>
      <c r="H65" s="554">
        <v>16</v>
      </c>
      <c r="I65" s="560" t="s">
        <v>4549</v>
      </c>
      <c r="J65" s="555" t="s">
        <v>5329</v>
      </c>
      <c r="Q65" s="556"/>
      <c r="R65" s="556"/>
      <c r="S65" s="556"/>
      <c r="T65" s="556"/>
      <c r="U65" s="556"/>
      <c r="V65" s="556"/>
      <c r="W65" s="556"/>
      <c r="X65" s="556"/>
      <c r="Y65" s="556"/>
      <c r="Z65" s="556"/>
      <c r="AA65" s="556"/>
      <c r="AB65" s="556"/>
      <c r="AC65" s="556"/>
      <c r="AD65" s="556"/>
      <c r="AE65" s="556"/>
      <c r="AF65" s="556"/>
      <c r="AG65" s="556"/>
    </row>
    <row r="66" spans="1:33" ht="71.849999999999994" customHeight="1">
      <c r="A66" s="1151"/>
      <c r="B66" s="1151"/>
      <c r="C66" s="1151"/>
      <c r="D66" s="1151"/>
      <c r="E66" s="1151"/>
      <c r="F66" s="1151"/>
      <c r="G66" s="1151"/>
      <c r="H66" s="554">
        <v>17</v>
      </c>
      <c r="I66" s="560" t="s">
        <v>4548</v>
      </c>
      <c r="J66" s="555" t="s">
        <v>5330</v>
      </c>
      <c r="Q66" s="556"/>
      <c r="R66" s="556"/>
      <c r="S66" s="556"/>
      <c r="T66" s="556"/>
      <c r="U66" s="556"/>
      <c r="V66" s="556"/>
      <c r="W66" s="556"/>
      <c r="X66" s="556"/>
      <c r="Y66" s="556"/>
      <c r="Z66" s="556"/>
      <c r="AA66" s="556"/>
      <c r="AB66" s="556"/>
      <c r="AC66" s="556"/>
      <c r="AD66" s="556"/>
      <c r="AE66" s="556"/>
      <c r="AF66" s="556"/>
      <c r="AG66" s="556"/>
    </row>
    <row r="67" spans="1:33" ht="71.849999999999994" customHeight="1">
      <c r="A67" s="1151"/>
      <c r="B67" s="1151"/>
      <c r="C67" s="1151"/>
      <c r="D67" s="1151"/>
      <c r="E67" s="1151"/>
      <c r="F67" s="1151"/>
      <c r="G67" s="1151"/>
      <c r="H67" s="554">
        <v>18</v>
      </c>
      <c r="I67" s="560" t="s">
        <v>4547</v>
      </c>
      <c r="J67" s="555" t="s">
        <v>5331</v>
      </c>
      <c r="Q67" s="556"/>
      <c r="R67" s="556"/>
      <c r="S67" s="556"/>
      <c r="T67" s="556"/>
      <c r="U67" s="556"/>
      <c r="V67" s="556"/>
      <c r="W67" s="556"/>
      <c r="X67" s="556"/>
      <c r="Y67" s="556"/>
      <c r="Z67" s="556"/>
      <c r="AA67" s="556"/>
      <c r="AB67" s="556"/>
      <c r="AC67" s="556"/>
      <c r="AD67" s="556"/>
      <c r="AE67" s="556"/>
      <c r="AF67" s="556"/>
      <c r="AG67" s="556"/>
    </row>
    <row r="68" spans="1:33" ht="71.849999999999994" customHeight="1">
      <c r="A68" s="1151"/>
      <c r="B68" s="1151"/>
      <c r="C68" s="1151"/>
      <c r="D68" s="1151"/>
      <c r="E68" s="1151"/>
      <c r="F68" s="1151"/>
      <c r="G68" s="1151"/>
      <c r="H68" s="554">
        <v>19</v>
      </c>
      <c r="I68" s="560" t="s">
        <v>4546</v>
      </c>
      <c r="J68" s="555" t="s">
        <v>5331</v>
      </c>
      <c r="Q68" s="556"/>
      <c r="R68" s="556"/>
      <c r="S68" s="556"/>
      <c r="T68" s="556"/>
      <c r="U68" s="556"/>
      <c r="V68" s="556"/>
      <c r="W68" s="556"/>
      <c r="X68" s="556"/>
      <c r="Y68" s="556"/>
      <c r="Z68" s="556"/>
      <c r="AA68" s="556"/>
      <c r="AB68" s="556"/>
      <c r="AC68" s="556"/>
      <c r="AD68" s="556"/>
      <c r="AE68" s="556"/>
      <c r="AF68" s="556"/>
      <c r="AG68" s="556"/>
    </row>
    <row r="69" spans="1:33" ht="71.849999999999994" customHeight="1">
      <c r="A69" s="1151"/>
      <c r="B69" s="1151"/>
      <c r="C69" s="1151"/>
      <c r="D69" s="1151"/>
      <c r="E69" s="1151"/>
      <c r="F69" s="1151"/>
      <c r="G69" s="1151"/>
      <c r="H69" s="554">
        <v>20</v>
      </c>
      <c r="I69" s="560" t="s">
        <v>4545</v>
      </c>
      <c r="J69" s="555" t="s">
        <v>5332</v>
      </c>
      <c r="Q69" s="556"/>
      <c r="R69" s="556"/>
      <c r="S69" s="556"/>
      <c r="T69" s="556"/>
      <c r="U69" s="556"/>
      <c r="V69" s="556"/>
      <c r="W69" s="556"/>
      <c r="X69" s="556"/>
      <c r="Y69" s="556"/>
      <c r="Z69" s="556"/>
      <c r="AA69" s="556"/>
      <c r="AB69" s="556"/>
      <c r="AC69" s="556"/>
      <c r="AD69" s="556"/>
      <c r="AE69" s="556"/>
      <c r="AF69" s="556"/>
      <c r="AG69" s="556"/>
    </row>
    <row r="70" spans="1:33" ht="71.849999999999994" customHeight="1">
      <c r="A70" s="1151"/>
      <c r="B70" s="1151"/>
      <c r="C70" s="1151"/>
      <c r="D70" s="1151"/>
      <c r="E70" s="1151"/>
      <c r="F70" s="1151"/>
      <c r="G70" s="1151"/>
      <c r="H70" s="554">
        <v>21</v>
      </c>
      <c r="I70" s="560" t="s">
        <v>4544</v>
      </c>
      <c r="J70" s="555" t="s">
        <v>5333</v>
      </c>
      <c r="Q70" s="556"/>
      <c r="R70" s="556"/>
      <c r="S70" s="556"/>
      <c r="T70" s="556"/>
      <c r="U70" s="556"/>
      <c r="V70" s="556"/>
      <c r="W70" s="556"/>
      <c r="X70" s="556"/>
      <c r="Y70" s="556"/>
      <c r="Z70" s="556"/>
      <c r="AA70" s="556"/>
      <c r="AB70" s="556"/>
      <c r="AC70" s="556"/>
      <c r="AD70" s="556"/>
      <c r="AE70" s="556"/>
      <c r="AF70" s="556"/>
      <c r="AG70" s="556"/>
    </row>
    <row r="71" spans="1:33" ht="71.849999999999994" customHeight="1">
      <c r="A71" s="1151"/>
      <c r="B71" s="1151"/>
      <c r="C71" s="1151"/>
      <c r="D71" s="1151"/>
      <c r="E71" s="1151"/>
      <c r="F71" s="1151"/>
      <c r="G71" s="1151"/>
      <c r="H71" s="554">
        <v>22</v>
      </c>
      <c r="I71" s="560" t="s">
        <v>4450</v>
      </c>
      <c r="J71" s="555" t="s">
        <v>5334</v>
      </c>
      <c r="Q71" s="556"/>
      <c r="R71" s="556"/>
      <c r="S71" s="556"/>
      <c r="T71" s="556"/>
      <c r="U71" s="556"/>
      <c r="V71" s="556"/>
      <c r="W71" s="556"/>
      <c r="X71" s="556"/>
      <c r="Y71" s="556"/>
      <c r="Z71" s="556"/>
      <c r="AA71" s="556"/>
      <c r="AB71" s="556"/>
      <c r="AC71" s="556"/>
      <c r="AD71" s="556"/>
      <c r="AE71" s="556"/>
      <c r="AF71" s="556"/>
      <c r="AG71" s="556"/>
    </row>
    <row r="72" spans="1:33" ht="71.849999999999994" customHeight="1">
      <c r="A72" s="1151"/>
      <c r="B72" s="1151"/>
      <c r="C72" s="1151"/>
      <c r="D72" s="1151"/>
      <c r="E72" s="1151"/>
      <c r="F72" s="1151"/>
      <c r="G72" s="1151"/>
      <c r="H72" s="554">
        <v>23</v>
      </c>
      <c r="I72" s="560" t="s">
        <v>4515</v>
      </c>
      <c r="J72" s="560" t="s">
        <v>5335</v>
      </c>
      <c r="Q72" s="556"/>
      <c r="R72" s="556"/>
      <c r="S72" s="556"/>
      <c r="T72" s="556"/>
      <c r="U72" s="556"/>
      <c r="V72" s="556"/>
      <c r="W72" s="556"/>
      <c r="X72" s="556"/>
      <c r="Y72" s="556"/>
      <c r="Z72" s="556"/>
      <c r="AA72" s="556"/>
      <c r="AB72" s="556"/>
      <c r="AC72" s="556"/>
      <c r="AD72" s="556"/>
      <c r="AE72" s="556"/>
      <c r="AF72" s="556"/>
      <c r="AG72" s="556"/>
    </row>
    <row r="73" spans="1:33" ht="71.849999999999994" customHeight="1">
      <c r="A73" s="1151"/>
      <c r="B73" s="1151"/>
      <c r="C73" s="1151"/>
      <c r="D73" s="1151"/>
      <c r="E73" s="1151"/>
      <c r="F73" s="1151"/>
      <c r="G73" s="1151"/>
      <c r="H73" s="554">
        <v>24</v>
      </c>
      <c r="I73" s="560" t="s">
        <v>4543</v>
      </c>
      <c r="J73" s="560" t="s">
        <v>5336</v>
      </c>
      <c r="Q73" s="556"/>
      <c r="R73" s="556"/>
      <c r="S73" s="556"/>
      <c r="T73" s="556"/>
      <c r="U73" s="556"/>
      <c r="V73" s="556"/>
      <c r="W73" s="556"/>
      <c r="X73" s="556"/>
      <c r="Y73" s="556"/>
      <c r="Z73" s="556"/>
      <c r="AA73" s="556"/>
      <c r="AB73" s="556"/>
      <c r="AC73" s="556"/>
      <c r="AD73" s="556"/>
      <c r="AE73" s="556"/>
      <c r="AF73" s="556"/>
      <c r="AG73" s="556"/>
    </row>
    <row r="74" spans="1:33" ht="71.849999999999994" customHeight="1">
      <c r="A74" s="1151"/>
      <c r="B74" s="1151"/>
      <c r="C74" s="1151"/>
      <c r="D74" s="1151"/>
      <c r="E74" s="1151"/>
      <c r="F74" s="1151"/>
      <c r="G74" s="1151"/>
      <c r="H74" s="554">
        <v>25</v>
      </c>
      <c r="I74" s="560" t="s">
        <v>4542</v>
      </c>
      <c r="J74" s="560" t="s">
        <v>5337</v>
      </c>
      <c r="Q74" s="556"/>
      <c r="R74" s="556"/>
      <c r="S74" s="556"/>
      <c r="T74" s="556"/>
      <c r="U74" s="556"/>
      <c r="V74" s="556"/>
      <c r="W74" s="556"/>
      <c r="X74" s="556"/>
      <c r="Y74" s="556"/>
      <c r="Z74" s="556"/>
      <c r="AA74" s="556"/>
      <c r="AB74" s="556"/>
      <c r="AC74" s="556"/>
      <c r="AD74" s="556"/>
      <c r="AE74" s="556"/>
      <c r="AF74" s="556"/>
      <c r="AG74" s="556"/>
    </row>
    <row r="75" spans="1:33" ht="71.849999999999994" customHeight="1">
      <c r="A75" s="1152" t="s">
        <v>5338</v>
      </c>
      <c r="B75" s="1152"/>
      <c r="C75" s="1152"/>
      <c r="D75" s="1152"/>
      <c r="E75" s="1152"/>
      <c r="F75" s="1152"/>
      <c r="G75" s="1152"/>
      <c r="H75" s="1152"/>
      <c r="I75" s="1152"/>
      <c r="J75" s="1152"/>
      <c r="Q75" s="556"/>
      <c r="R75" s="556"/>
      <c r="S75" s="556"/>
      <c r="T75" s="556"/>
      <c r="U75" s="556"/>
      <c r="V75" s="556"/>
      <c r="W75" s="556"/>
      <c r="X75" s="556"/>
      <c r="Y75" s="556"/>
      <c r="Z75" s="556"/>
      <c r="AA75" s="556"/>
      <c r="AB75" s="556"/>
      <c r="AC75" s="556"/>
      <c r="AD75" s="556"/>
      <c r="AE75" s="556"/>
      <c r="AF75" s="556"/>
      <c r="AG75" s="556"/>
    </row>
    <row r="76" spans="1:33" ht="71.849999999999994" customHeight="1">
      <c r="A76" s="1151"/>
      <c r="B76" s="1151"/>
      <c r="C76" s="1151"/>
      <c r="D76" s="1151"/>
      <c r="E76" s="1151"/>
      <c r="F76" s="1151"/>
      <c r="G76" s="1151"/>
      <c r="H76" s="557" t="s">
        <v>4439</v>
      </c>
      <c r="I76" s="558" t="s">
        <v>5279</v>
      </c>
      <c r="J76" s="559" t="s">
        <v>3922</v>
      </c>
      <c r="Q76" s="556"/>
      <c r="R76" s="556"/>
      <c r="S76" s="556"/>
      <c r="T76" s="556"/>
      <c r="U76" s="556"/>
      <c r="V76" s="556"/>
      <c r="W76" s="556"/>
      <c r="X76" s="556"/>
      <c r="Y76" s="556"/>
      <c r="Z76" s="556"/>
      <c r="AA76" s="556"/>
      <c r="AB76" s="556"/>
      <c r="AC76" s="556"/>
      <c r="AD76" s="556"/>
      <c r="AE76" s="556"/>
      <c r="AF76" s="556"/>
      <c r="AG76" s="556"/>
    </row>
    <row r="77" spans="1:33" ht="71.849999999999994" customHeight="1">
      <c r="A77" s="1151"/>
      <c r="B77" s="1151"/>
      <c r="C77" s="1151"/>
      <c r="D77" s="1151"/>
      <c r="E77" s="1151"/>
      <c r="F77" s="1151"/>
      <c r="G77" s="1151"/>
      <c r="H77" s="554">
        <v>1</v>
      </c>
      <c r="I77" s="560" t="s">
        <v>4541</v>
      </c>
      <c r="J77" s="555" t="s">
        <v>5339</v>
      </c>
      <c r="Q77" s="556"/>
      <c r="R77" s="556"/>
      <c r="S77" s="556"/>
      <c r="T77" s="556"/>
      <c r="U77" s="556"/>
      <c r="V77" s="556"/>
      <c r="W77" s="556"/>
      <c r="X77" s="556"/>
      <c r="Y77" s="556"/>
      <c r="Z77" s="556"/>
      <c r="AA77" s="556"/>
      <c r="AB77" s="556"/>
      <c r="AC77" s="556"/>
      <c r="AD77" s="556"/>
      <c r="AE77" s="556"/>
      <c r="AF77" s="556"/>
      <c r="AG77" s="556"/>
    </row>
    <row r="78" spans="1:33" ht="71.849999999999994" customHeight="1">
      <c r="A78" s="1151"/>
      <c r="B78" s="1151"/>
      <c r="C78" s="1151"/>
      <c r="D78" s="1151"/>
      <c r="E78" s="1151"/>
      <c r="F78" s="1151"/>
      <c r="G78" s="1151"/>
      <c r="H78" s="554">
        <v>2</v>
      </c>
      <c r="I78" s="560" t="s">
        <v>4540</v>
      </c>
      <c r="J78" s="555" t="s">
        <v>5340</v>
      </c>
      <c r="Q78" s="556"/>
      <c r="R78" s="556"/>
      <c r="S78" s="556"/>
      <c r="T78" s="556"/>
      <c r="U78" s="556"/>
      <c r="V78" s="556"/>
      <c r="W78" s="556"/>
      <c r="X78" s="556"/>
      <c r="Y78" s="556"/>
      <c r="Z78" s="556"/>
      <c r="AA78" s="556"/>
      <c r="AB78" s="556"/>
      <c r="AC78" s="556"/>
      <c r="AD78" s="556"/>
      <c r="AE78" s="556"/>
      <c r="AF78" s="556"/>
      <c r="AG78" s="556"/>
    </row>
    <row r="79" spans="1:33" ht="71.849999999999994" customHeight="1">
      <c r="A79" s="1151"/>
      <c r="B79" s="1151"/>
      <c r="C79" s="1151"/>
      <c r="D79" s="1151"/>
      <c r="E79" s="1151"/>
      <c r="F79" s="1151"/>
      <c r="G79" s="1151"/>
      <c r="H79" s="554">
        <v>3</v>
      </c>
      <c r="I79" s="560" t="s">
        <v>4539</v>
      </c>
      <c r="J79" s="555" t="s">
        <v>5341</v>
      </c>
      <c r="Q79" s="556"/>
      <c r="R79" s="556"/>
      <c r="S79" s="556"/>
      <c r="T79" s="556"/>
      <c r="U79" s="556"/>
      <c r="V79" s="556"/>
      <c r="W79" s="556"/>
      <c r="X79" s="556"/>
      <c r="Y79" s="556"/>
      <c r="Z79" s="556"/>
      <c r="AA79" s="556"/>
      <c r="AB79" s="556"/>
      <c r="AC79" s="556"/>
      <c r="AD79" s="556"/>
      <c r="AE79" s="556"/>
      <c r="AF79" s="556"/>
      <c r="AG79" s="556"/>
    </row>
    <row r="80" spans="1:33" ht="71.849999999999994" customHeight="1">
      <c r="A80" s="1151"/>
      <c r="B80" s="1151"/>
      <c r="C80" s="1151"/>
      <c r="D80" s="1151"/>
      <c r="E80" s="1151"/>
      <c r="F80" s="1151"/>
      <c r="G80" s="1151"/>
      <c r="H80" s="554">
        <v>4</v>
      </c>
      <c r="I80" s="560" t="s">
        <v>4538</v>
      </c>
      <c r="J80" s="555" t="s">
        <v>5342</v>
      </c>
      <c r="Q80" s="556"/>
      <c r="R80" s="556"/>
      <c r="S80" s="556"/>
      <c r="T80" s="556"/>
      <c r="U80" s="556"/>
      <c r="V80" s="556"/>
      <c r="W80" s="556"/>
      <c r="X80" s="556"/>
      <c r="Y80" s="556"/>
      <c r="Z80" s="556"/>
      <c r="AA80" s="556"/>
      <c r="AB80" s="556"/>
      <c r="AC80" s="556"/>
      <c r="AD80" s="556"/>
      <c r="AE80" s="556"/>
      <c r="AF80" s="556"/>
      <c r="AG80" s="556"/>
    </row>
    <row r="81" spans="1:33" ht="71.849999999999994" customHeight="1">
      <c r="A81" s="1151"/>
      <c r="B81" s="1151"/>
      <c r="C81" s="1151"/>
      <c r="D81" s="1151"/>
      <c r="E81" s="1151"/>
      <c r="F81" s="1151"/>
      <c r="G81" s="1151"/>
      <c r="H81" s="554">
        <v>5</v>
      </c>
      <c r="I81" s="560" t="s">
        <v>4537</v>
      </c>
      <c r="J81" s="555" t="s">
        <v>5343</v>
      </c>
      <c r="Q81" s="556"/>
      <c r="R81" s="556"/>
      <c r="S81" s="556"/>
      <c r="T81" s="556"/>
      <c r="U81" s="556"/>
      <c r="V81" s="556"/>
      <c r="W81" s="556"/>
      <c r="X81" s="556"/>
      <c r="Y81" s="556"/>
      <c r="Z81" s="556"/>
      <c r="AA81" s="556"/>
      <c r="AB81" s="556"/>
      <c r="AC81" s="556"/>
      <c r="AD81" s="556"/>
      <c r="AE81" s="556"/>
      <c r="AF81" s="556"/>
      <c r="AG81" s="556"/>
    </row>
    <row r="82" spans="1:33" ht="71.849999999999994" customHeight="1">
      <c r="A82" s="1151"/>
      <c r="B82" s="1151"/>
      <c r="C82" s="1151"/>
      <c r="D82" s="1151"/>
      <c r="E82" s="1151"/>
      <c r="F82" s="1151"/>
      <c r="G82" s="1151"/>
      <c r="H82" s="554">
        <v>6</v>
      </c>
      <c r="I82" s="560" t="s">
        <v>4536</v>
      </c>
      <c r="J82" s="555" t="s">
        <v>5344</v>
      </c>
      <c r="Q82" s="556"/>
      <c r="R82" s="556"/>
      <c r="S82" s="556"/>
      <c r="T82" s="556"/>
      <c r="U82" s="556"/>
      <c r="V82" s="556"/>
      <c r="W82" s="556"/>
      <c r="X82" s="556"/>
      <c r="Y82" s="556"/>
      <c r="Z82" s="556"/>
      <c r="AA82" s="556"/>
      <c r="AB82" s="556"/>
      <c r="AC82" s="556"/>
      <c r="AD82" s="556"/>
      <c r="AE82" s="556"/>
      <c r="AF82" s="556"/>
      <c r="AG82" s="556"/>
    </row>
    <row r="83" spans="1:33" ht="71.849999999999994" customHeight="1">
      <c r="A83" s="1151"/>
      <c r="B83" s="1151"/>
      <c r="C83" s="1151"/>
      <c r="D83" s="1151"/>
      <c r="E83" s="1151"/>
      <c r="F83" s="1151"/>
      <c r="G83" s="1151"/>
      <c r="H83" s="554">
        <v>7</v>
      </c>
      <c r="I83" s="560" t="s">
        <v>4535</v>
      </c>
      <c r="J83" s="555" t="s">
        <v>5345</v>
      </c>
      <c r="Q83" s="556"/>
      <c r="R83" s="556"/>
      <c r="S83" s="556"/>
      <c r="T83" s="556"/>
      <c r="U83" s="556"/>
      <c r="V83" s="556"/>
      <c r="W83" s="556"/>
      <c r="X83" s="556"/>
      <c r="Y83" s="556"/>
      <c r="Z83" s="556"/>
      <c r="AA83" s="556"/>
      <c r="AB83" s="556"/>
      <c r="AC83" s="556"/>
      <c r="AD83" s="556"/>
      <c r="AE83" s="556"/>
      <c r="AF83" s="556"/>
      <c r="AG83" s="556"/>
    </row>
    <row r="84" spans="1:33" ht="71.849999999999994" customHeight="1">
      <c r="A84" s="1151"/>
      <c r="B84" s="1151"/>
      <c r="C84" s="1151"/>
      <c r="D84" s="1151"/>
      <c r="E84" s="1151"/>
      <c r="F84" s="1151"/>
      <c r="G84" s="1151"/>
      <c r="H84" s="554">
        <v>8</v>
      </c>
      <c r="I84" s="560" t="s">
        <v>4534</v>
      </c>
      <c r="J84" s="555" t="s">
        <v>5346</v>
      </c>
      <c r="Q84" s="556"/>
      <c r="R84" s="556"/>
      <c r="S84" s="556"/>
      <c r="T84" s="556"/>
      <c r="U84" s="556"/>
      <c r="V84" s="556"/>
      <c r="W84" s="556"/>
      <c r="X84" s="556"/>
      <c r="Y84" s="556"/>
      <c r="Z84" s="556"/>
      <c r="AA84" s="556"/>
      <c r="AB84" s="556"/>
      <c r="AC84" s="556"/>
      <c r="AD84" s="556"/>
      <c r="AE84" s="556"/>
      <c r="AF84" s="556"/>
      <c r="AG84" s="556"/>
    </row>
    <row r="85" spans="1:33" ht="71.849999999999994" customHeight="1">
      <c r="A85" s="1151"/>
      <c r="B85" s="1151"/>
      <c r="C85" s="1151"/>
      <c r="D85" s="1151"/>
      <c r="E85" s="1151"/>
      <c r="F85" s="1151"/>
      <c r="G85" s="1151"/>
      <c r="H85" s="554">
        <v>9</v>
      </c>
      <c r="I85" s="560" t="s">
        <v>4533</v>
      </c>
      <c r="J85" s="555" t="s">
        <v>5347</v>
      </c>
      <c r="Q85" s="556"/>
      <c r="R85" s="556"/>
      <c r="S85" s="556"/>
      <c r="T85" s="556"/>
      <c r="U85" s="556"/>
      <c r="V85" s="556"/>
      <c r="W85" s="556"/>
      <c r="X85" s="556"/>
      <c r="Y85" s="556"/>
      <c r="Z85" s="556"/>
      <c r="AA85" s="556"/>
      <c r="AB85" s="556"/>
      <c r="AC85" s="556"/>
      <c r="AD85" s="556"/>
      <c r="AE85" s="556"/>
      <c r="AF85" s="556"/>
      <c r="AG85" s="556"/>
    </row>
    <row r="86" spans="1:33" ht="71.849999999999994" customHeight="1">
      <c r="A86" s="1151"/>
      <c r="B86" s="1151"/>
      <c r="C86" s="1151"/>
      <c r="D86" s="1151"/>
      <c r="E86" s="1151"/>
      <c r="F86" s="1151"/>
      <c r="G86" s="1151"/>
      <c r="H86" s="554">
        <v>10</v>
      </c>
      <c r="I86" s="560" t="s">
        <v>4532</v>
      </c>
      <c r="J86" s="555" t="s">
        <v>5348</v>
      </c>
      <c r="Q86" s="556"/>
      <c r="R86" s="556"/>
      <c r="S86" s="556"/>
      <c r="T86" s="556"/>
      <c r="U86" s="556"/>
      <c r="V86" s="556"/>
      <c r="W86" s="556"/>
      <c r="X86" s="556"/>
      <c r="Y86" s="556"/>
      <c r="Z86" s="556"/>
      <c r="AA86" s="556"/>
      <c r="AB86" s="556"/>
      <c r="AC86" s="556"/>
      <c r="AD86" s="556"/>
      <c r="AE86" s="556"/>
      <c r="AF86" s="556"/>
      <c r="AG86" s="556"/>
    </row>
    <row r="87" spans="1:33" ht="71.849999999999994" customHeight="1">
      <c r="A87" s="1151"/>
      <c r="B87" s="1151"/>
      <c r="C87" s="1151"/>
      <c r="D87" s="1151"/>
      <c r="E87" s="1151"/>
      <c r="F87" s="1151"/>
      <c r="G87" s="1151"/>
      <c r="H87" s="554">
        <v>11</v>
      </c>
      <c r="I87" s="560" t="s">
        <v>4531</v>
      </c>
      <c r="J87" s="555" t="s">
        <v>5349</v>
      </c>
      <c r="Q87" s="556"/>
      <c r="R87" s="556"/>
      <c r="S87" s="556"/>
      <c r="T87" s="556"/>
      <c r="U87" s="556"/>
      <c r="V87" s="556"/>
      <c r="W87" s="556"/>
      <c r="X87" s="556"/>
      <c r="Y87" s="556"/>
      <c r="Z87" s="556"/>
      <c r="AA87" s="556"/>
      <c r="AB87" s="556"/>
      <c r="AC87" s="556"/>
      <c r="AD87" s="556"/>
      <c r="AE87" s="556"/>
      <c r="AF87" s="556"/>
      <c r="AG87" s="556"/>
    </row>
    <row r="88" spans="1:33" ht="71.849999999999994" customHeight="1">
      <c r="A88" s="1151"/>
      <c r="B88" s="1151"/>
      <c r="C88" s="1151"/>
      <c r="D88" s="1151"/>
      <c r="E88" s="1151"/>
      <c r="F88" s="1151"/>
      <c r="G88" s="1151"/>
      <c r="H88" s="554">
        <v>12</v>
      </c>
      <c r="I88" s="560" t="s">
        <v>4530</v>
      </c>
      <c r="J88" s="555" t="s">
        <v>5350</v>
      </c>
      <c r="Q88" s="556"/>
      <c r="R88" s="556"/>
      <c r="S88" s="556"/>
      <c r="T88" s="556"/>
      <c r="U88" s="556"/>
      <c r="V88" s="556"/>
      <c r="W88" s="556"/>
      <c r="X88" s="556"/>
      <c r="Y88" s="556"/>
      <c r="Z88" s="556"/>
      <c r="AA88" s="556"/>
      <c r="AB88" s="556"/>
      <c r="AC88" s="556"/>
      <c r="AD88" s="556"/>
      <c r="AE88" s="556"/>
      <c r="AF88" s="556"/>
      <c r="AG88" s="556"/>
    </row>
    <row r="89" spans="1:33" ht="71.849999999999994" customHeight="1">
      <c r="A89" s="1151"/>
      <c r="B89" s="1151"/>
      <c r="C89" s="1151"/>
      <c r="D89" s="1151"/>
      <c r="E89" s="1151"/>
      <c r="F89" s="1151"/>
      <c r="G89" s="1151"/>
      <c r="H89" s="554">
        <v>13</v>
      </c>
      <c r="I89" s="560" t="s">
        <v>4529</v>
      </c>
      <c r="J89" s="555" t="s">
        <v>5351</v>
      </c>
      <c r="Q89" s="556"/>
      <c r="R89" s="556"/>
      <c r="S89" s="556"/>
      <c r="T89" s="556"/>
      <c r="U89" s="556"/>
      <c r="V89" s="556"/>
      <c r="W89" s="556"/>
      <c r="X89" s="556"/>
      <c r="Y89" s="556"/>
      <c r="Z89" s="556"/>
      <c r="AA89" s="556"/>
      <c r="AB89" s="556"/>
      <c r="AC89" s="556"/>
      <c r="AD89" s="556"/>
      <c r="AE89" s="556"/>
      <c r="AF89" s="556"/>
      <c r="AG89" s="556"/>
    </row>
    <row r="90" spans="1:33" ht="71.849999999999994" customHeight="1">
      <c r="A90" s="1151"/>
      <c r="B90" s="1151"/>
      <c r="C90" s="1151"/>
      <c r="D90" s="1151"/>
      <c r="E90" s="1151"/>
      <c r="F90" s="1151"/>
      <c r="G90" s="1151"/>
      <c r="H90" s="554">
        <v>14</v>
      </c>
      <c r="I90" s="560" t="s">
        <v>4528</v>
      </c>
      <c r="J90" s="555" t="s">
        <v>5352</v>
      </c>
      <c r="Q90" s="556"/>
      <c r="R90" s="556"/>
      <c r="S90" s="556"/>
      <c r="T90" s="556"/>
      <c r="U90" s="556"/>
      <c r="V90" s="556"/>
      <c r="W90" s="556"/>
      <c r="X90" s="556"/>
      <c r="Y90" s="556"/>
      <c r="Z90" s="556"/>
      <c r="AA90" s="556"/>
      <c r="AB90" s="556"/>
      <c r="AC90" s="556"/>
      <c r="AD90" s="556"/>
      <c r="AE90" s="556"/>
      <c r="AF90" s="556"/>
      <c r="AG90" s="556"/>
    </row>
    <row r="91" spans="1:33" ht="71.849999999999994" customHeight="1">
      <c r="A91" s="1151"/>
      <c r="B91" s="1151"/>
      <c r="C91" s="1151"/>
      <c r="D91" s="1151"/>
      <c r="E91" s="1151"/>
      <c r="F91" s="1151"/>
      <c r="G91" s="1151"/>
      <c r="H91" s="554">
        <v>15</v>
      </c>
      <c r="I91" s="560" t="s">
        <v>4527</v>
      </c>
      <c r="J91" s="555" t="s">
        <v>5353</v>
      </c>
      <c r="Q91" s="556"/>
      <c r="R91" s="556"/>
      <c r="S91" s="556"/>
      <c r="T91" s="556"/>
      <c r="U91" s="556"/>
      <c r="V91" s="556"/>
      <c r="W91" s="556"/>
      <c r="X91" s="556"/>
      <c r="Y91" s="556"/>
      <c r="Z91" s="556"/>
      <c r="AA91" s="556"/>
      <c r="AB91" s="556"/>
      <c r="AC91" s="556"/>
      <c r="AD91" s="556"/>
      <c r="AE91" s="556"/>
      <c r="AF91" s="556"/>
      <c r="AG91" s="556"/>
    </row>
    <row r="92" spans="1:33" ht="71.849999999999994" customHeight="1">
      <c r="A92" s="1151"/>
      <c r="B92" s="1151"/>
      <c r="C92" s="1151"/>
      <c r="D92" s="1151"/>
      <c r="E92" s="1151"/>
      <c r="F92" s="1151"/>
      <c r="G92" s="1151"/>
      <c r="H92" s="554">
        <v>16</v>
      </c>
      <c r="I92" s="560" t="s">
        <v>4526</v>
      </c>
      <c r="J92" s="555" t="s">
        <v>5353</v>
      </c>
      <c r="Q92" s="556"/>
      <c r="R92" s="556"/>
      <c r="S92" s="556"/>
      <c r="T92" s="556"/>
      <c r="U92" s="556"/>
      <c r="V92" s="556"/>
      <c r="W92" s="556"/>
      <c r="X92" s="556"/>
      <c r="Y92" s="556"/>
      <c r="Z92" s="556"/>
      <c r="AA92" s="556"/>
      <c r="AB92" s="556"/>
      <c r="AC92" s="556"/>
      <c r="AD92" s="556"/>
      <c r="AE92" s="556"/>
      <c r="AF92" s="556"/>
      <c r="AG92" s="556"/>
    </row>
    <row r="93" spans="1:33" ht="71.849999999999994" customHeight="1">
      <c r="A93" s="1151"/>
      <c r="B93" s="1151"/>
      <c r="C93" s="1151"/>
      <c r="D93" s="1151"/>
      <c r="E93" s="1151"/>
      <c r="F93" s="1151"/>
      <c r="G93" s="1151"/>
      <c r="H93" s="554">
        <v>17</v>
      </c>
      <c r="I93" s="560" t="s">
        <v>4525</v>
      </c>
      <c r="J93" s="555" t="s">
        <v>5354</v>
      </c>
      <c r="Q93" s="556"/>
      <c r="R93" s="556"/>
      <c r="S93" s="556"/>
      <c r="T93" s="556"/>
      <c r="U93" s="556"/>
      <c r="V93" s="556"/>
      <c r="W93" s="556"/>
      <c r="X93" s="556"/>
      <c r="Y93" s="556"/>
      <c r="Z93" s="556"/>
      <c r="AA93" s="556"/>
      <c r="AB93" s="556"/>
      <c r="AC93" s="556"/>
      <c r="AD93" s="556"/>
      <c r="AE93" s="556"/>
      <c r="AF93" s="556"/>
      <c r="AG93" s="556"/>
    </row>
    <row r="94" spans="1:33" ht="71.849999999999994" customHeight="1">
      <c r="A94" s="1151"/>
      <c r="B94" s="1151"/>
      <c r="C94" s="1151"/>
      <c r="D94" s="1151"/>
      <c r="E94" s="1151"/>
      <c r="F94" s="1151"/>
      <c r="G94" s="1151"/>
      <c r="H94" s="554">
        <v>18</v>
      </c>
      <c r="I94" s="560" t="s">
        <v>4724</v>
      </c>
      <c r="J94" s="555" t="s">
        <v>5355</v>
      </c>
      <c r="Q94" s="556"/>
      <c r="R94" s="556"/>
      <c r="S94" s="556"/>
      <c r="T94" s="556"/>
      <c r="U94" s="556"/>
      <c r="V94" s="556"/>
      <c r="W94" s="556"/>
      <c r="X94" s="556"/>
      <c r="Y94" s="556"/>
      <c r="Z94" s="556"/>
      <c r="AA94" s="556"/>
      <c r="AB94" s="556"/>
      <c r="AC94" s="556"/>
      <c r="AD94" s="556"/>
      <c r="AE94" s="556"/>
      <c r="AF94" s="556"/>
      <c r="AG94" s="556"/>
    </row>
    <row r="95" spans="1:33" ht="71.849999999999994" customHeight="1">
      <c r="A95" s="1151"/>
      <c r="B95" s="1151"/>
      <c r="C95" s="1151"/>
      <c r="D95" s="1151"/>
      <c r="E95" s="1151"/>
      <c r="F95" s="1151"/>
      <c r="G95" s="1151"/>
      <c r="H95" s="554">
        <v>19</v>
      </c>
      <c r="I95" s="560" t="s">
        <v>4524</v>
      </c>
      <c r="J95" s="555" t="s">
        <v>5356</v>
      </c>
      <c r="Q95" s="556"/>
      <c r="R95" s="556"/>
      <c r="S95" s="556"/>
      <c r="T95" s="556"/>
      <c r="U95" s="556"/>
      <c r="V95" s="556"/>
      <c r="W95" s="556"/>
      <c r="X95" s="556"/>
      <c r="Y95" s="556"/>
      <c r="Z95" s="556"/>
      <c r="AA95" s="556"/>
      <c r="AB95" s="556"/>
      <c r="AC95" s="556"/>
      <c r="AD95" s="556"/>
      <c r="AE95" s="556"/>
      <c r="AF95" s="556"/>
      <c r="AG95" s="556"/>
    </row>
    <row r="96" spans="1:33" ht="71.849999999999994" customHeight="1">
      <c r="A96" s="1151"/>
      <c r="B96" s="1151"/>
      <c r="C96" s="1151"/>
      <c r="D96" s="1151"/>
      <c r="E96" s="1151"/>
      <c r="F96" s="1151"/>
      <c r="G96" s="1151"/>
      <c r="H96" s="554">
        <v>20</v>
      </c>
      <c r="I96" s="560" t="s">
        <v>4523</v>
      </c>
      <c r="J96" s="555" t="s">
        <v>5357</v>
      </c>
      <c r="Q96" s="556"/>
      <c r="R96" s="556"/>
      <c r="S96" s="556"/>
      <c r="T96" s="556"/>
      <c r="U96" s="556"/>
      <c r="V96" s="556"/>
      <c r="W96" s="556"/>
      <c r="X96" s="556"/>
      <c r="Y96" s="556"/>
      <c r="Z96" s="556"/>
      <c r="AA96" s="556"/>
      <c r="AB96" s="556"/>
      <c r="AC96" s="556"/>
      <c r="AD96" s="556"/>
      <c r="AE96" s="556"/>
      <c r="AF96" s="556"/>
      <c r="AG96" s="556"/>
    </row>
    <row r="97" spans="1:33" ht="71.849999999999994" customHeight="1">
      <c r="A97" s="1151"/>
      <c r="B97" s="1151"/>
      <c r="C97" s="1151"/>
      <c r="D97" s="1151"/>
      <c r="E97" s="1151"/>
      <c r="F97" s="1151"/>
      <c r="G97" s="1151"/>
      <c r="H97" s="554">
        <v>21</v>
      </c>
      <c r="I97" s="560" t="s">
        <v>4522</v>
      </c>
      <c r="J97" s="555" t="s">
        <v>5358</v>
      </c>
      <c r="Q97" s="556"/>
      <c r="R97" s="556"/>
      <c r="S97" s="556"/>
      <c r="T97" s="556"/>
      <c r="U97" s="556"/>
      <c r="V97" s="556"/>
      <c r="W97" s="556"/>
      <c r="X97" s="556"/>
      <c r="Y97" s="556"/>
      <c r="Z97" s="556"/>
      <c r="AA97" s="556"/>
      <c r="AB97" s="556"/>
      <c r="AC97" s="556"/>
      <c r="AD97" s="556"/>
      <c r="AE97" s="556"/>
      <c r="AF97" s="556"/>
      <c r="AG97" s="556"/>
    </row>
    <row r="98" spans="1:33" ht="71.849999999999994" customHeight="1">
      <c r="A98" s="1151"/>
      <c r="B98" s="1151"/>
      <c r="C98" s="1151"/>
      <c r="D98" s="1151"/>
      <c r="E98" s="1151"/>
      <c r="F98" s="1151"/>
      <c r="G98" s="1151"/>
      <c r="H98" s="554">
        <v>22</v>
      </c>
      <c r="I98" s="560" t="s">
        <v>4521</v>
      </c>
      <c r="J98" s="555" t="s">
        <v>5359</v>
      </c>
      <c r="Q98" s="556"/>
      <c r="R98" s="556"/>
      <c r="S98" s="556"/>
      <c r="T98" s="556"/>
      <c r="U98" s="556"/>
      <c r="V98" s="556"/>
      <c r="W98" s="556"/>
      <c r="X98" s="556"/>
      <c r="Y98" s="556"/>
      <c r="Z98" s="556"/>
      <c r="AA98" s="556"/>
      <c r="AB98" s="556"/>
      <c r="AC98" s="556"/>
      <c r="AD98" s="556"/>
      <c r="AE98" s="556"/>
      <c r="AF98" s="556"/>
      <c r="AG98" s="556"/>
    </row>
    <row r="99" spans="1:33" ht="71.849999999999994" customHeight="1">
      <c r="A99" s="1151"/>
      <c r="B99" s="1151"/>
      <c r="C99" s="1151"/>
      <c r="D99" s="1151"/>
      <c r="E99" s="1151"/>
      <c r="F99" s="1151"/>
      <c r="G99" s="1151"/>
      <c r="H99" s="554">
        <v>23</v>
      </c>
      <c r="I99" s="560" t="s">
        <v>4520</v>
      </c>
      <c r="J99" s="555" t="s">
        <v>5360</v>
      </c>
      <c r="Q99" s="556"/>
      <c r="R99" s="556"/>
      <c r="S99" s="556"/>
      <c r="T99" s="556"/>
      <c r="U99" s="556"/>
      <c r="V99" s="556"/>
      <c r="W99" s="556"/>
      <c r="X99" s="556"/>
      <c r="Y99" s="556"/>
      <c r="Z99" s="556"/>
      <c r="AA99" s="556"/>
      <c r="AB99" s="556"/>
      <c r="AC99" s="556"/>
      <c r="AD99" s="556"/>
      <c r="AE99" s="556"/>
      <c r="AF99" s="556"/>
      <c r="AG99" s="556"/>
    </row>
    <row r="100" spans="1:33" ht="71.849999999999994" customHeight="1">
      <c r="A100" s="1151"/>
      <c r="B100" s="1151"/>
      <c r="C100" s="1151"/>
      <c r="D100" s="1151"/>
      <c r="E100" s="1151"/>
      <c r="F100" s="1151"/>
      <c r="G100" s="1151"/>
      <c r="H100" s="554">
        <v>24</v>
      </c>
      <c r="I100" s="560" t="s">
        <v>4450</v>
      </c>
      <c r="J100" s="555" t="s">
        <v>5361</v>
      </c>
      <c r="Q100" s="556"/>
      <c r="R100" s="556"/>
      <c r="S100" s="556"/>
      <c r="T100" s="556"/>
      <c r="U100" s="556"/>
      <c r="V100" s="556"/>
      <c r="W100" s="556"/>
      <c r="X100" s="556"/>
      <c r="Y100" s="556"/>
      <c r="Z100" s="556"/>
      <c r="AA100" s="556"/>
      <c r="AB100" s="556"/>
      <c r="AC100" s="556"/>
      <c r="AD100" s="556"/>
      <c r="AE100" s="556"/>
      <c r="AF100" s="556"/>
      <c r="AG100" s="556"/>
    </row>
    <row r="101" spans="1:33" ht="71.849999999999994" customHeight="1">
      <c r="A101" s="1151"/>
      <c r="B101" s="1151"/>
      <c r="C101" s="1151"/>
      <c r="D101" s="1151"/>
      <c r="E101" s="1151"/>
      <c r="F101" s="1151"/>
      <c r="G101" s="1151"/>
      <c r="H101" s="554">
        <v>25</v>
      </c>
      <c r="I101" s="560" t="s">
        <v>4519</v>
      </c>
      <c r="J101" s="555" t="s">
        <v>5362</v>
      </c>
      <c r="Q101" s="556"/>
      <c r="R101" s="556"/>
      <c r="S101" s="556"/>
      <c r="T101" s="556"/>
      <c r="U101" s="556"/>
      <c r="V101" s="556"/>
      <c r="W101" s="556"/>
      <c r="X101" s="556"/>
      <c r="Y101" s="556"/>
      <c r="Z101" s="556"/>
      <c r="AA101" s="556"/>
      <c r="AB101" s="556"/>
      <c r="AC101" s="556"/>
      <c r="AD101" s="556"/>
      <c r="AE101" s="556"/>
      <c r="AF101" s="556"/>
      <c r="AG101" s="556"/>
    </row>
    <row r="102" spans="1:33" ht="71.849999999999994" customHeight="1">
      <c r="A102" s="1151"/>
      <c r="B102" s="1151"/>
      <c r="C102" s="1151"/>
      <c r="D102" s="1151"/>
      <c r="E102" s="1151"/>
      <c r="F102" s="1151"/>
      <c r="G102" s="1151"/>
      <c r="H102" s="554">
        <v>26</v>
      </c>
      <c r="I102" s="560" t="s">
        <v>4518</v>
      </c>
      <c r="J102" s="555" t="s">
        <v>5363</v>
      </c>
      <c r="Q102" s="556"/>
      <c r="R102" s="556"/>
      <c r="S102" s="556"/>
      <c r="T102" s="556"/>
      <c r="U102" s="556"/>
      <c r="V102" s="556"/>
      <c r="W102" s="556"/>
      <c r="X102" s="556"/>
      <c r="Y102" s="556"/>
      <c r="Z102" s="556"/>
      <c r="AA102" s="556"/>
      <c r="AB102" s="556"/>
      <c r="AC102" s="556"/>
      <c r="AD102" s="556"/>
      <c r="AE102" s="556"/>
      <c r="AF102" s="556"/>
      <c r="AG102" s="556"/>
    </row>
    <row r="103" spans="1:33" ht="71.849999999999994" customHeight="1">
      <c r="A103" s="1151"/>
      <c r="B103" s="1151"/>
      <c r="C103" s="1151"/>
      <c r="D103" s="1151"/>
      <c r="E103" s="1151"/>
      <c r="F103" s="1151"/>
      <c r="G103" s="1151"/>
      <c r="H103" s="554">
        <v>27</v>
      </c>
      <c r="I103" s="560" t="s">
        <v>4517</v>
      </c>
      <c r="J103" s="555" t="s">
        <v>5364</v>
      </c>
      <c r="Q103" s="556"/>
      <c r="R103" s="556"/>
      <c r="S103" s="556"/>
      <c r="T103" s="556"/>
      <c r="U103" s="556"/>
      <c r="V103" s="556"/>
      <c r="W103" s="556"/>
      <c r="X103" s="556"/>
      <c r="Y103" s="556"/>
      <c r="Z103" s="556"/>
      <c r="AA103" s="556"/>
      <c r="AB103" s="556"/>
      <c r="AC103" s="556"/>
      <c r="AD103" s="556"/>
      <c r="AE103" s="556"/>
      <c r="AF103" s="556"/>
      <c r="AG103" s="556"/>
    </row>
    <row r="104" spans="1:33" ht="71.849999999999994" customHeight="1">
      <c r="A104" s="1151"/>
      <c r="B104" s="1151"/>
      <c r="C104" s="1151"/>
      <c r="D104" s="1151"/>
      <c r="E104" s="1151"/>
      <c r="F104" s="1151"/>
      <c r="G104" s="1151"/>
      <c r="H104" s="554">
        <v>28</v>
      </c>
      <c r="I104" s="560" t="s">
        <v>4429</v>
      </c>
      <c r="J104" s="555" t="s">
        <v>5288</v>
      </c>
      <c r="Q104" s="556"/>
      <c r="R104" s="556"/>
      <c r="S104" s="556"/>
      <c r="T104" s="556"/>
      <c r="U104" s="556"/>
      <c r="V104" s="556"/>
      <c r="W104" s="556"/>
      <c r="X104" s="556"/>
      <c r="Y104" s="556"/>
      <c r="Z104" s="556"/>
      <c r="AA104" s="556"/>
      <c r="AB104" s="556"/>
      <c r="AC104" s="556"/>
      <c r="AD104" s="556"/>
      <c r="AE104" s="556"/>
      <c r="AF104" s="556"/>
      <c r="AG104" s="556"/>
    </row>
    <row r="105" spans="1:33" ht="71.849999999999994" customHeight="1">
      <c r="A105" s="1151"/>
      <c r="B105" s="1151"/>
      <c r="C105" s="1151"/>
      <c r="D105" s="1151"/>
      <c r="E105" s="1151"/>
      <c r="F105" s="1151"/>
      <c r="G105" s="1151"/>
      <c r="H105" s="554">
        <v>29</v>
      </c>
      <c r="I105" s="560" t="s">
        <v>4516</v>
      </c>
      <c r="J105" s="555" t="s">
        <v>5365</v>
      </c>
      <c r="Q105" s="556"/>
      <c r="R105" s="556"/>
      <c r="S105" s="556"/>
      <c r="T105" s="556"/>
      <c r="U105" s="556"/>
      <c r="V105" s="556"/>
      <c r="W105" s="556"/>
      <c r="X105" s="556"/>
      <c r="Y105" s="556"/>
      <c r="Z105" s="556"/>
      <c r="AA105" s="556"/>
      <c r="AB105" s="556"/>
      <c r="AC105" s="556"/>
      <c r="AD105" s="556"/>
      <c r="AE105" s="556"/>
      <c r="AF105" s="556"/>
      <c r="AG105" s="556"/>
    </row>
    <row r="106" spans="1:33" ht="71.849999999999994" customHeight="1">
      <c r="A106" s="1151"/>
      <c r="B106" s="1151"/>
      <c r="C106" s="1151"/>
      <c r="D106" s="1151"/>
      <c r="E106" s="1151"/>
      <c r="F106" s="1151"/>
      <c r="G106" s="1151"/>
      <c r="H106" s="554">
        <v>30</v>
      </c>
      <c r="I106" s="560" t="s">
        <v>4515</v>
      </c>
      <c r="J106" s="555" t="s">
        <v>5365</v>
      </c>
      <c r="Q106" s="556"/>
      <c r="R106" s="556"/>
      <c r="S106" s="556"/>
      <c r="T106" s="556"/>
      <c r="U106" s="556"/>
      <c r="V106" s="556"/>
      <c r="W106" s="556"/>
      <c r="X106" s="556"/>
      <c r="Y106" s="556"/>
      <c r="Z106" s="556"/>
      <c r="AA106" s="556"/>
      <c r="AB106" s="556"/>
      <c r="AC106" s="556"/>
      <c r="AD106" s="556"/>
      <c r="AE106" s="556"/>
      <c r="AF106" s="556"/>
      <c r="AG106" s="556"/>
    </row>
    <row r="107" spans="1:33" ht="71.849999999999994" customHeight="1">
      <c r="A107" s="1151"/>
      <c r="B107" s="1151"/>
      <c r="C107" s="1151"/>
      <c r="D107" s="1151"/>
      <c r="E107" s="1151"/>
      <c r="F107" s="1151"/>
      <c r="G107" s="1151"/>
      <c r="H107" s="554">
        <v>31</v>
      </c>
      <c r="I107" s="560" t="s">
        <v>4514</v>
      </c>
      <c r="J107" s="555" t="s">
        <v>5361</v>
      </c>
      <c r="Q107" s="556"/>
      <c r="R107" s="556"/>
      <c r="S107" s="556"/>
      <c r="T107" s="556"/>
      <c r="U107" s="556"/>
      <c r="V107" s="556"/>
      <c r="W107" s="556"/>
      <c r="X107" s="556"/>
      <c r="Y107" s="556"/>
      <c r="Z107" s="556"/>
      <c r="AA107" s="556"/>
      <c r="AB107" s="556"/>
      <c r="AC107" s="556"/>
      <c r="AD107" s="556"/>
      <c r="AE107" s="556"/>
      <c r="AF107" s="556"/>
      <c r="AG107" s="556"/>
    </row>
    <row r="108" spans="1:33" ht="71.849999999999994" customHeight="1">
      <c r="A108" s="1151"/>
      <c r="B108" s="1151"/>
      <c r="C108" s="1151"/>
      <c r="D108" s="1151"/>
      <c r="E108" s="1151"/>
      <c r="F108" s="1151"/>
      <c r="G108" s="1151"/>
      <c r="H108" s="554">
        <v>32</v>
      </c>
      <c r="I108" s="560" t="s">
        <v>4450</v>
      </c>
      <c r="J108" s="555" t="s">
        <v>5361</v>
      </c>
      <c r="Q108" s="556"/>
      <c r="R108" s="556"/>
      <c r="S108" s="556"/>
      <c r="T108" s="556"/>
      <c r="U108" s="556"/>
      <c r="V108" s="556"/>
      <c r="W108" s="556"/>
      <c r="X108" s="556"/>
      <c r="Y108" s="556"/>
      <c r="Z108" s="556"/>
      <c r="AA108" s="556"/>
      <c r="AB108" s="556"/>
      <c r="AC108" s="556"/>
      <c r="AD108" s="556"/>
      <c r="AE108" s="556"/>
      <c r="AF108" s="556"/>
      <c r="AG108" s="556"/>
    </row>
    <row r="109" spans="1:33" ht="71.849999999999994" customHeight="1">
      <c r="A109" s="1151"/>
      <c r="B109" s="1151"/>
      <c r="C109" s="1151"/>
      <c r="D109" s="1151"/>
      <c r="E109" s="1151"/>
      <c r="F109" s="1151"/>
      <c r="G109" s="1151"/>
      <c r="H109" s="554">
        <v>33</v>
      </c>
      <c r="I109" s="560" t="s">
        <v>4513</v>
      </c>
      <c r="J109" s="560" t="s">
        <v>5361</v>
      </c>
      <c r="Q109" s="556"/>
      <c r="R109" s="556"/>
      <c r="S109" s="556"/>
      <c r="T109" s="556"/>
      <c r="U109" s="556"/>
      <c r="V109" s="556"/>
      <c r="W109" s="556"/>
      <c r="X109" s="556"/>
      <c r="Y109" s="556"/>
      <c r="Z109" s="556"/>
      <c r="AA109" s="556"/>
      <c r="AB109" s="556"/>
      <c r="AC109" s="556"/>
      <c r="AD109" s="556"/>
      <c r="AE109" s="556"/>
      <c r="AF109" s="556"/>
      <c r="AG109" s="556"/>
    </row>
    <row r="110" spans="1:33" ht="71.849999999999994" customHeight="1">
      <c r="A110" s="1151"/>
      <c r="B110" s="1151"/>
      <c r="C110" s="1151"/>
      <c r="D110" s="1151"/>
      <c r="E110" s="1151"/>
      <c r="F110" s="1151"/>
      <c r="G110" s="1151"/>
      <c r="H110" s="554">
        <v>34</v>
      </c>
      <c r="I110" s="560" t="s">
        <v>4512</v>
      </c>
      <c r="J110" s="555" t="s">
        <v>5366</v>
      </c>
      <c r="Q110" s="556"/>
      <c r="R110" s="556"/>
      <c r="S110" s="556"/>
      <c r="T110" s="556"/>
      <c r="U110" s="556"/>
      <c r="V110" s="556"/>
      <c r="W110" s="556"/>
      <c r="X110" s="556"/>
      <c r="Y110" s="556"/>
      <c r="Z110" s="556"/>
      <c r="AA110" s="556"/>
      <c r="AB110" s="556"/>
      <c r="AC110" s="556"/>
      <c r="AD110" s="556"/>
      <c r="AE110" s="556"/>
      <c r="AF110" s="556"/>
      <c r="AG110" s="556"/>
    </row>
    <row r="111" spans="1:33" ht="71.849999999999994" customHeight="1">
      <c r="A111" s="1152" t="s">
        <v>5367</v>
      </c>
      <c r="B111" s="1152"/>
      <c r="C111" s="1152"/>
      <c r="D111" s="1152"/>
      <c r="E111" s="1152"/>
      <c r="F111" s="1152"/>
      <c r="G111" s="1152"/>
      <c r="H111" s="1152"/>
      <c r="I111" s="1152"/>
      <c r="J111" s="1152"/>
      <c r="Q111" s="556"/>
      <c r="R111" s="556"/>
      <c r="S111" s="556"/>
      <c r="T111" s="556"/>
      <c r="U111" s="556"/>
      <c r="V111" s="556"/>
      <c r="W111" s="556"/>
      <c r="X111" s="556"/>
      <c r="Y111" s="556"/>
      <c r="Z111" s="556"/>
      <c r="AA111" s="556"/>
      <c r="AB111" s="556"/>
      <c r="AC111" s="556"/>
      <c r="AD111" s="556"/>
      <c r="AE111" s="556"/>
      <c r="AF111" s="556"/>
      <c r="AG111" s="556"/>
    </row>
    <row r="112" spans="1:33" ht="71.849999999999994" customHeight="1">
      <c r="A112" s="1151"/>
      <c r="B112" s="1151"/>
      <c r="C112" s="1151"/>
      <c r="D112" s="1151"/>
      <c r="E112" s="1151"/>
      <c r="F112" s="1151"/>
      <c r="G112" s="1151"/>
      <c r="H112" s="557" t="s">
        <v>4439</v>
      </c>
      <c r="I112" s="558" t="s">
        <v>5279</v>
      </c>
      <c r="J112" s="559" t="s">
        <v>3922</v>
      </c>
      <c r="Q112" s="556"/>
      <c r="R112" s="556"/>
      <c r="S112" s="556"/>
      <c r="T112" s="556"/>
      <c r="U112" s="556"/>
      <c r="V112" s="556"/>
      <c r="W112" s="556"/>
      <c r="X112" s="556"/>
      <c r="Y112" s="556"/>
      <c r="Z112" s="556"/>
      <c r="AA112" s="556"/>
      <c r="AB112" s="556"/>
      <c r="AC112" s="556"/>
      <c r="AD112" s="556"/>
      <c r="AE112" s="556"/>
      <c r="AF112" s="556"/>
      <c r="AG112" s="556"/>
    </row>
    <row r="113" spans="1:33" ht="71.849999999999994" customHeight="1">
      <c r="A113" s="1151"/>
      <c r="B113" s="1151"/>
      <c r="C113" s="1151"/>
      <c r="D113" s="1151"/>
      <c r="E113" s="1151"/>
      <c r="F113" s="1151"/>
      <c r="G113" s="1151"/>
      <c r="H113" s="554">
        <v>1</v>
      </c>
      <c r="I113" s="561" t="s">
        <v>4511</v>
      </c>
      <c r="J113" s="555" t="s">
        <v>5368</v>
      </c>
      <c r="Q113" s="556"/>
      <c r="R113" s="556"/>
      <c r="S113" s="556"/>
      <c r="T113" s="556"/>
      <c r="U113" s="556"/>
      <c r="V113" s="556"/>
      <c r="W113" s="556"/>
      <c r="X113" s="556"/>
      <c r="Y113" s="556"/>
      <c r="Z113" s="556"/>
      <c r="AA113" s="556"/>
      <c r="AB113" s="556"/>
      <c r="AC113" s="556"/>
      <c r="AD113" s="556"/>
      <c r="AE113" s="556"/>
      <c r="AF113" s="556"/>
      <c r="AG113" s="556"/>
    </row>
    <row r="114" spans="1:33" ht="71.849999999999994" customHeight="1">
      <c r="A114" s="1151"/>
      <c r="B114" s="1151"/>
      <c r="C114" s="1151"/>
      <c r="D114" s="1151"/>
      <c r="E114" s="1151"/>
      <c r="F114" s="1151"/>
      <c r="G114" s="1151"/>
      <c r="H114" s="554">
        <v>2</v>
      </c>
      <c r="I114" s="561" t="s">
        <v>4510</v>
      </c>
      <c r="J114" s="555" t="s">
        <v>5369</v>
      </c>
      <c r="Q114" s="556"/>
      <c r="R114" s="556"/>
      <c r="S114" s="556"/>
      <c r="T114" s="556"/>
      <c r="U114" s="556"/>
      <c r="V114" s="556"/>
      <c r="W114" s="556"/>
      <c r="X114" s="556"/>
      <c r="Y114" s="556"/>
      <c r="Z114" s="556"/>
      <c r="AA114" s="556"/>
      <c r="AB114" s="556"/>
      <c r="AC114" s="556"/>
      <c r="AD114" s="556"/>
      <c r="AE114" s="556"/>
      <c r="AF114" s="556"/>
      <c r="AG114" s="556"/>
    </row>
    <row r="115" spans="1:33" ht="71.849999999999994" customHeight="1">
      <c r="A115" s="1151"/>
      <c r="B115" s="1151"/>
      <c r="C115" s="1151"/>
      <c r="D115" s="1151"/>
      <c r="E115" s="1151"/>
      <c r="F115" s="1151"/>
      <c r="G115" s="1151"/>
      <c r="H115" s="554">
        <v>3</v>
      </c>
      <c r="I115" s="561" t="s">
        <v>4509</v>
      </c>
      <c r="J115" s="555" t="s">
        <v>5370</v>
      </c>
      <c r="Q115" s="556"/>
      <c r="R115" s="556"/>
      <c r="S115" s="556"/>
      <c r="T115" s="556"/>
      <c r="U115" s="556"/>
      <c r="V115" s="556"/>
      <c r="W115" s="556"/>
      <c r="X115" s="556"/>
      <c r="Y115" s="556"/>
      <c r="Z115" s="556"/>
      <c r="AA115" s="556"/>
      <c r="AB115" s="556"/>
      <c r="AC115" s="556"/>
      <c r="AD115" s="556"/>
      <c r="AE115" s="556"/>
      <c r="AF115" s="556"/>
      <c r="AG115" s="556"/>
    </row>
    <row r="116" spans="1:33" ht="71.849999999999994" customHeight="1">
      <c r="A116" s="1151"/>
      <c r="B116" s="1151"/>
      <c r="C116" s="1151"/>
      <c r="D116" s="1151"/>
      <c r="E116" s="1151"/>
      <c r="F116" s="1151"/>
      <c r="G116" s="1151"/>
      <c r="H116" s="554">
        <v>4</v>
      </c>
      <c r="I116" s="561" t="s">
        <v>4508</v>
      </c>
      <c r="J116" s="555" t="s">
        <v>5371</v>
      </c>
      <c r="Q116" s="556"/>
      <c r="R116" s="556"/>
      <c r="S116" s="556"/>
      <c r="T116" s="556"/>
      <c r="U116" s="556"/>
      <c r="V116" s="556"/>
      <c r="W116" s="556"/>
      <c r="X116" s="556"/>
      <c r="Y116" s="556"/>
      <c r="Z116" s="556"/>
      <c r="AA116" s="556"/>
      <c r="AB116" s="556"/>
      <c r="AC116" s="556"/>
      <c r="AD116" s="556"/>
      <c r="AE116" s="556"/>
      <c r="AF116" s="556"/>
      <c r="AG116" s="556"/>
    </row>
    <row r="117" spans="1:33" ht="71.849999999999994" customHeight="1">
      <c r="A117" s="1151"/>
      <c r="B117" s="1151"/>
      <c r="C117" s="1151"/>
      <c r="D117" s="1151"/>
      <c r="E117" s="1151"/>
      <c r="F117" s="1151"/>
      <c r="G117" s="1151"/>
      <c r="H117" s="554">
        <v>5</v>
      </c>
      <c r="I117" s="562" t="s">
        <v>4507</v>
      </c>
      <c r="J117" s="555" t="s">
        <v>5372</v>
      </c>
      <c r="Q117" s="556"/>
      <c r="R117" s="556"/>
      <c r="S117" s="556"/>
      <c r="T117" s="556"/>
      <c r="U117" s="556"/>
      <c r="V117" s="556"/>
      <c r="W117" s="556"/>
      <c r="X117" s="556"/>
      <c r="Y117" s="556"/>
      <c r="Z117" s="556"/>
      <c r="AA117" s="556"/>
      <c r="AB117" s="556"/>
      <c r="AC117" s="556"/>
      <c r="AD117" s="556"/>
      <c r="AE117" s="556"/>
      <c r="AF117" s="556"/>
      <c r="AG117" s="556"/>
    </row>
    <row r="118" spans="1:33" ht="71.849999999999994" customHeight="1">
      <c r="A118" s="1151"/>
      <c r="B118" s="1151"/>
      <c r="C118" s="1151"/>
      <c r="D118" s="1151"/>
      <c r="E118" s="1151"/>
      <c r="F118" s="1151"/>
      <c r="G118" s="1151"/>
      <c r="H118" s="554">
        <v>6</v>
      </c>
      <c r="I118" s="563" t="s">
        <v>4506</v>
      </c>
      <c r="J118" s="555" t="s">
        <v>5373</v>
      </c>
      <c r="Q118" s="556"/>
      <c r="R118" s="556"/>
      <c r="S118" s="556"/>
      <c r="T118" s="556"/>
      <c r="U118" s="556"/>
      <c r="V118" s="556"/>
      <c r="W118" s="556"/>
      <c r="X118" s="556"/>
      <c r="Y118" s="556"/>
      <c r="Z118" s="556"/>
      <c r="AA118" s="556"/>
      <c r="AB118" s="556"/>
      <c r="AC118" s="556"/>
      <c r="AD118" s="556"/>
      <c r="AE118" s="556"/>
      <c r="AF118" s="556"/>
      <c r="AG118" s="556"/>
    </row>
    <row r="119" spans="1:33" ht="71.849999999999994" customHeight="1">
      <c r="A119" s="1151"/>
      <c r="B119" s="1151"/>
      <c r="C119" s="1151"/>
      <c r="D119" s="1151"/>
      <c r="E119" s="1151"/>
      <c r="F119" s="1151"/>
      <c r="G119" s="1151"/>
      <c r="H119" s="554">
        <v>7</v>
      </c>
      <c r="I119" s="561" t="s">
        <v>4505</v>
      </c>
      <c r="J119" s="555" t="s">
        <v>5374</v>
      </c>
      <c r="Q119" s="556"/>
      <c r="R119" s="556"/>
      <c r="S119" s="556"/>
      <c r="T119" s="556"/>
      <c r="U119" s="556"/>
      <c r="V119" s="556"/>
      <c r="W119" s="556"/>
      <c r="X119" s="556"/>
      <c r="Y119" s="556"/>
      <c r="Z119" s="556"/>
      <c r="AA119" s="556"/>
      <c r="AB119" s="556"/>
      <c r="AC119" s="556"/>
      <c r="AD119" s="556"/>
      <c r="AE119" s="556"/>
      <c r="AF119" s="556"/>
      <c r="AG119" s="556"/>
    </row>
    <row r="120" spans="1:33" ht="71.849999999999994" customHeight="1">
      <c r="A120" s="1151"/>
      <c r="B120" s="1151"/>
      <c r="C120" s="1151"/>
      <c r="D120" s="1151"/>
      <c r="E120" s="1151"/>
      <c r="F120" s="1151"/>
      <c r="G120" s="1151"/>
      <c r="H120" s="554">
        <v>8</v>
      </c>
      <c r="I120" s="561" t="s">
        <v>4504</v>
      </c>
      <c r="J120" s="555" t="s">
        <v>5375</v>
      </c>
      <c r="Q120" s="556"/>
      <c r="R120" s="556"/>
      <c r="S120" s="556"/>
      <c r="T120" s="556"/>
      <c r="U120" s="556"/>
      <c r="V120" s="556"/>
      <c r="W120" s="556"/>
      <c r="X120" s="556"/>
      <c r="Y120" s="556"/>
      <c r="Z120" s="556"/>
      <c r="AA120" s="556"/>
      <c r="AB120" s="556"/>
      <c r="AC120" s="556"/>
      <c r="AD120" s="556"/>
      <c r="AE120" s="556"/>
      <c r="AF120" s="556"/>
      <c r="AG120" s="556"/>
    </row>
    <row r="121" spans="1:33" ht="71.849999999999994" customHeight="1">
      <c r="A121" s="1151"/>
      <c r="B121" s="1151"/>
      <c r="C121" s="1151"/>
      <c r="D121" s="1151"/>
      <c r="E121" s="1151"/>
      <c r="F121" s="1151"/>
      <c r="G121" s="1151"/>
      <c r="H121" s="554">
        <v>9</v>
      </c>
      <c r="I121" s="562" t="s">
        <v>4503</v>
      </c>
      <c r="J121" s="555" t="s">
        <v>5376</v>
      </c>
      <c r="Q121" s="556"/>
      <c r="R121" s="556"/>
      <c r="S121" s="556"/>
      <c r="T121" s="556"/>
      <c r="U121" s="556"/>
      <c r="V121" s="556"/>
      <c r="W121" s="556"/>
      <c r="X121" s="556"/>
      <c r="Y121" s="556"/>
      <c r="Z121" s="556"/>
      <c r="AA121" s="556"/>
      <c r="AB121" s="556"/>
      <c r="AC121" s="556"/>
      <c r="AD121" s="556"/>
      <c r="AE121" s="556"/>
      <c r="AF121" s="556"/>
      <c r="AG121" s="556"/>
    </row>
    <row r="122" spans="1:33" ht="71.849999999999994" customHeight="1">
      <c r="A122" s="1151"/>
      <c r="B122" s="1151"/>
      <c r="C122" s="1151"/>
      <c r="D122" s="1151"/>
      <c r="E122" s="1151"/>
      <c r="F122" s="1151"/>
      <c r="G122" s="1151"/>
      <c r="H122" s="554">
        <v>10</v>
      </c>
      <c r="I122" s="562" t="s">
        <v>4502</v>
      </c>
      <c r="J122" s="555" t="s">
        <v>5377</v>
      </c>
      <c r="Q122" s="556"/>
      <c r="R122" s="556"/>
      <c r="S122" s="556"/>
      <c r="T122" s="556"/>
      <c r="U122" s="556"/>
      <c r="V122" s="556"/>
      <c r="W122" s="556"/>
      <c r="X122" s="556"/>
      <c r="Y122" s="556"/>
      <c r="Z122" s="556"/>
      <c r="AA122" s="556"/>
      <c r="AB122" s="556"/>
      <c r="AC122" s="556"/>
      <c r="AD122" s="556"/>
      <c r="AE122" s="556"/>
      <c r="AF122" s="556"/>
      <c r="AG122" s="556"/>
    </row>
    <row r="123" spans="1:33" ht="71.849999999999994" customHeight="1">
      <c r="A123" s="1151"/>
      <c r="B123" s="1151"/>
      <c r="C123" s="1151"/>
      <c r="D123" s="1151"/>
      <c r="E123" s="1151"/>
      <c r="F123" s="1151"/>
      <c r="G123" s="1151"/>
      <c r="H123" s="554">
        <v>11</v>
      </c>
      <c r="I123" s="561" t="s">
        <v>4429</v>
      </c>
      <c r="J123" s="555" t="s">
        <v>4391</v>
      </c>
      <c r="Q123" s="556"/>
      <c r="R123" s="556"/>
      <c r="S123" s="556"/>
      <c r="T123" s="556"/>
      <c r="U123" s="556"/>
      <c r="V123" s="556"/>
      <c r="W123" s="556"/>
      <c r="X123" s="556"/>
      <c r="Y123" s="556"/>
      <c r="Z123" s="556"/>
      <c r="AA123" s="556"/>
      <c r="AB123" s="556"/>
      <c r="AC123" s="556"/>
      <c r="AD123" s="556"/>
      <c r="AE123" s="556"/>
      <c r="AF123" s="556"/>
      <c r="AG123" s="556"/>
    </row>
    <row r="124" spans="1:33" ht="71.849999999999994" customHeight="1">
      <c r="A124" s="1151"/>
      <c r="B124" s="1151"/>
      <c r="C124" s="1151"/>
      <c r="D124" s="1151"/>
      <c r="E124" s="1151"/>
      <c r="F124" s="1151"/>
      <c r="G124" s="1151"/>
      <c r="H124" s="554">
        <v>12</v>
      </c>
      <c r="I124" s="561" t="s">
        <v>4501</v>
      </c>
      <c r="J124" s="555"/>
      <c r="Q124" s="556"/>
      <c r="R124" s="556"/>
      <c r="S124" s="556"/>
      <c r="T124" s="556"/>
      <c r="U124" s="556"/>
      <c r="V124" s="556"/>
      <c r="W124" s="556"/>
      <c r="X124" s="556"/>
      <c r="Y124" s="556"/>
      <c r="Z124" s="556"/>
      <c r="AA124" s="556"/>
      <c r="AB124" s="556"/>
      <c r="AC124" s="556"/>
      <c r="AD124" s="556"/>
      <c r="AE124" s="556"/>
      <c r="AF124" s="556"/>
      <c r="AG124" s="556"/>
    </row>
    <row r="125" spans="1:33" ht="71.849999999999994" customHeight="1">
      <c r="A125" s="1151"/>
      <c r="B125" s="1151"/>
      <c r="C125" s="1151"/>
      <c r="D125" s="1151"/>
      <c r="E125" s="1151"/>
      <c r="F125" s="1151"/>
      <c r="G125" s="1151"/>
      <c r="H125" s="554">
        <v>13</v>
      </c>
      <c r="I125" s="562" t="s">
        <v>4500</v>
      </c>
      <c r="J125" s="555" t="s">
        <v>4391</v>
      </c>
      <c r="Q125" s="556"/>
      <c r="R125" s="556"/>
      <c r="S125" s="556"/>
      <c r="T125" s="556"/>
      <c r="U125" s="556"/>
      <c r="V125" s="556"/>
      <c r="W125" s="556"/>
      <c r="X125" s="556"/>
      <c r="Y125" s="556"/>
      <c r="Z125" s="556"/>
      <c r="AA125" s="556"/>
      <c r="AB125" s="556"/>
      <c r="AC125" s="556"/>
      <c r="AD125" s="556"/>
      <c r="AE125" s="556"/>
      <c r="AF125" s="556"/>
      <c r="AG125" s="556"/>
    </row>
    <row r="126" spans="1:33" ht="71.849999999999994" customHeight="1">
      <c r="A126" s="1151"/>
      <c r="B126" s="1151"/>
      <c r="C126" s="1151"/>
      <c r="D126" s="1151"/>
      <c r="E126" s="1151"/>
      <c r="F126" s="1151"/>
      <c r="G126" s="1151"/>
      <c r="H126" s="554">
        <v>14</v>
      </c>
      <c r="I126" s="561" t="s">
        <v>4499</v>
      </c>
      <c r="J126" s="555" t="s">
        <v>4391</v>
      </c>
      <c r="Q126" s="556"/>
      <c r="R126" s="556"/>
      <c r="S126" s="556"/>
      <c r="T126" s="556"/>
      <c r="U126" s="556"/>
      <c r="V126" s="556"/>
      <c r="W126" s="556"/>
      <c r="X126" s="556"/>
      <c r="Y126" s="556"/>
      <c r="Z126" s="556"/>
      <c r="AA126" s="556"/>
      <c r="AB126" s="556"/>
      <c r="AC126" s="556"/>
      <c r="AD126" s="556"/>
      <c r="AE126" s="556"/>
      <c r="AF126" s="556"/>
      <c r="AG126" s="556"/>
    </row>
    <row r="127" spans="1:33" ht="71.849999999999994" customHeight="1">
      <c r="A127" s="1151"/>
      <c r="B127" s="1151"/>
      <c r="C127" s="1151"/>
      <c r="D127" s="1151"/>
      <c r="E127" s="1151"/>
      <c r="F127" s="1151"/>
      <c r="G127" s="1151"/>
      <c r="H127" s="554">
        <v>15</v>
      </c>
      <c r="I127" s="561" t="s">
        <v>4498</v>
      </c>
      <c r="J127" s="555" t="s">
        <v>5282</v>
      </c>
      <c r="Q127" s="556"/>
      <c r="R127" s="556"/>
      <c r="S127" s="556"/>
      <c r="T127" s="556"/>
      <c r="U127" s="556"/>
      <c r="V127" s="556"/>
      <c r="W127" s="556"/>
      <c r="X127" s="556"/>
      <c r="Y127" s="556"/>
      <c r="Z127" s="556"/>
      <c r="AA127" s="556"/>
      <c r="AB127" s="556"/>
      <c r="AC127" s="556"/>
      <c r="AD127" s="556"/>
      <c r="AE127" s="556"/>
      <c r="AF127" s="556"/>
      <c r="AG127" s="556"/>
    </row>
    <row r="128" spans="1:33" ht="71.849999999999994" customHeight="1">
      <c r="A128" s="1151"/>
      <c r="B128" s="1151"/>
      <c r="C128" s="1151"/>
      <c r="D128" s="1151"/>
      <c r="E128" s="1151"/>
      <c r="F128" s="1151"/>
      <c r="G128" s="1151"/>
      <c r="H128" s="554">
        <v>16</v>
      </c>
      <c r="I128" s="561" t="s">
        <v>4497</v>
      </c>
      <c r="J128" s="555" t="s">
        <v>5288</v>
      </c>
      <c r="Q128" s="556"/>
      <c r="R128" s="556"/>
      <c r="S128" s="556"/>
      <c r="T128" s="556"/>
      <c r="U128" s="556"/>
      <c r="V128" s="556"/>
      <c r="W128" s="556"/>
      <c r="X128" s="556"/>
      <c r="Y128" s="556"/>
      <c r="Z128" s="556"/>
      <c r="AA128" s="556"/>
      <c r="AB128" s="556"/>
      <c r="AC128" s="556"/>
      <c r="AD128" s="556"/>
      <c r="AE128" s="556"/>
      <c r="AF128" s="556"/>
      <c r="AG128" s="556"/>
    </row>
    <row r="129" spans="1:33" ht="71.849999999999994" customHeight="1">
      <c r="A129" s="1151"/>
      <c r="B129" s="1151"/>
      <c r="C129" s="1151"/>
      <c r="D129" s="1151"/>
      <c r="E129" s="1151"/>
      <c r="F129" s="1151"/>
      <c r="G129" s="1151"/>
      <c r="H129" s="554">
        <v>17</v>
      </c>
      <c r="I129" s="561" t="s">
        <v>4496</v>
      </c>
      <c r="J129" s="555" t="s">
        <v>5282</v>
      </c>
      <c r="Q129" s="556"/>
      <c r="R129" s="556"/>
      <c r="S129" s="556"/>
      <c r="T129" s="556"/>
      <c r="U129" s="556"/>
      <c r="V129" s="556"/>
      <c r="W129" s="556"/>
      <c r="X129" s="556"/>
      <c r="Y129" s="556"/>
      <c r="Z129" s="556"/>
      <c r="AA129" s="556"/>
      <c r="AB129" s="556"/>
      <c r="AC129" s="556"/>
      <c r="AD129" s="556"/>
      <c r="AE129" s="556"/>
      <c r="AF129" s="556"/>
      <c r="AG129" s="556"/>
    </row>
    <row r="130" spans="1:33" ht="71.849999999999994" customHeight="1">
      <c r="A130" s="1151"/>
      <c r="B130" s="1151"/>
      <c r="C130" s="1151"/>
      <c r="D130" s="1151"/>
      <c r="E130" s="1151"/>
      <c r="F130" s="1151"/>
      <c r="G130" s="1151"/>
      <c r="H130" s="554">
        <v>18</v>
      </c>
      <c r="I130" s="562" t="s">
        <v>4495</v>
      </c>
      <c r="J130" s="555" t="s">
        <v>5378</v>
      </c>
      <c r="Q130" s="556"/>
      <c r="R130" s="556"/>
      <c r="S130" s="556"/>
      <c r="T130" s="556"/>
      <c r="U130" s="556"/>
      <c r="V130" s="556"/>
      <c r="W130" s="556"/>
      <c r="X130" s="556"/>
      <c r="Y130" s="556"/>
      <c r="Z130" s="556"/>
      <c r="AA130" s="556"/>
      <c r="AB130" s="556"/>
      <c r="AC130" s="556"/>
      <c r="AD130" s="556"/>
      <c r="AE130" s="556"/>
      <c r="AF130" s="556"/>
      <c r="AG130" s="556"/>
    </row>
    <row r="131" spans="1:33" ht="71.849999999999994" customHeight="1">
      <c r="A131" s="1151"/>
      <c r="B131" s="1151"/>
      <c r="C131" s="1151"/>
      <c r="D131" s="1151"/>
      <c r="E131" s="1151"/>
      <c r="F131" s="1151"/>
      <c r="G131" s="1151"/>
      <c r="H131" s="554">
        <v>19</v>
      </c>
      <c r="I131" s="561" t="s">
        <v>4494</v>
      </c>
      <c r="J131" s="555" t="s">
        <v>5379</v>
      </c>
      <c r="Q131" s="556"/>
      <c r="R131" s="556"/>
      <c r="S131" s="556"/>
      <c r="T131" s="556"/>
      <c r="U131" s="556"/>
      <c r="V131" s="556"/>
      <c r="W131" s="556"/>
      <c r="X131" s="556"/>
      <c r="Y131" s="556"/>
      <c r="Z131" s="556"/>
      <c r="AA131" s="556"/>
      <c r="AB131" s="556"/>
      <c r="AC131" s="556"/>
      <c r="AD131" s="556"/>
      <c r="AE131" s="556"/>
      <c r="AF131" s="556"/>
      <c r="AG131" s="556"/>
    </row>
    <row r="132" spans="1:33" ht="71.849999999999994" customHeight="1">
      <c r="A132" s="1151"/>
      <c r="B132" s="1151"/>
      <c r="C132" s="1151"/>
      <c r="D132" s="1151"/>
      <c r="E132" s="1151"/>
      <c r="F132" s="1151"/>
      <c r="G132" s="1151"/>
      <c r="H132" s="554">
        <v>20</v>
      </c>
      <c r="I132" s="561" t="s">
        <v>4451</v>
      </c>
      <c r="J132" s="555" t="s">
        <v>5380</v>
      </c>
      <c r="Q132" s="556"/>
      <c r="R132" s="556"/>
      <c r="S132" s="556"/>
      <c r="T132" s="556"/>
      <c r="U132" s="556"/>
      <c r="V132" s="556"/>
      <c r="W132" s="556"/>
      <c r="X132" s="556"/>
      <c r="Y132" s="556"/>
      <c r="Z132" s="556"/>
      <c r="AA132" s="556"/>
      <c r="AB132" s="556"/>
      <c r="AC132" s="556"/>
      <c r="AD132" s="556"/>
      <c r="AE132" s="556"/>
      <c r="AF132" s="556"/>
      <c r="AG132" s="556"/>
    </row>
    <row r="133" spans="1:33" ht="71.849999999999994" customHeight="1">
      <c r="A133" s="1151"/>
      <c r="B133" s="1151"/>
      <c r="C133" s="1151"/>
      <c r="D133" s="1151"/>
      <c r="E133" s="1151"/>
      <c r="F133" s="1151"/>
      <c r="G133" s="1151"/>
      <c r="H133" s="561">
        <v>21</v>
      </c>
      <c r="I133" s="561" t="s">
        <v>4493</v>
      </c>
      <c r="J133" s="562" t="s">
        <v>5381</v>
      </c>
      <c r="Q133" s="556"/>
      <c r="R133" s="556"/>
      <c r="S133" s="556"/>
      <c r="T133" s="556"/>
      <c r="U133" s="556"/>
      <c r="V133" s="556"/>
      <c r="W133" s="556"/>
      <c r="X133" s="556"/>
      <c r="Y133" s="556"/>
      <c r="Z133" s="556"/>
      <c r="AA133" s="556"/>
      <c r="AB133" s="556"/>
      <c r="AC133" s="556"/>
      <c r="AD133" s="556"/>
      <c r="AE133" s="556"/>
      <c r="AF133" s="556"/>
      <c r="AG133" s="556"/>
    </row>
    <row r="134" spans="1:33" ht="71.849999999999994" customHeight="1">
      <c r="A134" s="1151"/>
      <c r="B134" s="1151"/>
      <c r="C134" s="1151"/>
      <c r="D134" s="1151"/>
      <c r="E134" s="1151"/>
      <c r="F134" s="1151"/>
      <c r="G134" s="1151"/>
      <c r="H134" s="554">
        <v>22</v>
      </c>
      <c r="I134" s="564">
        <v>1001010201010130</v>
      </c>
      <c r="J134" s="565" t="s">
        <v>5382</v>
      </c>
      <c r="Q134" s="556"/>
      <c r="R134" s="556"/>
      <c r="S134" s="556"/>
      <c r="T134" s="556"/>
      <c r="U134" s="556"/>
      <c r="V134" s="556"/>
      <c r="W134" s="556"/>
      <c r="X134" s="556"/>
      <c r="Y134" s="556"/>
      <c r="Z134" s="556"/>
      <c r="AA134" s="556"/>
      <c r="AB134" s="556"/>
      <c r="AC134" s="556"/>
      <c r="AD134" s="556"/>
      <c r="AE134" s="556"/>
      <c r="AF134" s="556"/>
      <c r="AG134" s="556"/>
    </row>
    <row r="135" spans="1:33" ht="71.849999999999994" customHeight="1">
      <c r="A135" s="1152" t="s">
        <v>5383</v>
      </c>
      <c r="B135" s="1152"/>
      <c r="C135" s="1152"/>
      <c r="D135" s="1152"/>
      <c r="E135" s="1152"/>
      <c r="F135" s="1152"/>
      <c r="G135" s="1152"/>
      <c r="H135" s="1152"/>
      <c r="I135" s="1152"/>
      <c r="J135" s="1152"/>
      <c r="Q135" s="556"/>
      <c r="R135" s="556"/>
      <c r="S135" s="556"/>
      <c r="T135" s="556"/>
      <c r="U135" s="556"/>
      <c r="V135" s="556"/>
      <c r="W135" s="556"/>
      <c r="X135" s="556"/>
      <c r="Y135" s="556"/>
      <c r="Z135" s="556"/>
      <c r="AA135" s="556"/>
      <c r="AB135" s="556"/>
      <c r="AC135" s="556"/>
      <c r="AD135" s="556"/>
      <c r="AE135" s="556"/>
      <c r="AF135" s="556"/>
      <c r="AG135" s="556"/>
    </row>
    <row r="136" spans="1:33" ht="71.849999999999994" customHeight="1">
      <c r="A136" s="1151"/>
      <c r="B136" s="1151"/>
      <c r="C136" s="1151"/>
      <c r="D136" s="1151"/>
      <c r="E136" s="1151"/>
      <c r="F136" s="1151"/>
      <c r="G136" s="1151"/>
      <c r="H136" s="557" t="s">
        <v>4439</v>
      </c>
      <c r="I136" s="558" t="s">
        <v>5279</v>
      </c>
      <c r="J136" s="559" t="s">
        <v>3922</v>
      </c>
      <c r="Q136" s="556"/>
      <c r="R136" s="556"/>
      <c r="S136" s="556"/>
      <c r="T136" s="556"/>
      <c r="U136" s="556"/>
      <c r="V136" s="556"/>
      <c r="W136" s="556"/>
      <c r="X136" s="556"/>
      <c r="Y136" s="556"/>
      <c r="Z136" s="556"/>
      <c r="AA136" s="556"/>
      <c r="AB136" s="556"/>
      <c r="AC136" s="556"/>
      <c r="AD136" s="556"/>
      <c r="AE136" s="556"/>
      <c r="AF136" s="556"/>
      <c r="AG136" s="556"/>
    </row>
    <row r="137" spans="1:33" ht="71.849999999999994" customHeight="1">
      <c r="A137" s="1151"/>
      <c r="B137" s="1151"/>
      <c r="C137" s="1151"/>
      <c r="D137" s="1151"/>
      <c r="E137" s="1151"/>
      <c r="F137" s="1151"/>
      <c r="G137" s="1151"/>
      <c r="H137" s="554">
        <v>1</v>
      </c>
      <c r="I137" s="560" t="s">
        <v>5296</v>
      </c>
      <c r="J137" s="555" t="s">
        <v>5297</v>
      </c>
      <c r="Q137" s="556"/>
      <c r="R137" s="556"/>
      <c r="S137" s="556"/>
      <c r="T137" s="556"/>
      <c r="U137" s="556"/>
      <c r="V137" s="556"/>
      <c r="W137" s="556"/>
      <c r="X137" s="556"/>
      <c r="Y137" s="556"/>
      <c r="Z137" s="556"/>
      <c r="AA137" s="556"/>
      <c r="AB137" s="556"/>
      <c r="AC137" s="556"/>
      <c r="AD137" s="556"/>
      <c r="AE137" s="556"/>
      <c r="AF137" s="556"/>
      <c r="AG137" s="556"/>
    </row>
    <row r="138" spans="1:33" ht="71.849999999999994" customHeight="1">
      <c r="A138" s="1151"/>
      <c r="B138" s="1151"/>
      <c r="C138" s="1151"/>
      <c r="D138" s="1151"/>
      <c r="E138" s="1151"/>
      <c r="F138" s="1151"/>
      <c r="G138" s="1151"/>
      <c r="H138" s="554">
        <v>2</v>
      </c>
      <c r="I138" s="560" t="s">
        <v>4492</v>
      </c>
      <c r="J138" s="555" t="s">
        <v>4398</v>
      </c>
      <c r="Q138" s="556"/>
      <c r="R138" s="556"/>
      <c r="S138" s="556"/>
      <c r="T138" s="556"/>
      <c r="U138" s="556"/>
      <c r="V138" s="556"/>
      <c r="W138" s="556"/>
      <c r="X138" s="556"/>
      <c r="Y138" s="556"/>
      <c r="Z138" s="556"/>
      <c r="AA138" s="556"/>
      <c r="AB138" s="556"/>
      <c r="AC138" s="556"/>
      <c r="AD138" s="556"/>
      <c r="AE138" s="556"/>
      <c r="AF138" s="556"/>
      <c r="AG138" s="556"/>
    </row>
    <row r="139" spans="1:33" ht="71.849999999999994" customHeight="1">
      <c r="A139" s="1151"/>
      <c r="B139" s="1151"/>
      <c r="C139" s="1151"/>
      <c r="D139" s="1151"/>
      <c r="E139" s="1151"/>
      <c r="F139" s="1151"/>
      <c r="G139" s="1151"/>
      <c r="H139" s="554">
        <v>3</v>
      </c>
      <c r="I139" s="560" t="s">
        <v>4429</v>
      </c>
      <c r="J139" s="555" t="s">
        <v>5282</v>
      </c>
      <c r="Q139" s="556"/>
      <c r="R139" s="556"/>
      <c r="S139" s="556"/>
      <c r="T139" s="556"/>
      <c r="U139" s="556"/>
      <c r="V139" s="556"/>
      <c r="W139" s="556"/>
      <c r="X139" s="556"/>
      <c r="Y139" s="556"/>
      <c r="Z139" s="556"/>
      <c r="AA139" s="556"/>
      <c r="AB139" s="556"/>
      <c r="AC139" s="556"/>
      <c r="AD139" s="556"/>
      <c r="AE139" s="556"/>
      <c r="AF139" s="556"/>
      <c r="AG139" s="556"/>
    </row>
    <row r="140" spans="1:33" ht="71.849999999999994" customHeight="1">
      <c r="A140" s="1151"/>
      <c r="B140" s="1151"/>
      <c r="C140" s="1151"/>
      <c r="D140" s="1151"/>
      <c r="E140" s="1151"/>
      <c r="F140" s="1151"/>
      <c r="G140" s="1151"/>
      <c r="H140" s="554">
        <v>4</v>
      </c>
      <c r="I140" s="560" t="s">
        <v>4491</v>
      </c>
      <c r="J140" s="555" t="s">
        <v>5298</v>
      </c>
      <c r="Q140" s="556"/>
      <c r="R140" s="556"/>
      <c r="S140" s="556"/>
      <c r="T140" s="556"/>
      <c r="U140" s="556"/>
      <c r="V140" s="556"/>
      <c r="W140" s="556"/>
      <c r="X140" s="556"/>
      <c r="Y140" s="556"/>
      <c r="Z140" s="556"/>
      <c r="AA140" s="556"/>
      <c r="AB140" s="556"/>
      <c r="AC140" s="556"/>
      <c r="AD140" s="556"/>
      <c r="AE140" s="556"/>
      <c r="AF140" s="556"/>
      <c r="AG140" s="556"/>
    </row>
    <row r="141" spans="1:33" ht="71.849999999999994" customHeight="1">
      <c r="A141" s="1151"/>
      <c r="B141" s="1151"/>
      <c r="C141" s="1151"/>
      <c r="D141" s="1151"/>
      <c r="E141" s="1151"/>
      <c r="F141" s="1151"/>
      <c r="G141" s="1151"/>
      <c r="H141" s="554">
        <v>5</v>
      </c>
      <c r="I141" s="560" t="s">
        <v>4490</v>
      </c>
      <c r="J141" s="555" t="s">
        <v>5299</v>
      </c>
      <c r="Q141" s="556"/>
      <c r="R141" s="556"/>
      <c r="S141" s="556"/>
      <c r="T141" s="556"/>
      <c r="U141" s="556"/>
      <c r="V141" s="556"/>
      <c r="W141" s="556"/>
      <c r="X141" s="556"/>
      <c r="Y141" s="556"/>
      <c r="Z141" s="556"/>
      <c r="AA141" s="556"/>
      <c r="AB141" s="556"/>
      <c r="AC141" s="556"/>
      <c r="AD141" s="556"/>
      <c r="AE141" s="556"/>
      <c r="AF141" s="556"/>
      <c r="AG141" s="556"/>
    </row>
    <row r="142" spans="1:33" ht="71.849999999999994" customHeight="1">
      <c r="A142" s="1151"/>
      <c r="B142" s="1151"/>
      <c r="C142" s="1151"/>
      <c r="D142" s="1151"/>
      <c r="E142" s="1151"/>
      <c r="F142" s="1151"/>
      <c r="G142" s="1151"/>
      <c r="H142" s="554">
        <v>6</v>
      </c>
      <c r="I142" s="560" t="s">
        <v>4489</v>
      </c>
      <c r="J142" s="555" t="s">
        <v>5300</v>
      </c>
      <c r="Q142" s="556"/>
      <c r="R142" s="556"/>
      <c r="S142" s="556"/>
      <c r="T142" s="556"/>
      <c r="U142" s="556"/>
      <c r="V142" s="556"/>
      <c r="W142" s="556"/>
      <c r="X142" s="556"/>
      <c r="Y142" s="556"/>
      <c r="Z142" s="556"/>
      <c r="AA142" s="556"/>
      <c r="AB142" s="556"/>
      <c r="AC142" s="556"/>
      <c r="AD142" s="556"/>
      <c r="AE142" s="556"/>
      <c r="AF142" s="556"/>
      <c r="AG142" s="556"/>
    </row>
    <row r="143" spans="1:33" ht="71.849999999999994" customHeight="1">
      <c r="A143" s="1151"/>
      <c r="B143" s="1151"/>
      <c r="C143" s="1151"/>
      <c r="D143" s="1151"/>
      <c r="E143" s="1151"/>
      <c r="F143" s="1151"/>
      <c r="G143" s="1151"/>
      <c r="H143" s="554">
        <v>7</v>
      </c>
      <c r="I143" s="560" t="s">
        <v>4488</v>
      </c>
      <c r="J143" s="555" t="s">
        <v>5301</v>
      </c>
      <c r="Q143" s="556"/>
      <c r="R143" s="556"/>
      <c r="S143" s="556"/>
      <c r="T143" s="556"/>
      <c r="U143" s="556"/>
      <c r="V143" s="556"/>
      <c r="W143" s="556"/>
      <c r="X143" s="556"/>
      <c r="Y143" s="556"/>
      <c r="Z143" s="556"/>
      <c r="AA143" s="556"/>
      <c r="AB143" s="556"/>
      <c r="AC143" s="556"/>
      <c r="AD143" s="556"/>
      <c r="AE143" s="556"/>
      <c r="AF143" s="556"/>
      <c r="AG143" s="556"/>
    </row>
    <row r="144" spans="1:33" ht="71.849999999999994" customHeight="1">
      <c r="A144" s="1151"/>
      <c r="B144" s="1151"/>
      <c r="C144" s="1151"/>
      <c r="D144" s="1151"/>
      <c r="E144" s="1151"/>
      <c r="F144" s="1151"/>
      <c r="G144" s="1151"/>
      <c r="H144" s="554">
        <v>8</v>
      </c>
      <c r="I144" s="560" t="s">
        <v>4487</v>
      </c>
      <c r="J144" s="555" t="s">
        <v>5302</v>
      </c>
      <c r="Q144" s="556"/>
      <c r="R144" s="556"/>
      <c r="S144" s="556"/>
      <c r="T144" s="556"/>
      <c r="U144" s="556"/>
      <c r="V144" s="556"/>
      <c r="W144" s="556"/>
      <c r="X144" s="556"/>
      <c r="Y144" s="556"/>
      <c r="Z144" s="556"/>
      <c r="AA144" s="556"/>
      <c r="AB144" s="556"/>
      <c r="AC144" s="556"/>
      <c r="AD144" s="556"/>
      <c r="AE144" s="556"/>
      <c r="AF144" s="556"/>
      <c r="AG144" s="556"/>
    </row>
    <row r="145" spans="1:33" ht="71.849999999999994" customHeight="1">
      <c r="A145" s="1151"/>
      <c r="B145" s="1151"/>
      <c r="C145" s="1151"/>
      <c r="D145" s="1151"/>
      <c r="E145" s="1151"/>
      <c r="F145" s="1151"/>
      <c r="G145" s="1151"/>
      <c r="H145" s="554">
        <v>9</v>
      </c>
      <c r="I145" s="560" t="s">
        <v>4486</v>
      </c>
      <c r="J145" s="555" t="s">
        <v>5303</v>
      </c>
      <c r="Q145" s="556"/>
      <c r="R145" s="556"/>
      <c r="S145" s="556"/>
      <c r="T145" s="556"/>
      <c r="U145" s="556"/>
      <c r="V145" s="556"/>
      <c r="W145" s="556"/>
      <c r="X145" s="556"/>
      <c r="Y145" s="556"/>
      <c r="Z145" s="556"/>
      <c r="AA145" s="556"/>
      <c r="AB145" s="556"/>
      <c r="AC145" s="556"/>
      <c r="AD145" s="556"/>
      <c r="AE145" s="556"/>
      <c r="AF145" s="556"/>
      <c r="AG145" s="556"/>
    </row>
    <row r="146" spans="1:33" ht="71.849999999999994" customHeight="1">
      <c r="A146" s="1151"/>
      <c r="B146" s="1151"/>
      <c r="C146" s="1151"/>
      <c r="D146" s="1151"/>
      <c r="E146" s="1151"/>
      <c r="F146" s="1151"/>
      <c r="G146" s="1151"/>
      <c r="H146" s="554">
        <v>10</v>
      </c>
      <c r="I146" s="560" t="s">
        <v>4485</v>
      </c>
      <c r="J146" s="555" t="s">
        <v>5304</v>
      </c>
      <c r="Q146" s="556"/>
      <c r="R146" s="556"/>
      <c r="S146" s="556"/>
      <c r="T146" s="556"/>
      <c r="U146" s="556"/>
      <c r="V146" s="556"/>
      <c r="W146" s="556"/>
      <c r="X146" s="556"/>
      <c r="Y146" s="556"/>
      <c r="Z146" s="556"/>
      <c r="AA146" s="556"/>
      <c r="AB146" s="556"/>
      <c r="AC146" s="556"/>
      <c r="AD146" s="556"/>
      <c r="AE146" s="556"/>
      <c r="AF146" s="556"/>
      <c r="AG146" s="556"/>
    </row>
    <row r="147" spans="1:33" ht="71.849999999999994" customHeight="1">
      <c r="A147" s="1151"/>
      <c r="B147" s="1151"/>
      <c r="C147" s="1151"/>
      <c r="D147" s="1151"/>
      <c r="E147" s="1151"/>
      <c r="F147" s="1151"/>
      <c r="G147" s="1151"/>
      <c r="H147" s="554">
        <v>11</v>
      </c>
      <c r="I147" s="560" t="s">
        <v>4484</v>
      </c>
      <c r="J147" s="555" t="s">
        <v>5305</v>
      </c>
      <c r="Q147" s="556"/>
      <c r="R147" s="556"/>
      <c r="S147" s="556"/>
      <c r="T147" s="556"/>
      <c r="U147" s="556"/>
      <c r="V147" s="556"/>
      <c r="W147" s="556"/>
      <c r="X147" s="556"/>
      <c r="Y147" s="556"/>
      <c r="Z147" s="556"/>
      <c r="AA147" s="556"/>
      <c r="AB147" s="556"/>
      <c r="AC147" s="556"/>
      <c r="AD147" s="556"/>
      <c r="AE147" s="556"/>
      <c r="AF147" s="556"/>
      <c r="AG147" s="556"/>
    </row>
    <row r="148" spans="1:33" ht="71.849999999999994" customHeight="1">
      <c r="A148" s="1151"/>
      <c r="B148" s="1151"/>
      <c r="C148" s="1151"/>
      <c r="D148" s="1151"/>
      <c r="E148" s="1151"/>
      <c r="F148" s="1151"/>
      <c r="G148" s="1151"/>
      <c r="H148" s="554">
        <v>12</v>
      </c>
      <c r="I148" s="560" t="s">
        <v>5384</v>
      </c>
      <c r="J148" s="555" t="s">
        <v>5306</v>
      </c>
      <c r="Q148" s="556"/>
      <c r="R148" s="556"/>
      <c r="S148" s="556"/>
      <c r="T148" s="556"/>
      <c r="U148" s="556"/>
      <c r="V148" s="556"/>
      <c r="W148" s="556"/>
      <c r="X148" s="556"/>
      <c r="Y148" s="556"/>
      <c r="Z148" s="556"/>
      <c r="AA148" s="556"/>
      <c r="AB148" s="556"/>
      <c r="AC148" s="556"/>
      <c r="AD148" s="556"/>
      <c r="AE148" s="556"/>
      <c r="AF148" s="556"/>
      <c r="AG148" s="556"/>
    </row>
    <row r="149" spans="1:33" ht="71.849999999999994" customHeight="1">
      <c r="A149" s="1151"/>
      <c r="B149" s="1151"/>
      <c r="C149" s="1151"/>
      <c r="D149" s="1151"/>
      <c r="E149" s="1151"/>
      <c r="F149" s="1151"/>
      <c r="G149" s="1151"/>
      <c r="H149" s="554">
        <v>13</v>
      </c>
      <c r="I149" s="560" t="s">
        <v>4483</v>
      </c>
      <c r="J149" s="555" t="s">
        <v>5307</v>
      </c>
      <c r="Q149" s="556"/>
      <c r="R149" s="556"/>
      <c r="S149" s="556"/>
      <c r="T149" s="556"/>
      <c r="U149" s="556"/>
      <c r="V149" s="556"/>
      <c r="W149" s="556"/>
      <c r="X149" s="556"/>
      <c r="Y149" s="556"/>
      <c r="Z149" s="556"/>
      <c r="AA149" s="556"/>
      <c r="AB149" s="556"/>
      <c r="AC149" s="556"/>
      <c r="AD149" s="556"/>
      <c r="AE149" s="556"/>
      <c r="AF149" s="556"/>
      <c r="AG149" s="556"/>
    </row>
    <row r="150" spans="1:33" ht="71.849999999999994" customHeight="1">
      <c r="A150" s="1151"/>
      <c r="B150" s="1151"/>
      <c r="C150" s="1151"/>
      <c r="D150" s="1151"/>
      <c r="E150" s="1151"/>
      <c r="F150" s="1151"/>
      <c r="G150" s="1151"/>
      <c r="H150" s="554">
        <v>14</v>
      </c>
      <c r="I150" s="560" t="s">
        <v>4482</v>
      </c>
      <c r="J150" s="555" t="s">
        <v>5308</v>
      </c>
      <c r="Q150" s="556"/>
      <c r="R150" s="556"/>
      <c r="S150" s="556"/>
      <c r="T150" s="556"/>
      <c r="U150" s="556"/>
      <c r="V150" s="556"/>
      <c r="W150" s="556"/>
      <c r="X150" s="556"/>
      <c r="Y150" s="556"/>
      <c r="Z150" s="556"/>
      <c r="AA150" s="556"/>
      <c r="AB150" s="556"/>
      <c r="AC150" s="556"/>
      <c r="AD150" s="556"/>
      <c r="AE150" s="556"/>
      <c r="AF150" s="556"/>
      <c r="AG150" s="556"/>
    </row>
    <row r="151" spans="1:33" ht="71.849999999999994" customHeight="1">
      <c r="A151" s="1151"/>
      <c r="B151" s="1151"/>
      <c r="C151" s="1151"/>
      <c r="D151" s="1151"/>
      <c r="E151" s="1151"/>
      <c r="F151" s="1151"/>
      <c r="G151" s="1151"/>
      <c r="H151" s="554">
        <v>15</v>
      </c>
      <c r="I151" s="560" t="s">
        <v>4481</v>
      </c>
      <c r="J151" s="555" t="s">
        <v>5309</v>
      </c>
      <c r="Q151" s="556"/>
      <c r="R151" s="556"/>
      <c r="S151" s="556"/>
      <c r="T151" s="556"/>
      <c r="U151" s="556"/>
      <c r="V151" s="556"/>
      <c r="W151" s="556"/>
      <c r="X151" s="556"/>
      <c r="Y151" s="556"/>
      <c r="Z151" s="556"/>
      <c r="AA151" s="556"/>
      <c r="AB151" s="556"/>
      <c r="AC151" s="556"/>
      <c r="AD151" s="556"/>
      <c r="AE151" s="556"/>
      <c r="AF151" s="556"/>
      <c r="AG151" s="556"/>
    </row>
    <row r="152" spans="1:33" ht="71.849999999999994" customHeight="1">
      <c r="A152" s="1151"/>
      <c r="B152" s="1151"/>
      <c r="C152" s="1151"/>
      <c r="D152" s="1151"/>
      <c r="E152" s="1151"/>
      <c r="F152" s="1151"/>
      <c r="G152" s="1151"/>
      <c r="H152" s="554">
        <v>16</v>
      </c>
      <c r="I152" s="560" t="s">
        <v>4479</v>
      </c>
      <c r="J152" s="555" t="s">
        <v>5310</v>
      </c>
      <c r="Q152" s="556"/>
      <c r="R152" s="556"/>
      <c r="S152" s="556"/>
      <c r="T152" s="556"/>
      <c r="U152" s="556"/>
      <c r="V152" s="556"/>
      <c r="W152" s="556"/>
      <c r="X152" s="556"/>
      <c r="Y152" s="556"/>
      <c r="Z152" s="556"/>
      <c r="AA152" s="556"/>
      <c r="AB152" s="556"/>
      <c r="AC152" s="556"/>
      <c r="AD152" s="556"/>
      <c r="AE152" s="556"/>
      <c r="AF152" s="556"/>
      <c r="AG152" s="556"/>
    </row>
    <row r="153" spans="1:33" ht="71.849999999999994" customHeight="1">
      <c r="A153" s="1151"/>
      <c r="B153" s="1151"/>
      <c r="C153" s="1151"/>
      <c r="D153" s="1151"/>
      <c r="E153" s="1151"/>
      <c r="F153" s="1151"/>
      <c r="G153" s="1151"/>
      <c r="H153" s="554">
        <v>17</v>
      </c>
      <c r="I153" s="560" t="s">
        <v>4480</v>
      </c>
      <c r="J153" s="555" t="s">
        <v>5311</v>
      </c>
      <c r="Q153" s="556"/>
      <c r="R153" s="556"/>
      <c r="S153" s="556"/>
      <c r="T153" s="556"/>
      <c r="U153" s="556"/>
      <c r="V153" s="556"/>
      <c r="W153" s="556"/>
      <c r="X153" s="556"/>
      <c r="Y153" s="556"/>
      <c r="Z153" s="556"/>
      <c r="AA153" s="556"/>
      <c r="AB153" s="556"/>
      <c r="AC153" s="556"/>
      <c r="AD153" s="556"/>
      <c r="AE153" s="556"/>
      <c r="AF153" s="556"/>
      <c r="AG153" s="556"/>
    </row>
    <row r="154" spans="1:33" ht="71.849999999999994" customHeight="1">
      <c r="A154" s="1151"/>
      <c r="B154" s="1151"/>
      <c r="C154" s="1151"/>
      <c r="D154" s="1151"/>
      <c r="E154" s="1151"/>
      <c r="F154" s="1151"/>
      <c r="G154" s="1151"/>
      <c r="H154" s="554">
        <v>18</v>
      </c>
      <c r="I154" s="560" t="s">
        <v>4479</v>
      </c>
      <c r="J154" s="555" t="s">
        <v>5310</v>
      </c>
      <c r="Q154" s="556"/>
      <c r="R154" s="556"/>
      <c r="S154" s="556"/>
      <c r="T154" s="556"/>
      <c r="U154" s="556"/>
      <c r="V154" s="556"/>
      <c r="W154" s="556"/>
      <c r="X154" s="556"/>
      <c r="Y154" s="556"/>
      <c r="Z154" s="556"/>
      <c r="AA154" s="556"/>
      <c r="AB154" s="556"/>
      <c r="AC154" s="556"/>
      <c r="AD154" s="556"/>
      <c r="AE154" s="556"/>
      <c r="AF154" s="556"/>
      <c r="AG154" s="556"/>
    </row>
    <row r="155" spans="1:33" ht="71.849999999999994" customHeight="1">
      <c r="A155" s="1152" t="s">
        <v>5385</v>
      </c>
      <c r="B155" s="1152"/>
      <c r="C155" s="1152"/>
      <c r="D155" s="1152"/>
      <c r="E155" s="1152"/>
      <c r="F155" s="1152"/>
      <c r="G155" s="1152"/>
      <c r="H155" s="1152"/>
      <c r="I155" s="1152"/>
      <c r="J155" s="1152"/>
      <c r="Q155" s="556"/>
      <c r="R155" s="556"/>
      <c r="S155" s="556"/>
      <c r="T155" s="556"/>
      <c r="U155" s="556"/>
      <c r="V155" s="556"/>
      <c r="W155" s="556"/>
      <c r="X155" s="556"/>
      <c r="Y155" s="556"/>
      <c r="Z155" s="556"/>
      <c r="AA155" s="556"/>
      <c r="AB155" s="556"/>
      <c r="AC155" s="556"/>
      <c r="AD155" s="556"/>
      <c r="AE155" s="556"/>
      <c r="AF155" s="556"/>
      <c r="AG155" s="556"/>
    </row>
    <row r="156" spans="1:33" ht="71.849999999999994" customHeight="1">
      <c r="A156" s="1151"/>
      <c r="B156" s="1151"/>
      <c r="C156" s="1151"/>
      <c r="D156" s="1151"/>
      <c r="E156" s="1151"/>
      <c r="F156" s="1151"/>
      <c r="G156" s="1151"/>
      <c r="H156" s="557" t="s">
        <v>4439</v>
      </c>
      <c r="I156" s="558" t="s">
        <v>5279</v>
      </c>
      <c r="J156" s="559" t="s">
        <v>3922</v>
      </c>
      <c r="Q156" s="556"/>
      <c r="R156" s="556"/>
      <c r="S156" s="556"/>
      <c r="T156" s="556"/>
      <c r="U156" s="556"/>
      <c r="V156" s="556"/>
      <c r="W156" s="556"/>
      <c r="X156" s="556"/>
      <c r="Y156" s="556"/>
      <c r="Z156" s="556"/>
      <c r="AA156" s="556"/>
      <c r="AB156" s="556"/>
      <c r="AC156" s="556"/>
      <c r="AD156" s="556"/>
      <c r="AE156" s="556"/>
      <c r="AF156" s="556"/>
      <c r="AG156" s="556"/>
    </row>
    <row r="157" spans="1:33" ht="71.849999999999994" customHeight="1">
      <c r="A157" s="1151"/>
      <c r="B157" s="1151"/>
      <c r="C157" s="1151"/>
      <c r="D157" s="1151"/>
      <c r="E157" s="1151"/>
      <c r="F157" s="1151"/>
      <c r="G157" s="1151"/>
      <c r="H157" s="554">
        <v>1</v>
      </c>
      <c r="I157" s="560" t="s">
        <v>5386</v>
      </c>
      <c r="J157" s="555" t="s">
        <v>5387</v>
      </c>
      <c r="Q157" s="556"/>
      <c r="R157" s="556"/>
      <c r="S157" s="556"/>
      <c r="T157" s="556"/>
      <c r="U157" s="556"/>
      <c r="V157" s="556"/>
      <c r="W157" s="556"/>
      <c r="X157" s="556"/>
      <c r="Y157" s="556"/>
      <c r="Z157" s="556"/>
      <c r="AA157" s="556"/>
      <c r="AB157" s="556"/>
      <c r="AC157" s="556"/>
      <c r="AD157" s="556"/>
      <c r="AE157" s="556"/>
      <c r="AF157" s="556"/>
      <c r="AG157" s="556"/>
    </row>
    <row r="158" spans="1:33" ht="71.849999999999994" customHeight="1">
      <c r="A158" s="1151"/>
      <c r="B158" s="1151"/>
      <c r="C158" s="1151"/>
      <c r="D158" s="1151"/>
      <c r="E158" s="1151"/>
      <c r="F158" s="1151"/>
      <c r="G158" s="1151"/>
      <c r="H158" s="554">
        <v>2</v>
      </c>
      <c r="I158" s="560" t="s">
        <v>4442</v>
      </c>
      <c r="J158" s="555" t="s">
        <v>5388</v>
      </c>
      <c r="Q158" s="556"/>
      <c r="R158" s="556"/>
      <c r="S158" s="556"/>
      <c r="T158" s="556"/>
      <c r="U158" s="556"/>
      <c r="V158" s="556"/>
      <c r="W158" s="556"/>
      <c r="X158" s="556"/>
      <c r="Y158" s="556"/>
      <c r="Z158" s="556"/>
      <c r="AA158" s="556"/>
      <c r="AB158" s="556"/>
      <c r="AC158" s="556"/>
      <c r="AD158" s="556"/>
      <c r="AE158" s="556"/>
      <c r="AF158" s="556"/>
      <c r="AG158" s="556"/>
    </row>
    <row r="159" spans="1:33" ht="71.849999999999994" customHeight="1">
      <c r="A159" s="1151"/>
      <c r="B159" s="1151"/>
      <c r="C159" s="1151"/>
      <c r="D159" s="1151"/>
      <c r="E159" s="1151"/>
      <c r="F159" s="1151"/>
      <c r="G159" s="1151"/>
      <c r="H159" s="554">
        <v>3</v>
      </c>
      <c r="I159" s="560" t="s">
        <v>4478</v>
      </c>
      <c r="J159" s="555" t="s">
        <v>5389</v>
      </c>
      <c r="Q159" s="556"/>
      <c r="R159" s="556"/>
      <c r="S159" s="556"/>
      <c r="T159" s="556"/>
      <c r="U159" s="556"/>
      <c r="V159" s="556"/>
      <c r="W159" s="556"/>
      <c r="X159" s="556"/>
      <c r="Y159" s="556"/>
      <c r="Z159" s="556"/>
      <c r="AA159" s="556"/>
      <c r="AB159" s="556"/>
      <c r="AC159" s="556"/>
      <c r="AD159" s="556"/>
      <c r="AE159" s="556"/>
      <c r="AF159" s="556"/>
      <c r="AG159" s="556"/>
    </row>
    <row r="160" spans="1:33" ht="71.849999999999994" customHeight="1">
      <c r="A160" s="1151"/>
      <c r="B160" s="1151"/>
      <c r="C160" s="1151"/>
      <c r="D160" s="1151"/>
      <c r="E160" s="1151"/>
      <c r="F160" s="1151"/>
      <c r="G160" s="1151"/>
      <c r="H160" s="554">
        <v>4</v>
      </c>
      <c r="I160" s="560" t="s">
        <v>4477</v>
      </c>
      <c r="J160" s="555" t="s">
        <v>5390</v>
      </c>
      <c r="Q160" s="556"/>
      <c r="R160" s="556"/>
      <c r="S160" s="556"/>
      <c r="T160" s="556"/>
      <c r="U160" s="556"/>
      <c r="V160" s="556"/>
      <c r="W160" s="556"/>
      <c r="X160" s="556"/>
      <c r="Y160" s="556"/>
      <c r="Z160" s="556"/>
      <c r="AA160" s="556"/>
      <c r="AB160" s="556"/>
      <c r="AC160" s="556"/>
      <c r="AD160" s="556"/>
      <c r="AE160" s="556"/>
      <c r="AF160" s="556"/>
      <c r="AG160" s="556"/>
    </row>
    <row r="161" spans="1:33" ht="71.849999999999994" customHeight="1">
      <c r="A161" s="1151"/>
      <c r="B161" s="1151"/>
      <c r="C161" s="1151"/>
      <c r="D161" s="1151"/>
      <c r="E161" s="1151"/>
      <c r="F161" s="1151"/>
      <c r="G161" s="1151"/>
      <c r="H161" s="554">
        <v>5</v>
      </c>
      <c r="I161" s="560" t="s">
        <v>5391</v>
      </c>
      <c r="J161" s="555" t="s">
        <v>5385</v>
      </c>
      <c r="Q161" s="556"/>
      <c r="R161" s="556"/>
      <c r="S161" s="556"/>
      <c r="T161" s="556"/>
      <c r="U161" s="556"/>
      <c r="V161" s="556"/>
      <c r="W161" s="556"/>
      <c r="X161" s="556"/>
      <c r="Y161" s="556"/>
      <c r="Z161" s="556"/>
      <c r="AA161" s="556"/>
      <c r="AB161" s="556"/>
      <c r="AC161" s="556"/>
      <c r="AD161" s="556"/>
      <c r="AE161" s="556"/>
      <c r="AF161" s="556"/>
      <c r="AG161" s="556"/>
    </row>
    <row r="162" spans="1:33" ht="71.849999999999994" customHeight="1">
      <c r="A162" s="1151"/>
      <c r="B162" s="1151"/>
      <c r="C162" s="1151"/>
      <c r="D162" s="1151"/>
      <c r="E162" s="1151"/>
      <c r="F162" s="1151"/>
      <c r="G162" s="1151"/>
      <c r="H162" s="554">
        <v>6</v>
      </c>
      <c r="I162" s="560" t="s">
        <v>4476</v>
      </c>
      <c r="J162" s="555" t="s">
        <v>5392</v>
      </c>
      <c r="Q162" s="556"/>
      <c r="R162" s="556"/>
      <c r="S162" s="556"/>
      <c r="T162" s="556"/>
      <c r="U162" s="556"/>
      <c r="V162" s="556"/>
      <c r="W162" s="556"/>
      <c r="X162" s="556"/>
      <c r="Y162" s="556"/>
      <c r="Z162" s="556"/>
      <c r="AA162" s="556"/>
      <c r="AB162" s="556"/>
      <c r="AC162" s="556"/>
      <c r="AD162" s="556"/>
      <c r="AE162" s="556"/>
      <c r="AF162" s="556"/>
      <c r="AG162" s="556"/>
    </row>
    <row r="163" spans="1:33" ht="71.849999999999994" customHeight="1">
      <c r="A163" s="1151"/>
      <c r="B163" s="1151"/>
      <c r="C163" s="1151"/>
      <c r="D163" s="1151"/>
      <c r="E163" s="1151"/>
      <c r="F163" s="1151"/>
      <c r="G163" s="1151"/>
      <c r="H163" s="554">
        <v>7</v>
      </c>
      <c r="I163" s="560" t="s">
        <v>4475</v>
      </c>
      <c r="J163" s="555" t="s">
        <v>5393</v>
      </c>
      <c r="Q163" s="556"/>
      <c r="R163" s="556"/>
      <c r="S163" s="556"/>
      <c r="T163" s="556"/>
      <c r="U163" s="556"/>
      <c r="V163" s="556"/>
      <c r="W163" s="556"/>
      <c r="X163" s="556"/>
      <c r="Y163" s="556"/>
      <c r="Z163" s="556"/>
      <c r="AA163" s="556"/>
      <c r="AB163" s="556"/>
      <c r="AC163" s="556"/>
      <c r="AD163" s="556"/>
      <c r="AE163" s="556"/>
      <c r="AF163" s="556"/>
      <c r="AG163" s="556"/>
    </row>
    <row r="164" spans="1:33" ht="71.849999999999994" customHeight="1">
      <c r="A164" s="1151"/>
      <c r="B164" s="1151"/>
      <c r="C164" s="1151"/>
      <c r="D164" s="1151"/>
      <c r="E164" s="1151"/>
      <c r="F164" s="1151"/>
      <c r="G164" s="1151"/>
      <c r="H164" s="554">
        <v>8</v>
      </c>
      <c r="I164" s="560" t="s">
        <v>4474</v>
      </c>
      <c r="J164" s="555" t="s">
        <v>5394</v>
      </c>
      <c r="Q164" s="556"/>
      <c r="R164" s="556"/>
      <c r="S164" s="556"/>
      <c r="T164" s="556"/>
      <c r="U164" s="556"/>
      <c r="V164" s="556"/>
      <c r="W164" s="556"/>
      <c r="X164" s="556"/>
      <c r="Y164" s="556"/>
      <c r="Z164" s="556"/>
      <c r="AA164" s="556"/>
      <c r="AB164" s="556"/>
      <c r="AC164" s="556"/>
      <c r="AD164" s="556"/>
      <c r="AE164" s="556"/>
      <c r="AF164" s="556"/>
      <c r="AG164" s="556"/>
    </row>
    <row r="165" spans="1:33" ht="71.849999999999994" customHeight="1">
      <c r="A165" s="1151"/>
      <c r="B165" s="1151"/>
      <c r="C165" s="1151"/>
      <c r="D165" s="1151"/>
      <c r="E165" s="1151"/>
      <c r="F165" s="1151"/>
      <c r="G165" s="1151"/>
      <c r="H165" s="554">
        <v>9</v>
      </c>
      <c r="I165" s="560" t="s">
        <v>4473</v>
      </c>
      <c r="J165" s="555" t="s">
        <v>5395</v>
      </c>
      <c r="Q165" s="556"/>
      <c r="R165" s="556"/>
      <c r="S165" s="556"/>
      <c r="T165" s="556"/>
      <c r="U165" s="556"/>
      <c r="V165" s="556"/>
      <c r="W165" s="556"/>
      <c r="X165" s="556"/>
      <c r="Y165" s="556"/>
      <c r="Z165" s="556"/>
      <c r="AA165" s="556"/>
      <c r="AB165" s="556"/>
      <c r="AC165" s="556"/>
      <c r="AD165" s="556"/>
      <c r="AE165" s="556"/>
      <c r="AF165" s="556"/>
      <c r="AG165" s="556"/>
    </row>
    <row r="166" spans="1:33" ht="71.849999999999994" customHeight="1">
      <c r="A166" s="1152" t="s">
        <v>5396</v>
      </c>
      <c r="B166" s="1152"/>
      <c r="C166" s="1152"/>
      <c r="D166" s="1152"/>
      <c r="E166" s="1152"/>
      <c r="F166" s="1152"/>
      <c r="G166" s="1152"/>
      <c r="H166" s="1152"/>
      <c r="I166" s="1152"/>
      <c r="J166" s="1152"/>
      <c r="Q166" s="556"/>
      <c r="R166" s="556"/>
      <c r="S166" s="556"/>
      <c r="T166" s="556"/>
      <c r="U166" s="556"/>
      <c r="V166" s="556"/>
      <c r="W166" s="556"/>
      <c r="X166" s="556"/>
      <c r="Y166" s="556"/>
      <c r="Z166" s="556"/>
      <c r="AA166" s="556"/>
      <c r="AB166" s="556"/>
      <c r="AC166" s="556"/>
      <c r="AD166" s="556"/>
      <c r="AE166" s="556"/>
      <c r="AF166" s="556"/>
      <c r="AG166" s="556"/>
    </row>
    <row r="167" spans="1:33" ht="71.849999999999994" customHeight="1">
      <c r="A167" s="1151"/>
      <c r="B167" s="1151"/>
      <c r="C167" s="1151"/>
      <c r="D167" s="1151"/>
      <c r="E167" s="1151"/>
      <c r="F167" s="1151"/>
      <c r="G167" s="1151"/>
      <c r="H167" s="557" t="s">
        <v>4439</v>
      </c>
      <c r="I167" s="558" t="s">
        <v>5279</v>
      </c>
      <c r="J167" s="559" t="s">
        <v>3922</v>
      </c>
      <c r="Q167" s="556"/>
      <c r="R167" s="556"/>
      <c r="S167" s="556"/>
      <c r="T167" s="556"/>
      <c r="U167" s="556"/>
      <c r="V167" s="556"/>
      <c r="W167" s="556"/>
      <c r="X167" s="556"/>
      <c r="Y167" s="556"/>
      <c r="Z167" s="556"/>
      <c r="AA167" s="556"/>
      <c r="AB167" s="556"/>
      <c r="AC167" s="556"/>
      <c r="AD167" s="556"/>
      <c r="AE167" s="556"/>
      <c r="AF167" s="556"/>
      <c r="AG167" s="556"/>
    </row>
    <row r="168" spans="1:33" ht="71.849999999999994" customHeight="1">
      <c r="A168" s="1151"/>
      <c r="B168" s="1151"/>
      <c r="C168" s="1151"/>
      <c r="D168" s="1151"/>
      <c r="E168" s="1151"/>
      <c r="F168" s="1151"/>
      <c r="G168" s="1151"/>
      <c r="H168" s="554">
        <v>1</v>
      </c>
      <c r="I168" s="560" t="s">
        <v>5397</v>
      </c>
      <c r="J168" s="555" t="s">
        <v>5387</v>
      </c>
      <c r="Q168" s="556"/>
      <c r="R168" s="556"/>
      <c r="S168" s="556"/>
      <c r="T168" s="556"/>
      <c r="U168" s="556"/>
      <c r="V168" s="556"/>
      <c r="W168" s="556"/>
      <c r="X168" s="556"/>
      <c r="Y168" s="556"/>
      <c r="Z168" s="556"/>
      <c r="AA168" s="556"/>
      <c r="AB168" s="556"/>
      <c r="AC168" s="556"/>
      <c r="AD168" s="556"/>
      <c r="AE168" s="556"/>
      <c r="AF168" s="556"/>
      <c r="AG168" s="556"/>
    </row>
    <row r="169" spans="1:33" ht="71.849999999999994" customHeight="1">
      <c r="A169" s="1151"/>
      <c r="B169" s="1151"/>
      <c r="C169" s="1151"/>
      <c r="D169" s="1151"/>
      <c r="E169" s="1151"/>
      <c r="F169" s="1151"/>
      <c r="G169" s="1151"/>
      <c r="H169" s="554">
        <v>2</v>
      </c>
      <c r="I169" s="560" t="s">
        <v>4442</v>
      </c>
      <c r="J169" s="555" t="s">
        <v>5388</v>
      </c>
      <c r="Q169" s="556"/>
      <c r="R169" s="556"/>
      <c r="S169" s="556"/>
      <c r="T169" s="556"/>
      <c r="U169" s="556"/>
      <c r="V169" s="556"/>
      <c r="W169" s="556"/>
      <c r="X169" s="556"/>
      <c r="Y169" s="556"/>
      <c r="Z169" s="556"/>
      <c r="AA169" s="556"/>
      <c r="AB169" s="556"/>
      <c r="AC169" s="556"/>
      <c r="AD169" s="556"/>
      <c r="AE169" s="556"/>
      <c r="AF169" s="556"/>
      <c r="AG169" s="556"/>
    </row>
    <row r="170" spans="1:33" ht="71.849999999999994" customHeight="1">
      <c r="A170" s="1151"/>
      <c r="B170" s="1151"/>
      <c r="C170" s="1151"/>
      <c r="D170" s="1151"/>
      <c r="E170" s="1151"/>
      <c r="F170" s="1151"/>
      <c r="G170" s="1151"/>
      <c r="H170" s="554">
        <v>3</v>
      </c>
      <c r="I170" s="560" t="s">
        <v>4472</v>
      </c>
      <c r="J170" s="555" t="s">
        <v>5398</v>
      </c>
      <c r="Q170" s="556"/>
      <c r="R170" s="556"/>
      <c r="S170" s="556"/>
      <c r="T170" s="556"/>
      <c r="U170" s="556"/>
      <c r="V170" s="556"/>
      <c r="W170" s="556"/>
      <c r="X170" s="556"/>
      <c r="Y170" s="556"/>
      <c r="Z170" s="556"/>
      <c r="AA170" s="556"/>
      <c r="AB170" s="556"/>
      <c r="AC170" s="556"/>
      <c r="AD170" s="556"/>
      <c r="AE170" s="556"/>
      <c r="AF170" s="556"/>
      <c r="AG170" s="556"/>
    </row>
    <row r="171" spans="1:33" ht="71.849999999999994" customHeight="1">
      <c r="A171" s="1151"/>
      <c r="B171" s="1151"/>
      <c r="C171" s="1151"/>
      <c r="D171" s="1151"/>
      <c r="E171" s="1151"/>
      <c r="F171" s="1151"/>
      <c r="G171" s="1151"/>
      <c r="H171" s="554">
        <v>4</v>
      </c>
      <c r="I171" s="560" t="s">
        <v>5399</v>
      </c>
      <c r="J171" s="555" t="s">
        <v>5396</v>
      </c>
      <c r="Q171" s="556"/>
      <c r="R171" s="556"/>
      <c r="S171" s="556"/>
      <c r="T171" s="556"/>
      <c r="U171" s="556"/>
      <c r="V171" s="556"/>
      <c r="W171" s="556"/>
      <c r="X171" s="556"/>
      <c r="Y171" s="556"/>
      <c r="Z171" s="556"/>
      <c r="AA171" s="556"/>
      <c r="AB171" s="556"/>
      <c r="AC171" s="556"/>
      <c r="AD171" s="556"/>
      <c r="AE171" s="556"/>
      <c r="AF171" s="556"/>
      <c r="AG171" s="556"/>
    </row>
    <row r="172" spans="1:33" ht="71.849999999999994" customHeight="1">
      <c r="A172" s="1151"/>
      <c r="B172" s="1151"/>
      <c r="C172" s="1151"/>
      <c r="D172" s="1151"/>
      <c r="E172" s="1151"/>
      <c r="F172" s="1151"/>
      <c r="G172" s="1151"/>
      <c r="H172" s="554">
        <v>5</v>
      </c>
      <c r="I172" s="560" t="s">
        <v>4471</v>
      </c>
      <c r="J172" s="555" t="s">
        <v>5400</v>
      </c>
      <c r="Q172" s="556"/>
      <c r="R172" s="556"/>
      <c r="S172" s="556"/>
      <c r="T172" s="556"/>
      <c r="U172" s="556"/>
      <c r="V172" s="556"/>
      <c r="W172" s="556"/>
      <c r="X172" s="556"/>
      <c r="Y172" s="556"/>
      <c r="Z172" s="556"/>
      <c r="AA172" s="556"/>
      <c r="AB172" s="556"/>
      <c r="AC172" s="556"/>
      <c r="AD172" s="556"/>
      <c r="AE172" s="556"/>
      <c r="AF172" s="556"/>
      <c r="AG172" s="556"/>
    </row>
    <row r="173" spans="1:33" ht="71.849999999999994" customHeight="1">
      <c r="A173" s="1151"/>
      <c r="B173" s="1151"/>
      <c r="C173" s="1151"/>
      <c r="D173" s="1151"/>
      <c r="E173" s="1151"/>
      <c r="F173" s="1151"/>
      <c r="G173" s="1151"/>
      <c r="H173" s="554">
        <v>6</v>
      </c>
      <c r="I173" s="560" t="s">
        <v>4470</v>
      </c>
      <c r="J173" s="555" t="s">
        <v>5401</v>
      </c>
      <c r="Q173" s="556"/>
      <c r="R173" s="556"/>
      <c r="S173" s="556"/>
      <c r="T173" s="556"/>
      <c r="U173" s="556"/>
      <c r="V173" s="556"/>
      <c r="W173" s="556"/>
      <c r="X173" s="556"/>
      <c r="Y173" s="556"/>
      <c r="Z173" s="556"/>
      <c r="AA173" s="556"/>
      <c r="AB173" s="556"/>
      <c r="AC173" s="556"/>
      <c r="AD173" s="556"/>
      <c r="AE173" s="556"/>
      <c r="AF173" s="556"/>
      <c r="AG173" s="556"/>
    </row>
    <row r="174" spans="1:33" ht="71.849999999999994" customHeight="1">
      <c r="A174" s="1151"/>
      <c r="B174" s="1151"/>
      <c r="C174" s="1151"/>
      <c r="D174" s="1151"/>
      <c r="E174" s="1151"/>
      <c r="F174" s="1151"/>
      <c r="G174" s="1151"/>
      <c r="H174" s="554">
        <v>7</v>
      </c>
      <c r="I174" s="560" t="s">
        <v>4469</v>
      </c>
      <c r="J174" s="555" t="s">
        <v>5402</v>
      </c>
      <c r="Q174" s="556"/>
      <c r="R174" s="556"/>
      <c r="S174" s="556"/>
      <c r="T174" s="556"/>
      <c r="U174" s="556"/>
      <c r="V174" s="556"/>
      <c r="W174" s="556"/>
      <c r="X174" s="556"/>
      <c r="Y174" s="556"/>
      <c r="Z174" s="556"/>
      <c r="AA174" s="556"/>
      <c r="AB174" s="556"/>
      <c r="AC174" s="556"/>
      <c r="AD174" s="556"/>
      <c r="AE174" s="556"/>
      <c r="AF174" s="556"/>
      <c r="AG174" s="556"/>
    </row>
    <row r="175" spans="1:33" ht="71.849999999999994" customHeight="1">
      <c r="A175" s="1151"/>
      <c r="B175" s="1151"/>
      <c r="C175" s="1151"/>
      <c r="D175" s="1151"/>
      <c r="E175" s="1151"/>
      <c r="F175" s="1151"/>
      <c r="G175" s="1151"/>
      <c r="H175" s="554">
        <v>8</v>
      </c>
      <c r="I175" s="560" t="s">
        <v>4468</v>
      </c>
      <c r="J175" s="555" t="s">
        <v>5403</v>
      </c>
      <c r="Q175" s="556"/>
      <c r="R175" s="556"/>
      <c r="S175" s="556"/>
      <c r="T175" s="556"/>
      <c r="U175" s="556"/>
      <c r="V175" s="556"/>
      <c r="W175" s="556"/>
      <c r="X175" s="556"/>
      <c r="Y175" s="556"/>
      <c r="Z175" s="556"/>
      <c r="AA175" s="556"/>
      <c r="AB175" s="556"/>
      <c r="AC175" s="556"/>
      <c r="AD175" s="556"/>
      <c r="AE175" s="556"/>
      <c r="AF175" s="556"/>
      <c r="AG175" s="556"/>
    </row>
    <row r="176" spans="1:33" ht="71.849999999999994" customHeight="1">
      <c r="A176" s="1151"/>
      <c r="B176" s="1151"/>
      <c r="C176" s="1151"/>
      <c r="D176" s="1151"/>
      <c r="E176" s="1151"/>
      <c r="F176" s="1151"/>
      <c r="G176" s="1151"/>
      <c r="H176" s="554">
        <v>9</v>
      </c>
      <c r="I176" s="560" t="s">
        <v>4467</v>
      </c>
      <c r="J176" s="555" t="s">
        <v>5404</v>
      </c>
      <c r="Q176" s="556"/>
      <c r="R176" s="556"/>
      <c r="S176" s="556"/>
      <c r="T176" s="556"/>
      <c r="U176" s="556"/>
      <c r="V176" s="556"/>
      <c r="W176" s="556"/>
      <c r="X176" s="556"/>
      <c r="Y176" s="556"/>
      <c r="Z176" s="556"/>
      <c r="AA176" s="556"/>
      <c r="AB176" s="556"/>
      <c r="AC176" s="556"/>
      <c r="AD176" s="556"/>
      <c r="AE176" s="556"/>
      <c r="AF176" s="556"/>
      <c r="AG176" s="556"/>
    </row>
    <row r="177" spans="1:33" ht="71.849999999999994" customHeight="1">
      <c r="A177" s="1152" t="s">
        <v>5405</v>
      </c>
      <c r="B177" s="1152"/>
      <c r="C177" s="1152"/>
      <c r="D177" s="1152"/>
      <c r="E177" s="1152"/>
      <c r="F177" s="1152"/>
      <c r="G177" s="1152"/>
      <c r="H177" s="1152"/>
      <c r="I177" s="1152"/>
      <c r="J177" s="1152"/>
      <c r="Q177" s="556"/>
      <c r="R177" s="556"/>
      <c r="S177" s="556"/>
      <c r="T177" s="556"/>
      <c r="U177" s="556"/>
      <c r="V177" s="556"/>
      <c r="W177" s="556"/>
      <c r="X177" s="556"/>
      <c r="Y177" s="556"/>
      <c r="Z177" s="556"/>
      <c r="AA177" s="556"/>
      <c r="AB177" s="556"/>
      <c r="AC177" s="556"/>
      <c r="AD177" s="556"/>
      <c r="AE177" s="556"/>
      <c r="AF177" s="556"/>
      <c r="AG177" s="556"/>
    </row>
    <row r="178" spans="1:33" ht="71.849999999999994" customHeight="1">
      <c r="A178" s="1151"/>
      <c r="B178" s="1151"/>
      <c r="C178" s="1151"/>
      <c r="D178" s="1151"/>
      <c r="E178" s="1151"/>
      <c r="F178" s="1151"/>
      <c r="G178" s="1151"/>
      <c r="H178" s="557" t="s">
        <v>4439</v>
      </c>
      <c r="I178" s="558" t="s">
        <v>5279</v>
      </c>
      <c r="J178" s="559" t="s">
        <v>3922</v>
      </c>
      <c r="Q178" s="556"/>
      <c r="R178" s="556"/>
      <c r="S178" s="556"/>
      <c r="T178" s="556"/>
      <c r="U178" s="556"/>
      <c r="V178" s="556"/>
      <c r="W178" s="556"/>
      <c r="X178" s="556"/>
      <c r="Y178" s="556"/>
      <c r="Z178" s="556"/>
      <c r="AA178" s="556"/>
      <c r="AB178" s="556"/>
      <c r="AC178" s="556"/>
      <c r="AD178" s="556"/>
      <c r="AE178" s="556"/>
      <c r="AF178" s="556"/>
      <c r="AG178" s="556"/>
    </row>
    <row r="179" spans="1:33" ht="71.849999999999994" customHeight="1">
      <c r="A179" s="1151"/>
      <c r="B179" s="1151"/>
      <c r="C179" s="1151"/>
      <c r="D179" s="1151"/>
      <c r="E179" s="1151"/>
      <c r="F179" s="1151"/>
      <c r="G179" s="1151"/>
      <c r="H179" s="554">
        <v>1</v>
      </c>
      <c r="I179" s="560" t="s">
        <v>5406</v>
      </c>
      <c r="J179" s="555" t="s">
        <v>5407</v>
      </c>
      <c r="Q179" s="556"/>
      <c r="R179" s="556"/>
      <c r="S179" s="556"/>
      <c r="T179" s="556"/>
      <c r="U179" s="556"/>
      <c r="V179" s="556"/>
      <c r="W179" s="556"/>
      <c r="X179" s="556"/>
      <c r="Y179" s="556"/>
      <c r="Z179" s="556"/>
      <c r="AA179" s="556"/>
      <c r="AB179" s="556"/>
      <c r="AC179" s="556"/>
      <c r="AD179" s="556"/>
      <c r="AE179" s="556"/>
      <c r="AF179" s="556"/>
      <c r="AG179" s="556"/>
    </row>
    <row r="180" spans="1:33" ht="71.849999999999994" customHeight="1">
      <c r="A180" s="1151"/>
      <c r="B180" s="1151"/>
      <c r="C180" s="1151"/>
      <c r="D180" s="1151"/>
      <c r="E180" s="1151"/>
      <c r="F180" s="1151"/>
      <c r="G180" s="1151"/>
      <c r="H180" s="554">
        <v>2</v>
      </c>
      <c r="I180" s="560" t="s">
        <v>5408</v>
      </c>
      <c r="J180" s="555" t="s">
        <v>5409</v>
      </c>
      <c r="Q180" s="556"/>
      <c r="R180" s="556"/>
      <c r="S180" s="556"/>
      <c r="T180" s="556"/>
      <c r="U180" s="556"/>
      <c r="V180" s="556"/>
      <c r="W180" s="556"/>
      <c r="X180" s="556"/>
      <c r="Y180" s="556"/>
      <c r="Z180" s="556"/>
      <c r="AA180" s="556"/>
      <c r="AB180" s="556"/>
      <c r="AC180" s="556"/>
      <c r="AD180" s="556"/>
      <c r="AE180" s="556"/>
      <c r="AF180" s="556"/>
      <c r="AG180" s="556"/>
    </row>
    <row r="181" spans="1:33" ht="71.849999999999994" customHeight="1">
      <c r="A181" s="1151"/>
      <c r="B181" s="1151"/>
      <c r="C181" s="1151"/>
      <c r="D181" s="1151"/>
      <c r="E181" s="1151"/>
      <c r="F181" s="1151"/>
      <c r="G181" s="1151"/>
      <c r="H181" s="554">
        <v>3</v>
      </c>
      <c r="I181" s="560" t="s">
        <v>4466</v>
      </c>
      <c r="J181" s="555" t="s">
        <v>5410</v>
      </c>
      <c r="Q181" s="556"/>
      <c r="R181" s="556"/>
      <c r="S181" s="556"/>
      <c r="T181" s="556"/>
      <c r="U181" s="556"/>
      <c r="V181" s="556"/>
      <c r="W181" s="556"/>
      <c r="X181" s="556"/>
      <c r="Y181" s="556"/>
      <c r="Z181" s="556"/>
      <c r="AA181" s="556"/>
      <c r="AB181" s="556"/>
      <c r="AC181" s="556"/>
      <c r="AD181" s="556"/>
      <c r="AE181" s="556"/>
      <c r="AF181" s="556"/>
      <c r="AG181" s="556"/>
    </row>
    <row r="182" spans="1:33" ht="71.849999999999994" customHeight="1">
      <c r="A182" s="1151"/>
      <c r="B182" s="1151"/>
      <c r="C182" s="1151"/>
      <c r="D182" s="1151"/>
      <c r="E182" s="1151"/>
      <c r="F182" s="1151"/>
      <c r="G182" s="1151"/>
      <c r="H182" s="554">
        <v>4</v>
      </c>
      <c r="I182" s="560" t="s">
        <v>4465</v>
      </c>
      <c r="J182" s="555" t="s">
        <v>5411</v>
      </c>
      <c r="Q182" s="556"/>
      <c r="R182" s="556"/>
      <c r="S182" s="556"/>
      <c r="T182" s="556"/>
      <c r="U182" s="556"/>
      <c r="V182" s="556"/>
      <c r="W182" s="556"/>
      <c r="X182" s="556"/>
      <c r="Y182" s="556"/>
      <c r="Z182" s="556"/>
      <c r="AA182" s="556"/>
      <c r="AB182" s="556"/>
      <c r="AC182" s="556"/>
      <c r="AD182" s="556"/>
      <c r="AE182" s="556"/>
      <c r="AF182" s="556"/>
      <c r="AG182" s="556"/>
    </row>
    <row r="183" spans="1:33" ht="71.849999999999994" customHeight="1">
      <c r="A183" s="1151"/>
      <c r="B183" s="1151"/>
      <c r="C183" s="1151"/>
      <c r="D183" s="1151"/>
      <c r="E183" s="1151"/>
      <c r="F183" s="1151"/>
      <c r="G183" s="1151"/>
      <c r="H183" s="554">
        <v>5</v>
      </c>
      <c r="I183" s="560" t="s">
        <v>4464</v>
      </c>
      <c r="J183" s="555" t="s">
        <v>5412</v>
      </c>
      <c r="Q183" s="556"/>
      <c r="R183" s="556"/>
      <c r="S183" s="556"/>
      <c r="T183" s="556"/>
      <c r="U183" s="556"/>
      <c r="V183" s="556"/>
      <c r="W183" s="556"/>
      <c r="X183" s="556"/>
      <c r="Y183" s="556"/>
      <c r="Z183" s="556"/>
      <c r="AA183" s="556"/>
      <c r="AB183" s="556"/>
      <c r="AC183" s="556"/>
      <c r="AD183" s="556"/>
      <c r="AE183" s="556"/>
      <c r="AF183" s="556"/>
      <c r="AG183" s="556"/>
    </row>
    <row r="184" spans="1:33" ht="71.849999999999994" customHeight="1">
      <c r="A184" s="1152" t="s">
        <v>5413</v>
      </c>
      <c r="B184" s="1152"/>
      <c r="C184" s="1152"/>
      <c r="D184" s="1152"/>
      <c r="E184" s="1152"/>
      <c r="F184" s="1152"/>
      <c r="G184" s="1152"/>
      <c r="H184" s="1152"/>
      <c r="I184" s="1152"/>
      <c r="J184" s="1152"/>
      <c r="Q184" s="556"/>
      <c r="R184" s="556"/>
      <c r="S184" s="556"/>
      <c r="T184" s="556"/>
      <c r="U184" s="556"/>
      <c r="V184" s="556"/>
      <c r="W184" s="556"/>
      <c r="X184" s="556"/>
      <c r="Y184" s="556"/>
      <c r="Z184" s="556"/>
      <c r="AA184" s="556"/>
      <c r="AB184" s="556"/>
      <c r="AC184" s="556"/>
      <c r="AD184" s="556"/>
      <c r="AE184" s="556"/>
      <c r="AF184" s="556"/>
      <c r="AG184" s="556"/>
    </row>
    <row r="185" spans="1:33" ht="71.849999999999994" customHeight="1">
      <c r="A185" s="1151"/>
      <c r="B185" s="1151"/>
      <c r="C185" s="1151"/>
      <c r="D185" s="1151"/>
      <c r="E185" s="1151"/>
      <c r="F185" s="1151"/>
      <c r="G185" s="1151"/>
      <c r="H185" s="557" t="s">
        <v>4439</v>
      </c>
      <c r="I185" s="558" t="s">
        <v>5279</v>
      </c>
      <c r="J185" s="559" t="s">
        <v>3922</v>
      </c>
      <c r="Q185" s="556"/>
      <c r="R185" s="556"/>
      <c r="S185" s="556"/>
      <c r="T185" s="556"/>
      <c r="U185" s="556"/>
      <c r="V185" s="556"/>
      <c r="W185" s="556"/>
      <c r="X185" s="556"/>
      <c r="Y185" s="556"/>
      <c r="Z185" s="556"/>
      <c r="AA185" s="556"/>
      <c r="AB185" s="556"/>
      <c r="AC185" s="556"/>
      <c r="AD185" s="556"/>
      <c r="AE185" s="556"/>
      <c r="AF185" s="556"/>
      <c r="AG185" s="556"/>
    </row>
    <row r="186" spans="1:33" ht="71.849999999999994" customHeight="1">
      <c r="A186" s="1151"/>
      <c r="B186" s="1151"/>
      <c r="C186" s="1151"/>
      <c r="D186" s="1151"/>
      <c r="E186" s="1151"/>
      <c r="F186" s="1151"/>
      <c r="G186" s="1151"/>
      <c r="H186" s="554">
        <v>1</v>
      </c>
      <c r="I186" s="560" t="s">
        <v>4463</v>
      </c>
      <c r="J186" s="555" t="s">
        <v>5414</v>
      </c>
      <c r="Q186" s="556"/>
      <c r="R186" s="556"/>
      <c r="S186" s="556"/>
      <c r="T186" s="556"/>
      <c r="U186" s="556"/>
      <c r="V186" s="556"/>
      <c r="W186" s="556"/>
      <c r="X186" s="556"/>
      <c r="Y186" s="556"/>
      <c r="Z186" s="556"/>
      <c r="AA186" s="556"/>
      <c r="AB186" s="556"/>
      <c r="AC186" s="556"/>
      <c r="AD186" s="556"/>
      <c r="AE186" s="556"/>
      <c r="AF186" s="556"/>
      <c r="AG186" s="556"/>
    </row>
    <row r="187" spans="1:33" ht="71.849999999999994" customHeight="1">
      <c r="A187" s="1151"/>
      <c r="B187" s="1151"/>
      <c r="C187" s="1151"/>
      <c r="D187" s="1151"/>
      <c r="E187" s="1151"/>
      <c r="F187" s="1151"/>
      <c r="G187" s="1151"/>
      <c r="H187" s="554">
        <v>2</v>
      </c>
      <c r="I187" s="560" t="s">
        <v>4462</v>
      </c>
      <c r="J187" s="555" t="s">
        <v>5415</v>
      </c>
      <c r="Q187" s="556"/>
      <c r="R187" s="556"/>
      <c r="S187" s="556"/>
      <c r="T187" s="556"/>
      <c r="U187" s="556"/>
      <c r="V187" s="556"/>
      <c r="W187" s="556"/>
      <c r="X187" s="556"/>
      <c r="Y187" s="556"/>
      <c r="Z187" s="556"/>
      <c r="AA187" s="556"/>
      <c r="AB187" s="556"/>
      <c r="AC187" s="556"/>
      <c r="AD187" s="556"/>
      <c r="AE187" s="556"/>
      <c r="AF187" s="556"/>
      <c r="AG187" s="556"/>
    </row>
    <row r="188" spans="1:33" ht="71.849999999999994" customHeight="1">
      <c r="A188" s="1151"/>
      <c r="B188" s="1151"/>
      <c r="C188" s="1151"/>
      <c r="D188" s="1151"/>
      <c r="E188" s="1151"/>
      <c r="F188" s="1151"/>
      <c r="G188" s="1151"/>
      <c r="H188" s="554">
        <v>3</v>
      </c>
      <c r="I188" s="560" t="s">
        <v>4461</v>
      </c>
      <c r="J188" s="555" t="s">
        <v>5416</v>
      </c>
      <c r="Q188" s="556"/>
      <c r="R188" s="556"/>
      <c r="S188" s="556"/>
      <c r="T188" s="556"/>
      <c r="U188" s="556"/>
      <c r="V188" s="556"/>
      <c r="W188" s="556"/>
      <c r="X188" s="556"/>
      <c r="Y188" s="556"/>
      <c r="Z188" s="556"/>
      <c r="AA188" s="556"/>
      <c r="AB188" s="556"/>
      <c r="AC188" s="556"/>
      <c r="AD188" s="556"/>
      <c r="AE188" s="556"/>
      <c r="AF188" s="556"/>
      <c r="AG188" s="556"/>
    </row>
    <row r="189" spans="1:33" ht="71.849999999999994" customHeight="1">
      <c r="A189" s="1151"/>
      <c r="B189" s="1151"/>
      <c r="C189" s="1151"/>
      <c r="D189" s="1151"/>
      <c r="E189" s="1151"/>
      <c r="F189" s="1151"/>
      <c r="G189" s="1151"/>
      <c r="H189" s="554">
        <v>4</v>
      </c>
      <c r="I189" s="560" t="s">
        <v>5417</v>
      </c>
      <c r="J189" s="555" t="s">
        <v>5418</v>
      </c>
      <c r="Q189" s="556"/>
      <c r="R189" s="556"/>
      <c r="S189" s="556"/>
      <c r="T189" s="556"/>
      <c r="U189" s="556"/>
      <c r="V189" s="556"/>
      <c r="W189" s="556"/>
      <c r="X189" s="556"/>
      <c r="Y189" s="556"/>
      <c r="Z189" s="556"/>
      <c r="AA189" s="556"/>
      <c r="AB189" s="556"/>
      <c r="AC189" s="556"/>
      <c r="AD189" s="556"/>
      <c r="AE189" s="556"/>
      <c r="AF189" s="556"/>
      <c r="AG189" s="556"/>
    </row>
    <row r="190" spans="1:33" ht="71.849999999999994" customHeight="1">
      <c r="A190" s="1152" t="s">
        <v>5419</v>
      </c>
      <c r="B190" s="1152"/>
      <c r="C190" s="1152"/>
      <c r="D190" s="1152"/>
      <c r="E190" s="1152"/>
      <c r="F190" s="1152"/>
      <c r="G190" s="1152"/>
      <c r="H190" s="1152"/>
      <c r="I190" s="1152"/>
      <c r="J190" s="1152"/>
      <c r="Q190" s="556"/>
      <c r="R190" s="556"/>
      <c r="S190" s="556"/>
      <c r="T190" s="556"/>
      <c r="U190" s="556"/>
      <c r="V190" s="556"/>
      <c r="W190" s="556"/>
      <c r="X190" s="556"/>
      <c r="Y190" s="556"/>
      <c r="Z190" s="556"/>
      <c r="AA190" s="556"/>
      <c r="AB190" s="556"/>
      <c r="AC190" s="556"/>
      <c r="AD190" s="556"/>
      <c r="AE190" s="556"/>
      <c r="AF190" s="556"/>
      <c r="AG190" s="556"/>
    </row>
    <row r="191" spans="1:33" ht="71.849999999999994" customHeight="1">
      <c r="A191" s="1151"/>
      <c r="B191" s="1151"/>
      <c r="C191" s="1151"/>
      <c r="D191" s="1151"/>
      <c r="E191" s="1151"/>
      <c r="F191" s="1151"/>
      <c r="G191" s="1151"/>
      <c r="H191" s="557" t="s">
        <v>4439</v>
      </c>
      <c r="I191" s="558" t="s">
        <v>5279</v>
      </c>
      <c r="J191" s="559" t="s">
        <v>3922</v>
      </c>
      <c r="Q191" s="556"/>
      <c r="R191" s="556"/>
      <c r="S191" s="556"/>
      <c r="T191" s="556"/>
      <c r="U191" s="556"/>
      <c r="V191" s="556"/>
      <c r="W191" s="556"/>
      <c r="X191" s="556"/>
      <c r="Y191" s="556"/>
      <c r="Z191" s="556"/>
      <c r="AA191" s="556"/>
      <c r="AB191" s="556"/>
      <c r="AC191" s="556"/>
      <c r="AD191" s="556"/>
      <c r="AE191" s="556"/>
      <c r="AF191" s="556"/>
      <c r="AG191" s="556"/>
    </row>
    <row r="192" spans="1:33" ht="71.849999999999994" customHeight="1">
      <c r="A192" s="1151"/>
      <c r="B192" s="1151"/>
      <c r="C192" s="1151"/>
      <c r="D192" s="1151"/>
      <c r="E192" s="1151"/>
      <c r="F192" s="1151"/>
      <c r="G192" s="1151"/>
      <c r="H192" s="554">
        <v>1</v>
      </c>
      <c r="I192" s="563" t="s">
        <v>4460</v>
      </c>
      <c r="J192" s="555" t="s">
        <v>5420</v>
      </c>
      <c r="Q192" s="556"/>
      <c r="R192" s="556"/>
      <c r="S192" s="556"/>
      <c r="T192" s="556"/>
      <c r="U192" s="556"/>
      <c r="V192" s="556"/>
      <c r="W192" s="556"/>
      <c r="X192" s="556"/>
      <c r="Y192" s="556"/>
      <c r="Z192" s="556"/>
      <c r="AA192" s="556"/>
      <c r="AB192" s="556"/>
      <c r="AC192" s="556"/>
      <c r="AD192" s="556"/>
      <c r="AE192" s="556"/>
      <c r="AF192" s="556"/>
      <c r="AG192" s="556"/>
    </row>
    <row r="193" spans="1:33" ht="71.849999999999994" customHeight="1">
      <c r="A193" s="1151"/>
      <c r="B193" s="1151"/>
      <c r="C193" s="1151"/>
      <c r="D193" s="1151"/>
      <c r="E193" s="1151"/>
      <c r="F193" s="1151"/>
      <c r="G193" s="1151"/>
      <c r="H193" s="554">
        <v>2</v>
      </c>
      <c r="I193" s="560" t="s">
        <v>5992</v>
      </c>
      <c r="J193" s="555" t="s">
        <v>5421</v>
      </c>
      <c r="Q193" s="556"/>
      <c r="R193" s="556"/>
      <c r="S193" s="556"/>
      <c r="T193" s="556"/>
      <c r="U193" s="556"/>
      <c r="V193" s="556"/>
      <c r="W193" s="556"/>
      <c r="X193" s="556"/>
      <c r="Y193" s="556"/>
      <c r="Z193" s="556"/>
      <c r="AA193" s="556"/>
      <c r="AB193" s="556"/>
      <c r="AC193" s="556"/>
      <c r="AD193" s="556"/>
      <c r="AE193" s="556"/>
      <c r="AF193" s="556"/>
      <c r="AG193" s="556"/>
    </row>
    <row r="194" spans="1:33" ht="71.849999999999994" customHeight="1">
      <c r="A194" s="1151"/>
      <c r="B194" s="1151"/>
      <c r="C194" s="1151"/>
      <c r="D194" s="1151"/>
      <c r="E194" s="1151"/>
      <c r="F194" s="1151"/>
      <c r="G194" s="1151"/>
      <c r="H194" s="554">
        <v>3</v>
      </c>
      <c r="I194" s="560" t="s">
        <v>4459</v>
      </c>
      <c r="J194" s="555" t="s">
        <v>5422</v>
      </c>
      <c r="Q194" s="556"/>
      <c r="R194" s="556"/>
      <c r="S194" s="556"/>
      <c r="T194" s="556"/>
      <c r="U194" s="556"/>
      <c r="V194" s="556"/>
      <c r="W194" s="556"/>
      <c r="X194" s="556"/>
      <c r="Y194" s="556"/>
      <c r="Z194" s="556"/>
      <c r="AA194" s="556"/>
      <c r="AB194" s="556"/>
      <c r="AC194" s="556"/>
      <c r="AD194" s="556"/>
      <c r="AE194" s="556"/>
      <c r="AF194" s="556"/>
      <c r="AG194" s="556"/>
    </row>
    <row r="195" spans="1:33" ht="71.849999999999994" customHeight="1">
      <c r="A195" s="1152" t="s">
        <v>5423</v>
      </c>
      <c r="B195" s="1152"/>
      <c r="C195" s="1152"/>
      <c r="D195" s="1152"/>
      <c r="E195" s="1152"/>
      <c r="F195" s="1152"/>
      <c r="G195" s="1152"/>
      <c r="H195" s="1152"/>
      <c r="I195" s="1152"/>
      <c r="J195" s="1152"/>
      <c r="Q195" s="556"/>
      <c r="R195" s="556"/>
      <c r="S195" s="556"/>
      <c r="T195" s="556"/>
      <c r="U195" s="556"/>
      <c r="V195" s="556"/>
      <c r="W195" s="556"/>
      <c r="X195" s="556"/>
      <c r="Y195" s="556"/>
      <c r="Z195" s="556"/>
      <c r="AA195" s="556"/>
      <c r="AB195" s="556"/>
      <c r="AC195" s="556"/>
      <c r="AD195" s="556"/>
      <c r="AE195" s="556"/>
      <c r="AF195" s="556"/>
      <c r="AG195" s="556"/>
    </row>
    <row r="196" spans="1:33" ht="71.849999999999994" customHeight="1">
      <c r="A196" s="1151"/>
      <c r="B196" s="1151"/>
      <c r="C196" s="1151"/>
      <c r="D196" s="1151"/>
      <c r="E196" s="1151"/>
      <c r="F196" s="1151"/>
      <c r="G196" s="1151"/>
      <c r="H196" s="557" t="s">
        <v>4439</v>
      </c>
      <c r="I196" s="558" t="s">
        <v>5279</v>
      </c>
      <c r="J196" s="559" t="s">
        <v>3922</v>
      </c>
      <c r="Q196" s="556"/>
      <c r="R196" s="556"/>
      <c r="S196" s="556"/>
      <c r="T196" s="556"/>
      <c r="U196" s="556"/>
      <c r="V196" s="556"/>
      <c r="W196" s="556"/>
      <c r="X196" s="556"/>
      <c r="Y196" s="556"/>
      <c r="Z196" s="556"/>
      <c r="AA196" s="556"/>
      <c r="AB196" s="556"/>
      <c r="AC196" s="556"/>
      <c r="AD196" s="556"/>
      <c r="AE196" s="556"/>
      <c r="AF196" s="556"/>
      <c r="AG196" s="556"/>
    </row>
    <row r="197" spans="1:33" ht="71.849999999999994" customHeight="1">
      <c r="A197" s="1151"/>
      <c r="B197" s="1151"/>
      <c r="C197" s="1151"/>
      <c r="D197" s="1151"/>
      <c r="E197" s="1151"/>
      <c r="F197" s="1151"/>
      <c r="G197" s="1151"/>
      <c r="H197" s="554">
        <v>1</v>
      </c>
      <c r="I197" s="561" t="s">
        <v>4458</v>
      </c>
      <c r="J197" s="555" t="s">
        <v>5424</v>
      </c>
      <c r="Q197" s="556"/>
      <c r="R197" s="556"/>
      <c r="S197" s="556"/>
      <c r="T197" s="556"/>
      <c r="U197" s="556"/>
      <c r="V197" s="556"/>
      <c r="W197" s="556"/>
      <c r="X197" s="556"/>
      <c r="Y197" s="556"/>
      <c r="Z197" s="556"/>
      <c r="AA197" s="556"/>
      <c r="AB197" s="556"/>
      <c r="AC197" s="556"/>
      <c r="AD197" s="556"/>
      <c r="AE197" s="556"/>
      <c r="AF197" s="556"/>
      <c r="AG197" s="556"/>
    </row>
    <row r="198" spans="1:33" ht="71.849999999999994" customHeight="1">
      <c r="A198" s="1151"/>
      <c r="B198" s="1151"/>
      <c r="C198" s="1151"/>
      <c r="D198" s="1151"/>
      <c r="E198" s="1151"/>
      <c r="F198" s="1151"/>
      <c r="G198" s="1151"/>
      <c r="H198" s="554">
        <v>2</v>
      </c>
      <c r="I198" s="561" t="s">
        <v>4457</v>
      </c>
      <c r="J198" s="555" t="s">
        <v>5425</v>
      </c>
      <c r="Q198" s="556"/>
      <c r="R198" s="556"/>
      <c r="S198" s="556"/>
      <c r="T198" s="556"/>
      <c r="U198" s="556"/>
      <c r="V198" s="556"/>
      <c r="W198" s="556"/>
      <c r="X198" s="556"/>
      <c r="Y198" s="556"/>
      <c r="Z198" s="556"/>
      <c r="AA198" s="556"/>
      <c r="AB198" s="556"/>
      <c r="AC198" s="556"/>
      <c r="AD198" s="556"/>
      <c r="AE198" s="556"/>
      <c r="AF198" s="556"/>
      <c r="AG198" s="556"/>
    </row>
    <row r="199" spans="1:33" ht="71.849999999999994" customHeight="1">
      <c r="A199" s="1151"/>
      <c r="B199" s="1151"/>
      <c r="C199" s="1151"/>
      <c r="D199" s="1151"/>
      <c r="E199" s="1151"/>
      <c r="F199" s="1151"/>
      <c r="G199" s="1151"/>
      <c r="H199" s="554">
        <v>3</v>
      </c>
      <c r="I199" s="561" t="s">
        <v>4456</v>
      </c>
      <c r="J199" s="555" t="s">
        <v>5426</v>
      </c>
      <c r="Q199" s="556"/>
      <c r="R199" s="556"/>
      <c r="S199" s="556"/>
      <c r="T199" s="556"/>
      <c r="U199" s="556"/>
      <c r="V199" s="556"/>
      <c r="W199" s="556"/>
      <c r="X199" s="556"/>
      <c r="Y199" s="556"/>
      <c r="Z199" s="556"/>
      <c r="AA199" s="556"/>
      <c r="AB199" s="556"/>
      <c r="AC199" s="556"/>
      <c r="AD199" s="556"/>
      <c r="AE199" s="556"/>
      <c r="AF199" s="556"/>
      <c r="AG199" s="556"/>
    </row>
    <row r="200" spans="1:33" ht="71.849999999999994" customHeight="1">
      <c r="A200" s="1151"/>
      <c r="B200" s="1151"/>
      <c r="C200" s="1151"/>
      <c r="D200" s="1151"/>
      <c r="E200" s="1151"/>
      <c r="F200" s="1151"/>
      <c r="G200" s="1151"/>
      <c r="H200" s="554">
        <v>4</v>
      </c>
      <c r="I200" s="561" t="s">
        <v>4455</v>
      </c>
      <c r="J200" s="555" t="s">
        <v>5427</v>
      </c>
      <c r="Q200" s="556"/>
      <c r="R200" s="556"/>
      <c r="S200" s="556"/>
      <c r="T200" s="556"/>
      <c r="U200" s="556"/>
      <c r="V200" s="556"/>
      <c r="W200" s="556"/>
      <c r="X200" s="556"/>
      <c r="Y200" s="556"/>
      <c r="Z200" s="556"/>
      <c r="AA200" s="556"/>
      <c r="AB200" s="556"/>
      <c r="AC200" s="556"/>
      <c r="AD200" s="556"/>
      <c r="AE200" s="556"/>
      <c r="AF200" s="556"/>
      <c r="AG200" s="556"/>
    </row>
    <row r="201" spans="1:33" ht="71.849999999999994" customHeight="1">
      <c r="A201" s="1151"/>
      <c r="B201" s="1151"/>
      <c r="C201" s="1151"/>
      <c r="D201" s="1151"/>
      <c r="E201" s="1151"/>
      <c r="F201" s="1151"/>
      <c r="G201" s="1151"/>
      <c r="H201" s="554">
        <v>5</v>
      </c>
      <c r="I201" s="560" t="s">
        <v>4454</v>
      </c>
      <c r="J201" s="555" t="s">
        <v>5428</v>
      </c>
      <c r="Q201" s="556"/>
      <c r="R201" s="556"/>
      <c r="S201" s="556"/>
      <c r="T201" s="556"/>
      <c r="U201" s="556"/>
      <c r="V201" s="556"/>
      <c r="W201" s="556"/>
      <c r="X201" s="556"/>
      <c r="Y201" s="556"/>
      <c r="Z201" s="556"/>
      <c r="AA201" s="556"/>
      <c r="AB201" s="556"/>
      <c r="AC201" s="556"/>
      <c r="AD201" s="556"/>
      <c r="AE201" s="556"/>
      <c r="AF201" s="556"/>
      <c r="AG201" s="556"/>
    </row>
    <row r="202" spans="1:33" ht="71.849999999999994" customHeight="1">
      <c r="A202" s="1152" t="s">
        <v>5429</v>
      </c>
      <c r="B202" s="1152"/>
      <c r="C202" s="1152"/>
      <c r="D202" s="1152"/>
      <c r="E202" s="1152"/>
      <c r="F202" s="1152"/>
      <c r="G202" s="1152"/>
      <c r="H202" s="1152"/>
      <c r="I202" s="1152"/>
      <c r="J202" s="1152"/>
      <c r="Q202" s="556"/>
      <c r="R202" s="556"/>
      <c r="S202" s="556"/>
      <c r="T202" s="556"/>
      <c r="U202" s="556"/>
      <c r="V202" s="556"/>
      <c r="W202" s="556"/>
      <c r="X202" s="556"/>
      <c r="Y202" s="556"/>
      <c r="Z202" s="556"/>
      <c r="AA202" s="556"/>
      <c r="AB202" s="556"/>
      <c r="AC202" s="556"/>
      <c r="AD202" s="556"/>
      <c r="AE202" s="556"/>
      <c r="AF202" s="556"/>
      <c r="AG202" s="556"/>
    </row>
    <row r="203" spans="1:33" ht="71.849999999999994" customHeight="1">
      <c r="A203" s="1151"/>
      <c r="B203" s="1151"/>
      <c r="C203" s="1151"/>
      <c r="D203" s="1151"/>
      <c r="E203" s="1151"/>
      <c r="F203" s="1151"/>
      <c r="G203" s="1151"/>
      <c r="H203" s="557" t="s">
        <v>4439</v>
      </c>
      <c r="I203" s="558" t="s">
        <v>5279</v>
      </c>
      <c r="J203" s="559" t="s">
        <v>3922</v>
      </c>
      <c r="Q203" s="556"/>
      <c r="R203" s="556"/>
      <c r="S203" s="556"/>
      <c r="T203" s="556"/>
      <c r="U203" s="556"/>
      <c r="V203" s="556"/>
      <c r="W203" s="556"/>
      <c r="X203" s="556"/>
      <c r="Y203" s="556"/>
      <c r="Z203" s="556"/>
      <c r="AA203" s="556"/>
      <c r="AB203" s="556"/>
      <c r="AC203" s="556"/>
      <c r="AD203" s="556"/>
      <c r="AE203" s="556"/>
      <c r="AF203" s="556"/>
      <c r="AG203" s="556"/>
    </row>
    <row r="204" spans="1:33" ht="71.849999999999994" customHeight="1">
      <c r="A204" s="1151"/>
      <c r="B204" s="1151"/>
      <c r="C204" s="1151"/>
      <c r="D204" s="1151"/>
      <c r="E204" s="1151"/>
      <c r="F204" s="1151"/>
      <c r="G204" s="1151"/>
      <c r="H204" s="554">
        <v>1</v>
      </c>
      <c r="I204" s="560" t="s">
        <v>4453</v>
      </c>
      <c r="J204" s="555" t="s">
        <v>5388</v>
      </c>
      <c r="Q204" s="556"/>
      <c r="R204" s="556"/>
      <c r="S204" s="556"/>
      <c r="T204" s="556"/>
      <c r="U204" s="556"/>
      <c r="V204" s="556"/>
      <c r="W204" s="556"/>
      <c r="X204" s="556"/>
      <c r="Y204" s="556"/>
      <c r="Z204" s="556"/>
      <c r="AA204" s="556"/>
      <c r="AB204" s="556"/>
      <c r="AC204" s="556"/>
      <c r="AD204" s="556"/>
      <c r="AE204" s="556"/>
      <c r="AF204" s="556"/>
      <c r="AG204" s="556"/>
    </row>
    <row r="205" spans="1:33" ht="71.849999999999994" customHeight="1">
      <c r="A205" s="1151"/>
      <c r="B205" s="1151"/>
      <c r="C205" s="1151"/>
      <c r="D205" s="1151"/>
      <c r="E205" s="1151"/>
      <c r="F205" s="1151"/>
      <c r="G205" s="1151"/>
      <c r="H205" s="554">
        <v>2</v>
      </c>
      <c r="I205" s="560" t="s">
        <v>4452</v>
      </c>
      <c r="J205" s="555" t="s">
        <v>5430</v>
      </c>
      <c r="Q205" s="556"/>
      <c r="R205" s="556"/>
      <c r="S205" s="556"/>
      <c r="T205" s="556"/>
      <c r="U205" s="556"/>
      <c r="V205" s="556"/>
      <c r="W205" s="556"/>
      <c r="X205" s="556"/>
      <c r="Y205" s="556"/>
      <c r="Z205" s="556"/>
      <c r="AA205" s="556"/>
      <c r="AB205" s="556"/>
      <c r="AC205" s="556"/>
      <c r="AD205" s="556"/>
      <c r="AE205" s="556"/>
      <c r="AF205" s="556"/>
      <c r="AG205" s="556"/>
    </row>
    <row r="206" spans="1:33" ht="71.849999999999994" customHeight="1">
      <c r="A206" s="1151"/>
      <c r="B206" s="1151"/>
      <c r="C206" s="1151"/>
      <c r="D206" s="1151"/>
      <c r="E206" s="1151"/>
      <c r="F206" s="1151"/>
      <c r="G206" s="1151"/>
      <c r="H206" s="554">
        <v>3</v>
      </c>
      <c r="I206" s="560" t="s">
        <v>4451</v>
      </c>
      <c r="J206" s="555" t="s">
        <v>5431</v>
      </c>
      <c r="Q206" s="556"/>
      <c r="R206" s="556"/>
      <c r="S206" s="556"/>
      <c r="T206" s="556"/>
      <c r="U206" s="556"/>
      <c r="V206" s="556"/>
      <c r="W206" s="556"/>
      <c r="X206" s="556"/>
      <c r="Y206" s="556"/>
      <c r="Z206" s="556"/>
      <c r="AA206" s="556"/>
      <c r="AB206" s="556"/>
      <c r="AC206" s="556"/>
      <c r="AD206" s="556"/>
      <c r="AE206" s="556"/>
      <c r="AF206" s="556"/>
      <c r="AG206" s="556"/>
    </row>
    <row r="207" spans="1:33" ht="71.849999999999994" customHeight="1">
      <c r="A207" s="1151"/>
      <c r="B207" s="1151"/>
      <c r="C207" s="1151"/>
      <c r="D207" s="1151"/>
      <c r="E207" s="1151"/>
      <c r="F207" s="1151"/>
      <c r="G207" s="1151"/>
      <c r="H207" s="554">
        <v>4</v>
      </c>
      <c r="I207" s="560" t="s">
        <v>4450</v>
      </c>
      <c r="J207" s="555" t="s">
        <v>5432</v>
      </c>
      <c r="Q207" s="556"/>
      <c r="R207" s="556"/>
      <c r="S207" s="556"/>
      <c r="T207" s="556"/>
      <c r="U207" s="556"/>
      <c r="V207" s="556"/>
      <c r="W207" s="556"/>
      <c r="X207" s="556"/>
      <c r="Y207" s="556"/>
      <c r="Z207" s="556"/>
      <c r="AA207" s="556"/>
      <c r="AB207" s="556"/>
      <c r="AC207" s="556"/>
      <c r="AD207" s="556"/>
      <c r="AE207" s="556"/>
      <c r="AF207" s="556"/>
      <c r="AG207" s="556"/>
    </row>
    <row r="208" spans="1:33" ht="71.849999999999994" customHeight="1">
      <c r="A208" s="1151"/>
      <c r="B208" s="1151"/>
      <c r="C208" s="1151"/>
      <c r="D208" s="1151"/>
      <c r="E208" s="1151"/>
      <c r="F208" s="1151"/>
      <c r="G208" s="1151"/>
      <c r="H208" s="554">
        <v>5</v>
      </c>
      <c r="I208" s="560" t="s">
        <v>4449</v>
      </c>
      <c r="J208" s="555" t="s">
        <v>5433</v>
      </c>
      <c r="Q208" s="556"/>
      <c r="R208" s="556"/>
      <c r="S208" s="556"/>
      <c r="T208" s="556"/>
      <c r="U208" s="556"/>
      <c r="V208" s="556"/>
      <c r="W208" s="556"/>
      <c r="X208" s="556"/>
      <c r="Y208" s="556"/>
      <c r="Z208" s="556"/>
      <c r="AA208" s="556"/>
      <c r="AB208" s="556"/>
      <c r="AC208" s="556"/>
      <c r="AD208" s="556"/>
      <c r="AE208" s="556"/>
      <c r="AF208" s="556"/>
      <c r="AG208" s="556"/>
    </row>
    <row r="209" spans="1:33" ht="71.849999999999994" customHeight="1">
      <c r="A209" s="1151"/>
      <c r="B209" s="1151"/>
      <c r="C209" s="1151"/>
      <c r="D209" s="1151"/>
      <c r="E209" s="1151"/>
      <c r="F209" s="1151"/>
      <c r="G209" s="1151"/>
      <c r="H209" s="554">
        <v>6</v>
      </c>
      <c r="I209" s="560" t="s">
        <v>4448</v>
      </c>
      <c r="J209" s="555" t="s">
        <v>5434</v>
      </c>
      <c r="Q209" s="556"/>
      <c r="R209" s="556"/>
      <c r="S209" s="556"/>
      <c r="T209" s="556"/>
      <c r="U209" s="556"/>
      <c r="V209" s="556"/>
      <c r="W209" s="556"/>
      <c r="X209" s="556"/>
      <c r="Y209" s="556"/>
      <c r="Z209" s="556"/>
      <c r="AA209" s="556"/>
      <c r="AB209" s="556"/>
      <c r="AC209" s="556"/>
      <c r="AD209" s="556"/>
      <c r="AE209" s="556"/>
      <c r="AF209" s="556"/>
      <c r="AG209" s="556"/>
    </row>
    <row r="210" spans="1:33" ht="71.849999999999994" customHeight="1">
      <c r="A210" s="1151"/>
      <c r="B210" s="1151"/>
      <c r="C210" s="1151"/>
      <c r="D210" s="1151"/>
      <c r="E210" s="1151"/>
      <c r="F210" s="1151"/>
      <c r="G210" s="1151"/>
      <c r="H210" s="554">
        <v>7</v>
      </c>
      <c r="I210" s="560" t="s">
        <v>4447</v>
      </c>
      <c r="J210" s="555" t="s">
        <v>5435</v>
      </c>
      <c r="Q210" s="556"/>
      <c r="R210" s="556"/>
      <c r="S210" s="556"/>
      <c r="T210" s="556"/>
      <c r="U210" s="556"/>
      <c r="V210" s="556"/>
      <c r="W210" s="556"/>
      <c r="X210" s="556"/>
      <c r="Y210" s="556"/>
      <c r="Z210" s="556"/>
      <c r="AA210" s="556"/>
      <c r="AB210" s="556"/>
      <c r="AC210" s="556"/>
      <c r="AD210" s="556"/>
      <c r="AE210" s="556"/>
      <c r="AF210" s="556"/>
      <c r="AG210" s="556"/>
    </row>
    <row r="211" spans="1:33" ht="71.849999999999994" customHeight="1">
      <c r="A211" s="1152" t="s">
        <v>5436</v>
      </c>
      <c r="B211" s="1152"/>
      <c r="C211" s="1152"/>
      <c r="D211" s="1152"/>
      <c r="E211" s="1152"/>
      <c r="F211" s="1152"/>
      <c r="G211" s="1152"/>
      <c r="H211" s="1152"/>
      <c r="I211" s="1152"/>
      <c r="J211" s="1152"/>
      <c r="Q211" s="556"/>
      <c r="R211" s="556"/>
      <c r="S211" s="556"/>
      <c r="T211" s="556"/>
      <c r="U211" s="556"/>
      <c r="V211" s="556"/>
      <c r="W211" s="556"/>
      <c r="X211" s="556"/>
      <c r="Y211" s="556"/>
      <c r="Z211" s="556"/>
      <c r="AA211" s="556"/>
      <c r="AB211" s="556"/>
      <c r="AC211" s="556"/>
      <c r="AD211" s="556"/>
      <c r="AE211" s="556"/>
      <c r="AF211" s="556"/>
      <c r="AG211" s="556"/>
    </row>
    <row r="212" spans="1:33" ht="71.849999999999994" customHeight="1">
      <c r="A212" s="1151"/>
      <c r="B212" s="1151"/>
      <c r="C212" s="1151"/>
      <c r="D212" s="1151"/>
      <c r="E212" s="1151"/>
      <c r="F212" s="1151"/>
      <c r="G212" s="1151"/>
      <c r="H212" s="557" t="s">
        <v>4439</v>
      </c>
      <c r="I212" s="558" t="s">
        <v>5279</v>
      </c>
      <c r="J212" s="559" t="s">
        <v>3922</v>
      </c>
      <c r="Q212" s="556"/>
      <c r="R212" s="556"/>
      <c r="S212" s="556"/>
      <c r="T212" s="556"/>
      <c r="U212" s="556"/>
      <c r="V212" s="556"/>
      <c r="W212" s="556"/>
      <c r="X212" s="556"/>
      <c r="Y212" s="556"/>
      <c r="Z212" s="556"/>
      <c r="AA212" s="556"/>
      <c r="AB212" s="556"/>
      <c r="AC212" s="556"/>
      <c r="AD212" s="556"/>
      <c r="AE212" s="556"/>
      <c r="AF212" s="556"/>
      <c r="AG212" s="556"/>
    </row>
    <row r="213" spans="1:33" ht="71.849999999999994" customHeight="1">
      <c r="A213" s="1151"/>
      <c r="B213" s="1151"/>
      <c r="C213" s="1151"/>
      <c r="D213" s="1151"/>
      <c r="E213" s="1151"/>
      <c r="F213" s="1151"/>
      <c r="G213" s="1151"/>
      <c r="H213" s="554">
        <v>1</v>
      </c>
      <c r="I213" s="560" t="s">
        <v>4446</v>
      </c>
      <c r="J213" s="555" t="s">
        <v>5437</v>
      </c>
      <c r="Q213" s="556"/>
      <c r="R213" s="556"/>
      <c r="S213" s="556"/>
      <c r="T213" s="556"/>
      <c r="U213" s="556"/>
      <c r="V213" s="556"/>
      <c r="W213" s="556"/>
      <c r="X213" s="556"/>
      <c r="Y213" s="556"/>
      <c r="Z213" s="556"/>
      <c r="AA213" s="556"/>
      <c r="AB213" s="556"/>
      <c r="AC213" s="556"/>
      <c r="AD213" s="556"/>
      <c r="AE213" s="556"/>
      <c r="AF213" s="556"/>
      <c r="AG213" s="556"/>
    </row>
    <row r="214" spans="1:33" ht="71.849999999999994" customHeight="1">
      <c r="A214" s="1151"/>
      <c r="B214" s="1151"/>
      <c r="C214" s="1151"/>
      <c r="D214" s="1151"/>
      <c r="E214" s="1151"/>
      <c r="F214" s="1151"/>
      <c r="G214" s="1151"/>
      <c r="H214" s="554">
        <v>2</v>
      </c>
      <c r="I214" s="560" t="s">
        <v>4445</v>
      </c>
      <c r="J214" s="555" t="s">
        <v>5438</v>
      </c>
      <c r="Q214" s="556"/>
      <c r="R214" s="556"/>
      <c r="S214" s="556"/>
      <c r="T214" s="556"/>
      <c r="U214" s="556"/>
      <c r="V214" s="556"/>
      <c r="W214" s="556"/>
      <c r="X214" s="556"/>
      <c r="Y214" s="556"/>
      <c r="Z214" s="556"/>
      <c r="AA214" s="556"/>
      <c r="AB214" s="556"/>
      <c r="AC214" s="556"/>
      <c r="AD214" s="556"/>
      <c r="AE214" s="556"/>
      <c r="AF214" s="556"/>
      <c r="AG214" s="556"/>
    </row>
    <row r="215" spans="1:33" ht="71.849999999999994" customHeight="1">
      <c r="A215" s="1151"/>
      <c r="B215" s="1151"/>
      <c r="C215" s="1151"/>
      <c r="D215" s="1151"/>
      <c r="E215" s="1151"/>
      <c r="F215" s="1151"/>
      <c r="G215" s="1151"/>
      <c r="H215" s="554">
        <v>3</v>
      </c>
      <c r="I215" s="560" t="s">
        <v>4444</v>
      </c>
      <c r="J215" s="555" t="s">
        <v>5439</v>
      </c>
      <c r="Q215" s="556"/>
      <c r="R215" s="556"/>
      <c r="S215" s="556"/>
      <c r="T215" s="556"/>
      <c r="U215" s="556"/>
      <c r="V215" s="556"/>
      <c r="W215" s="556"/>
      <c r="X215" s="556"/>
      <c r="Y215" s="556"/>
      <c r="Z215" s="556"/>
      <c r="AA215" s="556"/>
      <c r="AB215" s="556"/>
      <c r="AC215" s="556"/>
      <c r="AD215" s="556"/>
      <c r="AE215" s="556"/>
      <c r="AF215" s="556"/>
      <c r="AG215" s="556"/>
    </row>
    <row r="216" spans="1:33" ht="71.849999999999994" customHeight="1">
      <c r="A216" s="1151"/>
      <c r="B216" s="1151"/>
      <c r="C216" s="1151"/>
      <c r="D216" s="1151"/>
      <c r="E216" s="1151"/>
      <c r="F216" s="1151"/>
      <c r="G216" s="1151"/>
      <c r="H216" s="554">
        <v>4</v>
      </c>
      <c r="I216" s="563" t="s">
        <v>4443</v>
      </c>
      <c r="J216" s="555" t="s">
        <v>5439</v>
      </c>
      <c r="Q216" s="556"/>
      <c r="R216" s="556"/>
      <c r="S216" s="556"/>
      <c r="T216" s="556"/>
      <c r="U216" s="556"/>
      <c r="V216" s="556"/>
      <c r="W216" s="556"/>
      <c r="X216" s="556"/>
      <c r="Y216" s="556"/>
      <c r="Z216" s="556"/>
      <c r="AA216" s="556"/>
      <c r="AB216" s="556"/>
      <c r="AC216" s="556"/>
      <c r="AD216" s="556"/>
      <c r="AE216" s="556"/>
      <c r="AF216" s="556"/>
      <c r="AG216" s="556"/>
    </row>
    <row r="217" spans="1:33" ht="71.849999999999994" customHeight="1">
      <c r="A217" s="1151"/>
      <c r="B217" s="1151"/>
      <c r="C217" s="1151"/>
      <c r="D217" s="1151"/>
      <c r="E217" s="1151"/>
      <c r="F217" s="1151"/>
      <c r="G217" s="1151"/>
      <c r="H217" s="554">
        <v>5</v>
      </c>
      <c r="I217" s="560" t="s">
        <v>4442</v>
      </c>
      <c r="J217" s="555" t="s">
        <v>5388</v>
      </c>
      <c r="Q217" s="556"/>
      <c r="R217" s="556"/>
      <c r="S217" s="556"/>
      <c r="T217" s="556"/>
      <c r="U217" s="556"/>
      <c r="V217" s="556"/>
      <c r="W217" s="556"/>
      <c r="X217" s="556"/>
      <c r="Y217" s="556"/>
      <c r="Z217" s="556"/>
      <c r="AA217" s="556"/>
      <c r="AB217" s="556"/>
      <c r="AC217" s="556"/>
      <c r="AD217" s="556"/>
      <c r="AE217" s="556"/>
      <c r="AF217" s="556"/>
      <c r="AG217" s="556"/>
    </row>
    <row r="218" spans="1:33" ht="71.849999999999994" customHeight="1">
      <c r="A218" s="1151"/>
      <c r="B218" s="1151"/>
      <c r="C218" s="1151"/>
      <c r="D218" s="1151"/>
      <c r="E218" s="1151"/>
      <c r="F218" s="1151"/>
      <c r="G218" s="1151"/>
      <c r="H218" s="554">
        <v>6</v>
      </c>
      <c r="I218" s="560" t="s">
        <v>4441</v>
      </c>
      <c r="J218" s="555" t="s">
        <v>5440</v>
      </c>
      <c r="Q218" s="556"/>
      <c r="R218" s="556"/>
      <c r="S218" s="556"/>
      <c r="T218" s="556"/>
      <c r="U218" s="556"/>
      <c r="V218" s="556"/>
      <c r="W218" s="556"/>
      <c r="X218" s="556"/>
      <c r="Y218" s="556"/>
      <c r="Z218" s="556"/>
      <c r="AA218" s="556"/>
      <c r="AB218" s="556"/>
      <c r="AC218" s="556"/>
      <c r="AD218" s="556"/>
      <c r="AE218" s="556"/>
      <c r="AF218" s="556"/>
      <c r="AG218" s="556"/>
    </row>
    <row r="219" spans="1:33" ht="71.849999999999994" customHeight="1">
      <c r="A219" s="1151"/>
      <c r="B219" s="1151"/>
      <c r="C219" s="1151"/>
      <c r="D219" s="1151"/>
      <c r="E219" s="1151"/>
      <c r="F219" s="1151"/>
      <c r="G219" s="1151"/>
      <c r="H219" s="554">
        <v>7</v>
      </c>
      <c r="I219" s="560" t="s">
        <v>4440</v>
      </c>
      <c r="J219" s="555" t="s">
        <v>5441</v>
      </c>
      <c r="Q219" s="556"/>
      <c r="R219" s="556"/>
      <c r="S219" s="556"/>
      <c r="T219" s="556"/>
      <c r="U219" s="556"/>
      <c r="V219" s="556"/>
      <c r="W219" s="556"/>
      <c r="X219" s="556"/>
      <c r="Y219" s="556"/>
      <c r="Z219" s="556"/>
      <c r="AA219" s="556"/>
      <c r="AB219" s="556"/>
      <c r="AC219" s="556"/>
      <c r="AD219" s="556"/>
      <c r="AE219" s="556"/>
      <c r="AF219" s="556"/>
      <c r="AG219" s="556"/>
    </row>
    <row r="220" spans="1:33" ht="71.849999999999994" customHeight="1">
      <c r="A220" s="1152" t="s">
        <v>5442</v>
      </c>
      <c r="B220" s="1152"/>
      <c r="C220" s="1152"/>
      <c r="D220" s="1152"/>
      <c r="E220" s="1152"/>
      <c r="F220" s="1152"/>
      <c r="G220" s="1152"/>
      <c r="H220" s="1152"/>
      <c r="I220" s="1152"/>
      <c r="J220" s="1152"/>
      <c r="Q220" s="556"/>
      <c r="R220" s="556"/>
      <c r="S220" s="556"/>
      <c r="T220" s="556"/>
      <c r="U220" s="556"/>
      <c r="V220" s="556"/>
      <c r="W220" s="556"/>
      <c r="X220" s="556"/>
      <c r="Y220" s="556"/>
      <c r="Z220" s="556"/>
      <c r="AA220" s="556"/>
      <c r="AB220" s="556"/>
      <c r="AC220" s="556"/>
      <c r="AD220" s="556"/>
      <c r="AE220" s="556"/>
      <c r="AF220" s="556"/>
      <c r="AG220" s="556"/>
    </row>
    <row r="221" spans="1:33" ht="71.849999999999994" customHeight="1">
      <c r="A221" s="1151"/>
      <c r="B221" s="1151"/>
      <c r="C221" s="1151"/>
      <c r="D221" s="1151"/>
      <c r="E221" s="1151"/>
      <c r="F221" s="1151"/>
      <c r="G221" s="1151"/>
      <c r="H221" s="557" t="s">
        <v>4439</v>
      </c>
      <c r="I221" s="558" t="s">
        <v>5279</v>
      </c>
      <c r="J221" s="552" t="s">
        <v>3922</v>
      </c>
      <c r="Q221" s="556"/>
      <c r="R221" s="556"/>
      <c r="S221" s="556"/>
      <c r="T221" s="556"/>
      <c r="U221" s="556"/>
      <c r="V221" s="556"/>
      <c r="W221" s="556"/>
      <c r="X221" s="556"/>
      <c r="Y221" s="556"/>
      <c r="Z221" s="556"/>
      <c r="AA221" s="556"/>
      <c r="AB221" s="556"/>
      <c r="AC221" s="556"/>
      <c r="AD221" s="556"/>
      <c r="AE221" s="556"/>
      <c r="AF221" s="556"/>
      <c r="AG221" s="556"/>
    </row>
    <row r="222" spans="1:33" ht="71.849999999999994" customHeight="1">
      <c r="A222" s="1151"/>
      <c r="B222" s="1151"/>
      <c r="C222" s="1151"/>
      <c r="D222" s="1151"/>
      <c r="E222" s="1151"/>
      <c r="F222" s="1151"/>
      <c r="G222" s="1151"/>
      <c r="H222" s="554">
        <v>1</v>
      </c>
      <c r="I222" s="560" t="s">
        <v>4438</v>
      </c>
      <c r="J222" s="566" t="s">
        <v>5443</v>
      </c>
      <c r="Q222" s="556"/>
      <c r="R222" s="556"/>
      <c r="S222" s="556"/>
      <c r="T222" s="556"/>
      <c r="U222" s="556"/>
      <c r="V222" s="556"/>
      <c r="W222" s="556"/>
      <c r="X222" s="556"/>
      <c r="Y222" s="556"/>
      <c r="Z222" s="556"/>
      <c r="AA222" s="556"/>
      <c r="AB222" s="556"/>
      <c r="AC222" s="556"/>
      <c r="AD222" s="556"/>
      <c r="AE222" s="556"/>
      <c r="AF222" s="556"/>
      <c r="AG222" s="556"/>
    </row>
    <row r="223" spans="1:33" ht="71.849999999999994" customHeight="1">
      <c r="A223" s="1151"/>
      <c r="B223" s="1151"/>
      <c r="C223" s="1151"/>
      <c r="D223" s="1151"/>
      <c r="E223" s="1151"/>
      <c r="F223" s="1151"/>
      <c r="G223" s="1151"/>
      <c r="H223" s="554">
        <v>2</v>
      </c>
      <c r="I223" s="560" t="s">
        <v>4437</v>
      </c>
      <c r="J223" s="566" t="s">
        <v>5444</v>
      </c>
      <c r="Q223" s="556"/>
      <c r="R223" s="556"/>
      <c r="S223" s="556"/>
      <c r="T223" s="556"/>
      <c r="U223" s="556"/>
      <c r="V223" s="556"/>
      <c r="W223" s="556"/>
      <c r="X223" s="556"/>
      <c r="Y223" s="556"/>
      <c r="Z223" s="556"/>
      <c r="AA223" s="556"/>
      <c r="AB223" s="556"/>
      <c r="AC223" s="556"/>
      <c r="AD223" s="556"/>
      <c r="AE223" s="556"/>
      <c r="AF223" s="556"/>
      <c r="AG223" s="556"/>
    </row>
    <row r="224" spans="1:33" ht="71.849999999999994" customHeight="1">
      <c r="A224" s="1151"/>
      <c r="B224" s="1151"/>
      <c r="C224" s="1151"/>
      <c r="D224" s="1151"/>
      <c r="E224" s="1151"/>
      <c r="F224" s="1151"/>
      <c r="G224" s="1151"/>
      <c r="H224" s="554">
        <v>3</v>
      </c>
      <c r="I224" s="560" t="s">
        <v>4436</v>
      </c>
      <c r="J224" s="566" t="s">
        <v>5445</v>
      </c>
      <c r="Q224" s="556"/>
      <c r="R224" s="556"/>
      <c r="S224" s="556"/>
      <c r="T224" s="556"/>
      <c r="U224" s="556"/>
      <c r="V224" s="556"/>
      <c r="W224" s="556"/>
      <c r="X224" s="556"/>
      <c r="Y224" s="556"/>
      <c r="Z224" s="556"/>
      <c r="AA224" s="556"/>
      <c r="AB224" s="556"/>
      <c r="AC224" s="556"/>
      <c r="AD224" s="556"/>
      <c r="AE224" s="556"/>
      <c r="AF224" s="556"/>
      <c r="AG224" s="556"/>
    </row>
    <row r="225" spans="1:33" ht="71.849999999999994" customHeight="1">
      <c r="A225" s="1151"/>
      <c r="B225" s="1151"/>
      <c r="C225" s="1151"/>
      <c r="D225" s="1151"/>
      <c r="E225" s="1151"/>
      <c r="F225" s="1151"/>
      <c r="G225" s="1151"/>
      <c r="H225" s="554">
        <v>4</v>
      </c>
      <c r="I225" s="560" t="s">
        <v>4435</v>
      </c>
      <c r="J225" s="566" t="s">
        <v>5446</v>
      </c>
      <c r="Q225" s="556"/>
      <c r="R225" s="556"/>
      <c r="S225" s="556"/>
      <c r="T225" s="556"/>
      <c r="U225" s="556"/>
      <c r="V225" s="556"/>
      <c r="W225" s="556"/>
      <c r="X225" s="556"/>
      <c r="Y225" s="556"/>
      <c r="Z225" s="556"/>
      <c r="AA225" s="556"/>
      <c r="AB225" s="556"/>
      <c r="AC225" s="556"/>
      <c r="AD225" s="556"/>
      <c r="AE225" s="556"/>
      <c r="AF225" s="556"/>
      <c r="AG225" s="556"/>
    </row>
    <row r="226" spans="1:33" ht="71.849999999999994" customHeight="1">
      <c r="A226" s="1151"/>
      <c r="B226" s="1151"/>
      <c r="C226" s="1151"/>
      <c r="D226" s="1151"/>
      <c r="E226" s="1151"/>
      <c r="F226" s="1151"/>
      <c r="G226" s="1151"/>
      <c r="H226" s="554">
        <v>5</v>
      </c>
      <c r="I226" s="560" t="s">
        <v>4434</v>
      </c>
      <c r="J226" s="566" t="s">
        <v>5447</v>
      </c>
      <c r="Q226" s="556"/>
      <c r="R226" s="556"/>
      <c r="S226" s="556"/>
      <c r="T226" s="556"/>
      <c r="U226" s="556"/>
      <c r="V226" s="556"/>
      <c r="W226" s="556"/>
      <c r="X226" s="556"/>
      <c r="Y226" s="556"/>
      <c r="Z226" s="556"/>
      <c r="AA226" s="556"/>
      <c r="AB226" s="556"/>
      <c r="AC226" s="556"/>
      <c r="AD226" s="556"/>
      <c r="AE226" s="556"/>
      <c r="AF226" s="556"/>
      <c r="AG226" s="556"/>
    </row>
    <row r="227" spans="1:33" ht="71.849999999999994" customHeight="1">
      <c r="A227" s="1151"/>
      <c r="B227" s="1151"/>
      <c r="C227" s="1151"/>
      <c r="D227" s="1151"/>
      <c r="E227" s="1151"/>
      <c r="F227" s="1151"/>
      <c r="G227" s="1151"/>
      <c r="H227" s="554">
        <v>6</v>
      </c>
      <c r="I227" s="560" t="s">
        <v>4433</v>
      </c>
      <c r="J227" s="566" t="s">
        <v>4399</v>
      </c>
      <c r="Q227" s="556"/>
      <c r="R227" s="556"/>
      <c r="S227" s="556"/>
      <c r="T227" s="556"/>
      <c r="U227" s="556"/>
      <c r="V227" s="556"/>
      <c r="W227" s="556"/>
      <c r="X227" s="556"/>
      <c r="Y227" s="556"/>
      <c r="Z227" s="556"/>
      <c r="AA227" s="556"/>
      <c r="AB227" s="556"/>
      <c r="AC227" s="556"/>
      <c r="AD227" s="556"/>
      <c r="AE227" s="556"/>
      <c r="AF227" s="556"/>
      <c r="AG227" s="556"/>
    </row>
    <row r="228" spans="1:33" ht="71.849999999999994" customHeight="1">
      <c r="A228" s="1151"/>
      <c r="B228" s="1151"/>
      <c r="C228" s="1151"/>
      <c r="D228" s="1151"/>
      <c r="E228" s="1151"/>
      <c r="F228" s="1151"/>
      <c r="G228" s="1151"/>
      <c r="H228" s="554">
        <v>7</v>
      </c>
      <c r="I228" s="560" t="s">
        <v>4432</v>
      </c>
      <c r="J228" s="555" t="s">
        <v>5448</v>
      </c>
      <c r="Q228" s="556"/>
      <c r="R228" s="556"/>
      <c r="S228" s="556"/>
      <c r="T228" s="556"/>
      <c r="U228" s="556"/>
      <c r="V228" s="556"/>
      <c r="W228" s="556"/>
      <c r="X228" s="556"/>
      <c r="Y228" s="556"/>
      <c r="Z228" s="556"/>
      <c r="AA228" s="556"/>
      <c r="AB228" s="556"/>
      <c r="AC228" s="556"/>
      <c r="AD228" s="556"/>
      <c r="AE228" s="556"/>
      <c r="AF228" s="556"/>
      <c r="AG228" s="556"/>
    </row>
    <row r="229" spans="1:33" ht="71.849999999999994" customHeight="1">
      <c r="A229" s="1151"/>
      <c r="B229" s="1151"/>
      <c r="C229" s="1151"/>
      <c r="D229" s="1151"/>
      <c r="E229" s="1151"/>
      <c r="F229" s="1151"/>
      <c r="G229" s="1151"/>
      <c r="H229" s="554">
        <v>8</v>
      </c>
      <c r="I229" s="560" t="s">
        <v>4431</v>
      </c>
      <c r="J229" s="566" t="s">
        <v>5449</v>
      </c>
      <c r="Q229" s="556"/>
      <c r="R229" s="556"/>
      <c r="S229" s="556"/>
      <c r="T229" s="556"/>
      <c r="U229" s="556"/>
      <c r="V229" s="556"/>
      <c r="W229" s="556"/>
      <c r="X229" s="556"/>
      <c r="Y229" s="556"/>
      <c r="Z229" s="556"/>
      <c r="AA229" s="556"/>
      <c r="AB229" s="556"/>
      <c r="AC229" s="556"/>
      <c r="AD229" s="556"/>
      <c r="AE229" s="556"/>
      <c r="AF229" s="556"/>
      <c r="AG229" s="556"/>
    </row>
    <row r="230" spans="1:33" ht="71.849999999999994" customHeight="1">
      <c r="A230" s="1151"/>
      <c r="B230" s="1151"/>
      <c r="C230" s="1151"/>
      <c r="D230" s="1151"/>
      <c r="E230" s="1151"/>
      <c r="F230" s="1151"/>
      <c r="G230" s="1151"/>
      <c r="H230" s="554">
        <v>9</v>
      </c>
      <c r="I230" s="560" t="s">
        <v>4430</v>
      </c>
      <c r="J230" s="555" t="s">
        <v>5450</v>
      </c>
      <c r="Q230" s="556"/>
      <c r="R230" s="556"/>
      <c r="S230" s="556"/>
      <c r="T230" s="556"/>
      <c r="U230" s="556"/>
      <c r="V230" s="556"/>
      <c r="W230" s="556"/>
      <c r="X230" s="556"/>
      <c r="Y230" s="556"/>
      <c r="Z230" s="556"/>
      <c r="AA230" s="556"/>
      <c r="AB230" s="556"/>
      <c r="AC230" s="556"/>
      <c r="AD230" s="556"/>
      <c r="AE230" s="556"/>
      <c r="AF230" s="556"/>
      <c r="AG230" s="556"/>
    </row>
    <row r="231" spans="1:33" ht="71.849999999999994" customHeight="1">
      <c r="A231" s="1151"/>
      <c r="B231" s="1151"/>
      <c r="C231" s="1151"/>
      <c r="D231" s="1151"/>
      <c r="E231" s="1151"/>
      <c r="F231" s="1151"/>
      <c r="G231" s="1151"/>
      <c r="H231" s="554">
        <v>10</v>
      </c>
      <c r="I231" s="560" t="s">
        <v>4429</v>
      </c>
      <c r="J231" s="555" t="s">
        <v>4391</v>
      </c>
      <c r="Q231" s="556"/>
      <c r="R231" s="556"/>
      <c r="S231" s="556"/>
      <c r="T231" s="556"/>
      <c r="U231" s="556"/>
      <c r="V231" s="556"/>
      <c r="W231" s="556"/>
      <c r="X231" s="556"/>
      <c r="Y231" s="556"/>
      <c r="Z231" s="556"/>
      <c r="AA231" s="556"/>
      <c r="AB231" s="556"/>
      <c r="AC231" s="556"/>
      <c r="AD231" s="556"/>
      <c r="AE231" s="556"/>
      <c r="AF231" s="556"/>
      <c r="AG231" s="556"/>
    </row>
    <row r="232" spans="1:33" ht="71.849999999999994" customHeight="1">
      <c r="A232" s="1155" t="s">
        <v>5713</v>
      </c>
      <c r="B232" s="1155"/>
      <c r="C232" s="1155"/>
      <c r="D232" s="1155"/>
      <c r="E232" s="1155"/>
      <c r="F232" s="1155"/>
      <c r="G232" s="1155"/>
      <c r="H232" s="1155"/>
      <c r="I232" s="1155"/>
      <c r="J232" s="1155"/>
      <c r="Q232" s="550"/>
      <c r="R232" s="550"/>
      <c r="S232" s="550"/>
      <c r="T232" s="550"/>
      <c r="U232" s="550"/>
      <c r="V232" s="550"/>
      <c r="W232" s="550"/>
      <c r="X232" s="550"/>
      <c r="Y232" s="550"/>
      <c r="Z232" s="550"/>
      <c r="AA232" s="550"/>
      <c r="AB232" s="550"/>
      <c r="AC232" s="550"/>
      <c r="AD232" s="550"/>
      <c r="AE232" s="550"/>
      <c r="AF232" s="550"/>
      <c r="AG232" s="550"/>
    </row>
    <row r="233" spans="1:33" ht="71.849999999999994" customHeight="1">
      <c r="A233" s="1152" t="s">
        <v>5451</v>
      </c>
      <c r="B233" s="1152"/>
      <c r="C233" s="1152"/>
      <c r="D233" s="1152"/>
      <c r="E233" s="1152"/>
      <c r="F233" s="1152"/>
      <c r="G233" s="1152"/>
      <c r="H233" s="1152"/>
      <c r="I233" s="1152"/>
      <c r="J233" s="1152"/>
      <c r="Q233" s="550"/>
      <c r="R233" s="550"/>
      <c r="S233" s="550"/>
      <c r="T233" s="550"/>
      <c r="U233" s="550"/>
      <c r="V233" s="550"/>
      <c r="W233" s="550"/>
      <c r="X233" s="550"/>
      <c r="Y233" s="550"/>
      <c r="Z233" s="550"/>
      <c r="AA233" s="550"/>
      <c r="AB233" s="550"/>
      <c r="AC233" s="550"/>
      <c r="AD233" s="550"/>
      <c r="AE233" s="550"/>
      <c r="AF233" s="550"/>
      <c r="AG233" s="550"/>
    </row>
    <row r="234" spans="1:33" ht="71.849999999999994" customHeight="1">
      <c r="A234" s="1151"/>
      <c r="B234" s="1151"/>
      <c r="C234" s="1151"/>
      <c r="D234" s="1151"/>
      <c r="E234" s="1151"/>
      <c r="F234" s="1151"/>
      <c r="G234" s="1151"/>
      <c r="H234" s="557" t="s">
        <v>4439</v>
      </c>
      <c r="I234" s="558" t="s">
        <v>5279</v>
      </c>
      <c r="J234" s="552" t="s">
        <v>3922</v>
      </c>
      <c r="Q234" s="550"/>
      <c r="R234" s="550"/>
      <c r="S234" s="550"/>
      <c r="T234" s="550"/>
      <c r="U234" s="550"/>
      <c r="V234" s="550"/>
      <c r="W234" s="550"/>
      <c r="X234" s="550"/>
      <c r="Y234" s="550"/>
      <c r="Z234" s="550"/>
      <c r="AA234" s="550"/>
      <c r="AB234" s="550"/>
      <c r="AC234" s="550"/>
      <c r="AD234" s="550"/>
      <c r="AE234" s="550"/>
      <c r="AF234" s="550"/>
      <c r="AG234" s="550"/>
    </row>
    <row r="235" spans="1:33" ht="71.849999999999994" customHeight="1">
      <c r="A235" s="1151"/>
      <c r="B235" s="1151"/>
      <c r="C235" s="1151"/>
      <c r="D235" s="1151"/>
      <c r="E235" s="1151"/>
      <c r="F235" s="1151"/>
      <c r="G235" s="1151"/>
      <c r="H235" s="554">
        <v>1</v>
      </c>
      <c r="I235" s="560" t="s">
        <v>4702</v>
      </c>
      <c r="J235" s="566" t="s">
        <v>4859</v>
      </c>
      <c r="Q235" s="550"/>
      <c r="R235" s="550"/>
      <c r="S235" s="550"/>
      <c r="T235" s="550"/>
      <c r="U235" s="550"/>
      <c r="V235" s="550"/>
      <c r="W235" s="550"/>
      <c r="X235" s="550"/>
      <c r="Y235" s="550"/>
      <c r="Z235" s="550"/>
      <c r="AA235" s="550"/>
      <c r="AB235" s="550"/>
      <c r="AC235" s="550"/>
      <c r="AD235" s="550"/>
      <c r="AE235" s="550"/>
      <c r="AF235" s="550"/>
      <c r="AG235" s="550"/>
    </row>
    <row r="236" spans="1:33" ht="71.849999999999994" customHeight="1">
      <c r="A236" s="1151"/>
      <c r="B236" s="1151"/>
      <c r="C236" s="1151"/>
      <c r="D236" s="1151"/>
      <c r="E236" s="1151"/>
      <c r="F236" s="1151"/>
      <c r="G236" s="1151"/>
      <c r="H236" s="554">
        <v>2</v>
      </c>
      <c r="I236" s="560" t="s">
        <v>4701</v>
      </c>
      <c r="J236" s="566" t="s">
        <v>4859</v>
      </c>
      <c r="Q236" s="550"/>
      <c r="R236" s="550"/>
      <c r="S236" s="550"/>
      <c r="T236" s="550"/>
      <c r="U236" s="550"/>
      <c r="V236" s="550"/>
      <c r="W236" s="550"/>
      <c r="X236" s="550"/>
      <c r="Y236" s="550"/>
      <c r="Z236" s="550"/>
      <c r="AA236" s="550"/>
      <c r="AB236" s="550"/>
      <c r="AC236" s="550"/>
      <c r="AD236" s="550"/>
      <c r="AE236" s="550"/>
      <c r="AF236" s="550"/>
      <c r="AG236" s="550"/>
    </row>
    <row r="237" spans="1:33" ht="71.849999999999994" customHeight="1">
      <c r="A237" s="1151"/>
      <c r="B237" s="1151"/>
      <c r="C237" s="1151"/>
      <c r="D237" s="1151"/>
      <c r="E237" s="1151"/>
      <c r="F237" s="1151"/>
      <c r="G237" s="1151"/>
      <c r="H237" s="554">
        <v>3</v>
      </c>
      <c r="I237" s="560" t="s">
        <v>5452</v>
      </c>
      <c r="J237" s="566" t="s">
        <v>5453</v>
      </c>
      <c r="Q237" s="550"/>
      <c r="R237" s="550"/>
      <c r="S237" s="550"/>
      <c r="T237" s="550"/>
      <c r="U237" s="550"/>
      <c r="V237" s="550"/>
      <c r="W237" s="550"/>
      <c r="X237" s="550"/>
      <c r="Y237" s="550"/>
      <c r="Z237" s="550"/>
      <c r="AA237" s="550"/>
      <c r="AB237" s="550"/>
      <c r="AC237" s="550"/>
      <c r="AD237" s="550"/>
      <c r="AE237" s="550"/>
      <c r="AF237" s="550"/>
      <c r="AG237" s="550"/>
    </row>
    <row r="238" spans="1:33" ht="71.849999999999994" customHeight="1">
      <c r="A238" s="1151"/>
      <c r="B238" s="1151"/>
      <c r="C238" s="1151"/>
      <c r="D238" s="1151"/>
      <c r="E238" s="1151"/>
      <c r="F238" s="1151"/>
      <c r="G238" s="1151"/>
      <c r="H238" s="554">
        <v>4</v>
      </c>
      <c r="I238" s="560" t="s">
        <v>4700</v>
      </c>
      <c r="J238" s="566" t="s">
        <v>5454</v>
      </c>
      <c r="Q238" s="550"/>
      <c r="R238" s="550"/>
      <c r="S238" s="550"/>
      <c r="T238" s="550"/>
      <c r="U238" s="550"/>
      <c r="V238" s="550"/>
      <c r="W238" s="550"/>
      <c r="X238" s="550"/>
      <c r="Y238" s="550"/>
      <c r="Z238" s="550"/>
      <c r="AA238" s="550"/>
      <c r="AB238" s="550"/>
      <c r="AC238" s="550"/>
      <c r="AD238" s="550"/>
      <c r="AE238" s="550"/>
      <c r="AF238" s="550"/>
      <c r="AG238" s="550"/>
    </row>
    <row r="239" spans="1:33" ht="71.849999999999994" customHeight="1">
      <c r="A239" s="1151"/>
      <c r="B239" s="1151"/>
      <c r="C239" s="1151"/>
      <c r="D239" s="1151"/>
      <c r="E239" s="1151"/>
      <c r="F239" s="1151"/>
      <c r="G239" s="1151"/>
      <c r="H239" s="554">
        <v>5</v>
      </c>
      <c r="I239" s="560" t="s">
        <v>4699</v>
      </c>
      <c r="J239" s="566" t="s">
        <v>3955</v>
      </c>
      <c r="Q239" s="550"/>
      <c r="R239" s="550"/>
      <c r="S239" s="550"/>
      <c r="T239" s="550"/>
      <c r="U239" s="550"/>
      <c r="V239" s="550"/>
      <c r="W239" s="550"/>
      <c r="X239" s="550"/>
      <c r="Y239" s="550"/>
      <c r="Z239" s="550"/>
      <c r="AA239" s="550"/>
      <c r="AB239" s="550"/>
      <c r="AC239" s="550"/>
      <c r="AD239" s="550"/>
      <c r="AE239" s="550"/>
      <c r="AF239" s="550"/>
      <c r="AG239" s="550"/>
    </row>
    <row r="240" spans="1:33" ht="71.849999999999994" customHeight="1">
      <c r="A240" s="1151"/>
      <c r="B240" s="1151"/>
      <c r="C240" s="1151"/>
      <c r="D240" s="1151"/>
      <c r="E240" s="1151"/>
      <c r="F240" s="1151"/>
      <c r="G240" s="1151"/>
      <c r="H240" s="554">
        <v>6</v>
      </c>
      <c r="I240" s="560" t="s">
        <v>4698</v>
      </c>
      <c r="J240" s="566" t="s">
        <v>5455</v>
      </c>
      <c r="Q240" s="550"/>
      <c r="R240" s="550"/>
      <c r="S240" s="550"/>
      <c r="T240" s="550"/>
      <c r="U240" s="550"/>
      <c r="V240" s="550"/>
      <c r="W240" s="550"/>
      <c r="X240" s="550"/>
      <c r="Y240" s="550"/>
      <c r="Z240" s="550"/>
      <c r="AA240" s="550"/>
      <c r="AB240" s="550"/>
      <c r="AC240" s="550"/>
      <c r="AD240" s="550"/>
      <c r="AE240" s="550"/>
      <c r="AF240" s="550"/>
      <c r="AG240" s="550"/>
    </row>
    <row r="241" spans="1:33" ht="71.849999999999994" customHeight="1">
      <c r="A241" s="1152" t="s">
        <v>5456</v>
      </c>
      <c r="B241" s="1152"/>
      <c r="C241" s="1152"/>
      <c r="D241" s="1152"/>
      <c r="E241" s="1152"/>
      <c r="F241" s="1152"/>
      <c r="G241" s="1152"/>
      <c r="H241" s="1152"/>
      <c r="I241" s="1152"/>
      <c r="J241" s="1152"/>
      <c r="Q241" s="550"/>
      <c r="R241" s="550"/>
      <c r="S241" s="550"/>
      <c r="T241" s="550"/>
      <c r="U241" s="550"/>
      <c r="V241" s="550"/>
      <c r="W241" s="550"/>
      <c r="X241" s="550"/>
      <c r="Y241" s="550"/>
      <c r="Z241" s="550"/>
      <c r="AA241" s="550"/>
      <c r="AB241" s="550"/>
      <c r="AC241" s="550"/>
      <c r="AD241" s="550"/>
      <c r="AE241" s="550"/>
      <c r="AF241" s="550"/>
      <c r="AG241" s="550"/>
    </row>
    <row r="242" spans="1:33" ht="71.849999999999994" customHeight="1">
      <c r="A242" s="1151"/>
      <c r="B242" s="1151"/>
      <c r="C242" s="1151"/>
      <c r="D242" s="1151"/>
      <c r="E242" s="1151"/>
      <c r="F242" s="1151"/>
      <c r="G242" s="1151"/>
      <c r="H242" s="557" t="s">
        <v>4439</v>
      </c>
      <c r="I242" s="558" t="s">
        <v>5279</v>
      </c>
      <c r="J242" s="552" t="s">
        <v>3922</v>
      </c>
      <c r="Q242" s="550"/>
      <c r="R242" s="550"/>
      <c r="S242" s="550"/>
      <c r="T242" s="550"/>
      <c r="U242" s="550"/>
      <c r="V242" s="550"/>
      <c r="W242" s="550"/>
      <c r="X242" s="550"/>
      <c r="Y242" s="550"/>
      <c r="Z242" s="550"/>
      <c r="AA242" s="550"/>
      <c r="AB242" s="550"/>
      <c r="AC242" s="550"/>
      <c r="AD242" s="550"/>
      <c r="AE242" s="550"/>
      <c r="AF242" s="550"/>
      <c r="AG242" s="550"/>
    </row>
    <row r="243" spans="1:33" ht="71.849999999999994" customHeight="1">
      <c r="A243" s="1151"/>
      <c r="B243" s="1151"/>
      <c r="C243" s="1151"/>
      <c r="D243" s="1151"/>
      <c r="E243" s="1151"/>
      <c r="F243" s="1151"/>
      <c r="G243" s="1151"/>
      <c r="H243" s="554">
        <v>1</v>
      </c>
      <c r="I243" s="560" t="s">
        <v>4697</v>
      </c>
      <c r="J243" s="566" t="s">
        <v>5457</v>
      </c>
      <c r="Q243" s="550"/>
      <c r="R243" s="550"/>
      <c r="S243" s="550"/>
      <c r="T243" s="550"/>
      <c r="U243" s="550"/>
      <c r="V243" s="550"/>
      <c r="W243" s="550"/>
      <c r="X243" s="550"/>
      <c r="Y243" s="550"/>
      <c r="Z243" s="550"/>
      <c r="AA243" s="550"/>
      <c r="AB243" s="550"/>
      <c r="AC243" s="550"/>
      <c r="AD243" s="550"/>
      <c r="AE243" s="550"/>
      <c r="AF243" s="550"/>
      <c r="AG243" s="550"/>
    </row>
    <row r="244" spans="1:33" ht="71.849999999999994" customHeight="1">
      <c r="A244" s="1151"/>
      <c r="B244" s="1151"/>
      <c r="C244" s="1151"/>
      <c r="D244" s="1151"/>
      <c r="E244" s="1151"/>
      <c r="F244" s="1151"/>
      <c r="G244" s="1151"/>
      <c r="H244" s="554">
        <v>2</v>
      </c>
      <c r="I244" s="560" t="s">
        <v>4696</v>
      </c>
      <c r="J244" s="566" t="s">
        <v>5458</v>
      </c>
      <c r="Q244" s="550"/>
      <c r="R244" s="550"/>
      <c r="S244" s="550"/>
      <c r="T244" s="550"/>
      <c r="U244" s="550"/>
      <c r="V244" s="550"/>
      <c r="W244" s="550"/>
      <c r="X244" s="550"/>
      <c r="Y244" s="550"/>
      <c r="Z244" s="550"/>
      <c r="AA244" s="550"/>
      <c r="AB244" s="550"/>
      <c r="AC244" s="550"/>
      <c r="AD244" s="550"/>
      <c r="AE244" s="550"/>
      <c r="AF244" s="550"/>
      <c r="AG244" s="550"/>
    </row>
    <row r="245" spans="1:33" ht="71.849999999999994" customHeight="1">
      <c r="A245" s="1151"/>
      <c r="B245" s="1151"/>
      <c r="C245" s="1151"/>
      <c r="D245" s="1151"/>
      <c r="E245" s="1151"/>
      <c r="F245" s="1151"/>
      <c r="G245" s="1151"/>
      <c r="H245" s="554">
        <v>3</v>
      </c>
      <c r="I245" s="560" t="s">
        <v>4695</v>
      </c>
      <c r="J245" s="566" t="s">
        <v>5459</v>
      </c>
      <c r="Q245" s="550"/>
      <c r="R245" s="550"/>
      <c r="S245" s="550"/>
      <c r="T245" s="550"/>
      <c r="U245" s="550"/>
      <c r="V245" s="550"/>
      <c r="W245" s="550"/>
      <c r="X245" s="550"/>
      <c r="Y245" s="550"/>
      <c r="Z245" s="550"/>
      <c r="AA245" s="550"/>
      <c r="AB245" s="550"/>
      <c r="AC245" s="550"/>
      <c r="AD245" s="550"/>
      <c r="AE245" s="550"/>
      <c r="AF245" s="550"/>
      <c r="AG245" s="550"/>
    </row>
    <row r="246" spans="1:33" ht="71.849999999999994" customHeight="1">
      <c r="A246" s="1151"/>
      <c r="B246" s="1151"/>
      <c r="C246" s="1151"/>
      <c r="D246" s="1151"/>
      <c r="E246" s="1151"/>
      <c r="F246" s="1151"/>
      <c r="G246" s="1151"/>
      <c r="H246" s="554">
        <v>4</v>
      </c>
      <c r="I246" s="560" t="s">
        <v>4694</v>
      </c>
      <c r="J246" s="566" t="s">
        <v>5460</v>
      </c>
      <c r="Q246" s="550"/>
      <c r="R246" s="550"/>
      <c r="S246" s="550"/>
      <c r="T246" s="550"/>
      <c r="U246" s="550"/>
      <c r="V246" s="550"/>
      <c r="W246" s="550"/>
      <c r="X246" s="550"/>
      <c r="Y246" s="550"/>
      <c r="Z246" s="550"/>
      <c r="AA246" s="550"/>
      <c r="AB246" s="550"/>
      <c r="AC246" s="550"/>
      <c r="AD246" s="550"/>
      <c r="AE246" s="550"/>
      <c r="AF246" s="550"/>
      <c r="AG246" s="550"/>
    </row>
    <row r="247" spans="1:33" ht="71.849999999999994" customHeight="1">
      <c r="A247" s="1151"/>
      <c r="B247" s="1151"/>
      <c r="C247" s="1151"/>
      <c r="D247" s="1151"/>
      <c r="E247" s="1151"/>
      <c r="F247" s="1151"/>
      <c r="G247" s="1151"/>
      <c r="H247" s="554">
        <v>5</v>
      </c>
      <c r="I247" s="560" t="s">
        <v>4693</v>
      </c>
      <c r="J247" s="566" t="s">
        <v>5461</v>
      </c>
      <c r="Q247" s="550"/>
      <c r="R247" s="550"/>
      <c r="S247" s="550"/>
      <c r="T247" s="550"/>
      <c r="U247" s="550"/>
      <c r="V247" s="550"/>
      <c r="W247" s="550"/>
      <c r="X247" s="550"/>
      <c r="Y247" s="550"/>
      <c r="Z247" s="550"/>
      <c r="AA247" s="550"/>
      <c r="AB247" s="550"/>
      <c r="AC247" s="550"/>
      <c r="AD247" s="550"/>
      <c r="AE247" s="550"/>
      <c r="AF247" s="550"/>
      <c r="AG247" s="550"/>
    </row>
    <row r="248" spans="1:33" ht="71.849999999999994" customHeight="1">
      <c r="A248" s="1151"/>
      <c r="B248" s="1151"/>
      <c r="C248" s="1151"/>
      <c r="D248" s="1151"/>
      <c r="E248" s="1151"/>
      <c r="F248" s="1151"/>
      <c r="G248" s="1151"/>
      <c r="H248" s="554">
        <v>6</v>
      </c>
      <c r="I248" s="560" t="s">
        <v>4692</v>
      </c>
      <c r="J248" s="566" t="s">
        <v>5462</v>
      </c>
      <c r="Q248" s="550"/>
      <c r="R248" s="550"/>
      <c r="S248" s="550"/>
      <c r="T248" s="550"/>
      <c r="U248" s="550"/>
      <c r="V248" s="550"/>
      <c r="W248" s="550"/>
      <c r="X248" s="550"/>
      <c r="Y248" s="550"/>
      <c r="Z248" s="550"/>
      <c r="AA248" s="550"/>
      <c r="AB248" s="550"/>
      <c r="AC248" s="550"/>
      <c r="AD248" s="550"/>
      <c r="AE248" s="550"/>
      <c r="AF248" s="550"/>
      <c r="AG248" s="550"/>
    </row>
    <row r="249" spans="1:33" ht="71.849999999999994" customHeight="1">
      <c r="A249" s="1152" t="s">
        <v>5463</v>
      </c>
      <c r="B249" s="1152"/>
      <c r="C249" s="1152"/>
      <c r="D249" s="1152"/>
      <c r="E249" s="1152"/>
      <c r="F249" s="1152"/>
      <c r="G249" s="1152"/>
      <c r="H249" s="1152"/>
      <c r="I249" s="1152"/>
      <c r="J249" s="1152"/>
      <c r="Q249" s="550"/>
      <c r="R249" s="550"/>
      <c r="S249" s="550"/>
      <c r="T249" s="550"/>
      <c r="U249" s="550"/>
      <c r="V249" s="550"/>
      <c r="W249" s="550"/>
      <c r="X249" s="550"/>
      <c r="Y249" s="550"/>
      <c r="Z249" s="550"/>
      <c r="AA249" s="550"/>
      <c r="AB249" s="550"/>
      <c r="AC249" s="550"/>
      <c r="AD249" s="550"/>
      <c r="AE249" s="550"/>
      <c r="AF249" s="550"/>
      <c r="AG249" s="550"/>
    </row>
    <row r="250" spans="1:33" ht="71.849999999999994" customHeight="1">
      <c r="A250" s="1151"/>
      <c r="B250" s="1151"/>
      <c r="C250" s="1151"/>
      <c r="D250" s="1151"/>
      <c r="E250" s="1151"/>
      <c r="F250" s="1151"/>
      <c r="G250" s="1151"/>
      <c r="H250" s="557" t="s">
        <v>4439</v>
      </c>
      <c r="I250" s="558" t="s">
        <v>5279</v>
      </c>
      <c r="J250" s="552" t="s">
        <v>3922</v>
      </c>
      <c r="Q250" s="550"/>
      <c r="R250" s="550"/>
      <c r="S250" s="550"/>
      <c r="T250" s="550"/>
      <c r="U250" s="550"/>
      <c r="V250" s="550"/>
      <c r="W250" s="550"/>
      <c r="X250" s="550"/>
      <c r="Y250" s="550"/>
      <c r="Z250" s="550"/>
      <c r="AA250" s="550"/>
      <c r="AB250" s="550"/>
      <c r="AC250" s="550"/>
      <c r="AD250" s="550"/>
      <c r="AE250" s="550"/>
      <c r="AF250" s="550"/>
      <c r="AG250" s="550"/>
    </row>
    <row r="251" spans="1:33" ht="71.849999999999994" customHeight="1">
      <c r="A251" s="1151"/>
      <c r="B251" s="1151"/>
      <c r="C251" s="1151"/>
      <c r="D251" s="1151"/>
      <c r="E251" s="1151"/>
      <c r="F251" s="1151"/>
      <c r="G251" s="1151"/>
      <c r="H251" s="554">
        <v>1</v>
      </c>
      <c r="I251" s="560" t="s">
        <v>4691</v>
      </c>
      <c r="J251" s="566" t="s">
        <v>5464</v>
      </c>
      <c r="Q251" s="550"/>
      <c r="R251" s="550"/>
      <c r="S251" s="550"/>
      <c r="T251" s="550"/>
      <c r="U251" s="550"/>
      <c r="V251" s="550"/>
      <c r="W251" s="550"/>
      <c r="X251" s="550"/>
      <c r="Y251" s="550"/>
      <c r="Z251" s="550"/>
      <c r="AA251" s="550"/>
      <c r="AB251" s="550"/>
      <c r="AC251" s="550"/>
      <c r="AD251" s="550"/>
      <c r="AE251" s="550"/>
      <c r="AF251" s="550"/>
      <c r="AG251" s="550"/>
    </row>
    <row r="252" spans="1:33" ht="71.849999999999994" customHeight="1">
      <c r="A252" s="1151"/>
      <c r="B252" s="1151"/>
      <c r="C252" s="1151"/>
      <c r="D252" s="1151"/>
      <c r="E252" s="1151"/>
      <c r="F252" s="1151"/>
      <c r="G252" s="1151"/>
      <c r="H252" s="554">
        <v>2</v>
      </c>
      <c r="I252" s="560" t="s">
        <v>4690</v>
      </c>
      <c r="J252" s="566" t="s">
        <v>5465</v>
      </c>
      <c r="Q252" s="550"/>
      <c r="R252" s="550"/>
      <c r="S252" s="550"/>
      <c r="T252" s="550"/>
      <c r="U252" s="550"/>
      <c r="V252" s="550"/>
      <c r="W252" s="550"/>
      <c r="X252" s="550"/>
      <c r="Y252" s="550"/>
      <c r="Z252" s="550"/>
      <c r="AA252" s="550"/>
      <c r="AB252" s="550"/>
      <c r="AC252" s="550"/>
      <c r="AD252" s="550"/>
      <c r="AE252" s="550"/>
      <c r="AF252" s="550"/>
      <c r="AG252" s="550"/>
    </row>
    <row r="253" spans="1:33" ht="71.849999999999994" customHeight="1">
      <c r="A253" s="1151"/>
      <c r="B253" s="1151"/>
      <c r="C253" s="1151"/>
      <c r="D253" s="1151"/>
      <c r="E253" s="1151"/>
      <c r="F253" s="1151"/>
      <c r="G253" s="1151"/>
      <c r="H253" s="554">
        <v>3</v>
      </c>
      <c r="I253" s="560" t="s">
        <v>4689</v>
      </c>
      <c r="J253" s="566" t="s">
        <v>5465</v>
      </c>
      <c r="Q253" s="550"/>
      <c r="R253" s="550"/>
      <c r="S253" s="550"/>
      <c r="T253" s="550"/>
      <c r="U253" s="550"/>
      <c r="V253" s="550"/>
      <c r="W253" s="550"/>
      <c r="X253" s="550"/>
      <c r="Y253" s="550"/>
      <c r="Z253" s="550"/>
      <c r="AA253" s="550"/>
      <c r="AB253" s="550"/>
      <c r="AC253" s="550"/>
      <c r="AD253" s="550"/>
      <c r="AE253" s="550"/>
      <c r="AF253" s="550"/>
      <c r="AG253" s="550"/>
    </row>
    <row r="254" spans="1:33" ht="71.849999999999994" customHeight="1">
      <c r="A254" s="1151"/>
      <c r="B254" s="1151"/>
      <c r="C254" s="1151"/>
      <c r="D254" s="1151"/>
      <c r="E254" s="1151"/>
      <c r="F254" s="1151"/>
      <c r="G254" s="1151"/>
      <c r="H254" s="554">
        <v>4</v>
      </c>
      <c r="I254" s="560" t="s">
        <v>4688</v>
      </c>
      <c r="J254" s="566" t="s">
        <v>5466</v>
      </c>
      <c r="Q254" s="550"/>
      <c r="R254" s="550"/>
      <c r="S254" s="550"/>
      <c r="T254" s="550"/>
      <c r="U254" s="550"/>
      <c r="V254" s="550"/>
      <c r="W254" s="550"/>
      <c r="X254" s="550"/>
      <c r="Y254" s="550"/>
      <c r="Z254" s="550"/>
      <c r="AA254" s="550"/>
      <c r="AB254" s="550"/>
      <c r="AC254" s="550"/>
      <c r="AD254" s="550"/>
      <c r="AE254" s="550"/>
      <c r="AF254" s="550"/>
      <c r="AG254" s="550"/>
    </row>
    <row r="255" spans="1:33" ht="71.849999999999994" customHeight="1">
      <c r="A255" s="1151"/>
      <c r="B255" s="1151"/>
      <c r="C255" s="1151"/>
      <c r="D255" s="1151"/>
      <c r="E255" s="1151"/>
      <c r="F255" s="1151"/>
      <c r="G255" s="1151"/>
      <c r="H255" s="554">
        <v>5</v>
      </c>
      <c r="I255" s="560" t="s">
        <v>4687</v>
      </c>
      <c r="J255" s="567" t="s">
        <v>5467</v>
      </c>
      <c r="Q255" s="550"/>
      <c r="R255" s="550"/>
      <c r="S255" s="550"/>
      <c r="T255" s="550"/>
      <c r="U255" s="550"/>
      <c r="V255" s="550"/>
      <c r="W255" s="550"/>
      <c r="X255" s="550"/>
      <c r="Y255" s="550"/>
      <c r="Z255" s="550"/>
      <c r="AA255" s="550"/>
      <c r="AB255" s="550"/>
      <c r="AC255" s="550"/>
      <c r="AD255" s="550"/>
      <c r="AE255" s="550"/>
      <c r="AF255" s="550"/>
      <c r="AG255" s="550"/>
    </row>
    <row r="256" spans="1:33" ht="71.849999999999994" customHeight="1">
      <c r="A256" s="1151"/>
      <c r="B256" s="1151"/>
      <c r="C256" s="1151"/>
      <c r="D256" s="1151"/>
      <c r="E256" s="1151"/>
      <c r="F256" s="1151"/>
      <c r="G256" s="1151"/>
      <c r="H256" s="554">
        <v>6</v>
      </c>
      <c r="I256" s="560" t="s">
        <v>4686</v>
      </c>
      <c r="J256" s="567" t="s">
        <v>5468</v>
      </c>
      <c r="Q256" s="550"/>
      <c r="R256" s="550"/>
      <c r="S256" s="550"/>
      <c r="T256" s="550"/>
      <c r="U256" s="550"/>
      <c r="V256" s="550"/>
      <c r="W256" s="550"/>
      <c r="X256" s="550"/>
      <c r="Y256" s="550"/>
      <c r="Z256" s="550"/>
      <c r="AA256" s="550"/>
      <c r="AB256" s="550"/>
      <c r="AC256" s="550"/>
      <c r="AD256" s="550"/>
      <c r="AE256" s="550"/>
      <c r="AF256" s="550"/>
      <c r="AG256" s="550"/>
    </row>
    <row r="257" spans="1:33" ht="71.849999999999994" customHeight="1">
      <c r="A257" s="1151"/>
      <c r="B257" s="1151"/>
      <c r="C257" s="1151"/>
      <c r="D257" s="1151"/>
      <c r="E257" s="1151"/>
      <c r="F257" s="1151"/>
      <c r="G257" s="1151"/>
      <c r="H257" s="554">
        <v>7</v>
      </c>
      <c r="I257" s="560" t="s">
        <v>4685</v>
      </c>
      <c r="J257" s="566" t="s">
        <v>5469</v>
      </c>
      <c r="Q257" s="550"/>
      <c r="R257" s="550"/>
      <c r="S257" s="550"/>
      <c r="T257" s="550"/>
      <c r="U257" s="550"/>
      <c r="V257" s="550"/>
      <c r="W257" s="550"/>
      <c r="X257" s="550"/>
      <c r="Y257" s="550"/>
      <c r="Z257" s="550"/>
      <c r="AA257" s="550"/>
      <c r="AB257" s="550"/>
      <c r="AC257" s="550"/>
      <c r="AD257" s="550"/>
      <c r="AE257" s="550"/>
      <c r="AF257" s="550"/>
      <c r="AG257" s="550"/>
    </row>
    <row r="258" spans="1:33" ht="71.849999999999994" customHeight="1">
      <c r="A258" s="1151"/>
      <c r="B258" s="1151"/>
      <c r="C258" s="1151"/>
      <c r="D258" s="1151"/>
      <c r="E258" s="1151"/>
      <c r="F258" s="1151"/>
      <c r="G258" s="1151"/>
      <c r="H258" s="554">
        <v>8</v>
      </c>
      <c r="I258" s="560" t="s">
        <v>4684</v>
      </c>
      <c r="J258" s="566" t="s">
        <v>5470</v>
      </c>
      <c r="Q258" s="550"/>
      <c r="R258" s="550"/>
      <c r="S258" s="550"/>
      <c r="T258" s="550"/>
      <c r="U258" s="550"/>
      <c r="V258" s="550"/>
      <c r="W258" s="550"/>
      <c r="X258" s="550"/>
      <c r="Y258" s="550"/>
      <c r="Z258" s="550"/>
      <c r="AA258" s="550"/>
      <c r="AB258" s="550"/>
      <c r="AC258" s="550"/>
      <c r="AD258" s="550"/>
      <c r="AE258" s="550"/>
      <c r="AF258" s="550"/>
      <c r="AG258" s="550"/>
    </row>
    <row r="259" spans="1:33" ht="71.849999999999994" customHeight="1">
      <c r="A259" s="1151"/>
      <c r="B259" s="1151"/>
      <c r="C259" s="1151"/>
      <c r="D259" s="1151"/>
      <c r="E259" s="1151"/>
      <c r="F259" s="1151"/>
      <c r="G259" s="1151"/>
      <c r="H259" s="554">
        <v>9</v>
      </c>
      <c r="I259" s="560" t="s">
        <v>4683</v>
      </c>
      <c r="J259" s="566" t="s">
        <v>5471</v>
      </c>
      <c r="Q259" s="550"/>
      <c r="R259" s="550"/>
      <c r="S259" s="550"/>
      <c r="T259" s="550"/>
      <c r="U259" s="550"/>
      <c r="V259" s="550"/>
      <c r="W259" s="550"/>
      <c r="X259" s="550"/>
      <c r="Y259" s="550"/>
      <c r="Z259" s="550"/>
      <c r="AA259" s="550"/>
      <c r="AB259" s="550"/>
      <c r="AC259" s="550"/>
      <c r="AD259" s="550"/>
      <c r="AE259" s="550"/>
      <c r="AF259" s="550"/>
      <c r="AG259" s="550"/>
    </row>
    <row r="260" spans="1:33" ht="71.849999999999994" customHeight="1">
      <c r="A260" s="1151"/>
      <c r="B260" s="1151"/>
      <c r="C260" s="1151"/>
      <c r="D260" s="1151"/>
      <c r="E260" s="1151"/>
      <c r="F260" s="1151"/>
      <c r="G260" s="1151"/>
      <c r="H260" s="554">
        <v>10</v>
      </c>
      <c r="I260" s="560" t="s">
        <v>4682</v>
      </c>
      <c r="J260" s="566" t="s">
        <v>5472</v>
      </c>
      <c r="Q260" s="550"/>
      <c r="R260" s="550"/>
      <c r="S260" s="550"/>
      <c r="T260" s="550"/>
      <c r="U260" s="550"/>
      <c r="V260" s="550"/>
      <c r="W260" s="550"/>
      <c r="X260" s="550"/>
      <c r="Y260" s="550"/>
      <c r="Z260" s="550"/>
      <c r="AA260" s="550"/>
      <c r="AB260" s="550"/>
      <c r="AC260" s="550"/>
      <c r="AD260" s="550"/>
      <c r="AE260" s="550"/>
      <c r="AF260" s="550"/>
      <c r="AG260" s="550"/>
    </row>
    <row r="261" spans="1:33" ht="71.849999999999994" customHeight="1">
      <c r="A261" s="1151"/>
      <c r="B261" s="1151"/>
      <c r="C261" s="1151"/>
      <c r="D261" s="1151"/>
      <c r="E261" s="1151"/>
      <c r="F261" s="1151"/>
      <c r="G261" s="1151"/>
      <c r="H261" s="554">
        <v>11</v>
      </c>
      <c r="I261" s="560" t="s">
        <v>4681</v>
      </c>
      <c r="J261" s="566" t="s">
        <v>5473</v>
      </c>
      <c r="Q261" s="550"/>
      <c r="R261" s="550"/>
      <c r="S261" s="550"/>
      <c r="T261" s="550"/>
      <c r="U261" s="550"/>
      <c r="V261" s="550"/>
      <c r="W261" s="550"/>
      <c r="X261" s="550"/>
      <c r="Y261" s="550"/>
      <c r="Z261" s="550"/>
      <c r="AA261" s="550"/>
      <c r="AB261" s="550"/>
      <c r="AC261" s="550"/>
      <c r="AD261" s="550"/>
      <c r="AE261" s="550"/>
      <c r="AF261" s="550"/>
      <c r="AG261" s="550"/>
    </row>
    <row r="262" spans="1:33" ht="71.849999999999994" customHeight="1">
      <c r="A262" s="1151"/>
      <c r="B262" s="1151"/>
      <c r="C262" s="1151"/>
      <c r="D262" s="1151"/>
      <c r="E262" s="1151"/>
      <c r="F262" s="1151"/>
      <c r="G262" s="1151"/>
      <c r="H262" s="554">
        <v>12</v>
      </c>
      <c r="I262" s="560" t="s">
        <v>4680</v>
      </c>
      <c r="J262" s="566" t="s">
        <v>5474</v>
      </c>
      <c r="Q262" s="550"/>
      <c r="R262" s="550"/>
      <c r="S262" s="550"/>
      <c r="T262" s="550"/>
      <c r="U262" s="550"/>
      <c r="V262" s="550"/>
      <c r="W262" s="550"/>
      <c r="X262" s="550"/>
      <c r="Y262" s="550"/>
      <c r="Z262" s="550"/>
      <c r="AA262" s="550"/>
      <c r="AB262" s="550"/>
      <c r="AC262" s="550"/>
      <c r="AD262" s="550"/>
      <c r="AE262" s="550"/>
      <c r="AF262" s="550"/>
      <c r="AG262" s="550"/>
    </row>
    <row r="263" spans="1:33" ht="71.849999999999994" customHeight="1">
      <c r="A263" s="1151"/>
      <c r="B263" s="1151"/>
      <c r="C263" s="1151"/>
      <c r="D263" s="1151"/>
      <c r="E263" s="1151"/>
      <c r="F263" s="1151"/>
      <c r="G263" s="1151"/>
      <c r="H263" s="554">
        <v>13</v>
      </c>
      <c r="I263" s="560" t="s">
        <v>4679</v>
      </c>
      <c r="J263" s="566" t="s">
        <v>5475</v>
      </c>
      <c r="Q263" s="550"/>
      <c r="R263" s="550"/>
      <c r="S263" s="550"/>
      <c r="T263" s="550"/>
      <c r="U263" s="550"/>
      <c r="V263" s="550"/>
      <c r="W263" s="550"/>
      <c r="X263" s="550"/>
      <c r="Y263" s="550"/>
      <c r="Z263" s="550"/>
      <c r="AA263" s="550"/>
      <c r="AB263" s="550"/>
      <c r="AC263" s="550"/>
      <c r="AD263" s="550"/>
      <c r="AE263" s="550"/>
      <c r="AF263" s="550"/>
      <c r="AG263" s="550"/>
    </row>
    <row r="264" spans="1:33" ht="71.849999999999994" customHeight="1">
      <c r="A264" s="1151"/>
      <c r="B264" s="1151"/>
      <c r="C264" s="1151"/>
      <c r="D264" s="1151"/>
      <c r="E264" s="1151"/>
      <c r="F264" s="1151"/>
      <c r="G264" s="1151"/>
      <c r="H264" s="554">
        <v>14</v>
      </c>
      <c r="I264" s="560" t="s">
        <v>4678</v>
      </c>
      <c r="J264" s="566" t="s">
        <v>5288</v>
      </c>
      <c r="Q264" s="550"/>
      <c r="R264" s="550"/>
      <c r="S264" s="550"/>
      <c r="T264" s="550"/>
      <c r="U264" s="550"/>
      <c r="V264" s="550"/>
      <c r="W264" s="550"/>
      <c r="X264" s="550"/>
      <c r="Y264" s="550"/>
      <c r="Z264" s="550"/>
      <c r="AA264" s="550"/>
      <c r="AB264" s="550"/>
      <c r="AC264" s="550"/>
      <c r="AD264" s="550"/>
      <c r="AE264" s="550"/>
      <c r="AF264" s="550"/>
      <c r="AG264" s="550"/>
    </row>
    <row r="265" spans="1:33" ht="71.849999999999994" customHeight="1">
      <c r="A265" s="1151"/>
      <c r="B265" s="1151"/>
      <c r="C265" s="1151"/>
      <c r="D265" s="1151"/>
      <c r="E265" s="1151"/>
      <c r="F265" s="1151"/>
      <c r="G265" s="1151"/>
      <c r="H265" s="554">
        <v>15</v>
      </c>
      <c r="I265" s="560" t="s">
        <v>5476</v>
      </c>
      <c r="J265" s="566" t="s">
        <v>5477</v>
      </c>
      <c r="Q265" s="550"/>
      <c r="R265" s="550"/>
      <c r="S265" s="550"/>
      <c r="T265" s="550"/>
      <c r="U265" s="550"/>
      <c r="V265" s="550"/>
      <c r="W265" s="550"/>
      <c r="X265" s="550"/>
      <c r="Y265" s="550"/>
      <c r="Z265" s="550"/>
      <c r="AA265" s="550"/>
      <c r="AB265" s="550"/>
      <c r="AC265" s="550"/>
      <c r="AD265" s="550"/>
      <c r="AE265" s="550"/>
      <c r="AF265" s="550"/>
      <c r="AG265" s="550"/>
    </row>
    <row r="266" spans="1:33" ht="71.849999999999994" customHeight="1">
      <c r="A266" s="1151"/>
      <c r="B266" s="1151"/>
      <c r="C266" s="1151"/>
      <c r="D266" s="1151"/>
      <c r="E266" s="1151"/>
      <c r="F266" s="1151"/>
      <c r="G266" s="1151"/>
      <c r="H266" s="554">
        <v>16</v>
      </c>
      <c r="I266" s="560" t="s">
        <v>5476</v>
      </c>
      <c r="J266" s="566" t="s">
        <v>5335</v>
      </c>
      <c r="Q266" s="550"/>
      <c r="R266" s="550"/>
      <c r="S266" s="550"/>
      <c r="T266" s="550"/>
      <c r="U266" s="550"/>
      <c r="V266" s="550"/>
      <c r="W266" s="550"/>
      <c r="X266" s="550"/>
      <c r="Y266" s="550"/>
      <c r="Z266" s="550"/>
      <c r="AA266" s="550"/>
      <c r="AB266" s="550"/>
      <c r="AC266" s="550"/>
      <c r="AD266" s="550"/>
      <c r="AE266" s="550"/>
      <c r="AF266" s="550"/>
      <c r="AG266" s="550"/>
    </row>
    <row r="267" spans="1:33" ht="71.849999999999994" customHeight="1">
      <c r="A267" s="1151"/>
      <c r="B267" s="1151"/>
      <c r="C267" s="1151"/>
      <c r="D267" s="1151"/>
      <c r="E267" s="1151"/>
      <c r="F267" s="1151"/>
      <c r="G267" s="1151"/>
      <c r="H267" s="554">
        <v>17</v>
      </c>
      <c r="I267" s="560" t="s">
        <v>4607</v>
      </c>
      <c r="J267" s="566" t="s">
        <v>5478</v>
      </c>
      <c r="Q267" s="550"/>
      <c r="R267" s="550"/>
      <c r="S267" s="550"/>
      <c r="T267" s="550"/>
      <c r="U267" s="550"/>
      <c r="V267" s="550"/>
      <c r="W267" s="550"/>
      <c r="X267" s="550"/>
      <c r="Y267" s="550"/>
      <c r="Z267" s="550"/>
      <c r="AA267" s="550"/>
      <c r="AB267" s="550"/>
      <c r="AC267" s="550"/>
      <c r="AD267" s="550"/>
      <c r="AE267" s="550"/>
      <c r="AF267" s="550"/>
      <c r="AG267" s="550"/>
    </row>
    <row r="268" spans="1:33" ht="71.849999999999994" customHeight="1">
      <c r="A268" s="1151"/>
      <c r="B268" s="1151"/>
      <c r="C268" s="1151"/>
      <c r="D268" s="1151"/>
      <c r="E268" s="1151"/>
      <c r="F268" s="1151"/>
      <c r="G268" s="1151"/>
      <c r="H268" s="554">
        <v>18</v>
      </c>
      <c r="I268" s="560" t="s">
        <v>4677</v>
      </c>
      <c r="J268" s="566" t="s">
        <v>5288</v>
      </c>
      <c r="Q268" s="550"/>
      <c r="R268" s="550"/>
      <c r="S268" s="550"/>
      <c r="T268" s="550"/>
      <c r="U268" s="550"/>
      <c r="V268" s="550"/>
      <c r="W268" s="550"/>
      <c r="X268" s="550"/>
      <c r="Y268" s="550"/>
      <c r="Z268" s="550"/>
      <c r="AA268" s="550"/>
      <c r="AB268" s="550"/>
      <c r="AC268" s="550"/>
      <c r="AD268" s="550"/>
      <c r="AE268" s="550"/>
      <c r="AF268" s="550"/>
      <c r="AG268" s="550"/>
    </row>
    <row r="269" spans="1:33" ht="71.849999999999994" customHeight="1">
      <c r="A269" s="1151"/>
      <c r="B269" s="1151"/>
      <c r="C269" s="1151"/>
      <c r="D269" s="1151"/>
      <c r="E269" s="1151"/>
      <c r="F269" s="1151"/>
      <c r="G269" s="1151"/>
      <c r="H269" s="554">
        <v>19</v>
      </c>
      <c r="I269" s="560" t="s">
        <v>4668</v>
      </c>
      <c r="J269" s="566" t="s">
        <v>5479</v>
      </c>
      <c r="Q269" s="550"/>
      <c r="R269" s="550"/>
      <c r="S269" s="550"/>
      <c r="T269" s="550"/>
      <c r="U269" s="550"/>
      <c r="V269" s="550"/>
      <c r="W269" s="550"/>
      <c r="X269" s="550"/>
      <c r="Y269" s="550"/>
      <c r="Z269" s="550"/>
      <c r="AA269" s="550"/>
      <c r="AB269" s="550"/>
      <c r="AC269" s="550"/>
      <c r="AD269" s="550"/>
      <c r="AE269" s="550"/>
      <c r="AF269" s="550"/>
      <c r="AG269" s="550"/>
    </row>
    <row r="270" spans="1:33" ht="71.849999999999994" customHeight="1">
      <c r="A270" s="1151"/>
      <c r="B270" s="1151"/>
      <c r="C270" s="1151"/>
      <c r="D270" s="1151"/>
      <c r="E270" s="1151"/>
      <c r="F270" s="1151"/>
      <c r="G270" s="1151"/>
      <c r="H270" s="554">
        <v>20</v>
      </c>
      <c r="I270" s="560" t="s">
        <v>4676</v>
      </c>
      <c r="J270" s="566" t="s">
        <v>5480</v>
      </c>
      <c r="Q270" s="550"/>
      <c r="R270" s="550"/>
      <c r="S270" s="550"/>
      <c r="T270" s="550"/>
      <c r="U270" s="550"/>
      <c r="V270" s="550"/>
      <c r="W270" s="550"/>
      <c r="X270" s="550"/>
      <c r="Y270" s="550"/>
      <c r="Z270" s="550"/>
      <c r="AA270" s="550"/>
      <c r="AB270" s="550"/>
      <c r="AC270" s="550"/>
      <c r="AD270" s="550"/>
      <c r="AE270" s="550"/>
      <c r="AF270" s="550"/>
      <c r="AG270" s="550"/>
    </row>
    <row r="271" spans="1:33" ht="71.849999999999994" customHeight="1">
      <c r="A271" s="1151"/>
      <c r="B271" s="1151"/>
      <c r="C271" s="1151"/>
      <c r="D271" s="1151"/>
      <c r="E271" s="1151"/>
      <c r="F271" s="1151"/>
      <c r="G271" s="1151"/>
      <c r="H271" s="554">
        <v>21</v>
      </c>
      <c r="I271" s="560" t="s">
        <v>4675</v>
      </c>
      <c r="J271" s="566" t="s">
        <v>5481</v>
      </c>
      <c r="Q271" s="550"/>
      <c r="R271" s="550"/>
      <c r="S271" s="550"/>
      <c r="T271" s="550"/>
      <c r="U271" s="550"/>
      <c r="V271" s="550"/>
      <c r="W271" s="550"/>
      <c r="X271" s="550"/>
      <c r="Y271" s="550"/>
      <c r="Z271" s="550"/>
      <c r="AA271" s="550"/>
      <c r="AB271" s="550"/>
      <c r="AC271" s="550"/>
      <c r="AD271" s="550"/>
      <c r="AE271" s="550"/>
      <c r="AF271" s="550"/>
      <c r="AG271" s="550"/>
    </row>
    <row r="272" spans="1:33" ht="71.849999999999994" customHeight="1">
      <c r="A272" s="1151"/>
      <c r="B272" s="1151"/>
      <c r="C272" s="1151"/>
      <c r="D272" s="1151"/>
      <c r="E272" s="1151"/>
      <c r="F272" s="1151"/>
      <c r="G272" s="1151"/>
      <c r="H272" s="554">
        <v>22</v>
      </c>
      <c r="I272" s="560" t="s">
        <v>4667</v>
      </c>
      <c r="J272" s="566" t="s">
        <v>5479</v>
      </c>
      <c r="Q272" s="550"/>
      <c r="R272" s="550"/>
      <c r="S272" s="550"/>
      <c r="T272" s="550"/>
      <c r="U272" s="550"/>
      <c r="V272" s="550"/>
      <c r="W272" s="550"/>
      <c r="X272" s="550"/>
      <c r="Y272" s="550"/>
      <c r="Z272" s="550"/>
      <c r="AA272" s="550"/>
      <c r="AB272" s="550"/>
      <c r="AC272" s="550"/>
      <c r="AD272" s="550"/>
      <c r="AE272" s="550"/>
      <c r="AF272" s="550"/>
      <c r="AG272" s="550"/>
    </row>
    <row r="273" spans="1:33" ht="71.849999999999994" customHeight="1">
      <c r="A273" s="1151"/>
      <c r="B273" s="1151"/>
      <c r="C273" s="1151"/>
      <c r="D273" s="1151"/>
      <c r="E273" s="1151"/>
      <c r="F273" s="1151"/>
      <c r="G273" s="1151"/>
      <c r="H273" s="554">
        <v>23</v>
      </c>
      <c r="I273" s="560" t="s">
        <v>4670</v>
      </c>
      <c r="J273" s="566" t="s">
        <v>5481</v>
      </c>
      <c r="Q273" s="550"/>
      <c r="R273" s="550"/>
      <c r="S273" s="550"/>
      <c r="T273" s="550"/>
      <c r="U273" s="550"/>
      <c r="V273" s="550"/>
      <c r="W273" s="550"/>
      <c r="X273" s="550"/>
      <c r="Y273" s="550"/>
      <c r="Z273" s="550"/>
      <c r="AA273" s="550"/>
      <c r="AB273" s="550"/>
      <c r="AC273" s="550"/>
      <c r="AD273" s="550"/>
      <c r="AE273" s="550"/>
      <c r="AF273" s="550"/>
      <c r="AG273" s="550"/>
    </row>
    <row r="274" spans="1:33" ht="71.849999999999994" customHeight="1">
      <c r="A274" s="1152" t="s">
        <v>5482</v>
      </c>
      <c r="B274" s="1152"/>
      <c r="C274" s="1152"/>
      <c r="D274" s="1152"/>
      <c r="E274" s="1152"/>
      <c r="F274" s="1152"/>
      <c r="G274" s="1152"/>
      <c r="H274" s="1152"/>
      <c r="I274" s="1152"/>
      <c r="J274" s="1152"/>
      <c r="Q274" s="550"/>
      <c r="R274" s="550"/>
      <c r="S274" s="550"/>
      <c r="T274" s="550"/>
      <c r="U274" s="550"/>
      <c r="V274" s="550"/>
      <c r="W274" s="550"/>
      <c r="X274" s="550"/>
      <c r="Y274" s="550"/>
      <c r="Z274" s="550"/>
      <c r="AA274" s="550"/>
      <c r="AB274" s="550"/>
      <c r="AC274" s="550"/>
      <c r="AD274" s="550"/>
      <c r="AE274" s="550"/>
      <c r="AF274" s="550"/>
      <c r="AG274" s="550"/>
    </row>
    <row r="275" spans="1:33" ht="71.849999999999994" customHeight="1">
      <c r="A275" s="1151"/>
      <c r="B275" s="1151"/>
      <c r="C275" s="1151"/>
      <c r="D275" s="1151"/>
      <c r="E275" s="1151"/>
      <c r="F275" s="1151"/>
      <c r="G275" s="1151"/>
      <c r="H275" s="557" t="s">
        <v>4439</v>
      </c>
      <c r="I275" s="558" t="s">
        <v>5279</v>
      </c>
      <c r="J275" s="552" t="s">
        <v>3922</v>
      </c>
      <c r="Q275" s="550"/>
      <c r="R275" s="550"/>
      <c r="S275" s="550"/>
      <c r="T275" s="550"/>
      <c r="U275" s="550"/>
      <c r="V275" s="550"/>
      <c r="W275" s="550"/>
      <c r="X275" s="550"/>
      <c r="Y275" s="550"/>
      <c r="Z275" s="550"/>
      <c r="AA275" s="550"/>
      <c r="AB275" s="550"/>
      <c r="AC275" s="550"/>
      <c r="AD275" s="550"/>
      <c r="AE275" s="550"/>
      <c r="AF275" s="550"/>
      <c r="AG275" s="550"/>
    </row>
    <row r="276" spans="1:33" ht="71.849999999999994" customHeight="1">
      <c r="A276" s="1151"/>
      <c r="B276" s="1151"/>
      <c r="C276" s="1151"/>
      <c r="D276" s="1151"/>
      <c r="E276" s="1151"/>
      <c r="F276" s="1151"/>
      <c r="G276" s="1151"/>
      <c r="H276" s="554">
        <v>1</v>
      </c>
      <c r="I276" s="560" t="s">
        <v>4674</v>
      </c>
      <c r="J276" s="566" t="s">
        <v>5483</v>
      </c>
      <c r="Q276" s="550"/>
      <c r="R276" s="550"/>
      <c r="S276" s="550"/>
      <c r="T276" s="550"/>
      <c r="U276" s="550"/>
      <c r="V276" s="550"/>
      <c r="W276" s="550"/>
      <c r="X276" s="550"/>
      <c r="Y276" s="550"/>
      <c r="Z276" s="550"/>
      <c r="AA276" s="550"/>
      <c r="AB276" s="550"/>
      <c r="AC276" s="550"/>
      <c r="AD276" s="550"/>
      <c r="AE276" s="550"/>
      <c r="AF276" s="550"/>
      <c r="AG276" s="550"/>
    </row>
    <row r="277" spans="1:33" ht="71.849999999999994" customHeight="1">
      <c r="A277" s="1151"/>
      <c r="B277" s="1151"/>
      <c r="C277" s="1151"/>
      <c r="D277" s="1151"/>
      <c r="E277" s="1151"/>
      <c r="F277" s="1151"/>
      <c r="G277" s="1151"/>
      <c r="H277" s="554">
        <v>2</v>
      </c>
      <c r="I277" s="560" t="s">
        <v>4600</v>
      </c>
      <c r="J277" s="566" t="s">
        <v>5484</v>
      </c>
      <c r="Q277" s="550"/>
      <c r="R277" s="550"/>
      <c r="S277" s="550"/>
      <c r="T277" s="550"/>
      <c r="U277" s="550"/>
      <c r="V277" s="550"/>
      <c r="W277" s="550"/>
      <c r="X277" s="550"/>
      <c r="Y277" s="550"/>
      <c r="Z277" s="550"/>
      <c r="AA277" s="550"/>
      <c r="AB277" s="550"/>
      <c r="AC277" s="550"/>
      <c r="AD277" s="550"/>
      <c r="AE277" s="550"/>
      <c r="AF277" s="550"/>
      <c r="AG277" s="550"/>
    </row>
    <row r="278" spans="1:33" ht="71.849999999999994" customHeight="1">
      <c r="A278" s="1151"/>
      <c r="B278" s="1151"/>
      <c r="C278" s="1151"/>
      <c r="D278" s="1151"/>
      <c r="E278" s="1151"/>
      <c r="F278" s="1151"/>
      <c r="G278" s="1151"/>
      <c r="H278" s="554">
        <v>3</v>
      </c>
      <c r="I278" s="560" t="s">
        <v>4673</v>
      </c>
      <c r="J278" s="566" t="s">
        <v>5485</v>
      </c>
      <c r="Q278" s="550"/>
      <c r="R278" s="550"/>
      <c r="S278" s="550"/>
      <c r="T278" s="550"/>
      <c r="U278" s="550"/>
      <c r="V278" s="550"/>
      <c r="W278" s="550"/>
      <c r="X278" s="550"/>
      <c r="Y278" s="550"/>
      <c r="Z278" s="550"/>
      <c r="AA278" s="550"/>
      <c r="AB278" s="550"/>
      <c r="AC278" s="550"/>
      <c r="AD278" s="550"/>
      <c r="AE278" s="550"/>
      <c r="AF278" s="550"/>
      <c r="AG278" s="550"/>
    </row>
    <row r="279" spans="1:33" ht="71.849999999999994" customHeight="1">
      <c r="A279" s="1151"/>
      <c r="B279" s="1151"/>
      <c r="C279" s="1151"/>
      <c r="D279" s="1151"/>
      <c r="E279" s="1151"/>
      <c r="F279" s="1151"/>
      <c r="G279" s="1151"/>
      <c r="H279" s="554">
        <v>4</v>
      </c>
      <c r="I279" s="560" t="s">
        <v>4672</v>
      </c>
      <c r="J279" s="566" t="s">
        <v>5486</v>
      </c>
      <c r="Q279" s="550"/>
      <c r="R279" s="550"/>
      <c r="S279" s="550"/>
      <c r="T279" s="550"/>
      <c r="U279" s="550"/>
      <c r="V279" s="550"/>
      <c r="W279" s="550"/>
      <c r="X279" s="550"/>
      <c r="Y279" s="550"/>
      <c r="Z279" s="550"/>
      <c r="AA279" s="550"/>
      <c r="AB279" s="550"/>
      <c r="AC279" s="550"/>
      <c r="AD279" s="550"/>
      <c r="AE279" s="550"/>
      <c r="AF279" s="550"/>
      <c r="AG279" s="550"/>
    </row>
    <row r="280" spans="1:33" ht="71.849999999999994" customHeight="1">
      <c r="A280" s="1151"/>
      <c r="B280" s="1151"/>
      <c r="C280" s="1151"/>
      <c r="D280" s="1151"/>
      <c r="E280" s="1151"/>
      <c r="F280" s="1151"/>
      <c r="G280" s="1151"/>
      <c r="H280" s="554">
        <v>5</v>
      </c>
      <c r="I280" s="560" t="s">
        <v>4671</v>
      </c>
      <c r="J280" s="566" t="s">
        <v>5487</v>
      </c>
      <c r="Q280" s="550"/>
      <c r="R280" s="550"/>
      <c r="S280" s="550"/>
      <c r="T280" s="550"/>
      <c r="U280" s="550"/>
      <c r="V280" s="550"/>
      <c r="W280" s="550"/>
      <c r="X280" s="550"/>
      <c r="Y280" s="550"/>
      <c r="Z280" s="550"/>
      <c r="AA280" s="550"/>
      <c r="AB280" s="550"/>
      <c r="AC280" s="550"/>
      <c r="AD280" s="550"/>
      <c r="AE280" s="550"/>
      <c r="AF280" s="550"/>
      <c r="AG280" s="550"/>
    </row>
    <row r="281" spans="1:33" ht="71.849999999999994" customHeight="1">
      <c r="A281" s="1151"/>
      <c r="B281" s="1151"/>
      <c r="C281" s="1151"/>
      <c r="D281" s="1151"/>
      <c r="E281" s="1151"/>
      <c r="F281" s="1151"/>
      <c r="G281" s="1151"/>
      <c r="H281" s="554">
        <v>6</v>
      </c>
      <c r="I281" s="560" t="s">
        <v>4670</v>
      </c>
      <c r="J281" s="566" t="s">
        <v>5481</v>
      </c>
      <c r="Q281" s="550"/>
      <c r="R281" s="550"/>
      <c r="S281" s="550"/>
      <c r="T281" s="550"/>
      <c r="U281" s="550"/>
      <c r="V281" s="550"/>
      <c r="W281" s="550"/>
      <c r="X281" s="550"/>
      <c r="Y281" s="550"/>
      <c r="Z281" s="550"/>
      <c r="AA281" s="550"/>
      <c r="AB281" s="550"/>
      <c r="AC281" s="550"/>
      <c r="AD281" s="550"/>
      <c r="AE281" s="550"/>
      <c r="AF281" s="550"/>
      <c r="AG281" s="550"/>
    </row>
    <row r="282" spans="1:33" ht="71.849999999999994" customHeight="1">
      <c r="A282" s="1151"/>
      <c r="B282" s="1151"/>
      <c r="C282" s="1151"/>
      <c r="D282" s="1151"/>
      <c r="E282" s="1151"/>
      <c r="F282" s="1151"/>
      <c r="G282" s="1151"/>
      <c r="H282" s="554">
        <v>7</v>
      </c>
      <c r="I282" s="560" t="s">
        <v>4669</v>
      </c>
      <c r="J282" s="566" t="s">
        <v>5481</v>
      </c>
      <c r="Q282" s="550"/>
      <c r="R282" s="550"/>
      <c r="S282" s="550"/>
      <c r="T282" s="550"/>
      <c r="U282" s="550"/>
      <c r="V282" s="550"/>
      <c r="W282" s="550"/>
      <c r="X282" s="550"/>
      <c r="Y282" s="550"/>
      <c r="Z282" s="550"/>
      <c r="AA282" s="550"/>
      <c r="AB282" s="550"/>
      <c r="AC282" s="550"/>
      <c r="AD282" s="550"/>
      <c r="AE282" s="550"/>
      <c r="AF282" s="550"/>
      <c r="AG282" s="550"/>
    </row>
    <row r="283" spans="1:33" ht="71.849999999999994" customHeight="1">
      <c r="A283" s="1151"/>
      <c r="B283" s="1151"/>
      <c r="C283" s="1151"/>
      <c r="D283" s="1151"/>
      <c r="E283" s="1151"/>
      <c r="F283" s="1151"/>
      <c r="G283" s="1151"/>
      <c r="H283" s="554">
        <v>8</v>
      </c>
      <c r="I283" s="560" t="s">
        <v>4668</v>
      </c>
      <c r="J283" s="566" t="s">
        <v>5488</v>
      </c>
      <c r="Q283" s="550"/>
      <c r="R283" s="550"/>
      <c r="S283" s="550"/>
      <c r="T283" s="550"/>
      <c r="U283" s="550"/>
      <c r="V283" s="550"/>
      <c r="W283" s="550"/>
      <c r="X283" s="550"/>
      <c r="Y283" s="550"/>
      <c r="Z283" s="550"/>
      <c r="AA283" s="550"/>
      <c r="AB283" s="550"/>
      <c r="AC283" s="550"/>
      <c r="AD283" s="550"/>
      <c r="AE283" s="550"/>
      <c r="AF283" s="550"/>
      <c r="AG283" s="550"/>
    </row>
    <row r="284" spans="1:33" ht="71.849999999999994" customHeight="1">
      <c r="A284" s="1151"/>
      <c r="B284" s="1151"/>
      <c r="C284" s="1151"/>
      <c r="D284" s="1151"/>
      <c r="E284" s="1151"/>
      <c r="F284" s="1151"/>
      <c r="G284" s="1151"/>
      <c r="H284" s="554">
        <v>9</v>
      </c>
      <c r="I284" s="560" t="s">
        <v>4667</v>
      </c>
      <c r="J284" s="566" t="s">
        <v>5489</v>
      </c>
      <c r="Q284" s="550"/>
      <c r="R284" s="550"/>
      <c r="S284" s="550"/>
      <c r="T284" s="550"/>
      <c r="U284" s="550"/>
      <c r="V284" s="550"/>
      <c r="W284" s="550"/>
      <c r="X284" s="550"/>
      <c r="Y284" s="550"/>
      <c r="Z284" s="550"/>
      <c r="AA284" s="550"/>
      <c r="AB284" s="550"/>
      <c r="AC284" s="550"/>
      <c r="AD284" s="550"/>
      <c r="AE284" s="550"/>
      <c r="AF284" s="550"/>
      <c r="AG284" s="550"/>
    </row>
    <row r="285" spans="1:33" ht="71.849999999999994" customHeight="1">
      <c r="A285" s="1151"/>
      <c r="B285" s="1151"/>
      <c r="C285" s="1151"/>
      <c r="D285" s="1151"/>
      <c r="E285" s="1151"/>
      <c r="F285" s="1151"/>
      <c r="G285" s="1151"/>
      <c r="H285" s="554">
        <v>10</v>
      </c>
      <c r="I285" s="560" t="s">
        <v>4666</v>
      </c>
      <c r="J285" s="566" t="s">
        <v>990</v>
      </c>
      <c r="Q285" s="550"/>
      <c r="R285" s="550"/>
      <c r="S285" s="550"/>
      <c r="T285" s="550"/>
      <c r="U285" s="550"/>
      <c r="V285" s="550"/>
      <c r="W285" s="550"/>
      <c r="X285" s="550"/>
      <c r="Y285" s="550"/>
      <c r="Z285" s="550"/>
      <c r="AA285" s="550"/>
      <c r="AB285" s="550"/>
      <c r="AC285" s="550"/>
      <c r="AD285" s="550"/>
      <c r="AE285" s="550"/>
      <c r="AF285" s="550"/>
      <c r="AG285" s="550"/>
    </row>
    <row r="286" spans="1:33" ht="71.849999999999994" customHeight="1">
      <c r="A286" s="1152" t="s">
        <v>5490</v>
      </c>
      <c r="B286" s="1152"/>
      <c r="C286" s="1152"/>
      <c r="D286" s="1152"/>
      <c r="E286" s="1152"/>
      <c r="F286" s="1152"/>
      <c r="G286" s="1152"/>
      <c r="H286" s="1152"/>
      <c r="I286" s="1152"/>
      <c r="J286" s="1152"/>
      <c r="Q286" s="550"/>
      <c r="R286" s="550"/>
      <c r="S286" s="550"/>
      <c r="T286" s="550"/>
      <c r="U286" s="550"/>
      <c r="V286" s="550"/>
      <c r="W286" s="550"/>
      <c r="X286" s="550"/>
      <c r="Y286" s="550"/>
      <c r="Z286" s="550"/>
      <c r="AA286" s="550"/>
      <c r="AB286" s="550"/>
      <c r="AC286" s="550"/>
      <c r="AD286" s="550"/>
      <c r="AE286" s="550"/>
      <c r="AF286" s="550"/>
      <c r="AG286" s="550"/>
    </row>
    <row r="287" spans="1:33" ht="71.849999999999994" customHeight="1">
      <c r="A287" s="1151"/>
      <c r="B287" s="1151"/>
      <c r="C287" s="1151"/>
      <c r="D287" s="1151"/>
      <c r="E287" s="1151"/>
      <c r="F287" s="1151"/>
      <c r="G287" s="1151"/>
      <c r="H287" s="568" t="s">
        <v>4439</v>
      </c>
      <c r="I287" s="569" t="s">
        <v>5279</v>
      </c>
      <c r="J287" s="570" t="s">
        <v>3922</v>
      </c>
      <c r="Q287" s="550"/>
      <c r="R287" s="550"/>
      <c r="S287" s="550"/>
      <c r="T287" s="550"/>
      <c r="U287" s="550"/>
      <c r="V287" s="550"/>
      <c r="W287" s="550"/>
      <c r="X287" s="550"/>
      <c r="Y287" s="550"/>
      <c r="Z287" s="550"/>
      <c r="AA287" s="550"/>
      <c r="AB287" s="550"/>
      <c r="AC287" s="550"/>
      <c r="AD287" s="550"/>
      <c r="AE287" s="550"/>
      <c r="AF287" s="550"/>
      <c r="AG287" s="550"/>
    </row>
    <row r="288" spans="1:33" ht="71.849999999999994" customHeight="1">
      <c r="A288" s="1151"/>
      <c r="B288" s="1151"/>
      <c r="C288" s="1151"/>
      <c r="D288" s="1151"/>
      <c r="E288" s="1151"/>
      <c r="F288" s="1151"/>
      <c r="G288" s="1151"/>
      <c r="H288" s="554">
        <v>1</v>
      </c>
      <c r="I288" s="560" t="s">
        <v>4665</v>
      </c>
      <c r="J288" s="566" t="s">
        <v>5491</v>
      </c>
      <c r="Q288" s="550"/>
      <c r="R288" s="550"/>
      <c r="S288" s="550"/>
      <c r="T288" s="550"/>
      <c r="U288" s="550"/>
      <c r="V288" s="550"/>
      <c r="W288" s="550"/>
      <c r="X288" s="550"/>
      <c r="Y288" s="550"/>
      <c r="Z288" s="550"/>
      <c r="AA288" s="550"/>
      <c r="AB288" s="550"/>
      <c r="AC288" s="550"/>
      <c r="AD288" s="550"/>
      <c r="AE288" s="550"/>
      <c r="AF288" s="550"/>
      <c r="AG288" s="550"/>
    </row>
    <row r="289" spans="1:33" ht="71.849999999999994" customHeight="1">
      <c r="A289" s="1151"/>
      <c r="B289" s="1151"/>
      <c r="C289" s="1151"/>
      <c r="D289" s="1151"/>
      <c r="E289" s="1151"/>
      <c r="F289" s="1151"/>
      <c r="G289" s="1151"/>
      <c r="H289" s="554"/>
      <c r="I289" s="560" t="s">
        <v>5492</v>
      </c>
      <c r="J289" s="566" t="s">
        <v>5491</v>
      </c>
      <c r="Q289" s="550"/>
      <c r="R289" s="550"/>
      <c r="S289" s="550"/>
      <c r="T289" s="550"/>
      <c r="U289" s="550"/>
      <c r="V289" s="550"/>
      <c r="W289" s="550"/>
      <c r="X289" s="550"/>
      <c r="Y289" s="550"/>
      <c r="Z289" s="550"/>
      <c r="AA289" s="550"/>
      <c r="AB289" s="550"/>
      <c r="AC289" s="550"/>
      <c r="AD289" s="550"/>
      <c r="AE289" s="550"/>
      <c r="AF289" s="550"/>
      <c r="AG289" s="550"/>
    </row>
    <row r="290" spans="1:33" ht="71.849999999999994" customHeight="1">
      <c r="A290" s="1151"/>
      <c r="B290" s="1151"/>
      <c r="C290" s="1151"/>
      <c r="D290" s="1151"/>
      <c r="E290" s="1151"/>
      <c r="F290" s="1151"/>
      <c r="G290" s="1151"/>
      <c r="H290" s="554">
        <v>2</v>
      </c>
      <c r="I290" s="560" t="s">
        <v>5493</v>
      </c>
      <c r="J290" s="566" t="s">
        <v>5479</v>
      </c>
      <c r="Q290" s="550"/>
      <c r="R290" s="550"/>
      <c r="S290" s="550"/>
      <c r="T290" s="550"/>
      <c r="U290" s="550"/>
      <c r="V290" s="550"/>
      <c r="W290" s="550"/>
      <c r="X290" s="550"/>
      <c r="Y290" s="550"/>
      <c r="Z290" s="550"/>
      <c r="AA290" s="550"/>
      <c r="AB290" s="550"/>
      <c r="AC290" s="550"/>
      <c r="AD290" s="550"/>
      <c r="AE290" s="550"/>
      <c r="AF290" s="550"/>
      <c r="AG290" s="550"/>
    </row>
    <row r="291" spans="1:33" ht="71.849999999999994" customHeight="1">
      <c r="A291" s="1151"/>
      <c r="B291" s="1151"/>
      <c r="C291" s="1151"/>
      <c r="D291" s="1151"/>
      <c r="E291" s="1151"/>
      <c r="F291" s="1151"/>
      <c r="G291" s="1151"/>
      <c r="H291" s="554">
        <v>3</v>
      </c>
      <c r="I291" s="560" t="s">
        <v>4664</v>
      </c>
      <c r="J291" s="566" t="s">
        <v>5494</v>
      </c>
      <c r="Q291" s="550"/>
      <c r="R291" s="550"/>
      <c r="S291" s="550"/>
      <c r="T291" s="550"/>
      <c r="U291" s="550"/>
      <c r="V291" s="550"/>
      <c r="W291" s="550"/>
      <c r="X291" s="550"/>
      <c r="Y291" s="550"/>
      <c r="Z291" s="550"/>
      <c r="AA291" s="550"/>
      <c r="AB291" s="550"/>
      <c r="AC291" s="550"/>
      <c r="AD291" s="550"/>
      <c r="AE291" s="550"/>
      <c r="AF291" s="550"/>
      <c r="AG291" s="550"/>
    </row>
    <row r="292" spans="1:33" ht="71.849999999999994" customHeight="1">
      <c r="A292" s="1151"/>
      <c r="B292" s="1151"/>
      <c r="C292" s="1151"/>
      <c r="D292" s="1151"/>
      <c r="E292" s="1151"/>
      <c r="F292" s="1151"/>
      <c r="G292" s="1151"/>
      <c r="H292" s="554">
        <v>4</v>
      </c>
      <c r="I292" s="560" t="s">
        <v>4663</v>
      </c>
      <c r="J292" s="566" t="s">
        <v>5495</v>
      </c>
      <c r="Q292" s="550"/>
      <c r="R292" s="550"/>
      <c r="S292" s="550"/>
      <c r="T292" s="550"/>
      <c r="U292" s="550"/>
      <c r="V292" s="550"/>
      <c r="W292" s="550"/>
      <c r="X292" s="550"/>
      <c r="Y292" s="550"/>
      <c r="Z292" s="550"/>
      <c r="AA292" s="550"/>
      <c r="AB292" s="550"/>
      <c r="AC292" s="550"/>
      <c r="AD292" s="550"/>
      <c r="AE292" s="550"/>
      <c r="AF292" s="550"/>
      <c r="AG292" s="550"/>
    </row>
    <row r="293" spans="1:33" ht="71.849999999999994" customHeight="1">
      <c r="A293" s="1151"/>
      <c r="B293" s="1151"/>
      <c r="C293" s="1151"/>
      <c r="D293" s="1151"/>
      <c r="E293" s="1151"/>
      <c r="F293" s="1151"/>
      <c r="G293" s="1151"/>
      <c r="H293" s="554">
        <v>5</v>
      </c>
      <c r="I293" s="560" t="s">
        <v>4662</v>
      </c>
      <c r="J293" s="566" t="s">
        <v>5496</v>
      </c>
      <c r="Q293" s="550"/>
      <c r="R293" s="550"/>
      <c r="S293" s="550"/>
      <c r="T293" s="550"/>
      <c r="U293" s="550"/>
      <c r="V293" s="550"/>
      <c r="W293" s="550"/>
      <c r="X293" s="550"/>
      <c r="Y293" s="550"/>
      <c r="Z293" s="550"/>
      <c r="AA293" s="550"/>
      <c r="AB293" s="550"/>
      <c r="AC293" s="550"/>
      <c r="AD293" s="550"/>
      <c r="AE293" s="550"/>
      <c r="AF293" s="550"/>
      <c r="AG293" s="550"/>
    </row>
    <row r="294" spans="1:33" ht="71.849999999999994" customHeight="1">
      <c r="A294" s="1151"/>
      <c r="B294" s="1151"/>
      <c r="C294" s="1151"/>
      <c r="D294" s="1151"/>
      <c r="E294" s="1151"/>
      <c r="F294" s="1151"/>
      <c r="G294" s="1151"/>
      <c r="H294" s="554">
        <v>6</v>
      </c>
      <c r="I294" s="563" t="s">
        <v>4513</v>
      </c>
      <c r="J294" s="566" t="s">
        <v>5334</v>
      </c>
      <c r="Q294" s="550"/>
      <c r="R294" s="550"/>
      <c r="S294" s="550"/>
      <c r="T294" s="550"/>
      <c r="U294" s="550"/>
      <c r="V294" s="550"/>
      <c r="W294" s="550"/>
      <c r="X294" s="550"/>
      <c r="Y294" s="550"/>
      <c r="Z294" s="550"/>
      <c r="AA294" s="550"/>
      <c r="AB294" s="550"/>
      <c r="AC294" s="550"/>
      <c r="AD294" s="550"/>
      <c r="AE294" s="550"/>
      <c r="AF294" s="550"/>
      <c r="AG294" s="550"/>
    </row>
    <row r="295" spans="1:33" ht="71.849999999999994" customHeight="1">
      <c r="A295" s="1151"/>
      <c r="B295" s="1151"/>
      <c r="C295" s="1151"/>
      <c r="D295" s="1151"/>
      <c r="E295" s="1151"/>
      <c r="F295" s="1151"/>
      <c r="G295" s="1151"/>
      <c r="H295" s="554">
        <v>7</v>
      </c>
      <c r="I295" s="563" t="s">
        <v>4661</v>
      </c>
      <c r="J295" s="566" t="s">
        <v>5497</v>
      </c>
      <c r="Q295" s="550"/>
      <c r="R295" s="550"/>
      <c r="S295" s="550"/>
      <c r="T295" s="550"/>
      <c r="U295" s="550"/>
      <c r="V295" s="550"/>
      <c r="W295" s="550"/>
      <c r="X295" s="550"/>
      <c r="Y295" s="550"/>
      <c r="Z295" s="550"/>
      <c r="AA295" s="550"/>
      <c r="AB295" s="550"/>
      <c r="AC295" s="550"/>
      <c r="AD295" s="550"/>
      <c r="AE295" s="550"/>
      <c r="AF295" s="550"/>
      <c r="AG295" s="550"/>
    </row>
    <row r="296" spans="1:33" ht="71.849999999999994" customHeight="1">
      <c r="A296" s="1151"/>
      <c r="B296" s="1151"/>
      <c r="C296" s="1151"/>
      <c r="D296" s="1151"/>
      <c r="E296" s="1151"/>
      <c r="F296" s="1151"/>
      <c r="G296" s="1151"/>
      <c r="H296" s="554">
        <v>8</v>
      </c>
      <c r="I296" s="560" t="s">
        <v>4654</v>
      </c>
      <c r="J296" s="566" t="s">
        <v>5498</v>
      </c>
      <c r="Q296" s="550"/>
      <c r="R296" s="550"/>
      <c r="S296" s="550"/>
      <c r="T296" s="550"/>
      <c r="U296" s="550"/>
      <c r="V296" s="550"/>
      <c r="W296" s="550"/>
      <c r="X296" s="550"/>
      <c r="Y296" s="550"/>
      <c r="Z296" s="550"/>
      <c r="AA296" s="550"/>
      <c r="AB296" s="550"/>
      <c r="AC296" s="550"/>
      <c r="AD296" s="550"/>
      <c r="AE296" s="550"/>
      <c r="AF296" s="550"/>
      <c r="AG296" s="550"/>
    </row>
    <row r="297" spans="1:33" ht="71.849999999999994" customHeight="1">
      <c r="A297" s="1151"/>
      <c r="B297" s="1151"/>
      <c r="C297" s="1151"/>
      <c r="D297" s="1151"/>
      <c r="E297" s="1151"/>
      <c r="F297" s="1151"/>
      <c r="G297" s="1151"/>
      <c r="H297" s="554">
        <v>9</v>
      </c>
      <c r="I297" s="560" t="s">
        <v>4519</v>
      </c>
      <c r="J297" s="566" t="s">
        <v>5362</v>
      </c>
      <c r="Q297" s="550"/>
      <c r="R297" s="550"/>
      <c r="S297" s="550"/>
      <c r="T297" s="550"/>
      <c r="U297" s="550"/>
      <c r="V297" s="550"/>
      <c r="W297" s="550"/>
      <c r="X297" s="550"/>
      <c r="Y297" s="550"/>
      <c r="Z297" s="550"/>
      <c r="AA297" s="550"/>
      <c r="AB297" s="550"/>
      <c r="AC297" s="550"/>
      <c r="AD297" s="550"/>
      <c r="AE297" s="550"/>
      <c r="AF297" s="550"/>
      <c r="AG297" s="550"/>
    </row>
    <row r="298" spans="1:33" ht="71.849999999999994" customHeight="1">
      <c r="A298" s="1151"/>
      <c r="B298" s="1151"/>
      <c r="C298" s="1151"/>
      <c r="D298" s="1151"/>
      <c r="E298" s="1151"/>
      <c r="F298" s="1151"/>
      <c r="G298" s="1151"/>
      <c r="H298" s="554">
        <v>10</v>
      </c>
      <c r="I298" s="560" t="s">
        <v>4647</v>
      </c>
      <c r="J298" s="566" t="s">
        <v>5481</v>
      </c>
      <c r="Q298" s="550"/>
      <c r="R298" s="550"/>
      <c r="S298" s="550"/>
      <c r="T298" s="550"/>
      <c r="U298" s="550"/>
      <c r="V298" s="550"/>
      <c r="W298" s="550"/>
      <c r="X298" s="550"/>
      <c r="Y298" s="550"/>
      <c r="Z298" s="550"/>
      <c r="AA298" s="550"/>
      <c r="AB298" s="550"/>
      <c r="AC298" s="550"/>
      <c r="AD298" s="550"/>
      <c r="AE298" s="550"/>
      <c r="AF298" s="550"/>
      <c r="AG298" s="550"/>
    </row>
    <row r="299" spans="1:33" ht="71.849999999999994" customHeight="1">
      <c r="A299" s="1151"/>
      <c r="B299" s="1151"/>
      <c r="C299" s="1151"/>
      <c r="D299" s="1151"/>
      <c r="E299" s="1151"/>
      <c r="F299" s="1151"/>
      <c r="G299" s="1151"/>
      <c r="H299" s="554">
        <v>11</v>
      </c>
      <c r="I299" s="560" t="s">
        <v>4500</v>
      </c>
      <c r="J299" s="566" t="s">
        <v>5481</v>
      </c>
      <c r="Q299" s="550"/>
      <c r="R299" s="550"/>
      <c r="S299" s="550"/>
      <c r="T299" s="550"/>
      <c r="U299" s="550"/>
      <c r="V299" s="550"/>
      <c r="W299" s="550"/>
      <c r="X299" s="550"/>
      <c r="Y299" s="550"/>
      <c r="Z299" s="550"/>
      <c r="AA299" s="550"/>
      <c r="AB299" s="550"/>
      <c r="AC299" s="550"/>
      <c r="AD299" s="550"/>
      <c r="AE299" s="550"/>
      <c r="AF299" s="550"/>
      <c r="AG299" s="550"/>
    </row>
    <row r="300" spans="1:33" ht="71.849999999999994" customHeight="1">
      <c r="A300" s="1151"/>
      <c r="B300" s="1151"/>
      <c r="C300" s="1151"/>
      <c r="D300" s="1151"/>
      <c r="E300" s="1151"/>
      <c r="F300" s="1151"/>
      <c r="G300" s="1151"/>
      <c r="H300" s="554">
        <v>12</v>
      </c>
      <c r="I300" s="560" t="s">
        <v>4660</v>
      </c>
      <c r="J300" s="566" t="s">
        <v>5499</v>
      </c>
      <c r="Q300" s="550"/>
      <c r="R300" s="550"/>
      <c r="S300" s="550"/>
      <c r="T300" s="550"/>
      <c r="U300" s="550"/>
      <c r="V300" s="550"/>
      <c r="W300" s="550"/>
      <c r="X300" s="550"/>
      <c r="Y300" s="550"/>
      <c r="Z300" s="550"/>
      <c r="AA300" s="550"/>
      <c r="AB300" s="550"/>
      <c r="AC300" s="550"/>
      <c r="AD300" s="550"/>
      <c r="AE300" s="550"/>
      <c r="AF300" s="550"/>
      <c r="AG300" s="550"/>
    </row>
    <row r="301" spans="1:33" ht="71.849999999999994" customHeight="1">
      <c r="A301" s="1151"/>
      <c r="B301" s="1151"/>
      <c r="C301" s="1151"/>
      <c r="D301" s="1151"/>
      <c r="E301" s="1151"/>
      <c r="F301" s="1151"/>
      <c r="G301" s="1151"/>
      <c r="H301" s="554">
        <v>13</v>
      </c>
      <c r="I301" s="560" t="s">
        <v>4659</v>
      </c>
      <c r="J301" s="566" t="s">
        <v>5288</v>
      </c>
      <c r="Q301" s="550"/>
      <c r="R301" s="550"/>
      <c r="S301" s="550"/>
      <c r="T301" s="550"/>
      <c r="U301" s="550"/>
      <c r="V301" s="550"/>
      <c r="W301" s="550"/>
      <c r="X301" s="550"/>
      <c r="Y301" s="550"/>
      <c r="Z301" s="550"/>
      <c r="AA301" s="550"/>
      <c r="AB301" s="550"/>
      <c r="AC301" s="550"/>
      <c r="AD301" s="550"/>
      <c r="AE301" s="550"/>
      <c r="AF301" s="550"/>
      <c r="AG301" s="550"/>
    </row>
    <row r="302" spans="1:33" ht="71.849999999999994" customHeight="1">
      <c r="A302" s="1151"/>
      <c r="B302" s="1151"/>
      <c r="C302" s="1151"/>
      <c r="D302" s="1151"/>
      <c r="E302" s="1151"/>
      <c r="F302" s="1151"/>
      <c r="G302" s="1151"/>
      <c r="H302" s="554">
        <v>14</v>
      </c>
      <c r="I302" s="560" t="s">
        <v>4654</v>
      </c>
      <c r="J302" s="566" t="s">
        <v>5498</v>
      </c>
      <c r="Q302" s="550"/>
      <c r="R302" s="550"/>
      <c r="S302" s="550"/>
      <c r="T302" s="550"/>
      <c r="U302" s="550"/>
      <c r="V302" s="550"/>
      <c r="W302" s="550"/>
      <c r="X302" s="550"/>
      <c r="Y302" s="550"/>
      <c r="Z302" s="550"/>
      <c r="AA302" s="550"/>
      <c r="AB302" s="550"/>
      <c r="AC302" s="550"/>
      <c r="AD302" s="550"/>
      <c r="AE302" s="550"/>
      <c r="AF302" s="550"/>
      <c r="AG302" s="550"/>
    </row>
    <row r="303" spans="1:33" ht="71.849999999999994" customHeight="1">
      <c r="A303" s="1151"/>
      <c r="B303" s="1151"/>
      <c r="C303" s="1151"/>
      <c r="D303" s="1151"/>
      <c r="E303" s="1151"/>
      <c r="F303" s="1151"/>
      <c r="G303" s="1151"/>
      <c r="H303" s="554">
        <v>15</v>
      </c>
      <c r="I303" s="560" t="s">
        <v>4593</v>
      </c>
      <c r="J303" s="566" t="s">
        <v>5335</v>
      </c>
      <c r="Q303" s="550"/>
      <c r="R303" s="550"/>
      <c r="S303" s="550"/>
      <c r="T303" s="550"/>
      <c r="U303" s="550"/>
      <c r="V303" s="550"/>
      <c r="W303" s="550"/>
      <c r="X303" s="550"/>
      <c r="Y303" s="550"/>
      <c r="Z303" s="550"/>
      <c r="AA303" s="550"/>
      <c r="AB303" s="550"/>
      <c r="AC303" s="550"/>
      <c r="AD303" s="550"/>
      <c r="AE303" s="550"/>
      <c r="AF303" s="550"/>
      <c r="AG303" s="550"/>
    </row>
    <row r="304" spans="1:33" ht="71.849999999999994" customHeight="1">
      <c r="A304" s="1151"/>
      <c r="B304" s="1151"/>
      <c r="C304" s="1151"/>
      <c r="D304" s="1151"/>
      <c r="E304" s="1151"/>
      <c r="F304" s="1151"/>
      <c r="G304" s="1151"/>
      <c r="H304" s="554">
        <v>16</v>
      </c>
      <c r="I304" s="560" t="s">
        <v>4658</v>
      </c>
      <c r="J304" s="566" t="s">
        <v>5500</v>
      </c>
      <c r="Q304" s="550"/>
      <c r="R304" s="550"/>
      <c r="S304" s="550"/>
      <c r="T304" s="550"/>
      <c r="U304" s="550"/>
      <c r="V304" s="550"/>
      <c r="W304" s="550"/>
      <c r="X304" s="550"/>
      <c r="Y304" s="550"/>
      <c r="Z304" s="550"/>
      <c r="AA304" s="550"/>
      <c r="AB304" s="550"/>
      <c r="AC304" s="550"/>
      <c r="AD304" s="550"/>
      <c r="AE304" s="550"/>
      <c r="AF304" s="550"/>
      <c r="AG304" s="550"/>
    </row>
    <row r="305" spans="1:33" ht="71.849999999999994" customHeight="1">
      <c r="A305" s="1151"/>
      <c r="B305" s="1151"/>
      <c r="C305" s="1151"/>
      <c r="D305" s="1151"/>
      <c r="E305" s="1151"/>
      <c r="F305" s="1151"/>
      <c r="G305" s="1151"/>
      <c r="H305" s="554">
        <v>17</v>
      </c>
      <c r="I305" s="560" t="s">
        <v>4592</v>
      </c>
      <c r="J305" s="566" t="s">
        <v>5501</v>
      </c>
      <c r="Q305" s="550"/>
      <c r="R305" s="550"/>
      <c r="S305" s="550"/>
      <c r="T305" s="550"/>
      <c r="U305" s="550"/>
      <c r="V305" s="550"/>
      <c r="W305" s="550"/>
      <c r="X305" s="550"/>
      <c r="Y305" s="550"/>
      <c r="Z305" s="550"/>
      <c r="AA305" s="550"/>
      <c r="AB305" s="550"/>
      <c r="AC305" s="550"/>
      <c r="AD305" s="550"/>
      <c r="AE305" s="550"/>
      <c r="AF305" s="550"/>
      <c r="AG305" s="550"/>
    </row>
    <row r="306" spans="1:33" ht="71.849999999999994" customHeight="1">
      <c r="A306" s="1151"/>
      <c r="B306" s="1151"/>
      <c r="C306" s="1151"/>
      <c r="D306" s="1151"/>
      <c r="E306" s="1151"/>
      <c r="F306" s="1151"/>
      <c r="G306" s="1151"/>
      <c r="H306" s="554">
        <v>18</v>
      </c>
      <c r="I306" s="560" t="s">
        <v>4657</v>
      </c>
      <c r="J306" s="566" t="s">
        <v>5502</v>
      </c>
      <c r="Q306" s="550"/>
      <c r="R306" s="550"/>
      <c r="S306" s="550"/>
      <c r="T306" s="550"/>
      <c r="U306" s="550"/>
      <c r="V306" s="550"/>
      <c r="W306" s="550"/>
      <c r="X306" s="550"/>
      <c r="Y306" s="550"/>
      <c r="Z306" s="550"/>
      <c r="AA306" s="550"/>
      <c r="AB306" s="550"/>
      <c r="AC306" s="550"/>
      <c r="AD306" s="550"/>
      <c r="AE306" s="550"/>
      <c r="AF306" s="550"/>
      <c r="AG306" s="550"/>
    </row>
    <row r="307" spans="1:33" ht="71.849999999999994" customHeight="1">
      <c r="A307" s="1151"/>
      <c r="B307" s="1151"/>
      <c r="C307" s="1151"/>
      <c r="D307" s="1151"/>
      <c r="E307" s="1151"/>
      <c r="F307" s="1151"/>
      <c r="G307" s="1151"/>
      <c r="H307" s="554">
        <v>19</v>
      </c>
      <c r="I307" s="560" t="s">
        <v>4654</v>
      </c>
      <c r="J307" s="566" t="s">
        <v>5498</v>
      </c>
      <c r="Q307" s="550"/>
      <c r="R307" s="550"/>
      <c r="S307" s="550"/>
      <c r="T307" s="550"/>
      <c r="U307" s="550"/>
      <c r="V307" s="550"/>
      <c r="W307" s="550"/>
      <c r="X307" s="550"/>
      <c r="Y307" s="550"/>
      <c r="Z307" s="550"/>
      <c r="AA307" s="550"/>
      <c r="AB307" s="550"/>
      <c r="AC307" s="550"/>
      <c r="AD307" s="550"/>
      <c r="AE307" s="550"/>
      <c r="AF307" s="550"/>
      <c r="AG307" s="550"/>
    </row>
    <row r="308" spans="1:33" ht="71.849999999999994" customHeight="1">
      <c r="A308" s="1151"/>
      <c r="B308" s="1151"/>
      <c r="C308" s="1151"/>
      <c r="D308" s="1151"/>
      <c r="E308" s="1151"/>
      <c r="F308" s="1151"/>
      <c r="G308" s="1151"/>
      <c r="H308" s="554">
        <v>20</v>
      </c>
      <c r="I308" s="560" t="s">
        <v>4656</v>
      </c>
      <c r="J308" s="566" t="s">
        <v>5503</v>
      </c>
      <c r="Q308" s="550"/>
      <c r="R308" s="550"/>
      <c r="S308" s="550"/>
      <c r="T308" s="550"/>
      <c r="U308" s="550"/>
      <c r="V308" s="550"/>
      <c r="W308" s="550"/>
      <c r="X308" s="550"/>
      <c r="Y308" s="550"/>
      <c r="Z308" s="550"/>
      <c r="AA308" s="550"/>
      <c r="AB308" s="550"/>
      <c r="AC308" s="550"/>
      <c r="AD308" s="550"/>
      <c r="AE308" s="550"/>
      <c r="AF308" s="550"/>
      <c r="AG308" s="550"/>
    </row>
    <row r="309" spans="1:33" ht="71.849999999999994" customHeight="1">
      <c r="A309" s="1151"/>
      <c r="B309" s="1151"/>
      <c r="C309" s="1151"/>
      <c r="D309" s="1151"/>
      <c r="E309" s="1151"/>
      <c r="F309" s="1151"/>
      <c r="G309" s="1151"/>
      <c r="H309" s="554">
        <v>21</v>
      </c>
      <c r="I309" s="560" t="s">
        <v>4655</v>
      </c>
      <c r="J309" s="566" t="s">
        <v>5504</v>
      </c>
      <c r="Q309" s="550"/>
      <c r="R309" s="550"/>
      <c r="S309" s="550"/>
      <c r="T309" s="550"/>
      <c r="U309" s="550"/>
      <c r="V309" s="550"/>
      <c r="W309" s="550"/>
      <c r="X309" s="550"/>
      <c r="Y309" s="550"/>
      <c r="Z309" s="550"/>
      <c r="AA309" s="550"/>
      <c r="AB309" s="550"/>
      <c r="AC309" s="550"/>
      <c r="AD309" s="550"/>
      <c r="AE309" s="550"/>
      <c r="AF309" s="550"/>
      <c r="AG309" s="550"/>
    </row>
    <row r="310" spans="1:33" ht="71.849999999999994" customHeight="1">
      <c r="A310" s="1151"/>
      <c r="B310" s="1151"/>
      <c r="C310" s="1151"/>
      <c r="D310" s="1151"/>
      <c r="E310" s="1151"/>
      <c r="F310" s="1151"/>
      <c r="G310" s="1151"/>
      <c r="H310" s="554">
        <v>22</v>
      </c>
      <c r="I310" s="560" t="s">
        <v>4654</v>
      </c>
      <c r="J310" s="566" t="s">
        <v>5498</v>
      </c>
      <c r="Q310" s="550"/>
      <c r="R310" s="550"/>
      <c r="S310" s="550"/>
      <c r="T310" s="550"/>
      <c r="U310" s="550"/>
      <c r="V310" s="550"/>
      <c r="W310" s="550"/>
      <c r="X310" s="550"/>
      <c r="Y310" s="550"/>
      <c r="Z310" s="550"/>
      <c r="AA310" s="550"/>
      <c r="AB310" s="550"/>
      <c r="AC310" s="550"/>
      <c r="AD310" s="550"/>
      <c r="AE310" s="550"/>
      <c r="AF310" s="550"/>
      <c r="AG310" s="550"/>
    </row>
    <row r="311" spans="1:33" ht="71.849999999999994" customHeight="1">
      <c r="A311" s="1151"/>
      <c r="B311" s="1151"/>
      <c r="C311" s="1151"/>
      <c r="D311" s="1151"/>
      <c r="E311" s="1151"/>
      <c r="F311" s="1151"/>
      <c r="G311" s="1151"/>
      <c r="H311" s="554">
        <v>23</v>
      </c>
      <c r="I311" s="560" t="s">
        <v>4653</v>
      </c>
      <c r="J311" s="566" t="s">
        <v>5505</v>
      </c>
      <c r="Q311" s="550"/>
      <c r="R311" s="550"/>
      <c r="S311" s="550"/>
      <c r="T311" s="550"/>
      <c r="U311" s="550"/>
      <c r="V311" s="550"/>
      <c r="W311" s="550"/>
      <c r="X311" s="550"/>
      <c r="Y311" s="550"/>
      <c r="Z311" s="550"/>
      <c r="AA311" s="550"/>
      <c r="AB311" s="550"/>
      <c r="AC311" s="550"/>
      <c r="AD311" s="550"/>
      <c r="AE311" s="550"/>
      <c r="AF311" s="550"/>
      <c r="AG311" s="550"/>
    </row>
    <row r="312" spans="1:33" ht="71.849999999999994" customHeight="1">
      <c r="A312" s="1151"/>
      <c r="B312" s="1151"/>
      <c r="C312" s="1151"/>
      <c r="D312" s="1151"/>
      <c r="E312" s="1151"/>
      <c r="F312" s="1151"/>
      <c r="G312" s="1151"/>
      <c r="H312" s="554">
        <v>24</v>
      </c>
      <c r="I312" s="560" t="s">
        <v>4652</v>
      </c>
      <c r="J312" s="566" t="s">
        <v>5506</v>
      </c>
      <c r="Q312" s="550"/>
      <c r="R312" s="550"/>
      <c r="S312" s="550"/>
      <c r="T312" s="550"/>
      <c r="U312" s="550"/>
      <c r="V312" s="550"/>
      <c r="W312" s="550"/>
      <c r="X312" s="550"/>
      <c r="Y312" s="550"/>
      <c r="Z312" s="550"/>
      <c r="AA312" s="550"/>
      <c r="AB312" s="550"/>
      <c r="AC312" s="550"/>
      <c r="AD312" s="550"/>
      <c r="AE312" s="550"/>
      <c r="AF312" s="550"/>
      <c r="AG312" s="550"/>
    </row>
    <row r="313" spans="1:33" ht="71.849999999999994" customHeight="1">
      <c r="A313" s="1151"/>
      <c r="B313" s="1151"/>
      <c r="C313" s="1151"/>
      <c r="D313" s="1151"/>
      <c r="E313" s="1151"/>
      <c r="F313" s="1151"/>
      <c r="G313" s="1151"/>
      <c r="H313" s="554">
        <v>25</v>
      </c>
      <c r="I313" s="560" t="s">
        <v>4651</v>
      </c>
      <c r="J313" s="566" t="s">
        <v>5462</v>
      </c>
      <c r="Q313" s="550"/>
      <c r="R313" s="550"/>
      <c r="S313" s="550"/>
      <c r="T313" s="550"/>
      <c r="U313" s="550"/>
      <c r="V313" s="550"/>
      <c r="W313" s="550"/>
      <c r="X313" s="550"/>
      <c r="Y313" s="550"/>
      <c r="Z313" s="550"/>
      <c r="AA313" s="550"/>
      <c r="AB313" s="550"/>
      <c r="AC313" s="550"/>
      <c r="AD313" s="550"/>
      <c r="AE313" s="550"/>
      <c r="AF313" s="550"/>
      <c r="AG313" s="550"/>
    </row>
    <row r="314" spans="1:33" ht="71.849999999999994" customHeight="1">
      <c r="A314" s="1151"/>
      <c r="B314" s="1151"/>
      <c r="C314" s="1151"/>
      <c r="D314" s="1151"/>
      <c r="E314" s="1151"/>
      <c r="F314" s="1151"/>
      <c r="G314" s="1151"/>
      <c r="H314" s="554">
        <v>26</v>
      </c>
      <c r="I314" s="560" t="s">
        <v>5507</v>
      </c>
      <c r="J314" s="566" t="s">
        <v>5508</v>
      </c>
      <c r="Q314" s="550"/>
      <c r="R314" s="550"/>
      <c r="S314" s="550"/>
      <c r="T314" s="550"/>
      <c r="U314" s="550"/>
      <c r="V314" s="550"/>
      <c r="W314" s="550"/>
      <c r="X314" s="550"/>
      <c r="Y314" s="550"/>
      <c r="Z314" s="550"/>
      <c r="AA314" s="550"/>
      <c r="AB314" s="550"/>
      <c r="AC314" s="550"/>
      <c r="AD314" s="550"/>
      <c r="AE314" s="550"/>
      <c r="AF314" s="550"/>
      <c r="AG314" s="550"/>
    </row>
    <row r="315" spans="1:33" ht="71.849999999999994" customHeight="1">
      <c r="A315" s="1151"/>
      <c r="B315" s="1151"/>
      <c r="C315" s="1151"/>
      <c r="D315" s="1151"/>
      <c r="E315" s="1151"/>
      <c r="F315" s="1151"/>
      <c r="G315" s="1151"/>
      <c r="H315" s="554">
        <v>27</v>
      </c>
      <c r="I315" s="560" t="s">
        <v>4650</v>
      </c>
      <c r="J315" s="566" t="s">
        <v>5509</v>
      </c>
      <c r="Q315" s="550"/>
      <c r="R315" s="550"/>
      <c r="S315" s="550"/>
      <c r="T315" s="550"/>
      <c r="U315" s="550"/>
      <c r="V315" s="550"/>
      <c r="W315" s="550"/>
      <c r="X315" s="550"/>
      <c r="Y315" s="550"/>
      <c r="Z315" s="550"/>
      <c r="AA315" s="550"/>
      <c r="AB315" s="550"/>
      <c r="AC315" s="550"/>
      <c r="AD315" s="550"/>
      <c r="AE315" s="550"/>
      <c r="AF315" s="550"/>
      <c r="AG315" s="550"/>
    </row>
    <row r="316" spans="1:33" ht="71.849999999999994" customHeight="1">
      <c r="A316" s="1151"/>
      <c r="B316" s="1151"/>
      <c r="C316" s="1151"/>
      <c r="D316" s="1151"/>
      <c r="E316" s="1151"/>
      <c r="F316" s="1151"/>
      <c r="G316" s="1151"/>
      <c r="H316" s="554">
        <v>28</v>
      </c>
      <c r="I316" s="560" t="s">
        <v>5510</v>
      </c>
      <c r="J316" s="566" t="s">
        <v>5511</v>
      </c>
      <c r="Q316" s="550"/>
      <c r="R316" s="550"/>
      <c r="S316" s="550"/>
      <c r="T316" s="550"/>
      <c r="U316" s="550"/>
      <c r="V316" s="550"/>
      <c r="W316" s="550"/>
      <c r="X316" s="550"/>
      <c r="Y316" s="550"/>
      <c r="Z316" s="550"/>
      <c r="AA316" s="550"/>
      <c r="AB316" s="550"/>
      <c r="AC316" s="550"/>
      <c r="AD316" s="550"/>
      <c r="AE316" s="550"/>
      <c r="AF316" s="550"/>
      <c r="AG316" s="550"/>
    </row>
    <row r="317" spans="1:33" ht="71.849999999999994" customHeight="1">
      <c r="A317" s="1151"/>
      <c r="B317" s="1151"/>
      <c r="C317" s="1151"/>
      <c r="D317" s="1151"/>
      <c r="E317" s="1151"/>
      <c r="F317" s="1151"/>
      <c r="G317" s="1151"/>
      <c r="H317" s="554">
        <v>29</v>
      </c>
      <c r="I317" s="560" t="s">
        <v>4649</v>
      </c>
      <c r="J317" s="566" t="s">
        <v>5512</v>
      </c>
      <c r="Q317" s="550"/>
      <c r="R317" s="550"/>
      <c r="S317" s="550"/>
      <c r="T317" s="550"/>
      <c r="U317" s="550"/>
      <c r="V317" s="550"/>
      <c r="W317" s="550"/>
      <c r="X317" s="550"/>
      <c r="Y317" s="550"/>
      <c r="Z317" s="550"/>
      <c r="AA317" s="550"/>
      <c r="AB317" s="550"/>
      <c r="AC317" s="550"/>
      <c r="AD317" s="550"/>
      <c r="AE317" s="550"/>
      <c r="AF317" s="550"/>
      <c r="AG317" s="550"/>
    </row>
    <row r="318" spans="1:33" ht="71.849999999999994" customHeight="1">
      <c r="A318" s="1151"/>
      <c r="B318" s="1151"/>
      <c r="C318" s="1151"/>
      <c r="D318" s="1151"/>
      <c r="E318" s="1151"/>
      <c r="F318" s="1151"/>
      <c r="G318" s="1151"/>
      <c r="H318" s="554">
        <v>30</v>
      </c>
      <c r="I318" s="560" t="s">
        <v>4592</v>
      </c>
      <c r="J318" s="566" t="s">
        <v>5501</v>
      </c>
      <c r="Q318" s="550"/>
      <c r="R318" s="550"/>
      <c r="S318" s="550"/>
      <c r="T318" s="550"/>
      <c r="U318" s="550"/>
      <c r="V318" s="550"/>
      <c r="W318" s="550"/>
      <c r="X318" s="550"/>
      <c r="Y318" s="550"/>
      <c r="Z318" s="550"/>
      <c r="AA318" s="550"/>
      <c r="AB318" s="550"/>
      <c r="AC318" s="550"/>
      <c r="AD318" s="550"/>
      <c r="AE318" s="550"/>
      <c r="AF318" s="550"/>
      <c r="AG318" s="550"/>
    </row>
    <row r="319" spans="1:33" ht="71.849999999999994" customHeight="1">
      <c r="A319" s="1151"/>
      <c r="B319" s="1151"/>
      <c r="C319" s="1151"/>
      <c r="D319" s="1151"/>
      <c r="E319" s="1151"/>
      <c r="F319" s="1151"/>
      <c r="G319" s="1151"/>
      <c r="H319" s="554">
        <v>31</v>
      </c>
      <c r="I319" s="560" t="s">
        <v>6051</v>
      </c>
      <c r="J319" s="566" t="s">
        <v>5513</v>
      </c>
      <c r="Q319" s="550"/>
      <c r="R319" s="550"/>
      <c r="S319" s="550"/>
      <c r="T319" s="550"/>
      <c r="U319" s="550"/>
      <c r="V319" s="550"/>
      <c r="W319" s="550"/>
      <c r="X319" s="550"/>
      <c r="Y319" s="550"/>
      <c r="Z319" s="550"/>
      <c r="AA319" s="550"/>
      <c r="AB319" s="550"/>
      <c r="AC319" s="550"/>
      <c r="AD319" s="550"/>
      <c r="AE319" s="550"/>
      <c r="AF319" s="550"/>
      <c r="AG319" s="550"/>
    </row>
    <row r="320" spans="1:33" ht="71.849999999999994" customHeight="1">
      <c r="A320" s="1151"/>
      <c r="B320" s="1151"/>
      <c r="C320" s="1151"/>
      <c r="D320" s="1151"/>
      <c r="E320" s="1151"/>
      <c r="F320" s="1151"/>
      <c r="G320" s="1151"/>
      <c r="H320" s="554">
        <v>32</v>
      </c>
      <c r="I320" s="560" t="s">
        <v>4648</v>
      </c>
      <c r="J320" s="734" t="s">
        <v>5514</v>
      </c>
      <c r="Q320" s="550"/>
      <c r="R320" s="550"/>
      <c r="S320" s="550"/>
      <c r="T320" s="550"/>
      <c r="U320" s="550"/>
      <c r="V320" s="550"/>
      <c r="W320" s="550"/>
      <c r="X320" s="550"/>
      <c r="Y320" s="550"/>
      <c r="Z320" s="550"/>
      <c r="AA320" s="550"/>
      <c r="AB320" s="550"/>
      <c r="AC320" s="550"/>
      <c r="AD320" s="550"/>
      <c r="AE320" s="550"/>
      <c r="AF320" s="550"/>
      <c r="AG320" s="550"/>
    </row>
    <row r="321" spans="1:33" ht="71.849999999999994" customHeight="1">
      <c r="A321" s="1151"/>
      <c r="B321" s="1151"/>
      <c r="C321" s="1151"/>
      <c r="D321" s="1151"/>
      <c r="E321" s="1151"/>
      <c r="F321" s="1151"/>
      <c r="G321" s="1151"/>
      <c r="H321" s="554">
        <v>33</v>
      </c>
      <c r="I321" s="560" t="s">
        <v>4647</v>
      </c>
      <c r="J321" s="566" t="s">
        <v>5481</v>
      </c>
      <c r="Q321" s="550"/>
      <c r="R321" s="550"/>
      <c r="S321" s="550"/>
      <c r="T321" s="550"/>
      <c r="U321" s="550"/>
      <c r="V321" s="550"/>
      <c r="W321" s="550"/>
      <c r="X321" s="550"/>
      <c r="Y321" s="550"/>
      <c r="Z321" s="550"/>
      <c r="AA321" s="550"/>
      <c r="AB321" s="550"/>
      <c r="AC321" s="550"/>
      <c r="AD321" s="550"/>
      <c r="AE321" s="550"/>
      <c r="AF321" s="550"/>
      <c r="AG321" s="550"/>
    </row>
    <row r="322" spans="1:33" ht="71.849999999999994" customHeight="1">
      <c r="A322" s="1151"/>
      <c r="B322" s="1151"/>
      <c r="C322" s="1151"/>
      <c r="D322" s="1151"/>
      <c r="E322" s="1151"/>
      <c r="F322" s="1151"/>
      <c r="G322" s="1151"/>
      <c r="H322" s="554">
        <v>34</v>
      </c>
      <c r="I322" s="560" t="s">
        <v>4646</v>
      </c>
      <c r="J322" s="566" t="s">
        <v>5515</v>
      </c>
      <c r="Q322" s="550"/>
      <c r="R322" s="550"/>
      <c r="S322" s="550"/>
      <c r="T322" s="550"/>
      <c r="U322" s="550"/>
      <c r="V322" s="550"/>
      <c r="W322" s="550"/>
      <c r="X322" s="550"/>
      <c r="Y322" s="550"/>
      <c r="Z322" s="550"/>
      <c r="AA322" s="550"/>
      <c r="AB322" s="550"/>
      <c r="AC322" s="550"/>
      <c r="AD322" s="550"/>
      <c r="AE322" s="550"/>
      <c r="AF322" s="550"/>
      <c r="AG322" s="550"/>
    </row>
    <row r="323" spans="1:33" ht="71.849999999999994" customHeight="1">
      <c r="A323" s="1151"/>
      <c r="B323" s="1151"/>
      <c r="C323" s="1151"/>
      <c r="D323" s="1151"/>
      <c r="E323" s="1151"/>
      <c r="F323" s="1151"/>
      <c r="G323" s="1151"/>
      <c r="H323" s="554">
        <v>35</v>
      </c>
      <c r="I323" s="560" t="s">
        <v>4443</v>
      </c>
      <c r="J323" s="566" t="s">
        <v>5356</v>
      </c>
      <c r="Q323" s="550"/>
      <c r="R323" s="550"/>
      <c r="S323" s="550"/>
      <c r="T323" s="550"/>
      <c r="U323" s="550"/>
      <c r="V323" s="550"/>
      <c r="W323" s="550"/>
      <c r="X323" s="550"/>
      <c r="Y323" s="550"/>
      <c r="Z323" s="550"/>
      <c r="AA323" s="550"/>
      <c r="AB323" s="550"/>
      <c r="AC323" s="550"/>
      <c r="AD323" s="550"/>
      <c r="AE323" s="550"/>
      <c r="AF323" s="550"/>
      <c r="AG323" s="550"/>
    </row>
    <row r="324" spans="1:33" ht="71.849999999999994" customHeight="1">
      <c r="A324" s="1151"/>
      <c r="B324" s="1151"/>
      <c r="C324" s="1151"/>
      <c r="D324" s="1151"/>
      <c r="E324" s="1151"/>
      <c r="F324" s="1151"/>
      <c r="G324" s="1151"/>
      <c r="H324" s="554">
        <v>36</v>
      </c>
      <c r="I324" s="560" t="s">
        <v>4645</v>
      </c>
      <c r="J324" s="566" t="s">
        <v>5516</v>
      </c>
      <c r="Q324" s="550"/>
      <c r="R324" s="550"/>
      <c r="S324" s="550"/>
      <c r="T324" s="550"/>
      <c r="U324" s="550"/>
      <c r="V324" s="550"/>
      <c r="W324" s="550"/>
      <c r="X324" s="550"/>
      <c r="Y324" s="550"/>
      <c r="Z324" s="550"/>
      <c r="AA324" s="550"/>
      <c r="AB324" s="550"/>
      <c r="AC324" s="550"/>
      <c r="AD324" s="550"/>
      <c r="AE324" s="550"/>
      <c r="AF324" s="550"/>
      <c r="AG324" s="550"/>
    </row>
    <row r="325" spans="1:33" ht="71.849999999999994" customHeight="1">
      <c r="A325" s="1151"/>
      <c r="B325" s="1151"/>
      <c r="C325" s="1151"/>
      <c r="D325" s="1151"/>
      <c r="E325" s="1151"/>
      <c r="F325" s="1151"/>
      <c r="G325" s="1151"/>
      <c r="H325" s="554">
        <v>37</v>
      </c>
      <c r="I325" s="560" t="s">
        <v>4429</v>
      </c>
      <c r="J325" s="566" t="s">
        <v>5481</v>
      </c>
      <c r="Q325" s="550"/>
      <c r="R325" s="550"/>
      <c r="S325" s="550"/>
      <c r="T325" s="550"/>
      <c r="U325" s="550"/>
      <c r="V325" s="550"/>
      <c r="W325" s="550"/>
      <c r="X325" s="550"/>
      <c r="Y325" s="550"/>
      <c r="Z325" s="550"/>
      <c r="AA325" s="550"/>
      <c r="AB325" s="550"/>
      <c r="AC325" s="550"/>
      <c r="AD325" s="550"/>
      <c r="AE325" s="550"/>
      <c r="AF325" s="550"/>
      <c r="AG325" s="550"/>
    </row>
    <row r="326" spans="1:33" ht="71.849999999999994" customHeight="1">
      <c r="A326" s="1152" t="s">
        <v>5517</v>
      </c>
      <c r="B326" s="1152"/>
      <c r="C326" s="1152"/>
      <c r="D326" s="1152"/>
      <c r="E326" s="1152"/>
      <c r="F326" s="1152"/>
      <c r="G326" s="1152"/>
      <c r="H326" s="1152"/>
      <c r="I326" s="1152"/>
      <c r="J326" s="1152"/>
      <c r="Q326" s="550"/>
      <c r="R326" s="550"/>
      <c r="S326" s="550"/>
      <c r="T326" s="550"/>
      <c r="U326" s="550"/>
      <c r="V326" s="550"/>
      <c r="W326" s="550"/>
      <c r="X326" s="550"/>
      <c r="Y326" s="550"/>
      <c r="Z326" s="550"/>
      <c r="AA326" s="550"/>
      <c r="AB326" s="550"/>
      <c r="AC326" s="550"/>
      <c r="AD326" s="550"/>
      <c r="AE326" s="550"/>
      <c r="AF326" s="550"/>
      <c r="AG326" s="550"/>
    </row>
    <row r="327" spans="1:33" ht="71.849999999999994" customHeight="1">
      <c r="A327" s="1151"/>
      <c r="B327" s="1151"/>
      <c r="C327" s="1151"/>
      <c r="D327" s="1151"/>
      <c r="E327" s="1151"/>
      <c r="F327" s="1151"/>
      <c r="G327" s="1151"/>
      <c r="H327" s="557" t="s">
        <v>4439</v>
      </c>
      <c r="I327" s="558" t="s">
        <v>5279</v>
      </c>
      <c r="J327" s="552" t="s">
        <v>3922</v>
      </c>
      <c r="Q327" s="550"/>
      <c r="R327" s="550"/>
      <c r="S327" s="550"/>
      <c r="T327" s="550"/>
      <c r="U327" s="550"/>
      <c r="V327" s="550"/>
      <c r="W327" s="550"/>
      <c r="X327" s="550"/>
      <c r="Y327" s="550"/>
      <c r="Z327" s="550"/>
      <c r="AA327" s="550"/>
      <c r="AB327" s="550"/>
      <c r="AC327" s="550"/>
      <c r="AD327" s="550"/>
      <c r="AE327" s="550"/>
      <c r="AF327" s="550"/>
      <c r="AG327" s="550"/>
    </row>
    <row r="328" spans="1:33" ht="71.849999999999994" customHeight="1">
      <c r="A328" s="1151"/>
      <c r="B328" s="1151"/>
      <c r="C328" s="1151"/>
      <c r="D328" s="1151"/>
      <c r="E328" s="1151"/>
      <c r="F328" s="1151"/>
      <c r="G328" s="1151"/>
      <c r="H328" s="554">
        <v>1</v>
      </c>
      <c r="I328" s="560" t="s">
        <v>4644</v>
      </c>
      <c r="J328" s="565" t="s">
        <v>5518</v>
      </c>
      <c r="Q328" s="550"/>
      <c r="R328" s="550"/>
      <c r="S328" s="550"/>
      <c r="T328" s="550"/>
      <c r="U328" s="550"/>
      <c r="V328" s="550"/>
      <c r="W328" s="550"/>
      <c r="X328" s="550"/>
      <c r="Y328" s="550"/>
      <c r="Z328" s="550"/>
      <c r="AA328" s="550"/>
      <c r="AB328" s="550"/>
      <c r="AC328" s="550"/>
      <c r="AD328" s="550"/>
      <c r="AE328" s="550"/>
      <c r="AF328" s="550"/>
      <c r="AG328" s="550"/>
    </row>
    <row r="329" spans="1:33" ht="71.849999999999994" customHeight="1">
      <c r="A329" s="1151"/>
      <c r="B329" s="1151"/>
      <c r="C329" s="1151"/>
      <c r="D329" s="1151"/>
      <c r="E329" s="1151"/>
      <c r="F329" s="1151"/>
      <c r="G329" s="1151"/>
      <c r="H329" s="554">
        <v>2</v>
      </c>
      <c r="I329" s="560" t="s">
        <v>4643</v>
      </c>
      <c r="J329" s="566" t="s">
        <v>5519</v>
      </c>
      <c r="Q329" s="550"/>
      <c r="R329" s="550"/>
      <c r="S329" s="550"/>
      <c r="T329" s="550"/>
      <c r="U329" s="550"/>
      <c r="V329" s="550"/>
      <c r="W329" s="550"/>
      <c r="X329" s="550"/>
      <c r="Y329" s="550"/>
      <c r="Z329" s="550"/>
      <c r="AA329" s="550"/>
      <c r="AB329" s="550"/>
      <c r="AC329" s="550"/>
      <c r="AD329" s="550"/>
      <c r="AE329" s="550"/>
      <c r="AF329" s="550"/>
      <c r="AG329" s="550"/>
    </row>
    <row r="330" spans="1:33" ht="71.849999999999994" customHeight="1">
      <c r="A330" s="1151"/>
      <c r="B330" s="1151"/>
      <c r="C330" s="1151"/>
      <c r="D330" s="1151"/>
      <c r="E330" s="1151"/>
      <c r="F330" s="1151"/>
      <c r="G330" s="1151"/>
      <c r="H330" s="554">
        <v>3</v>
      </c>
      <c r="I330" s="560" t="s">
        <v>4642</v>
      </c>
      <c r="J330" s="565" t="s">
        <v>5520</v>
      </c>
      <c r="Q330" s="550"/>
      <c r="R330" s="550"/>
      <c r="S330" s="550"/>
      <c r="T330" s="550"/>
      <c r="U330" s="550"/>
      <c r="V330" s="550"/>
      <c r="W330" s="550"/>
      <c r="X330" s="550"/>
      <c r="Y330" s="550"/>
      <c r="Z330" s="550"/>
      <c r="AA330" s="550"/>
      <c r="AB330" s="550"/>
      <c r="AC330" s="550"/>
      <c r="AD330" s="550"/>
      <c r="AE330" s="550"/>
      <c r="AF330" s="550"/>
      <c r="AG330" s="550"/>
    </row>
    <row r="331" spans="1:33" ht="71.849999999999994" customHeight="1">
      <c r="A331" s="1151"/>
      <c r="B331" s="1151"/>
      <c r="C331" s="1151"/>
      <c r="D331" s="1151"/>
      <c r="E331" s="1151"/>
      <c r="F331" s="1151"/>
      <c r="G331" s="1151"/>
      <c r="H331" s="554">
        <v>4</v>
      </c>
      <c r="I331" s="560" t="s">
        <v>4641</v>
      </c>
      <c r="J331" s="565" t="s">
        <v>5521</v>
      </c>
      <c r="Q331" s="550"/>
      <c r="R331" s="550"/>
      <c r="S331" s="550"/>
      <c r="T331" s="550"/>
      <c r="U331" s="550"/>
      <c r="V331" s="550"/>
      <c r="W331" s="550"/>
      <c r="X331" s="550"/>
      <c r="Y331" s="550"/>
      <c r="Z331" s="550"/>
      <c r="AA331" s="550"/>
      <c r="AB331" s="550"/>
      <c r="AC331" s="550"/>
      <c r="AD331" s="550"/>
      <c r="AE331" s="550"/>
      <c r="AF331" s="550"/>
      <c r="AG331" s="550"/>
    </row>
    <row r="332" spans="1:33" ht="71.849999999999994" customHeight="1">
      <c r="A332" s="1151"/>
      <c r="B332" s="1151"/>
      <c r="C332" s="1151"/>
      <c r="D332" s="1151"/>
      <c r="E332" s="1151"/>
      <c r="F332" s="1151"/>
      <c r="G332" s="1151"/>
      <c r="H332" s="554">
        <v>5</v>
      </c>
      <c r="I332" s="560" t="s">
        <v>5522</v>
      </c>
      <c r="J332" s="565" t="s">
        <v>5523</v>
      </c>
      <c r="Q332" s="550"/>
      <c r="R332" s="550"/>
      <c r="S332" s="550"/>
      <c r="T332" s="550"/>
      <c r="U332" s="550"/>
      <c r="V332" s="550"/>
      <c r="W332" s="550"/>
      <c r="X332" s="550"/>
      <c r="Y332" s="550"/>
      <c r="Z332" s="550"/>
      <c r="AA332" s="550"/>
      <c r="AB332" s="550"/>
      <c r="AC332" s="550"/>
      <c r="AD332" s="550"/>
      <c r="AE332" s="550"/>
      <c r="AF332" s="550"/>
      <c r="AG332" s="550"/>
    </row>
    <row r="333" spans="1:33" ht="71.849999999999994" customHeight="1">
      <c r="A333" s="1151"/>
      <c r="B333" s="1151"/>
      <c r="C333" s="1151"/>
      <c r="D333" s="1151"/>
      <c r="E333" s="1151"/>
      <c r="F333" s="1151"/>
      <c r="G333" s="1151"/>
      <c r="H333" s="554">
        <v>6</v>
      </c>
      <c r="I333" s="560" t="s">
        <v>4500</v>
      </c>
      <c r="J333" s="566" t="s">
        <v>5481</v>
      </c>
      <c r="Q333" s="550"/>
      <c r="R333" s="550"/>
      <c r="S333" s="550"/>
      <c r="T333" s="550"/>
      <c r="U333" s="550"/>
      <c r="V333" s="550"/>
      <c r="W333" s="550"/>
      <c r="X333" s="550"/>
      <c r="Y333" s="550"/>
      <c r="Z333" s="550"/>
      <c r="AA333" s="550"/>
      <c r="AB333" s="550"/>
      <c r="AC333" s="550"/>
      <c r="AD333" s="550"/>
      <c r="AE333" s="550"/>
      <c r="AF333" s="550"/>
      <c r="AG333" s="550"/>
    </row>
    <row r="334" spans="1:33" ht="71.849999999999994" customHeight="1">
      <c r="A334" s="1151"/>
      <c r="B334" s="1151"/>
      <c r="C334" s="1151"/>
      <c r="D334" s="1151"/>
      <c r="E334" s="1151"/>
      <c r="F334" s="1151"/>
      <c r="G334" s="1151"/>
      <c r="H334" s="554">
        <v>7</v>
      </c>
      <c r="I334" s="560" t="s">
        <v>4592</v>
      </c>
      <c r="J334" s="566" t="s">
        <v>5524</v>
      </c>
      <c r="Q334" s="550"/>
      <c r="R334" s="550"/>
      <c r="S334" s="550"/>
      <c r="T334" s="550"/>
      <c r="U334" s="550"/>
      <c r="V334" s="550"/>
      <c r="W334" s="550"/>
      <c r="X334" s="550"/>
      <c r="Y334" s="550"/>
      <c r="Z334" s="550"/>
      <c r="AA334" s="550"/>
      <c r="AB334" s="550"/>
      <c r="AC334" s="550"/>
      <c r="AD334" s="550"/>
      <c r="AE334" s="550"/>
      <c r="AF334" s="550"/>
      <c r="AG334" s="550"/>
    </row>
    <row r="335" spans="1:33" ht="71.849999999999994" customHeight="1">
      <c r="A335" s="1151"/>
      <c r="B335" s="1151"/>
      <c r="C335" s="1151"/>
      <c r="D335" s="1151"/>
      <c r="E335" s="1151"/>
      <c r="F335" s="1151"/>
      <c r="G335" s="1151"/>
      <c r="H335" s="554">
        <v>8</v>
      </c>
      <c r="I335" s="560" t="s">
        <v>4640</v>
      </c>
      <c r="J335" s="566" t="s">
        <v>5525</v>
      </c>
      <c r="Q335" s="550"/>
      <c r="R335" s="550"/>
      <c r="S335" s="550"/>
      <c r="T335" s="550"/>
      <c r="U335" s="550"/>
      <c r="V335" s="550"/>
      <c r="W335" s="550"/>
      <c r="X335" s="550"/>
      <c r="Y335" s="550"/>
      <c r="Z335" s="550"/>
      <c r="AA335" s="550"/>
      <c r="AB335" s="550"/>
      <c r="AC335" s="550"/>
      <c r="AD335" s="550"/>
      <c r="AE335" s="550"/>
      <c r="AF335" s="550"/>
      <c r="AG335" s="550"/>
    </row>
    <row r="336" spans="1:33" ht="71.849999999999994" customHeight="1">
      <c r="A336" s="1151"/>
      <c r="B336" s="1151"/>
      <c r="C336" s="1151"/>
      <c r="D336" s="1151"/>
      <c r="E336" s="1151"/>
      <c r="F336" s="1151"/>
      <c r="G336" s="1151"/>
      <c r="H336" s="554">
        <v>9</v>
      </c>
      <c r="I336" s="560" t="s">
        <v>4639</v>
      </c>
      <c r="J336" s="566" t="s">
        <v>5526</v>
      </c>
      <c r="Q336" s="550"/>
      <c r="R336" s="550"/>
      <c r="S336" s="550"/>
      <c r="T336" s="550"/>
      <c r="U336" s="550"/>
      <c r="V336" s="550"/>
      <c r="W336" s="550"/>
      <c r="X336" s="550"/>
      <c r="Y336" s="550"/>
      <c r="Z336" s="550"/>
      <c r="AA336" s="550"/>
      <c r="AB336" s="550"/>
      <c r="AC336" s="550"/>
      <c r="AD336" s="550"/>
      <c r="AE336" s="550"/>
      <c r="AF336" s="550"/>
      <c r="AG336" s="550"/>
    </row>
    <row r="337" spans="1:33" ht="71.849999999999994" customHeight="1">
      <c r="A337" s="1151"/>
      <c r="B337" s="1151"/>
      <c r="C337" s="1151"/>
      <c r="D337" s="1151"/>
      <c r="E337" s="1151"/>
      <c r="F337" s="1151"/>
      <c r="G337" s="1151"/>
      <c r="H337" s="554">
        <v>10</v>
      </c>
      <c r="I337" s="560" t="s">
        <v>4638</v>
      </c>
      <c r="J337" s="566" t="s">
        <v>5527</v>
      </c>
      <c r="Q337" s="550"/>
      <c r="R337" s="550"/>
      <c r="S337" s="550"/>
      <c r="T337" s="550"/>
      <c r="U337" s="550"/>
      <c r="V337" s="550"/>
      <c r="W337" s="550"/>
      <c r="X337" s="550"/>
      <c r="Y337" s="550"/>
      <c r="Z337" s="550"/>
      <c r="AA337" s="550"/>
      <c r="AB337" s="550"/>
      <c r="AC337" s="550"/>
      <c r="AD337" s="550"/>
      <c r="AE337" s="550"/>
      <c r="AF337" s="550"/>
      <c r="AG337" s="550"/>
    </row>
    <row r="338" spans="1:33" ht="71.849999999999994" customHeight="1">
      <c r="A338" s="1151"/>
      <c r="B338" s="1151"/>
      <c r="C338" s="1151"/>
      <c r="D338" s="1151"/>
      <c r="E338" s="1151"/>
      <c r="F338" s="1151"/>
      <c r="G338" s="1151"/>
      <c r="H338" s="554">
        <v>11</v>
      </c>
      <c r="I338" s="560" t="s">
        <v>4637</v>
      </c>
      <c r="J338" s="566" t="s">
        <v>5528</v>
      </c>
      <c r="Q338" s="550"/>
      <c r="R338" s="550"/>
      <c r="S338" s="550"/>
      <c r="T338" s="550"/>
      <c r="U338" s="550"/>
      <c r="V338" s="550"/>
      <c r="W338" s="550"/>
      <c r="X338" s="550"/>
      <c r="Y338" s="550"/>
      <c r="Z338" s="550"/>
      <c r="AA338" s="550"/>
      <c r="AB338" s="550"/>
      <c r="AC338" s="550"/>
      <c r="AD338" s="550"/>
      <c r="AE338" s="550"/>
      <c r="AF338" s="550"/>
      <c r="AG338" s="550"/>
    </row>
    <row r="339" spans="1:33" ht="71.849999999999994" customHeight="1">
      <c r="A339" s="1151"/>
      <c r="B339" s="1151"/>
      <c r="C339" s="1151"/>
      <c r="D339" s="1151"/>
      <c r="E339" s="1151"/>
      <c r="F339" s="1151"/>
      <c r="G339" s="1151"/>
      <c r="H339" s="554">
        <v>12</v>
      </c>
      <c r="I339" s="560" t="s">
        <v>4636</v>
      </c>
      <c r="J339" s="565" t="s">
        <v>5529</v>
      </c>
      <c r="Q339" s="550"/>
      <c r="R339" s="550"/>
      <c r="S339" s="550"/>
      <c r="T339" s="550"/>
      <c r="U339" s="550"/>
      <c r="V339" s="550"/>
      <c r="W339" s="550"/>
      <c r="X339" s="550"/>
      <c r="Y339" s="550"/>
      <c r="Z339" s="550"/>
      <c r="AA339" s="550"/>
      <c r="AB339" s="550"/>
      <c r="AC339" s="550"/>
      <c r="AD339" s="550"/>
      <c r="AE339" s="550"/>
      <c r="AF339" s="550"/>
      <c r="AG339" s="550"/>
    </row>
    <row r="340" spans="1:33" ht="71.849999999999994" customHeight="1">
      <c r="A340" s="1151"/>
      <c r="B340" s="1151"/>
      <c r="C340" s="1151"/>
      <c r="D340" s="1151"/>
      <c r="E340" s="1151"/>
      <c r="F340" s="1151"/>
      <c r="G340" s="1151"/>
      <c r="H340" s="554">
        <v>13</v>
      </c>
      <c r="I340" s="560" t="s">
        <v>4519</v>
      </c>
      <c r="J340" s="566" t="s">
        <v>5362</v>
      </c>
      <c r="Q340" s="550"/>
      <c r="R340" s="550"/>
      <c r="S340" s="550"/>
      <c r="T340" s="550"/>
      <c r="U340" s="550"/>
      <c r="V340" s="550"/>
      <c r="W340" s="550"/>
      <c r="X340" s="550"/>
      <c r="Y340" s="550"/>
      <c r="Z340" s="550"/>
      <c r="AA340" s="550"/>
      <c r="AB340" s="550"/>
      <c r="AC340" s="550"/>
      <c r="AD340" s="550"/>
      <c r="AE340" s="550"/>
      <c r="AF340" s="550"/>
      <c r="AG340" s="550"/>
    </row>
    <row r="341" spans="1:33" ht="71.849999999999994" customHeight="1">
      <c r="A341" s="1151"/>
      <c r="B341" s="1151"/>
      <c r="C341" s="1151"/>
      <c r="D341" s="1151"/>
      <c r="E341" s="1151"/>
      <c r="F341" s="1151"/>
      <c r="G341" s="1151"/>
      <c r="H341" s="554">
        <v>14</v>
      </c>
      <c r="I341" s="560" t="s">
        <v>4635</v>
      </c>
      <c r="J341" s="566" t="s">
        <v>5334</v>
      </c>
      <c r="Q341" s="550"/>
      <c r="R341" s="550"/>
      <c r="S341" s="550"/>
      <c r="T341" s="550"/>
      <c r="U341" s="550"/>
      <c r="V341" s="550"/>
      <c r="W341" s="550"/>
      <c r="X341" s="550"/>
      <c r="Y341" s="550"/>
      <c r="Z341" s="550"/>
      <c r="AA341" s="550"/>
      <c r="AB341" s="550"/>
      <c r="AC341" s="550"/>
      <c r="AD341" s="550"/>
      <c r="AE341" s="550"/>
      <c r="AF341" s="550"/>
      <c r="AG341" s="550"/>
    </row>
    <row r="342" spans="1:33" ht="71.849999999999994" customHeight="1">
      <c r="A342" s="1151"/>
      <c r="B342" s="1151"/>
      <c r="C342" s="1151"/>
      <c r="D342" s="1151"/>
      <c r="E342" s="1151"/>
      <c r="F342" s="1151"/>
      <c r="G342" s="1151"/>
      <c r="H342" s="554">
        <v>15</v>
      </c>
      <c r="I342" s="560" t="s">
        <v>4634</v>
      </c>
      <c r="J342" s="565" t="s">
        <v>5530</v>
      </c>
      <c r="Q342" s="550"/>
      <c r="R342" s="550"/>
      <c r="S342" s="550"/>
      <c r="T342" s="550"/>
      <c r="U342" s="550"/>
      <c r="V342" s="550"/>
      <c r="W342" s="550"/>
      <c r="X342" s="550"/>
      <c r="Y342" s="550"/>
      <c r="Z342" s="550"/>
      <c r="AA342" s="550"/>
      <c r="AB342" s="550"/>
      <c r="AC342" s="550"/>
      <c r="AD342" s="550"/>
      <c r="AE342" s="550"/>
      <c r="AF342" s="550"/>
      <c r="AG342" s="550"/>
    </row>
    <row r="343" spans="1:33" ht="71.849999999999994" customHeight="1">
      <c r="A343" s="1152" t="s">
        <v>5531</v>
      </c>
      <c r="B343" s="1152"/>
      <c r="C343" s="1152"/>
      <c r="D343" s="1152"/>
      <c r="E343" s="1152"/>
      <c r="F343" s="1152"/>
      <c r="G343" s="1152"/>
      <c r="H343" s="1152"/>
      <c r="I343" s="1152"/>
      <c r="J343" s="1152"/>
      <c r="Q343" s="550"/>
      <c r="R343" s="550"/>
      <c r="S343" s="550"/>
      <c r="T343" s="550"/>
      <c r="U343" s="550"/>
      <c r="V343" s="550"/>
      <c r="W343" s="550"/>
      <c r="X343" s="550"/>
      <c r="Y343" s="550"/>
      <c r="Z343" s="550"/>
      <c r="AA343" s="550"/>
      <c r="AB343" s="550"/>
      <c r="AC343" s="550"/>
      <c r="AD343" s="550"/>
      <c r="AE343" s="550"/>
      <c r="AF343" s="550"/>
      <c r="AG343" s="550"/>
    </row>
    <row r="344" spans="1:33" ht="71.849999999999994" customHeight="1">
      <c r="A344" s="1151"/>
      <c r="B344" s="1151"/>
      <c r="C344" s="1151"/>
      <c r="D344" s="1151"/>
      <c r="E344" s="1151"/>
      <c r="F344" s="1151"/>
      <c r="G344" s="1151"/>
      <c r="H344" s="557" t="s">
        <v>4439</v>
      </c>
      <c r="I344" s="558" t="s">
        <v>5279</v>
      </c>
      <c r="J344" s="552" t="s">
        <v>3922</v>
      </c>
      <c r="Q344" s="550"/>
      <c r="R344" s="550"/>
      <c r="S344" s="550"/>
      <c r="T344" s="550"/>
      <c r="U344" s="550"/>
      <c r="V344" s="550"/>
      <c r="W344" s="550"/>
      <c r="X344" s="550"/>
      <c r="Y344" s="550"/>
      <c r="Z344" s="550"/>
      <c r="AA344" s="550"/>
      <c r="AB344" s="550"/>
      <c r="AC344" s="550"/>
      <c r="AD344" s="550"/>
      <c r="AE344" s="550"/>
      <c r="AF344" s="550"/>
      <c r="AG344" s="550"/>
    </row>
    <row r="345" spans="1:33" ht="71.849999999999994" customHeight="1">
      <c r="A345" s="1151"/>
      <c r="B345" s="1151"/>
      <c r="C345" s="1151"/>
      <c r="D345" s="1151"/>
      <c r="E345" s="1151"/>
      <c r="F345" s="1151"/>
      <c r="G345" s="1151"/>
      <c r="H345" s="554">
        <v>1</v>
      </c>
      <c r="I345" s="560" t="s">
        <v>5532</v>
      </c>
      <c r="J345" s="565" t="s">
        <v>5533</v>
      </c>
      <c r="Q345" s="550"/>
      <c r="R345" s="550"/>
      <c r="S345" s="550"/>
      <c r="T345" s="550"/>
      <c r="U345" s="550"/>
      <c r="V345" s="550"/>
      <c r="W345" s="550"/>
      <c r="X345" s="550"/>
      <c r="Y345" s="550"/>
      <c r="Z345" s="550"/>
      <c r="AA345" s="550"/>
      <c r="AB345" s="550"/>
      <c r="AC345" s="550"/>
      <c r="AD345" s="550"/>
      <c r="AE345" s="550"/>
      <c r="AF345" s="550"/>
      <c r="AG345" s="550"/>
    </row>
    <row r="346" spans="1:33" ht="71.849999999999994" customHeight="1">
      <c r="A346" s="1151"/>
      <c r="B346" s="1151"/>
      <c r="C346" s="1151"/>
      <c r="D346" s="1151"/>
      <c r="E346" s="1151"/>
      <c r="F346" s="1151"/>
      <c r="G346" s="1151"/>
      <c r="H346" s="554">
        <v>2</v>
      </c>
      <c r="I346" s="560" t="s">
        <v>5534</v>
      </c>
      <c r="J346" s="565" t="s">
        <v>5535</v>
      </c>
      <c r="Q346" s="550"/>
      <c r="R346" s="550"/>
      <c r="S346" s="550"/>
      <c r="T346" s="550"/>
      <c r="U346" s="550"/>
      <c r="V346" s="550"/>
      <c r="W346" s="550"/>
      <c r="X346" s="550"/>
      <c r="Y346" s="550"/>
      <c r="Z346" s="550"/>
      <c r="AA346" s="550"/>
      <c r="AB346" s="550"/>
      <c r="AC346" s="550"/>
      <c r="AD346" s="550"/>
      <c r="AE346" s="550"/>
      <c r="AF346" s="550"/>
      <c r="AG346" s="550"/>
    </row>
    <row r="347" spans="1:33" ht="71.849999999999994" customHeight="1">
      <c r="A347" s="1151"/>
      <c r="B347" s="1151"/>
      <c r="C347" s="1151"/>
      <c r="D347" s="1151"/>
      <c r="E347" s="1151"/>
      <c r="F347" s="1151"/>
      <c r="G347" s="1151"/>
      <c r="H347" s="554">
        <v>3</v>
      </c>
      <c r="I347" s="560" t="s">
        <v>4625</v>
      </c>
      <c r="J347" s="566" t="s">
        <v>5536</v>
      </c>
      <c r="Q347" s="550"/>
      <c r="R347" s="550"/>
      <c r="S347" s="550"/>
      <c r="T347" s="550"/>
      <c r="U347" s="550"/>
      <c r="V347" s="550"/>
      <c r="W347" s="550"/>
      <c r="X347" s="550"/>
      <c r="Y347" s="550"/>
      <c r="Z347" s="550"/>
      <c r="AA347" s="550"/>
      <c r="AB347" s="550"/>
      <c r="AC347" s="550"/>
      <c r="AD347" s="550"/>
      <c r="AE347" s="550"/>
      <c r="AF347" s="550"/>
      <c r="AG347" s="550"/>
    </row>
    <row r="348" spans="1:33" ht="71.849999999999994" customHeight="1">
      <c r="A348" s="1151"/>
      <c r="B348" s="1151"/>
      <c r="C348" s="1151"/>
      <c r="D348" s="1151"/>
      <c r="E348" s="1151"/>
      <c r="F348" s="1151"/>
      <c r="G348" s="1151"/>
      <c r="H348" s="554">
        <v>4</v>
      </c>
      <c r="I348" s="560" t="s">
        <v>4633</v>
      </c>
      <c r="J348" s="566" t="s">
        <v>5537</v>
      </c>
      <c r="Q348" s="550"/>
      <c r="R348" s="550"/>
      <c r="S348" s="550"/>
      <c r="T348" s="550"/>
      <c r="U348" s="550"/>
      <c r="V348" s="550"/>
      <c r="W348" s="550"/>
      <c r="X348" s="550"/>
      <c r="Y348" s="550"/>
      <c r="Z348" s="550"/>
      <c r="AA348" s="550"/>
      <c r="AB348" s="550"/>
      <c r="AC348" s="550"/>
      <c r="AD348" s="550"/>
      <c r="AE348" s="550"/>
      <c r="AF348" s="550"/>
      <c r="AG348" s="550"/>
    </row>
    <row r="349" spans="1:33" ht="71.849999999999994" customHeight="1">
      <c r="A349" s="1151"/>
      <c r="B349" s="1151"/>
      <c r="C349" s="1151"/>
      <c r="D349" s="1151"/>
      <c r="E349" s="1151"/>
      <c r="F349" s="1151"/>
      <c r="G349" s="1151"/>
      <c r="H349" s="554">
        <v>5</v>
      </c>
      <c r="I349" s="560" t="s">
        <v>4632</v>
      </c>
      <c r="J349" s="566" t="s">
        <v>5538</v>
      </c>
      <c r="Q349" s="550"/>
      <c r="R349" s="550"/>
      <c r="S349" s="550"/>
      <c r="T349" s="550"/>
      <c r="U349" s="550"/>
      <c r="V349" s="550"/>
      <c r="W349" s="550"/>
      <c r="X349" s="550"/>
      <c r="Y349" s="550"/>
      <c r="Z349" s="550"/>
      <c r="AA349" s="550"/>
      <c r="AB349" s="550"/>
      <c r="AC349" s="550"/>
      <c r="AD349" s="550"/>
      <c r="AE349" s="550"/>
      <c r="AF349" s="550"/>
      <c r="AG349" s="550"/>
    </row>
    <row r="350" spans="1:33" ht="71.849999999999994" customHeight="1">
      <c r="A350" s="1151"/>
      <c r="B350" s="1151"/>
      <c r="C350" s="1151"/>
      <c r="D350" s="1151"/>
      <c r="E350" s="1151"/>
      <c r="F350" s="1151"/>
      <c r="G350" s="1151"/>
      <c r="H350" s="554">
        <v>6</v>
      </c>
      <c r="I350" s="560" t="s">
        <v>4631</v>
      </c>
      <c r="J350" s="566" t="s">
        <v>5539</v>
      </c>
      <c r="Q350" s="550"/>
      <c r="R350" s="550"/>
      <c r="S350" s="550"/>
      <c r="T350" s="550"/>
      <c r="U350" s="550"/>
      <c r="V350" s="550"/>
      <c r="W350" s="550"/>
      <c r="X350" s="550"/>
      <c r="Y350" s="550"/>
      <c r="Z350" s="550"/>
      <c r="AA350" s="550"/>
      <c r="AB350" s="550"/>
      <c r="AC350" s="550"/>
      <c r="AD350" s="550"/>
      <c r="AE350" s="550"/>
      <c r="AF350" s="550"/>
      <c r="AG350" s="550"/>
    </row>
    <row r="351" spans="1:33" ht="71.849999999999994" customHeight="1">
      <c r="A351" s="1151"/>
      <c r="B351" s="1151"/>
      <c r="C351" s="1151"/>
      <c r="D351" s="1151"/>
      <c r="E351" s="1151"/>
      <c r="F351" s="1151"/>
      <c r="G351" s="1151"/>
      <c r="H351" s="554">
        <v>7</v>
      </c>
      <c r="I351" s="560" t="s">
        <v>4630</v>
      </c>
      <c r="J351" s="566" t="s">
        <v>5540</v>
      </c>
      <c r="Q351" s="550"/>
      <c r="R351" s="550"/>
      <c r="S351" s="550"/>
      <c r="T351" s="550"/>
      <c r="U351" s="550"/>
      <c r="V351" s="550"/>
      <c r="W351" s="550"/>
      <c r="X351" s="550"/>
      <c r="Y351" s="550"/>
      <c r="Z351" s="550"/>
      <c r="AA351" s="550"/>
      <c r="AB351" s="550"/>
      <c r="AC351" s="550"/>
      <c r="AD351" s="550"/>
      <c r="AE351" s="550"/>
      <c r="AF351" s="550"/>
      <c r="AG351" s="550"/>
    </row>
    <row r="352" spans="1:33" ht="71.849999999999994" customHeight="1">
      <c r="A352" s="1151"/>
      <c r="B352" s="1151"/>
      <c r="C352" s="1151"/>
      <c r="D352" s="1151"/>
      <c r="E352" s="1151"/>
      <c r="F352" s="1151"/>
      <c r="G352" s="1151"/>
      <c r="H352" s="554">
        <v>8</v>
      </c>
      <c r="I352" s="560" t="s">
        <v>4629</v>
      </c>
      <c r="J352" s="566" t="s">
        <v>5481</v>
      </c>
      <c r="Q352" s="550"/>
      <c r="R352" s="550"/>
      <c r="S352" s="550"/>
      <c r="T352" s="550"/>
      <c r="U352" s="550"/>
      <c r="V352" s="550"/>
      <c r="W352" s="550"/>
      <c r="X352" s="550"/>
      <c r="Y352" s="550"/>
      <c r="Z352" s="550"/>
      <c r="AA352" s="550"/>
      <c r="AB352" s="550"/>
      <c r="AC352" s="550"/>
      <c r="AD352" s="550"/>
      <c r="AE352" s="550"/>
      <c r="AF352" s="550"/>
      <c r="AG352" s="550"/>
    </row>
    <row r="353" spans="1:33" ht="71.849999999999994" customHeight="1">
      <c r="A353" s="1151"/>
      <c r="B353" s="1151"/>
      <c r="C353" s="1151"/>
      <c r="D353" s="1151"/>
      <c r="E353" s="1151"/>
      <c r="F353" s="1151"/>
      <c r="G353" s="1151"/>
      <c r="H353" s="554">
        <v>9</v>
      </c>
      <c r="I353" s="560" t="s">
        <v>4628</v>
      </c>
      <c r="J353" s="566" t="s">
        <v>5541</v>
      </c>
      <c r="Q353" s="550"/>
      <c r="R353" s="550"/>
      <c r="S353" s="550"/>
      <c r="T353" s="550"/>
      <c r="U353" s="550"/>
      <c r="V353" s="550"/>
      <c r="W353" s="550"/>
      <c r="X353" s="550"/>
      <c r="Y353" s="550"/>
      <c r="Z353" s="550"/>
      <c r="AA353" s="550"/>
      <c r="AB353" s="550"/>
      <c r="AC353" s="550"/>
      <c r="AD353" s="550"/>
      <c r="AE353" s="550"/>
      <c r="AF353" s="550"/>
      <c r="AG353" s="550"/>
    </row>
    <row r="354" spans="1:33" ht="71.849999999999994" customHeight="1">
      <c r="A354" s="1151"/>
      <c r="B354" s="1151"/>
      <c r="C354" s="1151"/>
      <c r="D354" s="1151"/>
      <c r="E354" s="1151"/>
      <c r="F354" s="1151"/>
      <c r="G354" s="1151"/>
      <c r="H354" s="554">
        <v>10</v>
      </c>
      <c r="I354" s="560" t="s">
        <v>4594</v>
      </c>
      <c r="J354" s="566" t="s">
        <v>5481</v>
      </c>
      <c r="Q354" s="550"/>
      <c r="R354" s="550"/>
      <c r="S354" s="550"/>
      <c r="T354" s="550"/>
      <c r="U354" s="550"/>
      <c r="V354" s="550"/>
      <c r="W354" s="550"/>
      <c r="X354" s="550"/>
      <c r="Y354" s="550"/>
      <c r="Z354" s="550"/>
      <c r="AA354" s="550"/>
      <c r="AB354" s="550"/>
      <c r="AC354" s="550"/>
      <c r="AD354" s="550"/>
      <c r="AE354" s="550"/>
      <c r="AF354" s="550"/>
      <c r="AG354" s="550"/>
    </row>
    <row r="355" spans="1:33" ht="71.849999999999994" customHeight="1">
      <c r="A355" s="1151"/>
      <c r="B355" s="1151"/>
      <c r="C355" s="1151"/>
      <c r="D355" s="1151"/>
      <c r="E355" s="1151"/>
      <c r="F355" s="1151"/>
      <c r="G355" s="1151"/>
      <c r="H355" s="554">
        <v>11</v>
      </c>
      <c r="I355" s="560" t="s">
        <v>4627</v>
      </c>
      <c r="J355" s="566" t="s">
        <v>5542</v>
      </c>
      <c r="Q355" s="550"/>
      <c r="R355" s="550"/>
      <c r="S355" s="550"/>
      <c r="T355" s="550"/>
      <c r="U355" s="550"/>
      <c r="V355" s="550"/>
      <c r="W355" s="550"/>
      <c r="X355" s="550"/>
      <c r="Y355" s="550"/>
      <c r="Z355" s="550"/>
      <c r="AA355" s="550"/>
      <c r="AB355" s="550"/>
      <c r="AC355" s="550"/>
      <c r="AD355" s="550"/>
      <c r="AE355" s="550"/>
      <c r="AF355" s="550"/>
      <c r="AG355" s="550"/>
    </row>
    <row r="356" spans="1:33" ht="71.849999999999994" customHeight="1">
      <c r="A356" s="1152" t="s">
        <v>5543</v>
      </c>
      <c r="B356" s="1152"/>
      <c r="C356" s="1152"/>
      <c r="D356" s="1152"/>
      <c r="E356" s="1152"/>
      <c r="F356" s="1152"/>
      <c r="G356" s="1152"/>
      <c r="H356" s="1152"/>
      <c r="I356" s="1152"/>
      <c r="J356" s="1152"/>
      <c r="Q356" s="550"/>
      <c r="R356" s="550"/>
      <c r="S356" s="550"/>
      <c r="T356" s="550"/>
      <c r="U356" s="550"/>
      <c r="V356" s="550"/>
      <c r="W356" s="550"/>
      <c r="X356" s="550"/>
      <c r="Y356" s="550"/>
      <c r="Z356" s="550"/>
      <c r="AA356" s="550"/>
      <c r="AB356" s="550"/>
      <c r="AC356" s="550"/>
      <c r="AD356" s="550"/>
      <c r="AE356" s="550"/>
      <c r="AF356" s="550"/>
      <c r="AG356" s="550"/>
    </row>
    <row r="357" spans="1:33" ht="71.849999999999994" customHeight="1">
      <c r="A357" s="1151"/>
      <c r="B357" s="1151"/>
      <c r="C357" s="1151"/>
      <c r="D357" s="1151"/>
      <c r="E357" s="1151"/>
      <c r="F357" s="1151"/>
      <c r="G357" s="1151"/>
      <c r="H357" s="557" t="s">
        <v>4439</v>
      </c>
      <c r="I357" s="558" t="s">
        <v>5279</v>
      </c>
      <c r="J357" s="552" t="s">
        <v>3922</v>
      </c>
      <c r="Q357" s="550"/>
      <c r="R357" s="550"/>
      <c r="S357" s="550"/>
      <c r="T357" s="550"/>
      <c r="U357" s="550"/>
      <c r="V357" s="550"/>
      <c r="W357" s="550"/>
      <c r="X357" s="550"/>
      <c r="Y357" s="550"/>
      <c r="Z357" s="550"/>
      <c r="AA357" s="550"/>
      <c r="AB357" s="550"/>
      <c r="AC357" s="550"/>
      <c r="AD357" s="550"/>
      <c r="AE357" s="550"/>
      <c r="AF357" s="550"/>
      <c r="AG357" s="550"/>
    </row>
    <row r="358" spans="1:33" ht="71.849999999999994" customHeight="1">
      <c r="A358" s="1151"/>
      <c r="B358" s="1151"/>
      <c r="C358" s="1151"/>
      <c r="D358" s="1151"/>
      <c r="E358" s="1151"/>
      <c r="F358" s="1151"/>
      <c r="G358" s="1151"/>
      <c r="H358" s="554">
        <v>1</v>
      </c>
      <c r="I358" s="560" t="s">
        <v>4626</v>
      </c>
      <c r="J358" s="566" t="s">
        <v>5544</v>
      </c>
      <c r="Q358" s="550"/>
      <c r="R358" s="550"/>
      <c r="S358" s="550"/>
      <c r="T358" s="550"/>
      <c r="U358" s="550"/>
      <c r="V358" s="550"/>
      <c r="W358" s="550"/>
      <c r="X358" s="550"/>
      <c r="Y358" s="550"/>
      <c r="Z358" s="550"/>
      <c r="AA358" s="550"/>
      <c r="AB358" s="550"/>
      <c r="AC358" s="550"/>
      <c r="AD358" s="550"/>
      <c r="AE358" s="550"/>
      <c r="AF358" s="550"/>
      <c r="AG358" s="550"/>
    </row>
    <row r="359" spans="1:33" ht="71.849999999999994" customHeight="1">
      <c r="A359" s="1151"/>
      <c r="B359" s="1151"/>
      <c r="C359" s="1151"/>
      <c r="D359" s="1151"/>
      <c r="E359" s="1151"/>
      <c r="F359" s="1151"/>
      <c r="G359" s="1151"/>
      <c r="H359" s="554">
        <v>2</v>
      </c>
      <c r="I359" s="560" t="s">
        <v>4625</v>
      </c>
      <c r="J359" s="566" t="s">
        <v>5536</v>
      </c>
      <c r="Q359" s="550"/>
      <c r="R359" s="550"/>
      <c r="S359" s="550"/>
      <c r="T359" s="550"/>
      <c r="U359" s="550"/>
      <c r="V359" s="550"/>
      <c r="W359" s="550"/>
      <c r="X359" s="550"/>
      <c r="Y359" s="550"/>
      <c r="Z359" s="550"/>
      <c r="AA359" s="550"/>
      <c r="AB359" s="550"/>
      <c r="AC359" s="550"/>
      <c r="AD359" s="550"/>
      <c r="AE359" s="550"/>
      <c r="AF359" s="550"/>
      <c r="AG359" s="550"/>
    </row>
    <row r="360" spans="1:33" ht="71.849999999999994" customHeight="1">
      <c r="A360" s="1151"/>
      <c r="B360" s="1151"/>
      <c r="C360" s="1151"/>
      <c r="D360" s="1151"/>
      <c r="E360" s="1151"/>
      <c r="F360" s="1151"/>
      <c r="G360" s="1151"/>
      <c r="H360" s="554">
        <v>3</v>
      </c>
      <c r="I360" s="560" t="s">
        <v>4624</v>
      </c>
      <c r="J360" s="566" t="s">
        <v>5545</v>
      </c>
      <c r="Q360" s="550"/>
      <c r="R360" s="550"/>
      <c r="S360" s="550"/>
      <c r="T360" s="550"/>
      <c r="U360" s="550"/>
      <c r="V360" s="550"/>
      <c r="W360" s="550"/>
      <c r="X360" s="550"/>
      <c r="Y360" s="550"/>
      <c r="Z360" s="550"/>
      <c r="AA360" s="550"/>
      <c r="AB360" s="550"/>
      <c r="AC360" s="550"/>
      <c r="AD360" s="550"/>
      <c r="AE360" s="550"/>
      <c r="AF360" s="550"/>
      <c r="AG360" s="550"/>
    </row>
    <row r="361" spans="1:33" ht="71.849999999999994" customHeight="1">
      <c r="A361" s="1151"/>
      <c r="B361" s="1151"/>
      <c r="C361" s="1151"/>
      <c r="D361" s="1151"/>
      <c r="E361" s="1151"/>
      <c r="F361" s="1151"/>
      <c r="G361" s="1151"/>
      <c r="H361" s="554">
        <v>4</v>
      </c>
      <c r="I361" s="560" t="s">
        <v>4623</v>
      </c>
      <c r="J361" s="566" t="s">
        <v>5546</v>
      </c>
      <c r="Q361" s="550"/>
      <c r="R361" s="550"/>
      <c r="S361" s="550"/>
      <c r="T361" s="550"/>
      <c r="U361" s="550"/>
      <c r="V361" s="550"/>
      <c r="W361" s="550"/>
      <c r="X361" s="550"/>
      <c r="Y361" s="550"/>
      <c r="Z361" s="550"/>
      <c r="AA361" s="550"/>
      <c r="AB361" s="550"/>
      <c r="AC361" s="550"/>
      <c r="AD361" s="550"/>
      <c r="AE361" s="550"/>
      <c r="AF361" s="550"/>
      <c r="AG361" s="550"/>
    </row>
    <row r="362" spans="1:33" ht="71.849999999999994" customHeight="1">
      <c r="A362" s="1151"/>
      <c r="B362" s="1151"/>
      <c r="C362" s="1151"/>
      <c r="D362" s="1151"/>
      <c r="E362" s="1151"/>
      <c r="F362" s="1151"/>
      <c r="G362" s="1151"/>
      <c r="H362" s="554">
        <v>5</v>
      </c>
      <c r="I362" s="560" t="s">
        <v>4622</v>
      </c>
      <c r="J362" s="566" t="s">
        <v>5547</v>
      </c>
      <c r="Q362" s="550"/>
      <c r="R362" s="550"/>
      <c r="S362" s="550"/>
      <c r="T362" s="550"/>
      <c r="U362" s="550"/>
      <c r="V362" s="550"/>
      <c r="W362" s="550"/>
      <c r="X362" s="550"/>
      <c r="Y362" s="550"/>
      <c r="Z362" s="550"/>
      <c r="AA362" s="550"/>
      <c r="AB362" s="550"/>
      <c r="AC362" s="550"/>
      <c r="AD362" s="550"/>
      <c r="AE362" s="550"/>
      <c r="AF362" s="550"/>
      <c r="AG362" s="550"/>
    </row>
    <row r="363" spans="1:33" ht="71.849999999999994" customHeight="1">
      <c r="A363" s="1151"/>
      <c r="B363" s="1151"/>
      <c r="C363" s="1151"/>
      <c r="D363" s="1151"/>
      <c r="E363" s="1151"/>
      <c r="F363" s="1151"/>
      <c r="G363" s="1151"/>
      <c r="H363" s="554">
        <v>6</v>
      </c>
      <c r="I363" s="560" t="s">
        <v>4621</v>
      </c>
      <c r="J363" s="566" t="s">
        <v>5548</v>
      </c>
      <c r="Q363" s="550"/>
      <c r="R363" s="550"/>
      <c r="S363" s="550"/>
      <c r="T363" s="550"/>
      <c r="U363" s="550"/>
      <c r="V363" s="550"/>
      <c r="W363" s="550"/>
      <c r="X363" s="550"/>
      <c r="Y363" s="550"/>
      <c r="Z363" s="550"/>
      <c r="AA363" s="550"/>
      <c r="AB363" s="550"/>
      <c r="AC363" s="550"/>
      <c r="AD363" s="550"/>
      <c r="AE363" s="550"/>
      <c r="AF363" s="550"/>
      <c r="AG363" s="550"/>
    </row>
    <row r="364" spans="1:33" ht="71.849999999999994" customHeight="1">
      <c r="A364" s="1151"/>
      <c r="B364" s="1151"/>
      <c r="C364" s="1151"/>
      <c r="D364" s="1151"/>
      <c r="E364" s="1151"/>
      <c r="F364" s="1151"/>
      <c r="G364" s="1151"/>
      <c r="H364" s="554">
        <v>7</v>
      </c>
      <c r="I364" s="560" t="s">
        <v>4620</v>
      </c>
      <c r="J364" s="566" t="s">
        <v>5549</v>
      </c>
      <c r="Q364" s="550"/>
      <c r="R364" s="550"/>
      <c r="S364" s="550"/>
      <c r="T364" s="550"/>
      <c r="U364" s="550"/>
      <c r="V364" s="550"/>
      <c r="W364" s="550"/>
      <c r="X364" s="550"/>
      <c r="Y364" s="550"/>
      <c r="Z364" s="550"/>
      <c r="AA364" s="550"/>
      <c r="AB364" s="550"/>
      <c r="AC364" s="550"/>
      <c r="AD364" s="550"/>
      <c r="AE364" s="550"/>
      <c r="AF364" s="550"/>
      <c r="AG364" s="550"/>
    </row>
    <row r="365" spans="1:33" ht="71.849999999999994" customHeight="1">
      <c r="A365" s="1151"/>
      <c r="B365" s="1151"/>
      <c r="C365" s="1151"/>
      <c r="D365" s="1151"/>
      <c r="E365" s="1151"/>
      <c r="F365" s="1151"/>
      <c r="G365" s="1151"/>
      <c r="H365" s="554">
        <v>8</v>
      </c>
      <c r="I365" s="560" t="s">
        <v>4619</v>
      </c>
      <c r="J365" s="566" t="s">
        <v>5550</v>
      </c>
      <c r="Q365" s="550"/>
      <c r="R365" s="550"/>
      <c r="S365" s="550"/>
      <c r="T365" s="550"/>
      <c r="U365" s="550"/>
      <c r="V365" s="550"/>
      <c r="W365" s="550"/>
      <c r="X365" s="550"/>
      <c r="Y365" s="550"/>
      <c r="Z365" s="550"/>
      <c r="AA365" s="550"/>
      <c r="AB365" s="550"/>
      <c r="AC365" s="550"/>
      <c r="AD365" s="550"/>
      <c r="AE365" s="550"/>
      <c r="AF365" s="550"/>
      <c r="AG365" s="550"/>
    </row>
    <row r="366" spans="1:33" ht="71.849999999999994" customHeight="1">
      <c r="A366" s="1151"/>
      <c r="B366" s="1151"/>
      <c r="C366" s="1151"/>
      <c r="D366" s="1151"/>
      <c r="E366" s="1151"/>
      <c r="F366" s="1151"/>
      <c r="G366" s="1151"/>
      <c r="H366" s="554">
        <v>9</v>
      </c>
      <c r="I366" s="560" t="s">
        <v>4618</v>
      </c>
      <c r="J366" s="566" t="s">
        <v>5551</v>
      </c>
      <c r="Q366" s="550"/>
      <c r="R366" s="550"/>
      <c r="S366" s="550"/>
      <c r="T366" s="550"/>
      <c r="U366" s="550"/>
      <c r="V366" s="550"/>
      <c r="W366" s="550"/>
      <c r="X366" s="550"/>
      <c r="Y366" s="550"/>
      <c r="Z366" s="550"/>
      <c r="AA366" s="550"/>
      <c r="AB366" s="550"/>
      <c r="AC366" s="550"/>
      <c r="AD366" s="550"/>
      <c r="AE366" s="550"/>
      <c r="AF366" s="550"/>
      <c r="AG366" s="550"/>
    </row>
    <row r="367" spans="1:33" ht="71.849999999999994" customHeight="1">
      <c r="A367" s="1151"/>
      <c r="B367" s="1151"/>
      <c r="C367" s="1151"/>
      <c r="D367" s="1151"/>
      <c r="E367" s="1151"/>
      <c r="F367" s="1151"/>
      <c r="G367" s="1151"/>
      <c r="H367" s="554">
        <v>10</v>
      </c>
      <c r="I367" s="560" t="s">
        <v>4617</v>
      </c>
      <c r="J367" s="566" t="s">
        <v>5552</v>
      </c>
      <c r="Q367" s="550"/>
      <c r="R367" s="550"/>
      <c r="S367" s="550"/>
      <c r="T367" s="550"/>
      <c r="U367" s="550"/>
      <c r="V367" s="550"/>
      <c r="W367" s="550"/>
      <c r="X367" s="550"/>
      <c r="Y367" s="550"/>
      <c r="Z367" s="550"/>
      <c r="AA367" s="550"/>
      <c r="AB367" s="550"/>
      <c r="AC367" s="550"/>
      <c r="AD367" s="550"/>
      <c r="AE367" s="550"/>
      <c r="AF367" s="550"/>
      <c r="AG367" s="550"/>
    </row>
    <row r="368" spans="1:33" ht="71.849999999999994" customHeight="1">
      <c r="A368" s="1151"/>
      <c r="B368" s="1151"/>
      <c r="C368" s="1151"/>
      <c r="D368" s="1151"/>
      <c r="E368" s="1151"/>
      <c r="F368" s="1151"/>
      <c r="G368" s="1151"/>
      <c r="H368" s="554">
        <v>11</v>
      </c>
      <c r="I368" s="560" t="s">
        <v>4616</v>
      </c>
      <c r="J368" s="566" t="s">
        <v>5553</v>
      </c>
      <c r="Q368" s="550"/>
      <c r="R368" s="550"/>
      <c r="S368" s="550"/>
      <c r="T368" s="550"/>
      <c r="U368" s="550"/>
      <c r="V368" s="550"/>
      <c r="W368" s="550"/>
      <c r="X368" s="550"/>
      <c r="Y368" s="550"/>
      <c r="Z368" s="550"/>
      <c r="AA368" s="550"/>
      <c r="AB368" s="550"/>
      <c r="AC368" s="550"/>
      <c r="AD368" s="550"/>
      <c r="AE368" s="550"/>
      <c r="AF368" s="550"/>
      <c r="AG368" s="550"/>
    </row>
    <row r="369" spans="1:33" ht="71.849999999999994" customHeight="1">
      <c r="A369" s="1151"/>
      <c r="B369" s="1151"/>
      <c r="C369" s="1151"/>
      <c r="D369" s="1151"/>
      <c r="E369" s="1151"/>
      <c r="F369" s="1151"/>
      <c r="G369" s="1151"/>
      <c r="H369" s="554">
        <v>12</v>
      </c>
      <c r="I369" s="560" t="s">
        <v>4615</v>
      </c>
      <c r="J369" s="566" t="s">
        <v>5554</v>
      </c>
      <c r="Q369" s="550"/>
      <c r="R369" s="550"/>
      <c r="S369" s="550"/>
      <c r="T369" s="550"/>
      <c r="U369" s="550"/>
      <c r="V369" s="550"/>
      <c r="W369" s="550"/>
      <c r="X369" s="550"/>
      <c r="Y369" s="550"/>
      <c r="Z369" s="550"/>
      <c r="AA369" s="550"/>
      <c r="AB369" s="550"/>
      <c r="AC369" s="550"/>
      <c r="AD369" s="550"/>
      <c r="AE369" s="550"/>
      <c r="AF369" s="550"/>
      <c r="AG369" s="550"/>
    </row>
    <row r="370" spans="1:33" ht="71.849999999999994" customHeight="1">
      <c r="A370" s="1151"/>
      <c r="B370" s="1151"/>
      <c r="C370" s="1151"/>
      <c r="D370" s="1151"/>
      <c r="E370" s="1151"/>
      <c r="F370" s="1151"/>
      <c r="G370" s="1151"/>
      <c r="H370" s="554">
        <v>13</v>
      </c>
      <c r="I370" s="560" t="s">
        <v>4614</v>
      </c>
      <c r="J370" s="566" t="s">
        <v>5555</v>
      </c>
      <c r="Q370" s="550"/>
      <c r="R370" s="550"/>
      <c r="S370" s="550"/>
      <c r="T370" s="550"/>
      <c r="U370" s="550"/>
      <c r="V370" s="550"/>
      <c r="W370" s="550"/>
      <c r="X370" s="550"/>
      <c r="Y370" s="550"/>
      <c r="Z370" s="550"/>
      <c r="AA370" s="550"/>
      <c r="AB370" s="550"/>
      <c r="AC370" s="550"/>
      <c r="AD370" s="550"/>
      <c r="AE370" s="550"/>
      <c r="AF370" s="550"/>
      <c r="AG370" s="550"/>
    </row>
    <row r="371" spans="1:33" ht="71.849999999999994" customHeight="1">
      <c r="A371" s="1151"/>
      <c r="B371" s="1151"/>
      <c r="C371" s="1151"/>
      <c r="D371" s="1151"/>
      <c r="E371" s="1151"/>
      <c r="F371" s="1151"/>
      <c r="G371" s="1151"/>
      <c r="H371" s="554">
        <v>14</v>
      </c>
      <c r="I371" s="560" t="s">
        <v>4613</v>
      </c>
      <c r="J371" s="566" t="s">
        <v>4612</v>
      </c>
      <c r="Q371" s="550"/>
      <c r="R371" s="550"/>
      <c r="S371" s="550"/>
      <c r="T371" s="550"/>
      <c r="U371" s="550"/>
      <c r="V371" s="550"/>
      <c r="W371" s="550"/>
      <c r="X371" s="550"/>
      <c r="Y371" s="550"/>
      <c r="Z371" s="550"/>
      <c r="AA371" s="550"/>
      <c r="AB371" s="550"/>
      <c r="AC371" s="550"/>
      <c r="AD371" s="550"/>
      <c r="AE371" s="550"/>
      <c r="AF371" s="550"/>
      <c r="AG371" s="550"/>
    </row>
    <row r="372" spans="1:33" ht="71.849999999999994" customHeight="1">
      <c r="A372" s="1151"/>
      <c r="B372" s="1151"/>
      <c r="C372" s="1151"/>
      <c r="D372" s="1151"/>
      <c r="E372" s="1151"/>
      <c r="F372" s="1151"/>
      <c r="G372" s="1151"/>
      <c r="H372" s="554">
        <v>15</v>
      </c>
      <c r="I372" s="560" t="s">
        <v>4611</v>
      </c>
      <c r="J372" s="566" t="s">
        <v>5556</v>
      </c>
      <c r="Q372" s="550"/>
      <c r="R372" s="550"/>
      <c r="S372" s="550"/>
      <c r="T372" s="550"/>
      <c r="U372" s="550"/>
      <c r="V372" s="550"/>
      <c r="W372" s="550"/>
      <c r="X372" s="550"/>
      <c r="Y372" s="550"/>
      <c r="Z372" s="550"/>
      <c r="AA372" s="550"/>
      <c r="AB372" s="550"/>
      <c r="AC372" s="550"/>
      <c r="AD372" s="550"/>
      <c r="AE372" s="550"/>
      <c r="AF372" s="550"/>
      <c r="AG372" s="550"/>
    </row>
    <row r="373" spans="1:33" ht="71.849999999999994" customHeight="1">
      <c r="A373" s="1151"/>
      <c r="B373" s="1151"/>
      <c r="C373" s="1151"/>
      <c r="D373" s="1151"/>
      <c r="E373" s="1151"/>
      <c r="F373" s="1151"/>
      <c r="G373" s="1151"/>
      <c r="H373" s="554">
        <v>16</v>
      </c>
      <c r="I373" s="560" t="s">
        <v>4610</v>
      </c>
      <c r="J373" s="566" t="s">
        <v>5557</v>
      </c>
      <c r="Q373" s="550"/>
      <c r="R373" s="550"/>
      <c r="S373" s="550"/>
      <c r="T373" s="550"/>
      <c r="U373" s="550"/>
      <c r="V373" s="550"/>
      <c r="W373" s="550"/>
      <c r="X373" s="550"/>
      <c r="Y373" s="550"/>
      <c r="Z373" s="550"/>
      <c r="AA373" s="550"/>
      <c r="AB373" s="550"/>
      <c r="AC373" s="550"/>
      <c r="AD373" s="550"/>
      <c r="AE373" s="550"/>
      <c r="AF373" s="550"/>
      <c r="AG373" s="550"/>
    </row>
    <row r="374" spans="1:33" ht="71.849999999999994" customHeight="1">
      <c r="A374" s="1152" t="s">
        <v>5558</v>
      </c>
      <c r="B374" s="1152"/>
      <c r="C374" s="1152"/>
      <c r="D374" s="1152"/>
      <c r="E374" s="1152"/>
      <c r="F374" s="1152"/>
      <c r="G374" s="1152"/>
      <c r="H374" s="1152"/>
      <c r="I374" s="1152"/>
      <c r="J374" s="1152"/>
      <c r="Q374" s="550"/>
      <c r="R374" s="550"/>
      <c r="S374" s="550"/>
      <c r="T374" s="550"/>
      <c r="U374" s="550"/>
      <c r="V374" s="550"/>
      <c r="W374" s="550"/>
      <c r="X374" s="550"/>
      <c r="Y374" s="550"/>
      <c r="Z374" s="550"/>
      <c r="AA374" s="550"/>
      <c r="AB374" s="550"/>
      <c r="AC374" s="550"/>
      <c r="AD374" s="550"/>
      <c r="AE374" s="550"/>
      <c r="AF374" s="550"/>
      <c r="AG374" s="550"/>
    </row>
    <row r="375" spans="1:33" ht="71.849999999999994" customHeight="1">
      <c r="A375" s="1151"/>
      <c r="B375" s="1151"/>
      <c r="C375" s="1151"/>
      <c r="D375" s="1151"/>
      <c r="E375" s="1151"/>
      <c r="F375" s="1151"/>
      <c r="G375" s="1151"/>
      <c r="H375" s="557" t="s">
        <v>4439</v>
      </c>
      <c r="I375" s="558" t="s">
        <v>5279</v>
      </c>
      <c r="J375" s="552" t="s">
        <v>3922</v>
      </c>
      <c r="Q375" s="550"/>
      <c r="R375" s="550"/>
      <c r="S375" s="550"/>
      <c r="T375" s="550"/>
      <c r="U375" s="550"/>
      <c r="V375" s="550"/>
      <c r="W375" s="550"/>
      <c r="X375" s="550"/>
      <c r="Y375" s="550"/>
      <c r="Z375" s="550"/>
      <c r="AA375" s="550"/>
      <c r="AB375" s="550"/>
      <c r="AC375" s="550"/>
      <c r="AD375" s="550"/>
      <c r="AE375" s="550"/>
      <c r="AF375" s="550"/>
      <c r="AG375" s="550"/>
    </row>
    <row r="376" spans="1:33" ht="71.849999999999994" customHeight="1">
      <c r="A376" s="1151"/>
      <c r="B376" s="1151"/>
      <c r="C376" s="1151"/>
      <c r="D376" s="1151"/>
      <c r="E376" s="1151"/>
      <c r="F376" s="1151"/>
      <c r="G376" s="1151"/>
      <c r="H376" s="554">
        <v>1</v>
      </c>
      <c r="I376" s="560" t="s">
        <v>5559</v>
      </c>
      <c r="J376" s="566" t="s">
        <v>5560</v>
      </c>
      <c r="Q376" s="550"/>
      <c r="R376" s="550"/>
      <c r="S376" s="550"/>
      <c r="T376" s="550"/>
      <c r="U376" s="550"/>
      <c r="V376" s="550"/>
      <c r="W376" s="550"/>
      <c r="X376" s="550"/>
      <c r="Y376" s="550"/>
      <c r="Z376" s="550"/>
      <c r="AA376" s="550"/>
      <c r="AB376" s="550"/>
      <c r="AC376" s="550"/>
      <c r="AD376" s="550"/>
      <c r="AE376" s="550"/>
      <c r="AF376" s="550"/>
      <c r="AG376" s="550"/>
    </row>
    <row r="377" spans="1:33" ht="71.849999999999994" customHeight="1">
      <c r="A377" s="1151"/>
      <c r="B377" s="1151"/>
      <c r="C377" s="1151"/>
      <c r="D377" s="1151"/>
      <c r="E377" s="1151"/>
      <c r="F377" s="1151"/>
      <c r="G377" s="1151"/>
      <c r="H377" s="554">
        <v>2</v>
      </c>
      <c r="I377" s="560" t="s">
        <v>4609</v>
      </c>
      <c r="J377" s="566" t="s">
        <v>5561</v>
      </c>
      <c r="Q377" s="550"/>
      <c r="R377" s="550"/>
      <c r="S377" s="550"/>
      <c r="T377" s="550"/>
      <c r="U377" s="550"/>
      <c r="V377" s="550"/>
      <c r="W377" s="550"/>
      <c r="X377" s="550"/>
      <c r="Y377" s="550"/>
      <c r="Z377" s="550"/>
      <c r="AA377" s="550"/>
      <c r="AB377" s="550"/>
      <c r="AC377" s="550"/>
      <c r="AD377" s="550"/>
      <c r="AE377" s="550"/>
      <c r="AF377" s="550"/>
      <c r="AG377" s="550"/>
    </row>
    <row r="378" spans="1:33" ht="71.849999999999994" customHeight="1">
      <c r="A378" s="1151"/>
      <c r="B378" s="1151"/>
      <c r="C378" s="1151"/>
      <c r="D378" s="1151"/>
      <c r="E378" s="1151"/>
      <c r="F378" s="1151"/>
      <c r="G378" s="1151"/>
      <c r="H378" s="554">
        <v>3</v>
      </c>
      <c r="I378" s="560" t="s">
        <v>5507</v>
      </c>
      <c r="J378" s="566" t="s">
        <v>5562</v>
      </c>
      <c r="Q378" s="550"/>
      <c r="R378" s="550"/>
      <c r="S378" s="550"/>
      <c r="T378" s="550"/>
      <c r="U378" s="550"/>
      <c r="V378" s="550"/>
      <c r="W378" s="550"/>
      <c r="X378" s="550"/>
      <c r="Y378" s="550"/>
      <c r="Z378" s="550"/>
      <c r="AA378" s="550"/>
      <c r="AB378" s="550"/>
      <c r="AC378" s="550"/>
      <c r="AD378" s="550"/>
      <c r="AE378" s="550"/>
      <c r="AF378" s="550"/>
      <c r="AG378" s="550"/>
    </row>
    <row r="379" spans="1:33" ht="71.849999999999994" customHeight="1">
      <c r="A379" s="1151"/>
      <c r="B379" s="1151"/>
      <c r="C379" s="1151"/>
      <c r="D379" s="1151"/>
      <c r="E379" s="1151"/>
      <c r="F379" s="1151"/>
      <c r="G379" s="1151"/>
      <c r="H379" s="554">
        <v>4</v>
      </c>
      <c r="I379" s="560" t="s">
        <v>5563</v>
      </c>
      <c r="J379" s="566" t="s">
        <v>5564</v>
      </c>
      <c r="Q379" s="550"/>
      <c r="R379" s="550"/>
      <c r="S379" s="550"/>
      <c r="T379" s="550"/>
      <c r="U379" s="550"/>
      <c r="V379" s="550"/>
      <c r="W379" s="550"/>
      <c r="X379" s="550"/>
      <c r="Y379" s="550"/>
      <c r="Z379" s="550"/>
      <c r="AA379" s="550"/>
      <c r="AB379" s="550"/>
      <c r="AC379" s="550"/>
      <c r="AD379" s="550"/>
      <c r="AE379" s="550"/>
      <c r="AF379" s="550"/>
      <c r="AG379" s="550"/>
    </row>
    <row r="380" spans="1:33" ht="71.849999999999994" customHeight="1">
      <c r="A380" s="1151"/>
      <c r="B380" s="1151"/>
      <c r="C380" s="1151"/>
      <c r="D380" s="1151"/>
      <c r="E380" s="1151"/>
      <c r="F380" s="1151"/>
      <c r="G380" s="1151"/>
      <c r="H380" s="554">
        <v>5</v>
      </c>
      <c r="I380" s="560" t="s">
        <v>4608</v>
      </c>
      <c r="J380" s="566" t="s">
        <v>5288</v>
      </c>
      <c r="Q380" s="550"/>
      <c r="R380" s="550"/>
      <c r="S380" s="550"/>
      <c r="T380" s="550"/>
      <c r="U380" s="550"/>
      <c r="V380" s="550"/>
      <c r="W380" s="550"/>
      <c r="X380" s="550"/>
      <c r="Y380" s="550"/>
      <c r="Z380" s="550"/>
      <c r="AA380" s="550"/>
      <c r="AB380" s="550"/>
      <c r="AC380" s="550"/>
      <c r="AD380" s="550"/>
      <c r="AE380" s="550"/>
      <c r="AF380" s="550"/>
      <c r="AG380" s="550"/>
    </row>
    <row r="381" spans="1:33" ht="71.849999999999994" customHeight="1">
      <c r="A381" s="1151"/>
      <c r="B381" s="1151"/>
      <c r="C381" s="1151"/>
      <c r="D381" s="1151"/>
      <c r="E381" s="1151"/>
      <c r="F381" s="1151"/>
      <c r="G381" s="1151"/>
      <c r="H381" s="554">
        <v>6</v>
      </c>
      <c r="I381" s="560" t="s">
        <v>4577</v>
      </c>
      <c r="J381" s="566" t="s">
        <v>5335</v>
      </c>
      <c r="Q381" s="550"/>
      <c r="R381" s="550"/>
      <c r="S381" s="550"/>
      <c r="T381" s="550"/>
      <c r="U381" s="550"/>
      <c r="V381" s="550"/>
      <c r="W381" s="550"/>
      <c r="X381" s="550"/>
      <c r="Y381" s="550"/>
      <c r="Z381" s="550"/>
      <c r="AA381" s="550"/>
      <c r="AB381" s="550"/>
      <c r="AC381" s="550"/>
      <c r="AD381" s="550"/>
      <c r="AE381" s="550"/>
      <c r="AF381" s="550"/>
      <c r="AG381" s="550"/>
    </row>
    <row r="382" spans="1:33" ht="71.849999999999994" customHeight="1">
      <c r="A382" s="1151"/>
      <c r="B382" s="1151"/>
      <c r="C382" s="1151"/>
      <c r="D382" s="1151"/>
      <c r="E382" s="1151"/>
      <c r="F382" s="1151"/>
      <c r="G382" s="1151"/>
      <c r="H382" s="554">
        <v>7</v>
      </c>
      <c r="I382" s="560" t="s">
        <v>4607</v>
      </c>
      <c r="J382" s="566" t="s">
        <v>5478</v>
      </c>
      <c r="Q382" s="550"/>
      <c r="R382" s="550"/>
      <c r="S382" s="550"/>
      <c r="T382" s="550"/>
      <c r="U382" s="550"/>
      <c r="V382" s="550"/>
      <c r="W382" s="550"/>
      <c r="X382" s="550"/>
      <c r="Y382" s="550"/>
      <c r="Z382" s="550"/>
      <c r="AA382" s="550"/>
      <c r="AB382" s="550"/>
      <c r="AC382" s="550"/>
      <c r="AD382" s="550"/>
      <c r="AE382" s="550"/>
      <c r="AF382" s="550"/>
      <c r="AG382" s="550"/>
    </row>
    <row r="383" spans="1:33" ht="71.849999999999994" customHeight="1">
      <c r="A383" s="1151"/>
      <c r="B383" s="1151"/>
      <c r="C383" s="1151"/>
      <c r="D383" s="1151"/>
      <c r="E383" s="1151"/>
      <c r="F383" s="1151"/>
      <c r="G383" s="1151"/>
      <c r="H383" s="554">
        <v>8</v>
      </c>
      <c r="I383" s="560" t="s">
        <v>5565</v>
      </c>
      <c r="J383" s="566" t="s">
        <v>5566</v>
      </c>
      <c r="Q383" s="550"/>
      <c r="R383" s="550"/>
      <c r="S383" s="550"/>
      <c r="T383" s="550"/>
      <c r="U383" s="550"/>
      <c r="V383" s="550"/>
      <c r="W383" s="550"/>
      <c r="X383" s="550"/>
      <c r="Y383" s="550"/>
      <c r="Z383" s="550"/>
      <c r="AA383" s="550"/>
      <c r="AB383" s="550"/>
      <c r="AC383" s="550"/>
      <c r="AD383" s="550"/>
      <c r="AE383" s="550"/>
      <c r="AF383" s="550"/>
      <c r="AG383" s="550"/>
    </row>
    <row r="384" spans="1:33" ht="71.849999999999994" customHeight="1">
      <c r="A384" s="1151"/>
      <c r="B384" s="1151"/>
      <c r="C384" s="1151"/>
      <c r="D384" s="1151"/>
      <c r="E384" s="1151"/>
      <c r="F384" s="1151"/>
      <c r="G384" s="1151"/>
      <c r="H384" s="554">
        <v>9</v>
      </c>
      <c r="I384" s="560" t="s">
        <v>4429</v>
      </c>
      <c r="J384" s="566" t="s">
        <v>5481</v>
      </c>
      <c r="Q384" s="550"/>
      <c r="R384" s="550"/>
      <c r="S384" s="550"/>
      <c r="T384" s="550"/>
      <c r="U384" s="550"/>
      <c r="V384" s="550"/>
      <c r="W384" s="550"/>
      <c r="X384" s="550"/>
      <c r="Y384" s="550"/>
      <c r="Z384" s="550"/>
      <c r="AA384" s="550"/>
      <c r="AB384" s="550"/>
      <c r="AC384" s="550"/>
      <c r="AD384" s="550"/>
      <c r="AE384" s="550"/>
      <c r="AF384" s="550"/>
      <c r="AG384" s="550"/>
    </row>
    <row r="385" spans="1:33" ht="71.849999999999994" customHeight="1">
      <c r="A385" s="1151"/>
      <c r="B385" s="1151"/>
      <c r="C385" s="1151"/>
      <c r="D385" s="1151"/>
      <c r="E385" s="1151"/>
      <c r="F385" s="1151"/>
      <c r="G385" s="1151"/>
      <c r="H385" s="554">
        <v>10</v>
      </c>
      <c r="I385" s="560" t="s">
        <v>4606</v>
      </c>
      <c r="J385" s="566" t="s">
        <v>5567</v>
      </c>
      <c r="Q385" s="550"/>
      <c r="R385" s="550"/>
      <c r="S385" s="550"/>
      <c r="T385" s="550"/>
      <c r="U385" s="550"/>
      <c r="V385" s="550"/>
      <c r="W385" s="550"/>
      <c r="X385" s="550"/>
      <c r="Y385" s="550"/>
      <c r="Z385" s="550"/>
      <c r="AA385" s="550"/>
      <c r="AB385" s="550"/>
      <c r="AC385" s="550"/>
      <c r="AD385" s="550"/>
      <c r="AE385" s="550"/>
      <c r="AF385" s="550"/>
      <c r="AG385" s="550"/>
    </row>
    <row r="386" spans="1:33" ht="71.849999999999994" customHeight="1">
      <c r="A386" s="1151"/>
      <c r="B386" s="1151"/>
      <c r="C386" s="1151"/>
      <c r="D386" s="1151"/>
      <c r="E386" s="1151"/>
      <c r="F386" s="1151"/>
      <c r="G386" s="1151"/>
      <c r="H386" s="554">
        <v>11</v>
      </c>
      <c r="I386" s="560" t="s">
        <v>4605</v>
      </c>
      <c r="J386" s="566" t="s">
        <v>5568</v>
      </c>
      <c r="Q386" s="550"/>
      <c r="R386" s="550"/>
      <c r="S386" s="550"/>
      <c r="T386" s="550"/>
      <c r="U386" s="550"/>
      <c r="V386" s="550"/>
      <c r="W386" s="550"/>
      <c r="X386" s="550"/>
      <c r="Y386" s="550"/>
      <c r="Z386" s="550"/>
      <c r="AA386" s="550"/>
      <c r="AB386" s="550"/>
      <c r="AC386" s="550"/>
      <c r="AD386" s="550"/>
      <c r="AE386" s="550"/>
      <c r="AF386" s="550"/>
      <c r="AG386" s="550"/>
    </row>
    <row r="387" spans="1:33" ht="71.849999999999994" customHeight="1">
      <c r="A387" s="1151"/>
      <c r="B387" s="1151"/>
      <c r="C387" s="1151"/>
      <c r="D387" s="1151"/>
      <c r="E387" s="1151"/>
      <c r="F387" s="1151"/>
      <c r="G387" s="1151"/>
      <c r="H387" s="554">
        <v>12</v>
      </c>
      <c r="I387" s="560" t="s">
        <v>5569</v>
      </c>
      <c r="J387" s="566" t="s">
        <v>5570</v>
      </c>
      <c r="Q387" s="550"/>
      <c r="R387" s="550"/>
      <c r="S387" s="550"/>
      <c r="T387" s="550"/>
      <c r="U387" s="550"/>
      <c r="V387" s="550"/>
      <c r="W387" s="550"/>
      <c r="X387" s="550"/>
      <c r="Y387" s="550"/>
      <c r="Z387" s="550"/>
      <c r="AA387" s="550"/>
      <c r="AB387" s="550"/>
      <c r="AC387" s="550"/>
      <c r="AD387" s="550"/>
      <c r="AE387" s="550"/>
      <c r="AF387" s="550"/>
      <c r="AG387" s="550"/>
    </row>
    <row r="388" spans="1:33" ht="71.849999999999994" customHeight="1">
      <c r="A388" s="1151"/>
      <c r="B388" s="1151"/>
      <c r="C388" s="1151"/>
      <c r="D388" s="1151"/>
      <c r="E388" s="1151"/>
      <c r="F388" s="1151"/>
      <c r="G388" s="1151"/>
      <c r="H388" s="554">
        <v>13</v>
      </c>
      <c r="I388" s="560" t="s">
        <v>5571</v>
      </c>
      <c r="J388" s="566" t="s">
        <v>5572</v>
      </c>
      <c r="Q388" s="550"/>
      <c r="R388" s="550"/>
      <c r="S388" s="550"/>
      <c r="T388" s="550"/>
      <c r="U388" s="550"/>
      <c r="V388" s="550"/>
      <c r="W388" s="550"/>
      <c r="X388" s="550"/>
      <c r="Y388" s="550"/>
      <c r="Z388" s="550"/>
      <c r="AA388" s="550"/>
      <c r="AB388" s="550"/>
      <c r="AC388" s="550"/>
      <c r="AD388" s="550"/>
      <c r="AE388" s="550"/>
      <c r="AF388" s="550"/>
      <c r="AG388" s="550"/>
    </row>
    <row r="389" spans="1:33" ht="71.849999999999994" customHeight="1">
      <c r="A389" s="1151"/>
      <c r="B389" s="1151"/>
      <c r="C389" s="1151"/>
      <c r="D389" s="1151"/>
      <c r="E389" s="1151"/>
      <c r="F389" s="1151"/>
      <c r="G389" s="1151"/>
      <c r="H389" s="554">
        <v>14</v>
      </c>
      <c r="I389" s="560" t="s">
        <v>4604</v>
      </c>
      <c r="J389" s="566" t="s">
        <v>5573</v>
      </c>
      <c r="Q389" s="550"/>
      <c r="R389" s="550"/>
      <c r="S389" s="550"/>
      <c r="T389" s="550"/>
      <c r="U389" s="550"/>
      <c r="V389" s="550"/>
      <c r="W389" s="550"/>
      <c r="X389" s="550"/>
      <c r="Y389" s="550"/>
      <c r="Z389" s="550"/>
      <c r="AA389" s="550"/>
      <c r="AB389" s="550"/>
      <c r="AC389" s="550"/>
      <c r="AD389" s="550"/>
      <c r="AE389" s="550"/>
      <c r="AF389" s="550"/>
      <c r="AG389" s="550"/>
    </row>
    <row r="390" spans="1:33" ht="71.849999999999994" customHeight="1">
      <c r="A390" s="1151"/>
      <c r="B390" s="1151"/>
      <c r="C390" s="1151"/>
      <c r="D390" s="1151"/>
      <c r="E390" s="1151"/>
      <c r="F390" s="1151"/>
      <c r="G390" s="1151"/>
      <c r="H390" s="554">
        <v>15</v>
      </c>
      <c r="I390" s="560" t="s">
        <v>4603</v>
      </c>
      <c r="J390" s="566" t="s">
        <v>5574</v>
      </c>
      <c r="Q390" s="550"/>
      <c r="R390" s="550"/>
      <c r="S390" s="550"/>
      <c r="T390" s="550"/>
      <c r="U390" s="550"/>
      <c r="V390" s="550"/>
      <c r="W390" s="550"/>
      <c r="X390" s="550"/>
      <c r="Y390" s="550"/>
      <c r="Z390" s="550"/>
      <c r="AA390" s="550"/>
      <c r="AB390" s="550"/>
      <c r="AC390" s="550"/>
      <c r="AD390" s="550"/>
      <c r="AE390" s="550"/>
      <c r="AF390" s="550"/>
      <c r="AG390" s="550"/>
    </row>
    <row r="391" spans="1:33" ht="71.849999999999994" customHeight="1">
      <c r="A391" s="1152" t="s">
        <v>5575</v>
      </c>
      <c r="B391" s="1152"/>
      <c r="C391" s="1152"/>
      <c r="D391" s="1152"/>
      <c r="E391" s="1152"/>
      <c r="F391" s="1152"/>
      <c r="G391" s="1152"/>
      <c r="H391" s="1152"/>
      <c r="I391" s="1152"/>
      <c r="J391" s="1152"/>
      <c r="Q391" s="550"/>
      <c r="R391" s="550"/>
      <c r="S391" s="550"/>
      <c r="T391" s="550"/>
      <c r="U391" s="550"/>
      <c r="V391" s="550"/>
      <c r="W391" s="550"/>
      <c r="X391" s="550"/>
      <c r="Y391" s="550"/>
      <c r="Z391" s="550"/>
      <c r="AA391" s="550"/>
      <c r="AB391" s="550"/>
      <c r="AC391" s="550"/>
      <c r="AD391" s="550"/>
      <c r="AE391" s="550"/>
      <c r="AF391" s="550"/>
      <c r="AG391" s="550"/>
    </row>
    <row r="392" spans="1:33" ht="71.849999999999994" customHeight="1">
      <c r="A392" s="1151"/>
      <c r="B392" s="1151"/>
      <c r="C392" s="1151"/>
      <c r="D392" s="1151"/>
      <c r="E392" s="1151"/>
      <c r="F392" s="1151"/>
      <c r="G392" s="1151"/>
      <c r="H392" s="557" t="s">
        <v>4439</v>
      </c>
      <c r="I392" s="558" t="s">
        <v>5279</v>
      </c>
      <c r="J392" s="552" t="s">
        <v>3922</v>
      </c>
      <c r="Q392" s="550"/>
      <c r="R392" s="550"/>
      <c r="S392" s="550"/>
      <c r="T392" s="550"/>
      <c r="U392" s="550"/>
      <c r="V392" s="550"/>
      <c r="W392" s="550"/>
      <c r="X392" s="550"/>
      <c r="Y392" s="550"/>
      <c r="Z392" s="550"/>
      <c r="AA392" s="550"/>
      <c r="AB392" s="550"/>
      <c r="AC392" s="550"/>
      <c r="AD392" s="550"/>
      <c r="AE392" s="550"/>
      <c r="AF392" s="550"/>
      <c r="AG392" s="550"/>
    </row>
    <row r="393" spans="1:33" ht="71.849999999999994" customHeight="1">
      <c r="A393" s="1151"/>
      <c r="B393" s="1151"/>
      <c r="C393" s="1151"/>
      <c r="D393" s="1151"/>
      <c r="E393" s="1151"/>
      <c r="F393" s="1151"/>
      <c r="G393" s="1151"/>
      <c r="H393" s="554">
        <v>1</v>
      </c>
      <c r="I393" s="560" t="s">
        <v>4602</v>
      </c>
      <c r="J393" s="566" t="s">
        <v>5576</v>
      </c>
      <c r="Q393" s="550"/>
      <c r="R393" s="550"/>
      <c r="S393" s="550"/>
      <c r="T393" s="550"/>
      <c r="U393" s="550"/>
      <c r="V393" s="550"/>
      <c r="W393" s="550"/>
      <c r="X393" s="550"/>
      <c r="Y393" s="550"/>
      <c r="Z393" s="550"/>
      <c r="AA393" s="550"/>
      <c r="AB393" s="550"/>
      <c r="AC393" s="550"/>
      <c r="AD393" s="550"/>
      <c r="AE393" s="550"/>
      <c r="AF393" s="550"/>
      <c r="AG393" s="550"/>
    </row>
    <row r="394" spans="1:33" ht="71.849999999999994" customHeight="1">
      <c r="A394" s="1151"/>
      <c r="B394" s="1151"/>
      <c r="C394" s="1151"/>
      <c r="D394" s="1151"/>
      <c r="E394" s="1151"/>
      <c r="F394" s="1151"/>
      <c r="G394" s="1151"/>
      <c r="H394" s="554">
        <v>2</v>
      </c>
      <c r="I394" s="560" t="s">
        <v>4444</v>
      </c>
      <c r="J394" s="566" t="s">
        <v>5356</v>
      </c>
      <c r="Q394" s="550"/>
      <c r="R394" s="550"/>
      <c r="S394" s="550"/>
      <c r="T394" s="550"/>
      <c r="U394" s="550"/>
      <c r="V394" s="550"/>
      <c r="W394" s="550"/>
      <c r="X394" s="550"/>
      <c r="Y394" s="550"/>
      <c r="Z394" s="550"/>
      <c r="AA394" s="550"/>
      <c r="AB394" s="550"/>
      <c r="AC394" s="550"/>
      <c r="AD394" s="550"/>
      <c r="AE394" s="550"/>
      <c r="AF394" s="550"/>
      <c r="AG394" s="550"/>
    </row>
    <row r="395" spans="1:33" ht="71.849999999999994" customHeight="1">
      <c r="A395" s="1151"/>
      <c r="B395" s="1151"/>
      <c r="C395" s="1151"/>
      <c r="D395" s="1151"/>
      <c r="E395" s="1151"/>
      <c r="F395" s="1151"/>
      <c r="G395" s="1151"/>
      <c r="H395" s="554">
        <v>3</v>
      </c>
      <c r="I395" s="560" t="s">
        <v>4601</v>
      </c>
      <c r="J395" s="566" t="s">
        <v>1075</v>
      </c>
      <c r="Q395" s="550"/>
      <c r="R395" s="550"/>
      <c r="S395" s="550"/>
      <c r="T395" s="550"/>
      <c r="U395" s="550"/>
      <c r="V395" s="550"/>
      <c r="W395" s="550"/>
      <c r="X395" s="550"/>
      <c r="Y395" s="550"/>
      <c r="Z395" s="550"/>
      <c r="AA395" s="550"/>
      <c r="AB395" s="550"/>
      <c r="AC395" s="550"/>
      <c r="AD395" s="550"/>
      <c r="AE395" s="550"/>
      <c r="AF395" s="550"/>
      <c r="AG395" s="550"/>
    </row>
    <row r="396" spans="1:33" ht="71.849999999999994" customHeight="1">
      <c r="A396" s="1151"/>
      <c r="B396" s="1151"/>
      <c r="C396" s="1151"/>
      <c r="D396" s="1151"/>
      <c r="E396" s="1151"/>
      <c r="F396" s="1151"/>
      <c r="G396" s="1151"/>
      <c r="H396" s="554">
        <v>4</v>
      </c>
      <c r="I396" s="560" t="s">
        <v>4600</v>
      </c>
      <c r="J396" s="566" t="s">
        <v>5484</v>
      </c>
      <c r="Q396" s="550"/>
      <c r="R396" s="550"/>
      <c r="S396" s="550"/>
      <c r="T396" s="550"/>
      <c r="U396" s="550"/>
      <c r="V396" s="550"/>
      <c r="W396" s="550"/>
      <c r="X396" s="550"/>
      <c r="Y396" s="550"/>
      <c r="Z396" s="550"/>
      <c r="AA396" s="550"/>
      <c r="AB396" s="550"/>
      <c r="AC396" s="550"/>
      <c r="AD396" s="550"/>
      <c r="AE396" s="550"/>
      <c r="AF396" s="550"/>
      <c r="AG396" s="550"/>
    </row>
    <row r="397" spans="1:33" ht="71.849999999999994" customHeight="1">
      <c r="A397" s="1151"/>
      <c r="B397" s="1151"/>
      <c r="C397" s="1151"/>
      <c r="D397" s="1151"/>
      <c r="E397" s="1151"/>
      <c r="F397" s="1151"/>
      <c r="G397" s="1151"/>
      <c r="H397" s="554">
        <v>5</v>
      </c>
      <c r="I397" s="560" t="s">
        <v>4429</v>
      </c>
      <c r="J397" s="566" t="s">
        <v>5481</v>
      </c>
      <c r="Q397" s="550"/>
      <c r="R397" s="550"/>
      <c r="S397" s="550"/>
      <c r="T397" s="550"/>
      <c r="U397" s="550"/>
      <c r="V397" s="550"/>
      <c r="W397" s="550"/>
      <c r="X397" s="550"/>
      <c r="Y397" s="550"/>
      <c r="Z397" s="550"/>
      <c r="AA397" s="550"/>
      <c r="AB397" s="550"/>
      <c r="AC397" s="550"/>
      <c r="AD397" s="550"/>
      <c r="AE397" s="550"/>
      <c r="AF397" s="550"/>
      <c r="AG397" s="550"/>
    </row>
    <row r="398" spans="1:33" ht="71.849999999999994" customHeight="1">
      <c r="A398" s="1151"/>
      <c r="B398" s="1151"/>
      <c r="C398" s="1151"/>
      <c r="D398" s="1151"/>
      <c r="E398" s="1151"/>
      <c r="F398" s="1151"/>
      <c r="G398" s="1151"/>
      <c r="H398" s="554">
        <v>6</v>
      </c>
      <c r="I398" s="560" t="s">
        <v>4577</v>
      </c>
      <c r="J398" s="566" t="s">
        <v>5335</v>
      </c>
      <c r="Q398" s="550"/>
      <c r="R398" s="550"/>
      <c r="S398" s="550"/>
      <c r="T398" s="550"/>
      <c r="U398" s="550"/>
      <c r="V398" s="550"/>
      <c r="W398" s="550"/>
      <c r="X398" s="550"/>
      <c r="Y398" s="550"/>
      <c r="Z398" s="550"/>
      <c r="AA398" s="550"/>
      <c r="AB398" s="550"/>
      <c r="AC398" s="550"/>
      <c r="AD398" s="550"/>
      <c r="AE398" s="550"/>
      <c r="AF398" s="550"/>
      <c r="AG398" s="550"/>
    </row>
    <row r="399" spans="1:33" ht="71.849999999999994" customHeight="1">
      <c r="A399" s="1151"/>
      <c r="B399" s="1151"/>
      <c r="C399" s="1151"/>
      <c r="D399" s="1151"/>
      <c r="E399" s="1151"/>
      <c r="F399" s="1151"/>
      <c r="G399" s="1151"/>
      <c r="H399" s="554">
        <v>7</v>
      </c>
      <c r="I399" s="560" t="s">
        <v>4578</v>
      </c>
      <c r="J399" s="566" t="s">
        <v>5477</v>
      </c>
      <c r="Q399" s="550"/>
      <c r="R399" s="550"/>
      <c r="S399" s="550"/>
      <c r="T399" s="550"/>
      <c r="U399" s="550"/>
      <c r="V399" s="550"/>
      <c r="W399" s="550"/>
      <c r="X399" s="550"/>
      <c r="Y399" s="550"/>
      <c r="Z399" s="550"/>
      <c r="AA399" s="550"/>
      <c r="AB399" s="550"/>
      <c r="AC399" s="550"/>
      <c r="AD399" s="550"/>
      <c r="AE399" s="550"/>
      <c r="AF399" s="550"/>
      <c r="AG399" s="550"/>
    </row>
    <row r="400" spans="1:33" ht="71.849999999999994" customHeight="1">
      <c r="A400" s="1151"/>
      <c r="B400" s="1151"/>
      <c r="C400" s="1151"/>
      <c r="D400" s="1151"/>
      <c r="E400" s="1151"/>
      <c r="F400" s="1151"/>
      <c r="G400" s="1151"/>
      <c r="H400" s="554">
        <v>8</v>
      </c>
      <c r="I400" s="560" t="s">
        <v>4599</v>
      </c>
      <c r="J400" s="566" t="s">
        <v>5577</v>
      </c>
      <c r="Q400" s="550"/>
      <c r="R400" s="550"/>
      <c r="S400" s="550"/>
      <c r="T400" s="550"/>
      <c r="U400" s="550"/>
      <c r="V400" s="550"/>
      <c r="W400" s="550"/>
      <c r="X400" s="550"/>
      <c r="Y400" s="550"/>
      <c r="Z400" s="550"/>
      <c r="AA400" s="550"/>
      <c r="AB400" s="550"/>
      <c r="AC400" s="550"/>
      <c r="AD400" s="550"/>
      <c r="AE400" s="550"/>
      <c r="AF400" s="550"/>
      <c r="AG400" s="550"/>
    </row>
    <row r="401" spans="1:33" ht="71.849999999999994" customHeight="1">
      <c r="A401" s="1151"/>
      <c r="B401" s="1151"/>
      <c r="C401" s="1151"/>
      <c r="D401" s="1151"/>
      <c r="E401" s="1151"/>
      <c r="F401" s="1151"/>
      <c r="G401" s="1151"/>
      <c r="H401" s="554">
        <v>9</v>
      </c>
      <c r="I401" s="560" t="s">
        <v>4598</v>
      </c>
      <c r="J401" s="566" t="s">
        <v>5578</v>
      </c>
      <c r="Q401" s="550"/>
      <c r="R401" s="550"/>
      <c r="S401" s="550"/>
      <c r="T401" s="550"/>
      <c r="U401" s="550"/>
      <c r="V401" s="550"/>
      <c r="W401" s="550"/>
      <c r="X401" s="550"/>
      <c r="Y401" s="550"/>
      <c r="Z401" s="550"/>
      <c r="AA401" s="550"/>
      <c r="AB401" s="550"/>
      <c r="AC401" s="550"/>
      <c r="AD401" s="550"/>
      <c r="AE401" s="550"/>
      <c r="AF401" s="550"/>
      <c r="AG401" s="550"/>
    </row>
    <row r="402" spans="1:33" ht="71.849999999999994" customHeight="1">
      <c r="A402" s="1151"/>
      <c r="B402" s="1151"/>
      <c r="C402" s="1151"/>
      <c r="D402" s="1151"/>
      <c r="E402" s="1151"/>
      <c r="F402" s="1151"/>
      <c r="G402" s="1151"/>
      <c r="H402" s="554">
        <v>10</v>
      </c>
      <c r="I402" s="560" t="s">
        <v>4597</v>
      </c>
      <c r="J402" s="566" t="s">
        <v>5579</v>
      </c>
      <c r="Q402" s="550"/>
      <c r="R402" s="550"/>
      <c r="S402" s="550"/>
      <c r="T402" s="550"/>
      <c r="U402" s="550"/>
      <c r="V402" s="550"/>
      <c r="W402" s="550"/>
      <c r="X402" s="550"/>
      <c r="Y402" s="550"/>
      <c r="Z402" s="550"/>
      <c r="AA402" s="550"/>
      <c r="AB402" s="550"/>
      <c r="AC402" s="550"/>
      <c r="AD402" s="550"/>
      <c r="AE402" s="550"/>
      <c r="AF402" s="550"/>
      <c r="AG402" s="550"/>
    </row>
    <row r="403" spans="1:33" ht="71.849999999999994" customHeight="1">
      <c r="A403" s="1152" t="s">
        <v>5580</v>
      </c>
      <c r="B403" s="1152"/>
      <c r="C403" s="1152"/>
      <c r="D403" s="1152"/>
      <c r="E403" s="1152"/>
      <c r="F403" s="1152"/>
      <c r="G403" s="1152"/>
      <c r="H403" s="1152"/>
      <c r="I403" s="1152"/>
      <c r="J403" s="1152"/>
      <c r="Q403" s="550"/>
      <c r="R403" s="550"/>
      <c r="S403" s="550"/>
      <c r="T403" s="550"/>
      <c r="U403" s="550"/>
      <c r="V403" s="550"/>
      <c r="W403" s="550"/>
      <c r="X403" s="550"/>
      <c r="Y403" s="550"/>
      <c r="Z403" s="550"/>
      <c r="AA403" s="550"/>
      <c r="AB403" s="550"/>
      <c r="AC403" s="550"/>
      <c r="AD403" s="550"/>
      <c r="AE403" s="550"/>
      <c r="AF403" s="550"/>
      <c r="AG403" s="550"/>
    </row>
    <row r="404" spans="1:33" ht="71.849999999999994" customHeight="1">
      <c r="A404" s="1151"/>
      <c r="B404" s="1151"/>
      <c r="C404" s="1151"/>
      <c r="D404" s="1151"/>
      <c r="E404" s="1151"/>
      <c r="F404" s="1151"/>
      <c r="G404" s="1151"/>
      <c r="H404" s="557" t="s">
        <v>4439</v>
      </c>
      <c r="I404" s="558" t="s">
        <v>5279</v>
      </c>
      <c r="J404" s="552" t="s">
        <v>3922</v>
      </c>
      <c r="Q404" s="550"/>
      <c r="R404" s="550"/>
      <c r="S404" s="550"/>
      <c r="T404" s="550"/>
      <c r="U404" s="550"/>
      <c r="V404" s="550"/>
      <c r="W404" s="550"/>
      <c r="X404" s="550"/>
      <c r="Y404" s="550"/>
      <c r="Z404" s="550"/>
      <c r="AA404" s="550"/>
      <c r="AB404" s="550"/>
      <c r="AC404" s="550"/>
      <c r="AD404" s="550"/>
      <c r="AE404" s="550"/>
      <c r="AF404" s="550"/>
      <c r="AG404" s="550"/>
    </row>
    <row r="405" spans="1:33" ht="71.849999999999994" customHeight="1">
      <c r="A405" s="1151"/>
      <c r="B405" s="1151"/>
      <c r="C405" s="1151"/>
      <c r="D405" s="1151"/>
      <c r="E405" s="1151"/>
      <c r="F405" s="1151"/>
      <c r="G405" s="1151"/>
      <c r="H405" s="554">
        <v>1</v>
      </c>
      <c r="I405" s="560" t="s">
        <v>4596</v>
      </c>
      <c r="J405" s="565" t="s">
        <v>5581</v>
      </c>
      <c r="Q405" s="550"/>
      <c r="R405" s="550"/>
      <c r="S405" s="550"/>
      <c r="T405" s="550"/>
      <c r="U405" s="550"/>
      <c r="V405" s="550"/>
      <c r="W405" s="550"/>
      <c r="X405" s="550"/>
      <c r="Y405" s="550"/>
      <c r="Z405" s="550"/>
      <c r="AA405" s="550"/>
      <c r="AB405" s="550"/>
      <c r="AC405" s="550"/>
      <c r="AD405" s="550"/>
      <c r="AE405" s="550"/>
      <c r="AF405" s="550"/>
      <c r="AG405" s="550"/>
    </row>
    <row r="406" spans="1:33" ht="71.849999999999994" customHeight="1">
      <c r="A406" s="1151"/>
      <c r="B406" s="1151"/>
      <c r="C406" s="1151"/>
      <c r="D406" s="1151"/>
      <c r="E406" s="1151"/>
      <c r="F406" s="1151"/>
      <c r="G406" s="1151"/>
      <c r="H406" s="554">
        <v>2</v>
      </c>
      <c r="I406" s="560" t="s">
        <v>4595</v>
      </c>
      <c r="J406" s="566" t="s">
        <v>5582</v>
      </c>
      <c r="Q406" s="550"/>
      <c r="R406" s="550"/>
      <c r="S406" s="550"/>
      <c r="T406" s="550"/>
      <c r="U406" s="550"/>
      <c r="V406" s="550"/>
      <c r="W406" s="550"/>
      <c r="X406" s="550"/>
      <c r="Y406" s="550"/>
      <c r="Z406" s="550"/>
      <c r="AA406" s="550"/>
      <c r="AB406" s="550"/>
      <c r="AC406" s="550"/>
      <c r="AD406" s="550"/>
      <c r="AE406" s="550"/>
      <c r="AF406" s="550"/>
      <c r="AG406" s="550"/>
    </row>
    <row r="407" spans="1:33" ht="71.849999999999994" customHeight="1">
      <c r="A407" s="1151"/>
      <c r="B407" s="1151"/>
      <c r="C407" s="1151"/>
      <c r="D407" s="1151"/>
      <c r="E407" s="1151"/>
      <c r="F407" s="1151"/>
      <c r="G407" s="1151"/>
      <c r="H407" s="554">
        <v>3</v>
      </c>
      <c r="I407" s="560" t="s">
        <v>4594</v>
      </c>
      <c r="J407" s="566" t="s">
        <v>5506</v>
      </c>
      <c r="Q407" s="550"/>
      <c r="R407" s="550"/>
      <c r="S407" s="550"/>
      <c r="T407" s="550"/>
      <c r="U407" s="550"/>
      <c r="V407" s="550"/>
      <c r="W407" s="550"/>
      <c r="X407" s="550"/>
      <c r="Y407" s="550"/>
      <c r="Z407" s="550"/>
      <c r="AA407" s="550"/>
      <c r="AB407" s="550"/>
      <c r="AC407" s="550"/>
      <c r="AD407" s="550"/>
      <c r="AE407" s="550"/>
      <c r="AF407" s="550"/>
      <c r="AG407" s="550"/>
    </row>
    <row r="408" spans="1:33" ht="71.849999999999994" customHeight="1">
      <c r="A408" s="1151"/>
      <c r="B408" s="1151"/>
      <c r="C408" s="1151"/>
      <c r="D408" s="1151"/>
      <c r="E408" s="1151"/>
      <c r="F408" s="1151"/>
      <c r="G408" s="1151"/>
      <c r="H408" s="554">
        <v>4</v>
      </c>
      <c r="I408" s="560" t="s">
        <v>4593</v>
      </c>
      <c r="J408" s="566" t="s">
        <v>5335</v>
      </c>
      <c r="Q408" s="550"/>
      <c r="R408" s="550"/>
      <c r="S408" s="550"/>
      <c r="T408" s="550"/>
      <c r="U408" s="550"/>
      <c r="V408" s="550"/>
      <c r="W408" s="550"/>
      <c r="X408" s="550"/>
      <c r="Y408" s="550"/>
      <c r="Z408" s="550"/>
      <c r="AA408" s="550"/>
      <c r="AB408" s="550"/>
      <c r="AC408" s="550"/>
      <c r="AD408" s="550"/>
      <c r="AE408" s="550"/>
      <c r="AF408" s="550"/>
      <c r="AG408" s="550"/>
    </row>
    <row r="409" spans="1:33" ht="71.849999999999994" customHeight="1">
      <c r="A409" s="1151"/>
      <c r="B409" s="1151"/>
      <c r="C409" s="1151"/>
      <c r="D409" s="1151"/>
      <c r="E409" s="1151"/>
      <c r="F409" s="1151"/>
      <c r="G409" s="1151"/>
      <c r="H409" s="554">
        <v>5</v>
      </c>
      <c r="I409" s="560" t="s">
        <v>4592</v>
      </c>
      <c r="J409" s="566" t="s">
        <v>5501</v>
      </c>
      <c r="Q409" s="550"/>
      <c r="R409" s="550"/>
      <c r="S409" s="550"/>
      <c r="T409" s="550"/>
      <c r="U409" s="550"/>
      <c r="V409" s="550"/>
      <c r="W409" s="550"/>
      <c r="X409" s="550"/>
      <c r="Y409" s="550"/>
      <c r="Z409" s="550"/>
      <c r="AA409" s="550"/>
      <c r="AB409" s="550"/>
      <c r="AC409" s="550"/>
      <c r="AD409" s="550"/>
      <c r="AE409" s="550"/>
      <c r="AF409" s="550"/>
      <c r="AG409" s="550"/>
    </row>
    <row r="410" spans="1:33" ht="71.849999999999994" customHeight="1">
      <c r="A410" s="1151"/>
      <c r="B410" s="1151"/>
      <c r="C410" s="1151"/>
      <c r="D410" s="1151"/>
      <c r="E410" s="1151"/>
      <c r="F410" s="1151"/>
      <c r="G410" s="1151"/>
      <c r="H410" s="554">
        <v>6</v>
      </c>
      <c r="I410" s="560" t="s">
        <v>4591</v>
      </c>
      <c r="J410" s="566" t="s">
        <v>5583</v>
      </c>
      <c r="Q410" s="550"/>
      <c r="R410" s="550"/>
      <c r="S410" s="550"/>
      <c r="T410" s="550"/>
      <c r="U410" s="550"/>
      <c r="V410" s="550"/>
      <c r="W410" s="550"/>
      <c r="X410" s="550"/>
      <c r="Y410" s="550"/>
      <c r="Z410" s="550"/>
      <c r="AA410" s="550"/>
      <c r="AB410" s="550"/>
      <c r="AC410" s="550"/>
      <c r="AD410" s="550"/>
      <c r="AE410" s="550"/>
      <c r="AF410" s="550"/>
      <c r="AG410" s="550"/>
    </row>
    <row r="411" spans="1:33" ht="71.849999999999994" customHeight="1">
      <c r="A411" s="1151"/>
      <c r="B411" s="1151"/>
      <c r="C411" s="1151"/>
      <c r="D411" s="1151"/>
      <c r="E411" s="1151"/>
      <c r="F411" s="1151"/>
      <c r="G411" s="1151"/>
      <c r="H411" s="554">
        <v>7</v>
      </c>
      <c r="I411" s="560" t="s">
        <v>5584</v>
      </c>
      <c r="J411" s="566" t="s">
        <v>5585</v>
      </c>
      <c r="Q411" s="550"/>
      <c r="R411" s="550"/>
      <c r="S411" s="550"/>
      <c r="T411" s="550"/>
      <c r="U411" s="550"/>
      <c r="V411" s="550"/>
      <c r="W411" s="550"/>
      <c r="X411" s="550"/>
      <c r="Y411" s="550"/>
      <c r="Z411" s="550"/>
      <c r="AA411" s="550"/>
      <c r="AB411" s="550"/>
      <c r="AC411" s="550"/>
      <c r="AD411" s="550"/>
      <c r="AE411" s="550"/>
      <c r="AF411" s="550"/>
      <c r="AG411" s="550"/>
    </row>
    <row r="412" spans="1:33" ht="71.849999999999994" customHeight="1">
      <c r="A412" s="1151"/>
      <c r="B412" s="1151"/>
      <c r="C412" s="1151"/>
      <c r="D412" s="1151"/>
      <c r="E412" s="1151"/>
      <c r="F412" s="1151"/>
      <c r="G412" s="1151"/>
      <c r="H412" s="554">
        <v>8</v>
      </c>
      <c r="I412" s="560" t="s">
        <v>5586</v>
      </c>
      <c r="J412" s="566" t="s">
        <v>5587</v>
      </c>
      <c r="Q412" s="550"/>
      <c r="R412" s="550"/>
      <c r="S412" s="550"/>
      <c r="T412" s="550"/>
      <c r="U412" s="550"/>
      <c r="V412" s="550"/>
      <c r="W412" s="550"/>
      <c r="X412" s="550"/>
      <c r="Y412" s="550"/>
      <c r="Z412" s="550"/>
      <c r="AA412" s="550"/>
      <c r="AB412" s="550"/>
      <c r="AC412" s="550"/>
      <c r="AD412" s="550"/>
      <c r="AE412" s="550"/>
      <c r="AF412" s="550"/>
      <c r="AG412" s="550"/>
    </row>
    <row r="413" spans="1:33" ht="71.849999999999994" customHeight="1">
      <c r="A413" s="1151"/>
      <c r="B413" s="1151"/>
      <c r="C413" s="1151"/>
      <c r="D413" s="1151"/>
      <c r="E413" s="1151"/>
      <c r="F413" s="1151"/>
      <c r="G413" s="1151"/>
      <c r="H413" s="554">
        <v>9</v>
      </c>
      <c r="I413" s="560" t="s">
        <v>4590</v>
      </c>
      <c r="J413" s="565" t="s">
        <v>5580</v>
      </c>
      <c r="Q413" s="550"/>
      <c r="R413" s="550"/>
      <c r="S413" s="550"/>
      <c r="T413" s="550"/>
      <c r="U413" s="550"/>
      <c r="V413" s="550"/>
      <c r="W413" s="550"/>
      <c r="X413" s="550"/>
      <c r="Y413" s="550"/>
      <c r="Z413" s="550"/>
      <c r="AA413" s="550"/>
      <c r="AB413" s="550"/>
      <c r="AC413" s="550"/>
      <c r="AD413" s="550"/>
      <c r="AE413" s="550"/>
      <c r="AF413" s="550"/>
      <c r="AG413" s="550"/>
    </row>
    <row r="414" spans="1:33" ht="71.849999999999994" customHeight="1">
      <c r="A414" s="1151"/>
      <c r="B414" s="1151"/>
      <c r="C414" s="1151"/>
      <c r="D414" s="1151"/>
      <c r="E414" s="1151"/>
      <c r="F414" s="1151"/>
      <c r="G414" s="1151"/>
      <c r="H414" s="554">
        <v>10</v>
      </c>
      <c r="I414" s="560" t="s">
        <v>4589</v>
      </c>
      <c r="J414" s="566" t="s">
        <v>5588</v>
      </c>
      <c r="Q414" s="550"/>
      <c r="R414" s="550"/>
      <c r="S414" s="550"/>
      <c r="T414" s="550"/>
      <c r="U414" s="550"/>
      <c r="V414" s="550"/>
      <c r="W414" s="550"/>
      <c r="X414" s="550"/>
      <c r="Y414" s="550"/>
      <c r="Z414" s="550"/>
      <c r="AA414" s="550"/>
      <c r="AB414" s="550"/>
      <c r="AC414" s="550"/>
      <c r="AD414" s="550"/>
      <c r="AE414" s="550"/>
      <c r="AF414" s="550"/>
      <c r="AG414" s="550"/>
    </row>
    <row r="415" spans="1:33" ht="71.849999999999994" customHeight="1">
      <c r="A415" s="1152" t="s">
        <v>5589</v>
      </c>
      <c r="B415" s="1152"/>
      <c r="C415" s="1152"/>
      <c r="D415" s="1152"/>
      <c r="E415" s="1152"/>
      <c r="F415" s="1152"/>
      <c r="G415" s="1152"/>
      <c r="H415" s="1152"/>
      <c r="I415" s="1152"/>
      <c r="J415" s="1152"/>
      <c r="Q415" s="550"/>
      <c r="R415" s="550"/>
      <c r="S415" s="550"/>
      <c r="T415" s="550"/>
      <c r="U415" s="550"/>
      <c r="V415" s="550"/>
      <c r="W415" s="550"/>
      <c r="X415" s="550"/>
      <c r="Y415" s="550"/>
      <c r="Z415" s="550"/>
      <c r="AA415" s="550"/>
      <c r="AB415" s="550"/>
      <c r="AC415" s="550"/>
      <c r="AD415" s="550"/>
      <c r="AE415" s="550"/>
      <c r="AF415" s="550"/>
      <c r="AG415" s="550"/>
    </row>
    <row r="416" spans="1:33" ht="71.849999999999994" customHeight="1">
      <c r="A416" s="1151"/>
      <c r="B416" s="1151"/>
      <c r="C416" s="1151"/>
      <c r="D416" s="1151"/>
      <c r="E416" s="1151"/>
      <c r="F416" s="1151"/>
      <c r="G416" s="1151"/>
      <c r="H416" s="557" t="s">
        <v>4439</v>
      </c>
      <c r="I416" s="558" t="s">
        <v>5279</v>
      </c>
      <c r="J416" s="552" t="s">
        <v>3922</v>
      </c>
      <c r="Q416" s="550"/>
      <c r="R416" s="550"/>
      <c r="S416" s="550"/>
      <c r="T416" s="550"/>
      <c r="U416" s="550"/>
      <c r="V416" s="550"/>
      <c r="W416" s="550"/>
      <c r="X416" s="550"/>
      <c r="Y416" s="550"/>
      <c r="Z416" s="550"/>
      <c r="AA416" s="550"/>
      <c r="AB416" s="550"/>
      <c r="AC416" s="550"/>
      <c r="AD416" s="550"/>
      <c r="AE416" s="550"/>
      <c r="AF416" s="550"/>
      <c r="AG416" s="550"/>
    </row>
    <row r="417" spans="1:33" ht="71.849999999999994" customHeight="1">
      <c r="A417" s="1151"/>
      <c r="B417" s="1151"/>
      <c r="C417" s="1151"/>
      <c r="D417" s="1151"/>
      <c r="E417" s="1151"/>
      <c r="F417" s="1151"/>
      <c r="G417" s="1151"/>
      <c r="H417" s="554">
        <v>1</v>
      </c>
      <c r="I417" s="560" t="s">
        <v>4588</v>
      </c>
      <c r="J417" s="566" t="s">
        <v>5590</v>
      </c>
      <c r="Q417" s="550"/>
      <c r="R417" s="550"/>
      <c r="S417" s="550"/>
      <c r="T417" s="550"/>
      <c r="U417" s="550"/>
      <c r="V417" s="550"/>
      <c r="W417" s="550"/>
      <c r="X417" s="550"/>
      <c r="Y417" s="550"/>
      <c r="Z417" s="550"/>
      <c r="AA417" s="550"/>
      <c r="AB417" s="550"/>
      <c r="AC417" s="550"/>
      <c r="AD417" s="550"/>
      <c r="AE417" s="550"/>
      <c r="AF417" s="550"/>
      <c r="AG417" s="550"/>
    </row>
    <row r="418" spans="1:33" ht="71.849999999999994" customHeight="1">
      <c r="A418" s="1151"/>
      <c r="B418" s="1151"/>
      <c r="C418" s="1151"/>
      <c r="D418" s="1151"/>
      <c r="E418" s="1151"/>
      <c r="F418" s="1151"/>
      <c r="G418" s="1151"/>
      <c r="H418" s="554">
        <v>2</v>
      </c>
      <c r="I418" s="560" t="s">
        <v>4450</v>
      </c>
      <c r="J418" s="566" t="s">
        <v>5334</v>
      </c>
      <c r="Q418" s="550"/>
      <c r="R418" s="550"/>
      <c r="S418" s="550"/>
      <c r="T418" s="550"/>
      <c r="U418" s="550"/>
      <c r="V418" s="550"/>
      <c r="W418" s="550"/>
      <c r="X418" s="550"/>
      <c r="Y418" s="550"/>
      <c r="Z418" s="550"/>
      <c r="AA418" s="550"/>
      <c r="AB418" s="550"/>
      <c r="AC418" s="550"/>
      <c r="AD418" s="550"/>
      <c r="AE418" s="550"/>
      <c r="AF418" s="550"/>
      <c r="AG418" s="550"/>
    </row>
    <row r="419" spans="1:33" ht="71.849999999999994" customHeight="1">
      <c r="A419" s="1151"/>
      <c r="B419" s="1151"/>
      <c r="C419" s="1151"/>
      <c r="D419" s="1151"/>
      <c r="E419" s="1151"/>
      <c r="F419" s="1151"/>
      <c r="G419" s="1151"/>
      <c r="H419" s="554">
        <v>3</v>
      </c>
      <c r="I419" s="560" t="s">
        <v>4515</v>
      </c>
      <c r="J419" s="566" t="s">
        <v>5335</v>
      </c>
      <c r="Q419" s="550"/>
      <c r="R419" s="550"/>
      <c r="S419" s="550"/>
      <c r="T419" s="550"/>
      <c r="U419" s="550"/>
      <c r="V419" s="550"/>
      <c r="W419" s="550"/>
      <c r="X419" s="550"/>
      <c r="Y419" s="550"/>
      <c r="Z419" s="550"/>
      <c r="AA419" s="550"/>
      <c r="AB419" s="550"/>
      <c r="AC419" s="550"/>
      <c r="AD419" s="550"/>
      <c r="AE419" s="550"/>
      <c r="AF419" s="550"/>
      <c r="AG419" s="550"/>
    </row>
    <row r="420" spans="1:33" ht="71.849999999999994" customHeight="1">
      <c r="A420" s="1151"/>
      <c r="B420" s="1151"/>
      <c r="C420" s="1151"/>
      <c r="D420" s="1151"/>
      <c r="E420" s="1151"/>
      <c r="F420" s="1151"/>
      <c r="G420" s="1151"/>
      <c r="H420" s="554">
        <v>4</v>
      </c>
      <c r="I420" s="560" t="s">
        <v>4587</v>
      </c>
      <c r="J420" s="566" t="s">
        <v>5589</v>
      </c>
      <c r="Q420" s="550"/>
      <c r="R420" s="550"/>
      <c r="S420" s="550"/>
      <c r="T420" s="550"/>
      <c r="U420" s="550"/>
      <c r="V420" s="550"/>
      <c r="W420" s="550"/>
      <c r="X420" s="550"/>
      <c r="Y420" s="550"/>
      <c r="Z420" s="550"/>
      <c r="AA420" s="550"/>
      <c r="AB420" s="550"/>
      <c r="AC420" s="550"/>
      <c r="AD420" s="550"/>
      <c r="AE420" s="550"/>
      <c r="AF420" s="550"/>
      <c r="AG420" s="550"/>
    </row>
    <row r="421" spans="1:33" ht="71.849999999999994" customHeight="1">
      <c r="A421" s="1151"/>
      <c r="B421" s="1151"/>
      <c r="C421" s="1151"/>
      <c r="D421" s="1151"/>
      <c r="E421" s="1151"/>
      <c r="F421" s="1151"/>
      <c r="G421" s="1151"/>
      <c r="H421" s="554">
        <v>5</v>
      </c>
      <c r="I421" s="560" t="s">
        <v>4500</v>
      </c>
      <c r="J421" s="566" t="s">
        <v>5481</v>
      </c>
      <c r="Q421" s="550"/>
      <c r="R421" s="550"/>
      <c r="S421" s="550"/>
      <c r="T421" s="550"/>
      <c r="U421" s="550"/>
      <c r="V421" s="550"/>
      <c r="W421" s="550"/>
      <c r="X421" s="550"/>
      <c r="Y421" s="550"/>
      <c r="Z421" s="550"/>
      <c r="AA421" s="550"/>
      <c r="AB421" s="550"/>
      <c r="AC421" s="550"/>
      <c r="AD421" s="550"/>
      <c r="AE421" s="550"/>
      <c r="AF421" s="550"/>
      <c r="AG421" s="550"/>
    </row>
    <row r="422" spans="1:33" ht="71.849999999999994" customHeight="1">
      <c r="A422" s="1151"/>
      <c r="B422" s="1151"/>
      <c r="C422" s="1151"/>
      <c r="D422" s="1151"/>
      <c r="E422" s="1151"/>
      <c r="F422" s="1151"/>
      <c r="G422" s="1151"/>
      <c r="H422" s="554">
        <v>6</v>
      </c>
      <c r="I422" s="560" t="s">
        <v>4586</v>
      </c>
      <c r="J422" s="566" t="s">
        <v>5591</v>
      </c>
      <c r="Q422" s="550"/>
      <c r="R422" s="550"/>
      <c r="S422" s="550"/>
      <c r="T422" s="550"/>
      <c r="U422" s="550"/>
      <c r="V422" s="550"/>
      <c r="W422" s="550"/>
      <c r="X422" s="550"/>
      <c r="Y422" s="550"/>
      <c r="Z422" s="550"/>
      <c r="AA422" s="550"/>
      <c r="AB422" s="550"/>
      <c r="AC422" s="550"/>
      <c r="AD422" s="550"/>
      <c r="AE422" s="550"/>
      <c r="AF422" s="550"/>
      <c r="AG422" s="550"/>
    </row>
    <row r="423" spans="1:33" ht="71.849999999999994" customHeight="1">
      <c r="A423" s="1151"/>
      <c r="B423" s="1151"/>
      <c r="C423" s="1151"/>
      <c r="D423" s="1151"/>
      <c r="E423" s="1151"/>
      <c r="F423" s="1151"/>
      <c r="G423" s="1151"/>
      <c r="H423" s="554">
        <v>7</v>
      </c>
      <c r="I423" s="560" t="s">
        <v>4585</v>
      </c>
      <c r="J423" s="566" t="s">
        <v>5592</v>
      </c>
      <c r="Q423" s="550"/>
      <c r="R423" s="550"/>
      <c r="S423" s="550"/>
      <c r="T423" s="550"/>
      <c r="U423" s="550"/>
      <c r="V423" s="550"/>
      <c r="W423" s="550"/>
      <c r="X423" s="550"/>
      <c r="Y423" s="550"/>
      <c r="Z423" s="550"/>
      <c r="AA423" s="550"/>
      <c r="AB423" s="550"/>
      <c r="AC423" s="550"/>
      <c r="AD423" s="550"/>
      <c r="AE423" s="550"/>
      <c r="AF423" s="550"/>
      <c r="AG423" s="550"/>
    </row>
    <row r="424" spans="1:33" ht="71.849999999999994" customHeight="1">
      <c r="A424" s="1151"/>
      <c r="B424" s="1151"/>
      <c r="C424" s="1151"/>
      <c r="D424" s="1151"/>
      <c r="E424" s="1151"/>
      <c r="F424" s="1151"/>
      <c r="G424" s="1151"/>
      <c r="H424" s="554">
        <v>8</v>
      </c>
      <c r="I424" s="560" t="s">
        <v>4429</v>
      </c>
      <c r="J424" s="566" t="s">
        <v>5481</v>
      </c>
      <c r="Q424" s="550"/>
      <c r="R424" s="550"/>
      <c r="S424" s="550"/>
      <c r="T424" s="550"/>
      <c r="U424" s="550"/>
      <c r="V424" s="550"/>
      <c r="W424" s="550"/>
      <c r="X424" s="550"/>
      <c r="Y424" s="550"/>
      <c r="Z424" s="550"/>
      <c r="AA424" s="550"/>
      <c r="AB424" s="550"/>
      <c r="AC424" s="550"/>
      <c r="AD424" s="550"/>
      <c r="AE424" s="550"/>
      <c r="AF424" s="550"/>
      <c r="AG424" s="550"/>
    </row>
    <row r="425" spans="1:33" ht="71.849999999999994" customHeight="1">
      <c r="A425" s="1151"/>
      <c r="B425" s="1151"/>
      <c r="C425" s="1151"/>
      <c r="D425" s="1151"/>
      <c r="E425" s="1151"/>
      <c r="F425" s="1151"/>
      <c r="G425" s="1151"/>
      <c r="H425" s="554">
        <v>9</v>
      </c>
      <c r="I425" s="560" t="s">
        <v>4584</v>
      </c>
      <c r="J425" s="566" t="s">
        <v>5481</v>
      </c>
      <c r="Q425" s="550"/>
      <c r="R425" s="550"/>
      <c r="S425" s="550"/>
      <c r="T425" s="550"/>
      <c r="U425" s="550"/>
      <c r="V425" s="550"/>
      <c r="W425" s="550"/>
      <c r="X425" s="550"/>
      <c r="Y425" s="550"/>
      <c r="Z425" s="550"/>
      <c r="AA425" s="550"/>
      <c r="AB425" s="550"/>
      <c r="AC425" s="550"/>
      <c r="AD425" s="550"/>
      <c r="AE425" s="550"/>
      <c r="AF425" s="550"/>
      <c r="AG425" s="550"/>
    </row>
    <row r="426" spans="1:33" ht="71.849999999999994" customHeight="1">
      <c r="A426" s="1151"/>
      <c r="B426" s="1151"/>
      <c r="C426" s="1151"/>
      <c r="D426" s="1151"/>
      <c r="E426" s="1151"/>
      <c r="F426" s="1151"/>
      <c r="G426" s="1151"/>
      <c r="H426" s="554">
        <v>10</v>
      </c>
      <c r="I426" s="560" t="s">
        <v>4583</v>
      </c>
      <c r="J426" s="566" t="s">
        <v>5593</v>
      </c>
      <c r="Q426" s="550"/>
      <c r="R426" s="550"/>
      <c r="S426" s="550"/>
      <c r="T426" s="550"/>
      <c r="U426" s="550"/>
      <c r="V426" s="550"/>
      <c r="W426" s="550"/>
      <c r="X426" s="550"/>
      <c r="Y426" s="550"/>
      <c r="Z426" s="550"/>
      <c r="AA426" s="550"/>
      <c r="AB426" s="550"/>
      <c r="AC426" s="550"/>
      <c r="AD426" s="550"/>
      <c r="AE426" s="550"/>
      <c r="AF426" s="550"/>
      <c r="AG426" s="550"/>
    </row>
    <row r="427" spans="1:33" ht="71.849999999999994" customHeight="1">
      <c r="A427" s="1154" t="s">
        <v>5594</v>
      </c>
      <c r="B427" s="1154"/>
      <c r="C427" s="1154"/>
      <c r="D427" s="1154"/>
      <c r="E427" s="1154"/>
      <c r="F427" s="1154"/>
      <c r="G427" s="1154"/>
      <c r="H427" s="1154"/>
      <c r="I427" s="1154"/>
      <c r="J427" s="1154"/>
      <c r="Q427" s="550"/>
      <c r="R427" s="550"/>
      <c r="S427" s="550"/>
      <c r="T427" s="550"/>
      <c r="U427" s="550"/>
      <c r="V427" s="550"/>
      <c r="W427" s="550"/>
      <c r="X427" s="550"/>
      <c r="Y427" s="550"/>
      <c r="Z427" s="550"/>
      <c r="AA427" s="550"/>
      <c r="AB427" s="550"/>
      <c r="AC427" s="550"/>
      <c r="AD427" s="550"/>
      <c r="AE427" s="550"/>
      <c r="AF427" s="550"/>
      <c r="AG427" s="550"/>
    </row>
    <row r="428" spans="1:33" ht="71.849999999999994" customHeight="1">
      <c r="A428" s="1152" t="s">
        <v>5595</v>
      </c>
      <c r="B428" s="1152"/>
      <c r="C428" s="1152"/>
      <c r="D428" s="1152"/>
      <c r="E428" s="1152"/>
      <c r="F428" s="1152"/>
      <c r="G428" s="1152"/>
      <c r="H428" s="1152"/>
      <c r="I428" s="1152"/>
      <c r="J428" s="1152"/>
      <c r="Q428" s="550"/>
      <c r="R428" s="550"/>
      <c r="S428" s="550"/>
      <c r="T428" s="550"/>
      <c r="U428" s="550"/>
      <c r="V428" s="550"/>
      <c r="W428" s="550"/>
      <c r="X428" s="550"/>
      <c r="Y428" s="550"/>
      <c r="Z428" s="550"/>
      <c r="AA428" s="550"/>
      <c r="AB428" s="550"/>
      <c r="AC428" s="550"/>
      <c r="AD428" s="550"/>
      <c r="AE428" s="550"/>
      <c r="AF428" s="550"/>
      <c r="AG428" s="550"/>
    </row>
    <row r="429" spans="1:33" ht="71.849999999999994" customHeight="1">
      <c r="A429" s="1151"/>
      <c r="B429" s="1151"/>
      <c r="C429" s="1151"/>
      <c r="D429" s="1151"/>
      <c r="E429" s="1151"/>
      <c r="F429" s="1151"/>
      <c r="G429" s="1151"/>
      <c r="H429" s="552" t="s">
        <v>4439</v>
      </c>
      <c r="I429" s="571" t="s">
        <v>5279</v>
      </c>
      <c r="J429" s="552" t="s">
        <v>3922</v>
      </c>
      <c r="Q429" s="550"/>
      <c r="R429" s="550"/>
      <c r="S429" s="550"/>
      <c r="T429" s="550"/>
      <c r="U429" s="550"/>
      <c r="V429" s="550"/>
      <c r="W429" s="550"/>
      <c r="X429" s="550"/>
      <c r="Y429" s="550"/>
      <c r="Z429" s="550"/>
      <c r="AA429" s="550"/>
      <c r="AB429" s="550"/>
      <c r="AC429" s="550"/>
      <c r="AD429" s="550"/>
      <c r="AE429" s="550"/>
      <c r="AF429" s="550"/>
      <c r="AG429" s="550"/>
    </row>
    <row r="430" spans="1:33" ht="71.849999999999994" customHeight="1">
      <c r="A430" s="1151"/>
      <c r="B430" s="1151"/>
      <c r="C430" s="1151"/>
      <c r="D430" s="1151"/>
      <c r="E430" s="1151"/>
      <c r="F430" s="1151"/>
      <c r="G430" s="1151"/>
      <c r="H430" s="554">
        <v>1</v>
      </c>
      <c r="I430" s="560" t="s">
        <v>4550</v>
      </c>
      <c r="J430" s="566" t="s">
        <v>5596</v>
      </c>
      <c r="Q430" s="550"/>
      <c r="R430" s="550"/>
      <c r="S430" s="550"/>
      <c r="T430" s="550"/>
      <c r="U430" s="550"/>
      <c r="V430" s="550"/>
      <c r="W430" s="550"/>
      <c r="X430" s="550"/>
      <c r="Y430" s="550"/>
      <c r="Z430" s="550"/>
      <c r="AA430" s="550"/>
      <c r="AB430" s="550"/>
      <c r="AC430" s="550"/>
      <c r="AD430" s="550"/>
      <c r="AE430" s="550"/>
      <c r="AF430" s="550"/>
      <c r="AG430" s="550"/>
    </row>
    <row r="431" spans="1:33" ht="71.849999999999994" customHeight="1">
      <c r="A431" s="1151"/>
      <c r="B431" s="1151"/>
      <c r="C431" s="1151"/>
      <c r="D431" s="1151"/>
      <c r="E431" s="1151"/>
      <c r="F431" s="1151"/>
      <c r="G431" s="1151"/>
      <c r="H431" s="554">
        <v>2</v>
      </c>
      <c r="I431" s="560" t="s">
        <v>4551</v>
      </c>
      <c r="J431" s="566" t="s">
        <v>5597</v>
      </c>
      <c r="Q431" s="550"/>
      <c r="R431" s="550"/>
      <c r="S431" s="550"/>
      <c r="T431" s="550"/>
      <c r="U431" s="550"/>
      <c r="V431" s="550"/>
      <c r="W431" s="550"/>
      <c r="X431" s="550"/>
      <c r="Y431" s="550"/>
      <c r="Z431" s="550"/>
      <c r="AA431" s="550"/>
      <c r="AB431" s="550"/>
      <c r="AC431" s="550"/>
      <c r="AD431" s="550"/>
      <c r="AE431" s="550"/>
      <c r="AF431" s="550"/>
      <c r="AG431" s="550"/>
    </row>
    <row r="432" spans="1:33" ht="71.849999999999994" customHeight="1">
      <c r="A432" s="1151"/>
      <c r="B432" s="1151"/>
      <c r="C432" s="1151"/>
      <c r="D432" s="1151"/>
      <c r="E432" s="1151"/>
      <c r="F432" s="1151"/>
      <c r="G432" s="1151"/>
      <c r="H432" s="554">
        <v>3</v>
      </c>
      <c r="I432" s="560" t="s">
        <v>4727</v>
      </c>
      <c r="J432" s="566" t="s">
        <v>5598</v>
      </c>
      <c r="Q432" s="550"/>
      <c r="R432" s="550"/>
      <c r="S432" s="550"/>
      <c r="T432" s="550"/>
      <c r="U432" s="550"/>
      <c r="V432" s="550"/>
      <c r="W432" s="550"/>
      <c r="X432" s="550"/>
      <c r="Y432" s="550"/>
      <c r="Z432" s="550"/>
      <c r="AA432" s="550"/>
      <c r="AB432" s="550"/>
      <c r="AC432" s="550"/>
      <c r="AD432" s="550"/>
      <c r="AE432" s="550"/>
      <c r="AF432" s="550"/>
      <c r="AG432" s="550"/>
    </row>
    <row r="433" spans="1:33" ht="71.849999999999994" customHeight="1">
      <c r="A433" s="1151"/>
      <c r="B433" s="1151"/>
      <c r="C433" s="1151"/>
      <c r="D433" s="1151"/>
      <c r="E433" s="1151"/>
      <c r="F433" s="1151"/>
      <c r="G433" s="1151"/>
      <c r="H433" s="554">
        <v>4</v>
      </c>
      <c r="I433" s="560" t="s">
        <v>4728</v>
      </c>
      <c r="J433" s="566" t="s">
        <v>5599</v>
      </c>
      <c r="Q433" s="550"/>
      <c r="R433" s="550"/>
      <c r="S433" s="550"/>
      <c r="T433" s="550"/>
      <c r="U433" s="550"/>
      <c r="V433" s="550"/>
      <c r="W433" s="550"/>
      <c r="X433" s="550"/>
      <c r="Y433" s="550"/>
      <c r="Z433" s="550"/>
      <c r="AA433" s="550"/>
      <c r="AB433" s="550"/>
      <c r="AC433" s="550"/>
      <c r="AD433" s="550"/>
      <c r="AE433" s="550"/>
      <c r="AF433" s="550"/>
      <c r="AG433" s="550"/>
    </row>
    <row r="434" spans="1:33" ht="71.849999999999994" customHeight="1">
      <c r="A434" s="1151"/>
      <c r="B434" s="1151"/>
      <c r="C434" s="1151"/>
      <c r="D434" s="1151"/>
      <c r="E434" s="1151"/>
      <c r="F434" s="1151"/>
      <c r="G434" s="1151"/>
      <c r="H434" s="554">
        <v>5</v>
      </c>
      <c r="I434" s="560" t="s">
        <v>4783</v>
      </c>
      <c r="J434" s="566" t="s">
        <v>5600</v>
      </c>
      <c r="Q434" s="550"/>
      <c r="R434" s="550"/>
      <c r="S434" s="550"/>
      <c r="T434" s="550"/>
      <c r="U434" s="550"/>
      <c r="V434" s="550"/>
      <c r="W434" s="550"/>
      <c r="X434" s="550"/>
      <c r="Y434" s="550"/>
      <c r="Z434" s="550"/>
      <c r="AA434" s="550"/>
      <c r="AB434" s="550"/>
      <c r="AC434" s="550"/>
      <c r="AD434" s="550"/>
      <c r="AE434" s="550"/>
      <c r="AF434" s="550"/>
      <c r="AG434" s="550"/>
    </row>
    <row r="435" spans="1:33" ht="71.849999999999994" customHeight="1">
      <c r="A435" s="1151"/>
      <c r="B435" s="1151"/>
      <c r="C435" s="1151"/>
      <c r="D435" s="1151"/>
      <c r="E435" s="1151"/>
      <c r="F435" s="1151"/>
      <c r="G435" s="1151"/>
      <c r="H435" s="554">
        <v>6</v>
      </c>
      <c r="I435" s="560" t="s">
        <v>4782</v>
      </c>
      <c r="J435" s="566" t="s">
        <v>5601</v>
      </c>
      <c r="Q435" s="550"/>
      <c r="R435" s="550"/>
      <c r="S435" s="550"/>
      <c r="T435" s="550"/>
      <c r="U435" s="550"/>
      <c r="V435" s="550"/>
      <c r="W435" s="550"/>
      <c r="X435" s="550"/>
      <c r="Y435" s="550"/>
      <c r="Z435" s="550"/>
      <c r="AA435" s="550"/>
      <c r="AB435" s="550"/>
      <c r="AC435" s="550"/>
      <c r="AD435" s="550"/>
      <c r="AE435" s="550"/>
      <c r="AF435" s="550"/>
      <c r="AG435" s="550"/>
    </row>
    <row r="436" spans="1:33" ht="71.849999999999994" customHeight="1">
      <c r="A436" s="1151"/>
      <c r="B436" s="1151"/>
      <c r="C436" s="1151"/>
      <c r="D436" s="1151"/>
      <c r="E436" s="1151"/>
      <c r="F436" s="1151"/>
      <c r="G436" s="1151"/>
      <c r="H436" s="554">
        <v>7</v>
      </c>
      <c r="I436" s="560" t="s">
        <v>4781</v>
      </c>
      <c r="J436" s="566" t="s">
        <v>5602</v>
      </c>
      <c r="Q436" s="550"/>
      <c r="R436" s="550"/>
      <c r="S436" s="550"/>
      <c r="T436" s="550"/>
      <c r="U436" s="550"/>
      <c r="V436" s="550"/>
      <c r="W436" s="550"/>
      <c r="X436" s="550"/>
      <c r="Y436" s="550"/>
      <c r="Z436" s="550"/>
      <c r="AA436" s="550"/>
      <c r="AB436" s="550"/>
      <c r="AC436" s="550"/>
      <c r="AD436" s="550"/>
      <c r="AE436" s="550"/>
      <c r="AF436" s="550"/>
      <c r="AG436" s="550"/>
    </row>
    <row r="437" spans="1:33" ht="71.849999999999994" customHeight="1">
      <c r="A437" s="1151"/>
      <c r="B437" s="1151"/>
      <c r="C437" s="1151"/>
      <c r="D437" s="1151"/>
      <c r="E437" s="1151"/>
      <c r="F437" s="1151"/>
      <c r="G437" s="1151"/>
      <c r="H437" s="554">
        <v>8</v>
      </c>
      <c r="I437" s="560" t="s">
        <v>4780</v>
      </c>
      <c r="J437" s="566" t="s">
        <v>5603</v>
      </c>
      <c r="Q437" s="550"/>
      <c r="R437" s="550"/>
      <c r="S437" s="550"/>
      <c r="T437" s="550"/>
      <c r="U437" s="550"/>
      <c r="V437" s="550"/>
      <c r="W437" s="550"/>
      <c r="X437" s="550"/>
      <c r="Y437" s="550"/>
      <c r="Z437" s="550"/>
      <c r="AA437" s="550"/>
      <c r="AB437" s="550"/>
      <c r="AC437" s="550"/>
      <c r="AD437" s="550"/>
      <c r="AE437" s="550"/>
      <c r="AF437" s="550"/>
      <c r="AG437" s="550"/>
    </row>
    <row r="438" spans="1:33" ht="71.849999999999994" customHeight="1">
      <c r="A438" s="1151"/>
      <c r="B438" s="1151"/>
      <c r="C438" s="1151"/>
      <c r="D438" s="1151"/>
      <c r="E438" s="1151"/>
      <c r="F438" s="1151"/>
      <c r="G438" s="1151"/>
      <c r="H438" s="554">
        <v>9</v>
      </c>
      <c r="I438" s="560" t="s">
        <v>4722</v>
      </c>
      <c r="J438" s="566" t="s">
        <v>5604</v>
      </c>
      <c r="Q438" s="550"/>
      <c r="R438" s="550"/>
      <c r="S438" s="550"/>
      <c r="T438" s="550"/>
      <c r="U438" s="550"/>
      <c r="V438" s="550"/>
      <c r="W438" s="550"/>
      <c r="X438" s="550"/>
      <c r="Y438" s="550"/>
      <c r="Z438" s="550"/>
      <c r="AA438" s="550"/>
      <c r="AB438" s="550"/>
      <c r="AC438" s="550"/>
      <c r="AD438" s="550"/>
      <c r="AE438" s="550"/>
      <c r="AF438" s="550"/>
      <c r="AG438" s="550"/>
    </row>
    <row r="439" spans="1:33" ht="71.849999999999994" customHeight="1">
      <c r="A439" s="1151"/>
      <c r="B439" s="1151"/>
      <c r="C439" s="1151"/>
      <c r="D439" s="1151"/>
      <c r="E439" s="1151"/>
      <c r="F439" s="1151"/>
      <c r="G439" s="1151"/>
      <c r="H439" s="554">
        <v>10</v>
      </c>
      <c r="I439" s="560" t="s">
        <v>4721</v>
      </c>
      <c r="J439" s="566" t="s">
        <v>5605</v>
      </c>
      <c r="Q439" s="550"/>
      <c r="R439" s="550"/>
      <c r="S439" s="550"/>
      <c r="T439" s="550"/>
      <c r="U439" s="550"/>
      <c r="V439" s="550"/>
      <c r="W439" s="550"/>
      <c r="X439" s="550"/>
      <c r="Y439" s="550"/>
      <c r="Z439" s="550"/>
      <c r="AA439" s="550"/>
      <c r="AB439" s="550"/>
      <c r="AC439" s="550"/>
      <c r="AD439" s="550"/>
      <c r="AE439" s="550"/>
      <c r="AF439" s="550"/>
      <c r="AG439" s="550"/>
    </row>
    <row r="440" spans="1:33" ht="71.849999999999994" customHeight="1">
      <c r="A440" s="1151"/>
      <c r="B440" s="1151"/>
      <c r="C440" s="1151"/>
      <c r="D440" s="1151"/>
      <c r="E440" s="1151"/>
      <c r="F440" s="1151"/>
      <c r="G440" s="1151"/>
      <c r="H440" s="554">
        <v>11</v>
      </c>
      <c r="I440" s="560" t="s">
        <v>4662</v>
      </c>
      <c r="J440" s="566" t="s">
        <v>5496</v>
      </c>
      <c r="Q440" s="550"/>
      <c r="R440" s="550"/>
      <c r="S440" s="550"/>
      <c r="T440" s="550"/>
      <c r="U440" s="550"/>
      <c r="V440" s="550"/>
      <c r="W440" s="550"/>
      <c r="X440" s="550"/>
      <c r="Y440" s="550"/>
      <c r="Z440" s="550"/>
      <c r="AA440" s="550"/>
      <c r="AB440" s="550"/>
      <c r="AC440" s="550"/>
      <c r="AD440" s="550"/>
      <c r="AE440" s="550"/>
      <c r="AF440" s="550"/>
      <c r="AG440" s="550"/>
    </row>
    <row r="441" spans="1:33" ht="71.849999999999994" customHeight="1">
      <c r="A441" s="1151"/>
      <c r="B441" s="1151"/>
      <c r="C441" s="1151"/>
      <c r="D441" s="1151"/>
      <c r="E441" s="1151"/>
      <c r="F441" s="1151"/>
      <c r="G441" s="1151"/>
      <c r="H441" s="554">
        <v>12</v>
      </c>
      <c r="I441" s="560" t="s">
        <v>4450</v>
      </c>
      <c r="J441" s="566" t="s">
        <v>5361</v>
      </c>
      <c r="Q441" s="550"/>
      <c r="R441" s="550"/>
      <c r="S441" s="550"/>
      <c r="T441" s="550"/>
      <c r="U441" s="550"/>
      <c r="V441" s="550"/>
      <c r="W441" s="550"/>
      <c r="X441" s="550"/>
      <c r="Y441" s="550"/>
      <c r="Z441" s="550"/>
      <c r="AA441" s="550"/>
      <c r="AB441" s="550"/>
      <c r="AC441" s="550"/>
      <c r="AD441" s="550"/>
      <c r="AE441" s="550"/>
      <c r="AF441" s="550"/>
      <c r="AG441" s="550"/>
    </row>
    <row r="442" spans="1:33" ht="71.849999999999994" customHeight="1">
      <c r="A442" s="1151"/>
      <c r="B442" s="1151"/>
      <c r="C442" s="1151"/>
      <c r="D442" s="1151"/>
      <c r="E442" s="1151"/>
      <c r="F442" s="1151"/>
      <c r="G442" s="1151"/>
      <c r="H442" s="554">
        <v>13</v>
      </c>
      <c r="I442" s="560" t="s">
        <v>4519</v>
      </c>
      <c r="J442" s="566" t="s">
        <v>5362</v>
      </c>
      <c r="Q442" s="550"/>
      <c r="R442" s="550"/>
      <c r="S442" s="550"/>
      <c r="T442" s="550"/>
      <c r="U442" s="550"/>
      <c r="V442" s="550"/>
      <c r="W442" s="550"/>
      <c r="X442" s="550"/>
      <c r="Y442" s="550"/>
      <c r="Z442" s="550"/>
      <c r="AA442" s="550"/>
      <c r="AB442" s="550"/>
      <c r="AC442" s="550"/>
      <c r="AD442" s="550"/>
      <c r="AE442" s="550"/>
      <c r="AF442" s="550"/>
      <c r="AG442" s="550"/>
    </row>
    <row r="443" spans="1:33" ht="71.849999999999994" customHeight="1">
      <c r="A443" s="1151"/>
      <c r="B443" s="1151"/>
      <c r="C443" s="1151"/>
      <c r="D443" s="1151"/>
      <c r="E443" s="1151"/>
      <c r="F443" s="1151"/>
      <c r="G443" s="1151"/>
      <c r="H443" s="554">
        <v>14</v>
      </c>
      <c r="I443" s="560" t="s">
        <v>4779</v>
      </c>
      <c r="J443" s="566" t="s">
        <v>5606</v>
      </c>
      <c r="Q443" s="550"/>
      <c r="R443" s="550"/>
      <c r="S443" s="550"/>
      <c r="T443" s="550"/>
      <c r="U443" s="550"/>
      <c r="V443" s="550"/>
      <c r="W443" s="550"/>
      <c r="X443" s="550"/>
      <c r="Y443" s="550"/>
      <c r="Z443" s="550"/>
      <c r="AA443" s="550"/>
      <c r="AB443" s="550"/>
      <c r="AC443" s="550"/>
      <c r="AD443" s="550"/>
      <c r="AE443" s="550"/>
      <c r="AF443" s="550"/>
      <c r="AG443" s="550"/>
    </row>
    <row r="444" spans="1:33" ht="71.849999999999994" customHeight="1">
      <c r="A444" s="1151"/>
      <c r="B444" s="1151"/>
      <c r="C444" s="1151"/>
      <c r="D444" s="1151"/>
      <c r="E444" s="1151"/>
      <c r="F444" s="1151"/>
      <c r="G444" s="1151"/>
      <c r="H444" s="554">
        <v>15</v>
      </c>
      <c r="I444" s="560" t="s">
        <v>4524</v>
      </c>
      <c r="J444" s="566" t="s">
        <v>5606</v>
      </c>
      <c r="Q444" s="550"/>
      <c r="R444" s="550"/>
      <c r="S444" s="550"/>
      <c r="T444" s="550"/>
      <c r="U444" s="550"/>
      <c r="V444" s="550"/>
      <c r="W444" s="550"/>
      <c r="X444" s="550"/>
      <c r="Y444" s="550"/>
      <c r="Z444" s="550"/>
      <c r="AA444" s="550"/>
      <c r="AB444" s="550"/>
      <c r="AC444" s="550"/>
      <c r="AD444" s="550"/>
      <c r="AE444" s="550"/>
      <c r="AF444" s="550"/>
      <c r="AG444" s="550"/>
    </row>
    <row r="445" spans="1:33" ht="71.849999999999994" customHeight="1">
      <c r="A445" s="1152" t="s">
        <v>5607</v>
      </c>
      <c r="B445" s="1152"/>
      <c r="C445" s="1152"/>
      <c r="D445" s="1152"/>
      <c r="E445" s="1152"/>
      <c r="F445" s="1152"/>
      <c r="G445" s="1152"/>
      <c r="H445" s="1152"/>
      <c r="I445" s="1152"/>
      <c r="J445" s="1152"/>
      <c r="Q445" s="550"/>
      <c r="R445" s="550"/>
      <c r="S445" s="550"/>
      <c r="T445" s="550"/>
      <c r="U445" s="550"/>
      <c r="V445" s="550"/>
      <c r="W445" s="550"/>
      <c r="X445" s="550"/>
      <c r="Y445" s="550"/>
      <c r="Z445" s="550"/>
      <c r="AA445" s="550"/>
      <c r="AB445" s="550"/>
      <c r="AC445" s="550"/>
      <c r="AD445" s="550"/>
      <c r="AE445" s="550"/>
      <c r="AF445" s="550"/>
      <c r="AG445" s="550"/>
    </row>
    <row r="446" spans="1:33" ht="71.849999999999994" customHeight="1">
      <c r="A446" s="1151"/>
      <c r="B446" s="1151"/>
      <c r="C446" s="1151"/>
      <c r="D446" s="1151"/>
      <c r="E446" s="1151"/>
      <c r="F446" s="1151"/>
      <c r="G446" s="1151"/>
      <c r="H446" s="557" t="s">
        <v>4439</v>
      </c>
      <c r="I446" s="558" t="s">
        <v>5279</v>
      </c>
      <c r="J446" s="552" t="s">
        <v>3922</v>
      </c>
      <c r="Q446" s="550"/>
      <c r="R446" s="550"/>
      <c r="S446" s="550"/>
      <c r="T446" s="550"/>
      <c r="U446" s="550"/>
      <c r="V446" s="550"/>
      <c r="W446" s="550"/>
      <c r="X446" s="550"/>
      <c r="Y446" s="550"/>
      <c r="Z446" s="550"/>
      <c r="AA446" s="550"/>
      <c r="AB446" s="550"/>
      <c r="AC446" s="550"/>
      <c r="AD446" s="550"/>
      <c r="AE446" s="550"/>
      <c r="AF446" s="550"/>
      <c r="AG446" s="550"/>
    </row>
    <row r="447" spans="1:33" ht="71.849999999999994" customHeight="1">
      <c r="A447" s="1151"/>
      <c r="B447" s="1151"/>
      <c r="C447" s="1151"/>
      <c r="D447" s="1151"/>
      <c r="E447" s="1151"/>
      <c r="F447" s="1151"/>
      <c r="G447" s="1151"/>
      <c r="H447" s="554">
        <v>1</v>
      </c>
      <c r="I447" s="560" t="s">
        <v>4483</v>
      </c>
      <c r="J447" s="566" t="s">
        <v>5307</v>
      </c>
      <c r="Q447" s="550"/>
      <c r="R447" s="550"/>
      <c r="S447" s="550"/>
      <c r="T447" s="550"/>
      <c r="U447" s="550"/>
      <c r="V447" s="550"/>
      <c r="W447" s="550"/>
      <c r="X447" s="550"/>
      <c r="Y447" s="550"/>
      <c r="Z447" s="550"/>
      <c r="AA447" s="550"/>
      <c r="AB447" s="550"/>
      <c r="AC447" s="550"/>
      <c r="AD447" s="550"/>
      <c r="AE447" s="550"/>
      <c r="AF447" s="550"/>
      <c r="AG447" s="550"/>
    </row>
    <row r="448" spans="1:33" ht="71.849999999999994" customHeight="1">
      <c r="A448" s="1151"/>
      <c r="B448" s="1151"/>
      <c r="C448" s="1151"/>
      <c r="D448" s="1151"/>
      <c r="E448" s="1151"/>
      <c r="F448" s="1151"/>
      <c r="G448" s="1151"/>
      <c r="H448" s="554">
        <v>2</v>
      </c>
      <c r="I448" s="560" t="s">
        <v>4743</v>
      </c>
      <c r="J448" s="566" t="s">
        <v>5608</v>
      </c>
      <c r="Q448" s="550"/>
      <c r="R448" s="550"/>
      <c r="S448" s="550"/>
      <c r="T448" s="550"/>
      <c r="U448" s="550"/>
      <c r="V448" s="550"/>
      <c r="W448" s="550"/>
      <c r="X448" s="550"/>
      <c r="Y448" s="550"/>
      <c r="Z448" s="550"/>
      <c r="AA448" s="550"/>
      <c r="AB448" s="550"/>
      <c r="AC448" s="550"/>
      <c r="AD448" s="550"/>
      <c r="AE448" s="550"/>
      <c r="AF448" s="550"/>
      <c r="AG448" s="550"/>
    </row>
    <row r="449" spans="1:33" ht="71.849999999999994" customHeight="1">
      <c r="A449" s="1151"/>
      <c r="B449" s="1151"/>
      <c r="C449" s="1151"/>
      <c r="D449" s="1151"/>
      <c r="E449" s="1151"/>
      <c r="F449" s="1151"/>
      <c r="G449" s="1151"/>
      <c r="H449" s="554">
        <v>3</v>
      </c>
      <c r="I449" s="560" t="s">
        <v>4744</v>
      </c>
      <c r="J449" s="566" t="s">
        <v>5609</v>
      </c>
      <c r="Q449" s="550"/>
      <c r="R449" s="550"/>
      <c r="S449" s="550"/>
      <c r="T449" s="550"/>
      <c r="U449" s="550"/>
      <c r="V449" s="550"/>
      <c r="W449" s="550"/>
      <c r="X449" s="550"/>
      <c r="Y449" s="550"/>
      <c r="Z449" s="550"/>
      <c r="AA449" s="550"/>
      <c r="AB449" s="550"/>
      <c r="AC449" s="550"/>
      <c r="AD449" s="550"/>
      <c r="AE449" s="550"/>
      <c r="AF449" s="550"/>
      <c r="AG449" s="550"/>
    </row>
    <row r="450" spans="1:33" ht="71.849999999999994" customHeight="1">
      <c r="A450" s="1151"/>
      <c r="B450" s="1151"/>
      <c r="C450" s="1151"/>
      <c r="D450" s="1151"/>
      <c r="E450" s="1151"/>
      <c r="F450" s="1151"/>
      <c r="G450" s="1151"/>
      <c r="H450" s="554">
        <v>4</v>
      </c>
      <c r="I450" s="560" t="s">
        <v>4746</v>
      </c>
      <c r="J450" s="566" t="s">
        <v>5610</v>
      </c>
      <c r="Q450" s="550"/>
      <c r="R450" s="550"/>
      <c r="S450" s="550"/>
      <c r="T450" s="550"/>
      <c r="U450" s="550"/>
      <c r="V450" s="550"/>
      <c r="W450" s="550"/>
      <c r="X450" s="550"/>
      <c r="Y450" s="550"/>
      <c r="Z450" s="550"/>
      <c r="AA450" s="550"/>
      <c r="AB450" s="550"/>
      <c r="AC450" s="550"/>
      <c r="AD450" s="550"/>
      <c r="AE450" s="550"/>
      <c r="AF450" s="550"/>
      <c r="AG450" s="550"/>
    </row>
    <row r="451" spans="1:33" ht="71.849999999999994" customHeight="1">
      <c r="A451" s="1151"/>
      <c r="B451" s="1151"/>
      <c r="C451" s="1151"/>
      <c r="D451" s="1151"/>
      <c r="E451" s="1151"/>
      <c r="F451" s="1151"/>
      <c r="G451" s="1151"/>
      <c r="H451" s="554">
        <v>5</v>
      </c>
      <c r="I451" s="560" t="s">
        <v>4745</v>
      </c>
      <c r="J451" s="566" t="s">
        <v>5611</v>
      </c>
      <c r="Q451" s="550"/>
      <c r="R451" s="550"/>
      <c r="S451" s="550"/>
      <c r="T451" s="550"/>
      <c r="U451" s="550"/>
      <c r="V451" s="550"/>
      <c r="W451" s="550"/>
      <c r="X451" s="550"/>
      <c r="Y451" s="550"/>
      <c r="Z451" s="550"/>
      <c r="AA451" s="550"/>
      <c r="AB451" s="550"/>
      <c r="AC451" s="550"/>
      <c r="AD451" s="550"/>
      <c r="AE451" s="550"/>
      <c r="AF451" s="550"/>
      <c r="AG451" s="550"/>
    </row>
    <row r="452" spans="1:33" ht="71.849999999999994" customHeight="1">
      <c r="A452" s="1151"/>
      <c r="B452" s="1151"/>
      <c r="C452" s="1151"/>
      <c r="D452" s="1151"/>
      <c r="E452" s="1151"/>
      <c r="F452" s="1151"/>
      <c r="G452" s="1151"/>
      <c r="H452" s="554">
        <v>6</v>
      </c>
      <c r="I452" s="560" t="s">
        <v>4742</v>
      </c>
      <c r="J452" s="566" t="s">
        <v>5612</v>
      </c>
      <c r="Q452" s="550"/>
      <c r="R452" s="550"/>
      <c r="S452" s="550"/>
      <c r="T452" s="550"/>
      <c r="U452" s="550"/>
      <c r="V452" s="550"/>
      <c r="W452" s="550"/>
      <c r="X452" s="550"/>
      <c r="Y452" s="550"/>
      <c r="Z452" s="550"/>
      <c r="AA452" s="550"/>
      <c r="AB452" s="550"/>
      <c r="AC452" s="550"/>
      <c r="AD452" s="550"/>
      <c r="AE452" s="550"/>
      <c r="AF452" s="550"/>
      <c r="AG452" s="550"/>
    </row>
    <row r="453" spans="1:33" ht="71.849999999999994" customHeight="1">
      <c r="A453" s="1151"/>
      <c r="B453" s="1151"/>
      <c r="C453" s="1151"/>
      <c r="D453" s="1151"/>
      <c r="E453" s="1151"/>
      <c r="F453" s="1151"/>
      <c r="G453" s="1151"/>
      <c r="H453" s="554">
        <v>7</v>
      </c>
      <c r="I453" s="560" t="s">
        <v>4453</v>
      </c>
      <c r="J453" s="566" t="s">
        <v>5606</v>
      </c>
      <c r="Q453" s="550"/>
      <c r="R453" s="550"/>
      <c r="S453" s="550"/>
      <c r="T453" s="550"/>
      <c r="U453" s="550"/>
      <c r="V453" s="550"/>
      <c r="W453" s="550"/>
      <c r="X453" s="550"/>
      <c r="Y453" s="550"/>
      <c r="Z453" s="550"/>
      <c r="AA453" s="550"/>
      <c r="AB453" s="550"/>
      <c r="AC453" s="550"/>
      <c r="AD453" s="550"/>
      <c r="AE453" s="550"/>
      <c r="AF453" s="550"/>
      <c r="AG453" s="550"/>
    </row>
    <row r="454" spans="1:33" ht="71.849999999999994" customHeight="1">
      <c r="A454" s="1151"/>
      <c r="B454" s="1151"/>
      <c r="C454" s="1151"/>
      <c r="D454" s="1151"/>
      <c r="E454" s="1151"/>
      <c r="F454" s="1151"/>
      <c r="G454" s="1151"/>
      <c r="H454" s="554">
        <v>8</v>
      </c>
      <c r="I454" s="560" t="s">
        <v>5613</v>
      </c>
      <c r="J454" s="566" t="s">
        <v>5361</v>
      </c>
      <c r="Q454" s="550"/>
      <c r="R454" s="550"/>
      <c r="S454" s="550"/>
      <c r="T454" s="550"/>
      <c r="U454" s="550"/>
      <c r="V454" s="550"/>
      <c r="W454" s="550"/>
      <c r="X454" s="550"/>
      <c r="Y454" s="550"/>
      <c r="Z454" s="550"/>
      <c r="AA454" s="550"/>
      <c r="AB454" s="550"/>
      <c r="AC454" s="550"/>
      <c r="AD454" s="550"/>
      <c r="AE454" s="550"/>
      <c r="AF454" s="550"/>
      <c r="AG454" s="550"/>
    </row>
    <row r="455" spans="1:33" ht="71.849999999999994" customHeight="1">
      <c r="A455" s="1151"/>
      <c r="B455" s="1151"/>
      <c r="C455" s="1151"/>
      <c r="D455" s="1151"/>
      <c r="E455" s="1151"/>
      <c r="F455" s="1151"/>
      <c r="G455" s="1151"/>
      <c r="H455" s="554">
        <v>9</v>
      </c>
      <c r="I455" s="560" t="s">
        <v>4778</v>
      </c>
      <c r="J455" s="566" t="s">
        <v>5614</v>
      </c>
      <c r="Q455" s="550"/>
      <c r="R455" s="550"/>
      <c r="S455" s="550"/>
      <c r="T455" s="550"/>
      <c r="U455" s="550"/>
      <c r="V455" s="550"/>
      <c r="W455" s="550"/>
      <c r="X455" s="550"/>
      <c r="Y455" s="550"/>
      <c r="Z455" s="550"/>
      <c r="AA455" s="550"/>
      <c r="AB455" s="550"/>
      <c r="AC455" s="550"/>
      <c r="AD455" s="550"/>
      <c r="AE455" s="550"/>
      <c r="AF455" s="550"/>
      <c r="AG455" s="550"/>
    </row>
    <row r="456" spans="1:33" ht="71.849999999999994" customHeight="1">
      <c r="A456" s="1151"/>
      <c r="B456" s="1151"/>
      <c r="C456" s="1151"/>
      <c r="D456" s="1151"/>
      <c r="E456" s="1151"/>
      <c r="F456" s="1151"/>
      <c r="G456" s="1151"/>
      <c r="H456" s="554">
        <v>10</v>
      </c>
      <c r="I456" s="560" t="s">
        <v>4777</v>
      </c>
      <c r="J456" s="566" t="s">
        <v>5615</v>
      </c>
      <c r="Q456" s="550"/>
      <c r="R456" s="550"/>
      <c r="S456" s="550"/>
      <c r="T456" s="550"/>
      <c r="U456" s="550"/>
      <c r="V456" s="550"/>
      <c r="W456" s="550"/>
      <c r="X456" s="550"/>
      <c r="Y456" s="550"/>
      <c r="Z456" s="550"/>
      <c r="AA456" s="550"/>
      <c r="AB456" s="550"/>
      <c r="AC456" s="550"/>
      <c r="AD456" s="550"/>
      <c r="AE456" s="550"/>
      <c r="AF456" s="550"/>
      <c r="AG456" s="550"/>
    </row>
    <row r="457" spans="1:33" ht="71.849999999999994" customHeight="1">
      <c r="A457" s="1152" t="s">
        <v>5616</v>
      </c>
      <c r="B457" s="1152"/>
      <c r="C457" s="1152"/>
      <c r="D457" s="1152"/>
      <c r="E457" s="1152"/>
      <c r="F457" s="1152"/>
      <c r="G457" s="1152"/>
      <c r="H457" s="1152"/>
      <c r="I457" s="1152"/>
      <c r="J457" s="1152"/>
      <c r="Q457" s="550"/>
      <c r="R457" s="550"/>
      <c r="S457" s="550"/>
      <c r="T457" s="550"/>
      <c r="U457" s="550"/>
      <c r="V457" s="550"/>
      <c r="W457" s="550"/>
      <c r="X457" s="550"/>
      <c r="Y457" s="550"/>
      <c r="Z457" s="550"/>
      <c r="AA457" s="550"/>
      <c r="AB457" s="550"/>
      <c r="AC457" s="550"/>
      <c r="AD457" s="550"/>
      <c r="AE457" s="550"/>
      <c r="AF457" s="550"/>
      <c r="AG457" s="550"/>
    </row>
    <row r="458" spans="1:33" ht="71.849999999999994" customHeight="1">
      <c r="A458" s="1151"/>
      <c r="B458" s="1151"/>
      <c r="C458" s="1151"/>
      <c r="D458" s="1151"/>
      <c r="E458" s="1151"/>
      <c r="F458" s="1151"/>
      <c r="G458" s="1151"/>
      <c r="H458" s="557" t="s">
        <v>4439</v>
      </c>
      <c r="I458" s="558" t="s">
        <v>5279</v>
      </c>
      <c r="J458" s="552" t="s">
        <v>3922</v>
      </c>
      <c r="Q458" s="550"/>
      <c r="R458" s="550"/>
      <c r="S458" s="550"/>
      <c r="T458" s="550"/>
      <c r="U458" s="550"/>
      <c r="V458" s="550"/>
      <c r="W458" s="550"/>
      <c r="X458" s="550"/>
      <c r="Y458" s="550"/>
      <c r="Z458" s="550"/>
      <c r="AA458" s="550"/>
      <c r="AB458" s="550"/>
      <c r="AC458" s="550"/>
      <c r="AD458" s="550"/>
      <c r="AE458" s="550"/>
      <c r="AF458" s="550"/>
      <c r="AG458" s="550"/>
    </row>
    <row r="459" spans="1:33" ht="71.849999999999994" customHeight="1">
      <c r="A459" s="1151"/>
      <c r="B459" s="1151"/>
      <c r="C459" s="1151"/>
      <c r="D459" s="1151"/>
      <c r="E459" s="1151"/>
      <c r="F459" s="1151"/>
      <c r="G459" s="1151"/>
      <c r="H459" s="554">
        <v>1</v>
      </c>
      <c r="I459" s="560" t="s">
        <v>4736</v>
      </c>
      <c r="J459" s="563" t="s">
        <v>5617</v>
      </c>
      <c r="Q459" s="550"/>
      <c r="R459" s="550"/>
      <c r="S459" s="550"/>
      <c r="T459" s="550"/>
      <c r="U459" s="550"/>
      <c r="V459" s="550"/>
      <c r="W459" s="550"/>
      <c r="X459" s="550"/>
      <c r="Y459" s="550"/>
      <c r="Z459" s="550"/>
      <c r="AA459" s="550"/>
      <c r="AB459" s="550"/>
      <c r="AC459" s="550"/>
      <c r="AD459" s="550"/>
      <c r="AE459" s="550"/>
      <c r="AF459" s="550"/>
      <c r="AG459" s="550"/>
    </row>
    <row r="460" spans="1:33" ht="71.849999999999994" customHeight="1">
      <c r="A460" s="1151"/>
      <c r="B460" s="1151"/>
      <c r="C460" s="1151"/>
      <c r="D460" s="1151"/>
      <c r="E460" s="1151"/>
      <c r="F460" s="1151"/>
      <c r="G460" s="1151"/>
      <c r="H460" s="554">
        <v>2</v>
      </c>
      <c r="I460" s="560" t="s">
        <v>4759</v>
      </c>
      <c r="J460" s="563" t="s">
        <v>5618</v>
      </c>
      <c r="Q460" s="550"/>
      <c r="R460" s="550"/>
      <c r="S460" s="550"/>
      <c r="T460" s="550"/>
      <c r="U460" s="550"/>
      <c r="V460" s="550"/>
      <c r="W460" s="550"/>
      <c r="X460" s="550"/>
      <c r="Y460" s="550"/>
      <c r="Z460" s="550"/>
      <c r="AA460" s="550"/>
      <c r="AB460" s="550"/>
      <c r="AC460" s="550"/>
      <c r="AD460" s="550"/>
      <c r="AE460" s="550"/>
      <c r="AF460" s="550"/>
      <c r="AG460" s="550"/>
    </row>
    <row r="461" spans="1:33" ht="71.849999999999994" customHeight="1">
      <c r="A461" s="1151"/>
      <c r="B461" s="1151"/>
      <c r="C461" s="1151"/>
      <c r="D461" s="1151"/>
      <c r="E461" s="1151"/>
      <c r="F461" s="1151"/>
      <c r="G461" s="1151"/>
      <c r="H461" s="554">
        <v>3</v>
      </c>
      <c r="I461" s="560" t="s">
        <v>4497</v>
      </c>
      <c r="J461" s="563" t="s">
        <v>4390</v>
      </c>
      <c r="Q461" s="550"/>
      <c r="R461" s="550"/>
      <c r="S461" s="550"/>
      <c r="T461" s="550"/>
      <c r="U461" s="550"/>
      <c r="V461" s="550"/>
      <c r="W461" s="550"/>
      <c r="X461" s="550"/>
      <c r="Y461" s="550"/>
      <c r="Z461" s="550"/>
      <c r="AA461" s="550"/>
      <c r="AB461" s="550"/>
      <c r="AC461" s="550"/>
      <c r="AD461" s="550"/>
      <c r="AE461" s="550"/>
      <c r="AF461" s="550"/>
      <c r="AG461" s="550"/>
    </row>
    <row r="462" spans="1:33" ht="71.849999999999994" customHeight="1">
      <c r="A462" s="1151"/>
      <c r="B462" s="1151"/>
      <c r="C462" s="1151"/>
      <c r="D462" s="1151"/>
      <c r="E462" s="1151"/>
      <c r="F462" s="1151"/>
      <c r="G462" s="1151"/>
      <c r="H462" s="554">
        <v>4</v>
      </c>
      <c r="I462" s="560" t="s">
        <v>4737</v>
      </c>
      <c r="J462" s="563" t="s">
        <v>5619</v>
      </c>
      <c r="Q462" s="550"/>
      <c r="R462" s="550"/>
      <c r="S462" s="550"/>
      <c r="T462" s="550"/>
      <c r="U462" s="550"/>
      <c r="V462" s="550"/>
      <c r="W462" s="550"/>
      <c r="X462" s="550"/>
      <c r="Y462" s="550"/>
      <c r="Z462" s="550"/>
      <c r="AA462" s="550"/>
      <c r="AB462" s="550"/>
      <c r="AC462" s="550"/>
      <c r="AD462" s="550"/>
      <c r="AE462" s="550"/>
      <c r="AF462" s="550"/>
      <c r="AG462" s="550"/>
    </row>
    <row r="463" spans="1:33" ht="71.849999999999994" customHeight="1">
      <c r="A463" s="1151"/>
      <c r="B463" s="1151"/>
      <c r="C463" s="1151"/>
      <c r="D463" s="1151"/>
      <c r="E463" s="1151"/>
      <c r="F463" s="1151"/>
      <c r="G463" s="1151"/>
      <c r="H463" s="554">
        <v>5</v>
      </c>
      <c r="I463" s="560" t="s">
        <v>4776</v>
      </c>
      <c r="J463" s="563" t="s">
        <v>5481</v>
      </c>
      <c r="Q463" s="550"/>
      <c r="R463" s="550"/>
      <c r="S463" s="550"/>
      <c r="T463" s="550"/>
      <c r="U463" s="550"/>
      <c r="V463" s="550"/>
      <c r="W463" s="550"/>
      <c r="X463" s="550"/>
      <c r="Y463" s="550"/>
      <c r="Z463" s="550"/>
      <c r="AA463" s="550"/>
      <c r="AB463" s="550"/>
      <c r="AC463" s="550"/>
      <c r="AD463" s="550"/>
      <c r="AE463" s="550"/>
      <c r="AF463" s="550"/>
      <c r="AG463" s="550"/>
    </row>
    <row r="464" spans="1:33" ht="71.849999999999994" customHeight="1">
      <c r="A464" s="1151"/>
      <c r="B464" s="1151"/>
      <c r="C464" s="1151"/>
      <c r="D464" s="1151"/>
      <c r="E464" s="1151"/>
      <c r="F464" s="1151"/>
      <c r="G464" s="1151"/>
      <c r="H464" s="554">
        <v>6</v>
      </c>
      <c r="I464" s="560" t="s">
        <v>4725</v>
      </c>
      <c r="J464" s="563" t="s">
        <v>5620</v>
      </c>
      <c r="Q464" s="550"/>
      <c r="R464" s="550"/>
      <c r="S464" s="550"/>
      <c r="T464" s="550"/>
      <c r="U464" s="550"/>
      <c r="V464" s="550"/>
      <c r="W464" s="550"/>
      <c r="X464" s="550"/>
      <c r="Y464" s="550"/>
      <c r="Z464" s="550"/>
      <c r="AA464" s="550"/>
      <c r="AB464" s="550"/>
      <c r="AC464" s="550"/>
      <c r="AD464" s="550"/>
      <c r="AE464" s="550"/>
      <c r="AF464" s="550"/>
      <c r="AG464" s="550"/>
    </row>
    <row r="465" spans="1:33" ht="71.849999999999994" customHeight="1">
      <c r="A465" s="1151"/>
      <c r="B465" s="1151"/>
      <c r="C465" s="1151"/>
      <c r="D465" s="1151"/>
      <c r="E465" s="1151"/>
      <c r="F465" s="1151"/>
      <c r="G465" s="1151"/>
      <c r="H465" s="554">
        <v>7</v>
      </c>
      <c r="I465" s="560" t="s">
        <v>4532</v>
      </c>
      <c r="J465" s="563" t="s">
        <v>5348</v>
      </c>
      <c r="Q465" s="550"/>
      <c r="R465" s="550"/>
      <c r="S465" s="550"/>
      <c r="T465" s="550"/>
      <c r="U465" s="550"/>
      <c r="V465" s="550"/>
      <c r="W465" s="550"/>
      <c r="X465" s="550"/>
      <c r="Y465" s="550"/>
      <c r="Z465" s="550"/>
      <c r="AA465" s="550"/>
      <c r="AB465" s="550"/>
      <c r="AC465" s="550"/>
      <c r="AD465" s="550"/>
      <c r="AE465" s="550"/>
      <c r="AF465" s="550"/>
      <c r="AG465" s="550"/>
    </row>
    <row r="466" spans="1:33" ht="71.849999999999994" customHeight="1">
      <c r="A466" s="1151"/>
      <c r="B466" s="1151"/>
      <c r="C466" s="1151"/>
      <c r="D466" s="1151"/>
      <c r="E466" s="1151"/>
      <c r="F466" s="1151"/>
      <c r="G466" s="1151"/>
      <c r="H466" s="554">
        <v>8</v>
      </c>
      <c r="I466" s="560" t="s">
        <v>4775</v>
      </c>
      <c r="J466" s="563" t="s">
        <v>5621</v>
      </c>
      <c r="Q466" s="550"/>
      <c r="R466" s="550"/>
      <c r="S466" s="550"/>
      <c r="T466" s="550"/>
      <c r="U466" s="550"/>
      <c r="V466" s="550"/>
      <c r="W466" s="550"/>
      <c r="X466" s="550"/>
      <c r="Y466" s="550"/>
      <c r="Z466" s="550"/>
      <c r="AA466" s="550"/>
      <c r="AB466" s="550"/>
      <c r="AC466" s="550"/>
      <c r="AD466" s="550"/>
      <c r="AE466" s="550"/>
      <c r="AF466" s="550"/>
      <c r="AG466" s="550"/>
    </row>
    <row r="467" spans="1:33" ht="71.849999999999994" customHeight="1">
      <c r="A467" s="1151"/>
      <c r="B467" s="1151"/>
      <c r="C467" s="1151"/>
      <c r="D467" s="1151"/>
      <c r="E467" s="1151"/>
      <c r="F467" s="1151"/>
      <c r="G467" s="1151"/>
      <c r="H467" s="554">
        <v>9</v>
      </c>
      <c r="I467" s="560" t="s">
        <v>4774</v>
      </c>
      <c r="J467" s="563" t="s">
        <v>4938</v>
      </c>
      <c r="Q467" s="550"/>
      <c r="R467" s="550"/>
      <c r="S467" s="550"/>
      <c r="T467" s="550"/>
      <c r="U467" s="550"/>
      <c r="V467" s="550"/>
      <c r="W467" s="550"/>
      <c r="X467" s="550"/>
      <c r="Y467" s="550"/>
      <c r="Z467" s="550"/>
      <c r="AA467" s="550"/>
      <c r="AB467" s="550"/>
      <c r="AC467" s="550"/>
      <c r="AD467" s="550"/>
      <c r="AE467" s="550"/>
      <c r="AF467" s="550"/>
      <c r="AG467" s="550"/>
    </row>
    <row r="468" spans="1:33" ht="71.849999999999994" customHeight="1">
      <c r="A468" s="1151"/>
      <c r="B468" s="1151"/>
      <c r="C468" s="1151"/>
      <c r="D468" s="1151"/>
      <c r="E468" s="1151"/>
      <c r="F468" s="1151"/>
      <c r="G468" s="1151"/>
      <c r="H468" s="554">
        <v>10</v>
      </c>
      <c r="I468" s="560" t="s">
        <v>4773</v>
      </c>
      <c r="J468" s="563" t="s">
        <v>5622</v>
      </c>
      <c r="Q468" s="550"/>
      <c r="R468" s="550"/>
      <c r="S468" s="550"/>
      <c r="T468" s="550"/>
      <c r="U468" s="550"/>
      <c r="V468" s="550"/>
      <c r="W468" s="550"/>
      <c r="X468" s="550"/>
      <c r="Y468" s="550"/>
      <c r="Z468" s="550"/>
      <c r="AA468" s="550"/>
      <c r="AB468" s="550"/>
      <c r="AC468" s="550"/>
      <c r="AD468" s="550"/>
      <c r="AE468" s="550"/>
      <c r="AF468" s="550"/>
      <c r="AG468" s="550"/>
    </row>
    <row r="469" spans="1:33" ht="71.849999999999994" customHeight="1">
      <c r="A469" s="1151"/>
      <c r="B469" s="1151"/>
      <c r="C469" s="1151"/>
      <c r="D469" s="1151"/>
      <c r="E469" s="1151"/>
      <c r="F469" s="1151"/>
      <c r="G469" s="1151"/>
      <c r="H469" s="554">
        <v>11</v>
      </c>
      <c r="I469" s="560" t="s">
        <v>4772</v>
      </c>
      <c r="J469" s="563" t="s">
        <v>5623</v>
      </c>
      <c r="Q469" s="550"/>
      <c r="R469" s="550"/>
      <c r="S469" s="550"/>
      <c r="T469" s="550"/>
      <c r="U469" s="550"/>
      <c r="V469" s="550"/>
      <c r="W469" s="550"/>
      <c r="X469" s="550"/>
      <c r="Y469" s="550"/>
      <c r="Z469" s="550"/>
      <c r="AA469" s="550"/>
      <c r="AB469" s="550"/>
      <c r="AC469" s="550"/>
      <c r="AD469" s="550"/>
      <c r="AE469" s="550"/>
      <c r="AF469" s="550"/>
      <c r="AG469" s="550"/>
    </row>
    <row r="470" spans="1:33" ht="71.849999999999994" customHeight="1">
      <c r="A470" s="1151"/>
      <c r="B470" s="1151"/>
      <c r="C470" s="1151"/>
      <c r="D470" s="1151"/>
      <c r="E470" s="1151"/>
      <c r="F470" s="1151"/>
      <c r="G470" s="1151"/>
      <c r="H470" s="554">
        <v>12</v>
      </c>
      <c r="I470" s="560" t="s">
        <v>4771</v>
      </c>
      <c r="J470" s="563" t="s">
        <v>5624</v>
      </c>
      <c r="Q470" s="550"/>
      <c r="R470" s="550"/>
      <c r="S470" s="550"/>
      <c r="T470" s="550"/>
      <c r="U470" s="550"/>
      <c r="V470" s="550"/>
      <c r="W470" s="550"/>
      <c r="X470" s="550"/>
      <c r="Y470" s="550"/>
      <c r="Z470" s="550"/>
      <c r="AA470" s="550"/>
      <c r="AB470" s="550"/>
      <c r="AC470" s="550"/>
      <c r="AD470" s="550"/>
      <c r="AE470" s="550"/>
      <c r="AF470" s="550"/>
      <c r="AG470" s="550"/>
    </row>
    <row r="471" spans="1:33" ht="71.849999999999994" customHeight="1">
      <c r="A471" s="1151"/>
      <c r="B471" s="1151"/>
      <c r="C471" s="1151"/>
      <c r="D471" s="1151"/>
      <c r="E471" s="1151"/>
      <c r="F471" s="1151"/>
      <c r="G471" s="1151"/>
      <c r="H471" s="554">
        <v>13</v>
      </c>
      <c r="I471" s="560" t="s">
        <v>4770</v>
      </c>
      <c r="J471" s="563" t="s">
        <v>5625</v>
      </c>
      <c r="Q471" s="550"/>
      <c r="R471" s="550"/>
      <c r="S471" s="550"/>
      <c r="T471" s="550"/>
      <c r="U471" s="550"/>
      <c r="V471" s="550"/>
      <c r="W471" s="550"/>
      <c r="X471" s="550"/>
      <c r="Y471" s="550"/>
      <c r="Z471" s="550"/>
      <c r="AA471" s="550"/>
      <c r="AB471" s="550"/>
      <c r="AC471" s="550"/>
      <c r="AD471" s="550"/>
      <c r="AE471" s="550"/>
      <c r="AF471" s="550"/>
      <c r="AG471" s="550"/>
    </row>
    <row r="472" spans="1:33" ht="71.849999999999994" customHeight="1">
      <c r="A472" s="1151"/>
      <c r="B472" s="1151"/>
      <c r="C472" s="1151"/>
      <c r="D472" s="1151"/>
      <c r="E472" s="1151"/>
      <c r="F472" s="1151"/>
      <c r="G472" s="1151"/>
      <c r="H472" s="554">
        <v>14</v>
      </c>
      <c r="I472" s="560" t="s">
        <v>4769</v>
      </c>
      <c r="J472" s="563" t="s">
        <v>5626</v>
      </c>
      <c r="Q472" s="550"/>
      <c r="R472" s="550"/>
      <c r="S472" s="550"/>
      <c r="T472" s="550"/>
      <c r="U472" s="550"/>
      <c r="V472" s="550"/>
      <c r="W472" s="550"/>
      <c r="X472" s="550"/>
      <c r="Y472" s="550"/>
      <c r="Z472" s="550"/>
      <c r="AA472" s="550"/>
      <c r="AB472" s="550"/>
      <c r="AC472" s="550"/>
      <c r="AD472" s="550"/>
      <c r="AE472" s="550"/>
      <c r="AF472" s="550"/>
      <c r="AG472" s="550"/>
    </row>
    <row r="473" spans="1:33" ht="71.849999999999994" customHeight="1">
      <c r="A473" s="1151"/>
      <c r="B473" s="1151"/>
      <c r="C473" s="1151"/>
      <c r="D473" s="1151"/>
      <c r="E473" s="1151"/>
      <c r="F473" s="1151"/>
      <c r="G473" s="1151"/>
      <c r="H473" s="554">
        <v>15</v>
      </c>
      <c r="I473" s="560" t="s">
        <v>4768</v>
      </c>
      <c r="J473" s="572" t="s">
        <v>5627</v>
      </c>
      <c r="Q473" s="550"/>
      <c r="R473" s="550"/>
      <c r="S473" s="550"/>
      <c r="T473" s="550"/>
      <c r="U473" s="550"/>
      <c r="V473" s="550"/>
      <c r="W473" s="550"/>
      <c r="X473" s="550"/>
      <c r="Y473" s="550"/>
      <c r="Z473" s="550"/>
      <c r="AA473" s="550"/>
      <c r="AB473" s="550"/>
      <c r="AC473" s="550"/>
      <c r="AD473" s="550"/>
      <c r="AE473" s="550"/>
      <c r="AF473" s="550"/>
      <c r="AG473" s="550"/>
    </row>
    <row r="474" spans="1:33" ht="71.849999999999994" customHeight="1">
      <c r="A474" s="1151"/>
      <c r="B474" s="1151"/>
      <c r="C474" s="1151"/>
      <c r="D474" s="1151"/>
      <c r="E474" s="1151"/>
      <c r="F474" s="1151"/>
      <c r="G474" s="1151"/>
      <c r="H474" s="554">
        <v>16</v>
      </c>
      <c r="I474" s="560" t="s">
        <v>4584</v>
      </c>
      <c r="J474" s="563" t="s">
        <v>5628</v>
      </c>
      <c r="Q474" s="550"/>
      <c r="R474" s="550"/>
      <c r="S474" s="550"/>
      <c r="T474" s="550"/>
      <c r="U474" s="550"/>
      <c r="V474" s="550"/>
      <c r="W474" s="550"/>
      <c r="X474" s="550"/>
      <c r="Y474" s="550"/>
      <c r="Z474" s="550"/>
      <c r="AA474" s="550"/>
      <c r="AB474" s="550"/>
      <c r="AC474" s="550"/>
      <c r="AD474" s="550"/>
      <c r="AE474" s="550"/>
      <c r="AF474" s="550"/>
      <c r="AG474" s="550"/>
    </row>
    <row r="475" spans="1:33" ht="71.849999999999994" customHeight="1">
      <c r="A475" s="1151"/>
      <c r="B475" s="1151"/>
      <c r="C475" s="1151"/>
      <c r="D475" s="1151"/>
      <c r="E475" s="1151"/>
      <c r="F475" s="1151"/>
      <c r="G475" s="1151"/>
      <c r="H475" s="554">
        <v>17</v>
      </c>
      <c r="I475" s="560" t="s">
        <v>5629</v>
      </c>
      <c r="J475" s="563" t="s">
        <v>5630</v>
      </c>
      <c r="Q475" s="550"/>
      <c r="R475" s="550"/>
      <c r="S475" s="550"/>
      <c r="T475" s="550"/>
      <c r="U475" s="550"/>
      <c r="V475" s="550"/>
      <c r="W475" s="550"/>
      <c r="X475" s="550"/>
      <c r="Y475" s="550"/>
      <c r="Z475" s="550"/>
      <c r="AA475" s="550"/>
      <c r="AB475" s="550"/>
      <c r="AC475" s="550"/>
      <c r="AD475" s="550"/>
      <c r="AE475" s="550"/>
      <c r="AF475" s="550"/>
      <c r="AG475" s="550"/>
    </row>
    <row r="476" spans="1:33" ht="71.849999999999994" customHeight="1">
      <c r="A476" s="1151"/>
      <c r="B476" s="1151"/>
      <c r="C476" s="1151"/>
      <c r="D476" s="1151"/>
      <c r="E476" s="1151"/>
      <c r="F476" s="1151"/>
      <c r="G476" s="1151"/>
      <c r="H476" s="554">
        <v>18</v>
      </c>
      <c r="I476" s="561" t="s">
        <v>4581</v>
      </c>
      <c r="J476" s="563" t="s">
        <v>5284</v>
      </c>
      <c r="Q476" s="550"/>
      <c r="R476" s="550"/>
      <c r="S476" s="550"/>
      <c r="T476" s="550"/>
      <c r="U476" s="550"/>
      <c r="V476" s="550"/>
      <c r="W476" s="550"/>
      <c r="X476" s="550"/>
      <c r="Y476" s="550"/>
      <c r="Z476" s="550"/>
      <c r="AA476" s="550"/>
      <c r="AB476" s="550"/>
      <c r="AC476" s="550"/>
      <c r="AD476" s="550"/>
      <c r="AE476" s="550"/>
      <c r="AF476" s="550"/>
      <c r="AG476" s="550"/>
    </row>
    <row r="477" spans="1:33" ht="71.849999999999994" customHeight="1">
      <c r="A477" s="1151"/>
      <c r="B477" s="1151"/>
      <c r="C477" s="1151"/>
      <c r="D477" s="1151"/>
      <c r="E477" s="1151"/>
      <c r="F477" s="1151"/>
      <c r="G477" s="1151"/>
      <c r="H477" s="554">
        <v>19</v>
      </c>
      <c r="I477" s="563" t="s">
        <v>5631</v>
      </c>
      <c r="J477" s="563" t="s">
        <v>5632</v>
      </c>
      <c r="Q477" s="550"/>
      <c r="R477" s="550"/>
      <c r="S477" s="550"/>
      <c r="T477" s="550"/>
      <c r="U477" s="550"/>
      <c r="V477" s="550"/>
      <c r="W477" s="550"/>
      <c r="X477" s="550"/>
      <c r="Y477" s="550"/>
      <c r="Z477" s="550"/>
      <c r="AA477" s="550"/>
      <c r="AB477" s="550"/>
      <c r="AC477" s="550"/>
      <c r="AD477" s="550"/>
      <c r="AE477" s="550"/>
      <c r="AF477" s="550"/>
      <c r="AG477" s="550"/>
    </row>
    <row r="478" spans="1:33" ht="71.849999999999994" customHeight="1">
      <c r="A478" s="1151"/>
      <c r="B478" s="1151"/>
      <c r="C478" s="1151"/>
      <c r="D478" s="1151"/>
      <c r="E478" s="1151"/>
      <c r="F478" s="1151"/>
      <c r="G478" s="1151"/>
      <c r="H478" s="554">
        <v>20</v>
      </c>
      <c r="I478" s="562" t="s">
        <v>4582</v>
      </c>
      <c r="J478" s="563" t="s">
        <v>5633</v>
      </c>
      <c r="Q478" s="550"/>
      <c r="R478" s="550"/>
      <c r="S478" s="550"/>
      <c r="T478" s="550"/>
      <c r="U478" s="550"/>
      <c r="V478" s="550"/>
      <c r="W478" s="550"/>
      <c r="X478" s="550"/>
      <c r="Y478" s="550"/>
      <c r="Z478" s="550"/>
      <c r="AA478" s="550"/>
      <c r="AB478" s="550"/>
      <c r="AC478" s="550"/>
      <c r="AD478" s="550"/>
      <c r="AE478" s="550"/>
      <c r="AF478" s="550"/>
      <c r="AG478" s="550"/>
    </row>
    <row r="479" spans="1:33" ht="71.849999999999994" customHeight="1">
      <c r="A479" s="1152" t="s">
        <v>5634</v>
      </c>
      <c r="B479" s="1152"/>
      <c r="C479" s="1152"/>
      <c r="D479" s="1152"/>
      <c r="E479" s="1152"/>
      <c r="F479" s="1152"/>
      <c r="G479" s="1152"/>
      <c r="H479" s="1152"/>
      <c r="I479" s="1152"/>
      <c r="J479" s="1152"/>
      <c r="Q479" s="550"/>
      <c r="R479" s="550"/>
      <c r="S479" s="550"/>
      <c r="T479" s="550"/>
      <c r="U479" s="550"/>
      <c r="V479" s="550"/>
      <c r="W479" s="550"/>
      <c r="X479" s="550"/>
      <c r="Y479" s="550"/>
      <c r="Z479" s="550"/>
      <c r="AA479" s="550"/>
      <c r="AB479" s="550"/>
      <c r="AC479" s="550"/>
      <c r="AD479" s="550"/>
      <c r="AE479" s="550"/>
      <c r="AF479" s="550"/>
      <c r="AG479" s="550"/>
    </row>
    <row r="480" spans="1:33" ht="71.849999999999994" customHeight="1">
      <c r="A480" s="1151"/>
      <c r="B480" s="1151"/>
      <c r="C480" s="1151"/>
      <c r="D480" s="1151"/>
      <c r="E480" s="1151"/>
      <c r="F480" s="1151"/>
      <c r="G480" s="1151"/>
      <c r="H480" s="557" t="s">
        <v>4439</v>
      </c>
      <c r="I480" s="558" t="s">
        <v>5279</v>
      </c>
      <c r="J480" s="552" t="s">
        <v>3922</v>
      </c>
      <c r="Q480" s="550"/>
      <c r="R480" s="550"/>
      <c r="S480" s="550"/>
      <c r="T480" s="550"/>
      <c r="U480" s="550"/>
      <c r="V480" s="550"/>
      <c r="W480" s="550"/>
      <c r="X480" s="550"/>
      <c r="Y480" s="550"/>
      <c r="Z480" s="550"/>
      <c r="AA480" s="550"/>
      <c r="AB480" s="550"/>
      <c r="AC480" s="550"/>
      <c r="AD480" s="550"/>
      <c r="AE480" s="550"/>
      <c r="AF480" s="550"/>
      <c r="AG480" s="550"/>
    </row>
    <row r="481" spans="1:33" ht="71.849999999999994" customHeight="1">
      <c r="A481" s="1151"/>
      <c r="B481" s="1151"/>
      <c r="C481" s="1151"/>
      <c r="D481" s="1151"/>
      <c r="E481" s="1151"/>
      <c r="F481" s="1151"/>
      <c r="G481" s="1151"/>
      <c r="H481" s="554">
        <v>1</v>
      </c>
      <c r="I481" s="560" t="s">
        <v>4725</v>
      </c>
      <c r="J481" s="563" t="s">
        <v>5620</v>
      </c>
      <c r="Q481" s="550"/>
      <c r="R481" s="550"/>
      <c r="S481" s="550"/>
      <c r="T481" s="550"/>
      <c r="U481" s="550"/>
      <c r="V481" s="550"/>
      <c r="W481" s="550"/>
      <c r="X481" s="550"/>
      <c r="Y481" s="550"/>
      <c r="Z481" s="550"/>
      <c r="AA481" s="550"/>
      <c r="AB481" s="550"/>
      <c r="AC481" s="550"/>
      <c r="AD481" s="550"/>
      <c r="AE481" s="550"/>
      <c r="AF481" s="550"/>
      <c r="AG481" s="550"/>
    </row>
    <row r="482" spans="1:33" ht="71.849999999999994" customHeight="1">
      <c r="A482" s="1151"/>
      <c r="B482" s="1151"/>
      <c r="C482" s="1151"/>
      <c r="D482" s="1151"/>
      <c r="E482" s="1151"/>
      <c r="F482" s="1151"/>
      <c r="G482" s="1151"/>
      <c r="H482" s="554">
        <v>2</v>
      </c>
      <c r="I482" s="560" t="s">
        <v>4767</v>
      </c>
      <c r="J482" s="566" t="s">
        <v>5635</v>
      </c>
      <c r="Q482" s="550"/>
      <c r="R482" s="550"/>
      <c r="S482" s="550"/>
      <c r="T482" s="550"/>
      <c r="U482" s="550"/>
      <c r="V482" s="550"/>
      <c r="W482" s="550"/>
      <c r="X482" s="550"/>
      <c r="Y482" s="550"/>
      <c r="Z482" s="550"/>
      <c r="AA482" s="550"/>
      <c r="AB482" s="550"/>
      <c r="AC482" s="550"/>
      <c r="AD482" s="550"/>
      <c r="AE482" s="550"/>
      <c r="AF482" s="550"/>
      <c r="AG482" s="550"/>
    </row>
    <row r="483" spans="1:33" ht="71.849999999999994" customHeight="1">
      <c r="A483" s="1151"/>
      <c r="B483" s="1151"/>
      <c r="C483" s="1151"/>
      <c r="D483" s="1151"/>
      <c r="E483" s="1151"/>
      <c r="F483" s="1151"/>
      <c r="G483" s="1151"/>
      <c r="H483" s="554">
        <v>3</v>
      </c>
      <c r="I483" s="560" t="s">
        <v>4766</v>
      </c>
      <c r="J483" s="566" t="s">
        <v>5636</v>
      </c>
      <c r="Q483" s="550"/>
      <c r="R483" s="550"/>
      <c r="S483" s="550"/>
      <c r="T483" s="550"/>
      <c r="U483" s="550"/>
      <c r="V483" s="550"/>
      <c r="W483" s="550"/>
      <c r="X483" s="550"/>
      <c r="Y483" s="550"/>
      <c r="Z483" s="550"/>
      <c r="AA483" s="550"/>
      <c r="AB483" s="550"/>
      <c r="AC483" s="550"/>
      <c r="AD483" s="550"/>
      <c r="AE483" s="550"/>
      <c r="AF483" s="550"/>
      <c r="AG483" s="550"/>
    </row>
    <row r="484" spans="1:33" ht="71.849999999999994" customHeight="1">
      <c r="A484" s="1151"/>
      <c r="B484" s="1151"/>
      <c r="C484" s="1151"/>
      <c r="D484" s="1151"/>
      <c r="E484" s="1151"/>
      <c r="F484" s="1151"/>
      <c r="G484" s="1151"/>
      <c r="H484" s="554">
        <v>4</v>
      </c>
      <c r="I484" s="560" t="s">
        <v>4765</v>
      </c>
      <c r="J484" s="566" t="s">
        <v>5637</v>
      </c>
      <c r="Q484" s="550"/>
      <c r="R484" s="550"/>
      <c r="S484" s="550"/>
      <c r="T484" s="550"/>
      <c r="U484" s="550"/>
      <c r="V484" s="550"/>
      <c r="W484" s="550"/>
      <c r="X484" s="550"/>
      <c r="Y484" s="550"/>
      <c r="Z484" s="550"/>
      <c r="AA484" s="550"/>
      <c r="AB484" s="550"/>
      <c r="AC484" s="550"/>
      <c r="AD484" s="550"/>
      <c r="AE484" s="550"/>
      <c r="AF484" s="550"/>
      <c r="AG484" s="550"/>
    </row>
    <row r="485" spans="1:33" ht="71.849999999999994" customHeight="1">
      <c r="A485" s="1151"/>
      <c r="B485" s="1151"/>
      <c r="C485" s="1151"/>
      <c r="D485" s="1151"/>
      <c r="E485" s="1151"/>
      <c r="F485" s="1151"/>
      <c r="G485" s="1151"/>
      <c r="H485" s="554">
        <v>5</v>
      </c>
      <c r="I485" s="560" t="s">
        <v>4749</v>
      </c>
      <c r="J485" s="566" t="s">
        <v>5638</v>
      </c>
      <c r="Q485" s="550"/>
      <c r="R485" s="550"/>
      <c r="S485" s="550"/>
      <c r="T485" s="550"/>
      <c r="U485" s="550"/>
      <c r="V485" s="550"/>
      <c r="W485" s="550"/>
      <c r="X485" s="550"/>
      <c r="Y485" s="550"/>
      <c r="Z485" s="550"/>
      <c r="AA485" s="550"/>
      <c r="AB485" s="550"/>
      <c r="AC485" s="550"/>
      <c r="AD485" s="550"/>
      <c r="AE485" s="550"/>
      <c r="AF485" s="550"/>
      <c r="AG485" s="550"/>
    </row>
    <row r="486" spans="1:33" ht="71.849999999999994" customHeight="1">
      <c r="A486" s="1151"/>
      <c r="B486" s="1151"/>
      <c r="C486" s="1151"/>
      <c r="D486" s="1151"/>
      <c r="E486" s="1151"/>
      <c r="F486" s="1151"/>
      <c r="G486" s="1151"/>
      <c r="H486" s="554">
        <v>6</v>
      </c>
      <c r="I486" s="560" t="s">
        <v>4764</v>
      </c>
      <c r="J486" s="566" t="s">
        <v>5639</v>
      </c>
      <c r="Q486" s="550"/>
      <c r="R486" s="550"/>
      <c r="S486" s="550"/>
      <c r="T486" s="550"/>
      <c r="U486" s="550"/>
      <c r="V486" s="550"/>
      <c r="W486" s="550"/>
      <c r="X486" s="550"/>
      <c r="Y486" s="550"/>
      <c r="Z486" s="550"/>
      <c r="AA486" s="550"/>
      <c r="AB486" s="550"/>
      <c r="AC486" s="550"/>
      <c r="AD486" s="550"/>
      <c r="AE486" s="550"/>
      <c r="AF486" s="550"/>
      <c r="AG486" s="550"/>
    </row>
    <row r="487" spans="1:33" ht="71.849999999999994" customHeight="1">
      <c r="A487" s="1151"/>
      <c r="B487" s="1151"/>
      <c r="C487" s="1151"/>
      <c r="D487" s="1151"/>
      <c r="E487" s="1151"/>
      <c r="F487" s="1151"/>
      <c r="G487" s="1151"/>
      <c r="H487" s="554">
        <v>7</v>
      </c>
      <c r="I487" s="560" t="s">
        <v>4763</v>
      </c>
      <c r="J487" s="566" t="s">
        <v>5640</v>
      </c>
      <c r="Q487" s="550"/>
      <c r="R487" s="550"/>
      <c r="S487" s="550"/>
      <c r="T487" s="550"/>
      <c r="U487" s="550"/>
      <c r="V487" s="550"/>
      <c r="W487" s="550"/>
      <c r="X487" s="550"/>
      <c r="Y487" s="550"/>
      <c r="Z487" s="550"/>
      <c r="AA487" s="550"/>
      <c r="AB487" s="550"/>
      <c r="AC487" s="550"/>
      <c r="AD487" s="550"/>
      <c r="AE487" s="550"/>
      <c r="AF487" s="550"/>
      <c r="AG487" s="550"/>
    </row>
    <row r="488" spans="1:33" ht="71.849999999999994" customHeight="1">
      <c r="A488" s="1151"/>
      <c r="B488" s="1151"/>
      <c r="C488" s="1151"/>
      <c r="D488" s="1151"/>
      <c r="E488" s="1151"/>
      <c r="F488" s="1151"/>
      <c r="G488" s="1151"/>
      <c r="H488" s="554">
        <v>8</v>
      </c>
      <c r="I488" s="560" t="s">
        <v>4762</v>
      </c>
      <c r="J488" s="566" t="s">
        <v>5641</v>
      </c>
      <c r="Q488" s="550"/>
      <c r="R488" s="550"/>
      <c r="S488" s="550"/>
      <c r="T488" s="550"/>
      <c r="U488" s="550"/>
      <c r="V488" s="550"/>
      <c r="W488" s="550"/>
      <c r="X488" s="550"/>
      <c r="Y488" s="550"/>
      <c r="Z488" s="550"/>
      <c r="AA488" s="550"/>
      <c r="AB488" s="550"/>
      <c r="AC488" s="550"/>
      <c r="AD488" s="550"/>
      <c r="AE488" s="550"/>
      <c r="AF488" s="550"/>
      <c r="AG488" s="550"/>
    </row>
    <row r="489" spans="1:33" ht="71.849999999999994" customHeight="1">
      <c r="A489" s="1151"/>
      <c r="B489" s="1151"/>
      <c r="C489" s="1151"/>
      <c r="D489" s="1151"/>
      <c r="E489" s="1151"/>
      <c r="F489" s="1151"/>
      <c r="G489" s="1151"/>
      <c r="H489" s="554">
        <v>9</v>
      </c>
      <c r="I489" s="560" t="s">
        <v>4761</v>
      </c>
      <c r="J489" s="566" t="s">
        <v>5642</v>
      </c>
      <c r="Q489" s="550"/>
      <c r="R489" s="550"/>
      <c r="S489" s="550"/>
      <c r="T489" s="550"/>
      <c r="U489" s="550"/>
      <c r="V489" s="550"/>
      <c r="W489" s="550"/>
      <c r="X489" s="550"/>
      <c r="Y489" s="550"/>
      <c r="Z489" s="550"/>
      <c r="AA489" s="550"/>
      <c r="AB489" s="550"/>
      <c r="AC489" s="550"/>
      <c r="AD489" s="550"/>
      <c r="AE489" s="550"/>
      <c r="AF489" s="550"/>
      <c r="AG489" s="550"/>
    </row>
    <row r="490" spans="1:33" ht="71.849999999999994" customHeight="1">
      <c r="A490" s="1151"/>
      <c r="B490" s="1151"/>
      <c r="C490" s="1151"/>
      <c r="D490" s="1151"/>
      <c r="E490" s="1151"/>
      <c r="F490" s="1151"/>
      <c r="G490" s="1151"/>
      <c r="H490" s="554">
        <v>10</v>
      </c>
      <c r="I490" s="560" t="s">
        <v>4760</v>
      </c>
      <c r="J490" s="566" t="s">
        <v>5643</v>
      </c>
      <c r="Q490" s="550"/>
      <c r="R490" s="550"/>
      <c r="S490" s="550"/>
      <c r="T490" s="550"/>
      <c r="U490" s="550"/>
      <c r="V490" s="550"/>
      <c r="W490" s="550"/>
      <c r="X490" s="550"/>
      <c r="Y490" s="550"/>
      <c r="Z490" s="550"/>
      <c r="AA490" s="550"/>
      <c r="AB490" s="550"/>
      <c r="AC490" s="550"/>
      <c r="AD490" s="550"/>
      <c r="AE490" s="550"/>
      <c r="AF490" s="550"/>
      <c r="AG490" s="550"/>
    </row>
    <row r="491" spans="1:33" ht="71.849999999999994" customHeight="1">
      <c r="A491" s="1151"/>
      <c r="B491" s="1151"/>
      <c r="C491" s="1151"/>
      <c r="D491" s="1151"/>
      <c r="E491" s="1151"/>
      <c r="F491" s="1151"/>
      <c r="G491" s="1151"/>
      <c r="H491" s="554">
        <v>11</v>
      </c>
      <c r="I491" s="560" t="s">
        <v>4740</v>
      </c>
      <c r="J491" s="566" t="s">
        <v>5644</v>
      </c>
      <c r="Q491" s="550"/>
      <c r="R491" s="550"/>
      <c r="S491" s="550"/>
      <c r="T491" s="550"/>
      <c r="U491" s="550"/>
      <c r="V491" s="550"/>
      <c r="W491" s="550"/>
      <c r="X491" s="550"/>
      <c r="Y491" s="550"/>
      <c r="Z491" s="550"/>
      <c r="AA491" s="550"/>
      <c r="AB491" s="550"/>
      <c r="AC491" s="550"/>
      <c r="AD491" s="550"/>
      <c r="AE491" s="550"/>
      <c r="AF491" s="550"/>
      <c r="AG491" s="550"/>
    </row>
    <row r="492" spans="1:33" ht="71.849999999999994" customHeight="1">
      <c r="A492" s="1151"/>
      <c r="B492" s="1151"/>
      <c r="C492" s="1151"/>
      <c r="D492" s="1151"/>
      <c r="E492" s="1151"/>
      <c r="F492" s="1151"/>
      <c r="G492" s="1151"/>
      <c r="H492" s="554">
        <v>12</v>
      </c>
      <c r="I492" s="560" t="s">
        <v>4759</v>
      </c>
      <c r="J492" s="566" t="s">
        <v>5618</v>
      </c>
      <c r="Q492" s="550"/>
      <c r="R492" s="550"/>
      <c r="S492" s="550"/>
      <c r="T492" s="550"/>
      <c r="U492" s="550"/>
      <c r="V492" s="550"/>
      <c r="W492" s="550"/>
      <c r="X492" s="550"/>
      <c r="Y492" s="550"/>
      <c r="Z492" s="550"/>
      <c r="AA492" s="550"/>
      <c r="AB492" s="550"/>
      <c r="AC492" s="550"/>
      <c r="AD492" s="550"/>
      <c r="AE492" s="550"/>
      <c r="AF492" s="550"/>
      <c r="AG492" s="550"/>
    </row>
    <row r="493" spans="1:33" ht="71.849999999999994" customHeight="1">
      <c r="A493" s="1151"/>
      <c r="B493" s="1151"/>
      <c r="C493" s="1151"/>
      <c r="D493" s="1151"/>
      <c r="E493" s="1151"/>
      <c r="F493" s="1151"/>
      <c r="G493" s="1151"/>
      <c r="H493" s="554">
        <v>13</v>
      </c>
      <c r="I493" s="560" t="s">
        <v>4736</v>
      </c>
      <c r="J493" s="563" t="s">
        <v>5617</v>
      </c>
      <c r="Q493" s="550"/>
      <c r="R493" s="550"/>
      <c r="S493" s="550"/>
      <c r="T493" s="550"/>
      <c r="U493" s="550"/>
      <c r="V493" s="550"/>
      <c r="W493" s="550"/>
      <c r="X493" s="550"/>
      <c r="Y493" s="550"/>
      <c r="Z493" s="550"/>
      <c r="AA493" s="550"/>
      <c r="AB493" s="550"/>
      <c r="AC493" s="550"/>
      <c r="AD493" s="550"/>
      <c r="AE493" s="550"/>
      <c r="AF493" s="550"/>
      <c r="AG493" s="550"/>
    </row>
    <row r="494" spans="1:33" ht="71.849999999999994" customHeight="1">
      <c r="A494" s="1151"/>
      <c r="B494" s="1151"/>
      <c r="C494" s="1151"/>
      <c r="D494" s="1151"/>
      <c r="E494" s="1151"/>
      <c r="F494" s="1151"/>
      <c r="G494" s="1151"/>
      <c r="H494" s="554">
        <v>14</v>
      </c>
      <c r="I494" s="560" t="s">
        <v>4758</v>
      </c>
      <c r="J494" s="566" t="s">
        <v>5645</v>
      </c>
      <c r="Q494" s="550"/>
      <c r="R494" s="550"/>
      <c r="S494" s="550"/>
      <c r="T494" s="550"/>
      <c r="U494" s="550"/>
      <c r="V494" s="550"/>
      <c r="W494" s="550"/>
      <c r="X494" s="550"/>
      <c r="Y494" s="550"/>
      <c r="Z494" s="550"/>
      <c r="AA494" s="550"/>
      <c r="AB494" s="550"/>
      <c r="AC494" s="550"/>
      <c r="AD494" s="550"/>
      <c r="AE494" s="550"/>
      <c r="AF494" s="550"/>
      <c r="AG494" s="550"/>
    </row>
    <row r="495" spans="1:33" ht="71.849999999999994" customHeight="1">
      <c r="A495" s="1151"/>
      <c r="B495" s="1151"/>
      <c r="C495" s="1151"/>
      <c r="D495" s="1151"/>
      <c r="E495" s="1151"/>
      <c r="F495" s="1151"/>
      <c r="G495" s="1151"/>
      <c r="H495" s="554">
        <v>15</v>
      </c>
      <c r="I495" s="560" t="s">
        <v>4733</v>
      </c>
      <c r="J495" s="566" t="s">
        <v>5646</v>
      </c>
      <c r="Q495" s="550"/>
      <c r="R495" s="550"/>
      <c r="S495" s="550"/>
      <c r="T495" s="550"/>
      <c r="U495" s="550"/>
      <c r="V495" s="550"/>
      <c r="W495" s="550"/>
      <c r="X495" s="550"/>
      <c r="Y495" s="550"/>
      <c r="Z495" s="550"/>
      <c r="AA495" s="550"/>
      <c r="AB495" s="550"/>
      <c r="AC495" s="550"/>
      <c r="AD495" s="550"/>
      <c r="AE495" s="550"/>
      <c r="AF495" s="550"/>
      <c r="AG495" s="550"/>
    </row>
    <row r="496" spans="1:33" ht="71.849999999999994" customHeight="1">
      <c r="A496" s="1151"/>
      <c r="B496" s="1151"/>
      <c r="C496" s="1151"/>
      <c r="D496" s="1151"/>
      <c r="E496" s="1151"/>
      <c r="F496" s="1151"/>
      <c r="G496" s="1151"/>
      <c r="H496" s="554">
        <v>16</v>
      </c>
      <c r="I496" s="560" t="s">
        <v>4755</v>
      </c>
      <c r="J496" s="566" t="s">
        <v>5647</v>
      </c>
      <c r="Q496" s="550"/>
      <c r="R496" s="550"/>
      <c r="S496" s="550"/>
      <c r="T496" s="550"/>
      <c r="U496" s="550"/>
      <c r="V496" s="550"/>
      <c r="W496" s="550"/>
      <c r="X496" s="550"/>
      <c r="Y496" s="550"/>
      <c r="Z496" s="550"/>
      <c r="AA496" s="550"/>
      <c r="AB496" s="550"/>
      <c r="AC496" s="550"/>
      <c r="AD496" s="550"/>
      <c r="AE496" s="550"/>
      <c r="AF496" s="550"/>
      <c r="AG496" s="550"/>
    </row>
    <row r="497" spans="1:33" ht="71.849999999999994" customHeight="1">
      <c r="A497" s="1151"/>
      <c r="B497" s="1151"/>
      <c r="C497" s="1151"/>
      <c r="D497" s="1151"/>
      <c r="E497" s="1151"/>
      <c r="F497" s="1151"/>
      <c r="G497" s="1151"/>
      <c r="H497" s="554">
        <v>17</v>
      </c>
      <c r="I497" s="560" t="s">
        <v>4735</v>
      </c>
      <c r="J497" s="566" t="s">
        <v>5648</v>
      </c>
      <c r="Q497" s="550"/>
      <c r="R497" s="550"/>
      <c r="S497" s="550"/>
      <c r="T497" s="550"/>
      <c r="U497" s="550"/>
      <c r="V497" s="550"/>
      <c r="W497" s="550"/>
      <c r="X497" s="550"/>
      <c r="Y497" s="550"/>
      <c r="Z497" s="550"/>
      <c r="AA497" s="550"/>
      <c r="AB497" s="550"/>
      <c r="AC497" s="550"/>
      <c r="AD497" s="550"/>
      <c r="AE497" s="550"/>
      <c r="AF497" s="550"/>
      <c r="AG497" s="550"/>
    </row>
    <row r="498" spans="1:33" ht="71.849999999999994" customHeight="1">
      <c r="A498" s="1151"/>
      <c r="B498" s="1151"/>
      <c r="C498" s="1151"/>
      <c r="D498" s="1151"/>
      <c r="E498" s="1151"/>
      <c r="F498" s="1151"/>
      <c r="G498" s="1151"/>
      <c r="H498" s="554">
        <v>18</v>
      </c>
      <c r="I498" s="560" t="s">
        <v>4732</v>
      </c>
      <c r="J498" s="566" t="s">
        <v>1298</v>
      </c>
      <c r="Q498" s="550"/>
      <c r="R498" s="550"/>
      <c r="S498" s="550"/>
      <c r="T498" s="550"/>
      <c r="U498" s="550"/>
      <c r="V498" s="550"/>
      <c r="W498" s="550"/>
      <c r="X498" s="550"/>
      <c r="Y498" s="550"/>
      <c r="Z498" s="550"/>
      <c r="AA498" s="550"/>
      <c r="AB498" s="550"/>
      <c r="AC498" s="550"/>
      <c r="AD498" s="550"/>
      <c r="AE498" s="550"/>
      <c r="AF498" s="550"/>
      <c r="AG498" s="550"/>
    </row>
    <row r="499" spans="1:33" ht="71.849999999999994" customHeight="1">
      <c r="A499" s="1151"/>
      <c r="B499" s="1151"/>
      <c r="C499" s="1151"/>
      <c r="D499" s="1151"/>
      <c r="E499" s="1151"/>
      <c r="F499" s="1151"/>
      <c r="G499" s="1151"/>
      <c r="H499" s="554">
        <v>19</v>
      </c>
      <c r="I499" s="560" t="s">
        <v>4734</v>
      </c>
      <c r="J499" s="566" t="s">
        <v>5649</v>
      </c>
      <c r="Q499" s="550"/>
      <c r="R499" s="550"/>
      <c r="S499" s="550"/>
      <c r="T499" s="550"/>
      <c r="U499" s="550"/>
      <c r="V499" s="550"/>
      <c r="W499" s="550"/>
      <c r="X499" s="550"/>
      <c r="Y499" s="550"/>
      <c r="Z499" s="550"/>
      <c r="AA499" s="550"/>
      <c r="AB499" s="550"/>
      <c r="AC499" s="550"/>
      <c r="AD499" s="550"/>
      <c r="AE499" s="550"/>
      <c r="AF499" s="550"/>
      <c r="AG499" s="550"/>
    </row>
    <row r="500" spans="1:33" ht="71.849999999999994" customHeight="1">
      <c r="A500" s="1151"/>
      <c r="B500" s="1151"/>
      <c r="C500" s="1151"/>
      <c r="D500" s="1151"/>
      <c r="E500" s="1151"/>
      <c r="F500" s="1151"/>
      <c r="G500" s="1151"/>
      <c r="H500" s="554">
        <v>20</v>
      </c>
      <c r="I500" s="560" t="s">
        <v>4757</v>
      </c>
      <c r="J500" s="566" t="s">
        <v>5650</v>
      </c>
      <c r="Q500" s="550"/>
      <c r="R500" s="550"/>
      <c r="S500" s="550"/>
      <c r="T500" s="550"/>
      <c r="U500" s="550"/>
      <c r="V500" s="550"/>
      <c r="W500" s="550"/>
      <c r="X500" s="550"/>
      <c r="Y500" s="550"/>
      <c r="Z500" s="550"/>
      <c r="AA500" s="550"/>
      <c r="AB500" s="550"/>
      <c r="AC500" s="550"/>
      <c r="AD500" s="550"/>
      <c r="AE500" s="550"/>
      <c r="AF500" s="550"/>
      <c r="AG500" s="550"/>
    </row>
    <row r="501" spans="1:33" ht="71.849999999999994" customHeight="1">
      <c r="A501" s="1152" t="s">
        <v>5651</v>
      </c>
      <c r="B501" s="1152"/>
      <c r="C501" s="1152"/>
      <c r="D501" s="1152"/>
      <c r="E501" s="1152"/>
      <c r="F501" s="1152"/>
      <c r="G501" s="1152"/>
      <c r="H501" s="1152"/>
      <c r="I501" s="1152"/>
      <c r="J501" s="1152"/>
      <c r="Q501" s="550"/>
      <c r="R501" s="550"/>
      <c r="S501" s="550"/>
      <c r="T501" s="550"/>
      <c r="U501" s="550"/>
      <c r="V501" s="550"/>
      <c r="W501" s="550"/>
      <c r="X501" s="550"/>
      <c r="Y501" s="550"/>
      <c r="Z501" s="550"/>
      <c r="AA501" s="550"/>
      <c r="AB501" s="550"/>
      <c r="AC501" s="550"/>
      <c r="AD501" s="550"/>
      <c r="AE501" s="550"/>
      <c r="AF501" s="550"/>
      <c r="AG501" s="550"/>
    </row>
    <row r="502" spans="1:33" ht="71.849999999999994" customHeight="1">
      <c r="A502" s="1151"/>
      <c r="B502" s="1151"/>
      <c r="C502" s="1151"/>
      <c r="D502" s="1151"/>
      <c r="E502" s="1151"/>
      <c r="F502" s="1151"/>
      <c r="G502" s="1151"/>
      <c r="H502" s="557" t="s">
        <v>4439</v>
      </c>
      <c r="I502" s="558" t="s">
        <v>5279</v>
      </c>
      <c r="J502" s="552" t="s">
        <v>3922</v>
      </c>
      <c r="Q502" s="550"/>
      <c r="R502" s="550"/>
      <c r="S502" s="550"/>
      <c r="T502" s="550"/>
      <c r="U502" s="550"/>
      <c r="V502" s="550"/>
      <c r="W502" s="550"/>
      <c r="X502" s="550"/>
      <c r="Y502" s="550"/>
      <c r="Z502" s="550"/>
      <c r="AA502" s="550"/>
      <c r="AB502" s="550"/>
      <c r="AC502" s="550"/>
      <c r="AD502" s="550"/>
      <c r="AE502" s="550"/>
      <c r="AF502" s="550"/>
      <c r="AG502" s="550"/>
    </row>
    <row r="503" spans="1:33" ht="71.849999999999994" customHeight="1">
      <c r="A503" s="1151"/>
      <c r="B503" s="1151"/>
      <c r="C503" s="1151"/>
      <c r="D503" s="1151"/>
      <c r="E503" s="1151"/>
      <c r="F503" s="1151"/>
      <c r="G503" s="1151"/>
      <c r="H503" s="1153" t="s">
        <v>4756</v>
      </c>
      <c r="I503" s="560" t="s">
        <v>4755</v>
      </c>
      <c r="J503" s="566" t="s">
        <v>5647</v>
      </c>
      <c r="Q503" s="550"/>
      <c r="R503" s="550"/>
      <c r="S503" s="550"/>
      <c r="T503" s="550"/>
      <c r="U503" s="550"/>
      <c r="V503" s="550"/>
      <c r="W503" s="550"/>
      <c r="X503" s="550"/>
      <c r="Y503" s="550"/>
      <c r="Z503" s="550"/>
      <c r="AA503" s="550"/>
      <c r="AB503" s="550"/>
      <c r="AC503" s="550"/>
      <c r="AD503" s="550"/>
      <c r="AE503" s="550"/>
      <c r="AF503" s="550"/>
      <c r="AG503" s="550"/>
    </row>
    <row r="504" spans="1:33" ht="71.849999999999994" customHeight="1">
      <c r="A504" s="1151"/>
      <c r="B504" s="1151"/>
      <c r="C504" s="1151"/>
      <c r="D504" s="1151"/>
      <c r="E504" s="1151"/>
      <c r="F504" s="1151"/>
      <c r="G504" s="1151"/>
      <c r="H504" s="1153"/>
      <c r="I504" s="560" t="s">
        <v>4740</v>
      </c>
      <c r="J504" s="566" t="s">
        <v>5644</v>
      </c>
      <c r="Q504" s="550"/>
      <c r="R504" s="550"/>
      <c r="S504" s="550"/>
      <c r="T504" s="550"/>
      <c r="U504" s="550"/>
      <c r="V504" s="550"/>
      <c r="W504" s="550"/>
      <c r="X504" s="550"/>
      <c r="Y504" s="550"/>
      <c r="Z504" s="550"/>
      <c r="AA504" s="550"/>
      <c r="AB504" s="550"/>
      <c r="AC504" s="550"/>
      <c r="AD504" s="550"/>
      <c r="AE504" s="550"/>
      <c r="AF504" s="550"/>
      <c r="AG504" s="550"/>
    </row>
    <row r="505" spans="1:33" ht="71.849999999999994" customHeight="1">
      <c r="A505" s="1151"/>
      <c r="B505" s="1151"/>
      <c r="C505" s="1151"/>
      <c r="D505" s="1151"/>
      <c r="E505" s="1151"/>
      <c r="F505" s="1151"/>
      <c r="G505" s="1151"/>
      <c r="H505" s="554">
        <v>1</v>
      </c>
      <c r="I505" s="560" t="s">
        <v>4754</v>
      </c>
      <c r="J505" s="566" t="s">
        <v>5652</v>
      </c>
      <c r="Q505" s="550"/>
      <c r="R505" s="550"/>
      <c r="S505" s="550"/>
      <c r="T505" s="550"/>
      <c r="U505" s="550"/>
      <c r="V505" s="550"/>
      <c r="W505" s="550"/>
      <c r="X505" s="550"/>
      <c r="Y505" s="550"/>
      <c r="Z505" s="550"/>
      <c r="AA505" s="550"/>
      <c r="AB505" s="550"/>
      <c r="AC505" s="550"/>
      <c r="AD505" s="550"/>
      <c r="AE505" s="550"/>
      <c r="AF505" s="550"/>
      <c r="AG505" s="550"/>
    </row>
    <row r="506" spans="1:33" ht="71.849999999999994" customHeight="1">
      <c r="A506" s="1151"/>
      <c r="B506" s="1151"/>
      <c r="C506" s="1151"/>
      <c r="D506" s="1151"/>
      <c r="E506" s="1151"/>
      <c r="F506" s="1151"/>
      <c r="G506" s="1151"/>
      <c r="H506" s="554">
        <v>2</v>
      </c>
      <c r="I506" s="560" t="s">
        <v>4570</v>
      </c>
      <c r="J506" s="566" t="s">
        <v>5653</v>
      </c>
      <c r="Q506" s="550"/>
      <c r="R506" s="550"/>
      <c r="S506" s="550"/>
      <c r="T506" s="550"/>
      <c r="U506" s="550"/>
      <c r="V506" s="550"/>
      <c r="W506" s="550"/>
      <c r="X506" s="550"/>
      <c r="Y506" s="550"/>
      <c r="Z506" s="550"/>
      <c r="AA506" s="550"/>
      <c r="AB506" s="550"/>
      <c r="AC506" s="550"/>
      <c r="AD506" s="550"/>
      <c r="AE506" s="550"/>
      <c r="AF506" s="550"/>
      <c r="AG506" s="550"/>
    </row>
    <row r="507" spans="1:33" ht="71.849999999999994" customHeight="1">
      <c r="A507" s="1151"/>
      <c r="B507" s="1151"/>
      <c r="C507" s="1151"/>
      <c r="D507" s="1151"/>
      <c r="E507" s="1151"/>
      <c r="F507" s="1151"/>
      <c r="G507" s="1151"/>
      <c r="H507" s="554">
        <v>3</v>
      </c>
      <c r="I507" s="560" t="s">
        <v>4593</v>
      </c>
      <c r="J507" s="566" t="s">
        <v>5365</v>
      </c>
      <c r="Q507" s="550"/>
      <c r="R507" s="550"/>
      <c r="S507" s="550"/>
      <c r="T507" s="550"/>
      <c r="U507" s="550"/>
      <c r="V507" s="550"/>
      <c r="W507" s="550"/>
      <c r="X507" s="550"/>
      <c r="Y507" s="550"/>
      <c r="Z507" s="550"/>
      <c r="AA507" s="550"/>
      <c r="AB507" s="550"/>
      <c r="AC507" s="550"/>
      <c r="AD507" s="550"/>
      <c r="AE507" s="550"/>
      <c r="AF507" s="550"/>
      <c r="AG507" s="550"/>
    </row>
    <row r="508" spans="1:33" ht="71.849999999999994" customHeight="1">
      <c r="A508" s="1152" t="s">
        <v>5654</v>
      </c>
      <c r="B508" s="1152"/>
      <c r="C508" s="1152"/>
      <c r="D508" s="1152"/>
      <c r="E508" s="1152"/>
      <c r="F508" s="1152"/>
      <c r="G508" s="1152"/>
      <c r="H508" s="1152"/>
      <c r="I508" s="1152"/>
      <c r="J508" s="1152"/>
      <c r="Q508" s="550"/>
      <c r="R508" s="550"/>
      <c r="S508" s="550"/>
      <c r="T508" s="550"/>
      <c r="U508" s="550"/>
      <c r="V508" s="550"/>
      <c r="W508" s="550"/>
      <c r="X508" s="550"/>
      <c r="Y508" s="550"/>
      <c r="Z508" s="550"/>
      <c r="AA508" s="550"/>
      <c r="AB508" s="550"/>
      <c r="AC508" s="550"/>
      <c r="AD508" s="550"/>
      <c r="AE508" s="550"/>
      <c r="AF508" s="550"/>
      <c r="AG508" s="550"/>
    </row>
    <row r="509" spans="1:33" ht="71.849999999999994" customHeight="1">
      <c r="A509" s="1151"/>
      <c r="B509" s="1151"/>
      <c r="C509" s="1151"/>
      <c r="D509" s="1151"/>
      <c r="E509" s="1151"/>
      <c r="F509" s="1151"/>
      <c r="G509" s="1151"/>
      <c r="H509" s="557" t="s">
        <v>4439</v>
      </c>
      <c r="I509" s="558" t="s">
        <v>5279</v>
      </c>
      <c r="J509" s="552" t="s">
        <v>3922</v>
      </c>
      <c r="Q509" s="550"/>
      <c r="R509" s="550"/>
      <c r="S509" s="550"/>
      <c r="T509" s="550"/>
      <c r="U509" s="550"/>
      <c r="V509" s="550"/>
      <c r="W509" s="550"/>
      <c r="X509" s="550"/>
      <c r="Y509" s="550"/>
      <c r="Z509" s="550"/>
      <c r="AA509" s="550"/>
      <c r="AB509" s="550"/>
      <c r="AC509" s="550"/>
      <c r="AD509" s="550"/>
      <c r="AE509" s="550"/>
      <c r="AF509" s="550"/>
      <c r="AG509" s="550"/>
    </row>
    <row r="510" spans="1:33" ht="71.849999999999994" customHeight="1">
      <c r="A510" s="1151"/>
      <c r="B510" s="1151"/>
      <c r="C510" s="1151"/>
      <c r="D510" s="1151"/>
      <c r="E510" s="1151"/>
      <c r="F510" s="1151"/>
      <c r="G510" s="1151"/>
      <c r="H510" s="1153" t="s">
        <v>4753</v>
      </c>
      <c r="I510" s="560" t="s">
        <v>4734</v>
      </c>
      <c r="J510" s="566" t="s">
        <v>5649</v>
      </c>
      <c r="Q510" s="550"/>
      <c r="R510" s="550"/>
      <c r="S510" s="550"/>
      <c r="T510" s="550"/>
      <c r="U510" s="550"/>
      <c r="V510" s="550"/>
      <c r="W510" s="550"/>
      <c r="X510" s="550"/>
      <c r="Y510" s="550"/>
      <c r="Z510" s="550"/>
      <c r="AA510" s="550"/>
      <c r="AB510" s="550"/>
      <c r="AC510" s="550"/>
      <c r="AD510" s="550"/>
      <c r="AE510" s="550"/>
      <c r="AF510" s="550"/>
      <c r="AG510" s="550"/>
    </row>
    <row r="511" spans="1:33" ht="71.849999999999994" customHeight="1">
      <c r="A511" s="1151"/>
      <c r="B511" s="1151"/>
      <c r="C511" s="1151"/>
      <c r="D511" s="1151"/>
      <c r="E511" s="1151"/>
      <c r="F511" s="1151"/>
      <c r="G511" s="1151"/>
      <c r="H511" s="1153"/>
      <c r="I511" s="560" t="s">
        <v>4732</v>
      </c>
      <c r="J511" s="566" t="s">
        <v>1298</v>
      </c>
      <c r="Q511" s="550"/>
      <c r="R511" s="550"/>
      <c r="S511" s="550"/>
      <c r="T511" s="550"/>
      <c r="U511" s="550"/>
      <c r="V511" s="550"/>
      <c r="W511" s="550"/>
      <c r="X511" s="550"/>
      <c r="Y511" s="550"/>
      <c r="Z511" s="550"/>
      <c r="AA511" s="550"/>
      <c r="AB511" s="550"/>
      <c r="AC511" s="550"/>
      <c r="AD511" s="550"/>
      <c r="AE511" s="550"/>
      <c r="AF511" s="550"/>
      <c r="AG511" s="550"/>
    </row>
    <row r="512" spans="1:33" ht="71.849999999999994" customHeight="1">
      <c r="A512" s="1151"/>
      <c r="B512" s="1151"/>
      <c r="C512" s="1151"/>
      <c r="D512" s="1151"/>
      <c r="E512" s="1151"/>
      <c r="F512" s="1151"/>
      <c r="G512" s="1151"/>
      <c r="H512" s="554">
        <v>1</v>
      </c>
      <c r="I512" s="560" t="s">
        <v>5584</v>
      </c>
      <c r="J512" s="566" t="s">
        <v>5652</v>
      </c>
      <c r="Q512" s="550"/>
      <c r="R512" s="550"/>
      <c r="S512" s="550"/>
      <c r="T512" s="550"/>
      <c r="U512" s="550"/>
      <c r="V512" s="550"/>
      <c r="W512" s="550"/>
      <c r="X512" s="550"/>
      <c r="Y512" s="550"/>
      <c r="Z512" s="550"/>
      <c r="AA512" s="550"/>
      <c r="AB512" s="550"/>
      <c r="AC512" s="550"/>
      <c r="AD512" s="550"/>
      <c r="AE512" s="550"/>
      <c r="AF512" s="550"/>
      <c r="AG512" s="550"/>
    </row>
    <row r="513" spans="1:33" ht="71.849999999999994" customHeight="1">
      <c r="A513" s="1151"/>
      <c r="B513" s="1151"/>
      <c r="C513" s="1151"/>
      <c r="D513" s="1151"/>
      <c r="E513" s="1151"/>
      <c r="F513" s="1151"/>
      <c r="G513" s="1151"/>
      <c r="H513" s="554">
        <v>2</v>
      </c>
      <c r="I513" s="560" t="s">
        <v>5586</v>
      </c>
      <c r="J513" s="566" t="s">
        <v>5653</v>
      </c>
      <c r="Q513" s="550"/>
      <c r="R513" s="550"/>
      <c r="S513" s="550"/>
      <c r="T513" s="550"/>
      <c r="U513" s="550"/>
      <c r="V513" s="550"/>
      <c r="W513" s="550"/>
      <c r="X513" s="550"/>
      <c r="Y513" s="550"/>
      <c r="Z513" s="550"/>
      <c r="AA513" s="550"/>
      <c r="AB513" s="550"/>
      <c r="AC513" s="550"/>
      <c r="AD513" s="550"/>
      <c r="AE513" s="550"/>
      <c r="AF513" s="550"/>
      <c r="AG513" s="550"/>
    </row>
    <row r="514" spans="1:33" ht="71.849999999999994" customHeight="1">
      <c r="A514" s="1151"/>
      <c r="B514" s="1151"/>
      <c r="C514" s="1151"/>
      <c r="D514" s="1151"/>
      <c r="E514" s="1151"/>
      <c r="F514" s="1151"/>
      <c r="G514" s="1151"/>
      <c r="H514" s="554">
        <v>3</v>
      </c>
      <c r="I514" s="560" t="s">
        <v>5655</v>
      </c>
      <c r="J514" s="566" t="s">
        <v>5365</v>
      </c>
      <c r="Q514" s="550"/>
      <c r="R514" s="550"/>
      <c r="S514" s="550"/>
      <c r="T514" s="550"/>
      <c r="U514" s="550"/>
      <c r="V514" s="550"/>
      <c r="W514" s="550"/>
      <c r="X514" s="550"/>
      <c r="Y514" s="550"/>
      <c r="Z514" s="550"/>
      <c r="AA514" s="550"/>
      <c r="AB514" s="550"/>
      <c r="AC514" s="550"/>
      <c r="AD514" s="550"/>
      <c r="AE514" s="550"/>
      <c r="AF514" s="550"/>
      <c r="AG514" s="550"/>
    </row>
    <row r="515" spans="1:33" ht="71.849999999999994" customHeight="1">
      <c r="A515" s="1151"/>
      <c r="B515" s="1151"/>
      <c r="C515" s="1151"/>
      <c r="D515" s="1151"/>
      <c r="E515" s="1151"/>
      <c r="F515" s="1151"/>
      <c r="G515" s="1151"/>
      <c r="H515" s="554">
        <v>4</v>
      </c>
      <c r="I515" s="560" t="s">
        <v>4752</v>
      </c>
      <c r="J515" s="566" t="s">
        <v>5656</v>
      </c>
      <c r="Q515" s="550"/>
      <c r="R515" s="550"/>
      <c r="S515" s="550"/>
      <c r="T515" s="550"/>
      <c r="U515" s="550"/>
      <c r="V515" s="550"/>
      <c r="W515" s="550"/>
      <c r="X515" s="550"/>
      <c r="Y515" s="550"/>
      <c r="Z515" s="550"/>
      <c r="AA515" s="550"/>
      <c r="AB515" s="550"/>
      <c r="AC515" s="550"/>
      <c r="AD515" s="550"/>
      <c r="AE515" s="550"/>
      <c r="AF515" s="550"/>
      <c r="AG515" s="550"/>
    </row>
    <row r="516" spans="1:33" ht="71.849999999999994" customHeight="1">
      <c r="A516" s="1151"/>
      <c r="B516" s="1151"/>
      <c r="C516" s="1151"/>
      <c r="D516" s="1151"/>
      <c r="E516" s="1151"/>
      <c r="F516" s="1151"/>
      <c r="G516" s="1151"/>
      <c r="H516" s="554">
        <v>5</v>
      </c>
      <c r="I516" s="560" t="s">
        <v>4593</v>
      </c>
      <c r="J516" s="566" t="s">
        <v>5365</v>
      </c>
      <c r="Q516" s="550"/>
      <c r="R516" s="550"/>
      <c r="S516" s="550"/>
      <c r="T516" s="550"/>
      <c r="U516" s="550"/>
      <c r="V516" s="550"/>
      <c r="W516" s="550"/>
      <c r="X516" s="550"/>
      <c r="Y516" s="550"/>
      <c r="Z516" s="550"/>
      <c r="AA516" s="550"/>
      <c r="AB516" s="550"/>
      <c r="AC516" s="550"/>
      <c r="AD516" s="550"/>
      <c r="AE516" s="550"/>
      <c r="AF516" s="550"/>
      <c r="AG516" s="550"/>
    </row>
    <row r="517" spans="1:33" ht="71.849999999999994" customHeight="1">
      <c r="A517" s="1151"/>
      <c r="B517" s="1151"/>
      <c r="C517" s="1151"/>
      <c r="D517" s="1151"/>
      <c r="E517" s="1151"/>
      <c r="F517" s="1151"/>
      <c r="G517" s="1151"/>
      <c r="H517" s="554">
        <v>6</v>
      </c>
      <c r="I517" s="560" t="s">
        <v>4751</v>
      </c>
      <c r="J517" s="566" t="s">
        <v>5652</v>
      </c>
      <c r="Q517" s="550"/>
      <c r="R517" s="550"/>
      <c r="S517" s="550"/>
      <c r="T517" s="550"/>
      <c r="U517" s="550"/>
      <c r="V517" s="550"/>
      <c r="W517" s="550"/>
      <c r="X517" s="550"/>
      <c r="Y517" s="550"/>
      <c r="Z517" s="550"/>
      <c r="AA517" s="550"/>
      <c r="AB517" s="550"/>
      <c r="AC517" s="550"/>
      <c r="AD517" s="550"/>
      <c r="AE517" s="550"/>
      <c r="AF517" s="550"/>
      <c r="AG517" s="550"/>
    </row>
    <row r="518" spans="1:33" ht="71.849999999999994" customHeight="1">
      <c r="A518" s="1151"/>
      <c r="B518" s="1151"/>
      <c r="C518" s="1151"/>
      <c r="D518" s="1151"/>
      <c r="E518" s="1151"/>
      <c r="F518" s="1151"/>
      <c r="G518" s="1151"/>
      <c r="H518" s="554">
        <v>7</v>
      </c>
      <c r="I518" s="560" t="s">
        <v>4570</v>
      </c>
      <c r="J518" s="566" t="s">
        <v>5653</v>
      </c>
      <c r="Q518" s="550"/>
      <c r="R518" s="550"/>
      <c r="S518" s="550"/>
      <c r="T518" s="550"/>
      <c r="U518" s="550"/>
      <c r="V518" s="550"/>
      <c r="W518" s="550"/>
      <c r="X518" s="550"/>
      <c r="Y518" s="550"/>
      <c r="Z518" s="550"/>
      <c r="AA518" s="550"/>
      <c r="AB518" s="550"/>
      <c r="AC518" s="550"/>
      <c r="AD518" s="550"/>
      <c r="AE518" s="550"/>
      <c r="AF518" s="550"/>
      <c r="AG518" s="550"/>
    </row>
    <row r="519" spans="1:33" ht="71.849999999999994" customHeight="1">
      <c r="A519" s="1152" t="s">
        <v>5657</v>
      </c>
      <c r="B519" s="1152"/>
      <c r="C519" s="1152"/>
      <c r="D519" s="1152"/>
      <c r="E519" s="1152"/>
      <c r="F519" s="1152"/>
      <c r="G519" s="1152"/>
      <c r="H519" s="1152"/>
      <c r="I519" s="1152"/>
      <c r="J519" s="1152"/>
      <c r="Q519" s="550"/>
      <c r="R519" s="550"/>
      <c r="S519" s="550"/>
      <c r="T519" s="550"/>
      <c r="U519" s="550"/>
      <c r="V519" s="550"/>
      <c r="W519" s="550"/>
      <c r="X519" s="550"/>
      <c r="Y519" s="550"/>
      <c r="Z519" s="550"/>
      <c r="AA519" s="550"/>
      <c r="AB519" s="550"/>
      <c r="AC519" s="550"/>
      <c r="AD519" s="550"/>
      <c r="AE519" s="550"/>
      <c r="AF519" s="550"/>
      <c r="AG519" s="550"/>
    </row>
    <row r="520" spans="1:33" ht="71.849999999999994" customHeight="1">
      <c r="A520" s="1151"/>
      <c r="B520" s="1151"/>
      <c r="C520" s="1151"/>
      <c r="D520" s="1151"/>
      <c r="E520" s="1151"/>
      <c r="F520" s="1151"/>
      <c r="G520" s="1151"/>
      <c r="H520" s="557" t="s">
        <v>4439</v>
      </c>
      <c r="I520" s="558" t="s">
        <v>5279</v>
      </c>
      <c r="J520" s="552" t="s">
        <v>3922</v>
      </c>
      <c r="Q520" s="550"/>
      <c r="R520" s="550"/>
      <c r="S520" s="550"/>
      <c r="T520" s="550"/>
      <c r="U520" s="550"/>
      <c r="V520" s="550"/>
      <c r="W520" s="550"/>
      <c r="X520" s="550"/>
      <c r="Y520" s="550"/>
      <c r="Z520" s="550"/>
      <c r="AA520" s="550"/>
      <c r="AB520" s="550"/>
      <c r="AC520" s="550"/>
      <c r="AD520" s="550"/>
      <c r="AE520" s="550"/>
      <c r="AF520" s="550"/>
      <c r="AG520" s="550"/>
    </row>
    <row r="521" spans="1:33" ht="71.849999999999994" customHeight="1">
      <c r="A521" s="1151"/>
      <c r="B521" s="1151"/>
      <c r="C521" s="1151"/>
      <c r="D521" s="1151"/>
      <c r="E521" s="1151"/>
      <c r="F521" s="1151"/>
      <c r="G521" s="1151"/>
      <c r="H521" s="1153" t="s">
        <v>4750</v>
      </c>
      <c r="I521" s="560" t="s">
        <v>4733</v>
      </c>
      <c r="J521" s="566" t="s">
        <v>5646</v>
      </c>
      <c r="Q521" s="550"/>
      <c r="R521" s="550"/>
      <c r="S521" s="550"/>
      <c r="T521" s="550"/>
      <c r="U521" s="550"/>
      <c r="V521" s="550"/>
      <c r="W521" s="550"/>
      <c r="X521" s="550"/>
      <c r="Y521" s="550"/>
      <c r="Z521" s="550"/>
      <c r="AA521" s="550"/>
      <c r="AB521" s="550"/>
      <c r="AC521" s="550"/>
      <c r="AD521" s="550"/>
      <c r="AE521" s="550"/>
      <c r="AF521" s="550"/>
      <c r="AG521" s="550"/>
    </row>
    <row r="522" spans="1:33" ht="71.849999999999994" customHeight="1">
      <c r="A522" s="1151"/>
      <c r="B522" s="1151"/>
      <c r="C522" s="1151"/>
      <c r="D522" s="1151"/>
      <c r="E522" s="1151"/>
      <c r="F522" s="1151"/>
      <c r="G522" s="1151"/>
      <c r="H522" s="1153"/>
      <c r="I522" s="560" t="s">
        <v>4749</v>
      </c>
      <c r="J522" s="566" t="s">
        <v>5638</v>
      </c>
      <c r="Q522" s="550"/>
      <c r="R522" s="550"/>
      <c r="S522" s="550"/>
      <c r="T522" s="550"/>
      <c r="U522" s="550"/>
      <c r="V522" s="550"/>
      <c r="W522" s="550"/>
      <c r="X522" s="550"/>
      <c r="Y522" s="550"/>
      <c r="Z522" s="550"/>
      <c r="AA522" s="550"/>
      <c r="AB522" s="550"/>
      <c r="AC522" s="550"/>
      <c r="AD522" s="550"/>
      <c r="AE522" s="550"/>
      <c r="AF522" s="550"/>
      <c r="AG522" s="550"/>
    </row>
    <row r="523" spans="1:33" ht="71.849999999999994" customHeight="1">
      <c r="A523" s="1151"/>
      <c r="B523" s="1151"/>
      <c r="C523" s="1151"/>
      <c r="D523" s="1151"/>
      <c r="E523" s="1151"/>
      <c r="F523" s="1151"/>
      <c r="G523" s="1151"/>
      <c r="H523" s="554">
        <v>1</v>
      </c>
      <c r="I523" s="560" t="s">
        <v>4748</v>
      </c>
      <c r="J523" s="566" t="s">
        <v>5658</v>
      </c>
      <c r="Q523" s="550"/>
      <c r="R523" s="550"/>
      <c r="S523" s="550"/>
      <c r="T523" s="550"/>
      <c r="U523" s="550"/>
      <c r="V523" s="550"/>
      <c r="W523" s="550"/>
      <c r="X523" s="550"/>
      <c r="Y523" s="550"/>
      <c r="Z523" s="550"/>
      <c r="AA523" s="550"/>
      <c r="AB523" s="550"/>
      <c r="AC523" s="550"/>
      <c r="AD523" s="550"/>
      <c r="AE523" s="550"/>
      <c r="AF523" s="550"/>
      <c r="AG523" s="550"/>
    </row>
    <row r="524" spans="1:33" ht="71.849999999999994" customHeight="1">
      <c r="A524" s="1151"/>
      <c r="B524" s="1151"/>
      <c r="C524" s="1151"/>
      <c r="D524" s="1151"/>
      <c r="E524" s="1151"/>
      <c r="F524" s="1151"/>
      <c r="G524" s="1151"/>
      <c r="H524" s="554">
        <v>2</v>
      </c>
      <c r="I524" s="560" t="s">
        <v>4584</v>
      </c>
      <c r="J524" s="566" t="s">
        <v>4391</v>
      </c>
      <c r="Q524" s="550"/>
      <c r="R524" s="550"/>
      <c r="S524" s="550"/>
      <c r="T524" s="550"/>
      <c r="U524" s="550"/>
      <c r="V524" s="550"/>
      <c r="W524" s="550"/>
      <c r="X524" s="550"/>
      <c r="Y524" s="550"/>
      <c r="Z524" s="550"/>
      <c r="AA524" s="550"/>
      <c r="AB524" s="550"/>
      <c r="AC524" s="550"/>
      <c r="AD524" s="550"/>
      <c r="AE524" s="550"/>
      <c r="AF524" s="550"/>
      <c r="AG524" s="550"/>
    </row>
    <row r="525" spans="1:33" ht="71.849999999999994" customHeight="1">
      <c r="A525" s="1151"/>
      <c r="B525" s="1151"/>
      <c r="C525" s="1151"/>
      <c r="D525" s="1151"/>
      <c r="E525" s="1151"/>
      <c r="F525" s="1151"/>
      <c r="G525" s="1151"/>
      <c r="H525" s="554">
        <v>3</v>
      </c>
      <c r="I525" s="560" t="s">
        <v>4429</v>
      </c>
      <c r="J525" s="566" t="s">
        <v>4391</v>
      </c>
      <c r="Q525" s="550"/>
      <c r="R525" s="550"/>
      <c r="S525" s="550"/>
      <c r="T525" s="550"/>
      <c r="U525" s="550"/>
      <c r="V525" s="550"/>
      <c r="W525" s="550"/>
      <c r="X525" s="550"/>
      <c r="Y525" s="550"/>
      <c r="Z525" s="550"/>
      <c r="AA525" s="550"/>
      <c r="AB525" s="550"/>
      <c r="AC525" s="550"/>
      <c r="AD525" s="550"/>
      <c r="AE525" s="550"/>
      <c r="AF525" s="550"/>
      <c r="AG525" s="550"/>
    </row>
    <row r="526" spans="1:33" ht="71.849999999999994" customHeight="1">
      <c r="A526" s="1151"/>
      <c r="B526" s="1151"/>
      <c r="C526" s="1151"/>
      <c r="D526" s="1151"/>
      <c r="E526" s="1151"/>
      <c r="F526" s="1151"/>
      <c r="G526" s="1151"/>
      <c r="H526" s="554">
        <v>4</v>
      </c>
      <c r="I526" s="560" t="s">
        <v>4498</v>
      </c>
      <c r="J526" s="566" t="s">
        <v>5659</v>
      </c>
      <c r="Q526" s="550"/>
      <c r="R526" s="550"/>
      <c r="S526" s="550"/>
      <c r="T526" s="550"/>
      <c r="U526" s="550"/>
      <c r="V526" s="550"/>
      <c r="W526" s="550"/>
      <c r="X526" s="550"/>
      <c r="Y526" s="550"/>
      <c r="Z526" s="550"/>
      <c r="AA526" s="550"/>
      <c r="AB526" s="550"/>
      <c r="AC526" s="550"/>
      <c r="AD526" s="550"/>
      <c r="AE526" s="550"/>
      <c r="AF526" s="550"/>
      <c r="AG526" s="550"/>
    </row>
    <row r="527" spans="1:33" ht="71.849999999999994" customHeight="1">
      <c r="A527" s="1151"/>
      <c r="B527" s="1151"/>
      <c r="C527" s="1151"/>
      <c r="D527" s="1151"/>
      <c r="E527" s="1151"/>
      <c r="F527" s="1151"/>
      <c r="G527" s="1151"/>
      <c r="H527" s="554"/>
      <c r="I527" s="560"/>
      <c r="J527" s="566"/>
      <c r="Q527" s="550"/>
      <c r="R527" s="550"/>
      <c r="S527" s="550"/>
      <c r="T527" s="550"/>
      <c r="U527" s="550"/>
      <c r="V527" s="550"/>
      <c r="W527" s="550"/>
      <c r="X527" s="550"/>
      <c r="Y527" s="550"/>
      <c r="Z527" s="550"/>
      <c r="AA527" s="550"/>
      <c r="AB527" s="550"/>
      <c r="AC527" s="550"/>
      <c r="AD527" s="550"/>
      <c r="AE527" s="550"/>
      <c r="AF527" s="550"/>
      <c r="AG527" s="550"/>
    </row>
    <row r="528" spans="1:33" ht="71.849999999999994" customHeight="1">
      <c r="A528" s="1151"/>
      <c r="B528" s="1151"/>
      <c r="C528" s="1151"/>
      <c r="D528" s="1151"/>
      <c r="E528" s="1151"/>
      <c r="F528" s="1151"/>
      <c r="G528" s="1151"/>
      <c r="H528" s="554"/>
      <c r="I528" s="560"/>
      <c r="J528" s="566"/>
      <c r="Q528" s="550"/>
      <c r="R528" s="550"/>
      <c r="S528" s="550"/>
      <c r="T528" s="550"/>
      <c r="U528" s="550"/>
      <c r="V528" s="550"/>
      <c r="W528" s="550"/>
      <c r="X528" s="550"/>
      <c r="Y528" s="550"/>
      <c r="Z528" s="550"/>
      <c r="AA528" s="550"/>
      <c r="AB528" s="550"/>
      <c r="AC528" s="550"/>
      <c r="AD528" s="550"/>
      <c r="AE528" s="550"/>
      <c r="AF528" s="550"/>
      <c r="AG528" s="550"/>
    </row>
    <row r="529" spans="1:33" ht="71.849999999999994" customHeight="1">
      <c r="A529" s="1152" t="s">
        <v>5660</v>
      </c>
      <c r="B529" s="1152"/>
      <c r="C529" s="1152"/>
      <c r="D529" s="1152"/>
      <c r="E529" s="1152"/>
      <c r="F529" s="1152"/>
      <c r="G529" s="1152"/>
      <c r="H529" s="1152"/>
      <c r="I529" s="1152"/>
      <c r="J529" s="1152"/>
      <c r="Q529" s="550"/>
      <c r="R529" s="550"/>
      <c r="S529" s="550"/>
      <c r="T529" s="550"/>
      <c r="U529" s="550"/>
      <c r="V529" s="550"/>
      <c r="W529" s="550"/>
      <c r="X529" s="550"/>
      <c r="Y529" s="550"/>
      <c r="Z529" s="550"/>
      <c r="AA529" s="550"/>
      <c r="AB529" s="550"/>
      <c r="AC529" s="550"/>
      <c r="AD529" s="550"/>
      <c r="AE529" s="550"/>
      <c r="AF529" s="550"/>
      <c r="AG529" s="550"/>
    </row>
    <row r="530" spans="1:33" ht="71.849999999999994" customHeight="1">
      <c r="A530" s="1151"/>
      <c r="B530" s="1151"/>
      <c r="C530" s="1151"/>
      <c r="D530" s="1151"/>
      <c r="E530" s="1151"/>
      <c r="F530" s="1151"/>
      <c r="G530" s="1151"/>
      <c r="H530" s="557" t="s">
        <v>4439</v>
      </c>
      <c r="I530" s="558" t="s">
        <v>5279</v>
      </c>
      <c r="J530" s="552" t="s">
        <v>3922</v>
      </c>
      <c r="Q530" s="550"/>
      <c r="R530" s="550"/>
      <c r="S530" s="550"/>
      <c r="T530" s="550"/>
      <c r="U530" s="550"/>
      <c r="V530" s="550"/>
      <c r="W530" s="550"/>
      <c r="X530" s="550"/>
      <c r="Y530" s="550"/>
      <c r="Z530" s="550"/>
      <c r="AA530" s="550"/>
      <c r="AB530" s="550"/>
      <c r="AC530" s="550"/>
      <c r="AD530" s="550"/>
      <c r="AE530" s="550"/>
      <c r="AF530" s="550"/>
      <c r="AG530" s="550"/>
    </row>
    <row r="531" spans="1:33" ht="71.849999999999994" customHeight="1">
      <c r="A531" s="1151"/>
      <c r="B531" s="1151"/>
      <c r="C531" s="1151"/>
      <c r="D531" s="1151"/>
      <c r="E531" s="1151"/>
      <c r="F531" s="1151"/>
      <c r="G531" s="1151"/>
      <c r="H531" s="554">
        <v>1</v>
      </c>
      <c r="I531" s="560" t="s">
        <v>4730</v>
      </c>
      <c r="J531" s="566" t="s">
        <v>5661</v>
      </c>
      <c r="Q531" s="550"/>
      <c r="R531" s="550"/>
      <c r="S531" s="550"/>
      <c r="T531" s="550"/>
      <c r="U531" s="550"/>
      <c r="V531" s="550"/>
      <c r="W531" s="550"/>
      <c r="X531" s="550"/>
      <c r="Y531" s="550"/>
      <c r="Z531" s="550"/>
      <c r="AA531" s="550"/>
      <c r="AB531" s="550"/>
      <c r="AC531" s="550"/>
      <c r="AD531" s="550"/>
      <c r="AE531" s="550"/>
      <c r="AF531" s="550"/>
      <c r="AG531" s="550"/>
    </row>
    <row r="532" spans="1:33" ht="71.849999999999994" customHeight="1">
      <c r="A532" s="1151"/>
      <c r="B532" s="1151"/>
      <c r="C532" s="1151"/>
      <c r="D532" s="1151"/>
      <c r="E532" s="1151"/>
      <c r="F532" s="1151"/>
      <c r="G532" s="1151"/>
      <c r="H532" s="554">
        <v>2</v>
      </c>
      <c r="I532" s="560" t="s">
        <v>4729</v>
      </c>
      <c r="J532" s="566" t="s">
        <v>5662</v>
      </c>
      <c r="Q532" s="550"/>
      <c r="R532" s="550"/>
      <c r="S532" s="550"/>
      <c r="T532" s="550"/>
      <c r="U532" s="550"/>
      <c r="V532" s="550"/>
      <c r="W532" s="550"/>
      <c r="X532" s="550"/>
      <c r="Y532" s="550"/>
      <c r="Z532" s="550"/>
      <c r="AA532" s="550"/>
      <c r="AB532" s="550"/>
      <c r="AC532" s="550"/>
      <c r="AD532" s="550"/>
      <c r="AE532" s="550"/>
      <c r="AF532" s="550"/>
      <c r="AG532" s="550"/>
    </row>
    <row r="533" spans="1:33" ht="71.849999999999994" customHeight="1">
      <c r="A533" s="1151"/>
      <c r="B533" s="1151"/>
      <c r="C533" s="1151"/>
      <c r="D533" s="1151"/>
      <c r="E533" s="1151"/>
      <c r="F533" s="1151"/>
      <c r="G533" s="1151"/>
      <c r="H533" s="554">
        <v>3</v>
      </c>
      <c r="I533" s="560" t="s">
        <v>4747</v>
      </c>
      <c r="J533" s="566" t="s">
        <v>5663</v>
      </c>
      <c r="Q533" s="550"/>
      <c r="R533" s="550"/>
      <c r="S533" s="550"/>
      <c r="T533" s="550"/>
      <c r="U533" s="550"/>
      <c r="V533" s="550"/>
      <c r="W533" s="550"/>
      <c r="X533" s="550"/>
      <c r="Y533" s="550"/>
      <c r="Z533" s="550"/>
      <c r="AA533" s="550"/>
      <c r="AB533" s="550"/>
      <c r="AC533" s="550"/>
      <c r="AD533" s="550"/>
      <c r="AE533" s="550"/>
      <c r="AF533" s="550"/>
      <c r="AG533" s="550"/>
    </row>
    <row r="534" spans="1:33" ht="71.849999999999994" customHeight="1">
      <c r="A534" s="1151"/>
      <c r="B534" s="1151"/>
      <c r="C534" s="1151"/>
      <c r="D534" s="1151"/>
      <c r="E534" s="1151"/>
      <c r="F534" s="1151"/>
      <c r="G534" s="1151"/>
      <c r="H534" s="554">
        <v>4</v>
      </c>
      <c r="I534" s="560" t="s">
        <v>4743</v>
      </c>
      <c r="J534" s="566" t="s">
        <v>5664</v>
      </c>
      <c r="Q534" s="550"/>
      <c r="R534" s="550"/>
      <c r="S534" s="550"/>
      <c r="T534" s="550"/>
      <c r="U534" s="550"/>
      <c r="V534" s="550"/>
      <c r="W534" s="550"/>
      <c r="X534" s="550"/>
      <c r="Y534" s="550"/>
      <c r="Z534" s="550"/>
      <c r="AA534" s="550"/>
      <c r="AB534" s="550"/>
      <c r="AC534" s="550"/>
      <c r="AD534" s="550"/>
      <c r="AE534" s="550"/>
      <c r="AF534" s="550"/>
      <c r="AG534" s="550"/>
    </row>
    <row r="535" spans="1:33" ht="71.849999999999994" customHeight="1">
      <c r="A535" s="1151"/>
      <c r="B535" s="1151"/>
      <c r="C535" s="1151"/>
      <c r="D535" s="1151"/>
      <c r="E535" s="1151"/>
      <c r="F535" s="1151"/>
      <c r="G535" s="1151"/>
      <c r="H535" s="554">
        <v>5</v>
      </c>
      <c r="I535" s="560" t="s">
        <v>4746</v>
      </c>
      <c r="J535" s="566" t="s">
        <v>5610</v>
      </c>
      <c r="Q535" s="550"/>
      <c r="R535" s="550"/>
      <c r="S535" s="550"/>
      <c r="T535" s="550"/>
      <c r="U535" s="550"/>
      <c r="V535" s="550"/>
      <c r="W535" s="550"/>
      <c r="X535" s="550"/>
      <c r="Y535" s="550"/>
      <c r="Z535" s="550"/>
      <c r="AA535" s="550"/>
      <c r="AB535" s="550"/>
      <c r="AC535" s="550"/>
      <c r="AD535" s="550"/>
      <c r="AE535" s="550"/>
      <c r="AF535" s="550"/>
      <c r="AG535" s="550"/>
    </row>
    <row r="536" spans="1:33" ht="71.849999999999994" customHeight="1">
      <c r="A536" s="1151"/>
      <c r="B536" s="1151"/>
      <c r="C536" s="1151"/>
      <c r="D536" s="1151"/>
      <c r="E536" s="1151"/>
      <c r="F536" s="1151"/>
      <c r="G536" s="1151"/>
      <c r="H536" s="554">
        <v>6</v>
      </c>
      <c r="I536" s="560" t="s">
        <v>4745</v>
      </c>
      <c r="J536" s="566" t="s">
        <v>5611</v>
      </c>
      <c r="Q536" s="550"/>
      <c r="R536" s="550"/>
      <c r="S536" s="550"/>
      <c r="T536" s="550"/>
      <c r="U536" s="550"/>
      <c r="V536" s="550"/>
      <c r="W536" s="550"/>
      <c r="X536" s="550"/>
      <c r="Y536" s="550"/>
      <c r="Z536" s="550"/>
      <c r="AA536" s="550"/>
      <c r="AB536" s="550"/>
      <c r="AC536" s="550"/>
      <c r="AD536" s="550"/>
      <c r="AE536" s="550"/>
      <c r="AF536" s="550"/>
      <c r="AG536" s="550"/>
    </row>
    <row r="537" spans="1:33" ht="71.849999999999994" customHeight="1">
      <c r="A537" s="1151"/>
      <c r="B537" s="1151"/>
      <c r="C537" s="1151"/>
      <c r="D537" s="1151"/>
      <c r="E537" s="1151"/>
      <c r="F537" s="1151"/>
      <c r="G537" s="1151"/>
      <c r="H537" s="554">
        <v>7</v>
      </c>
      <c r="I537" s="560" t="s">
        <v>4744</v>
      </c>
      <c r="J537" s="566" t="s">
        <v>5609</v>
      </c>
      <c r="Q537" s="550"/>
      <c r="R537" s="550"/>
      <c r="S537" s="550"/>
      <c r="T537" s="550"/>
      <c r="U537" s="550"/>
      <c r="V537" s="550"/>
      <c r="W537" s="550"/>
      <c r="X537" s="550"/>
      <c r="Y537" s="550"/>
      <c r="Z537" s="550"/>
      <c r="AA537" s="550"/>
      <c r="AB537" s="550"/>
      <c r="AC537" s="550"/>
      <c r="AD537" s="550"/>
      <c r="AE537" s="550"/>
      <c r="AF537" s="550"/>
      <c r="AG537" s="550"/>
    </row>
    <row r="538" spans="1:33" ht="71.849999999999994" customHeight="1">
      <c r="A538" s="1151"/>
      <c r="B538" s="1151"/>
      <c r="C538" s="1151"/>
      <c r="D538" s="1151"/>
      <c r="E538" s="1151"/>
      <c r="F538" s="1151"/>
      <c r="G538" s="1151"/>
      <c r="H538" s="554">
        <v>8</v>
      </c>
      <c r="I538" s="560" t="s">
        <v>4743</v>
      </c>
      <c r="J538" s="566" t="s">
        <v>5608</v>
      </c>
      <c r="Q538" s="550"/>
      <c r="R538" s="550"/>
      <c r="S538" s="550"/>
      <c r="T538" s="550"/>
      <c r="U538" s="550"/>
      <c r="V538" s="550"/>
      <c r="W538" s="550"/>
      <c r="X538" s="550"/>
      <c r="Y538" s="550"/>
      <c r="Z538" s="550"/>
      <c r="AA538" s="550"/>
      <c r="AB538" s="550"/>
      <c r="AC538" s="550"/>
      <c r="AD538" s="550"/>
      <c r="AE538" s="550"/>
      <c r="AF538" s="550"/>
      <c r="AG538" s="550"/>
    </row>
    <row r="539" spans="1:33" ht="71.849999999999994" customHeight="1">
      <c r="A539" s="1151"/>
      <c r="B539" s="1151"/>
      <c r="C539" s="1151"/>
      <c r="D539" s="1151"/>
      <c r="E539" s="1151"/>
      <c r="F539" s="1151"/>
      <c r="G539" s="1151"/>
      <c r="H539" s="554">
        <v>9</v>
      </c>
      <c r="I539" s="560" t="s">
        <v>4483</v>
      </c>
      <c r="J539" s="566" t="s">
        <v>5307</v>
      </c>
      <c r="Q539" s="550"/>
      <c r="R539" s="550"/>
      <c r="S539" s="550"/>
      <c r="T539" s="550"/>
      <c r="U539" s="550"/>
      <c r="V539" s="550"/>
      <c r="W539" s="550"/>
      <c r="X539" s="550"/>
      <c r="Y539" s="550"/>
      <c r="Z539" s="550"/>
      <c r="AA539" s="550"/>
      <c r="AB539" s="550"/>
      <c r="AC539" s="550"/>
      <c r="AD539" s="550"/>
      <c r="AE539" s="550"/>
      <c r="AF539" s="550"/>
      <c r="AG539" s="550"/>
    </row>
    <row r="540" spans="1:33" ht="71.849999999999994" customHeight="1">
      <c r="A540" s="1151"/>
      <c r="B540" s="1151"/>
      <c r="C540" s="1151"/>
      <c r="D540" s="1151"/>
      <c r="E540" s="1151"/>
      <c r="F540" s="1151"/>
      <c r="G540" s="1151"/>
      <c r="H540" s="554">
        <v>10</v>
      </c>
      <c r="I540" s="560" t="s">
        <v>4742</v>
      </c>
      <c r="J540" s="566"/>
      <c r="Q540" s="550"/>
      <c r="R540" s="550"/>
      <c r="S540" s="550"/>
      <c r="T540" s="550"/>
      <c r="U540" s="550"/>
      <c r="V540" s="550"/>
      <c r="W540" s="550"/>
      <c r="X540" s="550"/>
      <c r="Y540" s="550"/>
      <c r="Z540" s="550"/>
      <c r="AA540" s="550"/>
      <c r="AB540" s="550"/>
      <c r="AC540" s="550"/>
      <c r="AD540" s="550"/>
      <c r="AE540" s="550"/>
      <c r="AF540" s="550"/>
      <c r="AG540" s="550"/>
    </row>
    <row r="541" spans="1:33" ht="71.849999999999994" customHeight="1">
      <c r="A541" s="1152" t="s">
        <v>5665</v>
      </c>
      <c r="B541" s="1152"/>
      <c r="C541" s="1152"/>
      <c r="D541" s="1152"/>
      <c r="E541" s="1152"/>
      <c r="F541" s="1152"/>
      <c r="G541" s="1152"/>
      <c r="H541" s="1152"/>
      <c r="I541" s="1152"/>
      <c r="J541" s="1152"/>
      <c r="Q541" s="550"/>
      <c r="R541" s="550"/>
      <c r="S541" s="550"/>
      <c r="T541" s="550"/>
      <c r="U541" s="550"/>
      <c r="V541" s="550"/>
      <c r="W541" s="550"/>
      <c r="X541" s="550"/>
      <c r="Y541" s="550"/>
      <c r="Z541" s="550"/>
      <c r="AA541" s="550"/>
      <c r="AB541" s="550"/>
      <c r="AC541" s="550"/>
      <c r="AD541" s="550"/>
      <c r="AE541" s="550"/>
      <c r="AF541" s="550"/>
      <c r="AG541" s="550"/>
    </row>
    <row r="542" spans="1:33" ht="71.849999999999994" customHeight="1">
      <c r="A542" s="1151"/>
      <c r="B542" s="1151"/>
      <c r="C542" s="1151"/>
      <c r="D542" s="1151"/>
      <c r="E542" s="1151"/>
      <c r="F542" s="1151"/>
      <c r="G542" s="1151"/>
      <c r="H542" s="557" t="s">
        <v>4439</v>
      </c>
      <c r="I542" s="558" t="s">
        <v>5279</v>
      </c>
      <c r="J542" s="552" t="s">
        <v>3922</v>
      </c>
      <c r="Q542" s="550"/>
      <c r="R542" s="550"/>
      <c r="S542" s="550"/>
      <c r="T542" s="550"/>
      <c r="U542" s="550"/>
      <c r="V542" s="550"/>
      <c r="W542" s="550"/>
      <c r="X542" s="550"/>
      <c r="Y542" s="550"/>
      <c r="Z542" s="550"/>
      <c r="AA542" s="550"/>
      <c r="AB542" s="550"/>
      <c r="AC542" s="550"/>
      <c r="AD542" s="550"/>
      <c r="AE542" s="550"/>
      <c r="AF542" s="550"/>
      <c r="AG542" s="550"/>
    </row>
    <row r="543" spans="1:33" ht="71.849999999999994" customHeight="1">
      <c r="A543" s="1151"/>
      <c r="B543" s="1151"/>
      <c r="C543" s="1151"/>
      <c r="D543" s="1151"/>
      <c r="E543" s="1151"/>
      <c r="F543" s="1151"/>
      <c r="G543" s="1151"/>
      <c r="H543" s="554">
        <v>1</v>
      </c>
      <c r="I543" s="560" t="s">
        <v>4741</v>
      </c>
      <c r="J543" s="566" t="s">
        <v>5666</v>
      </c>
      <c r="Q543" s="550"/>
      <c r="R543" s="550"/>
      <c r="S543" s="550"/>
      <c r="T543" s="550"/>
      <c r="U543" s="550"/>
      <c r="V543" s="550"/>
      <c r="W543" s="550"/>
      <c r="X543" s="550"/>
      <c r="Y543" s="550"/>
      <c r="Z543" s="550"/>
      <c r="AA543" s="550"/>
      <c r="AB543" s="550"/>
      <c r="AC543" s="550"/>
      <c r="AD543" s="550"/>
      <c r="AE543" s="550"/>
      <c r="AF543" s="550"/>
      <c r="AG543" s="550"/>
    </row>
    <row r="544" spans="1:33" ht="71.849999999999994" customHeight="1">
      <c r="A544" s="1151"/>
      <c r="B544" s="1151"/>
      <c r="C544" s="1151"/>
      <c r="D544" s="1151"/>
      <c r="E544" s="1151"/>
      <c r="F544" s="1151"/>
      <c r="G544" s="1151"/>
      <c r="H544" s="554">
        <v>2</v>
      </c>
      <c r="I544" s="560" t="s">
        <v>4714</v>
      </c>
      <c r="J544" s="566" t="s">
        <v>5667</v>
      </c>
      <c r="Q544" s="550"/>
      <c r="R544" s="550"/>
      <c r="S544" s="550"/>
      <c r="T544" s="550"/>
      <c r="U544" s="550"/>
      <c r="V544" s="550"/>
      <c r="W544" s="550"/>
      <c r="X544" s="550"/>
      <c r="Y544" s="550"/>
      <c r="Z544" s="550"/>
      <c r="AA544" s="550"/>
      <c r="AB544" s="550"/>
      <c r="AC544" s="550"/>
      <c r="AD544" s="550"/>
      <c r="AE544" s="550"/>
      <c r="AF544" s="550"/>
      <c r="AG544" s="550"/>
    </row>
    <row r="545" spans="1:33" ht="71.849999999999994" customHeight="1">
      <c r="A545" s="1151"/>
      <c r="B545" s="1151"/>
      <c r="C545" s="1151"/>
      <c r="D545" s="1151"/>
      <c r="E545" s="1151"/>
      <c r="F545" s="1151"/>
      <c r="G545" s="1151"/>
      <c r="H545" s="554" t="s">
        <v>2878</v>
      </c>
      <c r="I545" s="560" t="s">
        <v>4735</v>
      </c>
      <c r="J545" s="566" t="s">
        <v>5668</v>
      </c>
      <c r="Q545" s="550"/>
      <c r="R545" s="550"/>
      <c r="S545" s="550"/>
      <c r="T545" s="550"/>
      <c r="U545" s="550"/>
      <c r="V545" s="550"/>
      <c r="W545" s="550"/>
      <c r="X545" s="550"/>
      <c r="Y545" s="550"/>
      <c r="Z545" s="550"/>
      <c r="AA545" s="550"/>
      <c r="AB545" s="550"/>
      <c r="AC545" s="550"/>
      <c r="AD545" s="550"/>
      <c r="AE545" s="550"/>
      <c r="AF545" s="550"/>
      <c r="AG545" s="550"/>
    </row>
    <row r="546" spans="1:33" ht="71.849999999999994" customHeight="1">
      <c r="A546" s="1151"/>
      <c r="B546" s="1151"/>
      <c r="C546" s="1151"/>
      <c r="D546" s="1151"/>
      <c r="E546" s="1151"/>
      <c r="F546" s="1151"/>
      <c r="G546" s="1151"/>
      <c r="H546" s="554">
        <v>4</v>
      </c>
      <c r="I546" s="560" t="s">
        <v>4731</v>
      </c>
      <c r="J546" s="566" t="s">
        <v>5669</v>
      </c>
      <c r="Q546" s="550"/>
      <c r="R546" s="550"/>
      <c r="S546" s="550"/>
      <c r="T546" s="550"/>
      <c r="U546" s="550"/>
      <c r="V546" s="550"/>
      <c r="W546" s="550"/>
      <c r="X546" s="550"/>
      <c r="Y546" s="550"/>
      <c r="Z546" s="550"/>
      <c r="AA546" s="550"/>
      <c r="AB546" s="550"/>
      <c r="AC546" s="550"/>
      <c r="AD546" s="550"/>
      <c r="AE546" s="550"/>
      <c r="AF546" s="550"/>
      <c r="AG546" s="550"/>
    </row>
    <row r="547" spans="1:33" ht="71.849999999999994" customHeight="1">
      <c r="A547" s="1152" t="s">
        <v>5709</v>
      </c>
      <c r="B547" s="1152"/>
      <c r="C547" s="1152"/>
      <c r="D547" s="1152"/>
      <c r="E547" s="1152"/>
      <c r="F547" s="1152"/>
      <c r="G547" s="1152"/>
      <c r="H547" s="1152"/>
      <c r="I547" s="1152"/>
      <c r="J547" s="1152"/>
      <c r="Q547" s="550"/>
      <c r="R547" s="550"/>
      <c r="S547" s="550"/>
      <c r="T547" s="550"/>
      <c r="U547" s="550"/>
      <c r="V547" s="550"/>
      <c r="W547" s="550"/>
      <c r="X547" s="550"/>
      <c r="Y547" s="550"/>
      <c r="Z547" s="550"/>
      <c r="AA547" s="550"/>
      <c r="AB547" s="550"/>
      <c r="AC547" s="550"/>
      <c r="AD547" s="550"/>
      <c r="AE547" s="550"/>
      <c r="AF547" s="550"/>
      <c r="AG547" s="550"/>
    </row>
    <row r="548" spans="1:33" ht="71.849999999999994" customHeight="1">
      <c r="A548" s="1151"/>
      <c r="B548" s="1151"/>
      <c r="C548" s="1151"/>
      <c r="D548" s="1151"/>
      <c r="E548" s="1151"/>
      <c r="F548" s="1151"/>
      <c r="G548" s="1151"/>
      <c r="H548" s="557" t="s">
        <v>4439</v>
      </c>
      <c r="I548" s="558" t="s">
        <v>5279</v>
      </c>
      <c r="J548" s="552" t="s">
        <v>3922</v>
      </c>
      <c r="Q548" s="550"/>
      <c r="R548" s="550"/>
      <c r="S548" s="550"/>
      <c r="T548" s="550"/>
      <c r="U548" s="550"/>
      <c r="V548" s="550"/>
      <c r="W548" s="550"/>
      <c r="X548" s="550"/>
      <c r="Y548" s="550"/>
      <c r="Z548" s="550"/>
      <c r="AA548" s="550"/>
      <c r="AB548" s="550"/>
      <c r="AC548" s="550"/>
      <c r="AD548" s="550"/>
      <c r="AE548" s="550"/>
      <c r="AF548" s="550"/>
      <c r="AG548" s="550"/>
    </row>
    <row r="549" spans="1:33" ht="71.849999999999994" customHeight="1">
      <c r="A549" s="1151"/>
      <c r="B549" s="1151"/>
      <c r="C549" s="1151"/>
      <c r="D549" s="1151"/>
      <c r="E549" s="1151"/>
      <c r="F549" s="1151"/>
      <c r="G549" s="1151"/>
      <c r="H549" s="554">
        <v>1</v>
      </c>
      <c r="I549" s="560" t="s">
        <v>4730</v>
      </c>
      <c r="J549" s="566" t="s">
        <v>5661</v>
      </c>
      <c r="Q549" s="550"/>
      <c r="R549" s="550"/>
      <c r="S549" s="550"/>
      <c r="T549" s="550"/>
      <c r="U549" s="550"/>
      <c r="V549" s="550"/>
      <c r="W549" s="550"/>
      <c r="X549" s="550"/>
      <c r="Y549" s="550"/>
      <c r="Z549" s="550"/>
      <c r="AA549" s="550"/>
      <c r="AB549" s="550"/>
      <c r="AC549" s="550"/>
      <c r="AD549" s="550"/>
      <c r="AE549" s="550"/>
      <c r="AF549" s="550"/>
      <c r="AG549" s="550"/>
    </row>
    <row r="550" spans="1:33" ht="71.849999999999994" customHeight="1">
      <c r="A550" s="1151"/>
      <c r="B550" s="1151"/>
      <c r="C550" s="1151"/>
      <c r="D550" s="1151"/>
      <c r="E550" s="1151"/>
      <c r="F550" s="1151"/>
      <c r="G550" s="1151"/>
      <c r="H550" s="554">
        <v>2</v>
      </c>
      <c r="I550" s="560" t="s">
        <v>4731</v>
      </c>
      <c r="J550" s="566" t="s">
        <v>5669</v>
      </c>
      <c r="Q550" s="550"/>
      <c r="R550" s="550"/>
      <c r="S550" s="550"/>
      <c r="T550" s="550"/>
      <c r="U550" s="550"/>
      <c r="V550" s="550"/>
      <c r="W550" s="550"/>
      <c r="X550" s="550"/>
      <c r="Y550" s="550"/>
      <c r="Z550" s="550"/>
      <c r="AA550" s="550"/>
      <c r="AB550" s="550"/>
      <c r="AC550" s="550"/>
      <c r="AD550" s="550"/>
      <c r="AE550" s="550"/>
      <c r="AF550" s="550"/>
      <c r="AG550" s="550"/>
    </row>
    <row r="551" spans="1:33" ht="71.849999999999994" customHeight="1">
      <c r="A551" s="1151"/>
      <c r="B551" s="1151"/>
      <c r="C551" s="1151"/>
      <c r="D551" s="1151"/>
      <c r="E551" s="1151"/>
      <c r="F551" s="1151"/>
      <c r="G551" s="1151"/>
      <c r="H551" s="554" t="s">
        <v>2878</v>
      </c>
      <c r="I551" s="560" t="s">
        <v>4740</v>
      </c>
      <c r="J551" s="566" t="s">
        <v>5644</v>
      </c>
      <c r="Q551" s="550"/>
      <c r="R551" s="550"/>
      <c r="S551" s="550"/>
      <c r="T551" s="550"/>
      <c r="U551" s="550"/>
      <c r="V551" s="550"/>
      <c r="W551" s="550"/>
      <c r="X551" s="550"/>
      <c r="Y551" s="550"/>
      <c r="Z551" s="550"/>
      <c r="AA551" s="550"/>
      <c r="AB551" s="550"/>
      <c r="AC551" s="550"/>
      <c r="AD551" s="550"/>
      <c r="AE551" s="550"/>
      <c r="AF551" s="550"/>
      <c r="AG551" s="550"/>
    </row>
    <row r="552" spans="1:33" ht="71.849999999999994" customHeight="1">
      <c r="A552" s="1151"/>
      <c r="B552" s="1151"/>
      <c r="C552" s="1151"/>
      <c r="D552" s="1151"/>
      <c r="E552" s="1151"/>
      <c r="F552" s="1151"/>
      <c r="G552" s="1151"/>
      <c r="H552" s="554">
        <v>4</v>
      </c>
      <c r="I552" s="560" t="s">
        <v>4739</v>
      </c>
      <c r="J552" s="566" t="s">
        <v>5670</v>
      </c>
      <c r="Q552" s="550"/>
      <c r="R552" s="550"/>
      <c r="S552" s="550"/>
      <c r="T552" s="550"/>
      <c r="U552" s="550"/>
      <c r="V552" s="550"/>
      <c r="W552" s="550"/>
      <c r="X552" s="550"/>
      <c r="Y552" s="550"/>
      <c r="Z552" s="550"/>
      <c r="AA552" s="550"/>
      <c r="AB552" s="550"/>
      <c r="AC552" s="550"/>
      <c r="AD552" s="550"/>
      <c r="AE552" s="550"/>
      <c r="AF552" s="550"/>
      <c r="AG552" s="550"/>
    </row>
    <row r="553" spans="1:33" ht="71.849999999999994" customHeight="1">
      <c r="A553" s="1151"/>
      <c r="B553" s="1151"/>
      <c r="C553" s="1151"/>
      <c r="D553" s="1151"/>
      <c r="E553" s="1151"/>
      <c r="F553" s="1151"/>
      <c r="G553" s="1151"/>
      <c r="H553" s="554">
        <v>5</v>
      </c>
      <c r="I553" s="560" t="s">
        <v>4738</v>
      </c>
      <c r="J553" s="566" t="s">
        <v>5671</v>
      </c>
      <c r="Q553" s="550"/>
      <c r="R553" s="550"/>
      <c r="S553" s="550"/>
      <c r="T553" s="550"/>
      <c r="U553" s="550"/>
      <c r="V553" s="550"/>
      <c r="W553" s="550"/>
      <c r="X553" s="550"/>
      <c r="Y553" s="550"/>
      <c r="Z553" s="550"/>
      <c r="AA553" s="550"/>
      <c r="AB553" s="550"/>
      <c r="AC553" s="550"/>
      <c r="AD553" s="550"/>
      <c r="AE553" s="550"/>
      <c r="AF553" s="550"/>
      <c r="AG553" s="550"/>
    </row>
    <row r="554" spans="1:33" ht="71.849999999999994" customHeight="1">
      <c r="A554" s="1151"/>
      <c r="B554" s="1151"/>
      <c r="C554" s="1151"/>
      <c r="D554" s="1151"/>
      <c r="E554" s="1151"/>
      <c r="F554" s="1151"/>
      <c r="G554" s="1151"/>
      <c r="H554" s="554">
        <v>6</v>
      </c>
      <c r="I554" s="560" t="s">
        <v>4737</v>
      </c>
      <c r="J554" s="566" t="s">
        <v>5619</v>
      </c>
      <c r="Q554" s="550"/>
      <c r="R554" s="550"/>
      <c r="S554" s="550"/>
      <c r="T554" s="550"/>
      <c r="U554" s="550"/>
      <c r="V554" s="550"/>
      <c r="W554" s="550"/>
      <c r="X554" s="550"/>
      <c r="Y554" s="550"/>
      <c r="Z554" s="550"/>
      <c r="AA554" s="550"/>
      <c r="AB554" s="550"/>
      <c r="AC554" s="550"/>
      <c r="AD554" s="550"/>
      <c r="AE554" s="550"/>
      <c r="AF554" s="550"/>
      <c r="AG554" s="550"/>
    </row>
    <row r="555" spans="1:33" ht="71.849999999999994" customHeight="1">
      <c r="A555" s="1151"/>
      <c r="B555" s="1151"/>
      <c r="C555" s="1151"/>
      <c r="D555" s="1151"/>
      <c r="E555" s="1151"/>
      <c r="F555" s="1151"/>
      <c r="G555" s="1151"/>
      <c r="H555" s="554">
        <v>7</v>
      </c>
      <c r="I555" s="560" t="s">
        <v>4736</v>
      </c>
      <c r="J555" s="566" t="s">
        <v>5617</v>
      </c>
      <c r="Q555" s="550"/>
      <c r="R555" s="550"/>
      <c r="S555" s="550"/>
      <c r="T555" s="550"/>
      <c r="U555" s="550"/>
      <c r="V555" s="550"/>
      <c r="W555" s="550"/>
      <c r="X555" s="550"/>
      <c r="Y555" s="550"/>
      <c r="Z555" s="550"/>
      <c r="AA555" s="550"/>
      <c r="AB555" s="550"/>
      <c r="AC555" s="550"/>
      <c r="AD555" s="550"/>
      <c r="AE555" s="550"/>
      <c r="AF555" s="550"/>
      <c r="AG555" s="550"/>
    </row>
    <row r="556" spans="1:33" ht="71.849999999999994" customHeight="1">
      <c r="A556" s="1151"/>
      <c r="B556" s="1151"/>
      <c r="C556" s="1151"/>
      <c r="D556" s="1151"/>
      <c r="E556" s="1151"/>
      <c r="F556" s="1151"/>
      <c r="G556" s="1151"/>
      <c r="H556" s="554">
        <v>8</v>
      </c>
      <c r="I556" s="560" t="s">
        <v>4714</v>
      </c>
      <c r="J556" s="566" t="s">
        <v>5667</v>
      </c>
      <c r="Q556" s="550"/>
      <c r="R556" s="550"/>
      <c r="S556" s="550"/>
      <c r="T556" s="550"/>
      <c r="U556" s="550"/>
      <c r="V556" s="550"/>
      <c r="W556" s="550"/>
      <c r="X556" s="550"/>
      <c r="Y556" s="550"/>
      <c r="Z556" s="550"/>
      <c r="AA556" s="550"/>
      <c r="AB556" s="550"/>
      <c r="AC556" s="550"/>
      <c r="AD556" s="550"/>
      <c r="AE556" s="550"/>
      <c r="AF556" s="550"/>
      <c r="AG556" s="550"/>
    </row>
    <row r="557" spans="1:33" ht="71.849999999999994" customHeight="1">
      <c r="A557" s="1151"/>
      <c r="B557" s="1151"/>
      <c r="C557" s="1151"/>
      <c r="D557" s="1151"/>
      <c r="E557" s="1151"/>
      <c r="F557" s="1151"/>
      <c r="G557" s="1151"/>
      <c r="H557" s="554">
        <v>9</v>
      </c>
      <c r="I557" s="560" t="s">
        <v>4735</v>
      </c>
      <c r="J557" s="566" t="s">
        <v>5648</v>
      </c>
      <c r="Q557" s="550"/>
      <c r="R557" s="550"/>
      <c r="S557" s="550"/>
      <c r="T557" s="550"/>
      <c r="U557" s="550"/>
      <c r="V557" s="550"/>
      <c r="W557" s="550"/>
      <c r="X557" s="550"/>
      <c r="Y557" s="550"/>
      <c r="Z557" s="550"/>
      <c r="AA557" s="550"/>
      <c r="AB557" s="550"/>
      <c r="AC557" s="550"/>
      <c r="AD557" s="550"/>
      <c r="AE557" s="550"/>
      <c r="AF557" s="550"/>
      <c r="AG557" s="550"/>
    </row>
    <row r="558" spans="1:33" ht="71.849999999999994" customHeight="1">
      <c r="A558" s="1151"/>
      <c r="B558" s="1151"/>
      <c r="C558" s="1151"/>
      <c r="D558" s="1151"/>
      <c r="E558" s="1151"/>
      <c r="F558" s="1151"/>
      <c r="G558" s="1151"/>
      <c r="H558" s="554">
        <v>10</v>
      </c>
      <c r="I558" s="560" t="s">
        <v>4734</v>
      </c>
      <c r="J558" s="566" t="s">
        <v>5649</v>
      </c>
      <c r="Q558" s="550"/>
      <c r="R558" s="550"/>
      <c r="S558" s="550"/>
      <c r="T558" s="550"/>
      <c r="U558" s="550"/>
      <c r="V558" s="550"/>
      <c r="W558" s="550"/>
      <c r="X558" s="550"/>
      <c r="Y558" s="550"/>
      <c r="Z558" s="550"/>
      <c r="AA558" s="550"/>
      <c r="AB558" s="550"/>
      <c r="AC558" s="550"/>
      <c r="AD558" s="550"/>
      <c r="AE558" s="550"/>
      <c r="AF558" s="550"/>
      <c r="AG558" s="550"/>
    </row>
    <row r="559" spans="1:33" ht="71.849999999999994" customHeight="1">
      <c r="A559" s="1151"/>
      <c r="B559" s="1151"/>
      <c r="C559" s="1151"/>
      <c r="D559" s="1151"/>
      <c r="E559" s="1151"/>
      <c r="F559" s="1151"/>
      <c r="G559" s="1151"/>
      <c r="H559" s="554" t="s">
        <v>2861</v>
      </c>
      <c r="I559" s="560" t="s">
        <v>4733</v>
      </c>
      <c r="J559" s="566" t="s">
        <v>5646</v>
      </c>
      <c r="Q559" s="550"/>
      <c r="R559" s="550"/>
      <c r="S559" s="550"/>
      <c r="T559" s="550"/>
      <c r="U559" s="550"/>
      <c r="V559" s="550"/>
      <c r="W559" s="550"/>
      <c r="X559" s="550"/>
      <c r="Y559" s="550"/>
      <c r="Z559" s="550"/>
      <c r="AA559" s="550"/>
      <c r="AB559" s="550"/>
      <c r="AC559" s="550"/>
      <c r="AD559" s="550"/>
      <c r="AE559" s="550"/>
      <c r="AF559" s="550"/>
      <c r="AG559" s="550"/>
    </row>
    <row r="560" spans="1:33" ht="71.849999999999994" customHeight="1">
      <c r="A560" s="1151"/>
      <c r="B560" s="1151"/>
      <c r="C560" s="1151"/>
      <c r="D560" s="1151"/>
      <c r="E560" s="1151"/>
      <c r="F560" s="1151"/>
      <c r="G560" s="1151"/>
      <c r="H560" s="554">
        <v>12</v>
      </c>
      <c r="I560" s="560" t="s">
        <v>4732</v>
      </c>
      <c r="J560" s="566" t="s">
        <v>1298</v>
      </c>
      <c r="Q560" s="550"/>
      <c r="R560" s="550"/>
      <c r="S560" s="550"/>
      <c r="T560" s="550"/>
      <c r="U560" s="550"/>
      <c r="V560" s="550"/>
      <c r="W560" s="550"/>
      <c r="X560" s="550"/>
      <c r="Y560" s="550"/>
      <c r="Z560" s="550"/>
      <c r="AA560" s="550"/>
      <c r="AB560" s="550"/>
      <c r="AC560" s="550"/>
      <c r="AD560" s="550"/>
      <c r="AE560" s="550"/>
      <c r="AF560" s="550"/>
      <c r="AG560" s="550"/>
    </row>
    <row r="561" spans="1:33" ht="71.849999999999994" customHeight="1">
      <c r="A561" s="1152" t="s">
        <v>5710</v>
      </c>
      <c r="B561" s="1152"/>
      <c r="C561" s="1152"/>
      <c r="D561" s="1152"/>
      <c r="E561" s="1152"/>
      <c r="F561" s="1152"/>
      <c r="G561" s="1152"/>
      <c r="H561" s="1152"/>
      <c r="I561" s="1152"/>
      <c r="J561" s="1152"/>
      <c r="Q561" s="550"/>
      <c r="R561" s="550"/>
      <c r="S561" s="550"/>
      <c r="T561" s="550"/>
      <c r="U561" s="550"/>
      <c r="V561" s="550"/>
      <c r="W561" s="550"/>
      <c r="X561" s="550"/>
      <c r="Y561" s="550"/>
      <c r="Z561" s="550"/>
      <c r="AA561" s="550"/>
      <c r="AB561" s="550"/>
      <c r="AC561" s="550"/>
      <c r="AD561" s="550"/>
      <c r="AE561" s="550"/>
      <c r="AF561" s="550"/>
      <c r="AG561" s="550"/>
    </row>
    <row r="562" spans="1:33" ht="71.849999999999994" customHeight="1">
      <c r="A562" s="1151"/>
      <c r="B562" s="1151"/>
      <c r="C562" s="1151"/>
      <c r="D562" s="1151"/>
      <c r="E562" s="1151"/>
      <c r="F562" s="1151"/>
      <c r="G562" s="1151"/>
      <c r="H562" s="557" t="s">
        <v>4439</v>
      </c>
      <c r="I562" s="558" t="s">
        <v>5279</v>
      </c>
      <c r="J562" s="552" t="s">
        <v>3922</v>
      </c>
      <c r="Q562" s="550"/>
      <c r="R562" s="550"/>
      <c r="S562" s="550"/>
      <c r="T562" s="550"/>
      <c r="U562" s="550"/>
      <c r="V562" s="550"/>
      <c r="W562" s="550"/>
      <c r="X562" s="550"/>
      <c r="Y562" s="550"/>
      <c r="Z562" s="550"/>
      <c r="AA562" s="550"/>
      <c r="AB562" s="550"/>
      <c r="AC562" s="550"/>
      <c r="AD562" s="550"/>
      <c r="AE562" s="550"/>
      <c r="AF562" s="550"/>
      <c r="AG562" s="550"/>
    </row>
    <row r="563" spans="1:33" ht="71.849999999999994" customHeight="1">
      <c r="A563" s="1151"/>
      <c r="B563" s="1151"/>
      <c r="C563" s="1151"/>
      <c r="D563" s="1151"/>
      <c r="E563" s="1151"/>
      <c r="F563" s="1151"/>
      <c r="G563" s="1151"/>
      <c r="H563" s="554">
        <v>1</v>
      </c>
      <c r="I563" s="560" t="s">
        <v>4731</v>
      </c>
      <c r="J563" s="566" t="s">
        <v>5669</v>
      </c>
      <c r="Q563" s="550"/>
      <c r="R563" s="550"/>
      <c r="S563" s="550"/>
      <c r="T563" s="550"/>
      <c r="U563" s="550"/>
      <c r="V563" s="550"/>
      <c r="W563" s="550"/>
      <c r="X563" s="550"/>
      <c r="Y563" s="550"/>
      <c r="Z563" s="550"/>
      <c r="AA563" s="550"/>
      <c r="AB563" s="550"/>
      <c r="AC563" s="550"/>
      <c r="AD563" s="550"/>
      <c r="AE563" s="550"/>
      <c r="AF563" s="550"/>
      <c r="AG563" s="550"/>
    </row>
    <row r="564" spans="1:33" ht="71.849999999999994" customHeight="1">
      <c r="A564" s="1151"/>
      <c r="B564" s="1151"/>
      <c r="C564" s="1151"/>
      <c r="D564" s="1151"/>
      <c r="E564" s="1151"/>
      <c r="F564" s="1151"/>
      <c r="G564" s="1151"/>
      <c r="H564" s="554">
        <v>2</v>
      </c>
      <c r="I564" s="560" t="s">
        <v>4730</v>
      </c>
      <c r="J564" s="566" t="s">
        <v>5661</v>
      </c>
      <c r="Q564" s="550"/>
      <c r="R564" s="550"/>
      <c r="S564" s="550"/>
      <c r="T564" s="550"/>
      <c r="U564" s="550"/>
      <c r="V564" s="550"/>
      <c r="W564" s="550"/>
      <c r="X564" s="550"/>
      <c r="Y564" s="550"/>
      <c r="Z564" s="550"/>
      <c r="AA564" s="550"/>
      <c r="AB564" s="550"/>
      <c r="AC564" s="550"/>
      <c r="AD564" s="550"/>
      <c r="AE564" s="550"/>
      <c r="AF564" s="550"/>
      <c r="AG564" s="550"/>
    </row>
    <row r="565" spans="1:33" ht="71.849999999999994" customHeight="1">
      <c r="A565" s="1151"/>
      <c r="B565" s="1151"/>
      <c r="C565" s="1151"/>
      <c r="D565" s="1151"/>
      <c r="E565" s="1151"/>
      <c r="F565" s="1151"/>
      <c r="G565" s="1151"/>
      <c r="H565" s="554" t="s">
        <v>2878</v>
      </c>
      <c r="I565" s="560" t="s">
        <v>4729</v>
      </c>
      <c r="J565" s="566" t="s">
        <v>5662</v>
      </c>
      <c r="Q565" s="550"/>
      <c r="R565" s="550"/>
      <c r="S565" s="550"/>
      <c r="T565" s="550"/>
      <c r="U565" s="550"/>
      <c r="V565" s="550"/>
      <c r="W565" s="550"/>
      <c r="X565" s="550"/>
      <c r="Y565" s="550"/>
      <c r="Z565" s="550"/>
      <c r="AA565" s="550"/>
      <c r="AB565" s="550"/>
      <c r="AC565" s="550"/>
      <c r="AD565" s="550"/>
      <c r="AE565" s="550"/>
      <c r="AF565" s="550"/>
      <c r="AG565" s="550"/>
    </row>
    <row r="566" spans="1:33" ht="71.849999999999994" customHeight="1">
      <c r="A566" s="1151"/>
      <c r="B566" s="1151"/>
      <c r="C566" s="1151"/>
      <c r="D566" s="1151"/>
      <c r="E566" s="1151"/>
      <c r="F566" s="1151"/>
      <c r="G566" s="1151"/>
      <c r="H566" s="554">
        <v>4</v>
      </c>
      <c r="I566" s="560" t="s">
        <v>4714</v>
      </c>
      <c r="J566" s="566" t="s">
        <v>5667</v>
      </c>
      <c r="Q566" s="550"/>
      <c r="R566" s="550"/>
      <c r="S566" s="550"/>
      <c r="T566" s="550"/>
      <c r="U566" s="550"/>
      <c r="V566" s="550"/>
      <c r="W566" s="550"/>
      <c r="X566" s="550"/>
      <c r="Y566" s="550"/>
      <c r="Z566" s="550"/>
      <c r="AA566" s="550"/>
      <c r="AB566" s="550"/>
      <c r="AC566" s="550"/>
      <c r="AD566" s="550"/>
      <c r="AE566" s="550"/>
      <c r="AF566" s="550"/>
      <c r="AG566" s="550"/>
    </row>
    <row r="567" spans="1:33" ht="71.849999999999994" customHeight="1">
      <c r="A567" s="1151"/>
      <c r="B567" s="1151"/>
      <c r="C567" s="1151"/>
      <c r="D567" s="1151"/>
      <c r="E567" s="1151"/>
      <c r="F567" s="1151"/>
      <c r="G567" s="1151"/>
      <c r="H567" s="554">
        <v>5</v>
      </c>
      <c r="I567" s="560" t="s">
        <v>4728</v>
      </c>
      <c r="J567" s="566" t="s">
        <v>5599</v>
      </c>
      <c r="Q567" s="550"/>
      <c r="R567" s="550"/>
      <c r="S567" s="550"/>
      <c r="T567" s="550"/>
      <c r="U567" s="550"/>
      <c r="V567" s="550"/>
      <c r="W567" s="550"/>
      <c r="X567" s="550"/>
      <c r="Y567" s="550"/>
      <c r="Z567" s="550"/>
      <c r="AA567" s="550"/>
      <c r="AB567" s="550"/>
      <c r="AC567" s="550"/>
      <c r="AD567" s="550"/>
      <c r="AE567" s="550"/>
      <c r="AF567" s="550"/>
      <c r="AG567" s="550"/>
    </row>
    <row r="568" spans="1:33" ht="71.849999999999994" customHeight="1">
      <c r="A568" s="1151"/>
      <c r="B568" s="1151"/>
      <c r="C568" s="1151"/>
      <c r="D568" s="1151"/>
      <c r="E568" s="1151"/>
      <c r="F568" s="1151"/>
      <c r="G568" s="1151"/>
      <c r="H568" s="554">
        <v>6</v>
      </c>
      <c r="I568" s="560" t="s">
        <v>4727</v>
      </c>
      <c r="J568" s="566" t="s">
        <v>5598</v>
      </c>
      <c r="Q568" s="550"/>
      <c r="R568" s="550"/>
      <c r="S568" s="550"/>
      <c r="T568" s="550"/>
      <c r="U568" s="550"/>
      <c r="V568" s="550"/>
      <c r="W568" s="550"/>
      <c r="X568" s="550"/>
      <c r="Y568" s="550"/>
      <c r="Z568" s="550"/>
      <c r="AA568" s="550"/>
      <c r="AB568" s="550"/>
      <c r="AC568" s="550"/>
      <c r="AD568" s="550"/>
      <c r="AE568" s="550"/>
      <c r="AF568" s="550"/>
      <c r="AG568" s="550"/>
    </row>
    <row r="569" spans="1:33" ht="71.849999999999994" customHeight="1">
      <c r="A569" s="1151"/>
      <c r="B569" s="1151"/>
      <c r="C569" s="1151"/>
      <c r="D569" s="1151"/>
      <c r="E569" s="1151"/>
      <c r="F569" s="1151"/>
      <c r="G569" s="1151"/>
      <c r="H569" s="554">
        <v>7</v>
      </c>
      <c r="I569" s="560" t="s">
        <v>5672</v>
      </c>
      <c r="J569" s="566"/>
      <c r="Q569" s="550"/>
      <c r="R569" s="550"/>
      <c r="S569" s="550"/>
      <c r="T569" s="550"/>
      <c r="U569" s="550"/>
      <c r="V569" s="550"/>
      <c r="W569" s="550"/>
      <c r="X569" s="550"/>
      <c r="Y569" s="550"/>
      <c r="Z569" s="550"/>
      <c r="AA569" s="550"/>
      <c r="AB569" s="550"/>
      <c r="AC569" s="550"/>
      <c r="AD569" s="550"/>
      <c r="AE569" s="550"/>
      <c r="AF569" s="550"/>
      <c r="AG569" s="550"/>
    </row>
    <row r="570" spans="1:33" ht="71.849999999999994" customHeight="1">
      <c r="A570" s="1151"/>
      <c r="B570" s="1151"/>
      <c r="C570" s="1151"/>
      <c r="D570" s="1151"/>
      <c r="E570" s="1151"/>
      <c r="F570" s="1151"/>
      <c r="G570" s="1151"/>
      <c r="H570" s="554">
        <v>8</v>
      </c>
      <c r="I570" s="560" t="s">
        <v>5673</v>
      </c>
      <c r="J570" s="566" t="s">
        <v>4726</v>
      </c>
      <c r="Q570" s="550"/>
      <c r="R570" s="550"/>
      <c r="S570" s="550"/>
      <c r="T570" s="550"/>
      <c r="U570" s="550"/>
      <c r="V570" s="550"/>
      <c r="W570" s="550"/>
      <c r="X570" s="550"/>
      <c r="Y570" s="550"/>
      <c r="Z570" s="550"/>
      <c r="AA570" s="550"/>
      <c r="AB570" s="550"/>
      <c r="AC570" s="550"/>
      <c r="AD570" s="550"/>
      <c r="AE570" s="550"/>
      <c r="AF570" s="550"/>
      <c r="AG570" s="550"/>
    </row>
    <row r="571" spans="1:33" ht="71.849999999999994" customHeight="1">
      <c r="A571" s="1151"/>
      <c r="B571" s="1151"/>
      <c r="C571" s="1151"/>
      <c r="D571" s="1151"/>
      <c r="E571" s="1151"/>
      <c r="F571" s="1151"/>
      <c r="G571" s="1151"/>
      <c r="H571" s="554">
        <v>9</v>
      </c>
      <c r="I571" s="560" t="s">
        <v>4725</v>
      </c>
      <c r="J571" s="566" t="s">
        <v>5620</v>
      </c>
      <c r="Q571" s="550"/>
      <c r="R571" s="550"/>
      <c r="S571" s="550"/>
      <c r="T571" s="550"/>
      <c r="U571" s="550"/>
      <c r="V571" s="550"/>
      <c r="W571" s="550"/>
      <c r="X571" s="550"/>
      <c r="Y571" s="550"/>
      <c r="Z571" s="550"/>
      <c r="AA571" s="550"/>
      <c r="AB571" s="550"/>
      <c r="AC571" s="550"/>
      <c r="AD571" s="550"/>
      <c r="AE571" s="550"/>
      <c r="AF571" s="550"/>
      <c r="AG571" s="550"/>
    </row>
    <row r="572" spans="1:33" ht="71.849999999999994" customHeight="1">
      <c r="A572" s="1151"/>
      <c r="B572" s="1151"/>
      <c r="C572" s="1151"/>
      <c r="D572" s="1151"/>
      <c r="E572" s="1151"/>
      <c r="F572" s="1151"/>
      <c r="G572" s="1151"/>
      <c r="H572" s="554">
        <v>10</v>
      </c>
      <c r="I572" s="560" t="s">
        <v>4532</v>
      </c>
      <c r="J572" s="566" t="s">
        <v>5348</v>
      </c>
      <c r="Q572" s="550"/>
      <c r="R572" s="550"/>
      <c r="S572" s="550"/>
      <c r="T572" s="550"/>
      <c r="U572" s="550"/>
      <c r="V572" s="550"/>
      <c r="W572" s="550"/>
      <c r="X572" s="550"/>
      <c r="Y572" s="550"/>
      <c r="Z572" s="550"/>
      <c r="AA572" s="550"/>
      <c r="AB572" s="550"/>
      <c r="AC572" s="550"/>
      <c r="AD572" s="550"/>
      <c r="AE572" s="550"/>
      <c r="AF572" s="550"/>
      <c r="AG572" s="550"/>
    </row>
    <row r="573" spans="1:33" ht="71.849999999999994" customHeight="1">
      <c r="A573" s="1151"/>
      <c r="B573" s="1151"/>
      <c r="C573" s="1151"/>
      <c r="D573" s="1151"/>
      <c r="E573" s="1151"/>
      <c r="F573" s="1151"/>
      <c r="G573" s="1151"/>
      <c r="H573" s="554" t="s">
        <v>2861</v>
      </c>
      <c r="I573" s="560" t="s">
        <v>4724</v>
      </c>
      <c r="J573" s="566" t="s">
        <v>5355</v>
      </c>
      <c r="Q573" s="550"/>
      <c r="R573" s="550"/>
      <c r="S573" s="550"/>
      <c r="T573" s="550"/>
      <c r="U573" s="550"/>
      <c r="V573" s="550"/>
      <c r="W573" s="550"/>
      <c r="X573" s="550"/>
      <c r="Y573" s="550"/>
      <c r="Z573" s="550"/>
      <c r="AA573" s="550"/>
      <c r="AB573" s="550"/>
      <c r="AC573" s="550"/>
      <c r="AD573" s="550"/>
      <c r="AE573" s="550"/>
      <c r="AF573" s="550"/>
      <c r="AG573" s="550"/>
    </row>
    <row r="574" spans="1:33" ht="71.849999999999994" customHeight="1">
      <c r="A574" s="1151"/>
      <c r="B574" s="1151"/>
      <c r="C574" s="1151"/>
      <c r="D574" s="1151"/>
      <c r="E574" s="1151"/>
      <c r="F574" s="1151"/>
      <c r="G574" s="1151"/>
      <c r="H574" s="554">
        <v>12</v>
      </c>
      <c r="I574" s="560" t="s">
        <v>4520</v>
      </c>
      <c r="J574" s="566" t="s">
        <v>5360</v>
      </c>
      <c r="Q574" s="550"/>
      <c r="R574" s="550"/>
      <c r="S574" s="550"/>
      <c r="T574" s="550"/>
      <c r="U574" s="550"/>
      <c r="V574" s="550"/>
      <c r="W574" s="550"/>
      <c r="X574" s="550"/>
      <c r="Y574" s="550"/>
      <c r="Z574" s="550"/>
      <c r="AA574" s="550"/>
      <c r="AB574" s="550"/>
      <c r="AC574" s="550"/>
      <c r="AD574" s="550"/>
      <c r="AE574" s="550"/>
      <c r="AF574" s="550"/>
      <c r="AG574" s="550"/>
    </row>
    <row r="575" spans="1:33" ht="71.849999999999994" customHeight="1">
      <c r="A575" s="1151"/>
      <c r="B575" s="1151"/>
      <c r="C575" s="1151"/>
      <c r="D575" s="1151"/>
      <c r="E575" s="1151"/>
      <c r="F575" s="1151"/>
      <c r="G575" s="1151"/>
      <c r="H575" s="554">
        <v>13</v>
      </c>
      <c r="I575" s="560" t="s">
        <v>4447</v>
      </c>
      <c r="J575" s="566" t="s">
        <v>5435</v>
      </c>
      <c r="Q575" s="550"/>
      <c r="R575" s="550"/>
      <c r="S575" s="550"/>
      <c r="T575" s="550"/>
      <c r="U575" s="550"/>
      <c r="V575" s="550"/>
      <c r="W575" s="550"/>
      <c r="X575" s="550"/>
      <c r="Y575" s="550"/>
      <c r="Z575" s="550"/>
      <c r="AA575" s="550"/>
      <c r="AB575" s="550"/>
      <c r="AC575" s="550"/>
      <c r="AD575" s="550"/>
      <c r="AE575" s="550"/>
      <c r="AF575" s="550"/>
      <c r="AG575" s="550"/>
    </row>
    <row r="576" spans="1:33" ht="71.849999999999994" customHeight="1">
      <c r="A576" s="1151"/>
      <c r="B576" s="1151"/>
      <c r="C576" s="1151"/>
      <c r="D576" s="1151"/>
      <c r="E576" s="1151"/>
      <c r="F576" s="1151"/>
      <c r="G576" s="1151"/>
      <c r="H576" s="554">
        <v>14</v>
      </c>
      <c r="I576" s="560" t="s">
        <v>4723</v>
      </c>
      <c r="J576" s="566" t="s">
        <v>5674</v>
      </c>
      <c r="Q576" s="550"/>
      <c r="R576" s="550"/>
      <c r="S576" s="550"/>
      <c r="T576" s="550"/>
      <c r="U576" s="550"/>
      <c r="V576" s="550"/>
      <c r="W576" s="550"/>
      <c r="X576" s="550"/>
      <c r="Y576" s="550"/>
      <c r="Z576" s="550"/>
      <c r="AA576" s="550"/>
      <c r="AB576" s="550"/>
      <c r="AC576" s="550"/>
      <c r="AD576" s="550"/>
      <c r="AE576" s="550"/>
      <c r="AF576" s="550"/>
      <c r="AG576" s="550"/>
    </row>
    <row r="577" spans="1:33" ht="71.849999999999994" customHeight="1">
      <c r="A577" s="1151"/>
      <c r="B577" s="1151"/>
      <c r="C577" s="1151"/>
      <c r="D577" s="1151"/>
      <c r="E577" s="1151"/>
      <c r="F577" s="1151"/>
      <c r="G577" s="1151"/>
      <c r="H577" s="554">
        <v>15</v>
      </c>
      <c r="I577" s="560" t="s">
        <v>4512</v>
      </c>
      <c r="J577" s="566" t="s">
        <v>5366</v>
      </c>
      <c r="Q577" s="550"/>
      <c r="R577" s="550"/>
      <c r="S577" s="550"/>
      <c r="T577" s="550"/>
      <c r="U577" s="550"/>
      <c r="V577" s="550"/>
      <c r="W577" s="550"/>
      <c r="X577" s="550"/>
      <c r="Y577" s="550"/>
      <c r="Z577" s="550"/>
      <c r="AA577" s="550"/>
      <c r="AB577" s="550"/>
      <c r="AC577" s="550"/>
      <c r="AD577" s="550"/>
      <c r="AE577" s="550"/>
      <c r="AF577" s="550"/>
      <c r="AG577" s="550"/>
    </row>
    <row r="578" spans="1:33" ht="71.849999999999994" customHeight="1">
      <c r="A578" s="1151"/>
      <c r="B578" s="1151"/>
      <c r="C578" s="1151"/>
      <c r="D578" s="1151"/>
      <c r="E578" s="1151"/>
      <c r="F578" s="1151"/>
      <c r="G578" s="1151"/>
      <c r="H578" s="554">
        <v>16</v>
      </c>
      <c r="I578" s="560" t="s">
        <v>4722</v>
      </c>
      <c r="J578" s="566" t="s">
        <v>5604</v>
      </c>
      <c r="Q578" s="550"/>
      <c r="R578" s="550"/>
      <c r="S578" s="550"/>
      <c r="T578" s="550"/>
      <c r="U578" s="550"/>
      <c r="V578" s="550"/>
      <c r="W578" s="550"/>
      <c r="X578" s="550"/>
      <c r="Y578" s="550"/>
      <c r="Z578" s="550"/>
      <c r="AA578" s="550"/>
      <c r="AB578" s="550"/>
      <c r="AC578" s="550"/>
      <c r="AD578" s="550"/>
      <c r="AE578" s="550"/>
      <c r="AF578" s="550"/>
      <c r="AG578" s="550"/>
    </row>
    <row r="579" spans="1:33" ht="71.849999999999994" customHeight="1">
      <c r="A579" s="1151"/>
      <c r="B579" s="1151"/>
      <c r="C579" s="1151"/>
      <c r="D579" s="1151"/>
      <c r="E579" s="1151"/>
      <c r="F579" s="1151"/>
      <c r="G579" s="1151"/>
      <c r="H579" s="554">
        <v>17</v>
      </c>
      <c r="I579" s="560" t="s">
        <v>4721</v>
      </c>
      <c r="J579" s="566" t="s">
        <v>5605</v>
      </c>
      <c r="Q579" s="550"/>
      <c r="R579" s="550"/>
      <c r="S579" s="550"/>
      <c r="T579" s="550"/>
      <c r="U579" s="550"/>
      <c r="V579" s="550"/>
      <c r="W579" s="550"/>
      <c r="X579" s="550"/>
      <c r="Y579" s="550"/>
      <c r="Z579" s="550"/>
      <c r="AA579" s="550"/>
      <c r="AB579" s="550"/>
      <c r="AC579" s="550"/>
      <c r="AD579" s="550"/>
      <c r="AE579" s="550"/>
      <c r="AF579" s="550"/>
      <c r="AG579" s="550"/>
    </row>
    <row r="580" spans="1:33" ht="71.849999999999994" customHeight="1">
      <c r="A580" s="1151"/>
      <c r="B580" s="1151"/>
      <c r="C580" s="1151"/>
      <c r="D580" s="1151"/>
      <c r="E580" s="1151"/>
      <c r="F580" s="1151"/>
      <c r="G580" s="1151"/>
      <c r="H580" s="554">
        <v>18</v>
      </c>
      <c r="I580" s="560" t="s">
        <v>4531</v>
      </c>
      <c r="J580" s="566" t="s">
        <v>5349</v>
      </c>
      <c r="Q580" s="550"/>
      <c r="R580" s="550"/>
      <c r="S580" s="550"/>
      <c r="T580" s="550"/>
      <c r="U580" s="550"/>
      <c r="V580" s="550"/>
      <c r="W580" s="550"/>
      <c r="X580" s="550"/>
      <c r="Y580" s="550"/>
      <c r="Z580" s="550"/>
      <c r="AA580" s="550"/>
      <c r="AB580" s="550"/>
      <c r="AC580" s="550"/>
      <c r="AD580" s="550"/>
      <c r="AE580" s="550"/>
      <c r="AF580" s="550"/>
      <c r="AG580" s="550"/>
    </row>
    <row r="581" spans="1:33" ht="71.849999999999994" customHeight="1">
      <c r="A581" s="1151"/>
      <c r="B581" s="1151"/>
      <c r="C581" s="1151"/>
      <c r="D581" s="1151"/>
      <c r="E581" s="1151"/>
      <c r="F581" s="1151"/>
      <c r="G581" s="1151"/>
      <c r="H581" s="554">
        <v>19</v>
      </c>
      <c r="I581" s="560" t="s">
        <v>4720</v>
      </c>
      <c r="J581" s="566" t="s">
        <v>5675</v>
      </c>
      <c r="Q581" s="550"/>
      <c r="R581" s="550"/>
      <c r="S581" s="550"/>
      <c r="T581" s="550"/>
      <c r="U581" s="550"/>
      <c r="V581" s="550"/>
      <c r="W581" s="550"/>
      <c r="X581" s="550"/>
      <c r="Y581" s="550"/>
      <c r="Z581" s="550"/>
      <c r="AA581" s="550"/>
      <c r="AB581" s="550"/>
      <c r="AC581" s="550"/>
      <c r="AD581" s="550"/>
      <c r="AE581" s="550"/>
      <c r="AF581" s="550"/>
      <c r="AG581" s="550"/>
    </row>
    <row r="582" spans="1:33" ht="71.849999999999994" customHeight="1">
      <c r="A582" s="1152" t="s">
        <v>5676</v>
      </c>
      <c r="B582" s="1152"/>
      <c r="C582" s="1152"/>
      <c r="D582" s="1152"/>
      <c r="E582" s="1152"/>
      <c r="F582" s="1152"/>
      <c r="G582" s="1152"/>
      <c r="H582" s="1152"/>
      <c r="I582" s="1152"/>
      <c r="J582" s="1152"/>
      <c r="Q582" s="550"/>
      <c r="R582" s="550"/>
      <c r="S582" s="550"/>
      <c r="T582" s="550"/>
      <c r="U582" s="550"/>
      <c r="V582" s="550"/>
      <c r="W582" s="550"/>
      <c r="X582" s="550"/>
      <c r="Y582" s="550"/>
      <c r="Z582" s="550"/>
      <c r="AA582" s="550"/>
      <c r="AB582" s="550"/>
      <c r="AC582" s="550"/>
      <c r="AD582" s="550"/>
      <c r="AE582" s="550"/>
      <c r="AF582" s="550"/>
      <c r="AG582" s="550"/>
    </row>
    <row r="583" spans="1:33" ht="71.849999999999994" customHeight="1">
      <c r="A583" s="1151"/>
      <c r="B583" s="1151"/>
      <c r="C583" s="1151"/>
      <c r="D583" s="1151"/>
      <c r="E583" s="1151"/>
      <c r="F583" s="1151"/>
      <c r="G583" s="1151"/>
      <c r="H583" s="557" t="s">
        <v>4439</v>
      </c>
      <c r="I583" s="558" t="s">
        <v>5279</v>
      </c>
      <c r="J583" s="552" t="s">
        <v>3922</v>
      </c>
      <c r="Q583" s="550"/>
      <c r="R583" s="550"/>
      <c r="S583" s="550"/>
      <c r="T583" s="550"/>
      <c r="U583" s="550"/>
      <c r="V583" s="550"/>
      <c r="W583" s="550"/>
      <c r="X583" s="550"/>
      <c r="Y583" s="550"/>
      <c r="Z583" s="550"/>
      <c r="AA583" s="550"/>
      <c r="AB583" s="550"/>
      <c r="AC583" s="550"/>
      <c r="AD583" s="550"/>
      <c r="AE583" s="550"/>
      <c r="AF583" s="550"/>
      <c r="AG583" s="550"/>
    </row>
    <row r="584" spans="1:33" ht="178.7" customHeight="1">
      <c r="A584" s="1151"/>
      <c r="B584" s="1151"/>
      <c r="C584" s="1151"/>
      <c r="D584" s="1151"/>
      <c r="E584" s="1151"/>
      <c r="F584" s="1151"/>
      <c r="G584" s="1151"/>
      <c r="H584" s="554">
        <v>1</v>
      </c>
      <c r="I584" s="560" t="s">
        <v>4719</v>
      </c>
      <c r="J584" s="566" t="s">
        <v>5677</v>
      </c>
      <c r="Q584" s="550"/>
      <c r="R584" s="550"/>
      <c r="S584" s="550"/>
      <c r="T584" s="550"/>
      <c r="U584" s="550"/>
      <c r="V584" s="550"/>
      <c r="W584" s="550"/>
      <c r="X584" s="550"/>
      <c r="Y584" s="550"/>
      <c r="Z584" s="550"/>
      <c r="AA584" s="550"/>
      <c r="AB584" s="550"/>
      <c r="AC584" s="550"/>
      <c r="AD584" s="550"/>
      <c r="AE584" s="550"/>
      <c r="AF584" s="550"/>
      <c r="AG584" s="550"/>
    </row>
    <row r="585" spans="1:33" ht="71.849999999999994" customHeight="1">
      <c r="A585" s="1152" t="s">
        <v>5711</v>
      </c>
      <c r="B585" s="1152"/>
      <c r="C585" s="1152"/>
      <c r="D585" s="1152"/>
      <c r="E585" s="1152"/>
      <c r="F585" s="1152"/>
      <c r="G585" s="1152"/>
      <c r="H585" s="1152"/>
      <c r="I585" s="1152"/>
      <c r="J585" s="1152"/>
      <c r="Q585" s="550"/>
      <c r="R585" s="550"/>
      <c r="S585" s="550"/>
      <c r="T585" s="550"/>
      <c r="U585" s="550"/>
      <c r="V585" s="550"/>
      <c r="W585" s="550"/>
      <c r="X585" s="550"/>
      <c r="Y585" s="550"/>
      <c r="Z585" s="550"/>
      <c r="AA585" s="550"/>
      <c r="AB585" s="550"/>
      <c r="AC585" s="550"/>
      <c r="AD585" s="550"/>
      <c r="AE585" s="550"/>
      <c r="AF585" s="550"/>
      <c r="AG585" s="550"/>
    </row>
    <row r="586" spans="1:33" ht="71.849999999999994" customHeight="1">
      <c r="A586" s="1151"/>
      <c r="B586" s="1151"/>
      <c r="C586" s="1151"/>
      <c r="D586" s="1151"/>
      <c r="E586" s="1151"/>
      <c r="F586" s="1151"/>
      <c r="G586" s="1151"/>
      <c r="H586" s="557" t="s">
        <v>4439</v>
      </c>
      <c r="I586" s="558" t="s">
        <v>5279</v>
      </c>
      <c r="J586" s="552" t="s">
        <v>3922</v>
      </c>
      <c r="Q586" s="550"/>
      <c r="R586" s="550"/>
      <c r="S586" s="550"/>
      <c r="T586" s="550"/>
      <c r="U586" s="550"/>
      <c r="V586" s="550"/>
      <c r="W586" s="550"/>
      <c r="X586" s="550"/>
      <c r="Y586" s="550"/>
      <c r="Z586" s="550"/>
      <c r="AA586" s="550"/>
      <c r="AB586" s="550"/>
      <c r="AC586" s="550"/>
      <c r="AD586" s="550"/>
      <c r="AE586" s="550"/>
      <c r="AF586" s="550"/>
      <c r="AG586" s="550"/>
    </row>
    <row r="587" spans="1:33" ht="71.849999999999994" customHeight="1">
      <c r="A587" s="1151"/>
      <c r="B587" s="1151"/>
      <c r="C587" s="1151"/>
      <c r="D587" s="1151"/>
      <c r="E587" s="1151"/>
      <c r="F587" s="1151"/>
      <c r="G587" s="1151"/>
      <c r="H587" s="554">
        <v>1</v>
      </c>
      <c r="I587" s="560" t="s">
        <v>4718</v>
      </c>
      <c r="J587" s="566" t="s">
        <v>5678</v>
      </c>
      <c r="Q587" s="550"/>
      <c r="R587" s="550"/>
      <c r="S587" s="550"/>
      <c r="T587" s="550"/>
      <c r="U587" s="550"/>
      <c r="V587" s="550"/>
      <c r="W587" s="550"/>
      <c r="X587" s="550"/>
      <c r="Y587" s="550"/>
      <c r="Z587" s="550"/>
      <c r="AA587" s="550"/>
      <c r="AB587" s="550"/>
      <c r="AC587" s="550"/>
      <c r="AD587" s="550"/>
      <c r="AE587" s="550"/>
      <c r="AF587" s="550"/>
      <c r="AG587" s="550"/>
    </row>
    <row r="588" spans="1:33" ht="71.849999999999994" customHeight="1">
      <c r="A588" s="1151"/>
      <c r="B588" s="1151"/>
      <c r="C588" s="1151"/>
      <c r="D588" s="1151"/>
      <c r="E588" s="1151"/>
      <c r="F588" s="1151"/>
      <c r="G588" s="1151"/>
      <c r="H588" s="554">
        <v>2</v>
      </c>
      <c r="I588" s="560" t="s">
        <v>4717</v>
      </c>
      <c r="J588" s="566" t="s">
        <v>5679</v>
      </c>
      <c r="Q588" s="550"/>
      <c r="R588" s="550"/>
      <c r="S588" s="550"/>
      <c r="T588" s="550"/>
      <c r="U588" s="550"/>
      <c r="V588" s="550"/>
      <c r="W588" s="550"/>
      <c r="X588" s="550"/>
      <c r="Y588" s="550"/>
      <c r="Z588" s="550"/>
      <c r="AA588" s="550"/>
      <c r="AB588" s="550"/>
      <c r="AC588" s="550"/>
      <c r="AD588" s="550"/>
      <c r="AE588" s="550"/>
      <c r="AF588" s="550"/>
      <c r="AG588" s="550"/>
    </row>
    <row r="589" spans="1:33" ht="71.849999999999994" customHeight="1">
      <c r="A589" s="1151"/>
      <c r="B589" s="1151"/>
      <c r="C589" s="1151"/>
      <c r="D589" s="1151"/>
      <c r="E589" s="1151"/>
      <c r="F589" s="1151"/>
      <c r="G589" s="1151"/>
      <c r="H589" s="554">
        <v>3</v>
      </c>
      <c r="I589" s="560" t="s">
        <v>4592</v>
      </c>
      <c r="J589" s="566" t="s">
        <v>5680</v>
      </c>
      <c r="Q589" s="550"/>
      <c r="R589" s="550"/>
      <c r="S589" s="550"/>
      <c r="T589" s="550"/>
      <c r="U589" s="550"/>
      <c r="V589" s="550"/>
      <c r="W589" s="550"/>
      <c r="X589" s="550"/>
      <c r="Y589" s="550"/>
      <c r="Z589" s="550"/>
      <c r="AA589" s="550"/>
      <c r="AB589" s="550"/>
      <c r="AC589" s="550"/>
      <c r="AD589" s="550"/>
      <c r="AE589" s="550"/>
      <c r="AF589" s="550"/>
      <c r="AG589" s="550"/>
    </row>
    <row r="590" spans="1:33" ht="71.849999999999994" customHeight="1">
      <c r="A590" s="1151"/>
      <c r="B590" s="1151"/>
      <c r="C590" s="1151"/>
      <c r="D590" s="1151"/>
      <c r="E590" s="1151"/>
      <c r="F590" s="1151"/>
      <c r="G590" s="1151"/>
      <c r="H590" s="554">
        <v>4</v>
      </c>
      <c r="I590" s="560" t="s">
        <v>4716</v>
      </c>
      <c r="J590" s="566" t="s">
        <v>5681</v>
      </c>
      <c r="Q590" s="550"/>
      <c r="R590" s="550"/>
      <c r="S590" s="550"/>
      <c r="T590" s="550"/>
      <c r="U590" s="550"/>
      <c r="V590" s="550"/>
      <c r="W590" s="550"/>
      <c r="X590" s="550"/>
      <c r="Y590" s="550"/>
      <c r="Z590" s="550"/>
      <c r="AA590" s="550"/>
      <c r="AB590" s="550"/>
      <c r="AC590" s="550"/>
      <c r="AD590" s="550"/>
      <c r="AE590" s="550"/>
      <c r="AF590" s="550"/>
      <c r="AG590" s="550"/>
    </row>
    <row r="591" spans="1:33" ht="71.849999999999994" customHeight="1">
      <c r="A591" s="1151"/>
      <c r="B591" s="1151"/>
      <c r="C591" s="1151"/>
      <c r="D591" s="1151"/>
      <c r="E591" s="1151"/>
      <c r="F591" s="1151"/>
      <c r="G591" s="1151"/>
      <c r="H591" s="554">
        <v>5</v>
      </c>
      <c r="I591" s="560" t="s">
        <v>4715</v>
      </c>
      <c r="J591" s="566" t="s">
        <v>5682</v>
      </c>
      <c r="Q591" s="550"/>
      <c r="R591" s="550"/>
      <c r="S591" s="550"/>
      <c r="T591" s="550"/>
      <c r="U591" s="550"/>
      <c r="V591" s="550"/>
      <c r="W591" s="550"/>
      <c r="X591" s="550"/>
      <c r="Y591" s="550"/>
      <c r="Z591" s="550"/>
      <c r="AA591" s="550"/>
      <c r="AB591" s="550"/>
      <c r="AC591" s="550"/>
      <c r="AD591" s="550"/>
      <c r="AE591" s="550"/>
      <c r="AF591" s="550"/>
      <c r="AG591" s="550"/>
    </row>
    <row r="592" spans="1:33" ht="71.849999999999994" customHeight="1">
      <c r="A592" s="1151"/>
      <c r="B592" s="1151"/>
      <c r="C592" s="1151"/>
      <c r="D592" s="1151"/>
      <c r="E592" s="1151"/>
      <c r="F592" s="1151"/>
      <c r="G592" s="1151"/>
      <c r="H592" s="554">
        <v>6</v>
      </c>
      <c r="I592" s="560" t="s">
        <v>4714</v>
      </c>
      <c r="J592" s="566" t="s">
        <v>5683</v>
      </c>
      <c r="Q592" s="550"/>
      <c r="R592" s="550"/>
      <c r="S592" s="550"/>
      <c r="T592" s="550"/>
      <c r="U592" s="550"/>
      <c r="V592" s="550"/>
      <c r="W592" s="550"/>
      <c r="X592" s="550"/>
      <c r="Y592" s="550"/>
      <c r="Z592" s="550"/>
      <c r="AA592" s="550"/>
      <c r="AB592" s="550"/>
      <c r="AC592" s="550"/>
      <c r="AD592" s="550"/>
      <c r="AE592" s="550"/>
      <c r="AF592" s="550"/>
      <c r="AG592" s="550"/>
    </row>
    <row r="593" spans="1:33" ht="71.849999999999994" customHeight="1">
      <c r="A593" s="1151"/>
      <c r="B593" s="1151"/>
      <c r="C593" s="1151"/>
      <c r="D593" s="1151"/>
      <c r="E593" s="1151"/>
      <c r="F593" s="1151"/>
      <c r="G593" s="1151"/>
      <c r="H593" s="554">
        <v>7</v>
      </c>
      <c r="I593" s="560" t="s">
        <v>5684</v>
      </c>
      <c r="J593" s="566" t="s">
        <v>5685</v>
      </c>
      <c r="Q593" s="550"/>
      <c r="R593" s="550"/>
      <c r="S593" s="550"/>
      <c r="T593" s="550"/>
      <c r="U593" s="550"/>
      <c r="V593" s="550"/>
      <c r="W593" s="550"/>
      <c r="X593" s="550"/>
      <c r="Y593" s="550"/>
      <c r="Z593" s="550"/>
      <c r="AA593" s="550"/>
      <c r="AB593" s="550"/>
      <c r="AC593" s="550"/>
      <c r="AD593" s="550"/>
      <c r="AE593" s="550"/>
      <c r="AF593" s="550"/>
      <c r="AG593" s="550"/>
    </row>
    <row r="594" spans="1:33" ht="71.849999999999994" customHeight="1">
      <c r="A594" s="1151"/>
      <c r="B594" s="1151"/>
      <c r="C594" s="1151"/>
      <c r="D594" s="1151"/>
      <c r="E594" s="1151"/>
      <c r="F594" s="1151"/>
      <c r="G594" s="1151"/>
      <c r="H594" s="554">
        <v>8</v>
      </c>
      <c r="I594" s="560" t="s">
        <v>5686</v>
      </c>
      <c r="J594" s="566" t="s">
        <v>5687</v>
      </c>
      <c r="Q594" s="550"/>
      <c r="R594" s="550"/>
      <c r="S594" s="550"/>
      <c r="T594" s="550"/>
      <c r="U594" s="550"/>
      <c r="V594" s="550"/>
      <c r="W594" s="550"/>
      <c r="X594" s="550"/>
      <c r="Y594" s="550"/>
      <c r="Z594" s="550"/>
      <c r="AA594" s="550"/>
      <c r="AB594" s="550"/>
      <c r="AC594" s="550"/>
      <c r="AD594" s="550"/>
      <c r="AE594" s="550"/>
      <c r="AF594" s="550"/>
      <c r="AG594" s="550"/>
    </row>
    <row r="595" spans="1:33" ht="71.849999999999994" customHeight="1">
      <c r="A595" s="1151"/>
      <c r="B595" s="1151"/>
      <c r="C595" s="1151"/>
      <c r="D595" s="1151"/>
      <c r="E595" s="1151"/>
      <c r="F595" s="1151"/>
      <c r="G595" s="1151"/>
      <c r="H595" s="554">
        <v>9</v>
      </c>
      <c r="I595" s="560" t="s">
        <v>4713</v>
      </c>
      <c r="J595" s="566" t="s">
        <v>4391</v>
      </c>
      <c r="Q595" s="550"/>
      <c r="R595" s="550"/>
      <c r="S595" s="550"/>
      <c r="T595" s="550"/>
      <c r="U595" s="550"/>
      <c r="V595" s="550"/>
      <c r="W595" s="550"/>
      <c r="X595" s="550"/>
      <c r="Y595" s="550"/>
      <c r="Z595" s="550"/>
      <c r="AA595" s="550"/>
      <c r="AB595" s="550"/>
      <c r="AC595" s="550"/>
      <c r="AD595" s="550"/>
      <c r="AE595" s="550"/>
      <c r="AF595" s="550"/>
      <c r="AG595" s="550"/>
    </row>
    <row r="596" spans="1:33" ht="71.849999999999994" customHeight="1">
      <c r="A596" s="1151"/>
      <c r="B596" s="1151"/>
      <c r="C596" s="1151"/>
      <c r="D596" s="1151"/>
      <c r="E596" s="1151"/>
      <c r="F596" s="1151"/>
      <c r="G596" s="1151"/>
      <c r="H596" s="554">
        <v>10</v>
      </c>
      <c r="I596" s="560" t="s">
        <v>4712</v>
      </c>
      <c r="J596" s="566" t="s">
        <v>5688</v>
      </c>
      <c r="Q596" s="550"/>
      <c r="R596" s="550"/>
      <c r="S596" s="550"/>
      <c r="T596" s="550"/>
      <c r="U596" s="550"/>
      <c r="V596" s="550"/>
      <c r="W596" s="550"/>
      <c r="X596" s="550"/>
      <c r="Y596" s="550"/>
      <c r="Z596" s="550"/>
      <c r="AA596" s="550"/>
      <c r="AB596" s="550"/>
      <c r="AC596" s="550"/>
      <c r="AD596" s="550"/>
      <c r="AE596" s="550"/>
      <c r="AF596" s="550"/>
      <c r="AG596" s="550"/>
    </row>
    <row r="597" spans="1:33" ht="71.849999999999994" customHeight="1">
      <c r="A597" s="1151"/>
      <c r="B597" s="1151"/>
      <c r="C597" s="1151"/>
      <c r="D597" s="1151"/>
      <c r="E597" s="1151"/>
      <c r="F597" s="1151"/>
      <c r="G597" s="1151"/>
      <c r="H597" s="554">
        <v>11</v>
      </c>
      <c r="I597" s="560" t="s">
        <v>4498</v>
      </c>
      <c r="J597" s="566" t="s">
        <v>5282</v>
      </c>
      <c r="Q597" s="550"/>
      <c r="R597" s="550"/>
      <c r="S597" s="550"/>
      <c r="T597" s="550"/>
      <c r="U597" s="550"/>
      <c r="V597" s="550"/>
      <c r="W597" s="550"/>
      <c r="X597" s="550"/>
      <c r="Y597" s="550"/>
      <c r="Z597" s="550"/>
      <c r="AA597" s="550"/>
      <c r="AB597" s="550"/>
      <c r="AC597" s="550"/>
      <c r="AD597" s="550"/>
      <c r="AE597" s="550"/>
      <c r="AF597" s="550"/>
      <c r="AG597" s="550"/>
    </row>
    <row r="598" spans="1:33" ht="71.849999999999994" customHeight="1">
      <c r="A598" s="1152" t="s">
        <v>5689</v>
      </c>
      <c r="B598" s="1152"/>
      <c r="C598" s="1152"/>
      <c r="D598" s="1152"/>
      <c r="E598" s="1152"/>
      <c r="F598" s="1152"/>
      <c r="G598" s="1152"/>
      <c r="H598" s="1152"/>
      <c r="I598" s="1152"/>
      <c r="J598" s="1152"/>
      <c r="Q598" s="550"/>
      <c r="R598" s="550"/>
      <c r="S598" s="550"/>
      <c r="T598" s="550"/>
      <c r="U598" s="550"/>
      <c r="V598" s="550"/>
      <c r="W598" s="550"/>
      <c r="X598" s="550"/>
      <c r="Y598" s="550"/>
      <c r="Z598" s="550"/>
      <c r="AA598" s="550"/>
      <c r="AB598" s="550"/>
      <c r="AC598" s="550"/>
      <c r="AD598" s="550"/>
      <c r="AE598" s="550"/>
      <c r="AF598" s="550"/>
      <c r="AG598" s="550"/>
    </row>
    <row r="599" spans="1:33" ht="71.849999999999994" customHeight="1">
      <c r="A599" s="1151"/>
      <c r="B599" s="1151"/>
      <c r="C599" s="1151"/>
      <c r="D599" s="1151"/>
      <c r="E599" s="1151"/>
      <c r="F599" s="1151"/>
      <c r="G599" s="1151"/>
      <c r="H599" s="557" t="s">
        <v>4439</v>
      </c>
      <c r="I599" s="558" t="s">
        <v>5279</v>
      </c>
      <c r="J599" s="552" t="s">
        <v>3922</v>
      </c>
      <c r="Q599" s="550"/>
      <c r="R599" s="550"/>
      <c r="S599" s="550"/>
      <c r="T599" s="550"/>
      <c r="U599" s="550"/>
      <c r="V599" s="550"/>
      <c r="W599" s="550"/>
      <c r="X599" s="550"/>
      <c r="Y599" s="550"/>
      <c r="Z599" s="550"/>
      <c r="AA599" s="550"/>
      <c r="AB599" s="550"/>
      <c r="AC599" s="550"/>
      <c r="AD599" s="550"/>
      <c r="AE599" s="550"/>
      <c r="AF599" s="550"/>
      <c r="AG599" s="550"/>
    </row>
    <row r="600" spans="1:33" ht="71.849999999999994" customHeight="1">
      <c r="A600" s="1151"/>
      <c r="B600" s="1151"/>
      <c r="C600" s="1151"/>
      <c r="D600" s="1151"/>
      <c r="E600" s="1151"/>
      <c r="F600" s="1151"/>
      <c r="G600" s="1151"/>
      <c r="H600" s="554">
        <v>1</v>
      </c>
      <c r="I600" s="560" t="s">
        <v>4711</v>
      </c>
      <c r="J600" s="566" t="s">
        <v>5689</v>
      </c>
      <c r="Q600" s="550"/>
      <c r="R600" s="550"/>
      <c r="S600" s="550"/>
      <c r="T600" s="550"/>
      <c r="U600" s="550"/>
      <c r="V600" s="550"/>
      <c r="W600" s="550"/>
      <c r="X600" s="550"/>
      <c r="Y600" s="550"/>
      <c r="Z600" s="550"/>
      <c r="AA600" s="550"/>
      <c r="AB600" s="550"/>
      <c r="AC600" s="550"/>
      <c r="AD600" s="550"/>
      <c r="AE600" s="550"/>
      <c r="AF600" s="550"/>
      <c r="AG600" s="550"/>
    </row>
    <row r="601" spans="1:33" ht="71.849999999999994" customHeight="1">
      <c r="A601" s="1152" t="s">
        <v>5690</v>
      </c>
      <c r="B601" s="1152"/>
      <c r="C601" s="1152"/>
      <c r="D601" s="1152"/>
      <c r="E601" s="1152"/>
      <c r="F601" s="1152"/>
      <c r="G601" s="1152"/>
      <c r="H601" s="1152"/>
      <c r="I601" s="1152"/>
      <c r="J601" s="1152"/>
      <c r="Q601" s="550"/>
      <c r="R601" s="550"/>
      <c r="S601" s="550"/>
      <c r="T601" s="550"/>
      <c r="U601" s="550"/>
      <c r="V601" s="550"/>
      <c r="W601" s="550"/>
      <c r="X601" s="550"/>
      <c r="Y601" s="550"/>
      <c r="Z601" s="550"/>
      <c r="AA601" s="550"/>
      <c r="AB601" s="550"/>
      <c r="AC601" s="550"/>
      <c r="AD601" s="550"/>
      <c r="AE601" s="550"/>
      <c r="AF601" s="550"/>
      <c r="AG601" s="550"/>
    </row>
    <row r="602" spans="1:33" ht="71.849999999999994" customHeight="1">
      <c r="A602" s="1151"/>
      <c r="B602" s="1151"/>
      <c r="C602" s="1151"/>
      <c r="D602" s="1151"/>
      <c r="E602" s="1151"/>
      <c r="F602" s="1151"/>
      <c r="G602" s="1151"/>
      <c r="H602" s="557" t="s">
        <v>4439</v>
      </c>
      <c r="I602" s="558" t="s">
        <v>5279</v>
      </c>
      <c r="J602" s="552" t="s">
        <v>3922</v>
      </c>
      <c r="Q602" s="550"/>
      <c r="R602" s="550"/>
      <c r="S602" s="550"/>
      <c r="T602" s="550"/>
      <c r="U602" s="550"/>
      <c r="V602" s="550"/>
      <c r="W602" s="550"/>
      <c r="X602" s="550"/>
      <c r="Y602" s="550"/>
      <c r="Z602" s="550"/>
      <c r="AA602" s="550"/>
      <c r="AB602" s="550"/>
      <c r="AC602" s="550"/>
      <c r="AD602" s="550"/>
      <c r="AE602" s="550"/>
      <c r="AF602" s="550"/>
      <c r="AG602" s="550"/>
    </row>
    <row r="603" spans="1:33" ht="71.849999999999994" customHeight="1">
      <c r="A603" s="1151"/>
      <c r="B603" s="1151"/>
      <c r="C603" s="1151"/>
      <c r="D603" s="1151"/>
      <c r="E603" s="1151"/>
      <c r="F603" s="1151"/>
      <c r="G603" s="1151"/>
      <c r="H603" s="554">
        <v>1</v>
      </c>
      <c r="I603" s="560" t="s">
        <v>4710</v>
      </c>
      <c r="J603" s="566" t="s">
        <v>5691</v>
      </c>
      <c r="Q603" s="550"/>
      <c r="R603" s="550"/>
      <c r="S603" s="550"/>
      <c r="T603" s="550"/>
      <c r="U603" s="550"/>
      <c r="V603" s="550"/>
      <c r="W603" s="550"/>
      <c r="X603" s="550"/>
      <c r="Y603" s="550"/>
      <c r="Z603" s="550"/>
      <c r="AA603" s="550"/>
      <c r="AB603" s="550"/>
      <c r="AC603" s="550"/>
      <c r="AD603" s="550"/>
      <c r="AE603" s="550"/>
      <c r="AF603" s="550"/>
      <c r="AG603" s="550"/>
    </row>
    <row r="604" spans="1:33" ht="71.849999999999994" customHeight="1">
      <c r="A604" s="1152" t="s">
        <v>5692</v>
      </c>
      <c r="B604" s="1152"/>
      <c r="C604" s="1152"/>
      <c r="D604" s="1152"/>
      <c r="E604" s="1152"/>
      <c r="F604" s="1152"/>
      <c r="G604" s="1152"/>
      <c r="H604" s="1152"/>
      <c r="I604" s="1152"/>
      <c r="J604" s="1152"/>
      <c r="Q604" s="550"/>
      <c r="R604" s="550"/>
      <c r="S604" s="550"/>
      <c r="T604" s="550"/>
      <c r="U604" s="550"/>
      <c r="V604" s="550"/>
      <c r="W604" s="550"/>
      <c r="X604" s="550"/>
      <c r="Y604" s="550"/>
      <c r="Z604" s="550"/>
      <c r="AA604" s="550"/>
      <c r="AB604" s="550"/>
      <c r="AC604" s="550"/>
      <c r="AD604" s="550"/>
      <c r="AE604" s="550"/>
      <c r="AF604" s="550"/>
      <c r="AG604" s="550"/>
    </row>
    <row r="605" spans="1:33" ht="71.849999999999994" customHeight="1">
      <c r="A605" s="1151"/>
      <c r="B605" s="1151"/>
      <c r="C605" s="1151"/>
      <c r="D605" s="1151"/>
      <c r="E605" s="1151"/>
      <c r="F605" s="1151"/>
      <c r="G605" s="1151"/>
      <c r="H605" s="557" t="s">
        <v>4439</v>
      </c>
      <c r="I605" s="558" t="s">
        <v>5279</v>
      </c>
      <c r="J605" s="552" t="s">
        <v>3922</v>
      </c>
      <c r="Q605" s="550"/>
      <c r="R605" s="550"/>
      <c r="S605" s="550"/>
      <c r="T605" s="550"/>
      <c r="U605" s="550"/>
      <c r="V605" s="550"/>
      <c r="W605" s="550"/>
      <c r="X605" s="550"/>
      <c r="Y605" s="550"/>
      <c r="Z605" s="550"/>
      <c r="AA605" s="550"/>
      <c r="AB605" s="550"/>
      <c r="AC605" s="550"/>
      <c r="AD605" s="550"/>
      <c r="AE605" s="550"/>
      <c r="AF605" s="550"/>
      <c r="AG605" s="550"/>
    </row>
    <row r="606" spans="1:33" ht="71.849999999999994" customHeight="1">
      <c r="A606" s="1151"/>
      <c r="B606" s="1151"/>
      <c r="C606" s="1151"/>
      <c r="D606" s="1151"/>
      <c r="E606" s="1151"/>
      <c r="F606" s="1151"/>
      <c r="G606" s="1151"/>
      <c r="H606" s="554">
        <v>1</v>
      </c>
      <c r="I606" s="560" t="s">
        <v>4709</v>
      </c>
      <c r="J606" s="566" t="s">
        <v>5692</v>
      </c>
      <c r="Q606" s="550"/>
      <c r="R606" s="550"/>
      <c r="S606" s="550"/>
      <c r="T606" s="550"/>
      <c r="U606" s="550"/>
      <c r="V606" s="550"/>
      <c r="W606" s="550"/>
      <c r="X606" s="550"/>
      <c r="Y606" s="550"/>
      <c r="Z606" s="550"/>
      <c r="AA606" s="550"/>
      <c r="AB606" s="550"/>
      <c r="AC606" s="550"/>
      <c r="AD606" s="550"/>
      <c r="AE606" s="550"/>
      <c r="AF606" s="550"/>
      <c r="AG606" s="550"/>
    </row>
    <row r="607" spans="1:33" ht="71.849999999999994" customHeight="1">
      <c r="A607" s="1152" t="s">
        <v>5693</v>
      </c>
      <c r="B607" s="1152"/>
      <c r="C607" s="1152"/>
      <c r="D607" s="1152"/>
      <c r="E607" s="1152"/>
      <c r="F607" s="1152"/>
      <c r="G607" s="1152"/>
      <c r="H607" s="1152"/>
      <c r="I607" s="1152"/>
      <c r="J607" s="1152"/>
      <c r="Q607" s="550"/>
      <c r="R607" s="550"/>
      <c r="S607" s="550"/>
      <c r="T607" s="550"/>
      <c r="U607" s="550"/>
      <c r="V607" s="550"/>
      <c r="W607" s="550"/>
      <c r="X607" s="550"/>
      <c r="Y607" s="550"/>
      <c r="Z607" s="550"/>
      <c r="AA607" s="550"/>
      <c r="AB607" s="550"/>
      <c r="AC607" s="550"/>
      <c r="AD607" s="550"/>
      <c r="AE607" s="550"/>
      <c r="AF607" s="550"/>
      <c r="AG607" s="550"/>
    </row>
    <row r="608" spans="1:33" ht="71.849999999999994" customHeight="1">
      <c r="A608" s="1151"/>
      <c r="B608" s="1151"/>
      <c r="C608" s="1151"/>
      <c r="D608" s="1151"/>
      <c r="E608" s="1151"/>
      <c r="F608" s="1151"/>
      <c r="G608" s="1151"/>
      <c r="H608" s="557" t="s">
        <v>4439</v>
      </c>
      <c r="I608" s="558" t="s">
        <v>5279</v>
      </c>
      <c r="J608" s="552" t="s">
        <v>3922</v>
      </c>
      <c r="Q608" s="550"/>
      <c r="R608" s="550"/>
      <c r="S608" s="550"/>
      <c r="T608" s="550"/>
      <c r="U608" s="550"/>
      <c r="V608" s="550"/>
      <c r="W608" s="550"/>
      <c r="X608" s="550"/>
      <c r="Y608" s="550"/>
      <c r="Z608" s="550"/>
      <c r="AA608" s="550"/>
      <c r="AB608" s="550"/>
      <c r="AC608" s="550"/>
      <c r="AD608" s="550"/>
      <c r="AE608" s="550"/>
      <c r="AF608" s="550"/>
      <c r="AG608" s="550"/>
    </row>
    <row r="609" spans="1:33" ht="71.849999999999994" customHeight="1">
      <c r="A609" s="1151"/>
      <c r="B609" s="1151"/>
      <c r="C609" s="1151"/>
      <c r="D609" s="1151"/>
      <c r="E609" s="1151"/>
      <c r="F609" s="1151"/>
      <c r="G609" s="1151"/>
      <c r="H609" s="554">
        <v>1</v>
      </c>
      <c r="I609" s="560" t="s">
        <v>4708</v>
      </c>
      <c r="J609" s="566" t="s">
        <v>5693</v>
      </c>
      <c r="Q609" s="550"/>
      <c r="R609" s="550"/>
      <c r="S609" s="550"/>
      <c r="T609" s="550"/>
      <c r="U609" s="550"/>
      <c r="V609" s="550"/>
      <c r="W609" s="550"/>
      <c r="X609" s="550"/>
      <c r="Y609" s="550"/>
      <c r="Z609" s="550"/>
      <c r="AA609" s="550"/>
      <c r="AB609" s="550"/>
      <c r="AC609" s="550"/>
      <c r="AD609" s="550"/>
      <c r="AE609" s="550"/>
      <c r="AF609" s="550"/>
      <c r="AG609" s="550"/>
    </row>
    <row r="610" spans="1:33" ht="71.849999999999994" customHeight="1">
      <c r="A610" s="1152" t="s">
        <v>5694</v>
      </c>
      <c r="B610" s="1152"/>
      <c r="C610" s="1152"/>
      <c r="D610" s="1152"/>
      <c r="E610" s="1152"/>
      <c r="F610" s="1152"/>
      <c r="G610" s="1152"/>
      <c r="H610" s="1152"/>
      <c r="I610" s="1152"/>
      <c r="J610" s="1152"/>
      <c r="Q610" s="550"/>
      <c r="R610" s="550"/>
      <c r="S610" s="550"/>
      <c r="T610" s="550"/>
      <c r="U610" s="550"/>
      <c r="V610" s="550"/>
      <c r="W610" s="550"/>
      <c r="X610" s="550"/>
      <c r="Y610" s="550"/>
      <c r="Z610" s="550"/>
      <c r="AA610" s="550"/>
      <c r="AB610" s="550"/>
      <c r="AC610" s="550"/>
      <c r="AD610" s="550"/>
      <c r="AE610" s="550"/>
      <c r="AF610" s="550"/>
      <c r="AG610" s="550"/>
    </row>
    <row r="611" spans="1:33" ht="71.849999999999994" customHeight="1">
      <c r="A611" s="1151"/>
      <c r="B611" s="1151"/>
      <c r="C611" s="1151"/>
      <c r="D611" s="1151"/>
      <c r="E611" s="1151"/>
      <c r="F611" s="1151"/>
      <c r="G611" s="1151"/>
      <c r="H611" s="557" t="s">
        <v>4439</v>
      </c>
      <c r="I611" s="558" t="s">
        <v>5279</v>
      </c>
      <c r="J611" s="552" t="s">
        <v>3922</v>
      </c>
      <c r="Q611" s="550"/>
      <c r="R611" s="550"/>
      <c r="S611" s="550"/>
      <c r="T611" s="550"/>
      <c r="U611" s="550"/>
      <c r="V611" s="550"/>
      <c r="W611" s="550"/>
      <c r="X611" s="550"/>
      <c r="Y611" s="550"/>
      <c r="Z611" s="550"/>
      <c r="AA611" s="550"/>
      <c r="AB611" s="550"/>
      <c r="AC611" s="550"/>
      <c r="AD611" s="550"/>
      <c r="AE611" s="550"/>
      <c r="AF611" s="550"/>
      <c r="AG611" s="550"/>
    </row>
    <row r="612" spans="1:33" ht="71.849999999999994" customHeight="1">
      <c r="A612" s="1151"/>
      <c r="B612" s="1151"/>
      <c r="C612" s="1151"/>
      <c r="D612" s="1151"/>
      <c r="E612" s="1151"/>
      <c r="F612" s="1151"/>
      <c r="G612" s="1151"/>
      <c r="H612" s="554">
        <v>1</v>
      </c>
      <c r="I612" s="560" t="s">
        <v>4707</v>
      </c>
      <c r="J612" s="566" t="s">
        <v>5695</v>
      </c>
      <c r="Q612" s="550"/>
      <c r="R612" s="550"/>
      <c r="S612" s="550"/>
      <c r="T612" s="550"/>
      <c r="U612" s="550"/>
      <c r="V612" s="550"/>
      <c r="W612" s="550"/>
      <c r="X612" s="550"/>
      <c r="Y612" s="550"/>
      <c r="Z612" s="550"/>
      <c r="AA612" s="550"/>
      <c r="AB612" s="550"/>
      <c r="AC612" s="550"/>
      <c r="AD612" s="550"/>
      <c r="AE612" s="550"/>
      <c r="AF612" s="550"/>
      <c r="AG612" s="550"/>
    </row>
    <row r="613" spans="1:33" ht="71.849999999999994" customHeight="1">
      <c r="A613" s="1148" t="s">
        <v>5692</v>
      </c>
      <c r="B613" s="1149"/>
      <c r="C613" s="1149"/>
      <c r="D613" s="1149"/>
      <c r="E613" s="1149"/>
      <c r="F613" s="1149"/>
      <c r="G613" s="1149"/>
      <c r="H613" s="1149"/>
      <c r="I613" s="1149"/>
      <c r="J613" s="1150"/>
      <c r="Q613" s="550"/>
      <c r="R613" s="550"/>
      <c r="S613" s="550"/>
      <c r="T613" s="550"/>
      <c r="U613" s="550"/>
      <c r="V613" s="550"/>
      <c r="W613" s="550"/>
      <c r="X613" s="550"/>
      <c r="Y613" s="550"/>
      <c r="Z613" s="550"/>
      <c r="AA613" s="550"/>
      <c r="AB613" s="550"/>
      <c r="AC613" s="550"/>
      <c r="AD613" s="550"/>
      <c r="AE613" s="550"/>
      <c r="AF613" s="550"/>
      <c r="AG613" s="550"/>
    </row>
    <row r="614" spans="1:33" ht="71.849999999999994" customHeight="1">
      <c r="A614" s="1151"/>
      <c r="B614" s="1151"/>
      <c r="C614" s="1151"/>
      <c r="D614" s="1151"/>
      <c r="E614" s="1151"/>
      <c r="F614" s="1151"/>
      <c r="G614" s="1151"/>
      <c r="H614" s="557" t="s">
        <v>4439</v>
      </c>
      <c r="I614" s="558" t="s">
        <v>5279</v>
      </c>
      <c r="J614" s="552" t="s">
        <v>3922</v>
      </c>
      <c r="Q614" s="550"/>
      <c r="R614" s="550"/>
      <c r="S614" s="550"/>
      <c r="T614" s="550"/>
      <c r="U614" s="550"/>
      <c r="V614" s="550"/>
      <c r="W614" s="550"/>
      <c r="X614" s="550"/>
      <c r="Y614" s="550"/>
      <c r="Z614" s="550"/>
      <c r="AA614" s="550"/>
      <c r="AB614" s="550"/>
      <c r="AC614" s="550"/>
      <c r="AD614" s="550"/>
      <c r="AE614" s="550"/>
      <c r="AF614" s="550"/>
      <c r="AG614" s="550"/>
    </row>
    <row r="615" spans="1:33" ht="71.849999999999994" customHeight="1">
      <c r="A615" s="1151"/>
      <c r="B615" s="1151"/>
      <c r="C615" s="1151"/>
      <c r="D615" s="1151"/>
      <c r="E615" s="1151"/>
      <c r="F615" s="1151"/>
      <c r="G615" s="1151"/>
      <c r="H615" s="554">
        <v>1</v>
      </c>
      <c r="I615" s="560" t="s">
        <v>4706</v>
      </c>
      <c r="J615" s="566" t="s">
        <v>5692</v>
      </c>
      <c r="Q615" s="550"/>
      <c r="R615" s="550"/>
      <c r="S615" s="550"/>
      <c r="T615" s="550"/>
      <c r="U615" s="550"/>
      <c r="V615" s="550"/>
      <c r="W615" s="550"/>
      <c r="X615" s="550"/>
      <c r="Y615" s="550"/>
      <c r="Z615" s="550"/>
      <c r="AA615" s="550"/>
      <c r="AB615" s="550"/>
      <c r="AC615" s="550"/>
      <c r="AD615" s="550"/>
      <c r="AE615" s="550"/>
      <c r="AF615" s="550"/>
      <c r="AG615" s="550"/>
    </row>
    <row r="616" spans="1:33" ht="71.849999999999994" customHeight="1">
      <c r="A616" s="1152" t="s">
        <v>5696</v>
      </c>
      <c r="B616" s="1152"/>
      <c r="C616" s="1152"/>
      <c r="D616" s="1152"/>
      <c r="E616" s="1152"/>
      <c r="F616" s="1152"/>
      <c r="G616" s="1152"/>
      <c r="H616" s="1152"/>
      <c r="I616" s="1152"/>
      <c r="J616" s="1152"/>
      <c r="Q616" s="550"/>
      <c r="R616" s="550"/>
      <c r="S616" s="550"/>
      <c r="T616" s="550"/>
      <c r="U616" s="550"/>
      <c r="V616" s="550"/>
      <c r="W616" s="550"/>
      <c r="X616" s="550"/>
      <c r="Y616" s="550"/>
      <c r="Z616" s="550"/>
      <c r="AA616" s="550"/>
      <c r="AB616" s="550"/>
      <c r="AC616" s="550"/>
      <c r="AD616" s="550"/>
      <c r="AE616" s="550"/>
      <c r="AF616" s="550"/>
      <c r="AG616" s="550"/>
    </row>
    <row r="617" spans="1:33" ht="71.849999999999994" customHeight="1">
      <c r="A617" s="1151"/>
      <c r="B617" s="1151"/>
      <c r="C617" s="1151"/>
      <c r="D617" s="1151"/>
      <c r="E617" s="1151"/>
      <c r="F617" s="1151"/>
      <c r="G617" s="1151"/>
      <c r="H617" s="557" t="s">
        <v>4439</v>
      </c>
      <c r="I617" s="558" t="s">
        <v>5279</v>
      </c>
      <c r="J617" s="552" t="s">
        <v>3922</v>
      </c>
      <c r="Q617" s="550"/>
      <c r="R617" s="550"/>
      <c r="S617" s="550"/>
      <c r="T617" s="550"/>
      <c r="U617" s="550"/>
      <c r="V617" s="550"/>
      <c r="W617" s="550"/>
      <c r="X617" s="550"/>
      <c r="Y617" s="550"/>
      <c r="Z617" s="550"/>
      <c r="AA617" s="550"/>
      <c r="AB617" s="550"/>
      <c r="AC617" s="550"/>
      <c r="AD617" s="550"/>
      <c r="AE617" s="550"/>
      <c r="AF617" s="550"/>
      <c r="AG617" s="550"/>
    </row>
    <row r="618" spans="1:33" ht="71.849999999999994" customHeight="1">
      <c r="A618" s="1151"/>
      <c r="B618" s="1151"/>
      <c r="C618" s="1151"/>
      <c r="D618" s="1151"/>
      <c r="E618" s="1151"/>
      <c r="F618" s="1151"/>
      <c r="G618" s="1151"/>
      <c r="H618" s="554">
        <v>1</v>
      </c>
      <c r="I618" s="560" t="s">
        <v>4705</v>
      </c>
      <c r="J618" s="566" t="s">
        <v>5697</v>
      </c>
      <c r="Q618" s="550"/>
      <c r="R618" s="550"/>
      <c r="S618" s="550"/>
      <c r="T618" s="550"/>
      <c r="U618" s="550"/>
      <c r="V618" s="550"/>
      <c r="W618" s="550"/>
      <c r="X618" s="550"/>
      <c r="Y618" s="550"/>
      <c r="Z618" s="550"/>
      <c r="AA618" s="550"/>
      <c r="AB618" s="550"/>
      <c r="AC618" s="550"/>
      <c r="AD618" s="550"/>
      <c r="AE618" s="550"/>
      <c r="AF618" s="550"/>
      <c r="AG618" s="550"/>
    </row>
    <row r="619" spans="1:33" ht="71.849999999999994" customHeight="1">
      <c r="A619" s="1152" t="s">
        <v>5698</v>
      </c>
      <c r="B619" s="1152"/>
      <c r="C619" s="1152"/>
      <c r="D619" s="1152"/>
      <c r="E619" s="1152"/>
      <c r="F619" s="1152"/>
      <c r="G619" s="1152"/>
      <c r="H619" s="1152"/>
      <c r="I619" s="1152"/>
      <c r="J619" s="1152"/>
      <c r="Q619" s="550"/>
      <c r="R619" s="550"/>
      <c r="S619" s="550"/>
      <c r="T619" s="550"/>
      <c r="U619" s="550"/>
      <c r="V619" s="550"/>
      <c r="W619" s="550"/>
      <c r="X619" s="550"/>
      <c r="Y619" s="550"/>
      <c r="Z619" s="550"/>
      <c r="AA619" s="550"/>
      <c r="AB619" s="550"/>
      <c r="AC619" s="550"/>
      <c r="AD619" s="550"/>
      <c r="AE619" s="550"/>
      <c r="AF619" s="550"/>
      <c r="AG619" s="550"/>
    </row>
    <row r="620" spans="1:33" ht="71.849999999999994" customHeight="1">
      <c r="A620" s="1151"/>
      <c r="B620" s="1151"/>
      <c r="C620" s="1151"/>
      <c r="D620" s="1151"/>
      <c r="E620" s="1151"/>
      <c r="F620" s="1151"/>
      <c r="G620" s="1151"/>
      <c r="H620" s="560">
        <v>1</v>
      </c>
      <c r="I620" s="560" t="s">
        <v>4704</v>
      </c>
      <c r="J620" s="563" t="s">
        <v>5699</v>
      </c>
      <c r="Q620" s="550"/>
      <c r="R620" s="550"/>
      <c r="S620" s="550"/>
      <c r="T620" s="550"/>
      <c r="U620" s="550"/>
      <c r="V620" s="550"/>
      <c r="W620" s="550"/>
      <c r="X620" s="550"/>
      <c r="Y620" s="550"/>
      <c r="Z620" s="550"/>
      <c r="AA620" s="550"/>
      <c r="AB620" s="550"/>
      <c r="AC620" s="550"/>
      <c r="AD620" s="550"/>
      <c r="AE620" s="550"/>
      <c r="AF620" s="550"/>
      <c r="AG620" s="550"/>
    </row>
    <row r="621" spans="1:33" ht="71.849999999999994" customHeight="1">
      <c r="A621" s="1151"/>
      <c r="B621" s="1151"/>
      <c r="C621" s="1151"/>
      <c r="D621" s="1151"/>
      <c r="E621" s="1151"/>
      <c r="F621" s="1151"/>
      <c r="G621" s="1151"/>
      <c r="H621" s="560">
        <v>2</v>
      </c>
      <c r="I621" s="560" t="s">
        <v>4703</v>
      </c>
      <c r="J621" s="560" t="s">
        <v>5700</v>
      </c>
      <c r="Q621" s="550"/>
      <c r="R621" s="550"/>
      <c r="S621" s="550"/>
      <c r="T621" s="550"/>
      <c r="U621" s="550"/>
      <c r="V621" s="550"/>
      <c r="W621" s="550"/>
      <c r="X621" s="550"/>
      <c r="Y621" s="550"/>
      <c r="Z621" s="550"/>
      <c r="AA621" s="550"/>
      <c r="AB621" s="550"/>
      <c r="AC621" s="550"/>
      <c r="AD621" s="550"/>
      <c r="AE621" s="550"/>
      <c r="AF621" s="550"/>
      <c r="AG621" s="550"/>
    </row>
    <row r="622" spans="1:33">
      <c r="A622" s="573"/>
      <c r="B622" s="573"/>
      <c r="C622" s="573"/>
      <c r="D622" s="573"/>
      <c r="E622" s="573"/>
      <c r="F622" s="573"/>
      <c r="G622" s="573"/>
      <c r="H622" s="550"/>
      <c r="J622" s="574"/>
      <c r="Q622" s="550"/>
      <c r="R622" s="550"/>
      <c r="S622" s="550"/>
      <c r="T622" s="550"/>
      <c r="U622" s="550"/>
      <c r="V622" s="550"/>
      <c r="W622" s="550"/>
      <c r="X622" s="550"/>
      <c r="Y622" s="550"/>
      <c r="Z622" s="550"/>
      <c r="AA622" s="550"/>
      <c r="AB622" s="550"/>
      <c r="AC622" s="550"/>
      <c r="AD622" s="550"/>
      <c r="AE622" s="550"/>
      <c r="AF622" s="550"/>
      <c r="AG622" s="550"/>
    </row>
    <row r="623" spans="1:33">
      <c r="A623" s="573"/>
      <c r="B623" s="573"/>
      <c r="C623" s="573"/>
      <c r="D623" s="573"/>
      <c r="E623" s="573"/>
      <c r="F623" s="573"/>
      <c r="G623" s="573"/>
      <c r="H623" s="550"/>
      <c r="J623" s="574"/>
      <c r="Q623" s="550"/>
      <c r="R623" s="550"/>
      <c r="S623" s="550"/>
      <c r="T623" s="550"/>
      <c r="U623" s="550"/>
      <c r="V623" s="550"/>
      <c r="W623" s="550"/>
      <c r="X623" s="550"/>
      <c r="Y623" s="550"/>
      <c r="Z623" s="550"/>
      <c r="AA623" s="550"/>
      <c r="AB623" s="550"/>
      <c r="AC623" s="550"/>
      <c r="AD623" s="550"/>
      <c r="AE623" s="550"/>
      <c r="AF623" s="550"/>
      <c r="AG623" s="550"/>
    </row>
    <row r="624" spans="1:33">
      <c r="A624" s="573"/>
      <c r="B624" s="573"/>
      <c r="C624" s="573"/>
      <c r="D624" s="573"/>
      <c r="E624" s="573"/>
      <c r="F624" s="573"/>
      <c r="G624" s="573"/>
      <c r="H624" s="550"/>
      <c r="J624" s="574"/>
      <c r="Q624" s="550"/>
      <c r="R624" s="550"/>
      <c r="S624" s="550"/>
      <c r="T624" s="550"/>
      <c r="U624" s="550"/>
      <c r="V624" s="550"/>
      <c r="W624" s="550"/>
      <c r="X624" s="550"/>
      <c r="Y624" s="550"/>
      <c r="Z624" s="550"/>
      <c r="AA624" s="550"/>
      <c r="AB624" s="550"/>
      <c r="AC624" s="550"/>
      <c r="AD624" s="550"/>
      <c r="AE624" s="550"/>
      <c r="AF624" s="550"/>
      <c r="AG624" s="550"/>
    </row>
    <row r="625" spans="1:33">
      <c r="A625" s="573"/>
      <c r="B625" s="573"/>
      <c r="C625" s="573"/>
      <c r="D625" s="573"/>
      <c r="E625" s="573"/>
      <c r="F625" s="573"/>
      <c r="G625" s="573"/>
      <c r="H625" s="550"/>
      <c r="J625" s="574"/>
      <c r="Q625" s="550"/>
      <c r="R625" s="550"/>
      <c r="S625" s="550"/>
      <c r="T625" s="550"/>
      <c r="U625" s="550"/>
      <c r="V625" s="550"/>
      <c r="W625" s="550"/>
      <c r="X625" s="550"/>
      <c r="Y625" s="550"/>
      <c r="Z625" s="550"/>
      <c r="AA625" s="550"/>
      <c r="AB625" s="550"/>
      <c r="AC625" s="550"/>
      <c r="AD625" s="550"/>
      <c r="AE625" s="550"/>
      <c r="AF625" s="550"/>
      <c r="AG625" s="550"/>
    </row>
    <row r="626" spans="1:33">
      <c r="A626" s="573"/>
      <c r="B626" s="573"/>
      <c r="C626" s="573"/>
      <c r="D626" s="573"/>
      <c r="E626" s="573"/>
      <c r="F626" s="573"/>
      <c r="G626" s="573"/>
      <c r="H626" s="550"/>
      <c r="J626" s="574"/>
      <c r="Q626" s="550"/>
      <c r="R626" s="550"/>
      <c r="S626" s="550"/>
      <c r="T626" s="550"/>
      <c r="U626" s="550"/>
      <c r="V626" s="550"/>
      <c r="W626" s="550"/>
      <c r="X626" s="550"/>
      <c r="Y626" s="550"/>
      <c r="Z626" s="550"/>
      <c r="AA626" s="550"/>
      <c r="AB626" s="550"/>
      <c r="AC626" s="550"/>
      <c r="AD626" s="550"/>
      <c r="AE626" s="550"/>
      <c r="AF626" s="550"/>
      <c r="AG626" s="550"/>
    </row>
    <row r="627" spans="1:33">
      <c r="A627" s="573"/>
      <c r="B627" s="573"/>
      <c r="C627" s="573"/>
      <c r="D627" s="573"/>
      <c r="E627" s="573"/>
      <c r="F627" s="573"/>
      <c r="G627" s="573"/>
      <c r="H627" s="550"/>
      <c r="J627" s="574"/>
      <c r="Q627" s="550"/>
      <c r="R627" s="550"/>
      <c r="S627" s="550"/>
      <c r="T627" s="550"/>
      <c r="U627" s="550"/>
      <c r="V627" s="550"/>
      <c r="W627" s="550"/>
      <c r="X627" s="550"/>
      <c r="Y627" s="550"/>
      <c r="Z627" s="550"/>
      <c r="AA627" s="550"/>
      <c r="AB627" s="550"/>
      <c r="AC627" s="550"/>
      <c r="AD627" s="550"/>
      <c r="AE627" s="550"/>
      <c r="AF627" s="550"/>
      <c r="AG627" s="550"/>
    </row>
    <row r="628" spans="1:33">
      <c r="A628" s="573"/>
      <c r="B628" s="573"/>
      <c r="C628" s="573"/>
      <c r="D628" s="573"/>
      <c r="E628" s="573"/>
      <c r="F628" s="573"/>
      <c r="G628" s="573"/>
      <c r="H628" s="550"/>
      <c r="J628" s="574"/>
      <c r="Q628" s="550"/>
      <c r="R628" s="550"/>
      <c r="S628" s="550"/>
      <c r="T628" s="550"/>
      <c r="U628" s="550"/>
      <c r="V628" s="550"/>
      <c r="W628" s="550"/>
      <c r="X628" s="550"/>
      <c r="Y628" s="550"/>
      <c r="Z628" s="550"/>
      <c r="AA628" s="550"/>
      <c r="AB628" s="550"/>
      <c r="AC628" s="550"/>
      <c r="AD628" s="550"/>
      <c r="AE628" s="550"/>
      <c r="AF628" s="550"/>
      <c r="AG628" s="550"/>
    </row>
    <row r="629" spans="1:33">
      <c r="A629" s="573"/>
      <c r="B629" s="573"/>
      <c r="C629" s="573"/>
      <c r="D629" s="573"/>
      <c r="E629" s="573"/>
      <c r="F629" s="573"/>
      <c r="G629" s="573"/>
      <c r="H629" s="550"/>
      <c r="J629" s="574"/>
      <c r="Q629" s="550"/>
      <c r="R629" s="550"/>
      <c r="S629" s="550"/>
      <c r="T629" s="550"/>
      <c r="U629" s="550"/>
      <c r="V629" s="550"/>
      <c r="W629" s="550"/>
      <c r="X629" s="550"/>
      <c r="Y629" s="550"/>
      <c r="Z629" s="550"/>
      <c r="AA629" s="550"/>
      <c r="AB629" s="550"/>
      <c r="AC629" s="550"/>
      <c r="AD629" s="550"/>
      <c r="AE629" s="550"/>
      <c r="AF629" s="550"/>
      <c r="AG629" s="550"/>
    </row>
    <row r="630" spans="1:33">
      <c r="A630" s="573"/>
      <c r="B630" s="573"/>
      <c r="C630" s="573"/>
      <c r="D630" s="573"/>
      <c r="E630" s="573"/>
      <c r="F630" s="573"/>
      <c r="G630" s="573"/>
      <c r="H630" s="550"/>
      <c r="J630" s="574"/>
      <c r="Q630" s="550"/>
      <c r="R630" s="550"/>
      <c r="S630" s="550"/>
      <c r="T630" s="550"/>
      <c r="U630" s="550"/>
      <c r="V630" s="550"/>
      <c r="W630" s="550"/>
      <c r="X630" s="550"/>
      <c r="Y630" s="550"/>
      <c r="Z630" s="550"/>
      <c r="AA630" s="550"/>
      <c r="AB630" s="550"/>
      <c r="AC630" s="550"/>
      <c r="AD630" s="550"/>
      <c r="AE630" s="550"/>
      <c r="AF630" s="550"/>
      <c r="AG630" s="550"/>
    </row>
    <row r="631" spans="1:33">
      <c r="A631" s="573"/>
      <c r="B631" s="573"/>
      <c r="C631" s="573"/>
      <c r="D631" s="573"/>
      <c r="E631" s="573"/>
      <c r="F631" s="573"/>
      <c r="G631" s="573"/>
      <c r="H631" s="550"/>
      <c r="J631" s="574"/>
      <c r="Q631" s="550"/>
      <c r="R631" s="550"/>
      <c r="S631" s="550"/>
      <c r="T631" s="550"/>
      <c r="U631" s="550"/>
      <c r="V631" s="550"/>
      <c r="W631" s="550"/>
      <c r="X631" s="550"/>
      <c r="Y631" s="550"/>
      <c r="Z631" s="550"/>
      <c r="AA631" s="550"/>
      <c r="AB631" s="550"/>
      <c r="AC631" s="550"/>
      <c r="AD631" s="550"/>
      <c r="AE631" s="550"/>
      <c r="AF631" s="550"/>
      <c r="AG631" s="550"/>
    </row>
    <row r="632" spans="1:33">
      <c r="A632" s="573"/>
      <c r="B632" s="573"/>
      <c r="C632" s="573"/>
      <c r="D632" s="573"/>
      <c r="E632" s="573"/>
      <c r="F632" s="573"/>
      <c r="G632" s="573"/>
      <c r="H632" s="550"/>
      <c r="J632" s="574"/>
      <c r="Q632" s="550"/>
      <c r="R632" s="550"/>
      <c r="S632" s="550"/>
      <c r="T632" s="550"/>
      <c r="U632" s="550"/>
      <c r="V632" s="550"/>
      <c r="W632" s="550"/>
      <c r="X632" s="550"/>
      <c r="Y632" s="550"/>
      <c r="Z632" s="550"/>
      <c r="AA632" s="550"/>
      <c r="AB632" s="550"/>
      <c r="AC632" s="550"/>
      <c r="AD632" s="550"/>
      <c r="AE632" s="550"/>
      <c r="AF632" s="550"/>
      <c r="AG632" s="550"/>
    </row>
    <row r="633" spans="1:33">
      <c r="A633" s="573"/>
      <c r="B633" s="573"/>
      <c r="C633" s="573"/>
      <c r="D633" s="573"/>
      <c r="E633" s="573"/>
      <c r="F633" s="573"/>
      <c r="G633" s="573"/>
      <c r="H633" s="550"/>
      <c r="J633" s="574"/>
      <c r="Q633" s="550"/>
      <c r="R633" s="550"/>
      <c r="S633" s="550"/>
      <c r="T633" s="550"/>
      <c r="U633" s="550"/>
      <c r="V633" s="550"/>
      <c r="W633" s="550"/>
      <c r="X633" s="550"/>
      <c r="Y633" s="550"/>
      <c r="Z633" s="550"/>
      <c r="AA633" s="550"/>
      <c r="AB633" s="550"/>
      <c r="AC633" s="550"/>
      <c r="AD633" s="550"/>
      <c r="AE633" s="550"/>
      <c r="AF633" s="550"/>
      <c r="AG633" s="550"/>
    </row>
    <row r="634" spans="1:33">
      <c r="A634" s="573"/>
      <c r="B634" s="573"/>
      <c r="C634" s="573"/>
      <c r="D634" s="573"/>
      <c r="E634" s="573"/>
      <c r="F634" s="573"/>
      <c r="G634" s="573"/>
      <c r="H634" s="550"/>
      <c r="J634" s="574"/>
      <c r="Q634" s="550"/>
      <c r="R634" s="550"/>
      <c r="S634" s="550"/>
      <c r="T634" s="550"/>
      <c r="U634" s="550"/>
      <c r="V634" s="550"/>
      <c r="W634" s="550"/>
      <c r="X634" s="550"/>
      <c r="Y634" s="550"/>
      <c r="Z634" s="550"/>
      <c r="AA634" s="550"/>
      <c r="AB634" s="550"/>
      <c r="AC634" s="550"/>
      <c r="AD634" s="550"/>
      <c r="AE634" s="550"/>
      <c r="AF634" s="550"/>
      <c r="AG634" s="550"/>
    </row>
    <row r="635" spans="1:33">
      <c r="A635" s="573"/>
      <c r="B635" s="573"/>
      <c r="C635" s="573"/>
      <c r="D635" s="573"/>
      <c r="E635" s="573"/>
      <c r="F635" s="573"/>
      <c r="G635" s="573"/>
      <c r="H635" s="550"/>
      <c r="J635" s="574"/>
      <c r="Q635" s="550"/>
      <c r="R635" s="550"/>
      <c r="S635" s="550"/>
      <c r="T635" s="550"/>
      <c r="U635" s="550"/>
      <c r="V635" s="550"/>
      <c r="W635" s="550"/>
      <c r="X635" s="550"/>
      <c r="Y635" s="550"/>
      <c r="Z635" s="550"/>
      <c r="AA635" s="550"/>
      <c r="AB635" s="550"/>
      <c r="AC635" s="550"/>
      <c r="AD635" s="550"/>
      <c r="AE635" s="550"/>
      <c r="AF635" s="550"/>
      <c r="AG635" s="550"/>
    </row>
    <row r="636" spans="1:33">
      <c r="A636" s="573"/>
      <c r="B636" s="573"/>
      <c r="C636" s="573"/>
      <c r="D636" s="573"/>
      <c r="E636" s="573"/>
      <c r="F636" s="573"/>
      <c r="G636" s="573"/>
      <c r="H636" s="550"/>
      <c r="J636" s="574"/>
      <c r="Q636" s="550"/>
      <c r="R636" s="550"/>
      <c r="S636" s="550"/>
      <c r="T636" s="550"/>
      <c r="U636" s="550"/>
      <c r="V636" s="550"/>
      <c r="W636" s="550"/>
      <c r="X636" s="550"/>
      <c r="Y636" s="550"/>
      <c r="Z636" s="550"/>
      <c r="AA636" s="550"/>
      <c r="AB636" s="550"/>
      <c r="AC636" s="550"/>
      <c r="AD636" s="550"/>
      <c r="AE636" s="550"/>
      <c r="AF636" s="550"/>
      <c r="AG636" s="550"/>
    </row>
    <row r="637" spans="1:33">
      <c r="A637" s="573"/>
      <c r="B637" s="573"/>
      <c r="C637" s="573"/>
      <c r="D637" s="573"/>
      <c r="E637" s="573"/>
      <c r="F637" s="573"/>
      <c r="G637" s="573"/>
      <c r="H637" s="550"/>
      <c r="J637" s="574"/>
      <c r="Q637" s="550"/>
      <c r="R637" s="550"/>
      <c r="S637" s="550"/>
      <c r="T637" s="550"/>
      <c r="U637" s="550"/>
      <c r="V637" s="550"/>
      <c r="W637" s="550"/>
      <c r="X637" s="550"/>
      <c r="Y637" s="550"/>
      <c r="Z637" s="550"/>
      <c r="AA637" s="550"/>
      <c r="AB637" s="550"/>
      <c r="AC637" s="550"/>
      <c r="AD637" s="550"/>
      <c r="AE637" s="550"/>
      <c r="AF637" s="550"/>
      <c r="AG637" s="550"/>
    </row>
    <row r="638" spans="1:33">
      <c r="A638" s="573"/>
      <c r="B638" s="573"/>
      <c r="C638" s="573"/>
      <c r="D638" s="573"/>
      <c r="E638" s="573"/>
      <c r="F638" s="573"/>
      <c r="G638" s="573"/>
      <c r="H638" s="550"/>
      <c r="J638" s="574"/>
      <c r="Q638" s="550"/>
      <c r="R638" s="550"/>
      <c r="S638" s="550"/>
      <c r="T638" s="550"/>
      <c r="U638" s="550"/>
      <c r="V638" s="550"/>
      <c r="W638" s="550"/>
      <c r="X638" s="550"/>
      <c r="Y638" s="550"/>
      <c r="Z638" s="550"/>
      <c r="AA638" s="550"/>
      <c r="AB638" s="550"/>
      <c r="AC638" s="550"/>
      <c r="AD638" s="550"/>
      <c r="AE638" s="550"/>
      <c r="AF638" s="550"/>
      <c r="AG638" s="550"/>
    </row>
    <row r="639" spans="1:33">
      <c r="A639" s="573"/>
      <c r="B639" s="573"/>
      <c r="C639" s="573"/>
      <c r="D639" s="573"/>
      <c r="E639" s="573"/>
      <c r="F639" s="573"/>
      <c r="G639" s="573"/>
      <c r="H639" s="550"/>
      <c r="J639" s="574"/>
      <c r="Q639" s="550"/>
      <c r="R639" s="550"/>
      <c r="S639" s="550"/>
      <c r="T639" s="550"/>
      <c r="U639" s="550"/>
      <c r="V639" s="550"/>
      <c r="W639" s="550"/>
      <c r="X639" s="550"/>
      <c r="Y639" s="550"/>
      <c r="Z639" s="550"/>
      <c r="AA639" s="550"/>
      <c r="AB639" s="550"/>
      <c r="AC639" s="550"/>
      <c r="AD639" s="550"/>
      <c r="AE639" s="550"/>
      <c r="AF639" s="550"/>
      <c r="AG639" s="550"/>
    </row>
    <row r="640" spans="1:33">
      <c r="A640" s="573"/>
      <c r="B640" s="573"/>
      <c r="C640" s="573"/>
      <c r="D640" s="573"/>
      <c r="E640" s="573"/>
      <c r="F640" s="573"/>
      <c r="G640" s="573"/>
      <c r="H640" s="550"/>
      <c r="J640" s="574"/>
      <c r="Q640" s="550"/>
      <c r="R640" s="550"/>
      <c r="S640" s="550"/>
      <c r="T640" s="550"/>
      <c r="U640" s="550"/>
      <c r="V640" s="550"/>
      <c r="W640" s="550"/>
      <c r="X640" s="550"/>
      <c r="Y640" s="550"/>
      <c r="Z640" s="550"/>
      <c r="AA640" s="550"/>
      <c r="AB640" s="550"/>
      <c r="AC640" s="550"/>
      <c r="AD640" s="550"/>
      <c r="AE640" s="550"/>
      <c r="AF640" s="550"/>
      <c r="AG640" s="550"/>
    </row>
    <row r="641" spans="1:33">
      <c r="A641" s="573"/>
      <c r="B641" s="573"/>
      <c r="C641" s="573"/>
      <c r="D641" s="573"/>
      <c r="E641" s="573"/>
      <c r="F641" s="573"/>
      <c r="G641" s="573"/>
      <c r="H641" s="550"/>
      <c r="J641" s="574"/>
      <c r="Q641" s="550"/>
      <c r="R641" s="550"/>
      <c r="S641" s="550"/>
      <c r="T641" s="550"/>
      <c r="U641" s="550"/>
      <c r="V641" s="550"/>
      <c r="W641" s="550"/>
      <c r="X641" s="550"/>
      <c r="Y641" s="550"/>
      <c r="Z641" s="550"/>
      <c r="AA641" s="550"/>
      <c r="AB641" s="550"/>
      <c r="AC641" s="550"/>
      <c r="AD641" s="550"/>
      <c r="AE641" s="550"/>
      <c r="AF641" s="550"/>
      <c r="AG641" s="550"/>
    </row>
    <row r="642" spans="1:33">
      <c r="A642" s="573"/>
      <c r="B642" s="573"/>
      <c r="C642" s="573"/>
      <c r="D642" s="573"/>
      <c r="E642" s="573"/>
      <c r="F642" s="573"/>
      <c r="G642" s="573"/>
      <c r="H642" s="550"/>
      <c r="J642" s="574"/>
      <c r="Q642" s="550"/>
      <c r="R642" s="550"/>
      <c r="S642" s="550"/>
      <c r="T642" s="550"/>
      <c r="U642" s="550"/>
      <c r="V642" s="550"/>
      <c r="W642" s="550"/>
      <c r="X642" s="550"/>
      <c r="Y642" s="550"/>
      <c r="Z642" s="550"/>
      <c r="AA642" s="550"/>
      <c r="AB642" s="550"/>
      <c r="AC642" s="550"/>
      <c r="AD642" s="550"/>
      <c r="AE642" s="550"/>
      <c r="AF642" s="550"/>
      <c r="AG642" s="550"/>
    </row>
    <row r="643" spans="1:33">
      <c r="A643" s="573"/>
      <c r="B643" s="573"/>
      <c r="C643" s="573"/>
      <c r="D643" s="573"/>
      <c r="E643" s="573"/>
      <c r="F643" s="573"/>
      <c r="G643" s="573"/>
      <c r="H643" s="550"/>
      <c r="J643" s="574"/>
      <c r="Q643" s="550"/>
      <c r="R643" s="550"/>
      <c r="S643" s="550"/>
      <c r="T643" s="550"/>
      <c r="U643" s="550"/>
      <c r="V643" s="550"/>
      <c r="W643" s="550"/>
      <c r="X643" s="550"/>
      <c r="Y643" s="550"/>
      <c r="Z643" s="550"/>
      <c r="AA643" s="550"/>
      <c r="AB643" s="550"/>
      <c r="AC643" s="550"/>
      <c r="AD643" s="550"/>
      <c r="AE643" s="550"/>
      <c r="AF643" s="550"/>
      <c r="AG643" s="550"/>
    </row>
    <row r="644" spans="1:33">
      <c r="A644" s="573"/>
      <c r="B644" s="573"/>
      <c r="C644" s="573"/>
      <c r="D644" s="573"/>
      <c r="E644" s="573"/>
      <c r="F644" s="573"/>
      <c r="G644" s="573"/>
      <c r="H644" s="550"/>
      <c r="J644" s="574"/>
      <c r="Q644" s="550"/>
      <c r="R644" s="550"/>
      <c r="S644" s="550"/>
      <c r="T644" s="550"/>
      <c r="U644" s="550"/>
      <c r="V644" s="550"/>
      <c r="W644" s="550"/>
      <c r="X644" s="550"/>
      <c r="Y644" s="550"/>
      <c r="Z644" s="550"/>
      <c r="AA644" s="550"/>
      <c r="AB644" s="550"/>
      <c r="AC644" s="550"/>
      <c r="AD644" s="550"/>
      <c r="AE644" s="550"/>
      <c r="AF644" s="550"/>
      <c r="AG644" s="550"/>
    </row>
    <row r="645" spans="1:33">
      <c r="A645" s="573"/>
      <c r="B645" s="573"/>
      <c r="C645" s="573"/>
      <c r="D645" s="573"/>
      <c r="E645" s="573"/>
      <c r="F645" s="573"/>
      <c r="G645" s="573"/>
      <c r="H645" s="550"/>
      <c r="J645" s="574"/>
      <c r="Q645" s="550"/>
      <c r="R645" s="550"/>
      <c r="S645" s="550"/>
      <c r="T645" s="550"/>
      <c r="U645" s="550"/>
      <c r="V645" s="550"/>
      <c r="W645" s="550"/>
      <c r="X645" s="550"/>
      <c r="Y645" s="550"/>
      <c r="Z645" s="550"/>
      <c r="AA645" s="550"/>
      <c r="AB645" s="550"/>
      <c r="AC645" s="550"/>
      <c r="AD645" s="550"/>
      <c r="AE645" s="550"/>
      <c r="AF645" s="550"/>
      <c r="AG645" s="550"/>
    </row>
    <row r="646" spans="1:33">
      <c r="A646" s="573"/>
      <c r="B646" s="573"/>
      <c r="C646" s="573"/>
      <c r="D646" s="573"/>
      <c r="E646" s="573"/>
      <c r="F646" s="573"/>
      <c r="G646" s="573"/>
      <c r="H646" s="550"/>
      <c r="J646" s="574"/>
      <c r="Q646" s="550"/>
      <c r="R646" s="550"/>
      <c r="S646" s="550"/>
      <c r="T646" s="550"/>
      <c r="U646" s="550"/>
      <c r="V646" s="550"/>
      <c r="W646" s="550"/>
      <c r="X646" s="550"/>
      <c r="Y646" s="550"/>
      <c r="Z646" s="550"/>
      <c r="AA646" s="550"/>
      <c r="AB646" s="550"/>
      <c r="AC646" s="550"/>
      <c r="AD646" s="550"/>
      <c r="AE646" s="550"/>
      <c r="AF646" s="550"/>
      <c r="AG646" s="550"/>
    </row>
    <row r="647" spans="1:33">
      <c r="A647" s="573"/>
      <c r="B647" s="573"/>
      <c r="C647" s="573"/>
      <c r="D647" s="573"/>
      <c r="E647" s="573"/>
      <c r="F647" s="573"/>
      <c r="G647" s="573"/>
      <c r="H647" s="550"/>
      <c r="J647" s="574"/>
      <c r="Q647" s="550"/>
      <c r="R647" s="550"/>
      <c r="S647" s="550"/>
      <c r="T647" s="550"/>
      <c r="U647" s="550"/>
      <c r="V647" s="550"/>
      <c r="W647" s="550"/>
      <c r="X647" s="550"/>
      <c r="Y647" s="550"/>
      <c r="Z647" s="550"/>
      <c r="AA647" s="550"/>
      <c r="AB647" s="550"/>
      <c r="AC647" s="550"/>
      <c r="AD647" s="550"/>
      <c r="AE647" s="550"/>
      <c r="AF647" s="550"/>
      <c r="AG647" s="550"/>
    </row>
    <row r="648" spans="1:33">
      <c r="A648" s="573"/>
      <c r="B648" s="573"/>
      <c r="C648" s="573"/>
      <c r="D648" s="573"/>
      <c r="E648" s="573"/>
      <c r="F648" s="573"/>
      <c r="G648" s="573"/>
      <c r="H648" s="550"/>
      <c r="J648" s="574"/>
      <c r="Q648" s="550"/>
      <c r="R648" s="550"/>
      <c r="S648" s="550"/>
      <c r="T648" s="550"/>
      <c r="U648" s="550"/>
      <c r="V648" s="550"/>
      <c r="W648" s="550"/>
      <c r="X648" s="550"/>
      <c r="Y648" s="550"/>
      <c r="Z648" s="550"/>
      <c r="AA648" s="550"/>
      <c r="AB648" s="550"/>
      <c r="AC648" s="550"/>
      <c r="AD648" s="550"/>
      <c r="AE648" s="550"/>
      <c r="AF648" s="550"/>
      <c r="AG648" s="550"/>
    </row>
    <row r="649" spans="1:33">
      <c r="A649" s="573"/>
      <c r="B649" s="573"/>
      <c r="C649" s="573"/>
      <c r="D649" s="573"/>
      <c r="E649" s="573"/>
      <c r="F649" s="573"/>
      <c r="G649" s="573"/>
      <c r="H649" s="550"/>
      <c r="J649" s="574"/>
      <c r="Q649" s="550"/>
      <c r="R649" s="550"/>
      <c r="S649" s="550"/>
      <c r="T649" s="550"/>
      <c r="U649" s="550"/>
      <c r="V649" s="550"/>
      <c r="W649" s="550"/>
      <c r="X649" s="550"/>
      <c r="Y649" s="550"/>
      <c r="Z649" s="550"/>
      <c r="AA649" s="550"/>
      <c r="AB649" s="550"/>
      <c r="AC649" s="550"/>
      <c r="AD649" s="550"/>
      <c r="AE649" s="550"/>
      <c r="AF649" s="550"/>
      <c r="AG649" s="550"/>
    </row>
    <row r="650" spans="1:33">
      <c r="A650" s="573"/>
      <c r="B650" s="573"/>
      <c r="C650" s="573"/>
      <c r="D650" s="573"/>
      <c r="E650" s="573"/>
      <c r="F650" s="573"/>
      <c r="G650" s="573"/>
      <c r="H650" s="550"/>
      <c r="J650" s="574"/>
      <c r="Q650" s="550"/>
      <c r="R650" s="550"/>
      <c r="S650" s="550"/>
      <c r="T650" s="550"/>
      <c r="U650" s="550"/>
      <c r="V650" s="550"/>
      <c r="W650" s="550"/>
      <c r="X650" s="550"/>
      <c r="Y650" s="550"/>
      <c r="Z650" s="550"/>
      <c r="AA650" s="550"/>
      <c r="AB650" s="550"/>
      <c r="AC650" s="550"/>
      <c r="AD650" s="550"/>
      <c r="AE650" s="550"/>
      <c r="AF650" s="550"/>
      <c r="AG650" s="550"/>
    </row>
    <row r="651" spans="1:33">
      <c r="A651" s="573"/>
      <c r="B651" s="573"/>
      <c r="C651" s="573"/>
      <c r="D651" s="573"/>
      <c r="E651" s="573"/>
      <c r="F651" s="573"/>
      <c r="G651" s="573"/>
      <c r="H651" s="550"/>
      <c r="J651" s="574"/>
      <c r="Q651" s="550"/>
      <c r="R651" s="550"/>
      <c r="S651" s="550"/>
      <c r="T651" s="550"/>
      <c r="U651" s="550"/>
      <c r="V651" s="550"/>
      <c r="W651" s="550"/>
      <c r="X651" s="550"/>
      <c r="Y651" s="550"/>
      <c r="Z651" s="550"/>
      <c r="AA651" s="550"/>
      <c r="AB651" s="550"/>
      <c r="AC651" s="550"/>
      <c r="AD651" s="550"/>
      <c r="AE651" s="550"/>
      <c r="AF651" s="550"/>
      <c r="AG651" s="550"/>
    </row>
    <row r="652" spans="1:33">
      <c r="A652" s="573"/>
      <c r="B652" s="573"/>
      <c r="C652" s="573"/>
      <c r="D652" s="573"/>
      <c r="E652" s="573"/>
      <c r="F652" s="573"/>
      <c r="G652" s="573"/>
      <c r="H652" s="550"/>
      <c r="J652" s="574"/>
      <c r="Q652" s="550"/>
      <c r="R652" s="550"/>
      <c r="S652" s="550"/>
      <c r="T652" s="550"/>
      <c r="U652" s="550"/>
      <c r="V652" s="550"/>
      <c r="W652" s="550"/>
      <c r="X652" s="550"/>
      <c r="Y652" s="550"/>
      <c r="Z652" s="550"/>
      <c r="AA652" s="550"/>
      <c r="AB652" s="550"/>
      <c r="AC652" s="550"/>
      <c r="AD652" s="550"/>
      <c r="AE652" s="550"/>
      <c r="AF652" s="550"/>
      <c r="AG652" s="550"/>
    </row>
    <row r="653" spans="1:33">
      <c r="A653" s="573"/>
      <c r="B653" s="573"/>
      <c r="C653" s="573"/>
      <c r="D653" s="573"/>
      <c r="E653" s="573"/>
      <c r="F653" s="573"/>
      <c r="G653" s="573"/>
      <c r="H653" s="550"/>
      <c r="J653" s="574"/>
      <c r="Q653" s="550"/>
      <c r="R653" s="550"/>
      <c r="S653" s="550"/>
      <c r="T653" s="550"/>
      <c r="U653" s="550"/>
      <c r="V653" s="550"/>
      <c r="W653" s="550"/>
      <c r="X653" s="550"/>
      <c r="Y653" s="550"/>
      <c r="Z653" s="550"/>
      <c r="AA653" s="550"/>
      <c r="AB653" s="550"/>
      <c r="AC653" s="550"/>
      <c r="AD653" s="550"/>
      <c r="AE653" s="550"/>
      <c r="AF653" s="550"/>
      <c r="AG653" s="550"/>
    </row>
    <row r="654" spans="1:33">
      <c r="A654" s="573"/>
      <c r="B654" s="573"/>
      <c r="C654" s="573"/>
      <c r="D654" s="573"/>
      <c r="E654" s="573"/>
      <c r="F654" s="573"/>
      <c r="G654" s="573"/>
      <c r="H654" s="550"/>
      <c r="J654" s="574"/>
      <c r="Q654" s="550"/>
      <c r="R654" s="550"/>
      <c r="S654" s="550"/>
      <c r="T654" s="550"/>
      <c r="U654" s="550"/>
      <c r="V654" s="550"/>
      <c r="W654" s="550"/>
      <c r="X654" s="550"/>
      <c r="Y654" s="550"/>
      <c r="Z654" s="550"/>
      <c r="AA654" s="550"/>
      <c r="AB654" s="550"/>
      <c r="AC654" s="550"/>
      <c r="AD654" s="550"/>
      <c r="AE654" s="550"/>
      <c r="AF654" s="550"/>
      <c r="AG654" s="550"/>
    </row>
    <row r="655" spans="1:33">
      <c r="A655" s="573"/>
      <c r="B655" s="573"/>
      <c r="C655" s="573"/>
      <c r="D655" s="573"/>
      <c r="E655" s="573"/>
      <c r="F655" s="573"/>
      <c r="G655" s="573"/>
      <c r="H655" s="550"/>
      <c r="J655" s="574"/>
      <c r="Q655" s="550"/>
      <c r="R655" s="550"/>
      <c r="S655" s="550"/>
      <c r="T655" s="550"/>
      <c r="U655" s="550"/>
      <c r="V655" s="550"/>
      <c r="W655" s="550"/>
      <c r="X655" s="550"/>
      <c r="Y655" s="550"/>
      <c r="Z655" s="550"/>
      <c r="AA655" s="550"/>
      <c r="AB655" s="550"/>
      <c r="AC655" s="550"/>
      <c r="AD655" s="550"/>
      <c r="AE655" s="550"/>
      <c r="AF655" s="550"/>
      <c r="AG655" s="550"/>
    </row>
    <row r="656" spans="1:33">
      <c r="A656" s="573"/>
      <c r="B656" s="573"/>
      <c r="C656" s="573"/>
      <c r="D656" s="573"/>
      <c r="E656" s="573"/>
      <c r="F656" s="573"/>
      <c r="G656" s="573"/>
      <c r="H656" s="550"/>
      <c r="J656" s="574"/>
      <c r="Q656" s="550"/>
      <c r="R656" s="550"/>
      <c r="S656" s="550"/>
      <c r="T656" s="550"/>
      <c r="U656" s="550"/>
      <c r="V656" s="550"/>
      <c r="W656" s="550"/>
      <c r="X656" s="550"/>
      <c r="Y656" s="550"/>
      <c r="Z656" s="550"/>
      <c r="AA656" s="550"/>
      <c r="AB656" s="550"/>
      <c r="AC656" s="550"/>
      <c r="AD656" s="550"/>
      <c r="AE656" s="550"/>
      <c r="AF656" s="550"/>
      <c r="AG656" s="550"/>
    </row>
    <row r="657" spans="1:33">
      <c r="A657" s="573"/>
      <c r="B657" s="573"/>
      <c r="C657" s="573"/>
      <c r="D657" s="573"/>
      <c r="E657" s="573"/>
      <c r="F657" s="573"/>
      <c r="G657" s="573"/>
      <c r="H657" s="550"/>
      <c r="J657" s="574"/>
      <c r="Q657" s="550"/>
      <c r="R657" s="550"/>
      <c r="S657" s="550"/>
      <c r="T657" s="550"/>
      <c r="U657" s="550"/>
      <c r="V657" s="550"/>
      <c r="W657" s="550"/>
      <c r="X657" s="550"/>
      <c r="Y657" s="550"/>
      <c r="Z657" s="550"/>
      <c r="AA657" s="550"/>
      <c r="AB657" s="550"/>
      <c r="AC657" s="550"/>
      <c r="AD657" s="550"/>
      <c r="AE657" s="550"/>
      <c r="AF657" s="550"/>
      <c r="AG657" s="550"/>
    </row>
    <row r="658" spans="1:33">
      <c r="A658" s="573"/>
      <c r="B658" s="573"/>
      <c r="C658" s="573"/>
      <c r="D658" s="573"/>
      <c r="E658" s="573"/>
      <c r="F658" s="573"/>
      <c r="G658" s="573"/>
      <c r="H658" s="550"/>
      <c r="J658" s="574"/>
      <c r="Q658" s="550"/>
      <c r="R658" s="550"/>
      <c r="S658" s="550"/>
      <c r="T658" s="550"/>
      <c r="U658" s="550"/>
      <c r="V658" s="550"/>
      <c r="W658" s="550"/>
      <c r="X658" s="550"/>
      <c r="Y658" s="550"/>
      <c r="Z658" s="550"/>
      <c r="AA658" s="550"/>
      <c r="AB658" s="550"/>
      <c r="AC658" s="550"/>
      <c r="AD658" s="550"/>
      <c r="AE658" s="550"/>
      <c r="AF658" s="550"/>
      <c r="AG658" s="550"/>
    </row>
    <row r="659" spans="1:33">
      <c r="A659" s="573"/>
      <c r="B659" s="573"/>
      <c r="C659" s="573"/>
      <c r="D659" s="573"/>
      <c r="E659" s="573"/>
      <c r="F659" s="573"/>
      <c r="G659" s="573"/>
      <c r="H659" s="550"/>
      <c r="J659" s="574"/>
      <c r="Q659" s="550"/>
      <c r="R659" s="550"/>
      <c r="S659" s="550"/>
      <c r="T659" s="550"/>
      <c r="U659" s="550"/>
      <c r="V659" s="550"/>
      <c r="W659" s="550"/>
      <c r="X659" s="550"/>
      <c r="Y659" s="550"/>
      <c r="Z659" s="550"/>
      <c r="AA659" s="550"/>
      <c r="AB659" s="550"/>
      <c r="AC659" s="550"/>
      <c r="AD659" s="550"/>
      <c r="AE659" s="550"/>
      <c r="AF659" s="550"/>
      <c r="AG659" s="550"/>
    </row>
    <row r="660" spans="1:33">
      <c r="A660" s="573"/>
      <c r="B660" s="573"/>
      <c r="C660" s="573"/>
      <c r="D660" s="573"/>
      <c r="E660" s="573"/>
      <c r="F660" s="573"/>
      <c r="G660" s="573"/>
      <c r="H660" s="550"/>
      <c r="J660" s="574"/>
      <c r="Q660" s="550"/>
      <c r="R660" s="550"/>
      <c r="S660" s="550"/>
      <c r="T660" s="550"/>
      <c r="U660" s="550"/>
      <c r="V660" s="550"/>
      <c r="W660" s="550"/>
      <c r="X660" s="550"/>
      <c r="Y660" s="550"/>
      <c r="Z660" s="550"/>
      <c r="AA660" s="550"/>
      <c r="AB660" s="550"/>
      <c r="AC660" s="550"/>
      <c r="AD660" s="550"/>
      <c r="AE660" s="550"/>
      <c r="AF660" s="550"/>
      <c r="AG660" s="550"/>
    </row>
    <row r="661" spans="1:33">
      <c r="A661" s="573"/>
      <c r="B661" s="573"/>
      <c r="C661" s="573"/>
      <c r="D661" s="573"/>
      <c r="E661" s="573"/>
      <c r="F661" s="573"/>
      <c r="G661" s="573"/>
      <c r="H661" s="550"/>
      <c r="J661" s="574"/>
      <c r="Q661" s="550"/>
      <c r="R661" s="550"/>
      <c r="S661" s="550"/>
      <c r="T661" s="550"/>
      <c r="U661" s="550"/>
      <c r="V661" s="550"/>
      <c r="W661" s="550"/>
      <c r="X661" s="550"/>
      <c r="Y661" s="550"/>
      <c r="Z661" s="550"/>
      <c r="AA661" s="550"/>
      <c r="AB661" s="550"/>
      <c r="AC661" s="550"/>
      <c r="AD661" s="550"/>
      <c r="AE661" s="550"/>
      <c r="AF661" s="550"/>
      <c r="AG661" s="550"/>
    </row>
    <row r="662" spans="1:33">
      <c r="A662" s="573"/>
      <c r="B662" s="573"/>
      <c r="C662" s="573"/>
      <c r="D662" s="573"/>
      <c r="E662" s="573"/>
      <c r="F662" s="573"/>
      <c r="G662" s="573"/>
      <c r="H662" s="550"/>
      <c r="J662" s="574"/>
      <c r="Q662" s="550"/>
      <c r="R662" s="550"/>
      <c r="S662" s="550"/>
      <c r="T662" s="550"/>
      <c r="U662" s="550"/>
      <c r="V662" s="550"/>
      <c r="W662" s="550"/>
      <c r="X662" s="550"/>
      <c r="Y662" s="550"/>
      <c r="Z662" s="550"/>
      <c r="AA662" s="550"/>
      <c r="AB662" s="550"/>
      <c r="AC662" s="550"/>
      <c r="AD662" s="550"/>
      <c r="AE662" s="550"/>
      <c r="AF662" s="550"/>
      <c r="AG662" s="550"/>
    </row>
    <row r="663" spans="1:33">
      <c r="A663" s="573"/>
      <c r="B663" s="573"/>
      <c r="C663" s="573"/>
      <c r="D663" s="573"/>
      <c r="E663" s="573"/>
      <c r="F663" s="573"/>
      <c r="G663" s="573"/>
      <c r="H663" s="550"/>
      <c r="J663" s="574"/>
      <c r="Q663" s="550"/>
      <c r="R663" s="550"/>
      <c r="S663" s="550"/>
      <c r="T663" s="550"/>
      <c r="U663" s="550"/>
      <c r="V663" s="550"/>
      <c r="W663" s="550"/>
      <c r="X663" s="550"/>
      <c r="Y663" s="550"/>
      <c r="Z663" s="550"/>
      <c r="AA663" s="550"/>
      <c r="AB663" s="550"/>
      <c r="AC663" s="550"/>
      <c r="AD663" s="550"/>
      <c r="AE663" s="550"/>
      <c r="AF663" s="550"/>
      <c r="AG663" s="550"/>
    </row>
    <row r="664" spans="1:33">
      <c r="A664" s="573"/>
      <c r="B664" s="573"/>
      <c r="C664" s="573"/>
      <c r="D664" s="573"/>
      <c r="E664" s="573"/>
      <c r="F664" s="573"/>
      <c r="G664" s="573"/>
      <c r="H664" s="550"/>
      <c r="J664" s="574"/>
      <c r="Q664" s="550"/>
      <c r="R664" s="550"/>
      <c r="S664" s="550"/>
      <c r="T664" s="550"/>
      <c r="U664" s="550"/>
      <c r="V664" s="550"/>
      <c r="W664" s="550"/>
      <c r="X664" s="550"/>
      <c r="Y664" s="550"/>
      <c r="Z664" s="550"/>
      <c r="AA664" s="550"/>
      <c r="AB664" s="550"/>
      <c r="AC664" s="550"/>
      <c r="AD664" s="550"/>
      <c r="AE664" s="550"/>
      <c r="AF664" s="550"/>
      <c r="AG664" s="550"/>
    </row>
    <row r="665" spans="1:33">
      <c r="A665" s="573"/>
      <c r="B665" s="573"/>
      <c r="C665" s="573"/>
      <c r="D665" s="573"/>
      <c r="E665" s="573"/>
      <c r="F665" s="573"/>
      <c r="G665" s="573"/>
      <c r="H665" s="550"/>
      <c r="J665" s="574"/>
      <c r="Q665" s="550"/>
      <c r="R665" s="550"/>
      <c r="S665" s="550"/>
      <c r="T665" s="550"/>
      <c r="U665" s="550"/>
      <c r="V665" s="550"/>
      <c r="W665" s="550"/>
      <c r="X665" s="550"/>
      <c r="Y665" s="550"/>
      <c r="Z665" s="550"/>
      <c r="AA665" s="550"/>
      <c r="AB665" s="550"/>
      <c r="AC665" s="550"/>
      <c r="AD665" s="550"/>
      <c r="AE665" s="550"/>
      <c r="AF665" s="550"/>
      <c r="AG665" s="550"/>
    </row>
    <row r="666" spans="1:33">
      <c r="A666" s="573"/>
      <c r="B666" s="573"/>
      <c r="C666" s="573"/>
      <c r="D666" s="573"/>
      <c r="E666" s="573"/>
      <c r="F666" s="573"/>
      <c r="G666" s="573"/>
      <c r="H666" s="550"/>
      <c r="J666" s="574"/>
      <c r="Q666" s="550"/>
      <c r="R666" s="550"/>
      <c r="S666" s="550"/>
      <c r="T666" s="550"/>
      <c r="U666" s="550"/>
      <c r="V666" s="550"/>
      <c r="W666" s="550"/>
      <c r="X666" s="550"/>
      <c r="Y666" s="550"/>
      <c r="Z666" s="550"/>
      <c r="AA666" s="550"/>
      <c r="AB666" s="550"/>
      <c r="AC666" s="550"/>
      <c r="AD666" s="550"/>
      <c r="AE666" s="550"/>
      <c r="AF666" s="550"/>
      <c r="AG666" s="550"/>
    </row>
    <row r="667" spans="1:33">
      <c r="A667" s="573"/>
      <c r="B667" s="573"/>
      <c r="C667" s="573"/>
      <c r="D667" s="573"/>
      <c r="E667" s="573"/>
      <c r="F667" s="573"/>
      <c r="G667" s="573"/>
      <c r="H667" s="550"/>
      <c r="J667" s="574"/>
      <c r="Q667" s="550"/>
      <c r="R667" s="550"/>
      <c r="S667" s="550"/>
      <c r="T667" s="550"/>
      <c r="U667" s="550"/>
      <c r="V667" s="550"/>
      <c r="W667" s="550"/>
      <c r="X667" s="550"/>
      <c r="Y667" s="550"/>
      <c r="Z667" s="550"/>
      <c r="AA667" s="550"/>
      <c r="AB667" s="550"/>
      <c r="AC667" s="550"/>
      <c r="AD667" s="550"/>
      <c r="AE667" s="550"/>
      <c r="AF667" s="550"/>
      <c r="AG667" s="550"/>
    </row>
    <row r="668" spans="1:33">
      <c r="A668" s="573"/>
      <c r="B668" s="573"/>
      <c r="C668" s="573"/>
      <c r="D668" s="573"/>
      <c r="E668" s="573"/>
      <c r="F668" s="573"/>
      <c r="G668" s="573"/>
      <c r="H668" s="550"/>
      <c r="J668" s="574"/>
      <c r="Q668" s="550"/>
      <c r="R668" s="550"/>
      <c r="S668" s="550"/>
      <c r="T668" s="550"/>
      <c r="U668" s="550"/>
      <c r="V668" s="550"/>
      <c r="W668" s="550"/>
      <c r="X668" s="550"/>
      <c r="Y668" s="550"/>
      <c r="Z668" s="550"/>
      <c r="AA668" s="550"/>
      <c r="AB668" s="550"/>
      <c r="AC668" s="550"/>
      <c r="AD668" s="550"/>
      <c r="AE668" s="550"/>
      <c r="AF668" s="550"/>
      <c r="AG668" s="550"/>
    </row>
    <row r="669" spans="1:33">
      <c r="A669" s="573"/>
      <c r="B669" s="573"/>
      <c r="C669" s="573"/>
      <c r="D669" s="573"/>
      <c r="E669" s="573"/>
      <c r="F669" s="573"/>
      <c r="G669" s="573"/>
      <c r="H669" s="550"/>
      <c r="J669" s="574"/>
      <c r="Q669" s="550"/>
      <c r="R669" s="550"/>
      <c r="S669" s="550"/>
      <c r="T669" s="550"/>
      <c r="U669" s="550"/>
      <c r="V669" s="550"/>
      <c r="W669" s="550"/>
      <c r="X669" s="550"/>
      <c r="Y669" s="550"/>
      <c r="Z669" s="550"/>
      <c r="AA669" s="550"/>
      <c r="AB669" s="550"/>
      <c r="AC669" s="550"/>
      <c r="AD669" s="550"/>
      <c r="AE669" s="550"/>
      <c r="AF669" s="550"/>
      <c r="AG669" s="550"/>
    </row>
    <row r="670" spans="1:33">
      <c r="A670" s="573"/>
      <c r="B670" s="573"/>
      <c r="C670" s="573"/>
      <c r="D670" s="573"/>
      <c r="E670" s="573"/>
      <c r="F670" s="573"/>
      <c r="G670" s="573"/>
      <c r="H670" s="550"/>
      <c r="J670" s="574"/>
      <c r="Q670" s="550"/>
      <c r="R670" s="550"/>
      <c r="S670" s="550"/>
      <c r="T670" s="550"/>
      <c r="U670" s="550"/>
      <c r="V670" s="550"/>
      <c r="W670" s="550"/>
      <c r="X670" s="550"/>
      <c r="Y670" s="550"/>
      <c r="Z670" s="550"/>
      <c r="AA670" s="550"/>
      <c r="AB670" s="550"/>
      <c r="AC670" s="550"/>
      <c r="AD670" s="550"/>
      <c r="AE670" s="550"/>
      <c r="AF670" s="550"/>
      <c r="AG670" s="550"/>
    </row>
    <row r="671" spans="1:33">
      <c r="A671" s="573"/>
      <c r="B671" s="573"/>
      <c r="C671" s="573"/>
      <c r="D671" s="573"/>
      <c r="E671" s="573"/>
      <c r="F671" s="573"/>
      <c r="G671" s="573"/>
      <c r="H671" s="550"/>
      <c r="J671" s="574"/>
      <c r="Q671" s="550"/>
      <c r="R671" s="550"/>
      <c r="S671" s="550"/>
      <c r="T671" s="550"/>
      <c r="U671" s="550"/>
      <c r="V671" s="550"/>
      <c r="W671" s="550"/>
      <c r="X671" s="550"/>
      <c r="Y671" s="550"/>
      <c r="Z671" s="550"/>
      <c r="AA671" s="550"/>
      <c r="AB671" s="550"/>
      <c r="AC671" s="550"/>
      <c r="AD671" s="550"/>
      <c r="AE671" s="550"/>
      <c r="AF671" s="550"/>
      <c r="AG671" s="550"/>
    </row>
    <row r="672" spans="1:33">
      <c r="A672" s="573"/>
      <c r="B672" s="573"/>
      <c r="C672" s="573"/>
      <c r="D672" s="573"/>
      <c r="E672" s="573"/>
      <c r="F672" s="573"/>
      <c r="G672" s="573"/>
      <c r="H672" s="550"/>
      <c r="J672" s="574"/>
      <c r="Q672" s="550"/>
      <c r="R672" s="550"/>
      <c r="S672" s="550"/>
      <c r="T672" s="550"/>
      <c r="U672" s="550"/>
      <c r="V672" s="550"/>
      <c r="W672" s="550"/>
      <c r="X672" s="550"/>
      <c r="Y672" s="550"/>
      <c r="Z672" s="550"/>
      <c r="AA672" s="550"/>
      <c r="AB672" s="550"/>
      <c r="AC672" s="550"/>
      <c r="AD672" s="550"/>
      <c r="AE672" s="550"/>
      <c r="AF672" s="550"/>
      <c r="AG672" s="550"/>
    </row>
    <row r="673" spans="1:33">
      <c r="A673" s="573"/>
      <c r="B673" s="573"/>
      <c r="C673" s="573"/>
      <c r="D673" s="573"/>
      <c r="E673" s="573"/>
      <c r="F673" s="573"/>
      <c r="G673" s="573"/>
      <c r="H673" s="550"/>
      <c r="J673" s="574"/>
      <c r="Q673" s="550"/>
      <c r="R673" s="550"/>
      <c r="S673" s="550"/>
      <c r="T673" s="550"/>
      <c r="U673" s="550"/>
      <c r="V673" s="550"/>
      <c r="W673" s="550"/>
      <c r="X673" s="550"/>
      <c r="Y673" s="550"/>
      <c r="Z673" s="550"/>
      <c r="AA673" s="550"/>
      <c r="AB673" s="550"/>
      <c r="AC673" s="550"/>
      <c r="AD673" s="550"/>
      <c r="AE673" s="550"/>
      <c r="AF673" s="550"/>
      <c r="AG673" s="550"/>
    </row>
    <row r="674" spans="1:33">
      <c r="A674" s="573"/>
      <c r="B674" s="573"/>
      <c r="C674" s="573"/>
      <c r="D674" s="573"/>
      <c r="E674" s="573"/>
      <c r="F674" s="573"/>
      <c r="G674" s="573"/>
      <c r="H674" s="550"/>
      <c r="J674" s="574"/>
      <c r="Q674" s="550"/>
      <c r="R674" s="550"/>
      <c r="S674" s="550"/>
      <c r="T674" s="550"/>
      <c r="U674" s="550"/>
      <c r="V674" s="550"/>
      <c r="W674" s="550"/>
      <c r="X674" s="550"/>
      <c r="Y674" s="550"/>
      <c r="Z674" s="550"/>
      <c r="AA674" s="550"/>
      <c r="AB674" s="550"/>
      <c r="AC674" s="550"/>
      <c r="AD674" s="550"/>
      <c r="AE674" s="550"/>
      <c r="AF674" s="550"/>
      <c r="AG674" s="550"/>
    </row>
    <row r="675" spans="1:33">
      <c r="A675" s="573"/>
      <c r="B675" s="573"/>
      <c r="C675" s="573"/>
      <c r="D675" s="573"/>
      <c r="E675" s="573"/>
      <c r="F675" s="573"/>
      <c r="G675" s="573"/>
      <c r="H675" s="550"/>
      <c r="J675" s="574"/>
      <c r="Q675" s="550"/>
      <c r="R675" s="550"/>
      <c r="S675" s="550"/>
      <c r="T675" s="550"/>
      <c r="U675" s="550"/>
      <c r="V675" s="550"/>
      <c r="W675" s="550"/>
      <c r="X675" s="550"/>
      <c r="Y675" s="550"/>
      <c r="Z675" s="550"/>
      <c r="AA675" s="550"/>
      <c r="AB675" s="550"/>
      <c r="AC675" s="550"/>
      <c r="AD675" s="550"/>
      <c r="AE675" s="550"/>
      <c r="AF675" s="550"/>
      <c r="AG675" s="550"/>
    </row>
    <row r="676" spans="1:33">
      <c r="A676" s="573"/>
      <c r="B676" s="573"/>
      <c r="C676" s="573"/>
      <c r="D676" s="573"/>
      <c r="E676" s="573"/>
      <c r="F676" s="573"/>
      <c r="G676" s="573"/>
      <c r="H676" s="550"/>
      <c r="J676" s="574"/>
      <c r="Q676" s="550"/>
      <c r="R676" s="550"/>
      <c r="S676" s="550"/>
      <c r="T676" s="550"/>
      <c r="U676" s="550"/>
      <c r="V676" s="550"/>
      <c r="W676" s="550"/>
      <c r="X676" s="550"/>
      <c r="Y676" s="550"/>
      <c r="Z676" s="550"/>
      <c r="AA676" s="550"/>
      <c r="AB676" s="550"/>
      <c r="AC676" s="550"/>
      <c r="AD676" s="550"/>
      <c r="AE676" s="550"/>
      <c r="AF676" s="550"/>
      <c r="AG676" s="550"/>
    </row>
    <row r="677" spans="1:33">
      <c r="A677" s="573"/>
      <c r="B677" s="573"/>
      <c r="C677" s="573"/>
      <c r="D677" s="573"/>
      <c r="E677" s="573"/>
      <c r="F677" s="573"/>
      <c r="G677" s="573"/>
      <c r="H677" s="550"/>
      <c r="J677" s="574"/>
      <c r="Q677" s="550"/>
      <c r="R677" s="550"/>
      <c r="S677" s="550"/>
      <c r="T677" s="550"/>
      <c r="U677" s="550"/>
      <c r="V677" s="550"/>
      <c r="W677" s="550"/>
      <c r="X677" s="550"/>
      <c r="Y677" s="550"/>
      <c r="Z677" s="550"/>
      <c r="AA677" s="550"/>
      <c r="AB677" s="550"/>
      <c r="AC677" s="550"/>
      <c r="AD677" s="550"/>
      <c r="AE677" s="550"/>
      <c r="AF677" s="550"/>
      <c r="AG677" s="550"/>
    </row>
    <row r="678" spans="1:33">
      <c r="A678" s="573"/>
      <c r="B678" s="573"/>
      <c r="C678" s="573"/>
      <c r="D678" s="573"/>
      <c r="E678" s="573"/>
      <c r="F678" s="573"/>
      <c r="G678" s="573"/>
      <c r="H678" s="550"/>
      <c r="J678" s="574"/>
      <c r="Q678" s="550"/>
      <c r="R678" s="550"/>
      <c r="S678" s="550"/>
      <c r="T678" s="550"/>
      <c r="U678" s="550"/>
      <c r="V678" s="550"/>
      <c r="W678" s="550"/>
      <c r="X678" s="550"/>
      <c r="Y678" s="550"/>
      <c r="Z678" s="550"/>
      <c r="AA678" s="550"/>
      <c r="AB678" s="550"/>
      <c r="AC678" s="550"/>
      <c r="AD678" s="550"/>
      <c r="AE678" s="550"/>
      <c r="AF678" s="550"/>
      <c r="AG678" s="550"/>
    </row>
    <row r="679" spans="1:33">
      <c r="A679" s="573"/>
      <c r="B679" s="573"/>
      <c r="C679" s="573"/>
      <c r="D679" s="573"/>
      <c r="E679" s="573"/>
      <c r="F679" s="573"/>
      <c r="G679" s="573"/>
      <c r="H679" s="550"/>
      <c r="J679" s="574"/>
      <c r="Q679" s="550"/>
      <c r="R679" s="550"/>
      <c r="S679" s="550"/>
      <c r="T679" s="550"/>
      <c r="U679" s="550"/>
      <c r="V679" s="550"/>
      <c r="W679" s="550"/>
      <c r="X679" s="550"/>
      <c r="Y679" s="550"/>
      <c r="Z679" s="550"/>
      <c r="AA679" s="550"/>
      <c r="AB679" s="550"/>
      <c r="AC679" s="550"/>
      <c r="AD679" s="550"/>
      <c r="AE679" s="550"/>
      <c r="AF679" s="550"/>
      <c r="AG679" s="550"/>
    </row>
    <row r="680" spans="1:33">
      <c r="A680" s="573"/>
      <c r="B680" s="573"/>
      <c r="C680" s="573"/>
      <c r="D680" s="573"/>
      <c r="E680" s="573"/>
      <c r="F680" s="573"/>
      <c r="G680" s="573"/>
      <c r="H680" s="550"/>
      <c r="J680" s="574"/>
      <c r="Q680" s="550"/>
      <c r="R680" s="550"/>
      <c r="S680" s="550"/>
      <c r="T680" s="550"/>
      <c r="U680" s="550"/>
      <c r="V680" s="550"/>
      <c r="W680" s="550"/>
      <c r="X680" s="550"/>
      <c r="Y680" s="550"/>
      <c r="Z680" s="550"/>
      <c r="AA680" s="550"/>
      <c r="AB680" s="550"/>
      <c r="AC680" s="550"/>
      <c r="AD680" s="550"/>
      <c r="AE680" s="550"/>
      <c r="AF680" s="550"/>
      <c r="AG680" s="550"/>
    </row>
    <row r="681" spans="1:33">
      <c r="A681" s="573"/>
      <c r="B681" s="573"/>
      <c r="C681" s="573"/>
      <c r="D681" s="573"/>
      <c r="E681" s="573"/>
      <c r="F681" s="573"/>
      <c r="G681" s="573"/>
      <c r="H681" s="550"/>
      <c r="J681" s="574"/>
      <c r="Q681" s="550"/>
      <c r="R681" s="550"/>
      <c r="S681" s="550"/>
      <c r="T681" s="550"/>
      <c r="U681" s="550"/>
      <c r="V681" s="550"/>
      <c r="W681" s="550"/>
      <c r="X681" s="550"/>
      <c r="Y681" s="550"/>
      <c r="Z681" s="550"/>
      <c r="AA681" s="550"/>
      <c r="AB681" s="550"/>
      <c r="AC681" s="550"/>
      <c r="AD681" s="550"/>
      <c r="AE681" s="550"/>
      <c r="AF681" s="550"/>
      <c r="AG681" s="550"/>
    </row>
    <row r="682" spans="1:33">
      <c r="A682" s="573"/>
      <c r="B682" s="573"/>
      <c r="C682" s="573"/>
      <c r="D682" s="573"/>
      <c r="E682" s="573"/>
      <c r="F682" s="573"/>
      <c r="G682" s="573"/>
      <c r="H682" s="550"/>
      <c r="J682" s="574"/>
      <c r="Q682" s="550"/>
      <c r="R682" s="550"/>
      <c r="S682" s="550"/>
      <c r="T682" s="550"/>
      <c r="U682" s="550"/>
      <c r="V682" s="550"/>
      <c r="W682" s="550"/>
      <c r="X682" s="550"/>
      <c r="Y682" s="550"/>
      <c r="Z682" s="550"/>
      <c r="AA682" s="550"/>
      <c r="AB682" s="550"/>
      <c r="AC682" s="550"/>
      <c r="AD682" s="550"/>
      <c r="AE682" s="550"/>
      <c r="AF682" s="550"/>
      <c r="AG682" s="550"/>
    </row>
    <row r="683" spans="1:33">
      <c r="A683" s="573"/>
      <c r="B683" s="573"/>
      <c r="C683" s="573"/>
      <c r="D683" s="573"/>
      <c r="E683" s="573"/>
      <c r="F683" s="573"/>
      <c r="G683" s="573"/>
      <c r="H683" s="550"/>
      <c r="J683" s="574"/>
      <c r="Q683" s="550"/>
      <c r="R683" s="550"/>
      <c r="S683" s="550"/>
      <c r="T683" s="550"/>
      <c r="U683" s="550"/>
      <c r="V683" s="550"/>
      <c r="W683" s="550"/>
      <c r="X683" s="550"/>
      <c r="Y683" s="550"/>
      <c r="Z683" s="550"/>
      <c r="AA683" s="550"/>
      <c r="AB683" s="550"/>
      <c r="AC683" s="550"/>
      <c r="AD683" s="550"/>
      <c r="AE683" s="550"/>
      <c r="AF683" s="550"/>
      <c r="AG683" s="550"/>
    </row>
    <row r="684" spans="1:33">
      <c r="A684" s="573"/>
      <c r="B684" s="573"/>
      <c r="C684" s="573"/>
      <c r="D684" s="573"/>
      <c r="E684" s="573"/>
      <c r="F684" s="573"/>
      <c r="G684" s="573"/>
      <c r="H684" s="550"/>
      <c r="J684" s="574"/>
      <c r="Q684" s="550"/>
      <c r="R684" s="550"/>
      <c r="S684" s="550"/>
      <c r="T684" s="550"/>
      <c r="U684" s="550"/>
      <c r="V684" s="550"/>
      <c r="W684" s="550"/>
      <c r="X684" s="550"/>
      <c r="Y684" s="550"/>
      <c r="Z684" s="550"/>
      <c r="AA684" s="550"/>
      <c r="AB684" s="550"/>
      <c r="AC684" s="550"/>
      <c r="AD684" s="550"/>
      <c r="AE684" s="550"/>
      <c r="AF684" s="550"/>
      <c r="AG684" s="550"/>
    </row>
    <row r="685" spans="1:33">
      <c r="A685" s="573"/>
      <c r="B685" s="573"/>
      <c r="C685" s="573"/>
      <c r="D685" s="573"/>
      <c r="E685" s="573"/>
      <c r="F685" s="573"/>
      <c r="G685" s="573"/>
      <c r="H685" s="550"/>
      <c r="J685" s="574"/>
      <c r="Q685" s="550"/>
      <c r="R685" s="550"/>
      <c r="S685" s="550"/>
      <c r="T685" s="550"/>
      <c r="U685" s="550"/>
      <c r="V685" s="550"/>
      <c r="W685" s="550"/>
      <c r="X685" s="550"/>
      <c r="Y685" s="550"/>
      <c r="Z685" s="550"/>
      <c r="AA685" s="550"/>
      <c r="AB685" s="550"/>
      <c r="AC685" s="550"/>
      <c r="AD685" s="550"/>
      <c r="AE685" s="550"/>
      <c r="AF685" s="550"/>
      <c r="AG685" s="550"/>
    </row>
    <row r="686" spans="1:33">
      <c r="A686" s="573"/>
      <c r="B686" s="573"/>
      <c r="C686" s="573"/>
      <c r="D686" s="573"/>
      <c r="E686" s="573"/>
      <c r="F686" s="573"/>
      <c r="G686" s="573"/>
      <c r="H686" s="550"/>
      <c r="J686" s="574"/>
      <c r="Q686" s="550"/>
      <c r="R686" s="550"/>
      <c r="S686" s="550"/>
      <c r="T686" s="550"/>
      <c r="U686" s="550"/>
      <c r="V686" s="550"/>
      <c r="W686" s="550"/>
      <c r="X686" s="550"/>
      <c r="Y686" s="550"/>
      <c r="Z686" s="550"/>
      <c r="AA686" s="550"/>
      <c r="AB686" s="550"/>
      <c r="AC686" s="550"/>
      <c r="AD686" s="550"/>
      <c r="AE686" s="550"/>
      <c r="AF686" s="550"/>
      <c r="AG686" s="550"/>
    </row>
    <row r="687" spans="1:33">
      <c r="A687" s="573"/>
      <c r="B687" s="573"/>
      <c r="C687" s="573"/>
      <c r="D687" s="573"/>
      <c r="E687" s="573"/>
      <c r="F687" s="573"/>
      <c r="G687" s="573"/>
      <c r="H687" s="550"/>
      <c r="J687" s="574"/>
      <c r="Q687" s="550"/>
      <c r="R687" s="550"/>
      <c r="S687" s="550"/>
      <c r="T687" s="550"/>
      <c r="U687" s="550"/>
      <c r="V687" s="550"/>
      <c r="W687" s="550"/>
      <c r="X687" s="550"/>
      <c r="Y687" s="550"/>
      <c r="Z687" s="550"/>
      <c r="AA687" s="550"/>
      <c r="AB687" s="550"/>
      <c r="AC687" s="550"/>
      <c r="AD687" s="550"/>
      <c r="AE687" s="550"/>
      <c r="AF687" s="550"/>
      <c r="AG687" s="550"/>
    </row>
    <row r="688" spans="1:33">
      <c r="A688" s="573"/>
      <c r="B688" s="573"/>
      <c r="C688" s="573"/>
      <c r="D688" s="573"/>
      <c r="E688" s="573"/>
      <c r="F688" s="573"/>
      <c r="G688" s="573"/>
      <c r="H688" s="550"/>
      <c r="J688" s="574"/>
      <c r="Q688" s="550"/>
      <c r="R688" s="550"/>
      <c r="S688" s="550"/>
      <c r="T688" s="550"/>
      <c r="U688" s="550"/>
      <c r="V688" s="550"/>
      <c r="W688" s="550"/>
      <c r="X688" s="550"/>
      <c r="Y688" s="550"/>
      <c r="Z688" s="550"/>
      <c r="AA688" s="550"/>
      <c r="AB688" s="550"/>
      <c r="AC688" s="550"/>
      <c r="AD688" s="550"/>
      <c r="AE688" s="550"/>
      <c r="AF688" s="550"/>
      <c r="AG688" s="550"/>
    </row>
    <row r="689" spans="1:33">
      <c r="A689" s="573"/>
      <c r="B689" s="573"/>
      <c r="C689" s="573"/>
      <c r="D689" s="573"/>
      <c r="E689" s="573"/>
      <c r="F689" s="573"/>
      <c r="G689" s="573"/>
      <c r="H689" s="550"/>
      <c r="J689" s="574"/>
      <c r="Q689" s="550"/>
      <c r="R689" s="550"/>
      <c r="S689" s="550"/>
      <c r="T689" s="550"/>
      <c r="U689" s="550"/>
      <c r="V689" s="550"/>
      <c r="W689" s="550"/>
      <c r="X689" s="550"/>
      <c r="Y689" s="550"/>
      <c r="Z689" s="550"/>
      <c r="AA689" s="550"/>
      <c r="AB689" s="550"/>
      <c r="AC689" s="550"/>
      <c r="AD689" s="550"/>
      <c r="AE689" s="550"/>
      <c r="AF689" s="550"/>
      <c r="AG689" s="550"/>
    </row>
    <row r="690" spans="1:33">
      <c r="A690" s="573"/>
      <c r="B690" s="573"/>
      <c r="C690" s="573"/>
      <c r="D690" s="573"/>
      <c r="E690" s="573"/>
      <c r="F690" s="573"/>
      <c r="G690" s="573"/>
      <c r="H690" s="550"/>
      <c r="J690" s="574"/>
      <c r="Q690" s="550"/>
      <c r="R690" s="550"/>
      <c r="S690" s="550"/>
      <c r="T690" s="550"/>
      <c r="U690" s="550"/>
      <c r="V690" s="550"/>
      <c r="W690" s="550"/>
      <c r="X690" s="550"/>
      <c r="Y690" s="550"/>
      <c r="Z690" s="550"/>
      <c r="AA690" s="550"/>
      <c r="AB690" s="550"/>
      <c r="AC690" s="550"/>
      <c r="AD690" s="550"/>
      <c r="AE690" s="550"/>
      <c r="AF690" s="550"/>
      <c r="AG690" s="550"/>
    </row>
    <row r="691" spans="1:33">
      <c r="A691" s="573"/>
      <c r="B691" s="573"/>
      <c r="C691" s="573"/>
      <c r="D691" s="573"/>
      <c r="E691" s="573"/>
      <c r="F691" s="573"/>
      <c r="G691" s="573"/>
      <c r="H691" s="550"/>
      <c r="J691" s="574"/>
      <c r="Q691" s="550"/>
      <c r="R691" s="550"/>
      <c r="S691" s="550"/>
      <c r="T691" s="550"/>
      <c r="U691" s="550"/>
      <c r="V691" s="550"/>
      <c r="W691" s="550"/>
      <c r="X691" s="550"/>
      <c r="Y691" s="550"/>
      <c r="Z691" s="550"/>
      <c r="AA691" s="550"/>
      <c r="AB691" s="550"/>
      <c r="AC691" s="550"/>
      <c r="AD691" s="550"/>
      <c r="AE691" s="550"/>
      <c r="AF691" s="550"/>
      <c r="AG691" s="550"/>
    </row>
    <row r="692" spans="1:33">
      <c r="A692" s="573"/>
      <c r="B692" s="573"/>
      <c r="C692" s="573"/>
      <c r="D692" s="573"/>
      <c r="E692" s="573"/>
      <c r="F692" s="573"/>
      <c r="G692" s="573"/>
      <c r="H692" s="550"/>
      <c r="J692" s="574"/>
      <c r="Q692" s="550"/>
      <c r="R692" s="550"/>
      <c r="S692" s="550"/>
      <c r="T692" s="550"/>
      <c r="U692" s="550"/>
      <c r="V692" s="550"/>
      <c r="W692" s="550"/>
      <c r="X692" s="550"/>
      <c r="Y692" s="550"/>
      <c r="Z692" s="550"/>
      <c r="AA692" s="550"/>
      <c r="AB692" s="550"/>
      <c r="AC692" s="550"/>
      <c r="AD692" s="550"/>
      <c r="AE692" s="550"/>
      <c r="AF692" s="550"/>
      <c r="AG692" s="550"/>
    </row>
    <row r="693" spans="1:33">
      <c r="A693" s="573"/>
      <c r="B693" s="573"/>
      <c r="C693" s="573"/>
      <c r="D693" s="573"/>
      <c r="E693" s="573"/>
      <c r="F693" s="573"/>
      <c r="G693" s="573"/>
      <c r="H693" s="550"/>
      <c r="J693" s="574"/>
      <c r="Q693" s="550"/>
      <c r="R693" s="550"/>
      <c r="S693" s="550"/>
      <c r="T693" s="550"/>
      <c r="U693" s="550"/>
      <c r="V693" s="550"/>
      <c r="W693" s="550"/>
      <c r="X693" s="550"/>
      <c r="Y693" s="550"/>
      <c r="Z693" s="550"/>
      <c r="AA693" s="550"/>
      <c r="AB693" s="550"/>
      <c r="AC693" s="550"/>
      <c r="AD693" s="550"/>
      <c r="AE693" s="550"/>
      <c r="AF693" s="550"/>
      <c r="AG693" s="550"/>
    </row>
    <row r="694" spans="1:33">
      <c r="A694" s="573"/>
      <c r="B694" s="573"/>
      <c r="C694" s="573"/>
      <c r="D694" s="573"/>
      <c r="E694" s="573"/>
      <c r="F694" s="573"/>
      <c r="G694" s="573"/>
      <c r="H694" s="550"/>
      <c r="J694" s="574"/>
      <c r="Q694" s="550"/>
      <c r="R694" s="550"/>
      <c r="S694" s="550"/>
      <c r="T694" s="550"/>
      <c r="U694" s="550"/>
      <c r="V694" s="550"/>
      <c r="W694" s="550"/>
      <c r="X694" s="550"/>
      <c r="Y694" s="550"/>
      <c r="Z694" s="550"/>
      <c r="AA694" s="550"/>
      <c r="AB694" s="550"/>
      <c r="AC694" s="550"/>
      <c r="AD694" s="550"/>
      <c r="AE694" s="550"/>
      <c r="AF694" s="550"/>
      <c r="AG694" s="550"/>
    </row>
    <row r="695" spans="1:33">
      <c r="A695" s="573"/>
      <c r="B695" s="573"/>
      <c r="C695" s="573"/>
      <c r="D695" s="573"/>
      <c r="E695" s="573"/>
      <c r="F695" s="573"/>
      <c r="G695" s="573"/>
      <c r="H695" s="550"/>
      <c r="J695" s="574"/>
      <c r="Q695" s="550"/>
      <c r="R695" s="550"/>
      <c r="S695" s="550"/>
      <c r="T695" s="550"/>
      <c r="U695" s="550"/>
      <c r="V695" s="550"/>
      <c r="W695" s="550"/>
      <c r="X695" s="550"/>
      <c r="Y695" s="550"/>
      <c r="Z695" s="550"/>
      <c r="AA695" s="550"/>
      <c r="AB695" s="550"/>
      <c r="AC695" s="550"/>
      <c r="AD695" s="550"/>
      <c r="AE695" s="550"/>
      <c r="AF695" s="550"/>
      <c r="AG695" s="550"/>
    </row>
    <row r="696" spans="1:33">
      <c r="A696" s="573"/>
      <c r="B696" s="573"/>
      <c r="C696" s="573"/>
      <c r="D696" s="573"/>
      <c r="E696" s="573"/>
      <c r="F696" s="573"/>
      <c r="G696" s="573"/>
      <c r="H696" s="550"/>
      <c r="J696" s="574"/>
      <c r="Q696" s="550"/>
      <c r="R696" s="550"/>
      <c r="S696" s="550"/>
      <c r="T696" s="550"/>
      <c r="U696" s="550"/>
      <c r="V696" s="550"/>
      <c r="W696" s="550"/>
      <c r="X696" s="550"/>
      <c r="Y696" s="550"/>
      <c r="Z696" s="550"/>
      <c r="AA696" s="550"/>
      <c r="AB696" s="550"/>
      <c r="AC696" s="550"/>
      <c r="AD696" s="550"/>
      <c r="AE696" s="550"/>
      <c r="AF696" s="550"/>
      <c r="AG696" s="550"/>
    </row>
    <row r="697" spans="1:33">
      <c r="A697" s="573"/>
      <c r="B697" s="573"/>
      <c r="C697" s="573"/>
      <c r="D697" s="573"/>
      <c r="E697" s="573"/>
      <c r="F697" s="573"/>
      <c r="G697" s="573"/>
      <c r="H697" s="550"/>
      <c r="J697" s="574"/>
      <c r="Q697" s="550"/>
      <c r="R697" s="550"/>
      <c r="S697" s="550"/>
      <c r="T697" s="550"/>
      <c r="U697" s="550"/>
      <c r="V697" s="550"/>
      <c r="W697" s="550"/>
      <c r="X697" s="550"/>
      <c r="Y697" s="550"/>
      <c r="Z697" s="550"/>
      <c r="AA697" s="550"/>
      <c r="AB697" s="550"/>
      <c r="AC697" s="550"/>
      <c r="AD697" s="550"/>
      <c r="AE697" s="550"/>
      <c r="AF697" s="550"/>
      <c r="AG697" s="550"/>
    </row>
    <row r="698" spans="1:33">
      <c r="A698" s="573"/>
      <c r="B698" s="573"/>
      <c r="C698" s="573"/>
      <c r="D698" s="573"/>
      <c r="E698" s="573"/>
      <c r="F698" s="573"/>
      <c r="G698" s="573"/>
      <c r="H698" s="550"/>
      <c r="J698" s="574"/>
      <c r="Q698" s="550"/>
      <c r="R698" s="550"/>
      <c r="S698" s="550"/>
      <c r="T698" s="550"/>
      <c r="U698" s="550"/>
      <c r="V698" s="550"/>
      <c r="W698" s="550"/>
      <c r="X698" s="550"/>
      <c r="Y698" s="550"/>
      <c r="Z698" s="550"/>
      <c r="AA698" s="550"/>
      <c r="AB698" s="550"/>
      <c r="AC698" s="550"/>
      <c r="AD698" s="550"/>
      <c r="AE698" s="550"/>
      <c r="AF698" s="550"/>
      <c r="AG698" s="550"/>
    </row>
    <row r="699" spans="1:33">
      <c r="A699" s="573"/>
      <c r="B699" s="573"/>
      <c r="C699" s="573"/>
      <c r="D699" s="573"/>
      <c r="E699" s="573"/>
      <c r="F699" s="573"/>
      <c r="G699" s="573"/>
      <c r="H699" s="550"/>
      <c r="J699" s="574"/>
      <c r="Q699" s="550"/>
      <c r="R699" s="550"/>
      <c r="S699" s="550"/>
      <c r="T699" s="550"/>
      <c r="U699" s="550"/>
      <c r="V699" s="550"/>
      <c r="W699" s="550"/>
      <c r="X699" s="550"/>
      <c r="Y699" s="550"/>
      <c r="Z699" s="550"/>
      <c r="AA699" s="550"/>
      <c r="AB699" s="550"/>
      <c r="AC699" s="550"/>
      <c r="AD699" s="550"/>
      <c r="AE699" s="550"/>
      <c r="AF699" s="550"/>
      <c r="AG699" s="550"/>
    </row>
    <row r="700" spans="1:33">
      <c r="A700" s="573"/>
      <c r="B700" s="573"/>
      <c r="C700" s="573"/>
      <c r="D700" s="573"/>
      <c r="E700" s="573"/>
      <c r="F700" s="573"/>
      <c r="G700" s="573"/>
      <c r="H700" s="550"/>
      <c r="J700" s="574"/>
      <c r="Q700" s="550"/>
      <c r="R700" s="550"/>
      <c r="S700" s="550"/>
      <c r="T700" s="550"/>
      <c r="U700" s="550"/>
      <c r="V700" s="550"/>
      <c r="W700" s="550"/>
      <c r="X700" s="550"/>
      <c r="Y700" s="550"/>
      <c r="Z700" s="550"/>
      <c r="AA700" s="550"/>
      <c r="AB700" s="550"/>
      <c r="AC700" s="550"/>
      <c r="AD700" s="550"/>
      <c r="AE700" s="550"/>
      <c r="AF700" s="550"/>
      <c r="AG700" s="550"/>
    </row>
    <row r="701" spans="1:33">
      <c r="A701" s="573"/>
      <c r="B701" s="573"/>
      <c r="C701" s="573"/>
      <c r="D701" s="573"/>
      <c r="E701" s="573"/>
      <c r="F701" s="573"/>
      <c r="G701" s="573"/>
      <c r="H701" s="550"/>
      <c r="J701" s="574"/>
      <c r="Q701" s="550"/>
      <c r="R701" s="550"/>
      <c r="S701" s="550"/>
      <c r="T701" s="550"/>
      <c r="U701" s="550"/>
      <c r="V701" s="550"/>
      <c r="W701" s="550"/>
      <c r="X701" s="550"/>
      <c r="Y701" s="550"/>
      <c r="Z701" s="550"/>
      <c r="AA701" s="550"/>
      <c r="AB701" s="550"/>
      <c r="AC701" s="550"/>
      <c r="AD701" s="550"/>
      <c r="AE701" s="550"/>
      <c r="AF701" s="550"/>
      <c r="AG701" s="550"/>
    </row>
    <row r="702" spans="1:33">
      <c r="A702" s="573"/>
      <c r="B702" s="573"/>
      <c r="C702" s="573"/>
      <c r="D702" s="573"/>
      <c r="E702" s="573"/>
      <c r="F702" s="573"/>
      <c r="G702" s="573"/>
      <c r="H702" s="550"/>
      <c r="J702" s="574"/>
      <c r="Q702" s="550"/>
      <c r="R702" s="550"/>
      <c r="S702" s="550"/>
      <c r="T702" s="550"/>
      <c r="U702" s="550"/>
      <c r="V702" s="550"/>
      <c r="W702" s="550"/>
      <c r="X702" s="550"/>
      <c r="Y702" s="550"/>
      <c r="Z702" s="550"/>
      <c r="AA702" s="550"/>
      <c r="AB702" s="550"/>
      <c r="AC702" s="550"/>
      <c r="AD702" s="550"/>
      <c r="AE702" s="550"/>
      <c r="AF702" s="550"/>
      <c r="AG702" s="550"/>
    </row>
    <row r="703" spans="1:33">
      <c r="A703" s="573"/>
      <c r="B703" s="573"/>
      <c r="C703" s="573"/>
      <c r="D703" s="573"/>
      <c r="E703" s="573"/>
      <c r="F703" s="573"/>
      <c r="G703" s="573"/>
      <c r="H703" s="550"/>
      <c r="J703" s="574"/>
      <c r="Q703" s="550"/>
      <c r="R703" s="550"/>
      <c r="S703" s="550"/>
      <c r="T703" s="550"/>
      <c r="U703" s="550"/>
      <c r="V703" s="550"/>
      <c r="W703" s="550"/>
      <c r="X703" s="550"/>
      <c r="Y703" s="550"/>
      <c r="Z703" s="550"/>
      <c r="AA703" s="550"/>
      <c r="AB703" s="550"/>
      <c r="AC703" s="550"/>
      <c r="AD703" s="550"/>
      <c r="AE703" s="550"/>
      <c r="AF703" s="550"/>
      <c r="AG703" s="550"/>
    </row>
    <row r="704" spans="1:33">
      <c r="A704" s="573"/>
      <c r="B704" s="573"/>
      <c r="C704" s="573"/>
      <c r="D704" s="573"/>
      <c r="E704" s="573"/>
      <c r="F704" s="573"/>
      <c r="G704" s="573"/>
      <c r="H704" s="550"/>
      <c r="J704" s="574"/>
      <c r="Q704" s="550"/>
      <c r="R704" s="550"/>
      <c r="S704" s="550"/>
      <c r="T704" s="550"/>
      <c r="U704" s="550"/>
      <c r="V704" s="550"/>
      <c r="W704" s="550"/>
      <c r="X704" s="550"/>
      <c r="Y704" s="550"/>
      <c r="Z704" s="550"/>
      <c r="AA704" s="550"/>
      <c r="AB704" s="550"/>
      <c r="AC704" s="550"/>
      <c r="AD704" s="550"/>
      <c r="AE704" s="550"/>
      <c r="AF704" s="550"/>
      <c r="AG704" s="550"/>
    </row>
    <row r="705" spans="1:33">
      <c r="A705" s="573"/>
      <c r="B705" s="573"/>
      <c r="C705" s="573"/>
      <c r="D705" s="573"/>
      <c r="E705" s="573"/>
      <c r="F705" s="573"/>
      <c r="G705" s="573"/>
      <c r="H705" s="550"/>
      <c r="J705" s="574"/>
      <c r="Q705" s="550"/>
      <c r="R705" s="550"/>
      <c r="S705" s="550"/>
      <c r="T705" s="550"/>
      <c r="U705" s="550"/>
      <c r="V705" s="550"/>
      <c r="W705" s="550"/>
      <c r="X705" s="550"/>
      <c r="Y705" s="550"/>
      <c r="Z705" s="550"/>
      <c r="AA705" s="550"/>
      <c r="AB705" s="550"/>
      <c r="AC705" s="550"/>
      <c r="AD705" s="550"/>
      <c r="AE705" s="550"/>
      <c r="AF705" s="550"/>
      <c r="AG705" s="550"/>
    </row>
    <row r="706" spans="1:33">
      <c r="A706" s="573"/>
      <c r="B706" s="573"/>
      <c r="C706" s="573"/>
      <c r="D706" s="573"/>
      <c r="E706" s="573"/>
      <c r="F706" s="573"/>
      <c r="G706" s="573"/>
      <c r="H706" s="550"/>
      <c r="J706" s="574"/>
      <c r="Q706" s="550"/>
      <c r="R706" s="550"/>
      <c r="S706" s="550"/>
      <c r="T706" s="550"/>
      <c r="U706" s="550"/>
      <c r="V706" s="550"/>
      <c r="W706" s="550"/>
      <c r="X706" s="550"/>
      <c r="Y706" s="550"/>
      <c r="Z706" s="550"/>
      <c r="AA706" s="550"/>
      <c r="AB706" s="550"/>
      <c r="AC706" s="550"/>
      <c r="AD706" s="550"/>
      <c r="AE706" s="550"/>
      <c r="AF706" s="550"/>
      <c r="AG706" s="550"/>
    </row>
    <row r="707" spans="1:33">
      <c r="A707" s="573"/>
      <c r="B707" s="573"/>
      <c r="C707" s="573"/>
      <c r="D707" s="573"/>
      <c r="E707" s="573"/>
      <c r="F707" s="573"/>
      <c r="G707" s="573"/>
      <c r="H707" s="550"/>
      <c r="J707" s="574"/>
      <c r="Q707" s="550"/>
      <c r="R707" s="550"/>
      <c r="S707" s="550"/>
      <c r="T707" s="550"/>
      <c r="U707" s="550"/>
      <c r="V707" s="550"/>
      <c r="W707" s="550"/>
      <c r="X707" s="550"/>
      <c r="Y707" s="550"/>
      <c r="Z707" s="550"/>
      <c r="AA707" s="550"/>
      <c r="AB707" s="550"/>
      <c r="AC707" s="550"/>
      <c r="AD707" s="550"/>
      <c r="AE707" s="550"/>
      <c r="AF707" s="550"/>
      <c r="AG707" s="550"/>
    </row>
    <row r="708" spans="1:33">
      <c r="A708" s="573"/>
      <c r="B708" s="573"/>
      <c r="C708" s="573"/>
      <c r="D708" s="573"/>
      <c r="E708" s="573"/>
      <c r="F708" s="573"/>
      <c r="G708" s="573"/>
      <c r="H708" s="550"/>
      <c r="J708" s="574"/>
      <c r="Q708" s="550"/>
      <c r="R708" s="550"/>
      <c r="S708" s="550"/>
      <c r="T708" s="550"/>
      <c r="U708" s="550"/>
      <c r="V708" s="550"/>
      <c r="W708" s="550"/>
      <c r="X708" s="550"/>
      <c r="Y708" s="550"/>
      <c r="Z708" s="550"/>
      <c r="AA708" s="550"/>
      <c r="AB708" s="550"/>
      <c r="AC708" s="550"/>
      <c r="AD708" s="550"/>
      <c r="AE708" s="550"/>
      <c r="AF708" s="550"/>
      <c r="AG708" s="550"/>
    </row>
    <row r="709" spans="1:33">
      <c r="A709" s="573"/>
      <c r="B709" s="573"/>
      <c r="C709" s="573"/>
      <c r="D709" s="573"/>
      <c r="E709" s="573"/>
      <c r="F709" s="573"/>
      <c r="G709" s="573"/>
      <c r="H709" s="550"/>
      <c r="J709" s="574"/>
      <c r="Q709" s="550"/>
      <c r="R709" s="550"/>
      <c r="S709" s="550"/>
      <c r="T709" s="550"/>
      <c r="U709" s="550"/>
      <c r="V709" s="550"/>
      <c r="W709" s="550"/>
      <c r="X709" s="550"/>
      <c r="Y709" s="550"/>
      <c r="Z709" s="550"/>
      <c r="AA709" s="550"/>
      <c r="AB709" s="550"/>
      <c r="AC709" s="550"/>
      <c r="AD709" s="550"/>
      <c r="AE709" s="550"/>
      <c r="AF709" s="550"/>
      <c r="AG709" s="550"/>
    </row>
    <row r="710" spans="1:33">
      <c r="A710" s="573"/>
      <c r="B710" s="573"/>
      <c r="C710" s="573"/>
      <c r="D710" s="573"/>
      <c r="E710" s="573"/>
      <c r="F710" s="573"/>
      <c r="G710" s="573"/>
      <c r="H710" s="550"/>
      <c r="J710" s="574"/>
      <c r="Q710" s="550"/>
      <c r="R710" s="550"/>
      <c r="S710" s="550"/>
      <c r="T710" s="550"/>
      <c r="U710" s="550"/>
      <c r="V710" s="550"/>
      <c r="W710" s="550"/>
      <c r="X710" s="550"/>
      <c r="Y710" s="550"/>
      <c r="Z710" s="550"/>
      <c r="AA710" s="550"/>
      <c r="AB710" s="550"/>
      <c r="AC710" s="550"/>
      <c r="AD710" s="550"/>
      <c r="AE710" s="550"/>
      <c r="AF710" s="550"/>
      <c r="AG710" s="550"/>
    </row>
    <row r="711" spans="1:33">
      <c r="A711" s="573"/>
      <c r="B711" s="573"/>
      <c r="C711" s="573"/>
      <c r="D711" s="573"/>
      <c r="E711" s="573"/>
      <c r="F711" s="573"/>
      <c r="G711" s="573"/>
      <c r="H711" s="550"/>
      <c r="J711" s="574"/>
      <c r="Q711" s="550"/>
      <c r="R711" s="550"/>
      <c r="S711" s="550"/>
      <c r="T711" s="550"/>
      <c r="U711" s="550"/>
      <c r="V711" s="550"/>
      <c r="W711" s="550"/>
      <c r="X711" s="550"/>
      <c r="Y711" s="550"/>
      <c r="Z711" s="550"/>
      <c r="AA711" s="550"/>
      <c r="AB711" s="550"/>
      <c r="AC711" s="550"/>
      <c r="AD711" s="550"/>
      <c r="AE711" s="550"/>
      <c r="AF711" s="550"/>
      <c r="AG711" s="550"/>
    </row>
    <row r="712" spans="1:33">
      <c r="A712" s="573"/>
      <c r="B712" s="573"/>
      <c r="C712" s="573"/>
      <c r="D712" s="573"/>
      <c r="E712" s="573"/>
      <c r="F712" s="573"/>
      <c r="G712" s="573"/>
      <c r="H712" s="550"/>
      <c r="J712" s="574"/>
      <c r="Q712" s="550"/>
      <c r="R712" s="550"/>
      <c r="S712" s="550"/>
      <c r="T712" s="550"/>
      <c r="U712" s="550"/>
      <c r="V712" s="550"/>
      <c r="W712" s="550"/>
      <c r="X712" s="550"/>
      <c r="Y712" s="550"/>
      <c r="Z712" s="550"/>
      <c r="AA712" s="550"/>
      <c r="AB712" s="550"/>
      <c r="AC712" s="550"/>
      <c r="AD712" s="550"/>
      <c r="AE712" s="550"/>
      <c r="AF712" s="550"/>
      <c r="AG712" s="550"/>
    </row>
    <row r="713" spans="1:33">
      <c r="A713" s="573"/>
      <c r="B713" s="573"/>
      <c r="C713" s="573"/>
      <c r="D713" s="573"/>
      <c r="E713" s="573"/>
      <c r="F713" s="573"/>
      <c r="G713" s="573"/>
      <c r="H713" s="550"/>
      <c r="J713" s="574"/>
      <c r="Q713" s="550"/>
      <c r="R713" s="550"/>
      <c r="S713" s="550"/>
      <c r="T713" s="550"/>
      <c r="U713" s="550"/>
      <c r="V713" s="550"/>
      <c r="W713" s="550"/>
      <c r="X713" s="550"/>
      <c r="Y713" s="550"/>
      <c r="Z713" s="550"/>
      <c r="AA713" s="550"/>
      <c r="AB713" s="550"/>
      <c r="AC713" s="550"/>
      <c r="AD713" s="550"/>
      <c r="AE713" s="550"/>
      <c r="AF713" s="550"/>
      <c r="AG713" s="550"/>
    </row>
    <row r="714" spans="1:33">
      <c r="A714" s="573"/>
      <c r="B714" s="573"/>
      <c r="C714" s="573"/>
      <c r="D714" s="573"/>
      <c r="E714" s="573"/>
      <c r="F714" s="573"/>
      <c r="G714" s="573"/>
      <c r="H714" s="550"/>
      <c r="J714" s="574"/>
      <c r="Q714" s="550"/>
      <c r="R714" s="550"/>
      <c r="S714" s="550"/>
      <c r="T714" s="550"/>
      <c r="U714" s="550"/>
      <c r="V714" s="550"/>
      <c r="W714" s="550"/>
      <c r="X714" s="550"/>
      <c r="Y714" s="550"/>
      <c r="Z714" s="550"/>
      <c r="AA714" s="550"/>
      <c r="AB714" s="550"/>
      <c r="AC714" s="550"/>
      <c r="AD714" s="550"/>
      <c r="AE714" s="550"/>
      <c r="AF714" s="550"/>
      <c r="AG714" s="550"/>
    </row>
    <row r="715" spans="1:33">
      <c r="A715" s="573"/>
      <c r="B715" s="573"/>
      <c r="C715" s="573"/>
      <c r="D715" s="573"/>
      <c r="E715" s="573"/>
      <c r="F715" s="573"/>
      <c r="G715" s="573"/>
      <c r="H715" s="550"/>
      <c r="J715" s="574"/>
      <c r="Q715" s="550"/>
      <c r="R715" s="550"/>
      <c r="S715" s="550"/>
      <c r="T715" s="550"/>
      <c r="U715" s="550"/>
      <c r="V715" s="550"/>
      <c r="W715" s="550"/>
      <c r="X715" s="550"/>
      <c r="Y715" s="550"/>
      <c r="Z715" s="550"/>
      <c r="AA715" s="550"/>
      <c r="AB715" s="550"/>
      <c r="AC715" s="550"/>
      <c r="AD715" s="550"/>
      <c r="AE715" s="550"/>
      <c r="AF715" s="550"/>
      <c r="AG715" s="550"/>
    </row>
    <row r="716" spans="1:33">
      <c r="A716" s="573"/>
      <c r="B716" s="573"/>
      <c r="C716" s="573"/>
      <c r="D716" s="573"/>
      <c r="E716" s="573"/>
      <c r="F716" s="573"/>
      <c r="G716" s="573"/>
      <c r="H716" s="550"/>
      <c r="J716" s="574"/>
      <c r="Q716" s="550"/>
      <c r="R716" s="550"/>
      <c r="S716" s="550"/>
      <c r="T716" s="550"/>
      <c r="U716" s="550"/>
      <c r="V716" s="550"/>
      <c r="W716" s="550"/>
      <c r="X716" s="550"/>
      <c r="Y716" s="550"/>
      <c r="Z716" s="550"/>
      <c r="AA716" s="550"/>
      <c r="AB716" s="550"/>
      <c r="AC716" s="550"/>
      <c r="AD716" s="550"/>
      <c r="AE716" s="550"/>
      <c r="AF716" s="550"/>
      <c r="AG716" s="550"/>
    </row>
    <row r="717" spans="1:33">
      <c r="A717" s="573"/>
      <c r="B717" s="573"/>
      <c r="C717" s="573"/>
      <c r="D717" s="573"/>
      <c r="E717" s="573"/>
      <c r="F717" s="573"/>
      <c r="G717" s="573"/>
      <c r="H717" s="550"/>
      <c r="J717" s="574"/>
      <c r="Q717" s="550"/>
      <c r="R717" s="550"/>
      <c r="S717" s="550"/>
      <c r="T717" s="550"/>
      <c r="U717" s="550"/>
      <c r="V717" s="550"/>
      <c r="W717" s="550"/>
      <c r="X717" s="550"/>
      <c r="Y717" s="550"/>
      <c r="Z717" s="550"/>
      <c r="AA717" s="550"/>
      <c r="AB717" s="550"/>
      <c r="AC717" s="550"/>
      <c r="AD717" s="550"/>
      <c r="AE717" s="550"/>
      <c r="AF717" s="550"/>
      <c r="AG717" s="550"/>
    </row>
    <row r="718" spans="1:33">
      <c r="A718" s="573"/>
      <c r="B718" s="573"/>
      <c r="C718" s="573"/>
      <c r="D718" s="573"/>
      <c r="E718" s="573"/>
      <c r="F718" s="573"/>
      <c r="G718" s="573"/>
      <c r="H718" s="550"/>
      <c r="J718" s="574"/>
      <c r="Q718" s="550"/>
      <c r="R718" s="550"/>
      <c r="S718" s="550"/>
      <c r="T718" s="550"/>
      <c r="U718" s="550"/>
      <c r="V718" s="550"/>
      <c r="W718" s="550"/>
      <c r="X718" s="550"/>
      <c r="Y718" s="550"/>
      <c r="Z718" s="550"/>
      <c r="AA718" s="550"/>
      <c r="AB718" s="550"/>
      <c r="AC718" s="550"/>
      <c r="AD718" s="550"/>
      <c r="AE718" s="550"/>
      <c r="AF718" s="550"/>
      <c r="AG718" s="550"/>
    </row>
    <row r="719" spans="1:33">
      <c r="A719" s="573"/>
      <c r="B719" s="573"/>
      <c r="C719" s="573"/>
      <c r="D719" s="573"/>
      <c r="E719" s="573"/>
      <c r="F719" s="573"/>
      <c r="G719" s="573"/>
      <c r="H719" s="550"/>
      <c r="J719" s="574"/>
      <c r="Q719" s="550"/>
      <c r="R719" s="550"/>
      <c r="S719" s="550"/>
      <c r="T719" s="550"/>
      <c r="U719" s="550"/>
      <c r="V719" s="550"/>
      <c r="W719" s="550"/>
      <c r="X719" s="550"/>
      <c r="Y719" s="550"/>
      <c r="Z719" s="550"/>
      <c r="AA719" s="550"/>
      <c r="AB719" s="550"/>
      <c r="AC719" s="550"/>
      <c r="AD719" s="550"/>
      <c r="AE719" s="550"/>
      <c r="AF719" s="550"/>
      <c r="AG719" s="550"/>
    </row>
    <row r="720" spans="1:33">
      <c r="A720" s="573"/>
      <c r="B720" s="573"/>
      <c r="C720" s="573"/>
      <c r="D720" s="573"/>
      <c r="E720" s="573"/>
      <c r="F720" s="573"/>
      <c r="G720" s="573"/>
      <c r="H720" s="550"/>
      <c r="J720" s="574"/>
      <c r="Q720" s="550"/>
      <c r="R720" s="550"/>
      <c r="S720" s="550"/>
      <c r="T720" s="550"/>
      <c r="U720" s="550"/>
      <c r="V720" s="550"/>
      <c r="W720" s="550"/>
      <c r="X720" s="550"/>
      <c r="Y720" s="550"/>
      <c r="Z720" s="550"/>
      <c r="AA720" s="550"/>
      <c r="AB720" s="550"/>
      <c r="AC720" s="550"/>
      <c r="AD720" s="550"/>
      <c r="AE720" s="550"/>
      <c r="AF720" s="550"/>
      <c r="AG720" s="550"/>
    </row>
    <row r="721" spans="1:33">
      <c r="A721" s="573"/>
      <c r="B721" s="573"/>
      <c r="C721" s="573"/>
      <c r="D721" s="573"/>
      <c r="E721" s="573"/>
      <c r="F721" s="573"/>
      <c r="G721" s="573"/>
      <c r="H721" s="550"/>
      <c r="J721" s="574"/>
      <c r="Q721" s="550"/>
      <c r="R721" s="550"/>
      <c r="S721" s="550"/>
      <c r="T721" s="550"/>
      <c r="U721" s="550"/>
      <c r="V721" s="550"/>
      <c r="W721" s="550"/>
      <c r="X721" s="550"/>
      <c r="Y721" s="550"/>
      <c r="Z721" s="550"/>
      <c r="AA721" s="550"/>
      <c r="AB721" s="550"/>
      <c r="AC721" s="550"/>
      <c r="AD721" s="550"/>
      <c r="AE721" s="550"/>
      <c r="AF721" s="550"/>
      <c r="AG721" s="550"/>
    </row>
    <row r="722" spans="1:33">
      <c r="A722" s="573"/>
      <c r="B722" s="573"/>
      <c r="C722" s="573"/>
      <c r="D722" s="573"/>
      <c r="E722" s="573"/>
      <c r="F722" s="573"/>
      <c r="G722" s="573"/>
      <c r="H722" s="550"/>
      <c r="J722" s="574"/>
      <c r="Q722" s="550"/>
      <c r="R722" s="550"/>
      <c r="S722" s="550"/>
      <c r="T722" s="550"/>
      <c r="U722" s="550"/>
      <c r="V722" s="550"/>
      <c r="W722" s="550"/>
      <c r="X722" s="550"/>
      <c r="Y722" s="550"/>
      <c r="Z722" s="550"/>
      <c r="AA722" s="550"/>
      <c r="AB722" s="550"/>
      <c r="AC722" s="550"/>
      <c r="AD722" s="550"/>
      <c r="AE722" s="550"/>
      <c r="AF722" s="550"/>
      <c r="AG722" s="550"/>
    </row>
    <row r="723" spans="1:33">
      <c r="A723" s="573"/>
      <c r="B723" s="573"/>
      <c r="C723" s="573"/>
      <c r="D723" s="573"/>
      <c r="E723" s="573"/>
      <c r="F723" s="573"/>
      <c r="G723" s="573"/>
      <c r="H723" s="550"/>
      <c r="J723" s="574"/>
      <c r="Q723" s="550"/>
      <c r="R723" s="550"/>
      <c r="S723" s="550"/>
      <c r="T723" s="550"/>
      <c r="U723" s="550"/>
      <c r="V723" s="550"/>
      <c r="W723" s="550"/>
      <c r="X723" s="550"/>
      <c r="Y723" s="550"/>
      <c r="Z723" s="550"/>
      <c r="AA723" s="550"/>
      <c r="AB723" s="550"/>
      <c r="AC723" s="550"/>
      <c r="AD723" s="550"/>
      <c r="AE723" s="550"/>
      <c r="AF723" s="550"/>
      <c r="AG723" s="550"/>
    </row>
    <row r="724" spans="1:33">
      <c r="A724" s="573"/>
      <c r="B724" s="573"/>
      <c r="C724" s="573"/>
      <c r="D724" s="573"/>
      <c r="E724" s="573"/>
      <c r="F724" s="573"/>
      <c r="G724" s="573"/>
      <c r="H724" s="550"/>
      <c r="J724" s="574"/>
      <c r="Q724" s="550"/>
      <c r="R724" s="550"/>
      <c r="S724" s="550"/>
      <c r="T724" s="550"/>
      <c r="U724" s="550"/>
      <c r="V724" s="550"/>
      <c r="W724" s="550"/>
      <c r="X724" s="550"/>
      <c r="Y724" s="550"/>
      <c r="Z724" s="550"/>
      <c r="AA724" s="550"/>
      <c r="AB724" s="550"/>
      <c r="AC724" s="550"/>
      <c r="AD724" s="550"/>
      <c r="AE724" s="550"/>
      <c r="AF724" s="550"/>
      <c r="AG724" s="550"/>
    </row>
    <row r="725" spans="1:33">
      <c r="A725" s="573"/>
      <c r="B725" s="573"/>
      <c r="C725" s="573"/>
      <c r="D725" s="573"/>
      <c r="E725" s="573"/>
      <c r="F725" s="573"/>
      <c r="G725" s="573"/>
      <c r="H725" s="550"/>
      <c r="J725" s="574"/>
      <c r="Q725" s="550"/>
      <c r="R725" s="550"/>
      <c r="S725" s="550"/>
      <c r="T725" s="550"/>
      <c r="U725" s="550"/>
      <c r="V725" s="550"/>
      <c r="W725" s="550"/>
      <c r="X725" s="550"/>
      <c r="Y725" s="550"/>
      <c r="Z725" s="550"/>
      <c r="AA725" s="550"/>
      <c r="AB725" s="550"/>
      <c r="AC725" s="550"/>
      <c r="AD725" s="550"/>
      <c r="AE725" s="550"/>
      <c r="AF725" s="550"/>
      <c r="AG725" s="550"/>
    </row>
    <row r="726" spans="1:33">
      <c r="A726" s="573"/>
      <c r="B726" s="573"/>
      <c r="C726" s="573"/>
      <c r="D726" s="573"/>
      <c r="E726" s="573"/>
      <c r="F726" s="573"/>
      <c r="G726" s="573"/>
      <c r="H726" s="550"/>
      <c r="J726" s="574"/>
      <c r="Q726" s="550"/>
      <c r="R726" s="550"/>
      <c r="S726" s="550"/>
      <c r="T726" s="550"/>
      <c r="U726" s="550"/>
      <c r="V726" s="550"/>
      <c r="W726" s="550"/>
      <c r="X726" s="550"/>
      <c r="Y726" s="550"/>
      <c r="Z726" s="550"/>
      <c r="AA726" s="550"/>
      <c r="AB726" s="550"/>
      <c r="AC726" s="550"/>
      <c r="AD726" s="550"/>
      <c r="AE726" s="550"/>
      <c r="AF726" s="550"/>
      <c r="AG726" s="550"/>
    </row>
    <row r="727" spans="1:33">
      <c r="A727" s="573"/>
      <c r="B727" s="573"/>
      <c r="C727" s="573"/>
      <c r="D727" s="573"/>
      <c r="E727" s="573"/>
      <c r="F727" s="573"/>
      <c r="G727" s="573"/>
      <c r="H727" s="550"/>
      <c r="J727" s="574"/>
      <c r="Q727" s="550"/>
      <c r="R727" s="550"/>
      <c r="S727" s="550"/>
      <c r="T727" s="550"/>
      <c r="U727" s="550"/>
      <c r="V727" s="550"/>
      <c r="W727" s="550"/>
      <c r="X727" s="550"/>
      <c r="Y727" s="550"/>
      <c r="Z727" s="550"/>
      <c r="AA727" s="550"/>
      <c r="AB727" s="550"/>
      <c r="AC727" s="550"/>
      <c r="AD727" s="550"/>
      <c r="AE727" s="550"/>
      <c r="AF727" s="550"/>
      <c r="AG727" s="550"/>
    </row>
    <row r="728" spans="1:33">
      <c r="A728" s="573"/>
      <c r="B728" s="573"/>
      <c r="C728" s="573"/>
      <c r="D728" s="573"/>
      <c r="E728" s="573"/>
      <c r="F728" s="573"/>
      <c r="G728" s="573"/>
      <c r="H728" s="550"/>
      <c r="J728" s="574"/>
      <c r="Q728" s="550"/>
      <c r="R728" s="550"/>
      <c r="S728" s="550"/>
      <c r="T728" s="550"/>
      <c r="U728" s="550"/>
      <c r="V728" s="550"/>
      <c r="W728" s="550"/>
      <c r="X728" s="550"/>
      <c r="Y728" s="550"/>
      <c r="Z728" s="550"/>
      <c r="AA728" s="550"/>
      <c r="AB728" s="550"/>
      <c r="AC728" s="550"/>
      <c r="AD728" s="550"/>
      <c r="AE728" s="550"/>
      <c r="AF728" s="550"/>
      <c r="AG728" s="550"/>
    </row>
    <row r="729" spans="1:33">
      <c r="A729" s="573"/>
      <c r="B729" s="573"/>
      <c r="C729" s="573"/>
      <c r="D729" s="573"/>
      <c r="E729" s="573"/>
      <c r="F729" s="573"/>
      <c r="G729" s="573"/>
      <c r="H729" s="550"/>
      <c r="J729" s="574"/>
      <c r="Q729" s="550"/>
      <c r="R729" s="550"/>
      <c r="S729" s="550"/>
      <c r="T729" s="550"/>
      <c r="U729" s="550"/>
      <c r="V729" s="550"/>
      <c r="W729" s="550"/>
      <c r="X729" s="550"/>
      <c r="Y729" s="550"/>
      <c r="Z729" s="550"/>
      <c r="AA729" s="550"/>
      <c r="AB729" s="550"/>
      <c r="AC729" s="550"/>
      <c r="AD729" s="550"/>
      <c r="AE729" s="550"/>
      <c r="AF729" s="550"/>
      <c r="AG729" s="550"/>
    </row>
    <row r="730" spans="1:33">
      <c r="A730" s="573"/>
      <c r="B730" s="573"/>
      <c r="C730" s="573"/>
      <c r="D730" s="573"/>
      <c r="E730" s="573"/>
      <c r="F730" s="573"/>
      <c r="G730" s="573"/>
      <c r="H730" s="550"/>
      <c r="J730" s="574"/>
      <c r="Q730" s="550"/>
      <c r="R730" s="550"/>
      <c r="S730" s="550"/>
      <c r="T730" s="550"/>
      <c r="U730" s="550"/>
      <c r="V730" s="550"/>
      <c r="W730" s="550"/>
      <c r="X730" s="550"/>
      <c r="Y730" s="550"/>
      <c r="Z730" s="550"/>
      <c r="AA730" s="550"/>
      <c r="AB730" s="550"/>
      <c r="AC730" s="550"/>
      <c r="AD730" s="550"/>
      <c r="AE730" s="550"/>
      <c r="AF730" s="550"/>
      <c r="AG730" s="550"/>
    </row>
    <row r="731" spans="1:33">
      <c r="A731" s="573"/>
      <c r="B731" s="573"/>
      <c r="C731" s="573"/>
      <c r="D731" s="573"/>
      <c r="E731" s="573"/>
      <c r="F731" s="573"/>
      <c r="G731" s="573"/>
      <c r="H731" s="550"/>
      <c r="J731" s="574"/>
      <c r="Q731" s="550"/>
      <c r="R731" s="550"/>
      <c r="S731" s="550"/>
      <c r="T731" s="550"/>
      <c r="U731" s="550"/>
      <c r="V731" s="550"/>
      <c r="W731" s="550"/>
      <c r="X731" s="550"/>
      <c r="Y731" s="550"/>
      <c r="Z731" s="550"/>
      <c r="AA731" s="550"/>
      <c r="AB731" s="550"/>
      <c r="AC731" s="550"/>
      <c r="AD731" s="550"/>
      <c r="AE731" s="550"/>
      <c r="AF731" s="550"/>
      <c r="AG731" s="550"/>
    </row>
    <row r="732" spans="1:33">
      <c r="A732" s="573"/>
      <c r="B732" s="573"/>
      <c r="C732" s="573"/>
      <c r="D732" s="573"/>
      <c r="E732" s="573"/>
      <c r="F732" s="573"/>
      <c r="G732" s="573"/>
      <c r="H732" s="550"/>
      <c r="J732" s="574"/>
      <c r="Q732" s="550"/>
      <c r="R732" s="550"/>
      <c r="S732" s="550"/>
      <c r="T732" s="550"/>
      <c r="U732" s="550"/>
      <c r="V732" s="550"/>
      <c r="W732" s="550"/>
      <c r="X732" s="550"/>
      <c r="Y732" s="550"/>
      <c r="Z732" s="550"/>
      <c r="AA732" s="550"/>
      <c r="AB732" s="550"/>
      <c r="AC732" s="550"/>
      <c r="AD732" s="550"/>
      <c r="AE732" s="550"/>
      <c r="AF732" s="550"/>
      <c r="AG732" s="550"/>
    </row>
    <row r="733" spans="1:33">
      <c r="A733" s="573"/>
      <c r="B733" s="573"/>
      <c r="C733" s="573"/>
      <c r="D733" s="573"/>
      <c r="E733" s="573"/>
      <c r="F733" s="573"/>
      <c r="G733" s="573"/>
      <c r="H733" s="550"/>
      <c r="J733" s="574"/>
      <c r="Q733" s="550"/>
      <c r="R733" s="550"/>
      <c r="S733" s="550"/>
      <c r="T733" s="550"/>
      <c r="U733" s="550"/>
      <c r="V733" s="550"/>
      <c r="W733" s="550"/>
      <c r="X733" s="550"/>
      <c r="Y733" s="550"/>
      <c r="Z733" s="550"/>
      <c r="AA733" s="550"/>
      <c r="AB733" s="550"/>
      <c r="AC733" s="550"/>
      <c r="AD733" s="550"/>
      <c r="AE733" s="550"/>
      <c r="AF733" s="550"/>
      <c r="AG733" s="550"/>
    </row>
    <row r="734" spans="1:33">
      <c r="A734" s="573"/>
      <c r="B734" s="573"/>
      <c r="C734" s="573"/>
      <c r="D734" s="573"/>
      <c r="E734" s="573"/>
      <c r="F734" s="573"/>
      <c r="G734" s="573"/>
      <c r="H734" s="550"/>
      <c r="J734" s="574"/>
      <c r="Q734" s="550"/>
      <c r="R734" s="550"/>
      <c r="S734" s="550"/>
      <c r="T734" s="550"/>
      <c r="U734" s="550"/>
      <c r="V734" s="550"/>
      <c r="W734" s="550"/>
      <c r="X734" s="550"/>
      <c r="Y734" s="550"/>
      <c r="Z734" s="550"/>
      <c r="AA734" s="550"/>
      <c r="AB734" s="550"/>
      <c r="AC734" s="550"/>
      <c r="AD734" s="550"/>
      <c r="AE734" s="550"/>
      <c r="AF734" s="550"/>
      <c r="AG734" s="550"/>
    </row>
    <row r="735" spans="1:33">
      <c r="A735" s="573"/>
      <c r="B735" s="573"/>
      <c r="C735" s="573"/>
      <c r="D735" s="573"/>
      <c r="E735" s="573"/>
      <c r="F735" s="573"/>
      <c r="G735" s="573"/>
      <c r="H735" s="550"/>
      <c r="J735" s="574"/>
      <c r="Q735" s="550"/>
      <c r="R735" s="550"/>
      <c r="S735" s="550"/>
      <c r="T735" s="550"/>
      <c r="U735" s="550"/>
      <c r="V735" s="550"/>
      <c r="W735" s="550"/>
      <c r="X735" s="550"/>
      <c r="Y735" s="550"/>
      <c r="Z735" s="550"/>
      <c r="AA735" s="550"/>
      <c r="AB735" s="550"/>
      <c r="AC735" s="550"/>
      <c r="AD735" s="550"/>
      <c r="AE735" s="550"/>
      <c r="AF735" s="550"/>
      <c r="AG735" s="550"/>
    </row>
    <row r="736" spans="1:33">
      <c r="A736" s="573"/>
      <c r="B736" s="573"/>
      <c r="C736" s="573"/>
      <c r="D736" s="573"/>
      <c r="E736" s="573"/>
      <c r="F736" s="573"/>
      <c r="G736" s="573"/>
      <c r="H736" s="550"/>
      <c r="J736" s="574"/>
      <c r="Q736" s="550"/>
      <c r="R736" s="550"/>
      <c r="S736" s="550"/>
      <c r="T736" s="550"/>
      <c r="U736" s="550"/>
      <c r="V736" s="550"/>
      <c r="W736" s="550"/>
      <c r="X736" s="550"/>
      <c r="Y736" s="550"/>
      <c r="Z736" s="550"/>
      <c r="AA736" s="550"/>
      <c r="AB736" s="550"/>
      <c r="AC736" s="550"/>
      <c r="AD736" s="550"/>
      <c r="AE736" s="550"/>
      <c r="AF736" s="550"/>
      <c r="AG736" s="550"/>
    </row>
    <row r="737" spans="1:33">
      <c r="A737" s="573"/>
      <c r="B737" s="573"/>
      <c r="C737" s="573"/>
      <c r="D737" s="573"/>
      <c r="E737" s="573"/>
      <c r="F737" s="573"/>
      <c r="G737" s="573"/>
      <c r="H737" s="550"/>
      <c r="J737" s="574"/>
      <c r="Q737" s="550"/>
      <c r="R737" s="550"/>
      <c r="S737" s="550"/>
      <c r="T737" s="550"/>
      <c r="U737" s="550"/>
      <c r="V737" s="550"/>
      <c r="W737" s="550"/>
      <c r="X737" s="550"/>
      <c r="Y737" s="550"/>
      <c r="Z737" s="550"/>
      <c r="AA737" s="550"/>
      <c r="AB737" s="550"/>
      <c r="AC737" s="550"/>
      <c r="AD737" s="550"/>
      <c r="AE737" s="550"/>
      <c r="AF737" s="550"/>
      <c r="AG737" s="550"/>
    </row>
    <row r="738" spans="1:33">
      <c r="A738" s="573"/>
      <c r="B738" s="573"/>
      <c r="C738" s="573"/>
      <c r="D738" s="573"/>
      <c r="E738" s="573"/>
      <c r="F738" s="573"/>
      <c r="G738" s="573"/>
      <c r="H738" s="550"/>
      <c r="J738" s="574"/>
      <c r="Q738" s="550"/>
      <c r="R738" s="550"/>
      <c r="S738" s="550"/>
      <c r="T738" s="550"/>
      <c r="U738" s="550"/>
      <c r="V738" s="550"/>
      <c r="W738" s="550"/>
      <c r="X738" s="550"/>
      <c r="Y738" s="550"/>
      <c r="Z738" s="550"/>
      <c r="AA738" s="550"/>
      <c r="AB738" s="550"/>
      <c r="AC738" s="550"/>
      <c r="AD738" s="550"/>
      <c r="AE738" s="550"/>
      <c r="AF738" s="550"/>
      <c r="AG738" s="550"/>
    </row>
    <row r="739" spans="1:33">
      <c r="A739" s="573"/>
      <c r="B739" s="573"/>
      <c r="C739" s="573"/>
      <c r="D739" s="573"/>
      <c r="E739" s="573"/>
      <c r="F739" s="573"/>
      <c r="G739" s="573"/>
      <c r="H739" s="550"/>
      <c r="J739" s="574"/>
      <c r="Q739" s="550"/>
      <c r="R739" s="550"/>
      <c r="S739" s="550"/>
      <c r="T739" s="550"/>
      <c r="U739" s="550"/>
      <c r="V739" s="550"/>
      <c r="W739" s="550"/>
      <c r="X739" s="550"/>
      <c r="Y739" s="550"/>
      <c r="Z739" s="550"/>
      <c r="AA739" s="550"/>
      <c r="AB739" s="550"/>
      <c r="AC739" s="550"/>
      <c r="AD739" s="550"/>
      <c r="AE739" s="550"/>
      <c r="AF739" s="550"/>
      <c r="AG739" s="550"/>
    </row>
    <row r="740" spans="1:33">
      <c r="A740" s="573"/>
      <c r="B740" s="573"/>
      <c r="C740" s="573"/>
      <c r="D740" s="573"/>
      <c r="E740" s="573"/>
      <c r="F740" s="573"/>
      <c r="G740" s="573"/>
      <c r="H740" s="550"/>
      <c r="J740" s="574"/>
      <c r="Q740" s="550"/>
      <c r="R740" s="550"/>
      <c r="S740" s="550"/>
      <c r="T740" s="550"/>
      <c r="U740" s="550"/>
      <c r="V740" s="550"/>
      <c r="W740" s="550"/>
      <c r="X740" s="550"/>
      <c r="Y740" s="550"/>
      <c r="Z740" s="550"/>
      <c r="AA740" s="550"/>
      <c r="AB740" s="550"/>
      <c r="AC740" s="550"/>
      <c r="AD740" s="550"/>
      <c r="AE740" s="550"/>
      <c r="AF740" s="550"/>
      <c r="AG740" s="550"/>
    </row>
    <row r="741" spans="1:33">
      <c r="A741" s="573"/>
      <c r="B741" s="573"/>
      <c r="C741" s="573"/>
      <c r="D741" s="573"/>
      <c r="E741" s="573"/>
      <c r="F741" s="573"/>
      <c r="G741" s="573"/>
      <c r="H741" s="550"/>
      <c r="J741" s="574"/>
      <c r="Q741" s="550"/>
      <c r="R741" s="550"/>
      <c r="S741" s="550"/>
      <c r="T741" s="550"/>
      <c r="U741" s="550"/>
      <c r="V741" s="550"/>
      <c r="W741" s="550"/>
      <c r="X741" s="550"/>
      <c r="Y741" s="550"/>
      <c r="Z741" s="550"/>
      <c r="AA741" s="550"/>
      <c r="AB741" s="550"/>
      <c r="AC741" s="550"/>
      <c r="AD741" s="550"/>
      <c r="AE741" s="550"/>
      <c r="AF741" s="550"/>
      <c r="AG741" s="550"/>
    </row>
    <row r="742" spans="1:33">
      <c r="A742" s="573"/>
      <c r="B742" s="573"/>
      <c r="C742" s="573"/>
      <c r="D742" s="573"/>
      <c r="E742" s="573"/>
      <c r="F742" s="573"/>
      <c r="G742" s="573"/>
      <c r="H742" s="550"/>
      <c r="J742" s="574"/>
      <c r="Q742" s="550"/>
      <c r="R742" s="550"/>
      <c r="S742" s="550"/>
      <c r="T742" s="550"/>
      <c r="U742" s="550"/>
      <c r="V742" s="550"/>
      <c r="W742" s="550"/>
      <c r="X742" s="550"/>
      <c r="Y742" s="550"/>
      <c r="Z742" s="550"/>
      <c r="AA742" s="550"/>
      <c r="AB742" s="550"/>
      <c r="AC742" s="550"/>
      <c r="AD742" s="550"/>
      <c r="AE742" s="550"/>
      <c r="AF742" s="550"/>
      <c r="AG742" s="550"/>
    </row>
    <row r="743" spans="1:33">
      <c r="A743" s="573"/>
      <c r="B743" s="573"/>
      <c r="C743" s="573"/>
      <c r="D743" s="573"/>
      <c r="E743" s="573"/>
      <c r="F743" s="573"/>
      <c r="G743" s="573"/>
      <c r="H743" s="550"/>
      <c r="J743" s="574"/>
      <c r="Q743" s="550"/>
      <c r="R743" s="550"/>
      <c r="S743" s="550"/>
      <c r="T743" s="550"/>
      <c r="U743" s="550"/>
      <c r="V743" s="550"/>
      <c r="W743" s="550"/>
      <c r="X743" s="550"/>
      <c r="Y743" s="550"/>
      <c r="Z743" s="550"/>
      <c r="AA743" s="550"/>
      <c r="AB743" s="550"/>
      <c r="AC743" s="550"/>
      <c r="AD743" s="550"/>
      <c r="AE743" s="550"/>
      <c r="AF743" s="550"/>
      <c r="AG743" s="550"/>
    </row>
    <row r="744" spans="1:33">
      <c r="A744" s="573"/>
      <c r="B744" s="573"/>
      <c r="C744" s="573"/>
      <c r="D744" s="573"/>
      <c r="E744" s="573"/>
      <c r="F744" s="573"/>
      <c r="G744" s="573"/>
      <c r="H744" s="550"/>
      <c r="J744" s="574"/>
      <c r="Q744" s="550"/>
      <c r="R744" s="550"/>
      <c r="S744" s="550"/>
      <c r="T744" s="550"/>
      <c r="U744" s="550"/>
      <c r="V744" s="550"/>
      <c r="W744" s="550"/>
      <c r="X744" s="550"/>
      <c r="Y744" s="550"/>
      <c r="Z744" s="550"/>
      <c r="AA744" s="550"/>
      <c r="AB744" s="550"/>
      <c r="AC744" s="550"/>
      <c r="AD744" s="550"/>
      <c r="AE744" s="550"/>
      <c r="AF744" s="550"/>
      <c r="AG744" s="550"/>
    </row>
    <row r="745" spans="1:33">
      <c r="A745" s="573"/>
      <c r="B745" s="573"/>
      <c r="C745" s="573"/>
      <c r="D745" s="573"/>
      <c r="E745" s="573"/>
      <c r="F745" s="573"/>
      <c r="G745" s="573"/>
      <c r="H745" s="550"/>
      <c r="J745" s="574"/>
      <c r="Q745" s="550"/>
      <c r="R745" s="550"/>
      <c r="S745" s="550"/>
      <c r="T745" s="550"/>
      <c r="U745" s="550"/>
      <c r="V745" s="550"/>
      <c r="W745" s="550"/>
      <c r="X745" s="550"/>
      <c r="Y745" s="550"/>
      <c r="Z745" s="550"/>
      <c r="AA745" s="550"/>
      <c r="AB745" s="550"/>
      <c r="AC745" s="550"/>
      <c r="AD745" s="550"/>
      <c r="AE745" s="550"/>
      <c r="AF745" s="550"/>
      <c r="AG745" s="550"/>
    </row>
    <row r="746" spans="1:33">
      <c r="A746" s="573"/>
      <c r="B746" s="573"/>
      <c r="C746" s="573"/>
      <c r="D746" s="573"/>
      <c r="E746" s="573"/>
      <c r="F746" s="573"/>
      <c r="G746" s="573"/>
      <c r="H746" s="550"/>
      <c r="J746" s="574"/>
      <c r="Q746" s="550"/>
      <c r="R746" s="550"/>
      <c r="S746" s="550"/>
      <c r="T746" s="550"/>
      <c r="U746" s="550"/>
      <c r="V746" s="550"/>
      <c r="W746" s="550"/>
      <c r="X746" s="550"/>
      <c r="Y746" s="550"/>
      <c r="Z746" s="550"/>
      <c r="AA746" s="550"/>
      <c r="AB746" s="550"/>
      <c r="AC746" s="550"/>
      <c r="AD746" s="550"/>
      <c r="AE746" s="550"/>
      <c r="AF746" s="550"/>
      <c r="AG746" s="550"/>
    </row>
    <row r="747" spans="1:33">
      <c r="A747" s="573"/>
      <c r="B747" s="573"/>
      <c r="C747" s="573"/>
      <c r="D747" s="573"/>
      <c r="E747" s="573"/>
      <c r="F747" s="573"/>
      <c r="G747" s="573"/>
      <c r="H747" s="550"/>
      <c r="J747" s="574"/>
      <c r="Q747" s="550"/>
      <c r="R747" s="550"/>
      <c r="S747" s="550"/>
      <c r="T747" s="550"/>
      <c r="U747" s="550"/>
      <c r="V747" s="550"/>
      <c r="W747" s="550"/>
      <c r="X747" s="550"/>
      <c r="Y747" s="550"/>
      <c r="Z747" s="550"/>
      <c r="AA747" s="550"/>
      <c r="AB747" s="550"/>
      <c r="AC747" s="550"/>
      <c r="AD747" s="550"/>
      <c r="AE747" s="550"/>
      <c r="AF747" s="550"/>
      <c r="AG747" s="550"/>
    </row>
    <row r="748" spans="1:33">
      <c r="A748" s="573"/>
      <c r="B748" s="573"/>
      <c r="C748" s="573"/>
      <c r="D748" s="573"/>
      <c r="E748" s="573"/>
      <c r="F748" s="573"/>
      <c r="G748" s="573"/>
      <c r="H748" s="550"/>
      <c r="J748" s="574"/>
      <c r="Q748" s="550"/>
      <c r="R748" s="550"/>
      <c r="S748" s="550"/>
      <c r="T748" s="550"/>
      <c r="U748" s="550"/>
      <c r="V748" s="550"/>
      <c r="W748" s="550"/>
      <c r="X748" s="550"/>
      <c r="Y748" s="550"/>
      <c r="Z748" s="550"/>
      <c r="AA748" s="550"/>
      <c r="AB748" s="550"/>
      <c r="AC748" s="550"/>
      <c r="AD748" s="550"/>
      <c r="AE748" s="550"/>
      <c r="AF748" s="550"/>
      <c r="AG748" s="550"/>
    </row>
    <row r="749" spans="1:33">
      <c r="A749" s="573"/>
      <c r="B749" s="573"/>
      <c r="C749" s="573"/>
      <c r="D749" s="573"/>
      <c r="E749" s="573"/>
      <c r="F749" s="573"/>
      <c r="G749" s="573"/>
      <c r="H749" s="550"/>
      <c r="J749" s="574"/>
      <c r="Q749" s="550"/>
      <c r="R749" s="550"/>
      <c r="S749" s="550"/>
      <c r="T749" s="550"/>
      <c r="U749" s="550"/>
      <c r="V749" s="550"/>
      <c r="W749" s="550"/>
      <c r="X749" s="550"/>
      <c r="Y749" s="550"/>
      <c r="Z749" s="550"/>
      <c r="AA749" s="550"/>
      <c r="AB749" s="550"/>
      <c r="AC749" s="550"/>
      <c r="AD749" s="550"/>
      <c r="AE749" s="550"/>
      <c r="AF749" s="550"/>
      <c r="AG749" s="550"/>
    </row>
    <row r="750" spans="1:33">
      <c r="A750" s="573"/>
      <c r="B750" s="573"/>
      <c r="C750" s="573"/>
      <c r="D750" s="573"/>
      <c r="E750" s="573"/>
      <c r="F750" s="573"/>
      <c r="G750" s="573"/>
      <c r="H750" s="550"/>
      <c r="J750" s="574"/>
      <c r="Q750" s="550"/>
      <c r="R750" s="550"/>
      <c r="S750" s="550"/>
      <c r="T750" s="550"/>
      <c r="U750" s="550"/>
      <c r="V750" s="550"/>
      <c r="W750" s="550"/>
      <c r="X750" s="550"/>
      <c r="Y750" s="550"/>
      <c r="Z750" s="550"/>
      <c r="AA750" s="550"/>
      <c r="AB750" s="550"/>
      <c r="AC750" s="550"/>
      <c r="AD750" s="550"/>
      <c r="AE750" s="550"/>
      <c r="AF750" s="550"/>
      <c r="AG750" s="550"/>
    </row>
    <row r="751" spans="1:33">
      <c r="A751" s="573"/>
      <c r="B751" s="573"/>
      <c r="C751" s="573"/>
      <c r="D751" s="573"/>
      <c r="E751" s="573"/>
      <c r="F751" s="573"/>
      <c r="G751" s="573"/>
      <c r="H751" s="550"/>
      <c r="J751" s="574"/>
      <c r="Q751" s="550"/>
      <c r="R751" s="550"/>
      <c r="S751" s="550"/>
      <c r="T751" s="550"/>
      <c r="U751" s="550"/>
      <c r="V751" s="550"/>
      <c r="W751" s="550"/>
      <c r="X751" s="550"/>
      <c r="Y751" s="550"/>
      <c r="Z751" s="550"/>
      <c r="AA751" s="550"/>
      <c r="AB751" s="550"/>
      <c r="AC751" s="550"/>
      <c r="AD751" s="550"/>
      <c r="AE751" s="550"/>
      <c r="AF751" s="550"/>
      <c r="AG751" s="550"/>
    </row>
    <row r="752" spans="1:33">
      <c r="A752" s="573"/>
      <c r="B752" s="573"/>
      <c r="C752" s="573"/>
      <c r="D752" s="573"/>
      <c r="E752" s="573"/>
      <c r="F752" s="573"/>
      <c r="G752" s="573"/>
      <c r="H752" s="550"/>
      <c r="J752" s="574"/>
      <c r="Q752" s="550"/>
      <c r="R752" s="550"/>
      <c r="S752" s="550"/>
      <c r="T752" s="550"/>
      <c r="U752" s="550"/>
      <c r="V752" s="550"/>
      <c r="W752" s="550"/>
      <c r="X752" s="550"/>
      <c r="Y752" s="550"/>
      <c r="Z752" s="550"/>
      <c r="AA752" s="550"/>
      <c r="AB752" s="550"/>
      <c r="AC752" s="550"/>
      <c r="AD752" s="550"/>
      <c r="AE752" s="550"/>
      <c r="AF752" s="550"/>
      <c r="AG752" s="550"/>
    </row>
    <row r="753" spans="1:33">
      <c r="A753" s="573"/>
      <c r="B753" s="573"/>
      <c r="C753" s="573"/>
      <c r="D753" s="573"/>
      <c r="E753" s="573"/>
      <c r="F753" s="573"/>
      <c r="G753" s="573"/>
      <c r="H753" s="550"/>
      <c r="J753" s="574"/>
      <c r="Q753" s="550"/>
      <c r="R753" s="550"/>
      <c r="S753" s="550"/>
      <c r="T753" s="550"/>
      <c r="U753" s="550"/>
      <c r="V753" s="550"/>
      <c r="W753" s="550"/>
      <c r="X753" s="550"/>
      <c r="Y753" s="550"/>
      <c r="Z753" s="550"/>
      <c r="AA753" s="550"/>
      <c r="AB753" s="550"/>
      <c r="AC753" s="550"/>
      <c r="AD753" s="550"/>
      <c r="AE753" s="550"/>
      <c r="AF753" s="550"/>
      <c r="AG753" s="550"/>
    </row>
    <row r="754" spans="1:33">
      <c r="A754" s="573"/>
      <c r="B754" s="573"/>
      <c r="C754" s="573"/>
      <c r="D754" s="573"/>
      <c r="E754" s="573"/>
      <c r="F754" s="573"/>
      <c r="G754" s="573"/>
      <c r="H754" s="550"/>
      <c r="J754" s="574"/>
      <c r="Q754" s="550"/>
      <c r="R754" s="550"/>
      <c r="S754" s="550"/>
      <c r="T754" s="550"/>
      <c r="U754" s="550"/>
      <c r="V754" s="550"/>
      <c r="W754" s="550"/>
      <c r="X754" s="550"/>
      <c r="Y754" s="550"/>
      <c r="Z754" s="550"/>
      <c r="AA754" s="550"/>
      <c r="AB754" s="550"/>
      <c r="AC754" s="550"/>
      <c r="AD754" s="550"/>
      <c r="AE754" s="550"/>
      <c r="AF754" s="550"/>
      <c r="AG754" s="550"/>
    </row>
    <row r="755" spans="1:33">
      <c r="A755" s="573"/>
      <c r="B755" s="573"/>
      <c r="C755" s="573"/>
      <c r="D755" s="573"/>
      <c r="E755" s="573"/>
      <c r="F755" s="573"/>
      <c r="G755" s="573"/>
      <c r="H755" s="550"/>
      <c r="J755" s="574"/>
      <c r="Q755" s="550"/>
      <c r="R755" s="550"/>
      <c r="S755" s="550"/>
      <c r="T755" s="550"/>
      <c r="U755" s="550"/>
      <c r="V755" s="550"/>
      <c r="W755" s="550"/>
      <c r="X755" s="550"/>
      <c r="Y755" s="550"/>
      <c r="Z755" s="550"/>
      <c r="AA755" s="550"/>
      <c r="AB755" s="550"/>
      <c r="AC755" s="550"/>
      <c r="AD755" s="550"/>
      <c r="AE755" s="550"/>
      <c r="AF755" s="550"/>
      <c r="AG755" s="550"/>
    </row>
    <row r="756" spans="1:33">
      <c r="A756" s="573"/>
      <c r="B756" s="573"/>
      <c r="C756" s="573"/>
      <c r="D756" s="573"/>
      <c r="E756" s="573"/>
      <c r="F756" s="573"/>
      <c r="G756" s="573"/>
      <c r="H756" s="550"/>
      <c r="J756" s="574"/>
      <c r="Q756" s="550"/>
      <c r="R756" s="550"/>
      <c r="S756" s="550"/>
      <c r="T756" s="550"/>
      <c r="U756" s="550"/>
      <c r="V756" s="550"/>
      <c r="W756" s="550"/>
      <c r="X756" s="550"/>
      <c r="Y756" s="550"/>
      <c r="Z756" s="550"/>
      <c r="AA756" s="550"/>
      <c r="AB756" s="550"/>
      <c r="AC756" s="550"/>
      <c r="AD756" s="550"/>
      <c r="AE756" s="550"/>
      <c r="AF756" s="550"/>
      <c r="AG756" s="550"/>
    </row>
    <row r="757" spans="1:33">
      <c r="A757" s="573"/>
      <c r="B757" s="573"/>
      <c r="C757" s="573"/>
      <c r="D757" s="573"/>
      <c r="E757" s="573"/>
      <c r="F757" s="573"/>
      <c r="G757" s="573"/>
      <c r="H757" s="550"/>
      <c r="J757" s="574"/>
      <c r="Q757" s="550"/>
      <c r="R757" s="550"/>
      <c r="S757" s="550"/>
      <c r="T757" s="550"/>
      <c r="U757" s="550"/>
      <c r="V757" s="550"/>
      <c r="W757" s="550"/>
      <c r="X757" s="550"/>
      <c r="Y757" s="550"/>
      <c r="Z757" s="550"/>
      <c r="AA757" s="550"/>
      <c r="AB757" s="550"/>
      <c r="AC757" s="550"/>
      <c r="AD757" s="550"/>
      <c r="AE757" s="550"/>
      <c r="AF757" s="550"/>
      <c r="AG757" s="550"/>
    </row>
    <row r="758" spans="1:33">
      <c r="A758" s="573"/>
      <c r="B758" s="573"/>
      <c r="C758" s="573"/>
      <c r="D758" s="573"/>
      <c r="E758" s="573"/>
      <c r="F758" s="573"/>
      <c r="G758" s="573"/>
      <c r="H758" s="550"/>
      <c r="J758" s="574"/>
      <c r="Q758" s="550"/>
      <c r="R758" s="550"/>
      <c r="S758" s="550"/>
      <c r="T758" s="550"/>
      <c r="U758" s="550"/>
      <c r="V758" s="550"/>
      <c r="W758" s="550"/>
      <c r="X758" s="550"/>
      <c r="Y758" s="550"/>
      <c r="Z758" s="550"/>
      <c r="AA758" s="550"/>
      <c r="AB758" s="550"/>
      <c r="AC758" s="550"/>
      <c r="AD758" s="550"/>
      <c r="AE758" s="550"/>
      <c r="AF758" s="550"/>
      <c r="AG758" s="550"/>
    </row>
    <row r="759" spans="1:33">
      <c r="A759" s="573"/>
      <c r="B759" s="573"/>
      <c r="C759" s="573"/>
      <c r="D759" s="573"/>
      <c r="E759" s="573"/>
      <c r="F759" s="573"/>
      <c r="G759" s="573"/>
      <c r="H759" s="550"/>
      <c r="J759" s="574"/>
      <c r="Q759" s="550"/>
      <c r="R759" s="550"/>
      <c r="S759" s="550"/>
      <c r="T759" s="550"/>
      <c r="U759" s="550"/>
      <c r="V759" s="550"/>
      <c r="W759" s="550"/>
      <c r="X759" s="550"/>
      <c r="Y759" s="550"/>
      <c r="Z759" s="550"/>
      <c r="AA759" s="550"/>
      <c r="AB759" s="550"/>
      <c r="AC759" s="550"/>
      <c r="AD759" s="550"/>
      <c r="AE759" s="550"/>
      <c r="AF759" s="550"/>
      <c r="AG759" s="550"/>
    </row>
    <row r="760" spans="1:33">
      <c r="A760" s="573"/>
      <c r="B760" s="573"/>
      <c r="C760" s="573"/>
      <c r="D760" s="573"/>
      <c r="E760" s="573"/>
      <c r="F760" s="573"/>
      <c r="G760" s="573"/>
      <c r="H760" s="550"/>
      <c r="J760" s="574"/>
      <c r="Q760" s="550"/>
      <c r="R760" s="550"/>
      <c r="S760" s="550"/>
      <c r="T760" s="550"/>
      <c r="U760" s="550"/>
      <c r="V760" s="550"/>
      <c r="W760" s="550"/>
      <c r="X760" s="550"/>
      <c r="Y760" s="550"/>
      <c r="Z760" s="550"/>
      <c r="AA760" s="550"/>
      <c r="AB760" s="550"/>
      <c r="AC760" s="550"/>
      <c r="AD760" s="550"/>
      <c r="AE760" s="550"/>
      <c r="AF760" s="550"/>
      <c r="AG760" s="550"/>
    </row>
    <row r="761" spans="1:33">
      <c r="A761" s="573"/>
      <c r="B761" s="573"/>
      <c r="C761" s="573"/>
      <c r="D761" s="573"/>
      <c r="E761" s="573"/>
      <c r="F761" s="573"/>
      <c r="G761" s="573"/>
      <c r="H761" s="550"/>
      <c r="J761" s="574"/>
      <c r="Q761" s="550"/>
      <c r="R761" s="550"/>
      <c r="S761" s="550"/>
      <c r="T761" s="550"/>
      <c r="U761" s="550"/>
      <c r="V761" s="550"/>
      <c r="W761" s="550"/>
      <c r="X761" s="550"/>
      <c r="Y761" s="550"/>
      <c r="Z761" s="550"/>
      <c r="AA761" s="550"/>
      <c r="AB761" s="550"/>
      <c r="AC761" s="550"/>
      <c r="AD761" s="550"/>
      <c r="AE761" s="550"/>
      <c r="AF761" s="550"/>
      <c r="AG761" s="550"/>
    </row>
    <row r="762" spans="1:33">
      <c r="A762" s="573"/>
      <c r="B762" s="573"/>
      <c r="C762" s="573"/>
      <c r="D762" s="573"/>
      <c r="E762" s="573"/>
      <c r="F762" s="573"/>
      <c r="G762" s="573"/>
      <c r="H762" s="550"/>
      <c r="J762" s="574"/>
      <c r="Q762" s="550"/>
      <c r="R762" s="550"/>
      <c r="S762" s="550"/>
      <c r="T762" s="550"/>
      <c r="U762" s="550"/>
      <c r="V762" s="550"/>
      <c r="W762" s="550"/>
      <c r="X762" s="550"/>
      <c r="Y762" s="550"/>
      <c r="Z762" s="550"/>
      <c r="AA762" s="550"/>
      <c r="AB762" s="550"/>
      <c r="AC762" s="550"/>
      <c r="AD762" s="550"/>
      <c r="AE762" s="550"/>
      <c r="AF762" s="550"/>
      <c r="AG762" s="550"/>
    </row>
    <row r="763" spans="1:33">
      <c r="A763" s="573"/>
      <c r="B763" s="573"/>
      <c r="C763" s="573"/>
      <c r="D763" s="573"/>
      <c r="E763" s="573"/>
      <c r="F763" s="573"/>
      <c r="G763" s="573"/>
      <c r="H763" s="550"/>
      <c r="J763" s="574"/>
      <c r="Q763" s="550"/>
      <c r="R763" s="550"/>
      <c r="S763" s="550"/>
      <c r="T763" s="550"/>
      <c r="U763" s="550"/>
      <c r="V763" s="550"/>
      <c r="W763" s="550"/>
      <c r="X763" s="550"/>
      <c r="Y763" s="550"/>
      <c r="Z763" s="550"/>
      <c r="AA763" s="550"/>
      <c r="AB763" s="550"/>
      <c r="AC763" s="550"/>
      <c r="AD763" s="550"/>
      <c r="AE763" s="550"/>
      <c r="AF763" s="550"/>
      <c r="AG763" s="550"/>
    </row>
    <row r="764" spans="1:33">
      <c r="A764" s="573"/>
      <c r="B764" s="573"/>
      <c r="C764" s="573"/>
      <c r="D764" s="573"/>
      <c r="E764" s="573"/>
      <c r="F764" s="573"/>
      <c r="G764" s="573"/>
      <c r="H764" s="550"/>
      <c r="J764" s="574"/>
      <c r="Q764" s="550"/>
      <c r="R764" s="550"/>
      <c r="S764" s="550"/>
      <c r="T764" s="550"/>
      <c r="U764" s="550"/>
      <c r="V764" s="550"/>
      <c r="W764" s="550"/>
      <c r="X764" s="550"/>
      <c r="Y764" s="550"/>
      <c r="Z764" s="550"/>
      <c r="AA764" s="550"/>
      <c r="AB764" s="550"/>
      <c r="AC764" s="550"/>
      <c r="AD764" s="550"/>
      <c r="AE764" s="550"/>
      <c r="AF764" s="550"/>
      <c r="AG764" s="550"/>
    </row>
    <row r="765" spans="1:33">
      <c r="A765" s="573"/>
      <c r="B765" s="573"/>
      <c r="C765" s="573"/>
      <c r="D765" s="573"/>
      <c r="E765" s="573"/>
      <c r="F765" s="573"/>
      <c r="G765" s="573"/>
      <c r="H765" s="550"/>
      <c r="J765" s="574"/>
      <c r="Q765" s="550"/>
      <c r="R765" s="550"/>
      <c r="S765" s="550"/>
      <c r="T765" s="550"/>
      <c r="U765" s="550"/>
      <c r="V765" s="550"/>
      <c r="W765" s="550"/>
      <c r="X765" s="550"/>
      <c r="Y765" s="550"/>
      <c r="Z765" s="550"/>
      <c r="AA765" s="550"/>
      <c r="AB765" s="550"/>
      <c r="AC765" s="550"/>
      <c r="AD765" s="550"/>
      <c r="AE765" s="550"/>
      <c r="AF765" s="550"/>
      <c r="AG765" s="550"/>
    </row>
    <row r="766" spans="1:33">
      <c r="A766" s="573"/>
      <c r="B766" s="573"/>
      <c r="C766" s="573"/>
      <c r="D766" s="573"/>
      <c r="E766" s="573"/>
      <c r="F766" s="573"/>
      <c r="G766" s="573"/>
      <c r="H766" s="550"/>
      <c r="J766" s="574"/>
      <c r="Q766" s="550"/>
      <c r="R766" s="550"/>
      <c r="S766" s="550"/>
      <c r="T766" s="550"/>
      <c r="U766" s="550"/>
      <c r="V766" s="550"/>
      <c r="W766" s="550"/>
      <c r="X766" s="550"/>
      <c r="Y766" s="550"/>
      <c r="Z766" s="550"/>
      <c r="AA766" s="550"/>
      <c r="AB766" s="550"/>
      <c r="AC766" s="550"/>
      <c r="AD766" s="550"/>
      <c r="AE766" s="550"/>
      <c r="AF766" s="550"/>
      <c r="AG766" s="550"/>
    </row>
    <row r="767" spans="1:33">
      <c r="A767" s="573"/>
      <c r="B767" s="573"/>
      <c r="C767" s="573"/>
      <c r="D767" s="573"/>
      <c r="E767" s="573"/>
      <c r="F767" s="573"/>
      <c r="G767" s="573"/>
      <c r="H767" s="550"/>
      <c r="J767" s="574"/>
      <c r="Q767" s="550"/>
      <c r="R767" s="550"/>
      <c r="S767" s="550"/>
      <c r="T767" s="550"/>
      <c r="U767" s="550"/>
      <c r="V767" s="550"/>
      <c r="W767" s="550"/>
      <c r="X767" s="550"/>
      <c r="Y767" s="550"/>
      <c r="Z767" s="550"/>
      <c r="AA767" s="550"/>
      <c r="AB767" s="550"/>
      <c r="AC767" s="550"/>
      <c r="AD767" s="550"/>
      <c r="AE767" s="550"/>
      <c r="AF767" s="550"/>
      <c r="AG767" s="550"/>
    </row>
    <row r="768" spans="1:33">
      <c r="A768" s="573"/>
      <c r="B768" s="573"/>
      <c r="C768" s="573"/>
      <c r="D768" s="573"/>
      <c r="E768" s="573"/>
      <c r="F768" s="573"/>
      <c r="G768" s="573"/>
      <c r="H768" s="550"/>
      <c r="J768" s="574"/>
      <c r="Q768" s="550"/>
      <c r="R768" s="550"/>
      <c r="S768" s="550"/>
      <c r="T768" s="550"/>
      <c r="U768" s="550"/>
      <c r="V768" s="550"/>
      <c r="W768" s="550"/>
      <c r="X768" s="550"/>
      <c r="Y768" s="550"/>
      <c r="Z768" s="550"/>
      <c r="AA768" s="550"/>
      <c r="AB768" s="550"/>
      <c r="AC768" s="550"/>
      <c r="AD768" s="550"/>
      <c r="AE768" s="550"/>
      <c r="AF768" s="550"/>
      <c r="AG768" s="550"/>
    </row>
    <row r="769" spans="1:33">
      <c r="A769" s="573"/>
      <c r="B769" s="573"/>
      <c r="C769" s="573"/>
      <c r="D769" s="573"/>
      <c r="E769" s="573"/>
      <c r="F769" s="573"/>
      <c r="G769" s="573"/>
      <c r="H769" s="550"/>
      <c r="J769" s="574"/>
      <c r="Q769" s="550"/>
      <c r="R769" s="550"/>
      <c r="S769" s="550"/>
      <c r="T769" s="550"/>
      <c r="U769" s="550"/>
      <c r="V769" s="550"/>
      <c r="W769" s="550"/>
      <c r="X769" s="550"/>
      <c r="Y769" s="550"/>
      <c r="Z769" s="550"/>
      <c r="AA769" s="550"/>
      <c r="AB769" s="550"/>
      <c r="AC769" s="550"/>
      <c r="AD769" s="550"/>
      <c r="AE769" s="550"/>
      <c r="AF769" s="550"/>
      <c r="AG769" s="550"/>
    </row>
    <row r="770" spans="1:33">
      <c r="A770" s="573"/>
      <c r="B770" s="573"/>
      <c r="C770" s="573"/>
      <c r="D770" s="573"/>
      <c r="E770" s="573"/>
      <c r="F770" s="573"/>
      <c r="G770" s="573"/>
      <c r="H770" s="550"/>
      <c r="J770" s="574"/>
      <c r="Q770" s="550"/>
      <c r="R770" s="550"/>
      <c r="S770" s="550"/>
      <c r="T770" s="550"/>
      <c r="U770" s="550"/>
      <c r="V770" s="550"/>
      <c r="W770" s="550"/>
      <c r="X770" s="550"/>
      <c r="Y770" s="550"/>
      <c r="Z770" s="550"/>
      <c r="AA770" s="550"/>
      <c r="AB770" s="550"/>
      <c r="AC770" s="550"/>
      <c r="AD770" s="550"/>
      <c r="AE770" s="550"/>
      <c r="AF770" s="550"/>
      <c r="AG770" s="550"/>
    </row>
    <row r="771" spans="1:33">
      <c r="A771" s="573"/>
      <c r="B771" s="573"/>
      <c r="C771" s="573"/>
      <c r="D771" s="573"/>
      <c r="E771" s="573"/>
      <c r="F771" s="573"/>
      <c r="G771" s="573"/>
      <c r="H771" s="550"/>
      <c r="J771" s="574"/>
      <c r="Q771" s="550"/>
      <c r="R771" s="550"/>
      <c r="S771" s="550"/>
      <c r="T771" s="550"/>
      <c r="U771" s="550"/>
      <c r="V771" s="550"/>
      <c r="W771" s="550"/>
      <c r="X771" s="550"/>
      <c r="Y771" s="550"/>
      <c r="Z771" s="550"/>
      <c r="AA771" s="550"/>
      <c r="AB771" s="550"/>
      <c r="AC771" s="550"/>
      <c r="AD771" s="550"/>
      <c r="AE771" s="550"/>
      <c r="AF771" s="550"/>
      <c r="AG771" s="550"/>
    </row>
    <row r="772" spans="1:33">
      <c r="A772" s="573"/>
      <c r="B772" s="573"/>
      <c r="C772" s="573"/>
      <c r="D772" s="573"/>
      <c r="E772" s="573"/>
      <c r="F772" s="573"/>
      <c r="G772" s="573"/>
      <c r="H772" s="550"/>
      <c r="J772" s="574"/>
      <c r="Q772" s="550"/>
      <c r="R772" s="550"/>
      <c r="S772" s="550"/>
      <c r="T772" s="550"/>
      <c r="U772" s="550"/>
      <c r="V772" s="550"/>
      <c r="W772" s="550"/>
      <c r="X772" s="550"/>
      <c r="Y772" s="550"/>
      <c r="Z772" s="550"/>
      <c r="AA772" s="550"/>
      <c r="AB772" s="550"/>
      <c r="AC772" s="550"/>
      <c r="AD772" s="550"/>
      <c r="AE772" s="550"/>
      <c r="AF772" s="550"/>
      <c r="AG772" s="550"/>
    </row>
    <row r="773" spans="1:33">
      <c r="A773" s="573"/>
      <c r="B773" s="573"/>
      <c r="C773" s="573"/>
      <c r="D773" s="573"/>
      <c r="E773" s="573"/>
      <c r="F773" s="573"/>
      <c r="G773" s="573"/>
      <c r="H773" s="550"/>
      <c r="J773" s="574"/>
      <c r="Q773" s="550"/>
      <c r="R773" s="550"/>
      <c r="S773" s="550"/>
      <c r="T773" s="550"/>
      <c r="U773" s="550"/>
      <c r="V773" s="550"/>
      <c r="W773" s="550"/>
      <c r="X773" s="550"/>
      <c r="Y773" s="550"/>
      <c r="Z773" s="550"/>
      <c r="AA773" s="550"/>
      <c r="AB773" s="550"/>
      <c r="AC773" s="550"/>
      <c r="AD773" s="550"/>
      <c r="AE773" s="550"/>
      <c r="AF773" s="550"/>
      <c r="AG773" s="550"/>
    </row>
    <row r="774" spans="1:33">
      <c r="A774" s="573"/>
      <c r="B774" s="573"/>
      <c r="C774" s="573"/>
      <c r="D774" s="573"/>
      <c r="E774" s="573"/>
      <c r="F774" s="573"/>
      <c r="G774" s="573"/>
      <c r="H774" s="550"/>
      <c r="J774" s="574"/>
      <c r="Q774" s="550"/>
      <c r="R774" s="550"/>
      <c r="S774" s="550"/>
      <c r="T774" s="550"/>
      <c r="U774" s="550"/>
      <c r="V774" s="550"/>
      <c r="W774" s="550"/>
      <c r="X774" s="550"/>
      <c r="Y774" s="550"/>
      <c r="Z774" s="550"/>
      <c r="AA774" s="550"/>
      <c r="AB774" s="550"/>
      <c r="AC774" s="550"/>
      <c r="AD774" s="550"/>
      <c r="AE774" s="550"/>
      <c r="AF774" s="550"/>
      <c r="AG774" s="550"/>
    </row>
    <row r="775" spans="1:33">
      <c r="A775" s="573"/>
      <c r="B775" s="573"/>
      <c r="C775" s="573"/>
      <c r="D775" s="573"/>
      <c r="E775" s="573"/>
      <c r="F775" s="573"/>
      <c r="G775" s="573"/>
      <c r="H775" s="550"/>
      <c r="J775" s="574"/>
      <c r="Q775" s="550"/>
      <c r="R775" s="550"/>
      <c r="S775" s="550"/>
      <c r="T775" s="550"/>
      <c r="U775" s="550"/>
      <c r="V775" s="550"/>
      <c r="W775" s="550"/>
      <c r="X775" s="550"/>
      <c r="Y775" s="550"/>
      <c r="Z775" s="550"/>
      <c r="AA775" s="550"/>
      <c r="AB775" s="550"/>
      <c r="AC775" s="550"/>
      <c r="AD775" s="550"/>
      <c r="AE775" s="550"/>
      <c r="AF775" s="550"/>
      <c r="AG775" s="550"/>
    </row>
    <row r="776" spans="1:33">
      <c r="A776" s="573"/>
      <c r="B776" s="573"/>
      <c r="C776" s="573"/>
      <c r="D776" s="573"/>
      <c r="E776" s="573"/>
      <c r="F776" s="573"/>
      <c r="G776" s="573"/>
      <c r="H776" s="550"/>
      <c r="J776" s="574"/>
      <c r="Q776" s="550"/>
      <c r="R776" s="550"/>
      <c r="S776" s="550"/>
      <c r="T776" s="550"/>
      <c r="U776" s="550"/>
      <c r="V776" s="550"/>
      <c r="W776" s="550"/>
      <c r="X776" s="550"/>
      <c r="Y776" s="550"/>
      <c r="Z776" s="550"/>
      <c r="AA776" s="550"/>
      <c r="AB776" s="550"/>
      <c r="AC776" s="550"/>
      <c r="AD776" s="550"/>
      <c r="AE776" s="550"/>
      <c r="AF776" s="550"/>
      <c r="AG776" s="550"/>
    </row>
    <row r="777" spans="1:33">
      <c r="A777" s="573"/>
      <c r="B777" s="573"/>
      <c r="C777" s="573"/>
      <c r="D777" s="573"/>
      <c r="E777" s="573"/>
      <c r="F777" s="573"/>
      <c r="G777" s="573"/>
      <c r="H777" s="550"/>
      <c r="J777" s="574"/>
      <c r="Q777" s="550"/>
      <c r="R777" s="550"/>
      <c r="S777" s="550"/>
      <c r="T777" s="550"/>
      <c r="U777" s="550"/>
      <c r="V777" s="550"/>
      <c r="W777" s="550"/>
      <c r="X777" s="550"/>
      <c r="Y777" s="550"/>
      <c r="Z777" s="550"/>
      <c r="AA777" s="550"/>
      <c r="AB777" s="550"/>
      <c r="AC777" s="550"/>
      <c r="AD777" s="550"/>
      <c r="AE777" s="550"/>
      <c r="AF777" s="550"/>
      <c r="AG777" s="550"/>
    </row>
    <row r="778" spans="1:33">
      <c r="A778" s="573"/>
      <c r="B778" s="573"/>
      <c r="C778" s="573"/>
      <c r="D778" s="573"/>
      <c r="E778" s="573"/>
      <c r="F778" s="573"/>
      <c r="G778" s="573"/>
      <c r="H778" s="550"/>
      <c r="J778" s="574"/>
      <c r="Q778" s="550"/>
      <c r="R778" s="550"/>
      <c r="S778" s="550"/>
      <c r="T778" s="550"/>
      <c r="U778" s="550"/>
      <c r="V778" s="550"/>
      <c r="W778" s="550"/>
      <c r="X778" s="550"/>
      <c r="Y778" s="550"/>
      <c r="Z778" s="550"/>
      <c r="AA778" s="550"/>
      <c r="AB778" s="550"/>
      <c r="AC778" s="550"/>
      <c r="AD778" s="550"/>
      <c r="AE778" s="550"/>
      <c r="AF778" s="550"/>
      <c r="AG778" s="550"/>
    </row>
    <row r="779" spans="1:33">
      <c r="A779" s="573"/>
      <c r="B779" s="573"/>
      <c r="C779" s="573"/>
      <c r="D779" s="573"/>
      <c r="E779" s="573"/>
      <c r="F779" s="573"/>
      <c r="G779" s="573"/>
      <c r="H779" s="550"/>
      <c r="J779" s="574"/>
      <c r="Q779" s="550"/>
      <c r="R779" s="550"/>
      <c r="S779" s="550"/>
      <c r="T779" s="550"/>
      <c r="U779" s="550"/>
      <c r="V779" s="550"/>
      <c r="W779" s="550"/>
      <c r="X779" s="550"/>
      <c r="Y779" s="550"/>
      <c r="Z779" s="550"/>
      <c r="AA779" s="550"/>
      <c r="AB779" s="550"/>
      <c r="AC779" s="550"/>
      <c r="AD779" s="550"/>
      <c r="AE779" s="550"/>
      <c r="AF779" s="550"/>
      <c r="AG779" s="550"/>
    </row>
    <row r="780" spans="1:33">
      <c r="A780" s="573"/>
      <c r="B780" s="573"/>
      <c r="C780" s="573"/>
      <c r="D780" s="573"/>
      <c r="E780" s="573"/>
      <c r="F780" s="573"/>
      <c r="G780" s="573"/>
      <c r="H780" s="550"/>
      <c r="J780" s="574"/>
      <c r="Q780" s="550"/>
      <c r="R780" s="550"/>
      <c r="S780" s="550"/>
      <c r="T780" s="550"/>
      <c r="U780" s="550"/>
      <c r="V780" s="550"/>
      <c r="W780" s="550"/>
      <c r="X780" s="550"/>
      <c r="Y780" s="550"/>
      <c r="Z780" s="550"/>
      <c r="AA780" s="550"/>
      <c r="AB780" s="550"/>
      <c r="AC780" s="550"/>
      <c r="AD780" s="550"/>
      <c r="AE780" s="550"/>
      <c r="AF780" s="550"/>
      <c r="AG780" s="550"/>
    </row>
    <row r="781" spans="1:33">
      <c r="A781" s="573"/>
      <c r="B781" s="573"/>
      <c r="C781" s="573"/>
      <c r="D781" s="573"/>
      <c r="E781" s="573"/>
      <c r="F781" s="573"/>
      <c r="G781" s="573"/>
      <c r="H781" s="550"/>
      <c r="J781" s="574"/>
      <c r="Q781" s="550"/>
      <c r="R781" s="550"/>
      <c r="S781" s="550"/>
      <c r="T781" s="550"/>
      <c r="U781" s="550"/>
      <c r="V781" s="550"/>
      <c r="W781" s="550"/>
      <c r="X781" s="550"/>
      <c r="Y781" s="550"/>
      <c r="Z781" s="550"/>
      <c r="AA781" s="550"/>
      <c r="AB781" s="550"/>
      <c r="AC781" s="550"/>
      <c r="AD781" s="550"/>
      <c r="AE781" s="550"/>
      <c r="AF781" s="550"/>
      <c r="AG781" s="550"/>
    </row>
    <row r="782" spans="1:33">
      <c r="A782" s="573"/>
      <c r="B782" s="573"/>
      <c r="C782" s="573"/>
      <c r="D782" s="573"/>
      <c r="E782" s="573"/>
      <c r="F782" s="573"/>
      <c r="G782" s="573"/>
      <c r="H782" s="550"/>
      <c r="J782" s="574"/>
      <c r="Q782" s="550"/>
      <c r="R782" s="550"/>
      <c r="S782" s="550"/>
      <c r="T782" s="550"/>
      <c r="U782" s="550"/>
      <c r="V782" s="550"/>
      <c r="W782" s="550"/>
      <c r="X782" s="550"/>
      <c r="Y782" s="550"/>
      <c r="Z782" s="550"/>
      <c r="AA782" s="550"/>
      <c r="AB782" s="550"/>
      <c r="AC782" s="550"/>
      <c r="AD782" s="550"/>
      <c r="AE782" s="550"/>
      <c r="AF782" s="550"/>
      <c r="AG782" s="550"/>
    </row>
    <row r="783" spans="1:33">
      <c r="A783" s="573"/>
      <c r="B783" s="573"/>
      <c r="C783" s="573"/>
      <c r="D783" s="573"/>
      <c r="E783" s="573"/>
      <c r="F783" s="573"/>
      <c r="G783" s="573"/>
      <c r="H783" s="550"/>
      <c r="J783" s="574"/>
      <c r="Q783" s="550"/>
      <c r="R783" s="550"/>
      <c r="S783" s="550"/>
      <c r="T783" s="550"/>
      <c r="U783" s="550"/>
      <c r="V783" s="550"/>
      <c r="W783" s="550"/>
      <c r="X783" s="550"/>
      <c r="Y783" s="550"/>
      <c r="Z783" s="550"/>
      <c r="AA783" s="550"/>
      <c r="AB783" s="550"/>
      <c r="AC783" s="550"/>
      <c r="AD783" s="550"/>
      <c r="AE783" s="550"/>
      <c r="AF783" s="550"/>
      <c r="AG783" s="550"/>
    </row>
    <row r="784" spans="1:33">
      <c r="A784" s="573"/>
      <c r="B784" s="573"/>
      <c r="C784" s="573"/>
      <c r="D784" s="573"/>
      <c r="E784" s="573"/>
      <c r="F784" s="573"/>
      <c r="G784" s="573"/>
      <c r="H784" s="550"/>
      <c r="J784" s="574"/>
      <c r="Q784" s="550"/>
      <c r="R784" s="550"/>
      <c r="S784" s="550"/>
      <c r="T784" s="550"/>
      <c r="U784" s="550"/>
      <c r="V784" s="550"/>
      <c r="W784" s="550"/>
      <c r="X784" s="550"/>
      <c r="Y784" s="550"/>
      <c r="Z784" s="550"/>
      <c r="AA784" s="550"/>
      <c r="AB784" s="550"/>
      <c r="AC784" s="550"/>
      <c r="AD784" s="550"/>
      <c r="AE784" s="550"/>
      <c r="AF784" s="550"/>
      <c r="AG784" s="550"/>
    </row>
    <row r="785" spans="1:33">
      <c r="A785" s="573"/>
      <c r="B785" s="573"/>
      <c r="C785" s="573"/>
      <c r="D785" s="573"/>
      <c r="E785" s="573"/>
      <c r="F785" s="573"/>
      <c r="G785" s="573"/>
      <c r="H785" s="550"/>
      <c r="J785" s="574"/>
      <c r="Q785" s="550"/>
      <c r="R785" s="550"/>
      <c r="S785" s="550"/>
      <c r="T785" s="550"/>
      <c r="U785" s="550"/>
      <c r="V785" s="550"/>
      <c r="W785" s="550"/>
      <c r="X785" s="550"/>
      <c r="Y785" s="550"/>
      <c r="Z785" s="550"/>
      <c r="AA785" s="550"/>
      <c r="AB785" s="550"/>
      <c r="AC785" s="550"/>
      <c r="AD785" s="550"/>
      <c r="AE785" s="550"/>
      <c r="AF785" s="550"/>
      <c r="AG785" s="550"/>
    </row>
    <row r="786" spans="1:33">
      <c r="A786" s="573"/>
      <c r="B786" s="573"/>
      <c r="C786" s="573"/>
      <c r="D786" s="573"/>
      <c r="E786" s="573"/>
      <c r="F786" s="573"/>
      <c r="G786" s="573"/>
      <c r="H786" s="550"/>
      <c r="J786" s="574"/>
      <c r="Q786" s="550"/>
      <c r="R786" s="550"/>
      <c r="S786" s="550"/>
      <c r="T786" s="550"/>
      <c r="U786" s="550"/>
      <c r="V786" s="550"/>
      <c r="W786" s="550"/>
      <c r="X786" s="550"/>
      <c r="Y786" s="550"/>
      <c r="Z786" s="550"/>
      <c r="AA786" s="550"/>
      <c r="AB786" s="550"/>
      <c r="AC786" s="550"/>
      <c r="AD786" s="550"/>
      <c r="AE786" s="550"/>
      <c r="AF786" s="550"/>
      <c r="AG786" s="550"/>
    </row>
    <row r="787" spans="1:33">
      <c r="A787" s="573"/>
      <c r="B787" s="573"/>
      <c r="C787" s="573"/>
      <c r="D787" s="573"/>
      <c r="E787" s="573"/>
      <c r="F787" s="573"/>
      <c r="G787" s="573"/>
      <c r="H787" s="550"/>
      <c r="J787" s="574"/>
      <c r="Q787" s="550"/>
      <c r="R787" s="550"/>
      <c r="S787" s="550"/>
      <c r="T787" s="550"/>
      <c r="U787" s="550"/>
      <c r="V787" s="550"/>
      <c r="W787" s="550"/>
      <c r="X787" s="550"/>
      <c r="Y787" s="550"/>
      <c r="Z787" s="550"/>
      <c r="AA787" s="550"/>
      <c r="AB787" s="550"/>
      <c r="AC787" s="550"/>
      <c r="AD787" s="550"/>
      <c r="AE787" s="550"/>
      <c r="AF787" s="550"/>
      <c r="AG787" s="550"/>
    </row>
    <row r="788" spans="1:33">
      <c r="A788" s="573"/>
      <c r="B788" s="573"/>
      <c r="C788" s="573"/>
      <c r="D788" s="573"/>
      <c r="E788" s="573"/>
      <c r="F788" s="573"/>
      <c r="G788" s="573"/>
      <c r="H788" s="550"/>
      <c r="J788" s="574"/>
      <c r="Q788" s="550"/>
      <c r="R788" s="550"/>
      <c r="S788" s="550"/>
      <c r="T788" s="550"/>
      <c r="U788" s="550"/>
      <c r="V788" s="550"/>
      <c r="W788" s="550"/>
      <c r="X788" s="550"/>
      <c r="Y788" s="550"/>
      <c r="Z788" s="550"/>
      <c r="AA788" s="550"/>
      <c r="AB788" s="550"/>
      <c r="AC788" s="550"/>
      <c r="AD788" s="550"/>
      <c r="AE788" s="550"/>
      <c r="AF788" s="550"/>
      <c r="AG788" s="550"/>
    </row>
    <row r="789" spans="1:33">
      <c r="A789" s="573"/>
      <c r="B789" s="573"/>
      <c r="C789" s="573"/>
      <c r="D789" s="573"/>
      <c r="E789" s="573"/>
      <c r="F789" s="573"/>
      <c r="G789" s="573"/>
      <c r="H789" s="550"/>
      <c r="J789" s="574"/>
      <c r="Q789" s="550"/>
      <c r="R789" s="550"/>
      <c r="S789" s="550"/>
      <c r="T789" s="550"/>
      <c r="U789" s="550"/>
      <c r="V789" s="550"/>
      <c r="W789" s="550"/>
      <c r="X789" s="550"/>
      <c r="Y789" s="550"/>
      <c r="Z789" s="550"/>
      <c r="AA789" s="550"/>
      <c r="AB789" s="550"/>
      <c r="AC789" s="550"/>
      <c r="AD789" s="550"/>
      <c r="AE789" s="550"/>
      <c r="AF789" s="550"/>
      <c r="AG789" s="550"/>
    </row>
    <row r="790" spans="1:33">
      <c r="A790" s="573"/>
      <c r="B790" s="573"/>
      <c r="C790" s="573"/>
      <c r="D790" s="573"/>
      <c r="E790" s="573"/>
      <c r="F790" s="573"/>
      <c r="G790" s="573"/>
      <c r="H790" s="550"/>
      <c r="J790" s="574"/>
      <c r="Q790" s="550"/>
      <c r="R790" s="550"/>
      <c r="S790" s="550"/>
      <c r="T790" s="550"/>
      <c r="U790" s="550"/>
      <c r="V790" s="550"/>
      <c r="W790" s="550"/>
      <c r="X790" s="550"/>
      <c r="Y790" s="550"/>
      <c r="Z790" s="550"/>
      <c r="AA790" s="550"/>
      <c r="AB790" s="550"/>
      <c r="AC790" s="550"/>
      <c r="AD790" s="550"/>
      <c r="AE790" s="550"/>
      <c r="AF790" s="550"/>
      <c r="AG790" s="550"/>
    </row>
    <row r="791" spans="1:33">
      <c r="A791" s="573"/>
      <c r="B791" s="573"/>
      <c r="C791" s="573"/>
      <c r="D791" s="573"/>
      <c r="E791" s="573"/>
      <c r="F791" s="573"/>
      <c r="G791" s="573"/>
      <c r="H791" s="550"/>
      <c r="J791" s="574"/>
      <c r="Q791" s="550"/>
      <c r="R791" s="550"/>
      <c r="S791" s="550"/>
      <c r="T791" s="550"/>
      <c r="U791" s="550"/>
      <c r="V791" s="550"/>
      <c r="W791" s="550"/>
      <c r="X791" s="550"/>
      <c r="Y791" s="550"/>
      <c r="Z791" s="550"/>
      <c r="AA791" s="550"/>
      <c r="AB791" s="550"/>
      <c r="AC791" s="550"/>
      <c r="AD791" s="550"/>
      <c r="AE791" s="550"/>
      <c r="AF791" s="550"/>
      <c r="AG791" s="550"/>
    </row>
    <row r="792" spans="1:33">
      <c r="A792" s="573"/>
      <c r="B792" s="573"/>
      <c r="C792" s="573"/>
      <c r="D792" s="573"/>
      <c r="E792" s="573"/>
      <c r="F792" s="573"/>
      <c r="G792" s="573"/>
      <c r="H792" s="550"/>
      <c r="J792" s="574"/>
      <c r="Q792" s="550"/>
      <c r="R792" s="550"/>
      <c r="S792" s="550"/>
      <c r="T792" s="550"/>
      <c r="U792" s="550"/>
      <c r="V792" s="550"/>
      <c r="W792" s="550"/>
      <c r="X792" s="550"/>
      <c r="Y792" s="550"/>
      <c r="Z792" s="550"/>
      <c r="AA792" s="550"/>
      <c r="AB792" s="550"/>
      <c r="AC792" s="550"/>
      <c r="AD792" s="550"/>
      <c r="AE792" s="550"/>
      <c r="AF792" s="550"/>
      <c r="AG792" s="550"/>
    </row>
    <row r="793" spans="1:33">
      <c r="A793" s="573"/>
      <c r="B793" s="573"/>
      <c r="C793" s="573"/>
      <c r="D793" s="573"/>
      <c r="E793" s="573"/>
      <c r="F793" s="573"/>
      <c r="G793" s="573"/>
      <c r="H793" s="550"/>
      <c r="J793" s="574"/>
      <c r="Q793" s="550"/>
      <c r="R793" s="550"/>
      <c r="S793" s="550"/>
      <c r="T793" s="550"/>
      <c r="U793" s="550"/>
      <c r="V793" s="550"/>
      <c r="W793" s="550"/>
      <c r="X793" s="550"/>
      <c r="Y793" s="550"/>
      <c r="Z793" s="550"/>
      <c r="AA793" s="550"/>
      <c r="AB793" s="550"/>
      <c r="AC793" s="550"/>
      <c r="AD793" s="550"/>
      <c r="AE793" s="550"/>
      <c r="AF793" s="550"/>
      <c r="AG793" s="550"/>
    </row>
    <row r="794" spans="1:33">
      <c r="A794" s="573"/>
      <c r="B794" s="573"/>
      <c r="C794" s="573"/>
      <c r="D794" s="573"/>
      <c r="E794" s="573"/>
      <c r="F794" s="573"/>
      <c r="G794" s="573"/>
      <c r="H794" s="550"/>
      <c r="J794" s="574"/>
      <c r="Q794" s="550"/>
      <c r="R794" s="550"/>
      <c r="S794" s="550"/>
      <c r="T794" s="550"/>
      <c r="U794" s="550"/>
      <c r="V794" s="550"/>
      <c r="W794" s="550"/>
      <c r="X794" s="550"/>
      <c r="Y794" s="550"/>
      <c r="Z794" s="550"/>
      <c r="AA794" s="550"/>
      <c r="AB794" s="550"/>
      <c r="AC794" s="550"/>
      <c r="AD794" s="550"/>
      <c r="AE794" s="550"/>
      <c r="AF794" s="550"/>
      <c r="AG794" s="550"/>
    </row>
    <row r="795" spans="1:33">
      <c r="A795" s="573"/>
      <c r="B795" s="573"/>
      <c r="C795" s="573"/>
      <c r="D795" s="573"/>
      <c r="E795" s="573"/>
      <c r="F795" s="573"/>
      <c r="G795" s="573"/>
      <c r="H795" s="550"/>
      <c r="J795" s="574"/>
      <c r="Q795" s="550"/>
      <c r="R795" s="550"/>
      <c r="S795" s="550"/>
      <c r="T795" s="550"/>
      <c r="U795" s="550"/>
      <c r="V795" s="550"/>
      <c r="W795" s="550"/>
      <c r="X795" s="550"/>
      <c r="Y795" s="550"/>
      <c r="Z795" s="550"/>
      <c r="AA795" s="550"/>
      <c r="AB795" s="550"/>
      <c r="AC795" s="550"/>
      <c r="AD795" s="550"/>
      <c r="AE795" s="550"/>
      <c r="AF795" s="550"/>
      <c r="AG795" s="550"/>
    </row>
    <row r="796" spans="1:33">
      <c r="A796" s="573"/>
      <c r="B796" s="573"/>
      <c r="C796" s="573"/>
      <c r="D796" s="573"/>
      <c r="E796" s="573"/>
      <c r="F796" s="573"/>
      <c r="G796" s="573"/>
      <c r="H796" s="550"/>
      <c r="J796" s="574"/>
      <c r="Q796" s="550"/>
      <c r="R796" s="550"/>
      <c r="S796" s="550"/>
      <c r="T796" s="550"/>
      <c r="U796" s="550"/>
      <c r="V796" s="550"/>
      <c r="W796" s="550"/>
      <c r="X796" s="550"/>
      <c r="Y796" s="550"/>
      <c r="Z796" s="550"/>
      <c r="AA796" s="550"/>
      <c r="AB796" s="550"/>
      <c r="AC796" s="550"/>
      <c r="AD796" s="550"/>
      <c r="AE796" s="550"/>
      <c r="AF796" s="550"/>
      <c r="AG796" s="550"/>
    </row>
    <row r="797" spans="1:33">
      <c r="A797" s="573"/>
      <c r="B797" s="573"/>
      <c r="C797" s="573"/>
      <c r="D797" s="573"/>
      <c r="E797" s="573"/>
      <c r="F797" s="573"/>
      <c r="G797" s="573"/>
      <c r="H797" s="550"/>
      <c r="J797" s="574"/>
      <c r="Q797" s="550"/>
      <c r="R797" s="550"/>
      <c r="S797" s="550"/>
      <c r="T797" s="550"/>
      <c r="U797" s="550"/>
      <c r="V797" s="550"/>
      <c r="W797" s="550"/>
      <c r="X797" s="550"/>
      <c r="Y797" s="550"/>
      <c r="Z797" s="550"/>
      <c r="AA797" s="550"/>
      <c r="AB797" s="550"/>
      <c r="AC797" s="550"/>
      <c r="AD797" s="550"/>
      <c r="AE797" s="550"/>
      <c r="AF797" s="550"/>
      <c r="AG797" s="550"/>
    </row>
    <row r="798" spans="1:33">
      <c r="A798" s="573"/>
      <c r="B798" s="573"/>
      <c r="C798" s="573"/>
      <c r="D798" s="573"/>
      <c r="E798" s="573"/>
      <c r="F798" s="573"/>
      <c r="G798" s="573"/>
      <c r="H798" s="550"/>
      <c r="J798" s="574"/>
      <c r="Q798" s="550"/>
      <c r="R798" s="550"/>
      <c r="S798" s="550"/>
      <c r="T798" s="550"/>
      <c r="U798" s="550"/>
      <c r="V798" s="550"/>
      <c r="W798" s="550"/>
      <c r="X798" s="550"/>
      <c r="Y798" s="550"/>
      <c r="Z798" s="550"/>
      <c r="AA798" s="550"/>
      <c r="AB798" s="550"/>
      <c r="AC798" s="550"/>
      <c r="AD798" s="550"/>
      <c r="AE798" s="550"/>
      <c r="AF798" s="550"/>
      <c r="AG798" s="550"/>
    </row>
    <row r="799" spans="1:33">
      <c r="A799" s="573"/>
      <c r="B799" s="573"/>
      <c r="C799" s="573"/>
      <c r="D799" s="573"/>
      <c r="E799" s="573"/>
      <c r="F799" s="573"/>
      <c r="G799" s="573"/>
      <c r="H799" s="550"/>
      <c r="J799" s="574"/>
      <c r="Q799" s="550"/>
      <c r="R799" s="550"/>
      <c r="S799" s="550"/>
      <c r="T799" s="550"/>
      <c r="U799" s="550"/>
      <c r="V799" s="550"/>
      <c r="W799" s="550"/>
      <c r="X799" s="550"/>
      <c r="Y799" s="550"/>
      <c r="Z799" s="550"/>
      <c r="AA799" s="550"/>
      <c r="AB799" s="550"/>
      <c r="AC799" s="550"/>
      <c r="AD799" s="550"/>
      <c r="AE799" s="550"/>
      <c r="AF799" s="550"/>
      <c r="AG799" s="550"/>
    </row>
    <row r="800" spans="1:33">
      <c r="A800" s="573"/>
      <c r="B800" s="573"/>
      <c r="C800" s="573"/>
      <c r="D800" s="573"/>
      <c r="E800" s="573"/>
      <c r="F800" s="573"/>
      <c r="G800" s="573"/>
      <c r="H800" s="550"/>
      <c r="J800" s="574"/>
      <c r="Q800" s="550"/>
      <c r="R800" s="550"/>
      <c r="S800" s="550"/>
      <c r="T800" s="550"/>
      <c r="U800" s="550"/>
      <c r="V800" s="550"/>
      <c r="W800" s="550"/>
      <c r="X800" s="550"/>
      <c r="Y800" s="550"/>
      <c r="Z800" s="550"/>
      <c r="AA800" s="550"/>
      <c r="AB800" s="550"/>
      <c r="AC800" s="550"/>
      <c r="AD800" s="550"/>
      <c r="AE800" s="550"/>
      <c r="AF800" s="550"/>
      <c r="AG800" s="550"/>
    </row>
    <row r="801" spans="1:33">
      <c r="A801" s="573"/>
      <c r="B801" s="573"/>
      <c r="C801" s="573"/>
      <c r="D801" s="573"/>
      <c r="E801" s="573"/>
      <c r="F801" s="573"/>
      <c r="G801" s="573"/>
      <c r="H801" s="550"/>
      <c r="J801" s="574"/>
      <c r="Q801" s="550"/>
      <c r="R801" s="550"/>
      <c r="S801" s="550"/>
      <c r="T801" s="550"/>
      <c r="U801" s="550"/>
      <c r="V801" s="550"/>
      <c r="W801" s="550"/>
      <c r="X801" s="550"/>
      <c r="Y801" s="550"/>
      <c r="Z801" s="550"/>
      <c r="AA801" s="550"/>
      <c r="AB801" s="550"/>
      <c r="AC801" s="550"/>
      <c r="AD801" s="550"/>
      <c r="AE801" s="550"/>
      <c r="AF801" s="550"/>
      <c r="AG801" s="550"/>
    </row>
    <row r="802" spans="1:33">
      <c r="A802" s="573"/>
      <c r="B802" s="573"/>
      <c r="C802" s="573"/>
      <c r="D802" s="573"/>
      <c r="E802" s="573"/>
      <c r="F802" s="573"/>
      <c r="G802" s="573"/>
      <c r="H802" s="550"/>
      <c r="J802" s="574"/>
      <c r="Q802" s="550"/>
      <c r="R802" s="550"/>
      <c r="S802" s="550"/>
      <c r="T802" s="550"/>
      <c r="U802" s="550"/>
      <c r="V802" s="550"/>
      <c r="W802" s="550"/>
      <c r="X802" s="550"/>
      <c r="Y802" s="550"/>
      <c r="Z802" s="550"/>
      <c r="AA802" s="550"/>
      <c r="AB802" s="550"/>
      <c r="AC802" s="550"/>
      <c r="AD802" s="550"/>
      <c r="AE802" s="550"/>
      <c r="AF802" s="550"/>
      <c r="AG802" s="550"/>
    </row>
    <row r="803" spans="1:33">
      <c r="A803" s="573"/>
      <c r="B803" s="573"/>
      <c r="C803" s="573"/>
      <c r="D803" s="573"/>
      <c r="E803" s="573"/>
      <c r="F803" s="573"/>
      <c r="G803" s="573"/>
      <c r="H803" s="550"/>
      <c r="J803" s="574"/>
      <c r="Q803" s="550"/>
      <c r="R803" s="550"/>
      <c r="S803" s="550"/>
      <c r="T803" s="550"/>
      <c r="U803" s="550"/>
      <c r="V803" s="550"/>
      <c r="W803" s="550"/>
      <c r="X803" s="550"/>
      <c r="Y803" s="550"/>
      <c r="Z803" s="550"/>
      <c r="AA803" s="550"/>
      <c r="AB803" s="550"/>
      <c r="AC803" s="550"/>
      <c r="AD803" s="550"/>
      <c r="AE803" s="550"/>
      <c r="AF803" s="550"/>
      <c r="AG803" s="550"/>
    </row>
    <row r="804" spans="1:33">
      <c r="A804" s="573"/>
      <c r="B804" s="573"/>
      <c r="C804" s="573"/>
      <c r="D804" s="573"/>
      <c r="E804" s="573"/>
      <c r="F804" s="573"/>
      <c r="G804" s="573"/>
      <c r="H804" s="550"/>
      <c r="J804" s="574"/>
      <c r="Q804" s="550"/>
      <c r="R804" s="550"/>
      <c r="S804" s="550"/>
      <c r="T804" s="550"/>
      <c r="U804" s="550"/>
      <c r="V804" s="550"/>
      <c r="W804" s="550"/>
      <c r="X804" s="550"/>
      <c r="Y804" s="550"/>
      <c r="Z804" s="550"/>
      <c r="AA804" s="550"/>
      <c r="AB804" s="550"/>
      <c r="AC804" s="550"/>
      <c r="AD804" s="550"/>
      <c r="AE804" s="550"/>
      <c r="AF804" s="550"/>
      <c r="AG804" s="550"/>
    </row>
    <row r="805" spans="1:33">
      <c r="A805" s="573"/>
      <c r="B805" s="573"/>
      <c r="C805" s="573"/>
      <c r="D805" s="573"/>
      <c r="E805" s="573"/>
      <c r="F805" s="573"/>
      <c r="G805" s="573"/>
      <c r="H805" s="550"/>
      <c r="J805" s="574"/>
      <c r="Q805" s="550"/>
      <c r="R805" s="550"/>
      <c r="S805" s="550"/>
      <c r="T805" s="550"/>
      <c r="U805" s="550"/>
      <c r="V805" s="550"/>
      <c r="W805" s="550"/>
      <c r="X805" s="550"/>
      <c r="Y805" s="550"/>
      <c r="Z805" s="550"/>
      <c r="AA805" s="550"/>
      <c r="AB805" s="550"/>
      <c r="AC805" s="550"/>
      <c r="AD805" s="550"/>
      <c r="AE805" s="550"/>
      <c r="AF805" s="550"/>
      <c r="AG805" s="550"/>
    </row>
    <row r="806" spans="1:33">
      <c r="A806" s="573"/>
      <c r="B806" s="573"/>
      <c r="C806" s="573"/>
      <c r="D806" s="573"/>
      <c r="E806" s="573"/>
      <c r="F806" s="573"/>
      <c r="G806" s="573"/>
      <c r="H806" s="550"/>
      <c r="J806" s="574"/>
      <c r="Q806" s="550"/>
      <c r="R806" s="550"/>
      <c r="S806" s="550"/>
      <c r="T806" s="550"/>
      <c r="U806" s="550"/>
      <c r="V806" s="550"/>
      <c r="W806" s="550"/>
      <c r="X806" s="550"/>
      <c r="Y806" s="550"/>
      <c r="Z806" s="550"/>
      <c r="AA806" s="550"/>
      <c r="AB806" s="550"/>
      <c r="AC806" s="550"/>
      <c r="AD806" s="550"/>
      <c r="AE806" s="550"/>
      <c r="AF806" s="550"/>
      <c r="AG806" s="550"/>
    </row>
    <row r="807" spans="1:33">
      <c r="A807" s="573"/>
      <c r="B807" s="573"/>
      <c r="C807" s="573"/>
      <c r="D807" s="573"/>
      <c r="E807" s="573"/>
      <c r="F807" s="573"/>
      <c r="G807" s="573"/>
      <c r="H807" s="550"/>
      <c r="J807" s="574"/>
      <c r="Q807" s="550"/>
      <c r="R807" s="550"/>
      <c r="S807" s="550"/>
      <c r="T807" s="550"/>
      <c r="U807" s="550"/>
      <c r="V807" s="550"/>
      <c r="W807" s="550"/>
      <c r="X807" s="550"/>
      <c r="Y807" s="550"/>
      <c r="Z807" s="550"/>
      <c r="AA807" s="550"/>
      <c r="AB807" s="550"/>
      <c r="AC807" s="550"/>
      <c r="AD807" s="550"/>
      <c r="AE807" s="550"/>
      <c r="AF807" s="550"/>
      <c r="AG807" s="550"/>
    </row>
    <row r="808" spans="1:33">
      <c r="A808" s="573"/>
      <c r="B808" s="573"/>
      <c r="C808" s="573"/>
      <c r="D808" s="573"/>
      <c r="E808" s="573"/>
      <c r="F808" s="573"/>
      <c r="G808" s="573"/>
      <c r="H808" s="550"/>
      <c r="J808" s="574"/>
      <c r="Q808" s="550"/>
      <c r="R808" s="550"/>
      <c r="S808" s="550"/>
      <c r="T808" s="550"/>
      <c r="U808" s="550"/>
      <c r="V808" s="550"/>
      <c r="W808" s="550"/>
      <c r="X808" s="550"/>
      <c r="Y808" s="550"/>
      <c r="Z808" s="550"/>
      <c r="AA808" s="550"/>
      <c r="AB808" s="550"/>
      <c r="AC808" s="550"/>
      <c r="AD808" s="550"/>
      <c r="AE808" s="550"/>
      <c r="AF808" s="550"/>
      <c r="AG808" s="550"/>
    </row>
    <row r="809" spans="1:33">
      <c r="A809" s="573"/>
      <c r="B809" s="573"/>
      <c r="C809" s="573"/>
      <c r="D809" s="573"/>
      <c r="E809" s="573"/>
      <c r="F809" s="573"/>
      <c r="G809" s="573"/>
      <c r="H809" s="550"/>
      <c r="J809" s="574"/>
      <c r="Q809" s="550"/>
      <c r="R809" s="550"/>
      <c r="S809" s="550"/>
      <c r="T809" s="550"/>
      <c r="U809" s="550"/>
      <c r="V809" s="550"/>
      <c r="W809" s="550"/>
      <c r="X809" s="550"/>
      <c r="Y809" s="550"/>
      <c r="Z809" s="550"/>
      <c r="AA809" s="550"/>
      <c r="AB809" s="550"/>
      <c r="AC809" s="550"/>
      <c r="AD809" s="550"/>
      <c r="AE809" s="550"/>
      <c r="AF809" s="550"/>
      <c r="AG809" s="550"/>
    </row>
    <row r="810" spans="1:33">
      <c r="A810" s="573"/>
      <c r="B810" s="573"/>
      <c r="C810" s="573"/>
      <c r="D810" s="573"/>
      <c r="E810" s="573"/>
      <c r="F810" s="573"/>
      <c r="G810" s="573"/>
      <c r="H810" s="550"/>
      <c r="J810" s="574"/>
      <c r="Q810" s="550"/>
      <c r="R810" s="550"/>
      <c r="S810" s="550"/>
      <c r="T810" s="550"/>
      <c r="U810" s="550"/>
      <c r="V810" s="550"/>
      <c r="W810" s="550"/>
      <c r="X810" s="550"/>
      <c r="Y810" s="550"/>
      <c r="Z810" s="550"/>
      <c r="AA810" s="550"/>
      <c r="AB810" s="550"/>
      <c r="AC810" s="550"/>
      <c r="AD810" s="550"/>
      <c r="AE810" s="550"/>
      <c r="AF810" s="550"/>
      <c r="AG810" s="550"/>
    </row>
    <row r="811" spans="1:33">
      <c r="A811" s="573"/>
      <c r="B811" s="573"/>
      <c r="C811" s="573"/>
      <c r="D811" s="573"/>
      <c r="E811" s="573"/>
      <c r="F811" s="573"/>
      <c r="G811" s="573"/>
      <c r="H811" s="550"/>
      <c r="J811" s="574"/>
      <c r="Q811" s="550"/>
      <c r="R811" s="550"/>
      <c r="S811" s="550"/>
      <c r="T811" s="550"/>
      <c r="U811" s="550"/>
      <c r="V811" s="550"/>
      <c r="W811" s="550"/>
      <c r="X811" s="550"/>
      <c r="Y811" s="550"/>
      <c r="Z811" s="550"/>
      <c r="AA811" s="550"/>
      <c r="AB811" s="550"/>
      <c r="AC811" s="550"/>
      <c r="AD811" s="550"/>
      <c r="AE811" s="550"/>
      <c r="AF811" s="550"/>
      <c r="AG811" s="550"/>
    </row>
    <row r="812" spans="1:33">
      <c r="A812" s="573"/>
      <c r="B812" s="573"/>
      <c r="C812" s="573"/>
      <c r="D812" s="573"/>
      <c r="E812" s="573"/>
      <c r="F812" s="573"/>
      <c r="G812" s="573"/>
      <c r="H812" s="550"/>
      <c r="J812" s="574"/>
      <c r="Q812" s="550"/>
      <c r="R812" s="550"/>
      <c r="S812" s="550"/>
      <c r="T812" s="550"/>
      <c r="U812" s="550"/>
      <c r="V812" s="550"/>
      <c r="W812" s="550"/>
      <c r="X812" s="550"/>
      <c r="Y812" s="550"/>
      <c r="Z812" s="550"/>
      <c r="AA812" s="550"/>
      <c r="AB812" s="550"/>
      <c r="AC812" s="550"/>
      <c r="AD812" s="550"/>
      <c r="AE812" s="550"/>
      <c r="AF812" s="550"/>
      <c r="AG812" s="550"/>
    </row>
    <row r="813" spans="1:33">
      <c r="A813" s="573"/>
      <c r="B813" s="573"/>
      <c r="C813" s="573"/>
      <c r="D813" s="573"/>
      <c r="E813" s="573"/>
      <c r="F813" s="573"/>
      <c r="G813" s="573"/>
      <c r="H813" s="550"/>
      <c r="J813" s="574"/>
      <c r="Q813" s="550"/>
      <c r="R813" s="550"/>
      <c r="S813" s="550"/>
      <c r="T813" s="550"/>
      <c r="U813" s="550"/>
      <c r="V813" s="550"/>
      <c r="W813" s="550"/>
      <c r="X813" s="550"/>
      <c r="Y813" s="550"/>
      <c r="Z813" s="550"/>
      <c r="AA813" s="550"/>
      <c r="AB813" s="550"/>
      <c r="AC813" s="550"/>
      <c r="AD813" s="550"/>
      <c r="AE813" s="550"/>
      <c r="AF813" s="550"/>
      <c r="AG813" s="550"/>
    </row>
    <row r="814" spans="1:33">
      <c r="A814" s="573"/>
      <c r="B814" s="573"/>
      <c r="C814" s="573"/>
      <c r="D814" s="573"/>
      <c r="E814" s="573"/>
      <c r="F814" s="573"/>
      <c r="G814" s="573"/>
      <c r="H814" s="550"/>
      <c r="J814" s="574"/>
      <c r="Q814" s="550"/>
      <c r="R814" s="550"/>
      <c r="S814" s="550"/>
      <c r="T814" s="550"/>
      <c r="U814" s="550"/>
      <c r="V814" s="550"/>
      <c r="W814" s="550"/>
      <c r="X814" s="550"/>
      <c r="Y814" s="550"/>
      <c r="Z814" s="550"/>
      <c r="AA814" s="550"/>
      <c r="AB814" s="550"/>
      <c r="AC814" s="550"/>
      <c r="AD814" s="550"/>
      <c r="AE814" s="550"/>
      <c r="AF814" s="550"/>
      <c r="AG814" s="550"/>
    </row>
    <row r="815" spans="1:33">
      <c r="A815" s="573"/>
      <c r="B815" s="573"/>
      <c r="C815" s="573"/>
      <c r="D815" s="573"/>
      <c r="E815" s="573"/>
      <c r="F815" s="573"/>
      <c r="G815" s="573"/>
      <c r="H815" s="550"/>
      <c r="J815" s="574"/>
      <c r="Q815" s="550"/>
      <c r="R815" s="550"/>
      <c r="S815" s="550"/>
      <c r="T815" s="550"/>
      <c r="U815" s="550"/>
      <c r="V815" s="550"/>
      <c r="W815" s="550"/>
      <c r="X815" s="550"/>
      <c r="Y815" s="550"/>
      <c r="Z815" s="550"/>
      <c r="AA815" s="550"/>
      <c r="AB815" s="550"/>
      <c r="AC815" s="550"/>
      <c r="AD815" s="550"/>
      <c r="AE815" s="550"/>
      <c r="AF815" s="550"/>
      <c r="AG815" s="550"/>
    </row>
    <row r="816" spans="1:33">
      <c r="A816" s="573"/>
      <c r="B816" s="573"/>
      <c r="C816" s="573"/>
      <c r="D816" s="573"/>
      <c r="E816" s="573"/>
      <c r="F816" s="573"/>
      <c r="G816" s="573"/>
      <c r="H816" s="550"/>
      <c r="J816" s="574"/>
      <c r="Q816" s="550"/>
      <c r="R816" s="550"/>
      <c r="S816" s="550"/>
      <c r="T816" s="550"/>
      <c r="U816" s="550"/>
      <c r="V816" s="550"/>
      <c r="W816" s="550"/>
      <c r="X816" s="550"/>
      <c r="Y816" s="550"/>
      <c r="Z816" s="550"/>
      <c r="AA816" s="550"/>
      <c r="AB816" s="550"/>
      <c r="AC816" s="550"/>
      <c r="AD816" s="550"/>
      <c r="AE816" s="550"/>
      <c r="AF816" s="550"/>
      <c r="AG816" s="550"/>
    </row>
    <row r="817" spans="1:33">
      <c r="A817" s="573"/>
      <c r="B817" s="573"/>
      <c r="C817" s="573"/>
      <c r="D817" s="573"/>
      <c r="E817" s="573"/>
      <c r="F817" s="573"/>
      <c r="G817" s="573"/>
      <c r="H817" s="550"/>
      <c r="J817" s="574"/>
      <c r="Q817" s="550"/>
      <c r="R817" s="550"/>
      <c r="S817" s="550"/>
      <c r="T817" s="550"/>
      <c r="U817" s="550"/>
      <c r="V817" s="550"/>
      <c r="W817" s="550"/>
      <c r="X817" s="550"/>
      <c r="Y817" s="550"/>
      <c r="Z817" s="550"/>
      <c r="AA817" s="550"/>
      <c r="AB817" s="550"/>
      <c r="AC817" s="550"/>
      <c r="AD817" s="550"/>
      <c r="AE817" s="550"/>
      <c r="AF817" s="550"/>
      <c r="AG817" s="550"/>
    </row>
    <row r="818" spans="1:33">
      <c r="A818" s="573"/>
      <c r="B818" s="573"/>
      <c r="C818" s="573"/>
      <c r="D818" s="573"/>
      <c r="E818" s="573"/>
      <c r="F818" s="573"/>
      <c r="G818" s="573"/>
      <c r="H818" s="550"/>
      <c r="J818" s="574"/>
      <c r="Q818" s="550"/>
      <c r="R818" s="550"/>
      <c r="S818" s="550"/>
      <c r="T818" s="550"/>
      <c r="U818" s="550"/>
      <c r="V818" s="550"/>
      <c r="W818" s="550"/>
      <c r="X818" s="550"/>
      <c r="Y818" s="550"/>
      <c r="Z818" s="550"/>
      <c r="AA818" s="550"/>
      <c r="AB818" s="550"/>
      <c r="AC818" s="550"/>
      <c r="AD818" s="550"/>
      <c r="AE818" s="550"/>
      <c r="AF818" s="550"/>
      <c r="AG818" s="550"/>
    </row>
    <row r="819" spans="1:33">
      <c r="A819" s="573"/>
      <c r="B819" s="573"/>
      <c r="C819" s="573"/>
      <c r="D819" s="573"/>
      <c r="E819" s="573"/>
      <c r="F819" s="573"/>
      <c r="G819" s="573"/>
      <c r="H819" s="550"/>
      <c r="J819" s="574"/>
      <c r="Q819" s="550"/>
      <c r="R819" s="550"/>
      <c r="S819" s="550"/>
      <c r="T819" s="550"/>
      <c r="U819" s="550"/>
      <c r="V819" s="550"/>
      <c r="W819" s="550"/>
      <c r="X819" s="550"/>
      <c r="Y819" s="550"/>
      <c r="Z819" s="550"/>
      <c r="AA819" s="550"/>
      <c r="AB819" s="550"/>
      <c r="AC819" s="550"/>
      <c r="AD819" s="550"/>
      <c r="AE819" s="550"/>
      <c r="AF819" s="550"/>
      <c r="AG819" s="550"/>
    </row>
    <row r="820" spans="1:33">
      <c r="A820" s="573"/>
      <c r="B820" s="573"/>
      <c r="C820" s="573"/>
      <c r="D820" s="573"/>
      <c r="E820" s="573"/>
      <c r="F820" s="573"/>
      <c r="G820" s="573"/>
      <c r="H820" s="550"/>
      <c r="J820" s="574"/>
      <c r="Q820" s="550"/>
      <c r="R820" s="550"/>
      <c r="S820" s="550"/>
      <c r="T820" s="550"/>
      <c r="U820" s="550"/>
      <c r="V820" s="550"/>
      <c r="W820" s="550"/>
      <c r="X820" s="550"/>
      <c r="Y820" s="550"/>
      <c r="Z820" s="550"/>
      <c r="AA820" s="550"/>
      <c r="AB820" s="550"/>
      <c r="AC820" s="550"/>
      <c r="AD820" s="550"/>
      <c r="AE820" s="550"/>
      <c r="AF820" s="550"/>
      <c r="AG820" s="550"/>
    </row>
    <row r="821" spans="1:33">
      <c r="A821" s="573"/>
      <c r="B821" s="573"/>
      <c r="C821" s="573"/>
      <c r="D821" s="573"/>
      <c r="E821" s="573"/>
      <c r="F821" s="573"/>
      <c r="G821" s="573"/>
      <c r="H821" s="550"/>
      <c r="J821" s="574"/>
      <c r="Q821" s="550"/>
      <c r="R821" s="550"/>
      <c r="S821" s="550"/>
      <c r="T821" s="550"/>
      <c r="U821" s="550"/>
      <c r="V821" s="550"/>
      <c r="W821" s="550"/>
      <c r="X821" s="550"/>
      <c r="Y821" s="550"/>
      <c r="Z821" s="550"/>
      <c r="AA821" s="550"/>
      <c r="AB821" s="550"/>
      <c r="AC821" s="550"/>
      <c r="AD821" s="550"/>
      <c r="AE821" s="550"/>
      <c r="AF821" s="550"/>
      <c r="AG821" s="550"/>
    </row>
    <row r="822" spans="1:33">
      <c r="A822" s="573"/>
      <c r="B822" s="573"/>
      <c r="C822" s="573"/>
      <c r="D822" s="573"/>
      <c r="E822" s="573"/>
      <c r="F822" s="573"/>
      <c r="G822" s="573"/>
      <c r="H822" s="550"/>
      <c r="J822" s="574"/>
      <c r="Q822" s="550"/>
      <c r="R822" s="550"/>
      <c r="S822" s="550"/>
      <c r="T822" s="550"/>
      <c r="U822" s="550"/>
      <c r="V822" s="550"/>
      <c r="W822" s="550"/>
      <c r="X822" s="550"/>
      <c r="Y822" s="550"/>
      <c r="Z822" s="550"/>
      <c r="AA822" s="550"/>
      <c r="AB822" s="550"/>
      <c r="AC822" s="550"/>
      <c r="AD822" s="550"/>
      <c r="AE822" s="550"/>
      <c r="AF822" s="550"/>
      <c r="AG822" s="550"/>
    </row>
    <row r="823" spans="1:33">
      <c r="A823" s="573"/>
      <c r="B823" s="573"/>
      <c r="C823" s="573"/>
      <c r="D823" s="573"/>
      <c r="E823" s="573"/>
      <c r="F823" s="573"/>
      <c r="G823" s="573"/>
      <c r="H823" s="550"/>
      <c r="J823" s="574"/>
      <c r="Q823" s="550"/>
      <c r="R823" s="550"/>
      <c r="S823" s="550"/>
      <c r="T823" s="550"/>
      <c r="U823" s="550"/>
      <c r="V823" s="550"/>
      <c r="W823" s="550"/>
      <c r="X823" s="550"/>
      <c r="Y823" s="550"/>
      <c r="Z823" s="550"/>
      <c r="AA823" s="550"/>
      <c r="AB823" s="550"/>
      <c r="AC823" s="550"/>
      <c r="AD823" s="550"/>
      <c r="AE823" s="550"/>
      <c r="AF823" s="550"/>
      <c r="AG823" s="550"/>
    </row>
    <row r="824" spans="1:33">
      <c r="A824" s="573"/>
      <c r="B824" s="573"/>
      <c r="C824" s="573"/>
      <c r="D824" s="573"/>
      <c r="E824" s="573"/>
      <c r="F824" s="573"/>
      <c r="G824" s="573"/>
      <c r="H824" s="550"/>
      <c r="J824" s="574"/>
      <c r="Q824" s="550"/>
      <c r="R824" s="550"/>
      <c r="S824" s="550"/>
      <c r="T824" s="550"/>
      <c r="U824" s="550"/>
      <c r="V824" s="550"/>
      <c r="W824" s="550"/>
      <c r="X824" s="550"/>
      <c r="Y824" s="550"/>
      <c r="Z824" s="550"/>
      <c r="AA824" s="550"/>
      <c r="AB824" s="550"/>
      <c r="AC824" s="550"/>
      <c r="AD824" s="550"/>
      <c r="AE824" s="550"/>
      <c r="AF824" s="550"/>
      <c r="AG824" s="550"/>
    </row>
    <row r="825" spans="1:33">
      <c r="A825" s="573"/>
      <c r="B825" s="573"/>
      <c r="C825" s="573"/>
      <c r="D825" s="573"/>
      <c r="E825" s="573"/>
      <c r="F825" s="573"/>
      <c r="G825" s="573"/>
      <c r="H825" s="550"/>
      <c r="J825" s="574"/>
      <c r="Q825" s="550"/>
      <c r="R825" s="550"/>
      <c r="S825" s="550"/>
      <c r="T825" s="550"/>
      <c r="U825" s="550"/>
      <c r="V825" s="550"/>
      <c r="W825" s="550"/>
      <c r="X825" s="550"/>
      <c r="Y825" s="550"/>
      <c r="Z825" s="550"/>
      <c r="AA825" s="550"/>
      <c r="AB825" s="550"/>
      <c r="AC825" s="550"/>
      <c r="AD825" s="550"/>
      <c r="AE825" s="550"/>
      <c r="AF825" s="550"/>
      <c r="AG825" s="550"/>
    </row>
    <row r="826" spans="1:33">
      <c r="A826" s="573"/>
      <c r="B826" s="573"/>
      <c r="C826" s="573"/>
      <c r="D826" s="573"/>
      <c r="E826" s="573"/>
      <c r="F826" s="573"/>
      <c r="G826" s="573"/>
      <c r="H826" s="550"/>
      <c r="J826" s="574"/>
      <c r="Q826" s="550"/>
      <c r="R826" s="550"/>
      <c r="S826" s="550"/>
      <c r="T826" s="550"/>
      <c r="U826" s="550"/>
      <c r="V826" s="550"/>
      <c r="W826" s="550"/>
      <c r="X826" s="550"/>
      <c r="Y826" s="550"/>
      <c r="Z826" s="550"/>
      <c r="AA826" s="550"/>
      <c r="AB826" s="550"/>
      <c r="AC826" s="550"/>
      <c r="AD826" s="550"/>
      <c r="AE826" s="550"/>
      <c r="AF826" s="550"/>
      <c r="AG826" s="550"/>
    </row>
    <row r="827" spans="1:33">
      <c r="A827" s="573"/>
      <c r="B827" s="573"/>
      <c r="C827" s="573"/>
      <c r="D827" s="573"/>
      <c r="E827" s="573"/>
      <c r="F827" s="573"/>
      <c r="G827" s="573"/>
      <c r="H827" s="550"/>
      <c r="J827" s="574"/>
      <c r="Q827" s="550"/>
      <c r="R827" s="550"/>
      <c r="S827" s="550"/>
      <c r="T827" s="550"/>
      <c r="U827" s="550"/>
      <c r="V827" s="550"/>
      <c r="W827" s="550"/>
      <c r="X827" s="550"/>
      <c r="Y827" s="550"/>
      <c r="Z827" s="550"/>
      <c r="AA827" s="550"/>
      <c r="AB827" s="550"/>
      <c r="AC827" s="550"/>
      <c r="AD827" s="550"/>
      <c r="AE827" s="550"/>
      <c r="AF827" s="550"/>
      <c r="AG827" s="550"/>
    </row>
    <row r="828" spans="1:33">
      <c r="A828" s="573"/>
      <c r="B828" s="573"/>
      <c r="C828" s="573"/>
      <c r="D828" s="573"/>
      <c r="E828" s="573"/>
      <c r="F828" s="573"/>
      <c r="G828" s="573"/>
      <c r="H828" s="550"/>
      <c r="J828" s="574"/>
      <c r="Q828" s="550"/>
      <c r="R828" s="550"/>
      <c r="S828" s="550"/>
      <c r="T828" s="550"/>
      <c r="U828" s="550"/>
      <c r="V828" s="550"/>
      <c r="W828" s="550"/>
      <c r="X828" s="550"/>
      <c r="Y828" s="550"/>
      <c r="Z828" s="550"/>
      <c r="AA828" s="550"/>
      <c r="AB828" s="550"/>
      <c r="AC828" s="550"/>
      <c r="AD828" s="550"/>
      <c r="AE828" s="550"/>
      <c r="AF828" s="550"/>
      <c r="AG828" s="550"/>
    </row>
    <row r="829" spans="1:33">
      <c r="A829" s="573"/>
      <c r="B829" s="573"/>
      <c r="C829" s="573"/>
      <c r="D829" s="573"/>
      <c r="E829" s="573"/>
      <c r="F829" s="573"/>
      <c r="G829" s="573"/>
      <c r="H829" s="550"/>
      <c r="J829" s="574"/>
      <c r="Q829" s="550"/>
      <c r="R829" s="550"/>
      <c r="S829" s="550"/>
      <c r="T829" s="550"/>
      <c r="U829" s="550"/>
      <c r="V829" s="550"/>
      <c r="W829" s="550"/>
      <c r="X829" s="550"/>
      <c r="Y829" s="550"/>
      <c r="Z829" s="550"/>
      <c r="AA829" s="550"/>
      <c r="AB829" s="550"/>
      <c r="AC829" s="550"/>
      <c r="AD829" s="550"/>
      <c r="AE829" s="550"/>
      <c r="AF829" s="550"/>
      <c r="AG829" s="550"/>
    </row>
    <row r="830" spans="1:33">
      <c r="A830" s="573"/>
      <c r="B830" s="573"/>
      <c r="C830" s="573"/>
      <c r="D830" s="573"/>
      <c r="E830" s="573"/>
      <c r="F830" s="573"/>
      <c r="G830" s="573"/>
      <c r="H830" s="550"/>
      <c r="J830" s="574"/>
      <c r="Q830" s="550"/>
      <c r="R830" s="550"/>
      <c r="S830" s="550"/>
      <c r="T830" s="550"/>
      <c r="U830" s="550"/>
      <c r="V830" s="550"/>
      <c r="W830" s="550"/>
      <c r="X830" s="550"/>
      <c r="Y830" s="550"/>
      <c r="Z830" s="550"/>
      <c r="AA830" s="550"/>
      <c r="AB830" s="550"/>
      <c r="AC830" s="550"/>
      <c r="AD830" s="550"/>
      <c r="AE830" s="550"/>
      <c r="AF830" s="550"/>
      <c r="AG830" s="550"/>
    </row>
    <row r="831" spans="1:33">
      <c r="A831" s="573"/>
      <c r="B831" s="573"/>
      <c r="C831" s="573"/>
      <c r="D831" s="573"/>
      <c r="E831" s="573"/>
      <c r="F831" s="573"/>
      <c r="G831" s="573"/>
      <c r="H831" s="550"/>
      <c r="J831" s="574"/>
      <c r="Q831" s="550"/>
      <c r="R831" s="550"/>
      <c r="S831" s="550"/>
      <c r="T831" s="550"/>
      <c r="U831" s="550"/>
      <c r="V831" s="550"/>
      <c r="W831" s="550"/>
      <c r="X831" s="550"/>
      <c r="Y831" s="550"/>
      <c r="Z831" s="550"/>
      <c r="AA831" s="550"/>
      <c r="AB831" s="550"/>
      <c r="AC831" s="550"/>
      <c r="AD831" s="550"/>
      <c r="AE831" s="550"/>
      <c r="AF831" s="550"/>
      <c r="AG831" s="550"/>
    </row>
    <row r="832" spans="1:33">
      <c r="A832" s="573"/>
      <c r="B832" s="573"/>
      <c r="C832" s="573"/>
      <c r="D832" s="573"/>
      <c r="E832" s="573"/>
      <c r="F832" s="573"/>
      <c r="G832" s="573"/>
      <c r="H832" s="550"/>
      <c r="J832" s="574"/>
      <c r="Q832" s="550"/>
      <c r="R832" s="550"/>
      <c r="S832" s="550"/>
      <c r="T832" s="550"/>
      <c r="U832" s="550"/>
      <c r="V832" s="550"/>
      <c r="W832" s="550"/>
      <c r="X832" s="550"/>
      <c r="Y832" s="550"/>
      <c r="Z832" s="550"/>
      <c r="AA832" s="550"/>
      <c r="AB832" s="550"/>
      <c r="AC832" s="550"/>
      <c r="AD832" s="550"/>
      <c r="AE832" s="550"/>
      <c r="AF832" s="550"/>
      <c r="AG832" s="550"/>
    </row>
    <row r="833" spans="1:33">
      <c r="A833" s="573"/>
      <c r="B833" s="573"/>
      <c r="C833" s="573"/>
      <c r="D833" s="573"/>
      <c r="E833" s="573"/>
      <c r="F833" s="573"/>
      <c r="G833" s="573"/>
      <c r="H833" s="550"/>
      <c r="J833" s="574"/>
      <c r="Q833" s="550"/>
      <c r="R833" s="550"/>
      <c r="S833" s="550"/>
      <c r="T833" s="550"/>
      <c r="U833" s="550"/>
      <c r="V833" s="550"/>
      <c r="W833" s="550"/>
      <c r="X833" s="550"/>
      <c r="Y833" s="550"/>
      <c r="Z833" s="550"/>
      <c r="AA833" s="550"/>
      <c r="AB833" s="550"/>
      <c r="AC833" s="550"/>
      <c r="AD833" s="550"/>
      <c r="AE833" s="550"/>
      <c r="AF833" s="550"/>
      <c r="AG833" s="550"/>
    </row>
    <row r="834" spans="1:33">
      <c r="A834" s="573"/>
      <c r="B834" s="573"/>
      <c r="C834" s="573"/>
      <c r="D834" s="573"/>
      <c r="E834" s="573"/>
      <c r="F834" s="573"/>
      <c r="G834" s="573"/>
      <c r="H834" s="550"/>
      <c r="J834" s="574"/>
      <c r="Q834" s="550"/>
      <c r="R834" s="550"/>
      <c r="S834" s="550"/>
      <c r="T834" s="550"/>
      <c r="U834" s="550"/>
      <c r="V834" s="550"/>
      <c r="W834" s="550"/>
      <c r="X834" s="550"/>
      <c r="Y834" s="550"/>
      <c r="Z834" s="550"/>
      <c r="AA834" s="550"/>
      <c r="AB834" s="550"/>
      <c r="AC834" s="550"/>
      <c r="AD834" s="550"/>
      <c r="AE834" s="550"/>
      <c r="AF834" s="550"/>
      <c r="AG834" s="550"/>
    </row>
    <row r="835" spans="1:33">
      <c r="A835" s="573"/>
      <c r="B835" s="573"/>
      <c r="C835" s="573"/>
      <c r="D835" s="573"/>
      <c r="E835" s="573"/>
      <c r="F835" s="573"/>
      <c r="G835" s="573"/>
      <c r="H835" s="550"/>
      <c r="J835" s="574"/>
      <c r="Q835" s="550"/>
      <c r="R835" s="550"/>
      <c r="S835" s="550"/>
      <c r="T835" s="550"/>
      <c r="U835" s="550"/>
      <c r="V835" s="550"/>
      <c r="W835" s="550"/>
      <c r="X835" s="550"/>
      <c r="Y835" s="550"/>
      <c r="Z835" s="550"/>
      <c r="AA835" s="550"/>
      <c r="AB835" s="550"/>
      <c r="AC835" s="550"/>
      <c r="AD835" s="550"/>
      <c r="AE835" s="550"/>
      <c r="AF835" s="550"/>
      <c r="AG835" s="550"/>
    </row>
    <row r="836" spans="1:33">
      <c r="A836" s="573"/>
      <c r="B836" s="573"/>
      <c r="C836" s="573"/>
      <c r="D836" s="573"/>
      <c r="E836" s="573"/>
      <c r="F836" s="573"/>
      <c r="G836" s="573"/>
      <c r="H836" s="550"/>
      <c r="J836" s="574"/>
      <c r="Q836" s="550"/>
      <c r="R836" s="550"/>
      <c r="S836" s="550"/>
      <c r="T836" s="550"/>
      <c r="U836" s="550"/>
      <c r="V836" s="550"/>
      <c r="W836" s="550"/>
      <c r="X836" s="550"/>
      <c r="Y836" s="550"/>
      <c r="Z836" s="550"/>
      <c r="AA836" s="550"/>
      <c r="AB836" s="550"/>
      <c r="AC836" s="550"/>
      <c r="AD836" s="550"/>
      <c r="AE836" s="550"/>
      <c r="AF836" s="550"/>
      <c r="AG836" s="550"/>
    </row>
    <row r="837" spans="1:33">
      <c r="A837" s="573"/>
      <c r="B837" s="573"/>
      <c r="C837" s="573"/>
      <c r="D837" s="573"/>
      <c r="E837" s="573"/>
      <c r="F837" s="573"/>
      <c r="G837" s="573"/>
      <c r="H837" s="550"/>
      <c r="J837" s="574"/>
      <c r="Q837" s="550"/>
      <c r="R837" s="550"/>
      <c r="S837" s="550"/>
      <c r="T837" s="550"/>
      <c r="U837" s="550"/>
      <c r="V837" s="550"/>
      <c r="W837" s="550"/>
      <c r="X837" s="550"/>
      <c r="Y837" s="550"/>
      <c r="Z837" s="550"/>
      <c r="AA837" s="550"/>
      <c r="AB837" s="550"/>
      <c r="AC837" s="550"/>
      <c r="AD837" s="550"/>
      <c r="AE837" s="550"/>
      <c r="AF837" s="550"/>
      <c r="AG837" s="550"/>
    </row>
    <row r="838" spans="1:33">
      <c r="A838" s="573"/>
      <c r="B838" s="573"/>
      <c r="C838" s="573"/>
      <c r="D838" s="573"/>
      <c r="E838" s="573"/>
      <c r="F838" s="573"/>
      <c r="G838" s="573"/>
      <c r="H838" s="550"/>
      <c r="J838" s="574"/>
      <c r="Q838" s="550"/>
      <c r="R838" s="550"/>
      <c r="S838" s="550"/>
      <c r="T838" s="550"/>
      <c r="U838" s="550"/>
      <c r="V838" s="550"/>
      <c r="W838" s="550"/>
      <c r="X838" s="550"/>
      <c r="Y838" s="550"/>
      <c r="Z838" s="550"/>
      <c r="AA838" s="550"/>
      <c r="AB838" s="550"/>
      <c r="AC838" s="550"/>
      <c r="AD838" s="550"/>
      <c r="AE838" s="550"/>
      <c r="AF838" s="550"/>
      <c r="AG838" s="550"/>
    </row>
    <row r="839" spans="1:33">
      <c r="A839" s="573"/>
      <c r="B839" s="573"/>
      <c r="C839" s="573"/>
      <c r="D839" s="573"/>
      <c r="E839" s="573"/>
      <c r="F839" s="573"/>
      <c r="G839" s="573"/>
      <c r="H839" s="550"/>
      <c r="J839" s="574"/>
      <c r="Q839" s="550"/>
      <c r="R839" s="550"/>
      <c r="S839" s="550"/>
      <c r="T839" s="550"/>
      <c r="U839" s="550"/>
      <c r="V839" s="550"/>
      <c r="W839" s="550"/>
      <c r="X839" s="550"/>
      <c r="Y839" s="550"/>
      <c r="Z839" s="550"/>
      <c r="AA839" s="550"/>
      <c r="AB839" s="550"/>
      <c r="AC839" s="550"/>
      <c r="AD839" s="550"/>
      <c r="AE839" s="550"/>
      <c r="AF839" s="550"/>
      <c r="AG839" s="550"/>
    </row>
    <row r="840" spans="1:33">
      <c r="A840" s="573"/>
      <c r="B840" s="573"/>
      <c r="C840" s="573"/>
      <c r="D840" s="573"/>
      <c r="E840" s="573"/>
      <c r="F840" s="573"/>
      <c r="G840" s="573"/>
      <c r="H840" s="550"/>
      <c r="J840" s="574"/>
      <c r="Q840" s="550"/>
      <c r="R840" s="550"/>
      <c r="S840" s="550"/>
      <c r="T840" s="550"/>
      <c r="U840" s="550"/>
      <c r="V840" s="550"/>
      <c r="W840" s="550"/>
      <c r="X840" s="550"/>
      <c r="Y840" s="550"/>
      <c r="Z840" s="550"/>
      <c r="AA840" s="550"/>
      <c r="AB840" s="550"/>
      <c r="AC840" s="550"/>
      <c r="AD840" s="550"/>
      <c r="AE840" s="550"/>
      <c r="AF840" s="550"/>
      <c r="AG840" s="550"/>
    </row>
    <row r="841" spans="1:33">
      <c r="A841" s="573"/>
      <c r="B841" s="573"/>
      <c r="C841" s="573"/>
      <c r="D841" s="573"/>
      <c r="E841" s="573"/>
      <c r="F841" s="573"/>
      <c r="G841" s="573"/>
      <c r="H841" s="550"/>
      <c r="J841" s="574"/>
      <c r="Q841" s="550"/>
      <c r="R841" s="550"/>
      <c r="S841" s="550"/>
      <c r="T841" s="550"/>
      <c r="U841" s="550"/>
      <c r="V841" s="550"/>
      <c r="W841" s="550"/>
      <c r="X841" s="550"/>
      <c r="Y841" s="550"/>
      <c r="Z841" s="550"/>
      <c r="AA841" s="550"/>
      <c r="AB841" s="550"/>
      <c r="AC841" s="550"/>
      <c r="AD841" s="550"/>
      <c r="AE841" s="550"/>
      <c r="AF841" s="550"/>
      <c r="AG841" s="550"/>
    </row>
    <row r="842" spans="1:33">
      <c r="A842" s="573"/>
      <c r="B842" s="573"/>
      <c r="C842" s="573"/>
      <c r="D842" s="573"/>
      <c r="E842" s="573"/>
      <c r="F842" s="573"/>
      <c r="G842" s="573"/>
      <c r="H842" s="550"/>
      <c r="J842" s="574"/>
      <c r="Q842" s="550"/>
      <c r="R842" s="550"/>
      <c r="S842" s="550"/>
      <c r="T842" s="550"/>
      <c r="U842" s="550"/>
      <c r="V842" s="550"/>
      <c r="W842" s="550"/>
      <c r="X842" s="550"/>
      <c r="Y842" s="550"/>
      <c r="Z842" s="550"/>
      <c r="AA842" s="550"/>
      <c r="AB842" s="550"/>
      <c r="AC842" s="550"/>
      <c r="AD842" s="550"/>
      <c r="AE842" s="550"/>
      <c r="AF842" s="550"/>
      <c r="AG842" s="550"/>
    </row>
    <row r="843" spans="1:33">
      <c r="A843" s="573"/>
      <c r="B843" s="573"/>
      <c r="C843" s="573"/>
      <c r="D843" s="573"/>
      <c r="E843" s="573"/>
      <c r="F843" s="573"/>
      <c r="G843" s="573"/>
      <c r="H843" s="550"/>
      <c r="J843" s="574"/>
      <c r="Q843" s="550"/>
      <c r="R843" s="550"/>
      <c r="S843" s="550"/>
      <c r="T843" s="550"/>
      <c r="U843" s="550"/>
      <c r="V843" s="550"/>
      <c r="W843" s="550"/>
      <c r="X843" s="550"/>
      <c r="Y843" s="550"/>
      <c r="Z843" s="550"/>
      <c r="AA843" s="550"/>
      <c r="AB843" s="550"/>
      <c r="AC843" s="550"/>
      <c r="AD843" s="550"/>
      <c r="AE843" s="550"/>
      <c r="AF843" s="550"/>
      <c r="AG843" s="550"/>
    </row>
    <row r="844" spans="1:33">
      <c r="A844" s="573"/>
      <c r="B844" s="573"/>
      <c r="C844" s="573"/>
      <c r="D844" s="573"/>
      <c r="E844" s="573"/>
      <c r="F844" s="573"/>
      <c r="G844" s="573"/>
      <c r="H844" s="550"/>
      <c r="J844" s="574"/>
      <c r="Q844" s="550"/>
      <c r="R844" s="550"/>
      <c r="S844" s="550"/>
      <c r="T844" s="550"/>
      <c r="U844" s="550"/>
      <c r="V844" s="550"/>
      <c r="W844" s="550"/>
      <c r="X844" s="550"/>
      <c r="Y844" s="550"/>
      <c r="Z844" s="550"/>
      <c r="AA844" s="550"/>
      <c r="AB844" s="550"/>
      <c r="AC844" s="550"/>
      <c r="AD844" s="550"/>
      <c r="AE844" s="550"/>
      <c r="AF844" s="550"/>
      <c r="AG844" s="550"/>
    </row>
    <row r="845" spans="1:33">
      <c r="A845" s="573"/>
      <c r="B845" s="573"/>
      <c r="C845" s="573"/>
      <c r="D845" s="573"/>
      <c r="E845" s="573"/>
      <c r="F845" s="573"/>
      <c r="G845" s="573"/>
      <c r="H845" s="550"/>
      <c r="J845" s="574"/>
      <c r="Q845" s="550"/>
      <c r="R845" s="550"/>
      <c r="S845" s="550"/>
      <c r="T845" s="550"/>
      <c r="U845" s="550"/>
      <c r="V845" s="550"/>
      <c r="W845" s="550"/>
      <c r="X845" s="550"/>
      <c r="Y845" s="550"/>
      <c r="Z845" s="550"/>
      <c r="AA845" s="550"/>
      <c r="AB845" s="550"/>
      <c r="AC845" s="550"/>
      <c r="AD845" s="550"/>
      <c r="AE845" s="550"/>
      <c r="AF845" s="550"/>
      <c r="AG845" s="550"/>
    </row>
    <row r="846" spans="1:33">
      <c r="A846" s="573"/>
      <c r="B846" s="573"/>
      <c r="C846" s="573"/>
      <c r="D846" s="573"/>
      <c r="E846" s="573"/>
      <c r="F846" s="573"/>
      <c r="G846" s="573"/>
      <c r="H846" s="550"/>
      <c r="J846" s="574"/>
      <c r="Q846" s="550"/>
      <c r="R846" s="550"/>
      <c r="S846" s="550"/>
      <c r="T846" s="550"/>
      <c r="U846" s="550"/>
      <c r="V846" s="550"/>
      <c r="W846" s="550"/>
      <c r="X846" s="550"/>
      <c r="Y846" s="550"/>
      <c r="Z846" s="550"/>
      <c r="AA846" s="550"/>
      <c r="AB846" s="550"/>
      <c r="AC846" s="550"/>
      <c r="AD846" s="550"/>
      <c r="AE846" s="550"/>
      <c r="AF846" s="550"/>
      <c r="AG846" s="550"/>
    </row>
    <row r="847" spans="1:33">
      <c r="A847" s="573"/>
      <c r="B847" s="573"/>
      <c r="C847" s="573"/>
      <c r="D847" s="573"/>
      <c r="E847" s="573"/>
      <c r="F847" s="573"/>
      <c r="G847" s="573"/>
      <c r="H847" s="550"/>
      <c r="J847" s="574"/>
      <c r="Q847" s="550"/>
      <c r="R847" s="550"/>
      <c r="S847" s="550"/>
      <c r="T847" s="550"/>
      <c r="U847" s="550"/>
      <c r="V847" s="550"/>
      <c r="W847" s="550"/>
      <c r="X847" s="550"/>
      <c r="Y847" s="550"/>
      <c r="Z847" s="550"/>
      <c r="AA847" s="550"/>
      <c r="AB847" s="550"/>
      <c r="AC847" s="550"/>
      <c r="AD847" s="550"/>
      <c r="AE847" s="550"/>
      <c r="AF847" s="550"/>
      <c r="AG847" s="550"/>
    </row>
    <row r="848" spans="1:33">
      <c r="A848" s="573"/>
      <c r="B848" s="573"/>
      <c r="C848" s="573"/>
      <c r="D848" s="573"/>
      <c r="E848" s="573"/>
      <c r="F848" s="573"/>
      <c r="G848" s="573"/>
      <c r="H848" s="550"/>
      <c r="J848" s="574"/>
      <c r="Q848" s="550"/>
      <c r="R848" s="550"/>
      <c r="S848" s="550"/>
      <c r="T848" s="550"/>
      <c r="U848" s="550"/>
      <c r="V848" s="550"/>
      <c r="W848" s="550"/>
      <c r="X848" s="550"/>
      <c r="Y848" s="550"/>
      <c r="Z848" s="550"/>
      <c r="AA848" s="550"/>
      <c r="AB848" s="550"/>
      <c r="AC848" s="550"/>
      <c r="AD848" s="550"/>
      <c r="AE848" s="550"/>
      <c r="AF848" s="550"/>
      <c r="AG848" s="550"/>
    </row>
    <row r="849" spans="1:33">
      <c r="A849" s="573"/>
      <c r="B849" s="573"/>
      <c r="C849" s="573"/>
      <c r="D849" s="573"/>
      <c r="E849" s="573"/>
      <c r="F849" s="573"/>
      <c r="G849" s="573"/>
      <c r="H849" s="550"/>
      <c r="J849" s="574"/>
      <c r="Q849" s="550"/>
      <c r="R849" s="550"/>
      <c r="S849" s="550"/>
      <c r="T849" s="550"/>
      <c r="U849" s="550"/>
      <c r="V849" s="550"/>
      <c r="W849" s="550"/>
      <c r="X849" s="550"/>
      <c r="Y849" s="550"/>
      <c r="Z849" s="550"/>
      <c r="AA849" s="550"/>
      <c r="AB849" s="550"/>
      <c r="AC849" s="550"/>
      <c r="AD849" s="550"/>
      <c r="AE849" s="550"/>
      <c r="AF849" s="550"/>
      <c r="AG849" s="550"/>
    </row>
    <row r="850" spans="1:33">
      <c r="A850" s="573"/>
      <c r="B850" s="573"/>
      <c r="C850" s="573"/>
      <c r="D850" s="573"/>
      <c r="E850" s="573"/>
      <c r="F850" s="573"/>
      <c r="G850" s="573"/>
      <c r="H850" s="550"/>
      <c r="J850" s="574"/>
      <c r="Q850" s="550"/>
      <c r="R850" s="550"/>
      <c r="S850" s="550"/>
      <c r="T850" s="550"/>
      <c r="U850" s="550"/>
      <c r="V850" s="550"/>
      <c r="W850" s="550"/>
      <c r="X850" s="550"/>
      <c r="Y850" s="550"/>
      <c r="Z850" s="550"/>
      <c r="AA850" s="550"/>
      <c r="AB850" s="550"/>
      <c r="AC850" s="550"/>
      <c r="AD850" s="550"/>
      <c r="AE850" s="550"/>
      <c r="AF850" s="550"/>
      <c r="AG850" s="550"/>
    </row>
    <row r="851" spans="1:33">
      <c r="A851" s="573"/>
      <c r="B851" s="573"/>
      <c r="C851" s="573"/>
      <c r="D851" s="573"/>
      <c r="E851" s="573"/>
      <c r="F851" s="573"/>
      <c r="G851" s="573"/>
      <c r="H851" s="550"/>
      <c r="J851" s="574"/>
      <c r="Q851" s="550"/>
      <c r="R851" s="550"/>
      <c r="S851" s="550"/>
      <c r="T851" s="550"/>
      <c r="U851" s="550"/>
      <c r="V851" s="550"/>
      <c r="W851" s="550"/>
      <c r="X851" s="550"/>
      <c r="Y851" s="550"/>
      <c r="Z851" s="550"/>
      <c r="AA851" s="550"/>
      <c r="AB851" s="550"/>
      <c r="AC851" s="550"/>
      <c r="AD851" s="550"/>
      <c r="AE851" s="550"/>
      <c r="AF851" s="550"/>
      <c r="AG851" s="550"/>
    </row>
    <row r="852" spans="1:33">
      <c r="A852" s="573"/>
      <c r="B852" s="573"/>
      <c r="C852" s="573"/>
      <c r="D852" s="573"/>
      <c r="E852" s="573"/>
      <c r="F852" s="573"/>
      <c r="G852" s="573"/>
      <c r="H852" s="550"/>
      <c r="J852" s="574"/>
      <c r="Q852" s="550"/>
      <c r="R852" s="550"/>
      <c r="S852" s="550"/>
      <c r="T852" s="550"/>
      <c r="U852" s="550"/>
      <c r="V852" s="550"/>
      <c r="W852" s="550"/>
      <c r="X852" s="550"/>
      <c r="Y852" s="550"/>
      <c r="Z852" s="550"/>
      <c r="AA852" s="550"/>
      <c r="AB852" s="550"/>
      <c r="AC852" s="550"/>
      <c r="AD852" s="550"/>
      <c r="AE852" s="550"/>
      <c r="AF852" s="550"/>
      <c r="AG852" s="550"/>
    </row>
    <row r="853" spans="1:33">
      <c r="A853" s="573"/>
      <c r="B853" s="573"/>
      <c r="C853" s="573"/>
      <c r="D853" s="573"/>
      <c r="E853" s="573"/>
      <c r="F853" s="573"/>
      <c r="G853" s="573"/>
      <c r="H853" s="550"/>
      <c r="J853" s="574"/>
      <c r="Q853" s="550"/>
      <c r="R853" s="550"/>
      <c r="S853" s="550"/>
      <c r="T853" s="550"/>
      <c r="U853" s="550"/>
      <c r="V853" s="550"/>
      <c r="W853" s="550"/>
      <c r="X853" s="550"/>
      <c r="Y853" s="550"/>
      <c r="Z853" s="550"/>
      <c r="AA853" s="550"/>
      <c r="AB853" s="550"/>
      <c r="AC853" s="550"/>
      <c r="AD853" s="550"/>
      <c r="AE853" s="550"/>
      <c r="AF853" s="550"/>
      <c r="AG853" s="550"/>
    </row>
    <row r="854" spans="1:33">
      <c r="A854" s="573"/>
      <c r="B854" s="573"/>
      <c r="C854" s="573"/>
      <c r="D854" s="573"/>
      <c r="E854" s="573"/>
      <c r="F854" s="573"/>
      <c r="G854" s="573"/>
      <c r="H854" s="550"/>
      <c r="J854" s="574"/>
      <c r="Q854" s="550"/>
      <c r="R854" s="550"/>
      <c r="S854" s="550"/>
      <c r="T854" s="550"/>
      <c r="U854" s="550"/>
      <c r="V854" s="550"/>
      <c r="W854" s="550"/>
      <c r="X854" s="550"/>
      <c r="Y854" s="550"/>
      <c r="Z854" s="550"/>
      <c r="AA854" s="550"/>
      <c r="AB854" s="550"/>
      <c r="AC854" s="550"/>
      <c r="AD854" s="550"/>
      <c r="AE854" s="550"/>
      <c r="AF854" s="550"/>
      <c r="AG854" s="550"/>
    </row>
    <row r="855" spans="1:33">
      <c r="A855" s="573"/>
      <c r="B855" s="573"/>
      <c r="C855" s="573"/>
      <c r="D855" s="573"/>
      <c r="E855" s="573"/>
      <c r="F855" s="573"/>
      <c r="G855" s="573"/>
      <c r="H855" s="550"/>
      <c r="J855" s="574"/>
      <c r="Q855" s="550"/>
      <c r="R855" s="550"/>
      <c r="S855" s="550"/>
      <c r="T855" s="550"/>
      <c r="U855" s="550"/>
      <c r="V855" s="550"/>
      <c r="W855" s="550"/>
      <c r="X855" s="550"/>
      <c r="Y855" s="550"/>
      <c r="Z855" s="550"/>
      <c r="AA855" s="550"/>
      <c r="AB855" s="550"/>
      <c r="AC855" s="550"/>
      <c r="AD855" s="550"/>
      <c r="AE855" s="550"/>
      <c r="AF855" s="550"/>
      <c r="AG855" s="550"/>
    </row>
    <row r="856" spans="1:33">
      <c r="A856" s="573"/>
      <c r="B856" s="573"/>
      <c r="C856" s="573"/>
      <c r="D856" s="573"/>
      <c r="E856" s="573"/>
      <c r="F856" s="573"/>
      <c r="G856" s="573"/>
      <c r="H856" s="550"/>
      <c r="J856" s="574"/>
      <c r="Q856" s="550"/>
      <c r="R856" s="550"/>
      <c r="S856" s="550"/>
      <c r="T856" s="550"/>
      <c r="U856" s="550"/>
      <c r="V856" s="550"/>
      <c r="W856" s="550"/>
      <c r="X856" s="550"/>
      <c r="Y856" s="550"/>
      <c r="Z856" s="550"/>
      <c r="AA856" s="550"/>
      <c r="AB856" s="550"/>
      <c r="AC856" s="550"/>
      <c r="AD856" s="550"/>
      <c r="AE856" s="550"/>
      <c r="AF856" s="550"/>
      <c r="AG856" s="550"/>
    </row>
    <row r="857" spans="1:33">
      <c r="A857" s="573"/>
      <c r="B857" s="573"/>
      <c r="C857" s="573"/>
      <c r="D857" s="573"/>
      <c r="E857" s="573"/>
      <c r="F857" s="573"/>
      <c r="G857" s="573"/>
      <c r="H857" s="550"/>
      <c r="J857" s="574"/>
      <c r="Q857" s="550"/>
      <c r="R857" s="550"/>
      <c r="S857" s="550"/>
      <c r="T857" s="550"/>
      <c r="U857" s="550"/>
      <c r="V857" s="550"/>
      <c r="W857" s="550"/>
      <c r="X857" s="550"/>
      <c r="Y857" s="550"/>
      <c r="Z857" s="550"/>
      <c r="AA857" s="550"/>
      <c r="AB857" s="550"/>
      <c r="AC857" s="550"/>
      <c r="AD857" s="550"/>
      <c r="AE857" s="550"/>
      <c r="AF857" s="550"/>
      <c r="AG857" s="550"/>
    </row>
    <row r="858" spans="1:33">
      <c r="A858" s="573"/>
      <c r="B858" s="573"/>
      <c r="C858" s="573"/>
      <c r="D858" s="573"/>
      <c r="E858" s="573"/>
      <c r="F858" s="573"/>
      <c r="G858" s="573"/>
      <c r="H858" s="550"/>
      <c r="J858" s="574"/>
      <c r="Q858" s="550"/>
      <c r="R858" s="550"/>
      <c r="S858" s="550"/>
      <c r="T858" s="550"/>
      <c r="U858" s="550"/>
      <c r="V858" s="550"/>
      <c r="W858" s="550"/>
      <c r="X858" s="550"/>
      <c r="Y858" s="550"/>
      <c r="Z858" s="550"/>
      <c r="AA858" s="550"/>
      <c r="AB858" s="550"/>
      <c r="AC858" s="550"/>
      <c r="AD858" s="550"/>
      <c r="AE858" s="550"/>
      <c r="AF858" s="550"/>
      <c r="AG858" s="550"/>
    </row>
    <row r="859" spans="1:33">
      <c r="A859" s="573"/>
      <c r="B859" s="573"/>
      <c r="C859" s="573"/>
      <c r="D859" s="573"/>
      <c r="E859" s="573"/>
      <c r="F859" s="573"/>
      <c r="G859" s="573"/>
      <c r="H859" s="550"/>
      <c r="J859" s="574"/>
      <c r="Q859" s="550"/>
      <c r="R859" s="550"/>
      <c r="S859" s="550"/>
      <c r="T859" s="550"/>
      <c r="U859" s="550"/>
      <c r="V859" s="550"/>
      <c r="W859" s="550"/>
      <c r="X859" s="550"/>
      <c r="Y859" s="550"/>
      <c r="Z859" s="550"/>
      <c r="AA859" s="550"/>
      <c r="AB859" s="550"/>
      <c r="AC859" s="550"/>
      <c r="AD859" s="550"/>
      <c r="AE859" s="550"/>
      <c r="AF859" s="550"/>
      <c r="AG859" s="550"/>
    </row>
    <row r="860" spans="1:33">
      <c r="A860" s="573"/>
      <c r="B860" s="573"/>
      <c r="C860" s="573"/>
      <c r="D860" s="573"/>
      <c r="E860" s="573"/>
      <c r="F860" s="573"/>
      <c r="G860" s="573"/>
      <c r="H860" s="550"/>
      <c r="J860" s="574"/>
      <c r="Q860" s="550"/>
      <c r="R860" s="550"/>
      <c r="S860" s="550"/>
      <c r="T860" s="550"/>
      <c r="U860" s="550"/>
      <c r="V860" s="550"/>
      <c r="W860" s="550"/>
      <c r="X860" s="550"/>
      <c r="Y860" s="550"/>
      <c r="Z860" s="550"/>
      <c r="AA860" s="550"/>
      <c r="AB860" s="550"/>
      <c r="AC860" s="550"/>
      <c r="AD860" s="550"/>
      <c r="AE860" s="550"/>
      <c r="AF860" s="550"/>
      <c r="AG860" s="550"/>
    </row>
    <row r="861" spans="1:33">
      <c r="A861" s="573"/>
      <c r="B861" s="573"/>
      <c r="C861" s="573"/>
      <c r="D861" s="573"/>
      <c r="E861" s="573"/>
      <c r="F861" s="573"/>
      <c r="G861" s="573"/>
      <c r="H861" s="550"/>
      <c r="J861" s="574"/>
      <c r="Q861" s="550"/>
      <c r="R861" s="550"/>
      <c r="S861" s="550"/>
      <c r="T861" s="550"/>
      <c r="U861" s="550"/>
      <c r="V861" s="550"/>
      <c r="W861" s="550"/>
      <c r="X861" s="550"/>
      <c r="Y861" s="550"/>
      <c r="Z861" s="550"/>
      <c r="AA861" s="550"/>
      <c r="AB861" s="550"/>
      <c r="AC861" s="550"/>
      <c r="AD861" s="550"/>
      <c r="AE861" s="550"/>
      <c r="AF861" s="550"/>
      <c r="AG861" s="550"/>
    </row>
    <row r="862" spans="1:33">
      <c r="A862" s="573"/>
      <c r="B862" s="573"/>
      <c r="C862" s="573"/>
      <c r="D862" s="573"/>
      <c r="E862" s="573"/>
      <c r="F862" s="573"/>
      <c r="G862" s="573"/>
      <c r="H862" s="550"/>
      <c r="J862" s="574"/>
      <c r="Q862" s="550"/>
      <c r="R862" s="550"/>
      <c r="S862" s="550"/>
      <c r="T862" s="550"/>
      <c r="U862" s="550"/>
      <c r="V862" s="550"/>
      <c r="W862" s="550"/>
      <c r="X862" s="550"/>
      <c r="Y862" s="550"/>
      <c r="Z862" s="550"/>
      <c r="AA862" s="550"/>
      <c r="AB862" s="550"/>
      <c r="AC862" s="550"/>
      <c r="AD862" s="550"/>
      <c r="AE862" s="550"/>
      <c r="AF862" s="550"/>
      <c r="AG862" s="550"/>
    </row>
    <row r="863" spans="1:33">
      <c r="A863" s="573"/>
      <c r="B863" s="573"/>
      <c r="C863" s="573"/>
      <c r="D863" s="573"/>
      <c r="E863" s="573"/>
      <c r="F863" s="573"/>
      <c r="G863" s="573"/>
      <c r="H863" s="550"/>
      <c r="J863" s="574"/>
      <c r="Q863" s="550"/>
      <c r="R863" s="550"/>
      <c r="S863" s="550"/>
      <c r="T863" s="550"/>
      <c r="U863" s="550"/>
      <c r="V863" s="550"/>
      <c r="W863" s="550"/>
      <c r="X863" s="550"/>
      <c r="Y863" s="550"/>
      <c r="Z863" s="550"/>
      <c r="AA863" s="550"/>
      <c r="AB863" s="550"/>
      <c r="AC863" s="550"/>
      <c r="AD863" s="550"/>
      <c r="AE863" s="550"/>
      <c r="AF863" s="550"/>
      <c r="AG863" s="550"/>
    </row>
    <row r="864" spans="1:33">
      <c r="A864" s="573"/>
      <c r="B864" s="573"/>
      <c r="C864" s="573"/>
      <c r="D864" s="573"/>
      <c r="E864" s="573"/>
      <c r="F864" s="573"/>
      <c r="G864" s="573"/>
      <c r="H864" s="550"/>
      <c r="J864" s="574"/>
      <c r="Q864" s="550"/>
      <c r="R864" s="550"/>
      <c r="S864" s="550"/>
      <c r="T864" s="550"/>
      <c r="U864" s="550"/>
      <c r="V864" s="550"/>
      <c r="W864" s="550"/>
      <c r="X864" s="550"/>
      <c r="Y864" s="550"/>
      <c r="Z864" s="550"/>
      <c r="AA864" s="550"/>
      <c r="AB864" s="550"/>
      <c r="AC864" s="550"/>
      <c r="AD864" s="550"/>
      <c r="AE864" s="550"/>
      <c r="AF864" s="550"/>
      <c r="AG864" s="550"/>
    </row>
    <row r="865" spans="1:33">
      <c r="A865" s="573"/>
      <c r="B865" s="573"/>
      <c r="C865" s="573"/>
      <c r="D865" s="573"/>
      <c r="E865" s="573"/>
      <c r="F865" s="573"/>
      <c r="G865" s="573"/>
      <c r="H865" s="550"/>
      <c r="J865" s="574"/>
      <c r="Q865" s="550"/>
      <c r="R865" s="550"/>
      <c r="S865" s="550"/>
      <c r="T865" s="550"/>
      <c r="U865" s="550"/>
      <c r="V865" s="550"/>
      <c r="W865" s="550"/>
      <c r="X865" s="550"/>
      <c r="Y865" s="550"/>
      <c r="Z865" s="550"/>
      <c r="AA865" s="550"/>
      <c r="AB865" s="550"/>
      <c r="AC865" s="550"/>
      <c r="AD865" s="550"/>
      <c r="AE865" s="550"/>
      <c r="AF865" s="550"/>
      <c r="AG865" s="550"/>
    </row>
    <row r="866" spans="1:33">
      <c r="A866" s="573"/>
      <c r="B866" s="573"/>
      <c r="C866" s="573"/>
      <c r="D866" s="573"/>
      <c r="E866" s="573"/>
      <c r="F866" s="573"/>
      <c r="G866" s="573"/>
      <c r="H866" s="550"/>
      <c r="J866" s="574"/>
      <c r="Q866" s="550"/>
      <c r="R866" s="550"/>
      <c r="S866" s="550"/>
      <c r="T866" s="550"/>
      <c r="U866" s="550"/>
      <c r="V866" s="550"/>
      <c r="W866" s="550"/>
      <c r="X866" s="550"/>
      <c r="Y866" s="550"/>
      <c r="Z866" s="550"/>
      <c r="AA866" s="550"/>
      <c r="AB866" s="550"/>
      <c r="AC866" s="550"/>
      <c r="AD866" s="550"/>
      <c r="AE866" s="550"/>
      <c r="AF866" s="550"/>
      <c r="AG866" s="550"/>
    </row>
    <row r="867" spans="1:33">
      <c r="A867" s="573"/>
      <c r="B867" s="573"/>
      <c r="C867" s="573"/>
      <c r="D867" s="573"/>
      <c r="E867" s="573"/>
      <c r="F867" s="573"/>
      <c r="G867" s="573"/>
      <c r="H867" s="550"/>
      <c r="J867" s="574"/>
      <c r="Q867" s="550"/>
      <c r="R867" s="550"/>
      <c r="S867" s="550"/>
      <c r="T867" s="550"/>
      <c r="U867" s="550"/>
      <c r="V867" s="550"/>
      <c r="W867" s="550"/>
      <c r="X867" s="550"/>
      <c r="Y867" s="550"/>
      <c r="Z867" s="550"/>
      <c r="AA867" s="550"/>
      <c r="AB867" s="550"/>
      <c r="AC867" s="550"/>
      <c r="AD867" s="550"/>
      <c r="AE867" s="550"/>
      <c r="AF867" s="550"/>
      <c r="AG867" s="550"/>
    </row>
    <row r="868" spans="1:33">
      <c r="A868" s="573"/>
      <c r="B868" s="573"/>
      <c r="C868" s="573"/>
      <c r="D868" s="573"/>
      <c r="E868" s="573"/>
      <c r="F868" s="573"/>
      <c r="G868" s="573"/>
      <c r="H868" s="550"/>
      <c r="J868" s="574"/>
      <c r="Q868" s="550"/>
      <c r="R868" s="550"/>
      <c r="S868" s="550"/>
      <c r="T868" s="550"/>
      <c r="U868" s="550"/>
      <c r="V868" s="550"/>
      <c r="W868" s="550"/>
      <c r="X868" s="550"/>
      <c r="Y868" s="550"/>
      <c r="Z868" s="550"/>
      <c r="AA868" s="550"/>
      <c r="AB868" s="550"/>
      <c r="AC868" s="550"/>
      <c r="AD868" s="550"/>
      <c r="AE868" s="550"/>
      <c r="AF868" s="550"/>
      <c r="AG868" s="550"/>
    </row>
    <row r="869" spans="1:33">
      <c r="A869" s="573"/>
      <c r="B869" s="573"/>
      <c r="C869" s="573"/>
      <c r="D869" s="573"/>
      <c r="E869" s="573"/>
      <c r="F869" s="573"/>
      <c r="G869" s="573"/>
      <c r="H869" s="550"/>
      <c r="J869" s="574"/>
      <c r="Q869" s="550"/>
      <c r="R869" s="550"/>
      <c r="S869" s="550"/>
      <c r="T869" s="550"/>
      <c r="U869" s="550"/>
      <c r="V869" s="550"/>
      <c r="W869" s="550"/>
      <c r="X869" s="550"/>
      <c r="Y869" s="550"/>
      <c r="Z869" s="550"/>
      <c r="AA869" s="550"/>
      <c r="AB869" s="550"/>
      <c r="AC869" s="550"/>
      <c r="AD869" s="550"/>
      <c r="AE869" s="550"/>
      <c r="AF869" s="550"/>
      <c r="AG869" s="550"/>
    </row>
    <row r="870" spans="1:33">
      <c r="A870" s="573"/>
      <c r="B870" s="573"/>
      <c r="C870" s="573"/>
      <c r="D870" s="573"/>
      <c r="E870" s="573"/>
      <c r="F870" s="573"/>
      <c r="G870" s="573"/>
      <c r="H870" s="550"/>
      <c r="J870" s="574"/>
      <c r="Q870" s="550"/>
      <c r="R870" s="550"/>
      <c r="S870" s="550"/>
      <c r="T870" s="550"/>
      <c r="U870" s="550"/>
      <c r="V870" s="550"/>
      <c r="W870" s="550"/>
      <c r="X870" s="550"/>
      <c r="Y870" s="550"/>
      <c r="Z870" s="550"/>
      <c r="AA870" s="550"/>
      <c r="AB870" s="550"/>
      <c r="AC870" s="550"/>
      <c r="AD870" s="550"/>
      <c r="AE870" s="550"/>
      <c r="AF870" s="550"/>
      <c r="AG870" s="550"/>
    </row>
    <row r="871" spans="1:33">
      <c r="A871" s="573"/>
      <c r="B871" s="573"/>
      <c r="C871" s="573"/>
      <c r="D871" s="573"/>
      <c r="E871" s="573"/>
      <c r="F871" s="573"/>
      <c r="G871" s="573"/>
      <c r="H871" s="550"/>
      <c r="J871" s="574"/>
      <c r="Q871" s="550"/>
      <c r="R871" s="550"/>
      <c r="S871" s="550"/>
      <c r="T871" s="550"/>
      <c r="U871" s="550"/>
      <c r="V871" s="550"/>
      <c r="W871" s="550"/>
      <c r="X871" s="550"/>
      <c r="Y871" s="550"/>
      <c r="Z871" s="550"/>
      <c r="AA871" s="550"/>
      <c r="AB871" s="550"/>
      <c r="AC871" s="550"/>
      <c r="AD871" s="550"/>
      <c r="AE871" s="550"/>
      <c r="AF871" s="550"/>
      <c r="AG871" s="550"/>
    </row>
    <row r="872" spans="1:33">
      <c r="A872" s="573"/>
      <c r="B872" s="573"/>
      <c r="C872" s="573"/>
      <c r="D872" s="573"/>
      <c r="E872" s="573"/>
      <c r="F872" s="573"/>
      <c r="G872" s="573"/>
      <c r="H872" s="550"/>
      <c r="J872" s="574"/>
      <c r="Q872" s="550"/>
      <c r="R872" s="550"/>
      <c r="S872" s="550"/>
      <c r="T872" s="550"/>
      <c r="U872" s="550"/>
      <c r="V872" s="550"/>
      <c r="W872" s="550"/>
      <c r="X872" s="550"/>
      <c r="Y872" s="550"/>
      <c r="Z872" s="550"/>
      <c r="AA872" s="550"/>
      <c r="AB872" s="550"/>
      <c r="AC872" s="550"/>
      <c r="AD872" s="550"/>
      <c r="AE872" s="550"/>
      <c r="AF872" s="550"/>
      <c r="AG872" s="550"/>
    </row>
    <row r="873" spans="1:33">
      <c r="A873" s="573"/>
      <c r="B873" s="573"/>
      <c r="C873" s="573"/>
      <c r="D873" s="573"/>
      <c r="E873" s="573"/>
      <c r="F873" s="573"/>
      <c r="G873" s="573"/>
      <c r="H873" s="550"/>
      <c r="J873" s="574"/>
      <c r="Q873" s="550"/>
      <c r="R873" s="550"/>
      <c r="S873" s="550"/>
      <c r="T873" s="550"/>
      <c r="U873" s="550"/>
      <c r="V873" s="550"/>
      <c r="W873" s="550"/>
      <c r="X873" s="550"/>
      <c r="Y873" s="550"/>
      <c r="Z873" s="550"/>
      <c r="AA873" s="550"/>
      <c r="AB873" s="550"/>
      <c r="AC873" s="550"/>
      <c r="AD873" s="550"/>
      <c r="AE873" s="550"/>
      <c r="AF873" s="550"/>
      <c r="AG873" s="550"/>
    </row>
    <row r="874" spans="1:33">
      <c r="A874" s="573"/>
      <c r="B874" s="573"/>
      <c r="C874" s="573"/>
      <c r="D874" s="573"/>
      <c r="E874" s="573"/>
      <c r="F874" s="573"/>
      <c r="G874" s="573"/>
      <c r="H874" s="550"/>
      <c r="J874" s="574"/>
      <c r="Q874" s="550"/>
      <c r="R874" s="550"/>
      <c r="S874" s="550"/>
      <c r="T874" s="550"/>
      <c r="U874" s="550"/>
      <c r="V874" s="550"/>
      <c r="W874" s="550"/>
      <c r="X874" s="550"/>
      <c r="Y874" s="550"/>
      <c r="Z874" s="550"/>
      <c r="AA874" s="550"/>
      <c r="AB874" s="550"/>
      <c r="AC874" s="550"/>
      <c r="AD874" s="550"/>
      <c r="AE874" s="550"/>
      <c r="AF874" s="550"/>
      <c r="AG874" s="550"/>
    </row>
    <row r="875" spans="1:33">
      <c r="A875" s="573"/>
      <c r="B875" s="573"/>
      <c r="C875" s="573"/>
      <c r="D875" s="573"/>
      <c r="E875" s="573"/>
      <c r="F875" s="573"/>
      <c r="G875" s="573"/>
      <c r="H875" s="550"/>
      <c r="J875" s="574"/>
      <c r="Q875" s="550"/>
      <c r="R875" s="550"/>
      <c r="S875" s="550"/>
      <c r="T875" s="550"/>
      <c r="U875" s="550"/>
      <c r="V875" s="550"/>
      <c r="W875" s="550"/>
      <c r="X875" s="550"/>
      <c r="Y875" s="550"/>
      <c r="Z875" s="550"/>
      <c r="AA875" s="550"/>
      <c r="AB875" s="550"/>
      <c r="AC875" s="550"/>
      <c r="AD875" s="550"/>
      <c r="AE875" s="550"/>
      <c r="AF875" s="550"/>
      <c r="AG875" s="550"/>
    </row>
    <row r="876" spans="1:33">
      <c r="A876" s="573"/>
      <c r="B876" s="573"/>
      <c r="C876" s="573"/>
      <c r="D876" s="573"/>
      <c r="E876" s="573"/>
      <c r="F876" s="573"/>
      <c r="G876" s="573"/>
      <c r="H876" s="550"/>
      <c r="J876" s="574"/>
      <c r="Q876" s="550"/>
      <c r="R876" s="550"/>
      <c r="S876" s="550"/>
      <c r="T876" s="550"/>
      <c r="U876" s="550"/>
      <c r="V876" s="550"/>
      <c r="W876" s="550"/>
      <c r="X876" s="550"/>
      <c r="Y876" s="550"/>
      <c r="Z876" s="550"/>
      <c r="AA876" s="550"/>
      <c r="AB876" s="550"/>
      <c r="AC876" s="550"/>
      <c r="AD876" s="550"/>
      <c r="AE876" s="550"/>
      <c r="AF876" s="550"/>
      <c r="AG876" s="550"/>
    </row>
    <row r="877" spans="1:33">
      <c r="A877" s="573"/>
      <c r="B877" s="573"/>
      <c r="C877" s="573"/>
      <c r="D877" s="573"/>
      <c r="E877" s="573"/>
      <c r="F877" s="573"/>
      <c r="G877" s="573"/>
      <c r="H877" s="550"/>
      <c r="J877" s="574"/>
      <c r="Q877" s="550"/>
      <c r="R877" s="550"/>
      <c r="S877" s="550"/>
      <c r="T877" s="550"/>
      <c r="U877" s="550"/>
      <c r="V877" s="550"/>
      <c r="W877" s="550"/>
      <c r="X877" s="550"/>
      <c r="Y877" s="550"/>
      <c r="Z877" s="550"/>
      <c r="AA877" s="550"/>
      <c r="AB877" s="550"/>
      <c r="AC877" s="550"/>
      <c r="AD877" s="550"/>
      <c r="AE877" s="550"/>
      <c r="AF877" s="550"/>
      <c r="AG877" s="550"/>
    </row>
    <row r="878" spans="1:33">
      <c r="A878" s="573"/>
      <c r="B878" s="573"/>
      <c r="C878" s="573"/>
      <c r="D878" s="573"/>
      <c r="E878" s="573"/>
      <c r="F878" s="573"/>
      <c r="G878" s="573"/>
      <c r="H878" s="550"/>
      <c r="J878" s="574"/>
      <c r="Q878" s="550"/>
      <c r="R878" s="550"/>
      <c r="S878" s="550"/>
      <c r="T878" s="550"/>
      <c r="U878" s="550"/>
      <c r="V878" s="550"/>
      <c r="W878" s="550"/>
      <c r="X878" s="550"/>
      <c r="Y878" s="550"/>
      <c r="Z878" s="550"/>
      <c r="AA878" s="550"/>
      <c r="AB878" s="550"/>
      <c r="AC878" s="550"/>
      <c r="AD878" s="550"/>
      <c r="AE878" s="550"/>
      <c r="AF878" s="550"/>
      <c r="AG878" s="550"/>
    </row>
    <row r="879" spans="1:33">
      <c r="A879" s="573"/>
      <c r="B879" s="573"/>
      <c r="C879" s="573"/>
      <c r="D879" s="573"/>
      <c r="E879" s="573"/>
      <c r="F879" s="573"/>
      <c r="G879" s="573"/>
      <c r="H879" s="550"/>
      <c r="J879" s="574"/>
      <c r="Q879" s="550"/>
      <c r="R879" s="550"/>
      <c r="S879" s="550"/>
      <c r="T879" s="550"/>
      <c r="U879" s="550"/>
      <c r="V879" s="550"/>
      <c r="W879" s="550"/>
      <c r="X879" s="550"/>
      <c r="Y879" s="550"/>
      <c r="Z879" s="550"/>
      <c r="AA879" s="550"/>
      <c r="AB879" s="550"/>
      <c r="AC879" s="550"/>
      <c r="AD879" s="550"/>
      <c r="AE879" s="550"/>
      <c r="AF879" s="550"/>
      <c r="AG879" s="550"/>
    </row>
    <row r="880" spans="1:33">
      <c r="A880" s="573"/>
      <c r="B880" s="573"/>
      <c r="C880" s="573"/>
      <c r="D880" s="573"/>
      <c r="E880" s="573"/>
      <c r="F880" s="573"/>
      <c r="G880" s="573"/>
      <c r="H880" s="550"/>
      <c r="J880" s="574"/>
      <c r="Q880" s="550"/>
      <c r="R880" s="550"/>
      <c r="S880" s="550"/>
      <c r="T880" s="550"/>
      <c r="U880" s="550"/>
      <c r="V880" s="550"/>
      <c r="W880" s="550"/>
      <c r="X880" s="550"/>
      <c r="Y880" s="550"/>
      <c r="Z880" s="550"/>
      <c r="AA880" s="550"/>
      <c r="AB880" s="550"/>
      <c r="AC880" s="550"/>
      <c r="AD880" s="550"/>
      <c r="AE880" s="550"/>
      <c r="AF880" s="550"/>
      <c r="AG880" s="550"/>
    </row>
    <row r="881" spans="1:33">
      <c r="A881" s="573"/>
      <c r="B881" s="573"/>
      <c r="C881" s="573"/>
      <c r="D881" s="573"/>
      <c r="E881" s="573"/>
      <c r="F881" s="573"/>
      <c r="G881" s="573"/>
      <c r="H881" s="550"/>
      <c r="J881" s="574"/>
      <c r="Q881" s="550"/>
      <c r="R881" s="550"/>
      <c r="S881" s="550"/>
      <c r="T881" s="550"/>
      <c r="U881" s="550"/>
      <c r="V881" s="550"/>
      <c r="W881" s="550"/>
      <c r="X881" s="550"/>
      <c r="Y881" s="550"/>
      <c r="Z881" s="550"/>
      <c r="AA881" s="550"/>
      <c r="AB881" s="550"/>
      <c r="AC881" s="550"/>
      <c r="AD881" s="550"/>
      <c r="AE881" s="550"/>
      <c r="AF881" s="550"/>
      <c r="AG881" s="550"/>
    </row>
    <row r="882" spans="1:33">
      <c r="A882" s="573"/>
      <c r="B882" s="573"/>
      <c r="C882" s="573"/>
      <c r="D882" s="573"/>
      <c r="E882" s="573"/>
      <c r="F882" s="573"/>
      <c r="G882" s="573"/>
      <c r="H882" s="550"/>
      <c r="J882" s="574"/>
      <c r="Q882" s="550"/>
      <c r="R882" s="550"/>
      <c r="S882" s="550"/>
      <c r="T882" s="550"/>
      <c r="U882" s="550"/>
      <c r="V882" s="550"/>
      <c r="W882" s="550"/>
      <c r="X882" s="550"/>
      <c r="Y882" s="550"/>
      <c r="Z882" s="550"/>
      <c r="AA882" s="550"/>
      <c r="AB882" s="550"/>
      <c r="AC882" s="550"/>
      <c r="AD882" s="550"/>
      <c r="AE882" s="550"/>
      <c r="AF882" s="550"/>
      <c r="AG882" s="550"/>
    </row>
    <row r="883" spans="1:33">
      <c r="A883" s="573"/>
      <c r="B883" s="573"/>
      <c r="C883" s="573"/>
      <c r="D883" s="573"/>
      <c r="E883" s="573"/>
      <c r="F883" s="573"/>
      <c r="G883" s="573"/>
      <c r="H883" s="550"/>
      <c r="J883" s="574"/>
      <c r="Q883" s="550"/>
      <c r="R883" s="550"/>
      <c r="S883" s="550"/>
      <c r="T883" s="550"/>
      <c r="U883" s="550"/>
      <c r="V883" s="550"/>
      <c r="W883" s="550"/>
      <c r="X883" s="550"/>
      <c r="Y883" s="550"/>
      <c r="Z883" s="550"/>
      <c r="AA883" s="550"/>
      <c r="AB883" s="550"/>
      <c r="AC883" s="550"/>
      <c r="AD883" s="550"/>
      <c r="AE883" s="550"/>
      <c r="AF883" s="550"/>
      <c r="AG883" s="550"/>
    </row>
    <row r="884" spans="1:33">
      <c r="A884" s="573"/>
      <c r="B884" s="573"/>
      <c r="C884" s="573"/>
      <c r="D884" s="573"/>
      <c r="E884" s="573"/>
      <c r="F884" s="573"/>
      <c r="G884" s="573"/>
      <c r="H884" s="550"/>
      <c r="J884" s="574"/>
      <c r="Q884" s="550"/>
      <c r="R884" s="550"/>
      <c r="S884" s="550"/>
      <c r="T884" s="550"/>
      <c r="U884" s="550"/>
      <c r="V884" s="550"/>
      <c r="W884" s="550"/>
      <c r="X884" s="550"/>
      <c r="Y884" s="550"/>
      <c r="Z884" s="550"/>
      <c r="AA884" s="550"/>
      <c r="AB884" s="550"/>
      <c r="AC884" s="550"/>
      <c r="AD884" s="550"/>
      <c r="AE884" s="550"/>
      <c r="AF884" s="550"/>
      <c r="AG884" s="550"/>
    </row>
    <row r="885" spans="1:33">
      <c r="A885" s="573"/>
      <c r="B885" s="573"/>
      <c r="C885" s="573"/>
      <c r="D885" s="573"/>
      <c r="E885" s="573"/>
      <c r="F885" s="573"/>
      <c r="G885" s="573"/>
      <c r="H885" s="550"/>
      <c r="J885" s="574"/>
      <c r="Q885" s="550"/>
      <c r="R885" s="550"/>
      <c r="S885" s="550"/>
      <c r="T885" s="550"/>
      <c r="U885" s="550"/>
      <c r="V885" s="550"/>
      <c r="W885" s="550"/>
      <c r="X885" s="550"/>
      <c r="Y885" s="550"/>
      <c r="Z885" s="550"/>
      <c r="AA885" s="550"/>
      <c r="AB885" s="550"/>
      <c r="AC885" s="550"/>
      <c r="AD885" s="550"/>
      <c r="AE885" s="550"/>
      <c r="AF885" s="550"/>
      <c r="AG885" s="550"/>
    </row>
    <row r="886" spans="1:33">
      <c r="A886" s="573"/>
      <c r="B886" s="573"/>
      <c r="C886" s="573"/>
      <c r="D886" s="573"/>
      <c r="E886" s="573"/>
      <c r="F886" s="573"/>
      <c r="G886" s="573"/>
      <c r="H886" s="550"/>
      <c r="J886" s="574"/>
      <c r="Q886" s="550"/>
      <c r="R886" s="550"/>
      <c r="S886" s="550"/>
      <c r="T886" s="550"/>
      <c r="U886" s="550"/>
      <c r="V886" s="550"/>
      <c r="W886" s="550"/>
      <c r="X886" s="550"/>
      <c r="Y886" s="550"/>
      <c r="Z886" s="550"/>
      <c r="AA886" s="550"/>
      <c r="AB886" s="550"/>
      <c r="AC886" s="550"/>
      <c r="AD886" s="550"/>
      <c r="AE886" s="550"/>
      <c r="AF886" s="550"/>
      <c r="AG886" s="550"/>
    </row>
    <row r="887" spans="1:33">
      <c r="A887" s="573"/>
      <c r="B887" s="573"/>
      <c r="C887" s="573"/>
      <c r="D887" s="573"/>
      <c r="E887" s="573"/>
      <c r="F887" s="573"/>
      <c r="G887" s="573"/>
      <c r="H887" s="550"/>
      <c r="J887" s="574"/>
      <c r="Q887" s="550"/>
      <c r="R887" s="550"/>
      <c r="S887" s="550"/>
      <c r="T887" s="550"/>
      <c r="U887" s="550"/>
      <c r="V887" s="550"/>
      <c r="W887" s="550"/>
      <c r="X887" s="550"/>
      <c r="Y887" s="550"/>
      <c r="Z887" s="550"/>
      <c r="AA887" s="550"/>
      <c r="AB887" s="550"/>
      <c r="AC887" s="550"/>
      <c r="AD887" s="550"/>
      <c r="AE887" s="550"/>
      <c r="AF887" s="550"/>
      <c r="AG887" s="550"/>
    </row>
    <row r="888" spans="1:33">
      <c r="A888" s="573"/>
      <c r="B888" s="573"/>
      <c r="C888" s="573"/>
      <c r="D888" s="573"/>
      <c r="E888" s="573"/>
      <c r="F888" s="573"/>
      <c r="G888" s="573"/>
      <c r="H888" s="550"/>
      <c r="J888" s="574"/>
      <c r="Q888" s="550"/>
      <c r="R888" s="550"/>
      <c r="S888" s="550"/>
      <c r="T888" s="550"/>
      <c r="U888" s="550"/>
      <c r="V888" s="550"/>
      <c r="W888" s="550"/>
      <c r="X888" s="550"/>
      <c r="Y888" s="550"/>
      <c r="Z888" s="550"/>
      <c r="AA888" s="550"/>
      <c r="AB888" s="550"/>
      <c r="AC888" s="550"/>
      <c r="AD888" s="550"/>
      <c r="AE888" s="550"/>
      <c r="AF888" s="550"/>
      <c r="AG888" s="550"/>
    </row>
    <row r="889" spans="1:33">
      <c r="A889" s="573"/>
      <c r="B889" s="573"/>
      <c r="C889" s="573"/>
      <c r="D889" s="573"/>
      <c r="E889" s="573"/>
      <c r="F889" s="573"/>
      <c r="G889" s="573"/>
      <c r="H889" s="550"/>
      <c r="J889" s="574"/>
      <c r="Q889" s="550"/>
      <c r="R889" s="550"/>
      <c r="S889" s="550"/>
      <c r="T889" s="550"/>
      <c r="U889" s="550"/>
      <c r="V889" s="550"/>
      <c r="W889" s="550"/>
      <c r="X889" s="550"/>
      <c r="Y889" s="550"/>
      <c r="Z889" s="550"/>
      <c r="AA889" s="550"/>
      <c r="AB889" s="550"/>
      <c r="AC889" s="550"/>
      <c r="AD889" s="550"/>
      <c r="AE889" s="550"/>
      <c r="AF889" s="550"/>
      <c r="AG889" s="550"/>
    </row>
    <row r="890" spans="1:33">
      <c r="A890" s="573"/>
      <c r="B890" s="573"/>
      <c r="C890" s="573"/>
      <c r="D890" s="573"/>
      <c r="E890" s="573"/>
      <c r="F890" s="573"/>
      <c r="G890" s="573"/>
      <c r="H890" s="550"/>
      <c r="J890" s="574"/>
      <c r="Q890" s="550"/>
      <c r="R890" s="550"/>
      <c r="S890" s="550"/>
      <c r="T890" s="550"/>
      <c r="U890" s="550"/>
      <c r="V890" s="550"/>
      <c r="W890" s="550"/>
      <c r="X890" s="550"/>
      <c r="Y890" s="550"/>
      <c r="Z890" s="550"/>
      <c r="AA890" s="550"/>
      <c r="AB890" s="550"/>
      <c r="AC890" s="550"/>
      <c r="AD890" s="550"/>
      <c r="AE890" s="550"/>
      <c r="AF890" s="550"/>
      <c r="AG890" s="550"/>
    </row>
    <row r="891" spans="1:33">
      <c r="A891" s="573"/>
      <c r="B891" s="573"/>
      <c r="C891" s="573"/>
      <c r="D891" s="573"/>
      <c r="E891" s="573"/>
      <c r="F891" s="573"/>
      <c r="G891" s="573"/>
      <c r="H891" s="550"/>
      <c r="J891" s="574"/>
      <c r="Q891" s="550"/>
      <c r="R891" s="550"/>
      <c r="S891" s="550"/>
      <c r="T891" s="550"/>
      <c r="U891" s="550"/>
      <c r="V891" s="550"/>
      <c r="W891" s="550"/>
      <c r="X891" s="550"/>
      <c r="Y891" s="550"/>
      <c r="Z891" s="550"/>
      <c r="AA891" s="550"/>
      <c r="AB891" s="550"/>
      <c r="AC891" s="550"/>
      <c r="AD891" s="550"/>
      <c r="AE891" s="550"/>
      <c r="AF891" s="550"/>
      <c r="AG891" s="550"/>
    </row>
    <row r="892" spans="1:33">
      <c r="A892" s="573"/>
      <c r="B892" s="573"/>
      <c r="C892" s="573"/>
      <c r="D892" s="573"/>
      <c r="E892" s="573"/>
      <c r="F892" s="573"/>
      <c r="G892" s="573"/>
      <c r="H892" s="550"/>
      <c r="J892" s="574"/>
      <c r="Q892" s="550"/>
      <c r="R892" s="550"/>
      <c r="S892" s="550"/>
      <c r="T892" s="550"/>
      <c r="U892" s="550"/>
      <c r="V892" s="550"/>
      <c r="W892" s="550"/>
      <c r="X892" s="550"/>
      <c r="Y892" s="550"/>
      <c r="Z892" s="550"/>
      <c r="AA892" s="550"/>
      <c r="AB892" s="550"/>
      <c r="AC892" s="550"/>
      <c r="AD892" s="550"/>
      <c r="AE892" s="550"/>
      <c r="AF892" s="550"/>
      <c r="AG892" s="550"/>
    </row>
    <row r="893" spans="1:33">
      <c r="A893" s="573"/>
      <c r="B893" s="573"/>
      <c r="C893" s="573"/>
      <c r="D893" s="573"/>
      <c r="E893" s="573"/>
      <c r="F893" s="573"/>
      <c r="G893" s="573"/>
      <c r="H893" s="550"/>
      <c r="J893" s="574"/>
      <c r="Q893" s="550"/>
      <c r="R893" s="550"/>
      <c r="S893" s="550"/>
      <c r="T893" s="550"/>
      <c r="U893" s="550"/>
      <c r="V893" s="550"/>
      <c r="W893" s="550"/>
      <c r="X893" s="550"/>
      <c r="Y893" s="550"/>
      <c r="Z893" s="550"/>
      <c r="AA893" s="550"/>
      <c r="AB893" s="550"/>
      <c r="AC893" s="550"/>
      <c r="AD893" s="550"/>
      <c r="AE893" s="550"/>
      <c r="AF893" s="550"/>
      <c r="AG893" s="550"/>
    </row>
    <row r="894" spans="1:33">
      <c r="A894" s="573"/>
      <c r="B894" s="573"/>
      <c r="C894" s="573"/>
      <c r="D894" s="573"/>
      <c r="E894" s="573"/>
      <c r="F894" s="573"/>
      <c r="G894" s="573"/>
      <c r="H894" s="550"/>
      <c r="J894" s="574"/>
      <c r="Q894" s="550"/>
      <c r="R894" s="550"/>
      <c r="S894" s="550"/>
      <c r="T894" s="550"/>
      <c r="U894" s="550"/>
      <c r="V894" s="550"/>
      <c r="W894" s="550"/>
      <c r="X894" s="550"/>
      <c r="Y894" s="550"/>
      <c r="Z894" s="550"/>
      <c r="AA894" s="550"/>
      <c r="AB894" s="550"/>
      <c r="AC894" s="550"/>
      <c r="AD894" s="550"/>
      <c r="AE894" s="550"/>
      <c r="AF894" s="550"/>
      <c r="AG894" s="550"/>
    </row>
    <row r="895" spans="1:33">
      <c r="A895" s="573"/>
      <c r="B895" s="573"/>
      <c r="C895" s="573"/>
      <c r="D895" s="573"/>
      <c r="E895" s="573"/>
      <c r="F895" s="573"/>
      <c r="G895" s="573"/>
      <c r="H895" s="550"/>
      <c r="J895" s="574"/>
      <c r="Q895" s="550"/>
      <c r="R895" s="550"/>
      <c r="S895" s="550"/>
      <c r="T895" s="550"/>
      <c r="U895" s="550"/>
      <c r="V895" s="550"/>
      <c r="W895" s="550"/>
      <c r="X895" s="550"/>
      <c r="Y895" s="550"/>
      <c r="Z895" s="550"/>
      <c r="AA895" s="550"/>
      <c r="AB895" s="550"/>
      <c r="AC895" s="550"/>
      <c r="AD895" s="550"/>
      <c r="AE895" s="550"/>
      <c r="AF895" s="550"/>
      <c r="AG895" s="550"/>
    </row>
    <row r="896" spans="1:33">
      <c r="A896" s="573"/>
      <c r="B896" s="573"/>
      <c r="C896" s="573"/>
      <c r="D896" s="573"/>
      <c r="E896" s="573"/>
      <c r="F896" s="573"/>
      <c r="G896" s="573"/>
      <c r="H896" s="550"/>
      <c r="J896" s="574"/>
      <c r="Q896" s="550"/>
      <c r="R896" s="550"/>
      <c r="S896" s="550"/>
      <c r="T896" s="550"/>
      <c r="U896" s="550"/>
      <c r="V896" s="550"/>
      <c r="W896" s="550"/>
      <c r="X896" s="550"/>
      <c r="Y896" s="550"/>
      <c r="Z896" s="550"/>
      <c r="AA896" s="550"/>
      <c r="AB896" s="550"/>
      <c r="AC896" s="550"/>
      <c r="AD896" s="550"/>
      <c r="AE896" s="550"/>
      <c r="AF896" s="550"/>
      <c r="AG896" s="550"/>
    </row>
    <row r="897" spans="1:33">
      <c r="A897" s="573"/>
      <c r="B897" s="573"/>
      <c r="C897" s="573"/>
      <c r="D897" s="573"/>
      <c r="E897" s="573"/>
      <c r="F897" s="573"/>
      <c r="G897" s="573"/>
      <c r="H897" s="550"/>
      <c r="J897" s="574"/>
      <c r="Q897" s="550"/>
      <c r="R897" s="550"/>
      <c r="S897" s="550"/>
      <c r="T897" s="550"/>
      <c r="U897" s="550"/>
      <c r="V897" s="550"/>
      <c r="W897" s="550"/>
      <c r="X897" s="550"/>
      <c r="Y897" s="550"/>
      <c r="Z897" s="550"/>
      <c r="AA897" s="550"/>
      <c r="AB897" s="550"/>
      <c r="AC897" s="550"/>
      <c r="AD897" s="550"/>
      <c r="AE897" s="550"/>
      <c r="AF897" s="550"/>
      <c r="AG897" s="550"/>
    </row>
    <row r="898" spans="1:33">
      <c r="A898" s="573"/>
      <c r="B898" s="573"/>
      <c r="C898" s="573"/>
      <c r="D898" s="573"/>
      <c r="E898" s="573"/>
      <c r="F898" s="573"/>
      <c r="G898" s="573"/>
      <c r="H898" s="550"/>
      <c r="J898" s="574"/>
      <c r="Q898" s="550"/>
      <c r="R898" s="550"/>
      <c r="S898" s="550"/>
      <c r="T898" s="550"/>
      <c r="U898" s="550"/>
      <c r="V898" s="550"/>
      <c r="W898" s="550"/>
      <c r="X898" s="550"/>
      <c r="Y898" s="550"/>
      <c r="Z898" s="550"/>
      <c r="AA898" s="550"/>
      <c r="AB898" s="550"/>
      <c r="AC898" s="550"/>
      <c r="AD898" s="550"/>
      <c r="AE898" s="550"/>
      <c r="AF898" s="550"/>
      <c r="AG898" s="550"/>
    </row>
    <row r="899" spans="1:33">
      <c r="A899" s="573"/>
      <c r="B899" s="573"/>
      <c r="C899" s="573"/>
      <c r="D899" s="573"/>
      <c r="E899" s="573"/>
      <c r="F899" s="573"/>
      <c r="G899" s="573"/>
      <c r="H899" s="550"/>
      <c r="J899" s="574"/>
      <c r="Q899" s="550"/>
      <c r="R899" s="550"/>
      <c r="S899" s="550"/>
      <c r="T899" s="550"/>
      <c r="U899" s="550"/>
      <c r="V899" s="550"/>
      <c r="W899" s="550"/>
      <c r="X899" s="550"/>
      <c r="Y899" s="550"/>
      <c r="Z899" s="550"/>
      <c r="AA899" s="550"/>
      <c r="AB899" s="550"/>
      <c r="AC899" s="550"/>
      <c r="AD899" s="550"/>
      <c r="AE899" s="550"/>
      <c r="AF899" s="550"/>
      <c r="AG899" s="550"/>
    </row>
    <row r="900" spans="1:33">
      <c r="A900" s="573"/>
      <c r="B900" s="573"/>
      <c r="C900" s="573"/>
      <c r="D900" s="573"/>
      <c r="E900" s="573"/>
      <c r="F900" s="573"/>
      <c r="G900" s="573"/>
      <c r="H900" s="550"/>
      <c r="J900" s="574"/>
      <c r="Q900" s="550"/>
      <c r="R900" s="550"/>
      <c r="S900" s="550"/>
      <c r="T900" s="550"/>
      <c r="U900" s="550"/>
      <c r="V900" s="550"/>
      <c r="W900" s="550"/>
      <c r="X900" s="550"/>
      <c r="Y900" s="550"/>
      <c r="Z900" s="550"/>
      <c r="AA900" s="550"/>
      <c r="AB900" s="550"/>
      <c r="AC900" s="550"/>
      <c r="AD900" s="550"/>
      <c r="AE900" s="550"/>
      <c r="AF900" s="550"/>
      <c r="AG900" s="550"/>
    </row>
    <row r="901" spans="1:33">
      <c r="A901" s="573"/>
      <c r="B901" s="573"/>
      <c r="C901" s="573"/>
      <c r="D901" s="573"/>
      <c r="E901" s="573"/>
      <c r="F901" s="573"/>
      <c r="G901" s="573"/>
      <c r="H901" s="550"/>
      <c r="J901" s="574"/>
      <c r="Q901" s="550"/>
      <c r="R901" s="550"/>
      <c r="S901" s="550"/>
      <c r="T901" s="550"/>
      <c r="U901" s="550"/>
      <c r="V901" s="550"/>
      <c r="W901" s="550"/>
      <c r="X901" s="550"/>
      <c r="Y901" s="550"/>
      <c r="Z901" s="550"/>
      <c r="AA901" s="550"/>
      <c r="AB901" s="550"/>
      <c r="AC901" s="550"/>
      <c r="AD901" s="550"/>
      <c r="AE901" s="550"/>
      <c r="AF901" s="550"/>
      <c r="AG901" s="550"/>
    </row>
    <row r="902" spans="1:33">
      <c r="A902" s="573"/>
      <c r="B902" s="573"/>
      <c r="C902" s="573"/>
      <c r="D902" s="573"/>
      <c r="E902" s="573"/>
      <c r="F902" s="573"/>
      <c r="G902" s="573"/>
      <c r="H902" s="550"/>
      <c r="J902" s="574"/>
      <c r="Q902" s="550"/>
      <c r="R902" s="550"/>
      <c r="S902" s="550"/>
      <c r="T902" s="550"/>
      <c r="U902" s="550"/>
      <c r="V902" s="550"/>
      <c r="W902" s="550"/>
      <c r="X902" s="550"/>
      <c r="Y902" s="550"/>
      <c r="Z902" s="550"/>
      <c r="AA902" s="550"/>
      <c r="AB902" s="550"/>
      <c r="AC902" s="550"/>
      <c r="AD902" s="550"/>
      <c r="AE902" s="550"/>
      <c r="AF902" s="550"/>
      <c r="AG902" s="550"/>
    </row>
    <row r="903" spans="1:33">
      <c r="A903" s="573"/>
      <c r="B903" s="573"/>
      <c r="C903" s="573"/>
      <c r="D903" s="573"/>
      <c r="E903" s="573"/>
      <c r="F903" s="573"/>
      <c r="G903" s="573"/>
      <c r="H903" s="550"/>
      <c r="J903" s="574"/>
      <c r="Q903" s="550"/>
      <c r="R903" s="550"/>
      <c r="S903" s="550"/>
      <c r="T903" s="550"/>
      <c r="U903" s="550"/>
      <c r="V903" s="550"/>
      <c r="W903" s="550"/>
      <c r="X903" s="550"/>
      <c r="Y903" s="550"/>
      <c r="Z903" s="550"/>
      <c r="AA903" s="550"/>
      <c r="AB903" s="550"/>
      <c r="AC903" s="550"/>
      <c r="AD903" s="550"/>
      <c r="AE903" s="550"/>
      <c r="AF903" s="550"/>
      <c r="AG903" s="550"/>
    </row>
    <row r="904" spans="1:33">
      <c r="A904" s="573"/>
      <c r="B904" s="573"/>
      <c r="C904" s="573"/>
      <c r="D904" s="573"/>
      <c r="E904" s="573"/>
      <c r="F904" s="573"/>
      <c r="G904" s="573"/>
      <c r="H904" s="550"/>
      <c r="J904" s="574"/>
      <c r="Q904" s="550"/>
      <c r="R904" s="550"/>
      <c r="S904" s="550"/>
      <c r="T904" s="550"/>
      <c r="U904" s="550"/>
      <c r="V904" s="550"/>
      <c r="W904" s="550"/>
      <c r="X904" s="550"/>
      <c r="Y904" s="550"/>
      <c r="Z904" s="550"/>
      <c r="AA904" s="550"/>
      <c r="AB904" s="550"/>
      <c r="AC904" s="550"/>
      <c r="AD904" s="550"/>
      <c r="AE904" s="550"/>
      <c r="AF904" s="550"/>
      <c r="AG904" s="550"/>
    </row>
    <row r="905" spans="1:33">
      <c r="A905" s="573"/>
      <c r="B905" s="573"/>
      <c r="C905" s="573"/>
      <c r="D905" s="573"/>
      <c r="E905" s="573"/>
      <c r="F905" s="573"/>
      <c r="G905" s="573"/>
      <c r="H905" s="550"/>
      <c r="J905" s="574"/>
      <c r="Q905" s="550"/>
      <c r="R905" s="550"/>
      <c r="S905" s="550"/>
      <c r="T905" s="550"/>
      <c r="U905" s="550"/>
      <c r="V905" s="550"/>
      <c r="W905" s="550"/>
      <c r="X905" s="550"/>
      <c r="Y905" s="550"/>
      <c r="Z905" s="550"/>
      <c r="AA905" s="550"/>
      <c r="AB905" s="550"/>
      <c r="AC905" s="550"/>
      <c r="AD905" s="550"/>
      <c r="AE905" s="550"/>
      <c r="AF905" s="550"/>
      <c r="AG905" s="550"/>
    </row>
    <row r="906" spans="1:33">
      <c r="A906" s="573"/>
      <c r="B906" s="573"/>
      <c r="C906" s="573"/>
      <c r="D906" s="573"/>
      <c r="E906" s="573"/>
      <c r="F906" s="573"/>
      <c r="G906" s="573"/>
      <c r="H906" s="550"/>
      <c r="J906" s="574"/>
      <c r="Q906" s="550"/>
      <c r="R906" s="550"/>
      <c r="S906" s="550"/>
      <c r="T906" s="550"/>
      <c r="U906" s="550"/>
      <c r="V906" s="550"/>
      <c r="W906" s="550"/>
      <c r="X906" s="550"/>
      <c r="Y906" s="550"/>
      <c r="Z906" s="550"/>
      <c r="AA906" s="550"/>
      <c r="AB906" s="550"/>
      <c r="AC906" s="550"/>
      <c r="AD906" s="550"/>
      <c r="AE906" s="550"/>
      <c r="AF906" s="550"/>
      <c r="AG906" s="550"/>
    </row>
    <row r="907" spans="1:33">
      <c r="A907" s="573"/>
      <c r="B907" s="573"/>
      <c r="C907" s="573"/>
      <c r="D907" s="573"/>
      <c r="E907" s="573"/>
      <c r="F907" s="573"/>
      <c r="G907" s="573"/>
      <c r="H907" s="550"/>
      <c r="J907" s="574"/>
      <c r="Q907" s="550"/>
      <c r="R907" s="550"/>
      <c r="S907" s="550"/>
      <c r="T907" s="550"/>
      <c r="U907" s="550"/>
      <c r="V907" s="550"/>
      <c r="W907" s="550"/>
      <c r="X907" s="550"/>
      <c r="Y907" s="550"/>
      <c r="Z907" s="550"/>
      <c r="AA907" s="550"/>
      <c r="AB907" s="550"/>
      <c r="AC907" s="550"/>
      <c r="AD907" s="550"/>
      <c r="AE907" s="550"/>
      <c r="AF907" s="550"/>
      <c r="AG907" s="550"/>
    </row>
    <row r="908" spans="1:33">
      <c r="A908" s="573"/>
      <c r="B908" s="573"/>
      <c r="C908" s="573"/>
      <c r="D908" s="573"/>
      <c r="E908" s="573"/>
      <c r="F908" s="573"/>
      <c r="G908" s="573"/>
      <c r="H908" s="550"/>
      <c r="J908" s="574"/>
      <c r="Q908" s="550"/>
      <c r="R908" s="550"/>
      <c r="S908" s="550"/>
      <c r="T908" s="550"/>
      <c r="U908" s="550"/>
      <c r="V908" s="550"/>
      <c r="W908" s="550"/>
      <c r="X908" s="550"/>
      <c r="Y908" s="550"/>
      <c r="Z908" s="550"/>
      <c r="AA908" s="550"/>
      <c r="AB908" s="550"/>
      <c r="AC908" s="550"/>
      <c r="AD908" s="550"/>
      <c r="AE908" s="550"/>
      <c r="AF908" s="550"/>
      <c r="AG908" s="550"/>
    </row>
    <row r="909" spans="1:33">
      <c r="A909" s="573"/>
      <c r="B909" s="573"/>
      <c r="C909" s="573"/>
      <c r="D909" s="573"/>
      <c r="E909" s="573"/>
      <c r="F909" s="573"/>
      <c r="G909" s="573"/>
      <c r="H909" s="550"/>
      <c r="J909" s="574"/>
      <c r="Q909" s="550"/>
      <c r="R909" s="550"/>
      <c r="S909" s="550"/>
      <c r="T909" s="550"/>
      <c r="U909" s="550"/>
      <c r="V909" s="550"/>
      <c r="W909" s="550"/>
      <c r="X909" s="550"/>
      <c r="Y909" s="550"/>
      <c r="Z909" s="550"/>
      <c r="AA909" s="550"/>
      <c r="AB909" s="550"/>
      <c r="AC909" s="550"/>
      <c r="AD909" s="550"/>
      <c r="AE909" s="550"/>
      <c r="AF909" s="550"/>
      <c r="AG909" s="550"/>
    </row>
    <row r="910" spans="1:33">
      <c r="A910" s="573"/>
      <c r="B910" s="573"/>
      <c r="C910" s="573"/>
      <c r="D910" s="573"/>
      <c r="E910" s="573"/>
      <c r="F910" s="573"/>
      <c r="G910" s="573"/>
      <c r="H910" s="550"/>
      <c r="J910" s="574"/>
      <c r="Q910" s="550"/>
      <c r="R910" s="550"/>
      <c r="S910" s="550"/>
      <c r="T910" s="550"/>
      <c r="U910" s="550"/>
      <c r="V910" s="550"/>
      <c r="W910" s="550"/>
      <c r="X910" s="550"/>
      <c r="Y910" s="550"/>
      <c r="Z910" s="550"/>
      <c r="AA910" s="550"/>
      <c r="AB910" s="550"/>
      <c r="AC910" s="550"/>
      <c r="AD910" s="550"/>
      <c r="AE910" s="550"/>
      <c r="AF910" s="550"/>
      <c r="AG910" s="550"/>
    </row>
    <row r="911" spans="1:33">
      <c r="A911" s="573"/>
      <c r="B911" s="573"/>
      <c r="C911" s="573"/>
      <c r="D911" s="573"/>
      <c r="E911" s="573"/>
      <c r="F911" s="573"/>
      <c r="G911" s="573"/>
      <c r="H911" s="550"/>
      <c r="J911" s="574"/>
      <c r="Q911" s="550"/>
      <c r="R911" s="550"/>
      <c r="S911" s="550"/>
      <c r="T911" s="550"/>
      <c r="U911" s="550"/>
      <c r="V911" s="550"/>
      <c r="W911" s="550"/>
      <c r="X911" s="550"/>
      <c r="Y911" s="550"/>
      <c r="Z911" s="550"/>
      <c r="AA911" s="550"/>
      <c r="AB911" s="550"/>
      <c r="AC911" s="550"/>
      <c r="AD911" s="550"/>
      <c r="AE911" s="550"/>
      <c r="AF911" s="550"/>
      <c r="AG911" s="550"/>
    </row>
    <row r="912" spans="1:33">
      <c r="A912" s="573"/>
      <c r="B912" s="573"/>
      <c r="C912" s="573"/>
      <c r="D912" s="573"/>
      <c r="E912" s="573"/>
      <c r="F912" s="573"/>
      <c r="G912" s="573"/>
      <c r="H912" s="550"/>
      <c r="J912" s="574"/>
      <c r="Q912" s="550"/>
      <c r="R912" s="550"/>
      <c r="S912" s="550"/>
      <c r="T912" s="550"/>
      <c r="U912" s="550"/>
      <c r="V912" s="550"/>
      <c r="W912" s="550"/>
      <c r="X912" s="550"/>
      <c r="Y912" s="550"/>
      <c r="Z912" s="550"/>
      <c r="AA912" s="550"/>
      <c r="AB912" s="550"/>
      <c r="AC912" s="550"/>
      <c r="AD912" s="550"/>
      <c r="AE912" s="550"/>
      <c r="AF912" s="550"/>
      <c r="AG912" s="550"/>
    </row>
    <row r="913" spans="1:33">
      <c r="A913" s="573"/>
      <c r="B913" s="573"/>
      <c r="C913" s="573"/>
      <c r="D913" s="573"/>
      <c r="E913" s="573"/>
      <c r="F913" s="573"/>
      <c r="G913" s="573"/>
      <c r="H913" s="550"/>
      <c r="J913" s="574"/>
      <c r="Q913" s="550"/>
      <c r="R913" s="550"/>
      <c r="S913" s="550"/>
      <c r="T913" s="550"/>
      <c r="U913" s="550"/>
      <c r="V913" s="550"/>
      <c r="W913" s="550"/>
      <c r="X913" s="550"/>
      <c r="Y913" s="550"/>
      <c r="Z913" s="550"/>
      <c r="AA913" s="550"/>
      <c r="AB913" s="550"/>
      <c r="AC913" s="550"/>
      <c r="AD913" s="550"/>
      <c r="AE913" s="550"/>
      <c r="AF913" s="550"/>
      <c r="AG913" s="550"/>
    </row>
    <row r="914" spans="1:33">
      <c r="A914" s="573"/>
      <c r="B914" s="573"/>
      <c r="C914" s="573"/>
      <c r="D914" s="573"/>
      <c r="E914" s="573"/>
      <c r="F914" s="573"/>
      <c r="G914" s="573"/>
      <c r="H914" s="550"/>
      <c r="J914" s="574"/>
      <c r="Q914" s="550"/>
      <c r="R914" s="550"/>
      <c r="S914" s="550"/>
      <c r="T914" s="550"/>
      <c r="U914" s="550"/>
      <c r="V914" s="550"/>
      <c r="W914" s="550"/>
      <c r="X914" s="550"/>
      <c r="Y914" s="550"/>
      <c r="Z914" s="550"/>
      <c r="AA914" s="550"/>
      <c r="AB914" s="550"/>
      <c r="AC914" s="550"/>
      <c r="AD914" s="550"/>
      <c r="AE914" s="550"/>
      <c r="AF914" s="550"/>
      <c r="AG914" s="550"/>
    </row>
    <row r="915" spans="1:33">
      <c r="A915" s="573"/>
      <c r="B915" s="573"/>
      <c r="C915" s="573"/>
      <c r="D915" s="573"/>
      <c r="E915" s="573"/>
      <c r="F915" s="573"/>
      <c r="G915" s="573"/>
      <c r="H915" s="550"/>
      <c r="J915" s="574"/>
      <c r="Q915" s="550"/>
      <c r="R915" s="550"/>
      <c r="S915" s="550"/>
      <c r="T915" s="550"/>
      <c r="U915" s="550"/>
      <c r="V915" s="550"/>
      <c r="W915" s="550"/>
      <c r="X915" s="550"/>
      <c r="Y915" s="550"/>
      <c r="Z915" s="550"/>
      <c r="AA915" s="550"/>
      <c r="AB915" s="550"/>
      <c r="AC915" s="550"/>
      <c r="AD915" s="550"/>
      <c r="AE915" s="550"/>
      <c r="AF915" s="550"/>
      <c r="AG915" s="550"/>
    </row>
    <row r="916" spans="1:33">
      <c r="A916" s="573"/>
      <c r="B916" s="573"/>
      <c r="C916" s="573"/>
      <c r="D916" s="573"/>
      <c r="E916" s="573"/>
      <c r="F916" s="573"/>
      <c r="G916" s="573"/>
      <c r="H916" s="550"/>
      <c r="J916" s="574"/>
      <c r="Q916" s="550"/>
      <c r="R916" s="550"/>
      <c r="S916" s="550"/>
      <c r="T916" s="550"/>
      <c r="U916" s="550"/>
      <c r="V916" s="550"/>
      <c r="W916" s="550"/>
      <c r="X916" s="550"/>
      <c r="Y916" s="550"/>
      <c r="Z916" s="550"/>
      <c r="AA916" s="550"/>
      <c r="AB916" s="550"/>
      <c r="AC916" s="550"/>
      <c r="AD916" s="550"/>
      <c r="AE916" s="550"/>
      <c r="AF916" s="550"/>
      <c r="AG916" s="550"/>
    </row>
    <row r="917" spans="1:33">
      <c r="A917" s="573"/>
      <c r="B917" s="573"/>
      <c r="C917" s="573"/>
      <c r="D917" s="573"/>
      <c r="E917" s="573"/>
      <c r="F917" s="573"/>
      <c r="G917" s="573"/>
      <c r="H917" s="550"/>
      <c r="J917" s="574"/>
      <c r="Q917" s="550"/>
      <c r="R917" s="550"/>
      <c r="S917" s="550"/>
      <c r="T917" s="550"/>
      <c r="U917" s="550"/>
      <c r="V917" s="550"/>
      <c r="W917" s="550"/>
      <c r="X917" s="550"/>
      <c r="Y917" s="550"/>
      <c r="Z917" s="550"/>
      <c r="AA917" s="550"/>
      <c r="AB917" s="550"/>
      <c r="AC917" s="550"/>
      <c r="AD917" s="550"/>
      <c r="AE917" s="550"/>
      <c r="AF917" s="550"/>
      <c r="AG917" s="550"/>
    </row>
    <row r="918" spans="1:33">
      <c r="A918" s="573"/>
      <c r="B918" s="573"/>
      <c r="C918" s="573"/>
      <c r="D918" s="573"/>
      <c r="E918" s="573"/>
      <c r="F918" s="573"/>
      <c r="G918" s="573"/>
      <c r="H918" s="550"/>
      <c r="J918" s="574"/>
      <c r="Q918" s="550"/>
      <c r="R918" s="550"/>
      <c r="S918" s="550"/>
      <c r="T918" s="550"/>
      <c r="U918" s="550"/>
      <c r="V918" s="550"/>
      <c r="W918" s="550"/>
      <c r="X918" s="550"/>
      <c r="Y918" s="550"/>
      <c r="Z918" s="550"/>
      <c r="AA918" s="550"/>
      <c r="AB918" s="550"/>
      <c r="AC918" s="550"/>
      <c r="AD918" s="550"/>
      <c r="AE918" s="550"/>
      <c r="AF918" s="550"/>
      <c r="AG918" s="550"/>
    </row>
    <row r="919" spans="1:33">
      <c r="A919" s="573"/>
      <c r="B919" s="573"/>
      <c r="C919" s="573"/>
      <c r="D919" s="573"/>
      <c r="E919" s="573"/>
      <c r="F919" s="573"/>
      <c r="G919" s="573"/>
      <c r="H919" s="550"/>
      <c r="J919" s="574"/>
      <c r="Q919" s="550"/>
      <c r="R919" s="550"/>
      <c r="S919" s="550"/>
      <c r="T919" s="550"/>
      <c r="U919" s="550"/>
      <c r="V919" s="550"/>
      <c r="W919" s="550"/>
      <c r="X919" s="550"/>
      <c r="Y919" s="550"/>
      <c r="Z919" s="550"/>
      <c r="AA919" s="550"/>
      <c r="AB919" s="550"/>
      <c r="AC919" s="550"/>
      <c r="AD919" s="550"/>
      <c r="AE919" s="550"/>
      <c r="AF919" s="550"/>
      <c r="AG919" s="550"/>
    </row>
    <row r="920" spans="1:33">
      <c r="A920" s="573"/>
      <c r="B920" s="573"/>
      <c r="C920" s="573"/>
      <c r="D920" s="573"/>
      <c r="E920" s="573"/>
      <c r="F920" s="573"/>
      <c r="G920" s="573"/>
      <c r="H920" s="550"/>
      <c r="J920" s="574"/>
      <c r="Q920" s="550"/>
      <c r="R920" s="550"/>
      <c r="S920" s="550"/>
      <c r="T920" s="550"/>
      <c r="U920" s="550"/>
      <c r="V920" s="550"/>
      <c r="W920" s="550"/>
      <c r="X920" s="550"/>
      <c r="Y920" s="550"/>
      <c r="Z920" s="550"/>
      <c r="AA920" s="550"/>
      <c r="AB920" s="550"/>
      <c r="AC920" s="550"/>
      <c r="AD920" s="550"/>
      <c r="AE920" s="550"/>
      <c r="AF920" s="550"/>
      <c r="AG920" s="550"/>
    </row>
    <row r="921" spans="1:33">
      <c r="A921" s="573"/>
      <c r="B921" s="573"/>
      <c r="C921" s="573"/>
      <c r="D921" s="573"/>
      <c r="E921" s="573"/>
      <c r="F921" s="573"/>
      <c r="G921" s="573"/>
      <c r="H921" s="550"/>
      <c r="J921" s="574"/>
      <c r="Q921" s="550"/>
      <c r="R921" s="550"/>
      <c r="S921" s="550"/>
      <c r="T921" s="550"/>
      <c r="U921" s="550"/>
      <c r="V921" s="550"/>
      <c r="W921" s="550"/>
      <c r="X921" s="550"/>
      <c r="Y921" s="550"/>
      <c r="Z921" s="550"/>
      <c r="AA921" s="550"/>
      <c r="AB921" s="550"/>
      <c r="AC921" s="550"/>
      <c r="AD921" s="550"/>
      <c r="AE921" s="550"/>
      <c r="AF921" s="550"/>
      <c r="AG921" s="550"/>
    </row>
    <row r="922" spans="1:33">
      <c r="A922" s="573"/>
      <c r="B922" s="573"/>
      <c r="C922" s="573"/>
      <c r="D922" s="573"/>
      <c r="E922" s="573"/>
      <c r="F922" s="573"/>
      <c r="G922" s="573"/>
      <c r="H922" s="550"/>
      <c r="J922" s="574"/>
      <c r="Q922" s="550"/>
      <c r="R922" s="550"/>
      <c r="S922" s="550"/>
      <c r="T922" s="550"/>
      <c r="U922" s="550"/>
      <c r="V922" s="550"/>
      <c r="W922" s="550"/>
      <c r="X922" s="550"/>
      <c r="Y922" s="550"/>
      <c r="Z922" s="550"/>
      <c r="AA922" s="550"/>
      <c r="AB922" s="550"/>
      <c r="AC922" s="550"/>
      <c r="AD922" s="550"/>
      <c r="AE922" s="550"/>
      <c r="AF922" s="550"/>
      <c r="AG922" s="550"/>
    </row>
    <row r="923" spans="1:33">
      <c r="A923" s="573"/>
      <c r="B923" s="573"/>
      <c r="C923" s="573"/>
      <c r="D923" s="573"/>
      <c r="E923" s="573"/>
      <c r="F923" s="573"/>
      <c r="G923" s="573"/>
      <c r="H923" s="550"/>
      <c r="J923" s="574"/>
      <c r="Q923" s="550"/>
      <c r="R923" s="550"/>
      <c r="S923" s="550"/>
      <c r="T923" s="550"/>
      <c r="U923" s="550"/>
      <c r="V923" s="550"/>
      <c r="W923" s="550"/>
      <c r="X923" s="550"/>
      <c r="Y923" s="550"/>
      <c r="Z923" s="550"/>
      <c r="AA923" s="550"/>
      <c r="AB923" s="550"/>
      <c r="AC923" s="550"/>
      <c r="AD923" s="550"/>
      <c r="AE923" s="550"/>
      <c r="AF923" s="550"/>
      <c r="AG923" s="550"/>
    </row>
    <row r="924" spans="1:33">
      <c r="A924" s="573"/>
      <c r="B924" s="573"/>
      <c r="C924" s="573"/>
      <c r="D924" s="573"/>
      <c r="E924" s="573"/>
      <c r="F924" s="573"/>
      <c r="G924" s="573"/>
      <c r="H924" s="550"/>
      <c r="J924" s="574"/>
      <c r="Q924" s="550"/>
      <c r="R924" s="550"/>
      <c r="S924" s="550"/>
      <c r="T924" s="550"/>
      <c r="U924" s="550"/>
      <c r="V924" s="550"/>
      <c r="W924" s="550"/>
      <c r="X924" s="550"/>
      <c r="Y924" s="550"/>
      <c r="Z924" s="550"/>
      <c r="AA924" s="550"/>
      <c r="AB924" s="550"/>
      <c r="AC924" s="550"/>
      <c r="AD924" s="550"/>
      <c r="AE924" s="550"/>
      <c r="AF924" s="550"/>
      <c r="AG924" s="550"/>
    </row>
    <row r="925" spans="1:33">
      <c r="A925" s="573"/>
      <c r="B925" s="573"/>
      <c r="C925" s="573"/>
      <c r="D925" s="573"/>
      <c r="E925" s="573"/>
      <c r="F925" s="573"/>
      <c r="G925" s="573"/>
      <c r="H925" s="550"/>
      <c r="J925" s="574"/>
      <c r="Q925" s="550"/>
      <c r="R925" s="550"/>
      <c r="S925" s="550"/>
      <c r="T925" s="550"/>
      <c r="U925" s="550"/>
      <c r="V925" s="550"/>
      <c r="W925" s="550"/>
      <c r="X925" s="550"/>
      <c r="Y925" s="550"/>
      <c r="Z925" s="550"/>
      <c r="AA925" s="550"/>
      <c r="AB925" s="550"/>
      <c r="AC925" s="550"/>
      <c r="AD925" s="550"/>
      <c r="AE925" s="550"/>
      <c r="AF925" s="550"/>
      <c r="AG925" s="550"/>
    </row>
    <row r="926" spans="1:33">
      <c r="A926" s="573"/>
      <c r="B926" s="573"/>
      <c r="C926" s="573"/>
      <c r="D926" s="573"/>
      <c r="E926" s="573"/>
      <c r="F926" s="573"/>
      <c r="G926" s="573"/>
      <c r="H926" s="550"/>
      <c r="J926" s="574"/>
      <c r="Q926" s="550"/>
      <c r="R926" s="550"/>
      <c r="S926" s="550"/>
      <c r="T926" s="550"/>
      <c r="U926" s="550"/>
      <c r="V926" s="550"/>
      <c r="W926" s="550"/>
      <c r="X926" s="550"/>
      <c r="Y926" s="550"/>
      <c r="Z926" s="550"/>
      <c r="AA926" s="550"/>
      <c r="AB926" s="550"/>
      <c r="AC926" s="550"/>
      <c r="AD926" s="550"/>
      <c r="AE926" s="550"/>
      <c r="AF926" s="550"/>
      <c r="AG926" s="550"/>
    </row>
    <row r="927" spans="1:33">
      <c r="A927" s="573"/>
      <c r="B927" s="573"/>
      <c r="C927" s="573"/>
      <c r="D927" s="573"/>
      <c r="E927" s="573"/>
      <c r="F927" s="573"/>
      <c r="G927" s="573"/>
      <c r="H927" s="550"/>
      <c r="J927" s="574"/>
      <c r="Q927" s="550"/>
      <c r="R927" s="550"/>
      <c r="S927" s="550"/>
      <c r="T927" s="550"/>
      <c r="U927" s="550"/>
      <c r="V927" s="550"/>
      <c r="W927" s="550"/>
      <c r="X927" s="550"/>
      <c r="Y927" s="550"/>
      <c r="Z927" s="550"/>
      <c r="AA927" s="550"/>
      <c r="AB927" s="550"/>
      <c r="AC927" s="550"/>
      <c r="AD927" s="550"/>
      <c r="AE927" s="550"/>
      <c r="AF927" s="550"/>
      <c r="AG927" s="550"/>
    </row>
    <row r="928" spans="1:33">
      <c r="A928" s="573"/>
      <c r="B928" s="573"/>
      <c r="C928" s="573"/>
      <c r="D928" s="573"/>
      <c r="E928" s="573"/>
      <c r="F928" s="573"/>
      <c r="G928" s="573"/>
      <c r="H928" s="550"/>
      <c r="J928" s="574"/>
      <c r="Q928" s="550"/>
      <c r="R928" s="550"/>
      <c r="S928" s="550"/>
      <c r="T928" s="550"/>
      <c r="U928" s="550"/>
      <c r="V928" s="550"/>
      <c r="W928" s="550"/>
      <c r="X928" s="550"/>
      <c r="Y928" s="550"/>
      <c r="Z928" s="550"/>
      <c r="AA928" s="550"/>
      <c r="AB928" s="550"/>
      <c r="AC928" s="550"/>
      <c r="AD928" s="550"/>
      <c r="AE928" s="550"/>
      <c r="AF928" s="550"/>
      <c r="AG928" s="550"/>
    </row>
    <row r="929" spans="1:33">
      <c r="A929" s="573"/>
      <c r="B929" s="573"/>
      <c r="C929" s="573"/>
      <c r="D929" s="573"/>
      <c r="E929" s="573"/>
      <c r="F929" s="573"/>
      <c r="G929" s="573"/>
      <c r="H929" s="550"/>
      <c r="J929" s="574"/>
      <c r="Q929" s="550"/>
      <c r="R929" s="550"/>
      <c r="S929" s="550"/>
      <c r="T929" s="550"/>
      <c r="U929" s="550"/>
      <c r="V929" s="550"/>
      <c r="W929" s="550"/>
      <c r="X929" s="550"/>
      <c r="Y929" s="550"/>
      <c r="Z929" s="550"/>
      <c r="AA929" s="550"/>
      <c r="AB929" s="550"/>
      <c r="AC929" s="550"/>
      <c r="AD929" s="550"/>
      <c r="AE929" s="550"/>
      <c r="AF929" s="550"/>
      <c r="AG929" s="550"/>
    </row>
    <row r="930" spans="1:33">
      <c r="A930" s="573"/>
      <c r="B930" s="573"/>
      <c r="C930" s="573"/>
      <c r="D930" s="573"/>
      <c r="E930" s="573"/>
      <c r="F930" s="573"/>
      <c r="G930" s="573"/>
      <c r="H930" s="550"/>
      <c r="J930" s="574"/>
      <c r="Q930" s="550"/>
      <c r="R930" s="550"/>
      <c r="S930" s="550"/>
      <c r="T930" s="550"/>
      <c r="U930" s="550"/>
      <c r="V930" s="550"/>
      <c r="W930" s="550"/>
      <c r="X930" s="550"/>
      <c r="Y930" s="550"/>
      <c r="Z930" s="550"/>
      <c r="AA930" s="550"/>
      <c r="AB930" s="550"/>
      <c r="AC930" s="550"/>
      <c r="AD930" s="550"/>
      <c r="AE930" s="550"/>
      <c r="AF930" s="550"/>
      <c r="AG930" s="550"/>
    </row>
    <row r="931" spans="1:33">
      <c r="A931" s="573"/>
      <c r="B931" s="573"/>
      <c r="C931" s="573"/>
      <c r="D931" s="573"/>
      <c r="E931" s="573"/>
      <c r="F931" s="573"/>
      <c r="G931" s="573"/>
      <c r="H931" s="550"/>
      <c r="J931" s="574"/>
      <c r="Q931" s="550"/>
      <c r="R931" s="550"/>
      <c r="S931" s="550"/>
      <c r="T931" s="550"/>
      <c r="U931" s="550"/>
      <c r="V931" s="550"/>
      <c r="W931" s="550"/>
      <c r="X931" s="550"/>
      <c r="Y931" s="550"/>
      <c r="Z931" s="550"/>
      <c r="AA931" s="550"/>
      <c r="AB931" s="550"/>
      <c r="AC931" s="550"/>
      <c r="AD931" s="550"/>
      <c r="AE931" s="550"/>
      <c r="AF931" s="550"/>
      <c r="AG931" s="550"/>
    </row>
    <row r="932" spans="1:33">
      <c r="A932" s="573"/>
      <c r="B932" s="573"/>
      <c r="C932" s="573"/>
      <c r="D932" s="573"/>
      <c r="E932" s="573"/>
      <c r="F932" s="573"/>
      <c r="G932" s="573"/>
      <c r="H932" s="550"/>
      <c r="J932" s="574"/>
      <c r="Q932" s="550"/>
      <c r="R932" s="550"/>
      <c r="S932" s="550"/>
      <c r="T932" s="550"/>
      <c r="U932" s="550"/>
      <c r="V932" s="550"/>
      <c r="W932" s="550"/>
      <c r="X932" s="550"/>
      <c r="Y932" s="550"/>
      <c r="Z932" s="550"/>
      <c r="AA932" s="550"/>
      <c r="AB932" s="550"/>
      <c r="AC932" s="550"/>
      <c r="AD932" s="550"/>
      <c r="AE932" s="550"/>
      <c r="AF932" s="550"/>
      <c r="AG932" s="550"/>
    </row>
    <row r="933" spans="1:33">
      <c r="A933" s="573"/>
      <c r="B933" s="573"/>
      <c r="C933" s="573"/>
      <c r="D933" s="573"/>
      <c r="E933" s="573"/>
      <c r="F933" s="573"/>
      <c r="G933" s="573"/>
      <c r="H933" s="550"/>
      <c r="J933" s="574"/>
      <c r="Q933" s="550"/>
      <c r="R933" s="550"/>
      <c r="S933" s="550"/>
      <c r="T933" s="550"/>
      <c r="U933" s="550"/>
      <c r="V933" s="550"/>
      <c r="W933" s="550"/>
      <c r="X933" s="550"/>
      <c r="Y933" s="550"/>
      <c r="Z933" s="550"/>
      <c r="AA933" s="550"/>
      <c r="AB933" s="550"/>
      <c r="AC933" s="550"/>
      <c r="AD933" s="550"/>
      <c r="AE933" s="550"/>
      <c r="AF933" s="550"/>
      <c r="AG933" s="550"/>
    </row>
  </sheetData>
  <sheetProtection algorithmName="SHA-512" hashValue="M19Crd0H7n5kMNTYvS/3ibxjIAUH6a4agrb4B41i36JvPfl8L3bGF8Ok0xRdlrVbf4jluLS99mvkKq5Y2yf5wg==" saltValue="hV6OZaNcRQtaoVoiHpZWCg==" spinCount="100000" sheet="1" objects="1" scenarios="1"/>
  <mergeCells count="103">
    <mergeCell ref="A2:J2"/>
    <mergeCell ref="A3:J3"/>
    <mergeCell ref="A4:G26"/>
    <mergeCell ref="A27:J27"/>
    <mergeCell ref="A28:G47"/>
    <mergeCell ref="A48:J48"/>
    <mergeCell ref="A136:G154"/>
    <mergeCell ref="A155:J155"/>
    <mergeCell ref="A156:G165"/>
    <mergeCell ref="A166:J166"/>
    <mergeCell ref="A167:G176"/>
    <mergeCell ref="A177:J177"/>
    <mergeCell ref="A49:G74"/>
    <mergeCell ref="A75:J75"/>
    <mergeCell ref="A76:G110"/>
    <mergeCell ref="A111:J111"/>
    <mergeCell ref="A112:G134"/>
    <mergeCell ref="A135:J135"/>
    <mergeCell ref="A196:G201"/>
    <mergeCell ref="A202:J202"/>
    <mergeCell ref="A203:G210"/>
    <mergeCell ref="A211:J211"/>
    <mergeCell ref="A212:G219"/>
    <mergeCell ref="A220:J220"/>
    <mergeCell ref="A178:G183"/>
    <mergeCell ref="A184:J184"/>
    <mergeCell ref="A185:G189"/>
    <mergeCell ref="A190:J190"/>
    <mergeCell ref="A191:G194"/>
    <mergeCell ref="A195:J195"/>
    <mergeCell ref="A249:J249"/>
    <mergeCell ref="A250:G273"/>
    <mergeCell ref="A274:J274"/>
    <mergeCell ref="A275:G285"/>
    <mergeCell ref="A286:J286"/>
    <mergeCell ref="A287:G325"/>
    <mergeCell ref="A221:G231"/>
    <mergeCell ref="A232:J232"/>
    <mergeCell ref="A233:J233"/>
    <mergeCell ref="A234:G240"/>
    <mergeCell ref="A241:J241"/>
    <mergeCell ref="A242:G248"/>
    <mergeCell ref="A374:J374"/>
    <mergeCell ref="A375:G390"/>
    <mergeCell ref="A391:J391"/>
    <mergeCell ref="A392:G402"/>
    <mergeCell ref="A403:J403"/>
    <mergeCell ref="A404:G414"/>
    <mergeCell ref="A326:J326"/>
    <mergeCell ref="A327:G342"/>
    <mergeCell ref="A343:J343"/>
    <mergeCell ref="A344:G355"/>
    <mergeCell ref="A356:J356"/>
    <mergeCell ref="A357:G373"/>
    <mergeCell ref="A446:G456"/>
    <mergeCell ref="A457:J457"/>
    <mergeCell ref="A458:G478"/>
    <mergeCell ref="A479:J479"/>
    <mergeCell ref="A480:G500"/>
    <mergeCell ref="A501:J501"/>
    <mergeCell ref="A415:J415"/>
    <mergeCell ref="A416:G426"/>
    <mergeCell ref="A427:J427"/>
    <mergeCell ref="A428:J428"/>
    <mergeCell ref="A429:G444"/>
    <mergeCell ref="A445:J445"/>
    <mergeCell ref="A583:G584"/>
    <mergeCell ref="A520:G528"/>
    <mergeCell ref="H521:H522"/>
    <mergeCell ref="A529:J529"/>
    <mergeCell ref="A530:G540"/>
    <mergeCell ref="A541:J541"/>
    <mergeCell ref="A542:G546"/>
    <mergeCell ref="A502:G507"/>
    <mergeCell ref="H503:H504"/>
    <mergeCell ref="A508:J508"/>
    <mergeCell ref="A509:G518"/>
    <mergeCell ref="H510:H511"/>
    <mergeCell ref="A519:J519"/>
    <mergeCell ref="A1:J1"/>
    <mergeCell ref="A613:J613"/>
    <mergeCell ref="A614:G615"/>
    <mergeCell ref="A616:J616"/>
    <mergeCell ref="A617:G618"/>
    <mergeCell ref="A619:J619"/>
    <mergeCell ref="A620:G621"/>
    <mergeCell ref="A604:J604"/>
    <mergeCell ref="A605:G606"/>
    <mergeCell ref="A607:J607"/>
    <mergeCell ref="A608:G609"/>
    <mergeCell ref="A610:J610"/>
    <mergeCell ref="A611:G612"/>
    <mergeCell ref="A585:J585"/>
    <mergeCell ref="A586:G597"/>
    <mergeCell ref="A598:J598"/>
    <mergeCell ref="A599:G600"/>
    <mergeCell ref="A601:J601"/>
    <mergeCell ref="A602:G603"/>
    <mergeCell ref="A547:J547"/>
    <mergeCell ref="A548:G560"/>
    <mergeCell ref="A561:J561"/>
    <mergeCell ref="A562:G581"/>
    <mergeCell ref="A582:J582"/>
  </mergeCells>
  <pageMargins left="0.70000000000000007" right="0.70000000000000007" top="1.1437007874015745" bottom="1.1437007874015745" header="0.74999999999999989" footer="0.74999999999999989"/>
  <pageSetup paperSize="9" fitToWidth="0" fitToHeight="0" orientation="landscape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495F0D-AC44-4984-8AF4-1430D7B210D5}">
  <sheetPr>
    <tabColor rgb="FFFFC000"/>
  </sheetPr>
  <dimension ref="A1:M2961"/>
  <sheetViews>
    <sheetView zoomScaleNormal="100" zoomScaleSheetLayoutView="85" workbookViewId="0">
      <selection sqref="A1:M1"/>
    </sheetView>
  </sheetViews>
  <sheetFormatPr baseColWidth="10" defaultColWidth="13.33203125" defaultRowHeight="14.4"/>
  <cols>
    <col min="1" max="1" width="30.77734375" style="1003" customWidth="1"/>
    <col min="2" max="2" width="18.21875" style="958" customWidth="1"/>
    <col min="3" max="3" width="4.5546875" style="949" customWidth="1"/>
    <col min="4" max="4" width="2.88671875" style="949" customWidth="1"/>
    <col min="5" max="5" width="15.109375" style="956" customWidth="1"/>
    <col min="6" max="6" width="42.109375" style="1006" customWidth="1"/>
    <col min="7" max="7" width="11" style="956" customWidth="1"/>
    <col min="8" max="8" width="17" style="1007" customWidth="1"/>
    <col min="9" max="9" width="25.88671875" style="1007" customWidth="1"/>
    <col min="10" max="10" width="14.6640625" style="956" customWidth="1"/>
    <col min="11" max="11" width="30.21875" style="956" customWidth="1"/>
    <col min="12" max="12" width="21.109375" style="956" customWidth="1"/>
    <col min="13" max="13" width="14.6640625" style="956" customWidth="1"/>
    <col min="14" max="16384" width="13.33203125" style="956"/>
  </cols>
  <sheetData>
    <row r="1" spans="1:13" ht="38.6" customHeight="1">
      <c r="A1" s="1158" t="s">
        <v>16456</v>
      </c>
      <c r="B1" s="1158"/>
      <c r="C1" s="1158"/>
      <c r="D1" s="1158"/>
      <c r="E1" s="1158"/>
      <c r="F1" s="1158"/>
      <c r="G1" s="1158"/>
      <c r="H1" s="1158"/>
      <c r="I1" s="1158"/>
      <c r="J1" s="1158"/>
      <c r="K1" s="1158"/>
      <c r="L1" s="1158"/>
      <c r="M1" s="1158"/>
    </row>
    <row r="2" spans="1:13" s="944" customFormat="1" ht="13.25">
      <c r="A2" s="941" t="s">
        <v>6537</v>
      </c>
      <c r="B2" s="942" t="s">
        <v>6538</v>
      </c>
      <c r="C2" s="943" t="s">
        <v>6539</v>
      </c>
      <c r="D2" s="943" t="s">
        <v>6540</v>
      </c>
      <c r="E2" s="944" t="s">
        <v>6541</v>
      </c>
      <c r="F2" s="945" t="s">
        <v>6542</v>
      </c>
      <c r="G2" s="946" t="s">
        <v>6543</v>
      </c>
      <c r="H2" s="945" t="s">
        <v>6544</v>
      </c>
      <c r="I2" s="945" t="s">
        <v>6545</v>
      </c>
      <c r="J2" s="944" t="s">
        <v>6546</v>
      </c>
      <c r="K2" s="944" t="s">
        <v>6547</v>
      </c>
      <c r="L2" s="946" t="s">
        <v>6548</v>
      </c>
      <c r="M2" s="947" t="s">
        <v>6549</v>
      </c>
    </row>
    <row r="3" spans="1:13" ht="15" customHeight="1">
      <c r="A3" s="948" t="s">
        <v>4574</v>
      </c>
      <c r="B3" s="949">
        <v>8435596612436</v>
      </c>
      <c r="C3" s="950"/>
      <c r="D3" s="950"/>
      <c r="E3" s="951" t="s">
        <v>6550</v>
      </c>
      <c r="F3" s="952" t="s">
        <v>6551</v>
      </c>
      <c r="G3" s="953" t="s">
        <v>5712</v>
      </c>
      <c r="H3" s="954">
        <v>21.113763776324998</v>
      </c>
      <c r="I3" s="954">
        <f>Tabla1[[#This Row],[PVP (SIN IVA)]]-(Tabla1[[#This Row],[PVP (SIN IVA)]]*0.4)</f>
        <v>12.668258265794998</v>
      </c>
      <c r="J3" s="951" t="s">
        <v>1936</v>
      </c>
      <c r="K3" s="951" t="s">
        <v>6552</v>
      </c>
      <c r="L3" s="951" t="s">
        <v>6553</v>
      </c>
      <c r="M3" s="955" t="s">
        <v>6554</v>
      </c>
    </row>
    <row r="4" spans="1:13" ht="15" customHeight="1">
      <c r="A4" s="948" t="s">
        <v>6555</v>
      </c>
      <c r="B4" s="949">
        <v>8435596612429</v>
      </c>
      <c r="C4" s="950"/>
      <c r="D4" s="950"/>
      <c r="E4" s="951" t="s">
        <v>6550</v>
      </c>
      <c r="F4" s="952" t="s">
        <v>6551</v>
      </c>
      <c r="G4" s="953" t="s">
        <v>5712</v>
      </c>
      <c r="H4" s="954">
        <v>19.05</v>
      </c>
      <c r="I4" s="954">
        <f>Tabla1[[#This Row],[PVP (SIN IVA)]]-(Tabla1[[#This Row],[PVP (SIN IVA)]]*0.4)</f>
        <v>11.43</v>
      </c>
      <c r="J4" s="951" t="s">
        <v>1936</v>
      </c>
      <c r="K4" s="951" t="s">
        <v>6556</v>
      </c>
      <c r="L4" s="951" t="s">
        <v>6557</v>
      </c>
      <c r="M4" s="955" t="s">
        <v>6554</v>
      </c>
    </row>
    <row r="5" spans="1:13" ht="15" customHeight="1">
      <c r="A5" s="948" t="s">
        <v>2504</v>
      </c>
      <c r="B5" s="949">
        <v>8435596608040</v>
      </c>
      <c r="C5" s="950"/>
      <c r="D5" s="950"/>
      <c r="E5" s="951" t="s">
        <v>6558</v>
      </c>
      <c r="F5" s="952" t="s">
        <v>6559</v>
      </c>
      <c r="G5" s="953" t="s">
        <v>5712</v>
      </c>
      <c r="H5" s="954">
        <v>1205.2510408986423</v>
      </c>
      <c r="I5" s="954">
        <f>Tabla1[[#This Row],[PVP (SIN IVA)]]-(Tabla1[[#This Row],[PVP (SIN IVA)]]*0.4)</f>
        <v>723.1506245391854</v>
      </c>
      <c r="J5" s="951" t="s">
        <v>6560</v>
      </c>
      <c r="K5" s="951" t="s">
        <v>6561</v>
      </c>
      <c r="L5" s="951" t="s">
        <v>6562</v>
      </c>
      <c r="M5" s="955" t="s">
        <v>6554</v>
      </c>
    </row>
    <row r="6" spans="1:13" ht="15" customHeight="1">
      <c r="A6" s="957" t="s">
        <v>6563</v>
      </c>
      <c r="B6" s="958" t="s">
        <v>6564</v>
      </c>
      <c r="C6" s="959"/>
      <c r="D6" s="959"/>
      <c r="E6" s="951" t="s">
        <v>6565</v>
      </c>
      <c r="F6" s="952" t="s">
        <v>6566</v>
      </c>
      <c r="G6" s="953" t="s">
        <v>5712</v>
      </c>
      <c r="H6" s="954">
        <v>18.891250000000003</v>
      </c>
      <c r="I6" s="954">
        <f>Tabla1[[#This Row],[PVP (SIN IVA)]]-(Tabla1[[#This Row],[PVP (SIN IVA)]]*0.4)</f>
        <v>11.334750000000001</v>
      </c>
      <c r="J6" s="960" t="s">
        <v>6567</v>
      </c>
      <c r="K6" s="951" t="str">
        <f>_xlfn.CONCAT(A6,F6,J6,)</f>
        <v>6105110-Q0001 Conjunto de manija de puerta delantera (izquierda) T1/T2</v>
      </c>
      <c r="L6" s="951"/>
      <c r="M6" s="955" t="s">
        <v>6554</v>
      </c>
    </row>
    <row r="7" spans="1:13" ht="15" customHeight="1">
      <c r="A7" s="957" t="s">
        <v>6568</v>
      </c>
      <c r="B7" s="958" t="s">
        <v>6569</v>
      </c>
      <c r="C7" s="959"/>
      <c r="D7" s="959"/>
      <c r="E7" s="951" t="s">
        <v>6570</v>
      </c>
      <c r="F7" s="952" t="s">
        <v>6571</v>
      </c>
      <c r="G7" s="953" t="s">
        <v>5712</v>
      </c>
      <c r="H7" s="954">
        <v>1.5874999999999999</v>
      </c>
      <c r="I7" s="954">
        <f>Tabla1[[#This Row],[PVP (SIN IVA)]]-(Tabla1[[#This Row],[PVP (SIN IVA)]]*0.4)</f>
        <v>0.9524999999999999</v>
      </c>
      <c r="J7" s="960" t="s">
        <v>6567</v>
      </c>
      <c r="K7" s="951" t="str">
        <f>_xlfn.CONCAT(A7,F7,J7,)</f>
        <v>6705190-Q0001 Interruptor de bloqueo de puerta correderaT1/T2</v>
      </c>
      <c r="L7" s="951"/>
      <c r="M7" s="955" t="s">
        <v>6554</v>
      </c>
    </row>
    <row r="8" spans="1:13" ht="15" customHeight="1">
      <c r="A8" s="957" t="s">
        <v>6572</v>
      </c>
      <c r="B8" s="958" t="s">
        <v>6573</v>
      </c>
      <c r="C8" s="959"/>
      <c r="D8" s="959"/>
      <c r="E8" s="951" t="s">
        <v>6574</v>
      </c>
      <c r="F8" s="952" t="s">
        <v>6575</v>
      </c>
      <c r="G8" s="953" t="s">
        <v>5712</v>
      </c>
      <c r="H8" s="954">
        <v>12.382499999999999</v>
      </c>
      <c r="I8" s="954">
        <f>Tabla1[[#This Row],[PVP (SIN IVA)]]-(Tabla1[[#This Row],[PVP (SIN IVA)]]*0.4)</f>
        <v>7.4294999999999991</v>
      </c>
      <c r="J8" s="960" t="s">
        <v>6567</v>
      </c>
      <c r="K8" s="951" t="str">
        <f>_xlfn.CONCAT(A8,F8,J8,)</f>
        <v>6105160-Q0001 Manija interior de la puerta (derecha)T1/T2</v>
      </c>
      <c r="L8" s="951"/>
      <c r="M8" s="955" t="s">
        <v>6554</v>
      </c>
    </row>
    <row r="9" spans="1:13" ht="15" customHeight="1">
      <c r="A9" s="957" t="s">
        <v>6576</v>
      </c>
      <c r="B9" s="958" t="s">
        <v>6577</v>
      </c>
      <c r="C9" s="959"/>
      <c r="D9" s="959"/>
      <c r="E9" s="951" t="s">
        <v>6578</v>
      </c>
      <c r="F9" s="952" t="s">
        <v>6579</v>
      </c>
      <c r="G9" s="953" t="s">
        <v>5712</v>
      </c>
      <c r="H9" s="954">
        <v>12.382499999999999</v>
      </c>
      <c r="I9" s="954">
        <f>Tabla1[[#This Row],[PVP (SIN IVA)]]-(Tabla1[[#This Row],[PVP (SIN IVA)]]*0.4)</f>
        <v>7.4294999999999991</v>
      </c>
      <c r="J9" s="960" t="s">
        <v>6567</v>
      </c>
      <c r="K9" s="951" t="str">
        <f>_xlfn.CONCAT(A9,F9,J9,)</f>
        <v>6105150-Q0001 Manija interior de la puerta (izquierda) T1/T2</v>
      </c>
      <c r="L9" s="951"/>
      <c r="M9" s="955" t="s">
        <v>6554</v>
      </c>
    </row>
    <row r="10" spans="1:13" ht="15" customHeight="1">
      <c r="A10" s="948" t="s">
        <v>4777</v>
      </c>
      <c r="B10" s="949">
        <v>8435596613068</v>
      </c>
      <c r="C10" s="950"/>
      <c r="D10" s="950"/>
      <c r="E10" s="951" t="s">
        <v>6580</v>
      </c>
      <c r="F10" s="952" t="s">
        <v>6581</v>
      </c>
      <c r="G10" s="953" t="s">
        <v>5712</v>
      </c>
      <c r="H10" s="954">
        <v>20.735237741055755</v>
      </c>
      <c r="I10" s="954">
        <f>Tabla1[[#This Row],[PVP (SIN IVA)]]-(Tabla1[[#This Row],[PVP (SIN IVA)]]*0.4)</f>
        <v>12.441142644633453</v>
      </c>
      <c r="J10" s="951" t="s">
        <v>1936</v>
      </c>
      <c r="K10" s="951" t="s">
        <v>6582</v>
      </c>
      <c r="L10" s="951" t="s">
        <v>6583</v>
      </c>
      <c r="M10" s="955" t="s">
        <v>6554</v>
      </c>
    </row>
    <row r="11" spans="1:13" ht="15" customHeight="1">
      <c r="A11" s="948" t="s">
        <v>6584</v>
      </c>
      <c r="B11" s="949">
        <v>8435596625382</v>
      </c>
      <c r="C11" s="950" t="s">
        <v>3254</v>
      </c>
      <c r="D11" s="950"/>
      <c r="E11" s="951" t="e">
        <v>#NAME?</v>
      </c>
      <c r="F11" s="952" t="s">
        <v>6585</v>
      </c>
      <c r="G11" s="953" t="s">
        <v>6586</v>
      </c>
      <c r="H11" s="954">
        <v>0.75596358024691357</v>
      </c>
      <c r="I11" s="954">
        <f>Tabla1[[#This Row],[PVP (SIN IVA)]]-(Tabla1[[#This Row],[PVP (SIN IVA)]]*0.4)</f>
        <v>0.45357814814814812</v>
      </c>
      <c r="J11" s="951" t="s">
        <v>1938</v>
      </c>
      <c r="K11" s="951" t="s">
        <v>6587</v>
      </c>
      <c r="L11" s="951" t="e">
        <v>#NAME?</v>
      </c>
      <c r="M11" s="955" t="s">
        <v>6554</v>
      </c>
    </row>
    <row r="12" spans="1:13" ht="15" customHeight="1">
      <c r="A12" s="948" t="s">
        <v>1983</v>
      </c>
      <c r="B12" s="949">
        <v>8435596607371</v>
      </c>
      <c r="C12" s="950"/>
      <c r="D12" s="950"/>
      <c r="E12" s="951" t="s">
        <v>1982</v>
      </c>
      <c r="F12" s="952" t="s">
        <v>6588</v>
      </c>
      <c r="G12" s="953" t="s">
        <v>6586</v>
      </c>
      <c r="H12" s="954">
        <v>0.91342470110306251</v>
      </c>
      <c r="I12" s="954">
        <f>Tabla1[[#This Row],[PVP (SIN IVA)]]-(Tabla1[[#This Row],[PVP (SIN IVA)]]*0.4)</f>
        <v>0.54805482066183742</v>
      </c>
      <c r="J12" s="951" t="s">
        <v>6589</v>
      </c>
      <c r="K12" s="951" t="s">
        <v>6590</v>
      </c>
      <c r="L12" s="951" t="s">
        <v>6591</v>
      </c>
      <c r="M12" s="955" t="s">
        <v>6554</v>
      </c>
    </row>
    <row r="13" spans="1:13" ht="15" customHeight="1">
      <c r="A13" s="948" t="s">
        <v>1989</v>
      </c>
      <c r="B13" s="949">
        <v>8435596607357</v>
      </c>
      <c r="C13" s="950"/>
      <c r="D13" s="950"/>
      <c r="E13" s="951" t="s">
        <v>1988</v>
      </c>
      <c r="F13" s="952" t="s">
        <v>6592</v>
      </c>
      <c r="G13" s="953" t="s">
        <v>6586</v>
      </c>
      <c r="H13" s="954">
        <v>0.2295036937444882</v>
      </c>
      <c r="I13" s="954">
        <f>Tabla1[[#This Row],[PVP (SIN IVA)]]-(Tabla1[[#This Row],[PVP (SIN IVA)]]*0.4)</f>
        <v>0.13770221624669293</v>
      </c>
      <c r="J13" s="951" t="s">
        <v>6589</v>
      </c>
      <c r="K13" s="951" t="s">
        <v>6593</v>
      </c>
      <c r="L13" s="951" t="s">
        <v>6594</v>
      </c>
      <c r="M13" s="955" t="s">
        <v>6554</v>
      </c>
    </row>
    <row r="14" spans="1:13" ht="15" customHeight="1">
      <c r="A14" s="948" t="s">
        <v>1986</v>
      </c>
      <c r="B14" s="949">
        <v>8435596607364</v>
      </c>
      <c r="C14" s="950"/>
      <c r="D14" s="950"/>
      <c r="E14" s="951" t="s">
        <v>1985</v>
      </c>
      <c r="F14" s="952" t="s">
        <v>6595</v>
      </c>
      <c r="G14" s="953" t="s">
        <v>6586</v>
      </c>
      <c r="H14" s="954">
        <v>0.28917465411805521</v>
      </c>
      <c r="I14" s="954">
        <f>Tabla1[[#This Row],[PVP (SIN IVA)]]-(Tabla1[[#This Row],[PVP (SIN IVA)]]*0.4)</f>
        <v>0.17350479247083311</v>
      </c>
      <c r="J14" s="951" t="s">
        <v>6589</v>
      </c>
      <c r="K14" s="951" t="s">
        <v>6596</v>
      </c>
      <c r="L14" s="951" t="s">
        <v>6597</v>
      </c>
      <c r="M14" s="955" t="s">
        <v>6554</v>
      </c>
    </row>
    <row r="15" spans="1:13" ht="15" customHeight="1">
      <c r="A15" s="957" t="s">
        <v>6598</v>
      </c>
      <c r="B15" s="958" t="s">
        <v>6599</v>
      </c>
      <c r="C15" s="959"/>
      <c r="D15" s="959"/>
      <c r="E15" s="951" t="s">
        <v>6600</v>
      </c>
      <c r="F15" s="952" t="s">
        <v>6601</v>
      </c>
      <c r="G15" s="953" t="s">
        <v>6586</v>
      </c>
      <c r="H15" s="954">
        <v>0.28575</v>
      </c>
      <c r="I15" s="954">
        <f>Tabla1[[#This Row],[PVP (SIN IVA)]]-(Tabla1[[#This Row],[PVP (SIN IVA)]]*0.4)</f>
        <v>0.17144999999999999</v>
      </c>
      <c r="J15" s="951" t="s">
        <v>6602</v>
      </c>
      <c r="K15" s="951" t="str">
        <f>_xlfn.CONCAT(A15,F15,J15,)</f>
        <v>Q64406Abrazadera de doble tuboT2</v>
      </c>
      <c r="L15" s="951"/>
      <c r="M15" s="955" t="s">
        <v>6554</v>
      </c>
    </row>
    <row r="16" spans="1:13" ht="15" customHeight="1">
      <c r="A16" s="957" t="s">
        <v>6603</v>
      </c>
      <c r="B16" s="958" t="s">
        <v>6604</v>
      </c>
      <c r="C16" s="959"/>
      <c r="D16" s="959"/>
      <c r="E16" s="951" t="s">
        <v>6605</v>
      </c>
      <c r="F16" s="952" t="s">
        <v>6606</v>
      </c>
      <c r="G16" s="953" t="s">
        <v>6586</v>
      </c>
      <c r="H16" s="954">
        <v>0.28575</v>
      </c>
      <c r="I16" s="954">
        <f>Tabla1[[#This Row],[PVP (SIN IVA)]]-(Tabla1[[#This Row],[PVP (SIN IVA)]]*0.4)</f>
        <v>0.17144999999999999</v>
      </c>
      <c r="J16" s="960" t="s">
        <v>6567</v>
      </c>
      <c r="K16" s="951" t="str">
        <f>_xlfn.CONCAT(A16,F16,J16,)</f>
        <v>3506062-Q0001Abrazadera de dos líneasT1/T2</v>
      </c>
      <c r="L16" s="951"/>
      <c r="M16" s="955" t="s">
        <v>6554</v>
      </c>
    </row>
    <row r="17" spans="1:13" ht="15" customHeight="1">
      <c r="A17" s="948" t="s">
        <v>6607</v>
      </c>
      <c r="B17" s="949">
        <v>8435596625399</v>
      </c>
      <c r="C17" s="950" t="s">
        <v>3252</v>
      </c>
      <c r="D17" s="950"/>
      <c r="E17" s="951" t="e">
        <v>#NAME?</v>
      </c>
      <c r="F17" s="952" t="s">
        <v>6608</v>
      </c>
      <c r="G17" s="953" t="s">
        <v>6586</v>
      </c>
      <c r="H17" s="954">
        <v>0.43969310279667428</v>
      </c>
      <c r="I17" s="954">
        <f>Tabla1[[#This Row],[PVP (SIN IVA)]]-(Tabla1[[#This Row],[PVP (SIN IVA)]]*0.4)</f>
        <v>0.26381586167800453</v>
      </c>
      <c r="J17" s="951" t="s">
        <v>1938</v>
      </c>
      <c r="K17" s="951" t="s">
        <v>6609</v>
      </c>
      <c r="L17" s="951" t="e">
        <v>#NAME?</v>
      </c>
      <c r="M17" s="955" t="s">
        <v>6554</v>
      </c>
    </row>
    <row r="18" spans="1:13" ht="15" customHeight="1">
      <c r="A18" s="957" t="s">
        <v>6610</v>
      </c>
      <c r="B18" s="958" t="s">
        <v>6611</v>
      </c>
      <c r="C18" s="959"/>
      <c r="D18" s="959"/>
      <c r="E18" s="951" t="s">
        <v>6612</v>
      </c>
      <c r="F18" s="952" t="s">
        <v>6613</v>
      </c>
      <c r="G18" s="953" t="s">
        <v>6586</v>
      </c>
      <c r="H18" s="954">
        <v>0.254</v>
      </c>
      <c r="I18" s="954">
        <f>Tabla1[[#This Row],[PVP (SIN IVA)]]-(Tabla1[[#This Row],[PVP (SIN IVA)]]*0.4)</f>
        <v>0.15239999999999998</v>
      </c>
      <c r="J18" s="960" t="s">
        <v>6567</v>
      </c>
      <c r="K18" s="951" t="str">
        <f>_xlfn.CONCAT(A18,F18,J18,)</f>
        <v>8402341-Q0001Abrazadera de la barra del soporte del capó AT1/T2</v>
      </c>
      <c r="L18" s="951"/>
      <c r="M18" s="955" t="s">
        <v>6554</v>
      </c>
    </row>
    <row r="19" spans="1:13" ht="15" customHeight="1">
      <c r="A19" s="957" t="s">
        <v>6614</v>
      </c>
      <c r="B19" s="958" t="s">
        <v>6615</v>
      </c>
      <c r="C19" s="959"/>
      <c r="D19" s="959"/>
      <c r="E19" s="951" t="s">
        <v>6616</v>
      </c>
      <c r="F19" s="952" t="s">
        <v>6617</v>
      </c>
      <c r="G19" s="953" t="s">
        <v>6586</v>
      </c>
      <c r="H19" s="954">
        <v>0.19049999999999997</v>
      </c>
      <c r="I19" s="954">
        <f>Tabla1[[#This Row],[PVP (SIN IVA)]]-(Tabla1[[#This Row],[PVP (SIN IVA)]]*0.4)</f>
        <v>0.11429999999999998</v>
      </c>
      <c r="J19" s="960" t="s">
        <v>6567</v>
      </c>
      <c r="K19" s="951" t="str">
        <f>_xlfn.CONCAT(A19,F19,J19,)</f>
        <v>8402342-Q0001Abrazadera de la barra del soporte del capó BT1/T2</v>
      </c>
      <c r="L19" s="951"/>
      <c r="M19" s="955" t="s">
        <v>6554</v>
      </c>
    </row>
    <row r="20" spans="1:13" ht="15" customHeight="1">
      <c r="A20" s="948" t="s">
        <v>4643</v>
      </c>
      <c r="B20" s="949">
        <v>8435596614577</v>
      </c>
      <c r="C20" s="950"/>
      <c r="D20" s="950"/>
      <c r="E20" s="951" t="s">
        <v>6618</v>
      </c>
      <c r="F20" s="952" t="s">
        <v>5519</v>
      </c>
      <c r="G20" s="953" t="s">
        <v>6586</v>
      </c>
      <c r="H20" s="954">
        <v>1.9592051071725003</v>
      </c>
      <c r="I20" s="954">
        <f>Tabla1[[#This Row],[PVP (SIN IVA)]]-(Tabla1[[#This Row],[PVP (SIN IVA)]]*0.4)</f>
        <v>1.1755230643035002</v>
      </c>
      <c r="J20" s="951" t="s">
        <v>1936</v>
      </c>
      <c r="K20" s="951" t="s">
        <v>6619</v>
      </c>
      <c r="L20" s="951" t="s">
        <v>6620</v>
      </c>
      <c r="M20" s="955" t="s">
        <v>6554</v>
      </c>
    </row>
    <row r="21" spans="1:13" ht="15" customHeight="1">
      <c r="A21" s="948" t="s">
        <v>6621</v>
      </c>
      <c r="B21" s="949">
        <v>8435596623746</v>
      </c>
      <c r="C21" s="950" t="s">
        <v>3529</v>
      </c>
      <c r="D21" s="950" t="s">
        <v>6622</v>
      </c>
      <c r="E21" s="951" t="e">
        <v>#NAME?</v>
      </c>
      <c r="F21" s="952" t="s">
        <v>6623</v>
      </c>
      <c r="G21" s="953" t="s">
        <v>6586</v>
      </c>
      <c r="H21" s="954">
        <v>1.7279167548500884</v>
      </c>
      <c r="I21" s="954">
        <f>Tabla1[[#This Row],[PVP (SIN IVA)]]-(Tabla1[[#This Row],[PVP (SIN IVA)]]*0.4)</f>
        <v>1.0367500529100531</v>
      </c>
      <c r="J21" s="951" t="s">
        <v>1938</v>
      </c>
      <c r="K21" s="951" t="s">
        <v>6624</v>
      </c>
      <c r="L21" s="951" t="e">
        <v>#NAME?</v>
      </c>
      <c r="M21" s="955" t="s">
        <v>6554</v>
      </c>
    </row>
    <row r="22" spans="1:13" ht="15" customHeight="1">
      <c r="A22" s="957" t="s">
        <v>6625</v>
      </c>
      <c r="B22" s="958" t="s">
        <v>6626</v>
      </c>
      <c r="C22" s="959"/>
      <c r="D22" s="959"/>
      <c r="E22" s="951" t="s">
        <v>6627</v>
      </c>
      <c r="F22" s="952" t="s">
        <v>6628</v>
      </c>
      <c r="G22" s="953" t="s">
        <v>6586</v>
      </c>
      <c r="H22" s="954">
        <v>0.41275000000000006</v>
      </c>
      <c r="I22" s="954">
        <f>Tabla1[[#This Row],[PVP (SIN IVA)]]-(Tabla1[[#This Row],[PVP (SIN IVA)]]*0.4)</f>
        <v>0.24765000000000004</v>
      </c>
      <c r="J22" s="960" t="s">
        <v>6629</v>
      </c>
      <c r="K22" s="951" t="str">
        <f>_xlfn.CONCAT(A22,F22,J22,)</f>
        <v>3506061-Q0001Abrazadera de tres líneasT1</v>
      </c>
      <c r="L22" s="951"/>
      <c r="M22" s="955" t="s">
        <v>6554</v>
      </c>
    </row>
    <row r="23" spans="1:13" ht="15" customHeight="1">
      <c r="A23" s="948" t="s">
        <v>4625</v>
      </c>
      <c r="B23" s="949">
        <v>8435596614720</v>
      </c>
      <c r="C23" s="950"/>
      <c r="D23" s="950"/>
      <c r="E23" s="951" t="s">
        <v>6630</v>
      </c>
      <c r="F23" s="952" t="s">
        <v>6631</v>
      </c>
      <c r="G23" s="953" t="s">
        <v>6586</v>
      </c>
      <c r="H23" s="954">
        <v>0.63911933593199999</v>
      </c>
      <c r="I23" s="954">
        <f>Tabla1[[#This Row],[PVP (SIN IVA)]]-(Tabla1[[#This Row],[PVP (SIN IVA)]]*0.4)</f>
        <v>0.38347160155919996</v>
      </c>
      <c r="J23" s="951" t="s">
        <v>1936</v>
      </c>
      <c r="K23" s="951" t="s">
        <v>6632</v>
      </c>
      <c r="L23" s="951" t="s">
        <v>6633</v>
      </c>
      <c r="M23" s="955" t="s">
        <v>6554</v>
      </c>
    </row>
    <row r="24" spans="1:13" ht="15" customHeight="1">
      <c r="A24" s="948" t="s">
        <v>6634</v>
      </c>
      <c r="B24" s="949">
        <v>8435596625375</v>
      </c>
      <c r="C24" s="950" t="s">
        <v>3256</v>
      </c>
      <c r="D24" s="950"/>
      <c r="E24" s="951" t="e">
        <v>#NAME?</v>
      </c>
      <c r="F24" s="952" t="s">
        <v>6635</v>
      </c>
      <c r="G24" s="953" t="s">
        <v>6586</v>
      </c>
      <c r="H24" s="954">
        <v>0.60939921264802244</v>
      </c>
      <c r="I24" s="954">
        <f>Tabla1[[#This Row],[PVP (SIN IVA)]]-(Tabla1[[#This Row],[PVP (SIN IVA)]]*0.4)</f>
        <v>0.36563952758881346</v>
      </c>
      <c r="J24" s="951" t="s">
        <v>1938</v>
      </c>
      <c r="K24" s="951" t="s">
        <v>6636</v>
      </c>
      <c r="L24" s="951" t="e">
        <v>#NAME?</v>
      </c>
      <c r="M24" s="955" t="s">
        <v>6554</v>
      </c>
    </row>
    <row r="25" spans="1:13" ht="15" customHeight="1">
      <c r="A25" s="948" t="s">
        <v>6637</v>
      </c>
      <c r="B25" s="949">
        <v>8435596614478</v>
      </c>
      <c r="C25" s="950"/>
      <c r="D25" s="950"/>
      <c r="E25" s="951" t="s">
        <v>6638</v>
      </c>
      <c r="F25" s="952" t="s">
        <v>6639</v>
      </c>
      <c r="G25" s="953" t="s">
        <v>6586</v>
      </c>
      <c r="H25" s="954">
        <v>1.5239999999999998</v>
      </c>
      <c r="I25" s="954">
        <f>Tabla1[[#This Row],[PVP (SIN IVA)]]-(Tabla1[[#This Row],[PVP (SIN IVA)]]*0.4)</f>
        <v>0.91439999999999988</v>
      </c>
      <c r="J25" s="951" t="s">
        <v>1936</v>
      </c>
      <c r="K25" s="951" t="s">
        <v>6640</v>
      </c>
      <c r="L25" s="951" t="s">
        <v>6641</v>
      </c>
      <c r="M25" s="955" t="s">
        <v>6554</v>
      </c>
    </row>
    <row r="26" spans="1:13" ht="15" customHeight="1">
      <c r="A26" s="948" t="s">
        <v>6642</v>
      </c>
      <c r="B26" s="949">
        <v>8435596608958</v>
      </c>
      <c r="C26" s="950"/>
      <c r="D26" s="950"/>
      <c r="E26" s="951" t="s">
        <v>6643</v>
      </c>
      <c r="F26" s="952" t="s">
        <v>6644</v>
      </c>
      <c r="G26" s="953" t="s">
        <v>6645</v>
      </c>
      <c r="H26" s="954">
        <v>1823.2755</v>
      </c>
      <c r="I26" s="954">
        <f>Tabla1[[#This Row],[PVP (SIN IVA)]]-(Tabla1[[#This Row],[PVP (SIN IVA)]]*0.4)</f>
        <v>1093.9652999999998</v>
      </c>
      <c r="J26" s="951" t="s">
        <v>1936</v>
      </c>
      <c r="K26" s="951" t="s">
        <v>6646</v>
      </c>
      <c r="L26" s="951" t="s">
        <v>6647</v>
      </c>
      <c r="M26" s="955" t="s">
        <v>6648</v>
      </c>
    </row>
    <row r="27" spans="1:13" ht="15" customHeight="1">
      <c r="A27" s="948" t="s">
        <v>4703</v>
      </c>
      <c r="B27" s="949">
        <v>8435596610418</v>
      </c>
      <c r="C27" s="950"/>
      <c r="D27" s="950"/>
      <c r="E27" s="951" t="s">
        <v>6649</v>
      </c>
      <c r="F27" s="952" t="s">
        <v>6650</v>
      </c>
      <c r="G27" s="953" t="s">
        <v>6645</v>
      </c>
      <c r="H27" s="954">
        <v>136.95414341399999</v>
      </c>
      <c r="I27" s="954">
        <f>Tabla1[[#This Row],[PVP (SIN IVA)]]-(Tabla1[[#This Row],[PVP (SIN IVA)]]*0.4)</f>
        <v>82.172486048399989</v>
      </c>
      <c r="J27" s="951" t="s">
        <v>1936</v>
      </c>
      <c r="K27" s="951" t="s">
        <v>6651</v>
      </c>
      <c r="L27" s="951" t="s">
        <v>6652</v>
      </c>
      <c r="M27" s="955" t="s">
        <v>6554</v>
      </c>
    </row>
    <row r="28" spans="1:13" ht="15" customHeight="1">
      <c r="A28" s="957" t="s">
        <v>6653</v>
      </c>
      <c r="B28" s="958" t="s">
        <v>6654</v>
      </c>
      <c r="C28" s="959"/>
      <c r="D28" s="959"/>
      <c r="E28" s="951" t="s">
        <v>6655</v>
      </c>
      <c r="F28" s="952" t="s">
        <v>6656</v>
      </c>
      <c r="G28" s="953" t="s">
        <v>5712</v>
      </c>
      <c r="H28" s="954">
        <v>9.5249999999999987E-2</v>
      </c>
      <c r="I28" s="954">
        <f>Tabla1[[#This Row],[PVP (SIN IVA)]]-(Tabla1[[#This Row],[PVP (SIN IVA)]]*0.4)</f>
        <v>5.7149999999999992E-2</v>
      </c>
      <c r="J28" s="951" t="s">
        <v>6567</v>
      </c>
      <c r="K28" s="951" t="str">
        <f>_xlfn.CONCAT(A28,F28,J28,)</f>
        <v>1D012001Adhesivo de agujero de PVC de diámetro 25 (duro)T1/T2</v>
      </c>
      <c r="L28" s="951"/>
      <c r="M28" s="955" t="s">
        <v>6554</v>
      </c>
    </row>
    <row r="29" spans="1:13" ht="15" customHeight="1">
      <c r="A29" s="948" t="s">
        <v>6657</v>
      </c>
      <c r="B29" s="949">
        <v>8435596624507</v>
      </c>
      <c r="C29" s="950" t="s">
        <v>3391</v>
      </c>
      <c r="D29" s="950"/>
      <c r="E29" s="951" t="e">
        <v>#NAME?</v>
      </c>
      <c r="F29" s="952" t="s">
        <v>6658</v>
      </c>
      <c r="G29" s="953" t="s">
        <v>5712</v>
      </c>
      <c r="H29" s="954">
        <v>3.8492431279919384</v>
      </c>
      <c r="I29" s="954">
        <f>Tabla1[[#This Row],[PVP (SIN IVA)]]-(Tabla1[[#This Row],[PVP (SIN IVA)]]*0.4)</f>
        <v>2.3095458767951627</v>
      </c>
      <c r="J29" s="951" t="s">
        <v>1938</v>
      </c>
      <c r="K29" s="951" t="s">
        <v>6659</v>
      </c>
      <c r="L29" s="951" t="e">
        <v>#NAME?</v>
      </c>
      <c r="M29" s="955" t="s">
        <v>6554</v>
      </c>
    </row>
    <row r="30" spans="1:13" ht="15" customHeight="1">
      <c r="A30" s="957" t="s">
        <v>6660</v>
      </c>
      <c r="B30" s="958" t="s">
        <v>6661</v>
      </c>
      <c r="C30" s="959"/>
      <c r="D30" s="959"/>
      <c r="E30" s="951" t="s">
        <v>6662</v>
      </c>
      <c r="F30" s="952" t="s">
        <v>6663</v>
      </c>
      <c r="G30" s="953" t="s">
        <v>5712</v>
      </c>
      <c r="H30" s="954">
        <v>6.3500000000000001E-2</v>
      </c>
      <c r="I30" s="954">
        <f>Tabla1[[#This Row],[PVP (SIN IVA)]]-(Tabla1[[#This Row],[PVP (SIN IVA)]]*0.4)</f>
        <v>3.8099999999999995E-2</v>
      </c>
      <c r="J30" s="951" t="s">
        <v>6567</v>
      </c>
      <c r="K30" s="951" t="str">
        <f>_xlfn.CONCAT(A30,F30,J30,)</f>
        <v>1D005404Adhesivo para agujeros de PVC DN15 (duro)T1/T2</v>
      </c>
      <c r="L30" s="951"/>
      <c r="M30" s="955" t="s">
        <v>6554</v>
      </c>
    </row>
    <row r="31" spans="1:13" ht="15" customHeight="1">
      <c r="A31" s="961" t="s">
        <v>6664</v>
      </c>
      <c r="B31" s="949"/>
      <c r="C31" s="953"/>
      <c r="D31" s="962"/>
      <c r="E31" s="951"/>
      <c r="F31" s="952" t="s">
        <v>6665</v>
      </c>
      <c r="G31" s="953" t="s">
        <v>5712</v>
      </c>
      <c r="H31" s="954">
        <v>6.3500000000000001E-2</v>
      </c>
      <c r="I31" s="954">
        <f>Tabla1[[#This Row],[PVP (SIN IVA)]]-(Tabla1[[#This Row],[PVP (SIN IVA)]]*0.4)</f>
        <v>3.8099999999999995E-2</v>
      </c>
      <c r="J31" s="951" t="s">
        <v>6666</v>
      </c>
      <c r="K31" s="951" t="str">
        <f>CONCATENATE(Precios!$A1960,Precios!$F1960,Precios!$J1960)</f>
        <v>3102012-R10Parte trasera de gurardabarros delanteroLIGHT2020, LIGHT2021</v>
      </c>
      <c r="L31" s="951"/>
      <c r="M31" s="955" t="s">
        <v>6554</v>
      </c>
    </row>
    <row r="32" spans="1:13" ht="15" customHeight="1">
      <c r="A32" s="948" t="s">
        <v>6667</v>
      </c>
      <c r="B32" s="949">
        <v>8435596629205</v>
      </c>
      <c r="C32" s="950"/>
      <c r="D32" s="950"/>
      <c r="E32" s="951" t="s">
        <v>3228</v>
      </c>
      <c r="F32" s="952" t="s">
        <v>6668</v>
      </c>
      <c r="G32" s="953" t="s">
        <v>5712</v>
      </c>
      <c r="H32" s="954">
        <v>5.3356638951877056</v>
      </c>
      <c r="I32" s="954">
        <f>Tabla1[[#This Row],[PVP (SIN IVA)]]-(Tabla1[[#This Row],[PVP (SIN IVA)]]*0.4)</f>
        <v>3.2013983371126233</v>
      </c>
      <c r="J32" s="951" t="s">
        <v>1938</v>
      </c>
      <c r="K32" s="951" t="s">
        <v>6669</v>
      </c>
      <c r="L32" s="951" t="s">
        <v>6670</v>
      </c>
      <c r="M32" s="955" t="s">
        <v>6554</v>
      </c>
    </row>
    <row r="33" spans="1:13" ht="15" customHeight="1">
      <c r="A33" s="961" t="s">
        <v>6671</v>
      </c>
      <c r="B33" s="949"/>
      <c r="C33" s="953"/>
      <c r="D33" s="962"/>
      <c r="E33" s="951"/>
      <c r="F33" s="952" t="s">
        <v>6672</v>
      </c>
      <c r="G33" s="953" t="s">
        <v>6645</v>
      </c>
      <c r="H33" s="954">
        <v>336.61349999999999</v>
      </c>
      <c r="I33" s="954">
        <f>Tabla1[[#This Row],[PVP (SIN IVA)]]-(Tabla1[[#This Row],[PVP (SIN IVA)]]*0.4)</f>
        <v>201.96809999999999</v>
      </c>
      <c r="J33" s="951" t="s">
        <v>6666</v>
      </c>
      <c r="K33" s="951" t="str">
        <f>CONCATENATE(Precios!$A1973,Precios!$F1973,Precios!$J1973)</f>
        <v>1001010506021020Pasador de la bola exteriorMouse</v>
      </c>
      <c r="L33" s="951"/>
      <c r="M33" s="955" t="s">
        <v>6554</v>
      </c>
    </row>
    <row r="34" spans="1:13" ht="15" customHeight="1">
      <c r="A34" s="957" t="s">
        <v>6673</v>
      </c>
      <c r="B34" s="958" t="s">
        <v>6674</v>
      </c>
      <c r="C34" s="959"/>
      <c r="D34" s="959"/>
      <c r="E34" s="951" t="s">
        <v>6675</v>
      </c>
      <c r="F34" s="952" t="s">
        <v>6676</v>
      </c>
      <c r="G34" s="953" t="s">
        <v>5712</v>
      </c>
      <c r="H34" s="954">
        <v>67.405249999999995</v>
      </c>
      <c r="I34" s="954">
        <f>Tabla1[[#This Row],[PVP (SIN IVA)]]-(Tabla1[[#This Row],[PVP (SIN IVA)]]*0.4)</f>
        <v>40.443149999999996</v>
      </c>
      <c r="J34" s="960" t="s">
        <v>6629</v>
      </c>
      <c r="K34" s="951" t="str">
        <f>_xlfn.CONCAT(A34,F34,J34,)</f>
        <v>5110101-Q0001Alfombra delantera de la cabinaT1</v>
      </c>
      <c r="L34" s="951"/>
      <c r="M34" s="955" t="s">
        <v>6554</v>
      </c>
    </row>
    <row r="35" spans="1:13" ht="15" customHeight="1">
      <c r="A35" s="957" t="s">
        <v>6677</v>
      </c>
      <c r="B35" s="958" t="s">
        <v>6678</v>
      </c>
      <c r="C35" s="959"/>
      <c r="D35" s="959"/>
      <c r="E35" s="951" t="s">
        <v>6675</v>
      </c>
      <c r="F35" s="952" t="s">
        <v>6676</v>
      </c>
      <c r="G35" s="953" t="s">
        <v>5712</v>
      </c>
      <c r="H35" s="954">
        <v>67.405249999999995</v>
      </c>
      <c r="I35" s="954">
        <f>Tabla1[[#This Row],[PVP (SIN IVA)]]-(Tabla1[[#This Row],[PVP (SIN IVA)]]*0.4)</f>
        <v>40.443149999999996</v>
      </c>
      <c r="J35" s="951" t="s">
        <v>6602</v>
      </c>
      <c r="K35" s="951" t="str">
        <f>_xlfn.CONCAT(A35,F35,J35,)</f>
        <v>5110101-Q0006Alfombra delantera de la cabinaT2</v>
      </c>
      <c r="L35" s="951"/>
      <c r="M35" s="955" t="s">
        <v>6554</v>
      </c>
    </row>
    <row r="36" spans="1:13" ht="15" customHeight="1">
      <c r="A36" s="957" t="s">
        <v>6679</v>
      </c>
      <c r="B36" s="958" t="s">
        <v>6680</v>
      </c>
      <c r="C36" s="959"/>
      <c r="D36" s="959"/>
      <c r="E36" s="951" t="s">
        <v>6681</v>
      </c>
      <c r="F36" s="952" t="s">
        <v>6682</v>
      </c>
      <c r="G36" s="953" t="s">
        <v>5712</v>
      </c>
      <c r="H36" s="954">
        <v>25.368250000000003</v>
      </c>
      <c r="I36" s="954">
        <f>Tabla1[[#This Row],[PVP (SIN IVA)]]-(Tabla1[[#This Row],[PVP (SIN IVA)]]*0.4)</f>
        <v>15.220950000000002</v>
      </c>
      <c r="J36" s="960" t="s">
        <v>6629</v>
      </c>
      <c r="K36" s="951" t="str">
        <f>_xlfn.CONCAT(A36,F36,J36,)</f>
        <v>5110103A1-Q0001Alfombra para caja de cargaT1</v>
      </c>
      <c r="L36" s="951"/>
      <c r="M36" s="955" t="s">
        <v>6554</v>
      </c>
    </row>
    <row r="37" spans="1:13" ht="15" customHeight="1">
      <c r="A37" s="957" t="s">
        <v>6683</v>
      </c>
      <c r="B37" s="958" t="s">
        <v>6684</v>
      </c>
      <c r="C37" s="959"/>
      <c r="D37" s="959"/>
      <c r="E37" s="951" t="s">
        <v>6685</v>
      </c>
      <c r="F37" s="952" t="s">
        <v>6686</v>
      </c>
      <c r="G37" s="953" t="s">
        <v>5712</v>
      </c>
      <c r="H37" s="954">
        <v>47.593250000000005</v>
      </c>
      <c r="I37" s="954">
        <f>Tabla1[[#This Row],[PVP (SIN IVA)]]-(Tabla1[[#This Row],[PVP (SIN IVA)]]*0.4)</f>
        <v>28.555950000000003</v>
      </c>
      <c r="J37" s="960" t="s">
        <v>6567</v>
      </c>
      <c r="K37" s="951" t="str">
        <f>_xlfn.CONCAT(A37,F37,J37,)</f>
        <v>5110105-Q0001Alfombra trasera de cabinaT1/T2</v>
      </c>
      <c r="L37" s="951"/>
      <c r="M37" s="955" t="s">
        <v>6554</v>
      </c>
    </row>
    <row r="38" spans="1:13" ht="15" customHeight="1">
      <c r="A38" s="948" t="s">
        <v>6687</v>
      </c>
      <c r="B38" s="949">
        <v>8435596612177</v>
      </c>
      <c r="C38" s="950"/>
      <c r="D38" s="950"/>
      <c r="E38" s="951" t="s">
        <v>6688</v>
      </c>
      <c r="F38" s="952" t="s">
        <v>6689</v>
      </c>
      <c r="G38" s="953" t="s">
        <v>5712</v>
      </c>
      <c r="H38" s="954">
        <v>22.86</v>
      </c>
      <c r="I38" s="954">
        <f>Tabla1[[#This Row],[PVP (SIN IVA)]]-(Tabla1[[#This Row],[PVP (SIN IVA)]]*0.4)</f>
        <v>13.715999999999999</v>
      </c>
      <c r="J38" s="951" t="s">
        <v>1936</v>
      </c>
      <c r="K38" s="951" t="s">
        <v>6690</v>
      </c>
      <c r="L38" s="951" t="s">
        <v>6691</v>
      </c>
      <c r="M38" s="955" t="s">
        <v>6554</v>
      </c>
    </row>
    <row r="39" spans="1:13" ht="15" customHeight="1">
      <c r="A39" s="948" t="s">
        <v>6692</v>
      </c>
      <c r="B39" s="949">
        <v>8435596611996</v>
      </c>
      <c r="C39" s="950"/>
      <c r="D39" s="950"/>
      <c r="E39" s="951" t="s">
        <v>6693</v>
      </c>
      <c r="F39" s="952" t="s">
        <v>6694</v>
      </c>
      <c r="G39" s="953" t="s">
        <v>5712</v>
      </c>
      <c r="H39" s="954">
        <v>26.67</v>
      </c>
      <c r="I39" s="954">
        <f>Tabla1[[#This Row],[PVP (SIN IVA)]]-(Tabla1[[#This Row],[PVP (SIN IVA)]]*0.4)</f>
        <v>16.002000000000002</v>
      </c>
      <c r="J39" s="951" t="s">
        <v>1936</v>
      </c>
      <c r="K39" s="951" t="s">
        <v>6695</v>
      </c>
      <c r="L39" s="951" t="s">
        <v>6696</v>
      </c>
      <c r="M39" s="955" t="s">
        <v>6554</v>
      </c>
    </row>
    <row r="40" spans="1:13" ht="15" customHeight="1">
      <c r="A40" s="948" t="s">
        <v>4562</v>
      </c>
      <c r="B40" s="949">
        <v>8435596611248</v>
      </c>
      <c r="C40" s="950"/>
      <c r="D40" s="950"/>
      <c r="E40" s="951" t="s">
        <v>6697</v>
      </c>
      <c r="F40" s="952" t="s">
        <v>6698</v>
      </c>
      <c r="G40" s="953" t="s">
        <v>5712</v>
      </c>
      <c r="H40" s="954">
        <v>135.43243070940002</v>
      </c>
      <c r="I40" s="954">
        <f>Tabla1[[#This Row],[PVP (SIN IVA)]]-(Tabla1[[#This Row],[PVP (SIN IVA)]]*0.4)</f>
        <v>81.25945842564002</v>
      </c>
      <c r="J40" s="951" t="s">
        <v>1936</v>
      </c>
      <c r="K40" s="951" t="s">
        <v>6699</v>
      </c>
      <c r="L40" s="951" t="s">
        <v>6700</v>
      </c>
      <c r="M40" s="955" t="s">
        <v>6554</v>
      </c>
    </row>
    <row r="41" spans="1:13" ht="15" customHeight="1">
      <c r="A41" s="948" t="s">
        <v>4223</v>
      </c>
      <c r="B41" s="949">
        <v>8435596605445</v>
      </c>
      <c r="C41" s="950"/>
      <c r="D41" s="950"/>
      <c r="E41" s="951" t="s">
        <v>4224</v>
      </c>
      <c r="F41" s="952" t="s">
        <v>6701</v>
      </c>
      <c r="G41" s="953" t="s">
        <v>5712</v>
      </c>
      <c r="H41" s="954">
        <v>1.9361148264802748</v>
      </c>
      <c r="I41" s="954">
        <f>Tabla1[[#This Row],[PVP (SIN IVA)]]-(Tabla1[[#This Row],[PVP (SIN IVA)]]*0.4)</f>
        <v>1.1616688958881647</v>
      </c>
      <c r="J41" s="951" t="s">
        <v>6702</v>
      </c>
      <c r="K41" s="951" t="s">
        <v>6703</v>
      </c>
      <c r="L41" s="951" t="s">
        <v>6704</v>
      </c>
      <c r="M41" s="955" t="s">
        <v>6554</v>
      </c>
    </row>
    <row r="42" spans="1:13" ht="15" customHeight="1">
      <c r="A42" s="957" t="s">
        <v>6705</v>
      </c>
      <c r="B42" s="958" t="s">
        <v>6706</v>
      </c>
      <c r="C42" s="959"/>
      <c r="D42" s="959"/>
      <c r="E42" s="951" t="s">
        <v>6707</v>
      </c>
      <c r="F42" s="952" t="s">
        <v>6708</v>
      </c>
      <c r="G42" s="953" t="s">
        <v>5712</v>
      </c>
      <c r="H42" s="954">
        <v>1.3969999999999998</v>
      </c>
      <c r="I42" s="954">
        <f>Tabla1[[#This Row],[PVP (SIN IVA)]]-(Tabla1[[#This Row],[PVP (SIN IVA)]]*0.4)</f>
        <v>0.83819999999999983</v>
      </c>
      <c r="J42" s="960" t="s">
        <v>6567</v>
      </c>
      <c r="K42" s="951" t="str">
        <f>_xlfn.CONCAT(A42,F42,J42,)</f>
        <v>5110106-Q0006Almohadilla de alfombra delantera de cabinaT1/T2</v>
      </c>
      <c r="L42" s="951"/>
      <c r="M42" s="955" t="s">
        <v>6554</v>
      </c>
    </row>
    <row r="43" spans="1:13" ht="15" customHeight="1">
      <c r="A43" s="948" t="s">
        <v>2236</v>
      </c>
      <c r="B43" s="949">
        <v>8435596606282</v>
      </c>
      <c r="C43" s="950"/>
      <c r="D43" s="950"/>
      <c r="E43" s="951" t="s">
        <v>2235</v>
      </c>
      <c r="F43" s="952" t="s">
        <v>4324</v>
      </c>
      <c r="G43" s="953" t="s">
        <v>5712</v>
      </c>
      <c r="H43" s="954">
        <v>1.1566986164722195</v>
      </c>
      <c r="I43" s="954">
        <f>Tabla1[[#This Row],[PVP (SIN IVA)]]-(Tabla1[[#This Row],[PVP (SIN IVA)]]*0.4)</f>
        <v>0.69401916988333168</v>
      </c>
      <c r="J43" s="951" t="s">
        <v>6589</v>
      </c>
      <c r="K43" s="951" t="s">
        <v>6709</v>
      </c>
      <c r="L43" s="951" t="s">
        <v>6710</v>
      </c>
      <c r="M43" s="955" t="s">
        <v>6554</v>
      </c>
    </row>
    <row r="44" spans="1:13" ht="15" customHeight="1">
      <c r="A44" s="948" t="s">
        <v>2127</v>
      </c>
      <c r="B44" s="949">
        <v>8435596605698</v>
      </c>
      <c r="C44" s="950"/>
      <c r="D44" s="950"/>
      <c r="E44" s="951" t="s">
        <v>2126</v>
      </c>
      <c r="F44" s="952" t="s">
        <v>4267</v>
      </c>
      <c r="G44" s="953" t="s">
        <v>5712</v>
      </c>
      <c r="H44" s="954">
        <v>0.28917465411805521</v>
      </c>
      <c r="I44" s="954">
        <f>Tabla1[[#This Row],[PVP (SIN IVA)]]-(Tabla1[[#This Row],[PVP (SIN IVA)]]*0.4)</f>
        <v>0.17350479247083311</v>
      </c>
      <c r="J44" s="951" t="s">
        <v>6589</v>
      </c>
      <c r="K44" s="951" t="s">
        <v>6711</v>
      </c>
      <c r="L44" s="951" t="s">
        <v>6712</v>
      </c>
      <c r="M44" s="955" t="s">
        <v>6554</v>
      </c>
    </row>
    <row r="45" spans="1:13" ht="15" customHeight="1">
      <c r="A45" s="948" t="s">
        <v>2274</v>
      </c>
      <c r="B45" s="949">
        <v>8435596606145</v>
      </c>
      <c r="C45" s="950"/>
      <c r="D45" s="950"/>
      <c r="E45" s="951" t="s">
        <v>2273</v>
      </c>
      <c r="F45" s="952" t="s">
        <v>6713</v>
      </c>
      <c r="G45" s="953" t="s">
        <v>5712</v>
      </c>
      <c r="H45" s="954">
        <v>0.33966546674184422</v>
      </c>
      <c r="I45" s="954">
        <f>Tabla1[[#This Row],[PVP (SIN IVA)]]-(Tabla1[[#This Row],[PVP (SIN IVA)]]*0.4)</f>
        <v>0.20379928004510653</v>
      </c>
      <c r="J45" s="951" t="s">
        <v>6589</v>
      </c>
      <c r="K45" s="951" t="s">
        <v>6714</v>
      </c>
      <c r="L45" s="951" t="s">
        <v>6715</v>
      </c>
      <c r="M45" s="955" t="s">
        <v>6554</v>
      </c>
    </row>
    <row r="46" spans="1:13" ht="15" customHeight="1">
      <c r="A46" s="948" t="s">
        <v>4438</v>
      </c>
      <c r="B46" s="949">
        <v>8435596612900</v>
      </c>
      <c r="C46" s="950"/>
      <c r="D46" s="950"/>
      <c r="E46" s="951" t="s">
        <v>6716</v>
      </c>
      <c r="F46" s="952" t="s">
        <v>6717</v>
      </c>
      <c r="G46" s="953" t="s">
        <v>5712</v>
      </c>
      <c r="H46" s="954">
        <v>8.8107165596339989</v>
      </c>
      <c r="I46" s="954">
        <f>Tabla1[[#This Row],[PVP (SIN IVA)]]-(Tabla1[[#This Row],[PVP (SIN IVA)]]*0.4)</f>
        <v>5.286429935780399</v>
      </c>
      <c r="J46" s="951" t="s">
        <v>1936</v>
      </c>
      <c r="K46" s="951" t="s">
        <v>6718</v>
      </c>
      <c r="L46" s="951" t="s">
        <v>6719</v>
      </c>
      <c r="M46" s="955" t="s">
        <v>6554</v>
      </c>
    </row>
    <row r="47" spans="1:13" ht="15" customHeight="1">
      <c r="A47" s="948" t="s">
        <v>4596</v>
      </c>
      <c r="B47" s="949">
        <v>8435596613983</v>
      </c>
      <c r="C47" s="950"/>
      <c r="D47" s="950"/>
      <c r="E47" s="951" t="s">
        <v>6720</v>
      </c>
      <c r="F47" s="952" t="s">
        <v>6721</v>
      </c>
      <c r="G47" s="953" t="s">
        <v>5712</v>
      </c>
      <c r="H47" s="954">
        <v>6.8477071706999997</v>
      </c>
      <c r="I47" s="954">
        <f>Tabla1[[#This Row],[PVP (SIN IVA)]]-(Tabla1[[#This Row],[PVP (SIN IVA)]]*0.4)</f>
        <v>4.1086243024199991</v>
      </c>
      <c r="J47" s="951" t="s">
        <v>1936</v>
      </c>
      <c r="K47" s="951" t="s">
        <v>6722</v>
      </c>
      <c r="L47" s="951" t="s">
        <v>6723</v>
      </c>
      <c r="M47" s="955" t="s">
        <v>6554</v>
      </c>
    </row>
    <row r="48" spans="1:13" ht="15" customHeight="1">
      <c r="A48" s="948" t="s">
        <v>6724</v>
      </c>
      <c r="B48" s="949">
        <v>8435596613976</v>
      </c>
      <c r="C48" s="950"/>
      <c r="D48" s="950"/>
      <c r="E48" s="951" t="s">
        <v>6725</v>
      </c>
      <c r="F48" s="952" t="s">
        <v>6726</v>
      </c>
      <c r="G48" s="953" t="s">
        <v>5712</v>
      </c>
      <c r="H48" s="954">
        <v>5.2958999999999996</v>
      </c>
      <c r="I48" s="954">
        <f>Tabla1[[#This Row],[PVP (SIN IVA)]]-(Tabla1[[#This Row],[PVP (SIN IVA)]]*0.4)</f>
        <v>3.1775399999999996</v>
      </c>
      <c r="J48" s="951" t="s">
        <v>1936</v>
      </c>
      <c r="K48" s="951" t="s">
        <v>6727</v>
      </c>
      <c r="L48" s="951" t="s">
        <v>6728</v>
      </c>
      <c r="M48" s="955" t="s">
        <v>6554</v>
      </c>
    </row>
    <row r="49" spans="1:13" ht="15" customHeight="1">
      <c r="A49" s="948" t="s">
        <v>6729</v>
      </c>
      <c r="B49" s="949">
        <v>8435596610555</v>
      </c>
      <c r="C49" s="950"/>
      <c r="D49" s="950"/>
      <c r="E49" s="951" t="s">
        <v>6730</v>
      </c>
      <c r="F49" s="952" t="s">
        <v>6731</v>
      </c>
      <c r="G49" s="953" t="s">
        <v>5712</v>
      </c>
      <c r="H49" s="954">
        <v>113.4999</v>
      </c>
      <c r="I49" s="954">
        <f>Tabla1[[#This Row],[PVP (SIN IVA)]]-(Tabla1[[#This Row],[PVP (SIN IVA)]]*0.4)</f>
        <v>68.099940000000004</v>
      </c>
      <c r="J49" s="951" t="s">
        <v>1936</v>
      </c>
      <c r="K49" s="951" t="s">
        <v>6732</v>
      </c>
      <c r="L49" s="951" t="s">
        <v>6733</v>
      </c>
      <c r="M49" s="955" t="s">
        <v>6554</v>
      </c>
    </row>
    <row r="50" spans="1:13" ht="15" customHeight="1">
      <c r="A50" s="948" t="s">
        <v>2469</v>
      </c>
      <c r="B50" s="949">
        <v>8435596605544</v>
      </c>
      <c r="C50" s="950"/>
      <c r="D50" s="950"/>
      <c r="E50" s="951" t="s">
        <v>2468</v>
      </c>
      <c r="F50" s="952" t="s">
        <v>4246</v>
      </c>
      <c r="G50" s="953" t="s">
        <v>5712</v>
      </c>
      <c r="H50" s="954">
        <v>9.4463720345231366</v>
      </c>
      <c r="I50" s="954">
        <f>Tabla1[[#This Row],[PVP (SIN IVA)]]-(Tabla1[[#This Row],[PVP (SIN IVA)]]*0.4)</f>
        <v>5.6678232207138812</v>
      </c>
      <c r="J50" s="951" t="s">
        <v>6589</v>
      </c>
      <c r="K50" s="951" t="s">
        <v>6734</v>
      </c>
      <c r="L50" s="951" t="s">
        <v>6735</v>
      </c>
      <c r="M50" s="955" t="s">
        <v>6554</v>
      </c>
    </row>
    <row r="51" spans="1:13" ht="15" customHeight="1">
      <c r="A51" s="957" t="s">
        <v>6736</v>
      </c>
      <c r="B51" s="958" t="s">
        <v>6737</v>
      </c>
      <c r="C51" s="959"/>
      <c r="D51" s="959"/>
      <c r="E51" s="951" t="s">
        <v>6738</v>
      </c>
      <c r="F51" s="952" t="s">
        <v>6739</v>
      </c>
      <c r="G51" s="953" t="s">
        <v>5712</v>
      </c>
      <c r="H51" s="954">
        <v>1.80975</v>
      </c>
      <c r="I51" s="954">
        <f>Tabla1[[#This Row],[PVP (SIN IVA)]]-(Tabla1[[#This Row],[PVP (SIN IVA)]]*0.4)</f>
        <v>1.08585</v>
      </c>
      <c r="J51" s="951" t="s">
        <v>6602</v>
      </c>
      <c r="K51" s="951" t="str">
        <f>_xlfn.CONCAT(A51,F51,J51,)</f>
        <v>5102114-Q0006Almohadillas de unión de placa a cuadros de aluminioT2</v>
      </c>
      <c r="L51" s="951"/>
      <c r="M51" s="955" t="s">
        <v>6554</v>
      </c>
    </row>
    <row r="52" spans="1:13" ht="15" customHeight="1">
      <c r="A52" s="948" t="s">
        <v>4520</v>
      </c>
      <c r="B52" s="949">
        <v>8435596613433</v>
      </c>
      <c r="C52" s="950"/>
      <c r="D52" s="950"/>
      <c r="E52" s="951" t="s">
        <v>6740</v>
      </c>
      <c r="F52" s="952" t="s">
        <v>6741</v>
      </c>
      <c r="G52" s="953" t="s">
        <v>6645</v>
      </c>
      <c r="H52" s="954">
        <v>8.4455055105300012</v>
      </c>
      <c r="I52" s="954">
        <f>Tabla1[[#This Row],[PVP (SIN IVA)]]-(Tabla1[[#This Row],[PVP (SIN IVA)]]*0.4)</f>
        <v>5.0673033063180011</v>
      </c>
      <c r="J52" s="951" t="s">
        <v>1936</v>
      </c>
      <c r="K52" s="951" t="s">
        <v>6742</v>
      </c>
      <c r="L52" s="951" t="s">
        <v>6743</v>
      </c>
      <c r="M52" s="955" t="s">
        <v>6554</v>
      </c>
    </row>
    <row r="53" spans="1:13" ht="15" customHeight="1">
      <c r="A53" s="957" t="s">
        <v>6744</v>
      </c>
      <c r="B53" s="958" t="s">
        <v>6745</v>
      </c>
      <c r="C53" s="959"/>
      <c r="D53" s="959"/>
      <c r="E53" s="951" t="s">
        <v>6746</v>
      </c>
      <c r="F53" s="952" t="s">
        <v>6741</v>
      </c>
      <c r="G53" s="953" t="s">
        <v>6645</v>
      </c>
      <c r="H53" s="954">
        <v>6.6992500000000001</v>
      </c>
      <c r="I53" s="954">
        <f>Tabla1[[#This Row],[PVP (SIN IVA)]]-(Tabla1[[#This Row],[PVP (SIN IVA)]]*0.4)</f>
        <v>4.0195499999999997</v>
      </c>
      <c r="J53" s="960" t="s">
        <v>6567</v>
      </c>
      <c r="K53" s="951" t="str">
        <f>_xlfn.CONCAT(A53,F53,J53,)</f>
        <v>7911010-Q0001AltavozT1/T2</v>
      </c>
      <c r="L53" s="951"/>
      <c r="M53" s="955" t="s">
        <v>6554</v>
      </c>
    </row>
    <row r="54" spans="1:13" ht="15" customHeight="1">
      <c r="A54" s="948" t="s">
        <v>4658</v>
      </c>
      <c r="B54" s="949">
        <v>8435596609764</v>
      </c>
      <c r="C54" s="950"/>
      <c r="D54" s="950"/>
      <c r="E54" s="951" t="s">
        <v>5990</v>
      </c>
      <c r="F54" s="952" t="s">
        <v>6747</v>
      </c>
      <c r="G54" s="953" t="s">
        <v>6645</v>
      </c>
      <c r="H54" s="954">
        <v>218.74620128625</v>
      </c>
      <c r="I54" s="954">
        <f>Tabla1[[#This Row],[PVP (SIN IVA)]]-(Tabla1[[#This Row],[PVP (SIN IVA)]]*0.4)</f>
        <v>131.24772077174998</v>
      </c>
      <c r="J54" s="951" t="s">
        <v>1936</v>
      </c>
      <c r="K54" s="951" t="s">
        <v>6748</v>
      </c>
      <c r="L54" s="951" t="s">
        <v>6749</v>
      </c>
      <c r="M54" s="955" t="s">
        <v>6554</v>
      </c>
    </row>
    <row r="55" spans="1:13" ht="15" customHeight="1">
      <c r="A55" s="948" t="s">
        <v>6750</v>
      </c>
      <c r="B55" s="949">
        <v>8435596615512</v>
      </c>
      <c r="C55" s="950"/>
      <c r="D55" s="950"/>
      <c r="E55" s="951" t="s">
        <v>6751</v>
      </c>
      <c r="F55" s="952" t="s">
        <v>6752</v>
      </c>
      <c r="G55" s="953" t="s">
        <v>6586</v>
      </c>
      <c r="H55" s="954">
        <v>0.19049999999999997</v>
      </c>
      <c r="I55" s="954">
        <f>Tabla1[[#This Row],[PVP (SIN IVA)]]-(Tabla1[[#This Row],[PVP (SIN IVA)]]*0.4)</f>
        <v>0.11429999999999998</v>
      </c>
      <c r="J55" s="951" t="s">
        <v>1936</v>
      </c>
      <c r="K55" s="951" t="s">
        <v>6753</v>
      </c>
      <c r="L55" s="951" t="s">
        <v>6754</v>
      </c>
      <c r="M55" s="955" t="s">
        <v>6554</v>
      </c>
    </row>
    <row r="56" spans="1:13" ht="15" customHeight="1">
      <c r="A56" s="948" t="s">
        <v>5586</v>
      </c>
      <c r="B56" s="949">
        <v>8435596626242</v>
      </c>
      <c r="C56" s="950"/>
      <c r="D56" s="950"/>
      <c r="E56" s="951" t="s">
        <v>6755</v>
      </c>
      <c r="F56" s="952" t="s">
        <v>6756</v>
      </c>
      <c r="G56" s="953" t="s">
        <v>5713</v>
      </c>
      <c r="H56" s="954">
        <v>106.36250000000001</v>
      </c>
      <c r="I56" s="954">
        <f>Tabla1[[#This Row],[PVP (SIN IVA)]]-(Tabla1[[#This Row],[PVP (SIN IVA)]]*0.4)</f>
        <v>63.817500000000003</v>
      </c>
      <c r="J56" s="951" t="s">
        <v>1936</v>
      </c>
      <c r="K56" s="951" t="s">
        <v>6757</v>
      </c>
      <c r="L56" s="951" t="s">
        <v>6758</v>
      </c>
      <c r="M56" s="955" t="s">
        <v>6554</v>
      </c>
    </row>
    <row r="57" spans="1:13" ht="15" customHeight="1">
      <c r="A57" s="948" t="s">
        <v>4689</v>
      </c>
      <c r="B57" s="949">
        <v>8435596613884</v>
      </c>
      <c r="C57" s="950"/>
      <c r="D57" s="950"/>
      <c r="E57" s="951" t="s">
        <v>6759</v>
      </c>
      <c r="F57" s="952" t="s">
        <v>6756</v>
      </c>
      <c r="G57" s="953" t="s">
        <v>5713</v>
      </c>
      <c r="H57" s="954">
        <v>58.705749999999995</v>
      </c>
      <c r="I57" s="954">
        <f>Tabla1[[#This Row],[PVP (SIN IVA)]]-(Tabla1[[#This Row],[PVP (SIN IVA)]]*0.4)</f>
        <v>35.22345</v>
      </c>
      <c r="J57" s="951" t="s">
        <v>1936</v>
      </c>
      <c r="K57" s="951" t="s">
        <v>6760</v>
      </c>
      <c r="L57" s="951" t="s">
        <v>6761</v>
      </c>
      <c r="M57" s="955" t="s">
        <v>6554</v>
      </c>
    </row>
    <row r="58" spans="1:13" ht="15" customHeight="1">
      <c r="A58" s="948" t="s">
        <v>6762</v>
      </c>
      <c r="B58" s="949">
        <v>8435596613969</v>
      </c>
      <c r="C58" s="950"/>
      <c r="D58" s="950"/>
      <c r="E58" s="951" t="s">
        <v>6759</v>
      </c>
      <c r="F58" s="952" t="s">
        <v>6756</v>
      </c>
      <c r="G58" s="953" t="s">
        <v>5713</v>
      </c>
      <c r="H58" s="954">
        <v>5.5244999999999997</v>
      </c>
      <c r="I58" s="954">
        <f>Tabla1[[#This Row],[PVP (SIN IVA)]]-(Tabla1[[#This Row],[PVP (SIN IVA)]]*0.4)</f>
        <v>3.3146999999999998</v>
      </c>
      <c r="J58" s="951" t="s">
        <v>1936</v>
      </c>
      <c r="K58" s="951" t="s">
        <v>6763</v>
      </c>
      <c r="L58" s="951" t="s">
        <v>6764</v>
      </c>
      <c r="M58" s="955" t="s">
        <v>6554</v>
      </c>
    </row>
    <row r="59" spans="1:13" ht="15" customHeight="1">
      <c r="A59" s="948" t="s">
        <v>2647</v>
      </c>
      <c r="B59" s="949">
        <v>8435596604172</v>
      </c>
      <c r="C59" s="950"/>
      <c r="D59" s="950"/>
      <c r="E59" s="951" t="s">
        <v>2646</v>
      </c>
      <c r="F59" s="952" t="s">
        <v>4877</v>
      </c>
      <c r="G59" s="953" t="s">
        <v>5713</v>
      </c>
      <c r="H59" s="954">
        <v>48.806100000000008</v>
      </c>
      <c r="I59" s="954">
        <f>Tabla1[[#This Row],[PVP (SIN IVA)]]-(Tabla1[[#This Row],[PVP (SIN IVA)]]*0.4)</f>
        <v>29.283660000000005</v>
      </c>
      <c r="J59" s="951" t="s">
        <v>6589</v>
      </c>
      <c r="K59" s="951" t="s">
        <v>6765</v>
      </c>
      <c r="L59" s="951" t="s">
        <v>6766</v>
      </c>
      <c r="M59" s="955" t="s">
        <v>6554</v>
      </c>
    </row>
    <row r="60" spans="1:13" ht="15" customHeight="1">
      <c r="A60" s="948" t="s">
        <v>4690</v>
      </c>
      <c r="B60" s="949">
        <v>8435596610456</v>
      </c>
      <c r="C60" s="950"/>
      <c r="D60" s="950"/>
      <c r="E60" s="951" t="s">
        <v>6767</v>
      </c>
      <c r="F60" s="952" t="s">
        <v>5465</v>
      </c>
      <c r="G60" s="953" t="s">
        <v>5713</v>
      </c>
      <c r="H60" s="954">
        <v>58.707676143467999</v>
      </c>
      <c r="I60" s="954">
        <f>Tabla1[[#This Row],[PVP (SIN IVA)]]-(Tabla1[[#This Row],[PVP (SIN IVA)]]*0.4)</f>
        <v>35.2246056860808</v>
      </c>
      <c r="J60" s="951" t="s">
        <v>1936</v>
      </c>
      <c r="K60" s="951" t="s">
        <v>6768</v>
      </c>
      <c r="L60" s="951" t="s">
        <v>6769</v>
      </c>
      <c r="M60" s="955" t="s">
        <v>6554</v>
      </c>
    </row>
    <row r="61" spans="1:13" ht="15" customHeight="1">
      <c r="A61" s="948" t="s">
        <v>6770</v>
      </c>
      <c r="B61" s="949">
        <v>8435596623722</v>
      </c>
      <c r="C61" s="950"/>
      <c r="D61" s="950"/>
      <c r="E61" s="951" t="s">
        <v>1723</v>
      </c>
      <c r="F61" s="952" t="s">
        <v>1101</v>
      </c>
      <c r="G61" s="953" t="s">
        <v>5713</v>
      </c>
      <c r="H61" s="954">
        <v>77.146854755605972</v>
      </c>
      <c r="I61" s="954">
        <f>Tabla1[[#This Row],[PVP (SIN IVA)]]-(Tabla1[[#This Row],[PVP (SIN IVA)]]*0.4)</f>
        <v>46.288112853363586</v>
      </c>
      <c r="J61" s="951" t="s">
        <v>1938</v>
      </c>
      <c r="K61" s="951" t="s">
        <v>6771</v>
      </c>
      <c r="L61" s="951" t="s">
        <v>6772</v>
      </c>
      <c r="M61" s="955" t="s">
        <v>6554</v>
      </c>
    </row>
    <row r="62" spans="1:13" ht="15" customHeight="1">
      <c r="A62" s="948" t="s">
        <v>6773</v>
      </c>
      <c r="B62" s="949">
        <v>8435596623715</v>
      </c>
      <c r="C62" s="950" t="s">
        <v>3535</v>
      </c>
      <c r="D62" s="950"/>
      <c r="E62" s="951" t="s">
        <v>1723</v>
      </c>
      <c r="F62" s="952" t="s">
        <v>1101</v>
      </c>
      <c r="G62" s="953" t="s">
        <v>5713</v>
      </c>
      <c r="H62" s="954">
        <v>77.146854755605972</v>
      </c>
      <c r="I62" s="954">
        <f>Tabla1[[#This Row],[PVP (SIN IVA)]]-(Tabla1[[#This Row],[PVP (SIN IVA)]]*0.4)</f>
        <v>46.288112853363586</v>
      </c>
      <c r="J62" s="951" t="s">
        <v>1938</v>
      </c>
      <c r="K62" s="951" t="s">
        <v>6774</v>
      </c>
      <c r="L62" s="951" t="s">
        <v>6775</v>
      </c>
      <c r="M62" s="955" t="s">
        <v>6554</v>
      </c>
    </row>
    <row r="63" spans="1:13" ht="15" customHeight="1">
      <c r="A63" s="948" t="s">
        <v>2772</v>
      </c>
      <c r="B63" s="949">
        <v>8435596603748</v>
      </c>
      <c r="C63" s="950"/>
      <c r="D63" s="950"/>
      <c r="E63" s="951" t="s">
        <v>1723</v>
      </c>
      <c r="F63" s="952" t="s">
        <v>1101</v>
      </c>
      <c r="G63" s="953" t="s">
        <v>5713</v>
      </c>
      <c r="H63" s="954">
        <v>86.587153575920439</v>
      </c>
      <c r="I63" s="954">
        <f>Tabla1[[#This Row],[PVP (SIN IVA)]]-(Tabla1[[#This Row],[PVP (SIN IVA)]]*0.4)</f>
        <v>51.952292145552263</v>
      </c>
      <c r="J63" s="951" t="s">
        <v>6589</v>
      </c>
      <c r="K63" s="951" t="s">
        <v>6776</v>
      </c>
      <c r="L63" s="951" t="s">
        <v>6777</v>
      </c>
      <c r="M63" s="955" t="s">
        <v>6554</v>
      </c>
    </row>
    <row r="64" spans="1:13" ht="15" customHeight="1">
      <c r="A64" s="957" t="s">
        <v>6778</v>
      </c>
      <c r="B64" s="958" t="s">
        <v>6779</v>
      </c>
      <c r="C64" s="959"/>
      <c r="D64" s="959"/>
      <c r="E64" s="951" t="s">
        <v>6780</v>
      </c>
      <c r="F64" s="952" t="s">
        <v>6781</v>
      </c>
      <c r="G64" s="953" t="s">
        <v>5713</v>
      </c>
      <c r="H64" s="954">
        <v>90.274140000000003</v>
      </c>
      <c r="I64" s="954">
        <f>Tabla1[[#This Row],[PVP (SIN IVA)]]-(Tabla1[[#This Row],[PVP (SIN IVA)]]*0.4)</f>
        <v>54.164484000000002</v>
      </c>
      <c r="J64" s="960" t="s">
        <v>6567</v>
      </c>
      <c r="K64" s="951" t="str">
        <f>_xlfn.CONCAT(A64,F64,J64,)</f>
        <v>2904200-Q0001Amortiguador delantero derecho con conjunto de resorte en espiralT1/T2</v>
      </c>
      <c r="L64" s="951"/>
      <c r="M64" s="955" t="s">
        <v>6554</v>
      </c>
    </row>
    <row r="65" spans="1:13" ht="15" customHeight="1">
      <c r="A65" s="948" t="s">
        <v>3533</v>
      </c>
      <c r="B65" s="949"/>
      <c r="C65" s="959"/>
      <c r="D65" s="959"/>
      <c r="E65" s="951"/>
      <c r="F65" s="952" t="s">
        <v>1096</v>
      </c>
      <c r="G65" s="953" t="s">
        <v>5713</v>
      </c>
      <c r="H65" s="954">
        <v>77.146854755605972</v>
      </c>
      <c r="I65" s="954">
        <f>Tabla1[[#This Row],[PVP (SIN IVA)]]-(Tabla1[[#This Row],[PVP (SIN IVA)]]*0.4)</f>
        <v>46.288112853363586</v>
      </c>
      <c r="J65" s="951" t="s">
        <v>1938</v>
      </c>
      <c r="K65" s="951" t="str">
        <f>_xlfn.CONCAT(A65,F65,J65,)</f>
        <v>51500-TBG-A00Amortiguador delantero izquierdoVS1</v>
      </c>
      <c r="L65" s="951"/>
      <c r="M65" s="955" t="s">
        <v>6554</v>
      </c>
    </row>
    <row r="66" spans="1:13" ht="15" customHeight="1">
      <c r="A66" s="948" t="s">
        <v>2774</v>
      </c>
      <c r="B66" s="949">
        <v>8435596603731</v>
      </c>
      <c r="C66" s="950"/>
      <c r="D66" s="950"/>
      <c r="E66" s="951" t="s">
        <v>2773</v>
      </c>
      <c r="F66" s="952" t="s">
        <v>1096</v>
      </c>
      <c r="G66" s="953" t="s">
        <v>5713</v>
      </c>
      <c r="H66" s="954">
        <v>86.587153575920439</v>
      </c>
      <c r="I66" s="954">
        <f>Tabla1[[#This Row],[PVP (SIN IVA)]]-(Tabla1[[#This Row],[PVP (SIN IVA)]]*0.4)</f>
        <v>51.952292145552263</v>
      </c>
      <c r="J66" s="951" t="s">
        <v>6589</v>
      </c>
      <c r="K66" s="951" t="s">
        <v>6782</v>
      </c>
      <c r="L66" s="951" t="s">
        <v>6783</v>
      </c>
      <c r="M66" s="955" t="s">
        <v>6554</v>
      </c>
    </row>
    <row r="67" spans="1:13" ht="15" customHeight="1">
      <c r="A67" s="957" t="s">
        <v>6784</v>
      </c>
      <c r="B67" s="958" t="s">
        <v>6785</v>
      </c>
      <c r="C67" s="959"/>
      <c r="D67" s="959"/>
      <c r="E67" s="951" t="s">
        <v>6786</v>
      </c>
      <c r="F67" s="952" t="s">
        <v>6787</v>
      </c>
      <c r="G67" s="953" t="s">
        <v>5713</v>
      </c>
      <c r="H67" s="954">
        <v>90.274140000000003</v>
      </c>
      <c r="I67" s="954">
        <f>Tabla1[[#This Row],[PVP (SIN IVA)]]-(Tabla1[[#This Row],[PVP (SIN IVA)]]*0.4)</f>
        <v>54.164484000000002</v>
      </c>
      <c r="J67" s="960" t="s">
        <v>6567</v>
      </c>
      <c r="K67" s="951" t="str">
        <f>_xlfn.CONCAT(A67,F67,J67,)</f>
        <v>2904100-Q0001Amortiguador delantero izquierdo con conjunto de resorte en espiralT1/T2</v>
      </c>
      <c r="L67" s="951"/>
      <c r="M67" s="955" t="s">
        <v>6554</v>
      </c>
    </row>
    <row r="68" spans="1:13" ht="15" customHeight="1">
      <c r="A68" s="948" t="s">
        <v>6788</v>
      </c>
      <c r="B68" s="949">
        <v>8435596624071</v>
      </c>
      <c r="C68" s="950" t="s">
        <v>6789</v>
      </c>
      <c r="D68" s="950" t="s">
        <v>6788</v>
      </c>
      <c r="E68" s="951" t="s">
        <v>2769</v>
      </c>
      <c r="F68" s="952" t="s">
        <v>990</v>
      </c>
      <c r="G68" s="953" t="s">
        <v>5713</v>
      </c>
      <c r="H68" s="954">
        <v>70.705736495338883</v>
      </c>
      <c r="I68" s="954">
        <f>Tabla1[[#This Row],[PVP (SIN IVA)]]-(Tabla1[[#This Row],[PVP (SIN IVA)]]*0.4)</f>
        <v>42.423441897203332</v>
      </c>
      <c r="J68" s="951" t="s">
        <v>1938</v>
      </c>
      <c r="K68" s="951" t="s">
        <v>6790</v>
      </c>
      <c r="L68" s="951" t="s">
        <v>6791</v>
      </c>
      <c r="M68" s="955" t="s">
        <v>6554</v>
      </c>
    </row>
    <row r="69" spans="1:13" ht="15" customHeight="1">
      <c r="A69" s="948" t="s">
        <v>2770</v>
      </c>
      <c r="B69" s="949">
        <v>8435596603755</v>
      </c>
      <c r="C69" s="950"/>
      <c r="D69" s="950"/>
      <c r="E69" s="951" t="s">
        <v>2769</v>
      </c>
      <c r="F69" s="952" t="s">
        <v>990</v>
      </c>
      <c r="G69" s="953" t="s">
        <v>5713</v>
      </c>
      <c r="H69" s="954">
        <v>38.862000000000002</v>
      </c>
      <c r="I69" s="954">
        <f>Tabla1[[#This Row],[PVP (SIN IVA)]]-(Tabla1[[#This Row],[PVP (SIN IVA)]]*0.4)</f>
        <v>23.3172</v>
      </c>
      <c r="J69" s="951" t="s">
        <v>6589</v>
      </c>
      <c r="K69" s="951" t="s">
        <v>6792</v>
      </c>
      <c r="L69" s="951" t="s">
        <v>6793</v>
      </c>
      <c r="M69" s="955" t="s">
        <v>6554</v>
      </c>
    </row>
    <row r="70" spans="1:13" ht="15" customHeight="1">
      <c r="A70" s="948" t="s">
        <v>4666</v>
      </c>
      <c r="B70" s="949">
        <v>8435596610463</v>
      </c>
      <c r="C70" s="950"/>
      <c r="D70" s="950"/>
      <c r="E70" s="951" t="s">
        <v>6794</v>
      </c>
      <c r="F70" s="952" t="s">
        <v>990</v>
      </c>
      <c r="G70" s="953" t="s">
        <v>5713</v>
      </c>
      <c r="H70" s="954">
        <v>182.63595880609202</v>
      </c>
      <c r="I70" s="954">
        <f>Tabla1[[#This Row],[PVP (SIN IVA)]]-(Tabla1[[#This Row],[PVP (SIN IVA)]]*0.4)</f>
        <v>109.58157528365521</v>
      </c>
      <c r="J70" s="951" t="s">
        <v>1936</v>
      </c>
      <c r="K70" s="951" t="s">
        <v>6795</v>
      </c>
      <c r="L70" s="951" t="s">
        <v>6796</v>
      </c>
      <c r="M70" s="955" t="s">
        <v>6554</v>
      </c>
    </row>
    <row r="71" spans="1:13" ht="15" customHeight="1">
      <c r="A71" s="948" t="s">
        <v>6797</v>
      </c>
      <c r="B71" s="949">
        <v>8435596610470</v>
      </c>
      <c r="C71" s="950"/>
      <c r="D71" s="950"/>
      <c r="E71" s="951" t="s">
        <v>6794</v>
      </c>
      <c r="F71" s="952" t="s">
        <v>990</v>
      </c>
      <c r="G71" s="953" t="s">
        <v>5713</v>
      </c>
      <c r="H71" s="954">
        <v>123.825</v>
      </c>
      <c r="I71" s="954">
        <f>Tabla1[[#This Row],[PVP (SIN IVA)]]-(Tabla1[[#This Row],[PVP (SIN IVA)]]*0.4)</f>
        <v>74.295000000000002</v>
      </c>
      <c r="J71" s="951" t="s">
        <v>1936</v>
      </c>
      <c r="K71" s="951" t="s">
        <v>6798</v>
      </c>
      <c r="L71" s="951" t="s">
        <v>6799</v>
      </c>
      <c r="M71" s="955" t="s">
        <v>6554</v>
      </c>
    </row>
    <row r="72" spans="1:13" ht="15" customHeight="1">
      <c r="A72" s="957" t="s">
        <v>6800</v>
      </c>
      <c r="B72" s="958" t="s">
        <v>6801</v>
      </c>
      <c r="C72" s="959"/>
      <c r="D72" s="959"/>
      <c r="E72" s="951" t="s">
        <v>2769</v>
      </c>
      <c r="F72" s="952" t="s">
        <v>990</v>
      </c>
      <c r="G72" s="953" t="s">
        <v>5713</v>
      </c>
      <c r="H72" s="954">
        <v>50.418999999999997</v>
      </c>
      <c r="I72" s="954">
        <f>Tabla1[[#This Row],[PVP (SIN IVA)]]-(Tabla1[[#This Row],[PVP (SIN IVA)]]*0.4)</f>
        <v>30.251399999999997</v>
      </c>
      <c r="J72" s="960" t="s">
        <v>6567</v>
      </c>
      <c r="K72" s="951" t="str">
        <f>_xlfn.CONCAT(A72,F72,J72,)</f>
        <v>2912023-Q0001Amortiguador traseroT1/T2</v>
      </c>
      <c r="L72" s="951"/>
      <c r="M72" s="955" t="s">
        <v>6554</v>
      </c>
    </row>
    <row r="73" spans="1:13" ht="15" customHeight="1">
      <c r="A73" s="963" t="s">
        <v>6802</v>
      </c>
      <c r="B73" s="949">
        <v>8435596628680</v>
      </c>
      <c r="C73" s="950"/>
      <c r="D73" s="950"/>
      <c r="E73" s="951" t="s">
        <v>6803</v>
      </c>
      <c r="F73" s="952" t="s">
        <v>6804</v>
      </c>
      <c r="G73" s="953" t="s">
        <v>5713</v>
      </c>
      <c r="H73" s="954">
        <v>96.012000000000015</v>
      </c>
      <c r="I73" s="954">
        <f>Tabla1[[#This Row],[PVP (SIN IVA)]]-(Tabla1[[#This Row],[PVP (SIN IVA)]]*0.4)</f>
        <v>57.607200000000006</v>
      </c>
      <c r="J73" s="951" t="s">
        <v>6805</v>
      </c>
      <c r="K73" s="951" t="str">
        <f>CONCATENATE(Precios!$A2097,Precios!$F2097,Precios!$J2097)</f>
        <v>0C10185Pinza de accionamiento mecánico a la Izquierda JJuan SEezonE3</v>
      </c>
      <c r="L73" s="951" t="str">
        <f>CONCATENATE(Precios!$A1136,Precios!$E1136)</f>
        <v>2803101S1-Q0001Front bumper body</v>
      </c>
      <c r="M73" s="955" t="s">
        <v>6554</v>
      </c>
    </row>
    <row r="74" spans="1:13" ht="15" customHeight="1">
      <c r="A74" s="948" t="s">
        <v>6806</v>
      </c>
      <c r="B74" s="949">
        <v>8435596610340</v>
      </c>
      <c r="C74" s="950"/>
      <c r="D74" s="950"/>
      <c r="E74" s="951" t="s">
        <v>6807</v>
      </c>
      <c r="F74" s="952" t="s">
        <v>6808</v>
      </c>
      <c r="G74" s="953" t="s">
        <v>5713</v>
      </c>
      <c r="H74" s="954">
        <v>153.27630000000002</v>
      </c>
      <c r="I74" s="954">
        <f>Tabla1[[#This Row],[PVP (SIN IVA)]]-(Tabla1[[#This Row],[PVP (SIN IVA)]]*0.4)</f>
        <v>91.965780000000009</v>
      </c>
      <c r="J74" s="951" t="s">
        <v>1936</v>
      </c>
      <c r="K74" s="951" t="s">
        <v>6809</v>
      </c>
      <c r="L74" s="951" t="s">
        <v>6810</v>
      </c>
      <c r="M74" s="955" t="s">
        <v>6554</v>
      </c>
    </row>
    <row r="75" spans="1:13" ht="15" customHeight="1">
      <c r="A75" s="948" t="s">
        <v>2171</v>
      </c>
      <c r="B75" s="949">
        <v>8435596606596</v>
      </c>
      <c r="C75" s="950"/>
      <c r="D75" s="950"/>
      <c r="E75" s="951" t="s">
        <v>2170</v>
      </c>
      <c r="F75" s="952" t="s">
        <v>4366</v>
      </c>
      <c r="G75" s="953" t="s">
        <v>5712</v>
      </c>
      <c r="H75" s="954">
        <v>7.4037891601971833</v>
      </c>
      <c r="I75" s="954">
        <f>Tabla1[[#This Row],[PVP (SIN IVA)]]-(Tabla1[[#This Row],[PVP (SIN IVA)]]*0.4)</f>
        <v>4.4422734961183092</v>
      </c>
      <c r="J75" s="951" t="s">
        <v>6589</v>
      </c>
      <c r="K75" s="951" t="s">
        <v>6811</v>
      </c>
      <c r="L75" s="951" t="s">
        <v>6812</v>
      </c>
      <c r="M75" s="955" t="s">
        <v>6554</v>
      </c>
    </row>
    <row r="76" spans="1:13" ht="15" customHeight="1">
      <c r="A76" s="948" t="s">
        <v>6813</v>
      </c>
      <c r="B76" s="949">
        <v>8435596624743</v>
      </c>
      <c r="C76" s="950" t="s">
        <v>3358</v>
      </c>
      <c r="D76" s="950"/>
      <c r="E76" s="951" t="e">
        <v>#NAME?</v>
      </c>
      <c r="F76" s="952" t="s">
        <v>6814</v>
      </c>
      <c r="G76" s="953" t="s">
        <v>5712</v>
      </c>
      <c r="H76" s="954">
        <v>13.6525</v>
      </c>
      <c r="I76" s="954">
        <f>Tabla1[[#This Row],[PVP (SIN IVA)]]-(Tabla1[[#This Row],[PVP (SIN IVA)]]*0.4)</f>
        <v>8.1914999999999996</v>
      </c>
      <c r="J76" s="951" t="s">
        <v>1938</v>
      </c>
      <c r="K76" s="951" t="s">
        <v>6815</v>
      </c>
      <c r="L76" s="951" t="e">
        <v>#NAME?</v>
      </c>
      <c r="M76" s="955" t="s">
        <v>6554</v>
      </c>
    </row>
    <row r="77" spans="1:13" ht="15" customHeight="1">
      <c r="A77" s="948" t="s">
        <v>2327</v>
      </c>
      <c r="B77" s="949">
        <v>8435596605940</v>
      </c>
      <c r="C77" s="950"/>
      <c r="D77" s="950"/>
      <c r="E77" s="951" t="s">
        <v>2326</v>
      </c>
      <c r="F77" s="952" t="s">
        <v>6816</v>
      </c>
      <c r="G77" s="953" t="s">
        <v>5712</v>
      </c>
      <c r="H77" s="954">
        <v>5.4621879111188072</v>
      </c>
      <c r="I77" s="954">
        <f>Tabla1[[#This Row],[PVP (SIN IVA)]]-(Tabla1[[#This Row],[PVP (SIN IVA)]]*0.4)</f>
        <v>3.2773127466712841</v>
      </c>
      <c r="J77" s="951" t="s">
        <v>6589</v>
      </c>
      <c r="K77" s="951" t="s">
        <v>6817</v>
      </c>
      <c r="L77" s="951" t="s">
        <v>6818</v>
      </c>
      <c r="M77" s="955" t="s">
        <v>6554</v>
      </c>
    </row>
    <row r="78" spans="1:13" ht="15" customHeight="1">
      <c r="A78" s="948" t="s">
        <v>6819</v>
      </c>
      <c r="B78" s="949">
        <v>8435596608569</v>
      </c>
      <c r="C78" s="950"/>
      <c r="D78" s="950"/>
      <c r="E78" s="951" t="s">
        <v>6820</v>
      </c>
      <c r="F78" s="952" t="s">
        <v>6821</v>
      </c>
      <c r="G78" s="953" t="s">
        <v>5712</v>
      </c>
      <c r="H78" s="954">
        <v>2.2831542765097588</v>
      </c>
      <c r="I78" s="954">
        <f>Tabla1[[#This Row],[PVP (SIN IVA)]]-(Tabla1[[#This Row],[PVP (SIN IVA)]]*0.4)</f>
        <v>1.3698925659058552</v>
      </c>
      <c r="J78" s="951" t="s">
        <v>6560</v>
      </c>
      <c r="K78" s="951" t="s">
        <v>6822</v>
      </c>
      <c r="L78" s="951" t="s">
        <v>6823</v>
      </c>
      <c r="M78" s="955" t="s">
        <v>6554</v>
      </c>
    </row>
    <row r="79" spans="1:13" ht="15" customHeight="1">
      <c r="A79" s="948" t="s">
        <v>4431</v>
      </c>
      <c r="B79" s="949">
        <v>8435596614485</v>
      </c>
      <c r="C79" s="950"/>
      <c r="D79" s="950"/>
      <c r="E79" s="951" t="s">
        <v>6824</v>
      </c>
      <c r="F79" s="952" t="s">
        <v>6825</v>
      </c>
      <c r="G79" s="953" t="s">
        <v>5712</v>
      </c>
      <c r="H79" s="954">
        <v>2.556477343728</v>
      </c>
      <c r="I79" s="954">
        <f>Tabla1[[#This Row],[PVP (SIN IVA)]]-(Tabla1[[#This Row],[PVP (SIN IVA)]]*0.4)</f>
        <v>1.5338864062367998</v>
      </c>
      <c r="J79" s="951" t="s">
        <v>1936</v>
      </c>
      <c r="K79" s="951" t="s">
        <v>6826</v>
      </c>
      <c r="L79" s="951" t="s">
        <v>6827</v>
      </c>
      <c r="M79" s="955" t="s">
        <v>6554</v>
      </c>
    </row>
    <row r="80" spans="1:13" ht="15" customHeight="1">
      <c r="A80" s="948" t="s">
        <v>4465</v>
      </c>
      <c r="B80" s="949">
        <v>8435596614454</v>
      </c>
      <c r="C80" s="950"/>
      <c r="D80" s="950"/>
      <c r="E80" s="951" t="s">
        <v>6828</v>
      </c>
      <c r="F80" s="952" t="s">
        <v>5411</v>
      </c>
      <c r="G80" s="953" t="s">
        <v>5712</v>
      </c>
      <c r="H80" s="954">
        <v>2.6706057965730001</v>
      </c>
      <c r="I80" s="954">
        <f>Tabla1[[#This Row],[PVP (SIN IVA)]]-(Tabla1[[#This Row],[PVP (SIN IVA)]]*0.4)</f>
        <v>1.6023634779438001</v>
      </c>
      <c r="J80" s="951" t="s">
        <v>1936</v>
      </c>
      <c r="K80" s="951" t="s">
        <v>6829</v>
      </c>
      <c r="L80" s="951" t="s">
        <v>6830</v>
      </c>
      <c r="M80" s="955" t="s">
        <v>6554</v>
      </c>
    </row>
    <row r="81" spans="1:13" ht="15" customHeight="1">
      <c r="A81" s="948" t="s">
        <v>6831</v>
      </c>
      <c r="B81" s="949">
        <v>8435596624385</v>
      </c>
      <c r="C81" s="950" t="s">
        <v>3408</v>
      </c>
      <c r="D81" s="950"/>
      <c r="E81" s="951" t="e">
        <v>#NAME?</v>
      </c>
      <c r="F81" s="952" t="s">
        <v>6832</v>
      </c>
      <c r="G81" s="953" t="s">
        <v>5712</v>
      </c>
      <c r="H81" s="954">
        <v>0.46283484504913075</v>
      </c>
      <c r="I81" s="954">
        <f>Tabla1[[#This Row],[PVP (SIN IVA)]]-(Tabla1[[#This Row],[PVP (SIN IVA)]]*0.4)</f>
        <v>0.27770090702947847</v>
      </c>
      <c r="J81" s="951" t="s">
        <v>1938</v>
      </c>
      <c r="K81" s="951" t="s">
        <v>6833</v>
      </c>
      <c r="L81" s="951" t="e">
        <v>#NAME?</v>
      </c>
      <c r="M81" s="955" t="s">
        <v>6554</v>
      </c>
    </row>
    <row r="82" spans="1:13" ht="15" customHeight="1">
      <c r="A82" s="948" t="s">
        <v>4671</v>
      </c>
      <c r="B82" s="949">
        <v>8435596614546</v>
      </c>
      <c r="C82" s="950"/>
      <c r="D82" s="950"/>
      <c r="E82" s="951" t="s">
        <v>6834</v>
      </c>
      <c r="F82" s="952" t="s">
        <v>6835</v>
      </c>
      <c r="G82" s="953" t="s">
        <v>5712</v>
      </c>
      <c r="H82" s="954">
        <v>1.8640980631350001</v>
      </c>
      <c r="I82" s="954">
        <f>Tabla1[[#This Row],[PVP (SIN IVA)]]-(Tabla1[[#This Row],[PVP (SIN IVA)]]*0.4)</f>
        <v>1.1184588378810001</v>
      </c>
      <c r="J82" s="951" t="s">
        <v>1936</v>
      </c>
      <c r="K82" s="951" t="s">
        <v>6836</v>
      </c>
      <c r="L82" s="951" t="s">
        <v>6837</v>
      </c>
      <c r="M82" s="955" t="s">
        <v>6554</v>
      </c>
    </row>
    <row r="83" spans="1:13" ht="15" customHeight="1">
      <c r="A83" s="948" t="s">
        <v>2812</v>
      </c>
      <c r="B83" s="949">
        <v>8435596607777</v>
      </c>
      <c r="C83" s="950"/>
      <c r="D83" s="950"/>
      <c r="E83" s="951" t="s">
        <v>6838</v>
      </c>
      <c r="F83" s="952" t="s">
        <v>6839</v>
      </c>
      <c r="G83" s="953" t="s">
        <v>5712</v>
      </c>
      <c r="H83" s="954">
        <v>2.0655332437003935</v>
      </c>
      <c r="I83" s="954">
        <f>Tabla1[[#This Row],[PVP (SIN IVA)]]-(Tabla1[[#This Row],[PVP (SIN IVA)]]*0.4)</f>
        <v>1.239319946220236</v>
      </c>
      <c r="J83" s="951" t="s">
        <v>6560</v>
      </c>
      <c r="K83" s="951" t="s">
        <v>6840</v>
      </c>
      <c r="L83" s="951" t="s">
        <v>6841</v>
      </c>
      <c r="M83" s="955" t="s">
        <v>6554</v>
      </c>
    </row>
    <row r="84" spans="1:13" ht="15" customHeight="1">
      <c r="A84" s="948" t="s">
        <v>6842</v>
      </c>
      <c r="B84" s="949">
        <v>8435596612078</v>
      </c>
      <c r="C84" s="950"/>
      <c r="D84" s="950"/>
      <c r="E84" s="951" t="s">
        <v>6843</v>
      </c>
      <c r="F84" s="952" t="s">
        <v>6844</v>
      </c>
      <c r="G84" s="953" t="s">
        <v>5712</v>
      </c>
      <c r="H84" s="954">
        <v>25.908000000000001</v>
      </c>
      <c r="I84" s="954">
        <f>Tabla1[[#This Row],[PVP (SIN IVA)]]-(Tabla1[[#This Row],[PVP (SIN IVA)]]*0.4)</f>
        <v>15.5448</v>
      </c>
      <c r="J84" s="951" t="s">
        <v>1936</v>
      </c>
      <c r="K84" s="951" t="s">
        <v>6845</v>
      </c>
      <c r="L84" s="951" t="s">
        <v>6846</v>
      </c>
      <c r="M84" s="955" t="s">
        <v>6554</v>
      </c>
    </row>
    <row r="85" spans="1:13" ht="15" customHeight="1">
      <c r="A85" s="948" t="s">
        <v>6847</v>
      </c>
      <c r="B85" s="949">
        <v>8435596611576</v>
      </c>
      <c r="C85" s="950"/>
      <c r="D85" s="950"/>
      <c r="E85" s="951" t="s">
        <v>6848</v>
      </c>
      <c r="F85" s="952" t="s">
        <v>6849</v>
      </c>
      <c r="G85" s="953" t="s">
        <v>5712</v>
      </c>
      <c r="H85" s="954">
        <v>41.14800000000001</v>
      </c>
      <c r="I85" s="954">
        <f>Tabla1[[#This Row],[PVP (SIN IVA)]]-(Tabla1[[#This Row],[PVP (SIN IVA)]]*0.4)</f>
        <v>24.688800000000004</v>
      </c>
      <c r="J85" s="951" t="s">
        <v>1936</v>
      </c>
      <c r="K85" s="951" t="s">
        <v>6850</v>
      </c>
      <c r="L85" s="951" t="s">
        <v>6851</v>
      </c>
      <c r="M85" s="955" t="s">
        <v>6554</v>
      </c>
    </row>
    <row r="86" spans="1:13" ht="15" customHeight="1">
      <c r="A86" s="948" t="s">
        <v>6852</v>
      </c>
      <c r="B86" s="949">
        <v>8435596612726</v>
      </c>
      <c r="C86" s="950"/>
      <c r="D86" s="950"/>
      <c r="E86" s="951" t="s">
        <v>6853</v>
      </c>
      <c r="F86" s="952" t="s">
        <v>6854</v>
      </c>
      <c r="G86" s="953" t="s">
        <v>6645</v>
      </c>
      <c r="H86" s="954">
        <v>13.716000000000001</v>
      </c>
      <c r="I86" s="954">
        <f>Tabla1[[#This Row],[PVP (SIN IVA)]]-(Tabla1[[#This Row],[PVP (SIN IVA)]]*0.4)</f>
        <v>8.2296000000000014</v>
      </c>
      <c r="J86" s="951" t="s">
        <v>1936</v>
      </c>
      <c r="K86" s="951" t="s">
        <v>6855</v>
      </c>
      <c r="L86" s="951" t="s">
        <v>6856</v>
      </c>
      <c r="M86" s="955" t="s">
        <v>6554</v>
      </c>
    </row>
    <row r="87" spans="1:13" ht="15" customHeight="1">
      <c r="A87" s="948" t="s">
        <v>4723</v>
      </c>
      <c r="B87" s="949">
        <v>8435596626020</v>
      </c>
      <c r="C87" s="950"/>
      <c r="D87" s="950"/>
      <c r="E87" s="951" t="s">
        <v>6857</v>
      </c>
      <c r="F87" s="952" t="s">
        <v>6858</v>
      </c>
      <c r="G87" s="953" t="s">
        <v>6645</v>
      </c>
      <c r="H87" s="954">
        <v>171.29125000000002</v>
      </c>
      <c r="I87" s="954">
        <f>Tabla1[[#This Row],[PVP (SIN IVA)]]-(Tabla1[[#This Row],[PVP (SIN IVA)]]*0.4)</f>
        <v>102.77475000000001</v>
      </c>
      <c r="J87" s="951" t="s">
        <v>1936</v>
      </c>
      <c r="K87" s="951" t="s">
        <v>6859</v>
      </c>
      <c r="L87" s="951" t="s">
        <v>6860</v>
      </c>
      <c r="M87" s="955" t="s">
        <v>6554</v>
      </c>
    </row>
    <row r="88" spans="1:13" ht="15" customHeight="1">
      <c r="A88" s="957" t="s">
        <v>6861</v>
      </c>
      <c r="B88" s="958" t="s">
        <v>6862</v>
      </c>
      <c r="C88" s="959"/>
      <c r="D88" s="959"/>
      <c r="E88" s="951" t="s">
        <v>6863</v>
      </c>
      <c r="F88" s="952" t="s">
        <v>6864</v>
      </c>
      <c r="G88" s="953" t="s">
        <v>6645</v>
      </c>
      <c r="H88" s="954">
        <v>25.93975</v>
      </c>
      <c r="I88" s="954">
        <f>Tabla1[[#This Row],[PVP (SIN IVA)]]-(Tabla1[[#This Row],[PVP (SIN IVA)]]*0.4)</f>
        <v>15.563849999999999</v>
      </c>
      <c r="J88" s="960" t="s">
        <v>6567</v>
      </c>
      <c r="K88" s="951" t="str">
        <f>_xlfn.CONCAT(A88,F88,J88,)</f>
        <v>7910014-Q0001antena de radioT1/T2</v>
      </c>
      <c r="L88" s="951"/>
      <c r="M88" s="955" t="s">
        <v>6554</v>
      </c>
    </row>
    <row r="89" spans="1:13" ht="15" customHeight="1">
      <c r="A89" s="948" t="s">
        <v>4111</v>
      </c>
      <c r="B89" s="949">
        <v>8435596604769</v>
      </c>
      <c r="C89" s="950"/>
      <c r="D89" s="950"/>
      <c r="E89" s="951" t="s">
        <v>4112</v>
      </c>
      <c r="F89" s="952" t="s">
        <v>4113</v>
      </c>
      <c r="G89" s="953" t="s">
        <v>6645</v>
      </c>
      <c r="H89" s="954">
        <v>33.562367864693464</v>
      </c>
      <c r="I89" s="954">
        <f>Tabla1[[#This Row],[PVP (SIN IVA)]]-(Tabla1[[#This Row],[PVP (SIN IVA)]]*0.4)</f>
        <v>20.137420718816077</v>
      </c>
      <c r="J89" s="951" t="s">
        <v>6702</v>
      </c>
      <c r="K89" s="951" t="s">
        <v>6865</v>
      </c>
      <c r="L89" s="951" t="s">
        <v>6866</v>
      </c>
      <c r="M89" s="955" t="s">
        <v>6554</v>
      </c>
    </row>
    <row r="90" spans="1:13" ht="15" customHeight="1">
      <c r="A90" s="948" t="s">
        <v>2030</v>
      </c>
      <c r="B90" s="949">
        <v>8435596607180</v>
      </c>
      <c r="C90" s="950"/>
      <c r="D90" s="950"/>
      <c r="E90" s="951" t="s">
        <v>1997</v>
      </c>
      <c r="F90" s="952" t="s">
        <v>4404</v>
      </c>
      <c r="G90" s="953" t="s">
        <v>6586</v>
      </c>
      <c r="H90" s="954">
        <v>0.68851108123346549</v>
      </c>
      <c r="I90" s="954">
        <f>Tabla1[[#This Row],[PVP (SIN IVA)]]-(Tabla1[[#This Row],[PVP (SIN IVA)]]*0.4)</f>
        <v>0.4131066487400793</v>
      </c>
      <c r="J90" s="951" t="s">
        <v>6589</v>
      </c>
      <c r="K90" s="951" t="s">
        <v>6867</v>
      </c>
      <c r="L90" s="951" t="s">
        <v>6868</v>
      </c>
      <c r="M90" s="955" t="s">
        <v>6554</v>
      </c>
    </row>
    <row r="91" spans="1:13" ht="15" customHeight="1">
      <c r="A91" s="948" t="s">
        <v>6869</v>
      </c>
      <c r="B91" s="949">
        <v>8435596607159</v>
      </c>
      <c r="C91" s="950"/>
      <c r="D91" s="950"/>
      <c r="E91" s="951" t="s">
        <v>1997</v>
      </c>
      <c r="F91" s="952" t="s">
        <v>4404</v>
      </c>
      <c r="G91" s="953" t="s">
        <v>6586</v>
      </c>
      <c r="H91" s="954">
        <v>0.63500000000000001</v>
      </c>
      <c r="I91" s="954">
        <f>Tabla1[[#This Row],[PVP (SIN IVA)]]-(Tabla1[[#This Row],[PVP (SIN IVA)]]*0.4)</f>
        <v>0.38100000000000001</v>
      </c>
      <c r="J91" s="951" t="s">
        <v>6589</v>
      </c>
      <c r="K91" s="951" t="s">
        <v>6870</v>
      </c>
      <c r="L91" s="951" t="s">
        <v>6871</v>
      </c>
      <c r="M91" s="955" t="s">
        <v>6554</v>
      </c>
    </row>
    <row r="92" spans="1:13" ht="15" customHeight="1">
      <c r="A92" s="948" t="s">
        <v>2032</v>
      </c>
      <c r="B92" s="949">
        <v>8435596607173</v>
      </c>
      <c r="C92" s="950"/>
      <c r="D92" s="950"/>
      <c r="E92" s="951" t="s">
        <v>1997</v>
      </c>
      <c r="F92" s="952" t="s">
        <v>4404</v>
      </c>
      <c r="G92" s="953" t="s">
        <v>6586</v>
      </c>
      <c r="H92" s="954">
        <v>0.4131066487400793</v>
      </c>
      <c r="I92" s="954">
        <f>Tabla1[[#This Row],[PVP (SIN IVA)]]-(Tabla1[[#This Row],[PVP (SIN IVA)]]*0.4)</f>
        <v>0.24786398924404757</v>
      </c>
      <c r="J92" s="951" t="s">
        <v>6589</v>
      </c>
      <c r="K92" s="951" t="s">
        <v>6872</v>
      </c>
      <c r="L92" s="951" t="s">
        <v>6873</v>
      </c>
      <c r="M92" s="955" t="s">
        <v>6554</v>
      </c>
    </row>
    <row r="93" spans="1:13" ht="15" customHeight="1">
      <c r="A93" s="948" t="s">
        <v>1998</v>
      </c>
      <c r="B93" s="949">
        <v>8435596607326</v>
      </c>
      <c r="C93" s="950"/>
      <c r="D93" s="950"/>
      <c r="E93" s="951" t="s">
        <v>1997</v>
      </c>
      <c r="F93" s="952" t="s">
        <v>4404</v>
      </c>
      <c r="G93" s="953" t="s">
        <v>6586</v>
      </c>
      <c r="H93" s="954">
        <v>0.2295036937444882</v>
      </c>
      <c r="I93" s="954">
        <f>Tabla1[[#This Row],[PVP (SIN IVA)]]-(Tabla1[[#This Row],[PVP (SIN IVA)]]*0.4)</f>
        <v>0.13770221624669293</v>
      </c>
      <c r="J93" s="951" t="s">
        <v>6589</v>
      </c>
      <c r="K93" s="951" t="s">
        <v>6874</v>
      </c>
      <c r="L93" s="951" t="s">
        <v>6875</v>
      </c>
      <c r="M93" s="955" t="s">
        <v>6554</v>
      </c>
    </row>
    <row r="94" spans="1:13" ht="15" customHeight="1">
      <c r="A94" s="948" t="s">
        <v>2014</v>
      </c>
      <c r="B94" s="949">
        <v>8435596607265</v>
      </c>
      <c r="C94" s="950"/>
      <c r="D94" s="950"/>
      <c r="E94" s="951" t="s">
        <v>1997</v>
      </c>
      <c r="F94" s="952" t="s">
        <v>4404</v>
      </c>
      <c r="G94" s="953" t="s">
        <v>6586</v>
      </c>
      <c r="H94" s="954">
        <v>0.18360295499559082</v>
      </c>
      <c r="I94" s="954">
        <f>Tabla1[[#This Row],[PVP (SIN IVA)]]-(Tabla1[[#This Row],[PVP (SIN IVA)]]*0.4)</f>
        <v>0.11016177299735448</v>
      </c>
      <c r="J94" s="951" t="s">
        <v>6589</v>
      </c>
      <c r="K94" s="951" t="s">
        <v>6876</v>
      </c>
      <c r="L94" s="951" t="s">
        <v>6877</v>
      </c>
      <c r="M94" s="955" t="s">
        <v>6554</v>
      </c>
    </row>
    <row r="95" spans="1:13" ht="15" customHeight="1">
      <c r="A95" s="948" t="s">
        <v>2034</v>
      </c>
      <c r="B95" s="949">
        <v>8435596607166</v>
      </c>
      <c r="C95" s="950"/>
      <c r="D95" s="950"/>
      <c r="E95" s="951" t="s">
        <v>1997</v>
      </c>
      <c r="F95" s="952" t="s">
        <v>4404</v>
      </c>
      <c r="G95" s="953" t="s">
        <v>6586</v>
      </c>
      <c r="H95" s="954">
        <v>0.18360295499559082</v>
      </c>
      <c r="I95" s="954">
        <f>Tabla1[[#This Row],[PVP (SIN IVA)]]-(Tabla1[[#This Row],[PVP (SIN IVA)]]*0.4)</f>
        <v>0.11016177299735448</v>
      </c>
      <c r="J95" s="951" t="s">
        <v>6589</v>
      </c>
      <c r="K95" s="951" t="s">
        <v>6878</v>
      </c>
      <c r="L95" s="951" t="s">
        <v>6879</v>
      </c>
      <c r="M95" s="955" t="s">
        <v>6554</v>
      </c>
    </row>
    <row r="96" spans="1:13" ht="15" customHeight="1">
      <c r="A96" s="948" t="s">
        <v>4577</v>
      </c>
      <c r="B96" s="949">
        <v>8435596615536</v>
      </c>
      <c r="C96" s="950"/>
      <c r="D96" s="950"/>
      <c r="E96" s="951" t="s">
        <v>6880</v>
      </c>
      <c r="F96" s="952" t="s">
        <v>4404</v>
      </c>
      <c r="G96" s="953" t="s">
        <v>6586</v>
      </c>
      <c r="H96" s="954">
        <v>1.0477500000000002</v>
      </c>
      <c r="I96" s="954">
        <f>Tabla1[[#This Row],[PVP (SIN IVA)]]-(Tabla1[[#This Row],[PVP (SIN IVA)]]*0.4)</f>
        <v>0.62865000000000015</v>
      </c>
      <c r="J96" s="951" t="s">
        <v>1936</v>
      </c>
      <c r="K96" s="951" t="s">
        <v>6881</v>
      </c>
      <c r="L96" s="951" t="s">
        <v>6882</v>
      </c>
      <c r="M96" s="955" t="s">
        <v>6554</v>
      </c>
    </row>
    <row r="97" spans="1:13" ht="15" customHeight="1">
      <c r="A97" s="948" t="s">
        <v>4516</v>
      </c>
      <c r="B97" s="949">
        <v>8435596615574</v>
      </c>
      <c r="C97" s="950"/>
      <c r="D97" s="950"/>
      <c r="E97" s="951" t="s">
        <v>6880</v>
      </c>
      <c r="F97" s="952" t="s">
        <v>4404</v>
      </c>
      <c r="G97" s="953" t="s">
        <v>6586</v>
      </c>
      <c r="H97" s="954">
        <v>0.18260552455200002</v>
      </c>
      <c r="I97" s="954">
        <f>Tabla1[[#This Row],[PVP (SIN IVA)]]-(Tabla1[[#This Row],[PVP (SIN IVA)]]*0.4)</f>
        <v>0.10956331473120001</v>
      </c>
      <c r="J97" s="951" t="s">
        <v>1936</v>
      </c>
      <c r="K97" s="951" t="s">
        <v>6883</v>
      </c>
      <c r="L97" s="951" t="s">
        <v>6884</v>
      </c>
      <c r="M97" s="955" t="s">
        <v>6554</v>
      </c>
    </row>
    <row r="98" spans="1:13" ht="15" customHeight="1">
      <c r="A98" s="948" t="s">
        <v>4515</v>
      </c>
      <c r="B98" s="949">
        <v>8435596615550</v>
      </c>
      <c r="C98" s="950"/>
      <c r="D98" s="950"/>
      <c r="E98" s="951" t="s">
        <v>6880</v>
      </c>
      <c r="F98" s="952" t="s">
        <v>4404</v>
      </c>
      <c r="G98" s="953" t="s">
        <v>6586</v>
      </c>
      <c r="H98" s="954">
        <v>0.18260552455200002</v>
      </c>
      <c r="I98" s="954">
        <f>Tabla1[[#This Row],[PVP (SIN IVA)]]-(Tabla1[[#This Row],[PVP (SIN IVA)]]*0.4)</f>
        <v>0.10956331473120001</v>
      </c>
      <c r="J98" s="951" t="s">
        <v>1936</v>
      </c>
      <c r="K98" s="951" t="s">
        <v>6885</v>
      </c>
      <c r="L98" s="951" t="s">
        <v>6886</v>
      </c>
      <c r="M98" s="955" t="s">
        <v>6554</v>
      </c>
    </row>
    <row r="99" spans="1:13" ht="15" customHeight="1">
      <c r="A99" s="948" t="s">
        <v>6887</v>
      </c>
      <c r="B99" s="949">
        <v>8435596615529</v>
      </c>
      <c r="C99" s="950"/>
      <c r="D99" s="950"/>
      <c r="E99" s="951" t="s">
        <v>6880</v>
      </c>
      <c r="F99" s="952" t="s">
        <v>4404</v>
      </c>
      <c r="G99" s="953" t="s">
        <v>6586</v>
      </c>
      <c r="H99" s="954">
        <v>0.18260552455200002</v>
      </c>
      <c r="I99" s="954">
        <f>Tabla1[[#This Row],[PVP (SIN IVA)]]-(Tabla1[[#This Row],[PVP (SIN IVA)]]*0.4)</f>
        <v>0.10956331473120001</v>
      </c>
      <c r="J99" s="951" t="s">
        <v>1936</v>
      </c>
      <c r="K99" s="951" t="s">
        <v>6888</v>
      </c>
      <c r="L99" s="951" t="s">
        <v>6889</v>
      </c>
      <c r="M99" s="955" t="s">
        <v>6554</v>
      </c>
    </row>
    <row r="100" spans="1:13" ht="15" customHeight="1">
      <c r="A100" s="948" t="s">
        <v>4593</v>
      </c>
      <c r="B100" s="949">
        <v>8435596615543</v>
      </c>
      <c r="C100" s="950"/>
      <c r="D100" s="950"/>
      <c r="E100" s="951" t="s">
        <v>6880</v>
      </c>
      <c r="F100" s="952" t="s">
        <v>4404</v>
      </c>
      <c r="G100" s="953" t="s">
        <v>6586</v>
      </c>
      <c r="H100" s="954">
        <v>0.18260552455200002</v>
      </c>
      <c r="I100" s="954">
        <f>Tabla1[[#This Row],[PVP (SIN IVA)]]-(Tabla1[[#This Row],[PVP (SIN IVA)]]*0.4)</f>
        <v>0.10956331473120001</v>
      </c>
      <c r="J100" s="951" t="s">
        <v>1936</v>
      </c>
      <c r="K100" s="951" t="s">
        <v>6890</v>
      </c>
      <c r="L100" s="951" t="s">
        <v>6891</v>
      </c>
      <c r="M100" s="955" t="s">
        <v>6554</v>
      </c>
    </row>
    <row r="101" spans="1:13" ht="15" customHeight="1">
      <c r="A101" s="948" t="s">
        <v>6892</v>
      </c>
      <c r="B101" s="949">
        <v>8435596615567</v>
      </c>
      <c r="C101" s="950"/>
      <c r="D101" s="950"/>
      <c r="E101" s="951" t="s">
        <v>6880</v>
      </c>
      <c r="F101" s="952" t="s">
        <v>4404</v>
      </c>
      <c r="G101" s="953" t="s">
        <v>6586</v>
      </c>
      <c r="H101" s="954">
        <v>0.11429999999999998</v>
      </c>
      <c r="I101" s="954">
        <f>Tabla1[[#This Row],[PVP (SIN IVA)]]-(Tabla1[[#This Row],[PVP (SIN IVA)]]*0.4)</f>
        <v>6.8579999999999988E-2</v>
      </c>
      <c r="J101" s="951" t="s">
        <v>1936</v>
      </c>
      <c r="K101" s="951" t="s">
        <v>6893</v>
      </c>
      <c r="L101" s="951" t="s">
        <v>6894</v>
      </c>
      <c r="M101" s="955" t="s">
        <v>6554</v>
      </c>
    </row>
    <row r="102" spans="1:13" ht="15" customHeight="1">
      <c r="A102" s="948" t="s">
        <v>2133</v>
      </c>
      <c r="B102" s="949">
        <v>8435596604004</v>
      </c>
      <c r="C102" s="950"/>
      <c r="D102" s="950"/>
      <c r="E102" s="951" t="s">
        <v>2132</v>
      </c>
      <c r="F102" s="952" t="s">
        <v>4021</v>
      </c>
      <c r="G102" s="953" t="s">
        <v>6586</v>
      </c>
      <c r="H102" s="954">
        <v>0.63500000000000001</v>
      </c>
      <c r="I102" s="954">
        <f>Tabla1[[#This Row],[PVP (SIN IVA)]]-(Tabla1[[#This Row],[PVP (SIN IVA)]]*0.4)</f>
        <v>0.38100000000000001</v>
      </c>
      <c r="J102" s="951" t="s">
        <v>6589</v>
      </c>
      <c r="K102" s="951" t="s">
        <v>6895</v>
      </c>
      <c r="L102" s="951" t="s">
        <v>6896</v>
      </c>
      <c r="M102" s="955" t="s">
        <v>6554</v>
      </c>
    </row>
    <row r="103" spans="1:13" ht="15" customHeight="1">
      <c r="A103" s="961">
        <v>90077</v>
      </c>
      <c r="B103" s="949"/>
      <c r="C103" s="962"/>
      <c r="D103" s="962"/>
      <c r="E103" s="951"/>
      <c r="F103" s="952" t="s">
        <v>6897</v>
      </c>
      <c r="G103" s="953" t="s">
        <v>6586</v>
      </c>
      <c r="H103" s="954">
        <v>20.542249999999996</v>
      </c>
      <c r="I103" s="954">
        <f>Tabla1[[#This Row],[PVP (SIN IVA)]]-(Tabla1[[#This Row],[PVP (SIN IVA)]]*0.4)</f>
        <v>12.325349999999997</v>
      </c>
      <c r="J103" s="951" t="s">
        <v>6666</v>
      </c>
      <c r="K103" s="951" t="str">
        <f>CONCATENATE(Precios!$A2041,Precios!$F2041,Precios!$J2041)</f>
        <v>A2400-00000027Perno de reabastecimiento de combustible del eje trasero (incluida la junta de sellado)T1/T2</v>
      </c>
      <c r="L103" s="951"/>
      <c r="M103" s="955" t="s">
        <v>6554</v>
      </c>
    </row>
    <row r="104" spans="1:13" ht="15" customHeight="1">
      <c r="A104" s="961">
        <v>10509</v>
      </c>
      <c r="B104" s="949"/>
      <c r="C104" s="962"/>
      <c r="D104" s="962"/>
      <c r="E104" s="951"/>
      <c r="F104" s="952" t="s">
        <v>6898</v>
      </c>
      <c r="G104" s="953" t="s">
        <v>6586</v>
      </c>
      <c r="H104" s="954">
        <v>14.001749999999999</v>
      </c>
      <c r="I104" s="954">
        <f>Tabla1[[#This Row],[PVP (SIN IVA)]]-(Tabla1[[#This Row],[PVP (SIN IVA)]]*0.4)</f>
        <v>8.4010499999999997</v>
      </c>
      <c r="J104" s="951" t="s">
        <v>6666</v>
      </c>
      <c r="K104" s="951" t="str">
        <f>CONCATENATE(Precios!$A2047,Precios!$F2047,Precios!$J2047)</f>
        <v>1001050104010690Pernos de brida hexagonalMouse</v>
      </c>
      <c r="L104" s="951"/>
      <c r="M104" s="955" t="s">
        <v>6554</v>
      </c>
    </row>
    <row r="105" spans="1:13" ht="15" customHeight="1">
      <c r="A105" s="948" t="s">
        <v>4618</v>
      </c>
      <c r="B105" s="949">
        <v>8435596614737</v>
      </c>
      <c r="C105" s="950"/>
      <c r="D105" s="950"/>
      <c r="E105" s="951" t="s">
        <v>6899</v>
      </c>
      <c r="F105" s="952" t="s">
        <v>5551</v>
      </c>
      <c r="G105" s="953" t="s">
        <v>6586</v>
      </c>
      <c r="H105" s="954">
        <v>0.91302762275999994</v>
      </c>
      <c r="I105" s="954">
        <f>Tabla1[[#This Row],[PVP (SIN IVA)]]-(Tabla1[[#This Row],[PVP (SIN IVA)]]*0.4)</f>
        <v>0.54781657365599989</v>
      </c>
      <c r="J105" s="951" t="s">
        <v>1936</v>
      </c>
      <c r="K105" s="951" t="s">
        <v>6900</v>
      </c>
      <c r="L105" s="951" t="s">
        <v>6901</v>
      </c>
      <c r="M105" s="955" t="s">
        <v>6554</v>
      </c>
    </row>
    <row r="106" spans="1:13" ht="15" customHeight="1">
      <c r="A106" s="957" t="s">
        <v>6902</v>
      </c>
      <c r="B106" s="958" t="s">
        <v>6903</v>
      </c>
      <c r="C106" s="959"/>
      <c r="D106" s="959"/>
      <c r="E106" s="951" t="s">
        <v>6904</v>
      </c>
      <c r="F106" s="952" t="s">
        <v>6905</v>
      </c>
      <c r="G106" s="953" t="s">
        <v>6586</v>
      </c>
      <c r="H106" s="954">
        <v>0.22225</v>
      </c>
      <c r="I106" s="954">
        <f>Tabla1[[#This Row],[PVP (SIN IVA)]]-(Tabla1[[#This Row],[PVP (SIN IVA)]]*0.4)</f>
        <v>0.13335</v>
      </c>
      <c r="J106" s="960" t="s">
        <v>6567</v>
      </c>
      <c r="K106" s="951" t="str">
        <f>_xlfn.CONCAT(A106,F106,J106,)</f>
        <v>3506053-Q0001Arandela de cobre Almeja de tres líneasT1/T2</v>
      </c>
      <c r="L106" s="951"/>
      <c r="M106" s="955" t="s">
        <v>6554</v>
      </c>
    </row>
    <row r="107" spans="1:13" ht="15" customHeight="1">
      <c r="A107" s="948" t="s">
        <v>2814</v>
      </c>
      <c r="B107" s="949">
        <v>8435596607753</v>
      </c>
      <c r="C107" s="950"/>
      <c r="D107" s="950"/>
      <c r="E107" s="951" t="s">
        <v>6906</v>
      </c>
      <c r="F107" s="952" t="s">
        <v>6907</v>
      </c>
      <c r="G107" s="953" t="s">
        <v>6586</v>
      </c>
      <c r="H107" s="954">
        <v>2.0655332437003935</v>
      </c>
      <c r="I107" s="954">
        <f>Tabla1[[#This Row],[PVP (SIN IVA)]]-(Tabla1[[#This Row],[PVP (SIN IVA)]]*0.4)</f>
        <v>1.239319946220236</v>
      </c>
      <c r="J107" s="951" t="s">
        <v>6560</v>
      </c>
      <c r="K107" s="951" t="s">
        <v>6908</v>
      </c>
      <c r="L107" s="951" t="s">
        <v>6909</v>
      </c>
      <c r="M107" s="955" t="s">
        <v>6554</v>
      </c>
    </row>
    <row r="108" spans="1:13" ht="15" customHeight="1">
      <c r="A108" s="948" t="s">
        <v>2024</v>
      </c>
      <c r="B108" s="949">
        <v>8435596607210</v>
      </c>
      <c r="C108" s="950"/>
      <c r="D108" s="950"/>
      <c r="E108" s="951" t="s">
        <v>2011</v>
      </c>
      <c r="F108" s="952" t="s">
        <v>4405</v>
      </c>
      <c r="G108" s="953" t="s">
        <v>6586</v>
      </c>
      <c r="H108" s="954">
        <v>0.27540443249338586</v>
      </c>
      <c r="I108" s="954">
        <f>Tabla1[[#This Row],[PVP (SIN IVA)]]-(Tabla1[[#This Row],[PVP (SIN IVA)]]*0.4)</f>
        <v>0.16524265949603151</v>
      </c>
      <c r="J108" s="951" t="s">
        <v>6589</v>
      </c>
      <c r="K108" s="951" t="s">
        <v>6910</v>
      </c>
      <c r="L108" s="951" t="s">
        <v>6911</v>
      </c>
      <c r="M108" s="955" t="s">
        <v>6554</v>
      </c>
    </row>
    <row r="109" spans="1:13" ht="15" customHeight="1">
      <c r="A109" s="948" t="s">
        <v>2026</v>
      </c>
      <c r="B109" s="949">
        <v>8435596607203</v>
      </c>
      <c r="C109" s="950"/>
      <c r="D109" s="950"/>
      <c r="E109" s="951" t="s">
        <v>2011</v>
      </c>
      <c r="F109" s="952" t="s">
        <v>4405</v>
      </c>
      <c r="G109" s="953" t="s">
        <v>6586</v>
      </c>
      <c r="H109" s="954">
        <v>0.14688236399647264</v>
      </c>
      <c r="I109" s="954">
        <f>Tabla1[[#This Row],[PVP (SIN IVA)]]-(Tabla1[[#This Row],[PVP (SIN IVA)]]*0.4)</f>
        <v>8.8129418397883574E-2</v>
      </c>
      <c r="J109" s="951" t="s">
        <v>6589</v>
      </c>
      <c r="K109" s="951" t="s">
        <v>6912</v>
      </c>
      <c r="L109" s="951" t="s">
        <v>6913</v>
      </c>
      <c r="M109" s="955" t="s">
        <v>6554</v>
      </c>
    </row>
    <row r="110" spans="1:13" ht="15" customHeight="1">
      <c r="A110" s="948" t="s">
        <v>2012</v>
      </c>
      <c r="B110" s="949">
        <v>8435596607272</v>
      </c>
      <c r="C110" s="950"/>
      <c r="D110" s="950"/>
      <c r="E110" s="951" t="s">
        <v>2011</v>
      </c>
      <c r="F110" s="952" t="s">
        <v>4405</v>
      </c>
      <c r="G110" s="953" t="s">
        <v>6586</v>
      </c>
      <c r="H110" s="954">
        <v>0.1377022162466931</v>
      </c>
      <c r="I110" s="954">
        <f>Tabla1[[#This Row],[PVP (SIN IVA)]]-(Tabla1[[#This Row],[PVP (SIN IVA)]]*0.4)</f>
        <v>8.2621329748015865E-2</v>
      </c>
      <c r="J110" s="951" t="s">
        <v>6589</v>
      </c>
      <c r="K110" s="951" t="s">
        <v>6914</v>
      </c>
      <c r="L110" s="951" t="s">
        <v>6915</v>
      </c>
      <c r="M110" s="955" t="s">
        <v>6554</v>
      </c>
    </row>
    <row r="111" spans="1:13" ht="15" customHeight="1">
      <c r="A111" s="948" t="s">
        <v>2028</v>
      </c>
      <c r="B111" s="949">
        <v>8435596607197</v>
      </c>
      <c r="C111" s="950"/>
      <c r="D111" s="950"/>
      <c r="E111" s="951" t="s">
        <v>2011</v>
      </c>
      <c r="F111" s="952" t="s">
        <v>4405</v>
      </c>
      <c r="G111" s="953" t="s">
        <v>6586</v>
      </c>
      <c r="H111" s="954">
        <v>9.1801477497795408E-2</v>
      </c>
      <c r="I111" s="954">
        <f>Tabla1[[#This Row],[PVP (SIN IVA)]]-(Tabla1[[#This Row],[PVP (SIN IVA)]]*0.4)</f>
        <v>5.5080886498677241E-2</v>
      </c>
      <c r="J111" s="951" t="s">
        <v>6589</v>
      </c>
      <c r="K111" s="951" t="s">
        <v>6916</v>
      </c>
      <c r="L111" s="951" t="s">
        <v>6917</v>
      </c>
      <c r="M111" s="955" t="s">
        <v>6554</v>
      </c>
    </row>
    <row r="112" spans="1:13" ht="15" customHeight="1">
      <c r="A112" s="948" t="s">
        <v>6918</v>
      </c>
      <c r="B112" s="949">
        <v>8435596626280</v>
      </c>
      <c r="C112" s="950"/>
      <c r="D112" s="950"/>
      <c r="E112" s="951" t="s">
        <v>2011</v>
      </c>
      <c r="F112" s="952" t="s">
        <v>4405</v>
      </c>
      <c r="G112" s="953" t="s">
        <v>6586</v>
      </c>
      <c r="H112" s="954">
        <v>0.95250000000000001</v>
      </c>
      <c r="I112" s="954">
        <f>Tabla1[[#This Row],[PVP (SIN IVA)]]-(Tabla1[[#This Row],[PVP (SIN IVA)]]*0.4)</f>
        <v>0.57150000000000001</v>
      </c>
      <c r="J112" s="951" t="s">
        <v>1936</v>
      </c>
      <c r="K112" s="951" t="s">
        <v>6919</v>
      </c>
      <c r="L112" s="951" t="s">
        <v>6920</v>
      </c>
      <c r="M112" s="955" t="s">
        <v>6554</v>
      </c>
    </row>
    <row r="113" spans="1:13" ht="15" customHeight="1">
      <c r="A113" s="948" t="s">
        <v>5476</v>
      </c>
      <c r="B113" s="949">
        <v>8435596626075</v>
      </c>
      <c r="C113" s="950"/>
      <c r="D113" s="950"/>
      <c r="E113" s="951" t="s">
        <v>6921</v>
      </c>
      <c r="F113" s="952" t="s">
        <v>5477</v>
      </c>
      <c r="G113" s="953" t="s">
        <v>6586</v>
      </c>
      <c r="H113" s="954">
        <v>2.8574999999999999</v>
      </c>
      <c r="I113" s="954">
        <f>Tabla1[[#This Row],[PVP (SIN IVA)]]-(Tabla1[[#This Row],[PVP (SIN IVA)]]*0.4)</f>
        <v>1.7144999999999999</v>
      </c>
      <c r="J113" s="951" t="s">
        <v>1936</v>
      </c>
      <c r="K113" s="951" t="s">
        <v>6922</v>
      </c>
      <c r="L113" s="951" t="s">
        <v>6923</v>
      </c>
      <c r="M113" s="955" t="s">
        <v>6554</v>
      </c>
    </row>
    <row r="114" spans="1:13" ht="15" customHeight="1">
      <c r="A114" s="948" t="s">
        <v>2721</v>
      </c>
      <c r="B114" s="949">
        <v>8435596604400</v>
      </c>
      <c r="C114" s="950"/>
      <c r="D114" s="950"/>
      <c r="E114" s="951" t="s">
        <v>2720</v>
      </c>
      <c r="F114" s="952" t="s">
        <v>4075</v>
      </c>
      <c r="G114" s="953" t="s">
        <v>6586</v>
      </c>
      <c r="H114" s="954">
        <v>0.50949820011276326</v>
      </c>
      <c r="I114" s="954">
        <f>Tabla1[[#This Row],[PVP (SIN IVA)]]-(Tabla1[[#This Row],[PVP (SIN IVA)]]*0.4)</f>
        <v>0.30569892006765798</v>
      </c>
      <c r="J114" s="951" t="s">
        <v>6589</v>
      </c>
      <c r="K114" s="951" t="s">
        <v>6924</v>
      </c>
      <c r="L114" s="951" t="s">
        <v>6925</v>
      </c>
      <c r="M114" s="955" t="s">
        <v>6554</v>
      </c>
    </row>
    <row r="115" spans="1:13" ht="15" customHeight="1">
      <c r="A115" s="948" t="s">
        <v>6926</v>
      </c>
      <c r="B115" s="949">
        <v>8435596629304</v>
      </c>
      <c r="C115" s="950"/>
      <c r="D115" s="950"/>
      <c r="E115" s="951" t="s">
        <v>6927</v>
      </c>
      <c r="F115" s="952" t="s">
        <v>4075</v>
      </c>
      <c r="G115" s="953" t="s">
        <v>6586</v>
      </c>
      <c r="H115" s="954">
        <v>0.50949820011276326</v>
      </c>
      <c r="I115" s="954">
        <f>Tabla1[[#This Row],[PVP (SIN IVA)]]-(Tabla1[[#This Row],[PVP (SIN IVA)]]*0.4)</f>
        <v>0.30569892006765798</v>
      </c>
      <c r="J115" s="951" t="s">
        <v>6589</v>
      </c>
      <c r="K115" s="951" t="s">
        <v>6924</v>
      </c>
      <c r="L115" s="951" t="s">
        <v>6925</v>
      </c>
      <c r="M115" s="955" t="s">
        <v>6554</v>
      </c>
    </row>
    <row r="116" spans="1:13" ht="15" customHeight="1">
      <c r="A116" s="957" t="s">
        <v>6928</v>
      </c>
      <c r="B116" s="958" t="s">
        <v>6929</v>
      </c>
      <c r="C116" s="959"/>
      <c r="D116" s="959"/>
      <c r="E116" s="951" t="s">
        <v>6930</v>
      </c>
      <c r="F116" s="952" t="s">
        <v>6931</v>
      </c>
      <c r="G116" s="953" t="s">
        <v>6586</v>
      </c>
      <c r="H116" s="954">
        <v>0.254</v>
      </c>
      <c r="I116" s="954">
        <f>Tabla1[[#This Row],[PVP (SIN IVA)]]-(Tabla1[[#This Row],[PVP (SIN IVA)]]*0.4)</f>
        <v>0.15239999999999998</v>
      </c>
      <c r="J116" s="960" t="s">
        <v>6567</v>
      </c>
      <c r="K116" s="951" t="str">
        <f>_xlfn.CONCAT(A116,F116,J116,)</f>
        <v>2912024-Q0001Arandela del amortiguador traseroT1/T2</v>
      </c>
      <c r="L116" s="951"/>
      <c r="M116" s="955" t="s">
        <v>6554</v>
      </c>
    </row>
    <row r="117" spans="1:13" ht="15" customHeight="1">
      <c r="A117" s="961" t="s">
        <v>6932</v>
      </c>
      <c r="B117" s="949"/>
      <c r="C117" s="953"/>
      <c r="D117" s="962"/>
      <c r="E117" s="951"/>
      <c r="F117" s="952" t="s">
        <v>6933</v>
      </c>
      <c r="G117" s="953" t="s">
        <v>6586</v>
      </c>
      <c r="H117" s="954">
        <v>0.38099999999999995</v>
      </c>
      <c r="I117" s="954">
        <f>Tabla1[[#This Row],[PVP (SIN IVA)]]-(Tabla1[[#This Row],[PVP (SIN IVA)]]*0.4)</f>
        <v>0.22859999999999997</v>
      </c>
      <c r="J117" s="951" t="s">
        <v>6666</v>
      </c>
      <c r="K117" s="951" t="str">
        <f>CONCATENATE(Precios!$A1818,Precios!$F1818,Precios!$J1818)</f>
        <v>1001040701010010Motor del limpiaparabrisasMouse</v>
      </c>
      <c r="L117" s="951"/>
      <c r="M117" s="955" t="s">
        <v>6554</v>
      </c>
    </row>
    <row r="118" spans="1:13" ht="15" customHeight="1">
      <c r="A118" s="961" t="s">
        <v>6934</v>
      </c>
      <c r="B118" s="949"/>
      <c r="C118" s="953"/>
      <c r="D118" s="962"/>
      <c r="E118" s="951"/>
      <c r="F118" s="952" t="s">
        <v>6935</v>
      </c>
      <c r="G118" s="953" t="s">
        <v>6586</v>
      </c>
      <c r="H118" s="954">
        <v>2.3494999999999999</v>
      </c>
      <c r="I118" s="954">
        <f>Tabla1[[#This Row],[PVP (SIN IVA)]]-(Tabla1[[#This Row],[PVP (SIN IVA)]]*0.4)</f>
        <v>1.4097</v>
      </c>
      <c r="J118" s="951" t="s">
        <v>6666</v>
      </c>
      <c r="K118" s="951" t="str">
        <f>CONCATENATE(Precios!$A1830,Precios!$F1830,Precios!$J1830)</f>
        <v>1001040601130010Negativo de batería a la caja de batería negativaMouse</v>
      </c>
      <c r="L118" s="951"/>
      <c r="M118" s="955" t="s">
        <v>6554</v>
      </c>
    </row>
    <row r="119" spans="1:13" ht="15" customHeight="1">
      <c r="A119" s="961" t="s">
        <v>6936</v>
      </c>
      <c r="B119" s="949"/>
      <c r="C119" s="953"/>
      <c r="D119" s="962"/>
      <c r="E119" s="951"/>
      <c r="F119" s="952" t="s">
        <v>6937</v>
      </c>
      <c r="G119" s="953" t="s">
        <v>6586</v>
      </c>
      <c r="H119" s="954">
        <v>0.79374999999999996</v>
      </c>
      <c r="I119" s="954">
        <f>Tabla1[[#This Row],[PVP (SIN IVA)]]-(Tabla1[[#This Row],[PVP (SIN IVA)]]*0.4)</f>
        <v>0.47624999999999995</v>
      </c>
      <c r="J119" s="951" t="s">
        <v>6666</v>
      </c>
      <c r="K119" s="951" t="str">
        <f>CONCATENATE(Precios!$A1804,Precios!$F1804,Precios!$J1804)</f>
        <v>5010052Z1-Q0001A-DYMontaje de la sección delantera del panel interior del umbral de la puerta derechaT2</v>
      </c>
      <c r="L119" s="951"/>
      <c r="M119" s="955" t="s">
        <v>6554</v>
      </c>
    </row>
    <row r="120" spans="1:13" ht="15" customHeight="1">
      <c r="A120" s="961" t="s">
        <v>6938</v>
      </c>
      <c r="B120" s="949"/>
      <c r="C120" s="953"/>
      <c r="D120" s="962"/>
      <c r="E120" s="951"/>
      <c r="F120" s="952" t="s">
        <v>6939</v>
      </c>
      <c r="G120" s="953" t="s">
        <v>6586</v>
      </c>
      <c r="H120" s="954">
        <v>0.88900000000000001</v>
      </c>
      <c r="I120" s="954">
        <f>Tabla1[[#This Row],[PVP (SIN IVA)]]-(Tabla1[[#This Row],[PVP (SIN IVA)]]*0.4)</f>
        <v>0.53339999999999999</v>
      </c>
      <c r="J120" s="951" t="s">
        <v>6666</v>
      </c>
      <c r="K120" s="951" t="str">
        <f>CONCATENATE(Precios!$A1809,Precios!$F1809,Precios!$J1809)</f>
        <v>5101010GD-Q0001-DYMontaje del piso delanteroT1</v>
      </c>
      <c r="L120" s="951"/>
      <c r="M120" s="955" t="s">
        <v>6554</v>
      </c>
    </row>
    <row r="121" spans="1:13" ht="15" customHeight="1">
      <c r="A121" s="961" t="s">
        <v>6940</v>
      </c>
      <c r="B121" s="949"/>
      <c r="C121" s="953"/>
      <c r="D121" s="962"/>
      <c r="E121" s="951"/>
      <c r="F121" s="952" t="s">
        <v>6941</v>
      </c>
      <c r="G121" s="953" t="s">
        <v>6586</v>
      </c>
      <c r="H121" s="954">
        <v>0.127</v>
      </c>
      <c r="I121" s="954">
        <f>Tabla1[[#This Row],[PVP (SIN IVA)]]-(Tabla1[[#This Row],[PVP (SIN IVA)]]*0.4)</f>
        <v>7.619999999999999E-2</v>
      </c>
      <c r="J121" s="951" t="s">
        <v>6666</v>
      </c>
      <c r="K121" s="951" t="str">
        <f>CONCATENATE(Precios!$A1869,Precios!$F1869,Precios!$J1869)</f>
        <v>8112010-Q0001Panel de control de CA (con cable)T1/T2</v>
      </c>
      <c r="L121" s="951"/>
      <c r="M121" s="955" t="s">
        <v>6554</v>
      </c>
    </row>
    <row r="122" spans="1:13" ht="15" customHeight="1">
      <c r="A122" s="961" t="s">
        <v>6942</v>
      </c>
      <c r="B122" s="949"/>
      <c r="C122" s="953"/>
      <c r="D122" s="962"/>
      <c r="E122" s="951"/>
      <c r="F122" s="952" t="s">
        <v>6943</v>
      </c>
      <c r="G122" s="953" t="s">
        <v>6586</v>
      </c>
      <c r="H122" s="954">
        <v>0.254</v>
      </c>
      <c r="I122" s="954">
        <f>Tabla1[[#This Row],[PVP (SIN IVA)]]-(Tabla1[[#This Row],[PVP (SIN IVA)]]*0.4)</f>
        <v>0.15239999999999998</v>
      </c>
      <c r="J122" s="951" t="s">
        <v>6666</v>
      </c>
      <c r="K122" s="951" t="str">
        <f>CONCATENATE(Precios!$A1872,Precios!$F1872,Precios!$J1872)</f>
        <v>1001030405140010Panel de faros derechoMouse</v>
      </c>
      <c r="L122" s="951"/>
      <c r="M122" s="955" t="s">
        <v>6554</v>
      </c>
    </row>
    <row r="123" spans="1:13" ht="15" customHeight="1">
      <c r="A123" s="961" t="s">
        <v>6944</v>
      </c>
      <c r="B123" s="949"/>
      <c r="C123" s="953"/>
      <c r="D123" s="962"/>
      <c r="E123" s="951"/>
      <c r="F123" s="952" t="s">
        <v>6945</v>
      </c>
      <c r="G123" s="953" t="s">
        <v>6586</v>
      </c>
      <c r="H123" s="954">
        <v>0.34924999999999995</v>
      </c>
      <c r="I123" s="954">
        <f>Tabla1[[#This Row],[PVP (SIN IVA)]]-(Tabla1[[#This Row],[PVP (SIN IVA)]]*0.4)</f>
        <v>0.20954999999999996</v>
      </c>
      <c r="J123" s="951" t="s">
        <v>6666</v>
      </c>
      <c r="K123" s="951" t="str">
        <f>CONCATENATE(Precios!$A1875,Precios!$F1875,Precios!$J1875)</f>
        <v>5701515-Q0001-DYPanel de hebilla de techo (electroforizado)T1/T2</v>
      </c>
      <c r="L123" s="951"/>
      <c r="M123" s="955" t="s">
        <v>6554</v>
      </c>
    </row>
    <row r="124" spans="1:13" ht="15" customHeight="1">
      <c r="A124" s="961" t="s">
        <v>6946</v>
      </c>
      <c r="B124" s="949"/>
      <c r="C124" s="953"/>
      <c r="D124" s="962"/>
      <c r="E124" s="951"/>
      <c r="F124" s="952" t="s">
        <v>6947</v>
      </c>
      <c r="G124" s="953" t="s">
        <v>6586</v>
      </c>
      <c r="H124" s="954">
        <v>0.47625000000000001</v>
      </c>
      <c r="I124" s="954">
        <f>Tabla1[[#This Row],[PVP (SIN IVA)]]-(Tabla1[[#This Row],[PVP (SIN IVA)]]*0.4)</f>
        <v>0.28575</v>
      </c>
      <c r="J124" s="951" t="s">
        <v>6666</v>
      </c>
      <c r="K124" s="951" t="str">
        <f>CONCATENATE(Precios!$A1846,Precios!$F1846,Precios!$J1846)</f>
        <v>44701-TBG-A000-M1Neumáticos Cordial 100/80 16 50PVS1</v>
      </c>
      <c r="L124" s="951"/>
      <c r="M124" s="955" t="s">
        <v>6554</v>
      </c>
    </row>
    <row r="125" spans="1:13" ht="15" customHeight="1">
      <c r="A125" s="961" t="s">
        <v>6948</v>
      </c>
      <c r="B125" s="949"/>
      <c r="C125" s="953"/>
      <c r="D125" s="962"/>
      <c r="E125" s="951"/>
      <c r="F125" s="952" t="s">
        <v>6949</v>
      </c>
      <c r="G125" s="953" t="s">
        <v>6586</v>
      </c>
      <c r="H125" s="954">
        <v>1.3334999999999999</v>
      </c>
      <c r="I125" s="954">
        <f>Tabla1[[#This Row],[PVP (SIN IVA)]]-(Tabla1[[#This Row],[PVP (SIN IVA)]]*0.4)</f>
        <v>0.80009999999999992</v>
      </c>
      <c r="J125" s="951" t="s">
        <v>6666</v>
      </c>
      <c r="K125" s="951" t="str">
        <f>CONCATENATE(Precios!$A1847,Precios!$F1847,Precios!$J1847)</f>
        <v>VS1SPVM0173Neumáticos Cordial 110/80 14 IDC 61LVS1</v>
      </c>
      <c r="L125" s="951"/>
      <c r="M125" s="955" t="s">
        <v>6554</v>
      </c>
    </row>
    <row r="126" spans="1:13" ht="15" customHeight="1">
      <c r="A126" s="961" t="s">
        <v>6950</v>
      </c>
      <c r="B126" s="949"/>
      <c r="C126" s="953"/>
      <c r="D126" s="962"/>
      <c r="E126" s="951"/>
      <c r="F126" s="952" t="s">
        <v>6951</v>
      </c>
      <c r="G126" s="953" t="s">
        <v>6586</v>
      </c>
      <c r="H126" s="954">
        <v>2.1272500000000001</v>
      </c>
      <c r="I126" s="954">
        <f>Tabla1[[#This Row],[PVP (SIN IVA)]]-(Tabla1[[#This Row],[PVP (SIN IVA)]]*0.4)</f>
        <v>1.2763499999999999</v>
      </c>
      <c r="J126" s="951" t="s">
        <v>6666</v>
      </c>
      <c r="K126" s="951" t="str">
        <f>CONCATENATE(Precios!$A1833,Precios!$F1833,Precios!$J1833)</f>
        <v>3106101-R10Neumático Bridgestone 110/90 R12  IDC 64LLIGHT2020, LIGHT2021</v>
      </c>
      <c r="L126" s="951"/>
      <c r="M126" s="955" t="s">
        <v>6554</v>
      </c>
    </row>
    <row r="127" spans="1:13" ht="15" customHeight="1">
      <c r="A127" s="961" t="s">
        <v>6952</v>
      </c>
      <c r="B127" s="949"/>
      <c r="C127" s="953"/>
      <c r="D127" s="962"/>
      <c r="E127" s="951"/>
      <c r="F127" s="952" t="s">
        <v>6953</v>
      </c>
      <c r="G127" s="953" t="s">
        <v>6586</v>
      </c>
      <c r="H127" s="954">
        <v>0.15875</v>
      </c>
      <c r="I127" s="954">
        <f>Tabla1[[#This Row],[PVP (SIN IVA)]]-(Tabla1[[#This Row],[PVP (SIN IVA)]]*0.4)</f>
        <v>9.5250000000000001E-2</v>
      </c>
      <c r="J127" s="951" t="s">
        <v>6666</v>
      </c>
      <c r="K127" s="951" t="str">
        <f>CONCATENATE(Precios!$A1819,Precios!$F1819,Precios!$J1819)</f>
        <v>1001040701090010Motor del limpiaparabrisasMouse</v>
      </c>
      <c r="L127" s="951"/>
      <c r="M127" s="955" t="s">
        <v>6554</v>
      </c>
    </row>
    <row r="128" spans="1:13" ht="15" customHeight="1">
      <c r="A128" s="961" t="s">
        <v>6954</v>
      </c>
      <c r="B128" s="949"/>
      <c r="C128" s="953"/>
      <c r="D128" s="962"/>
      <c r="E128" s="951"/>
      <c r="F128" s="952" t="s">
        <v>6955</v>
      </c>
      <c r="G128" s="953" t="s">
        <v>6586</v>
      </c>
      <c r="H128" s="954">
        <v>0.28575</v>
      </c>
      <c r="I128" s="954">
        <f>Tabla1[[#This Row],[PVP (SIN IVA)]]-(Tabla1[[#This Row],[PVP (SIN IVA)]]*0.4)</f>
        <v>0.17144999999999999</v>
      </c>
      <c r="J128" s="951" t="s">
        <v>6666</v>
      </c>
      <c r="K128" s="951" t="str">
        <f>CONCATENATE(Precios!$A1822,Precios!$F1822,Precios!$J1822)</f>
        <v>0C10224MOTOR ELECTRICO 12V ST001443EezonE3</v>
      </c>
      <c r="L128" s="951"/>
      <c r="M128" s="955" t="s">
        <v>6554</v>
      </c>
    </row>
    <row r="129" spans="1:13" ht="15" customHeight="1">
      <c r="A129" s="961" t="s">
        <v>6956</v>
      </c>
      <c r="B129" s="949"/>
      <c r="C129" s="953"/>
      <c r="D129" s="962"/>
      <c r="E129" s="951"/>
      <c r="F129" s="952" t="s">
        <v>6957</v>
      </c>
      <c r="G129" s="953" t="s">
        <v>6586</v>
      </c>
      <c r="H129" s="954">
        <v>2.0002500000000003</v>
      </c>
      <c r="I129" s="954">
        <f>Tabla1[[#This Row],[PVP (SIN IVA)]]-(Tabla1[[#This Row],[PVP (SIN IVA)]]*0.4)</f>
        <v>1.2001500000000003</v>
      </c>
      <c r="J129" s="951" t="s">
        <v>6666</v>
      </c>
      <c r="K129" s="951" t="str">
        <f>CONCATENATE(Precios!$A1878,Precios!$F1878,Precios!$J1878)</f>
        <v>1001030406080020Panel de interruptor de aire acondicionadoMouse</v>
      </c>
      <c r="L129" s="951"/>
      <c r="M129" s="955" t="s">
        <v>6554</v>
      </c>
    </row>
    <row r="130" spans="1:13" ht="15" customHeight="1">
      <c r="A130" s="961" t="s">
        <v>6958</v>
      </c>
      <c r="B130" s="949"/>
      <c r="C130" s="953"/>
      <c r="D130" s="962"/>
      <c r="E130" s="951"/>
      <c r="F130" s="952" t="s">
        <v>6959</v>
      </c>
      <c r="G130" s="953" t="s">
        <v>6586</v>
      </c>
      <c r="H130" s="954">
        <v>2.4130000000000003</v>
      </c>
      <c r="I130" s="954">
        <f>Tabla1[[#This Row],[PVP (SIN IVA)]]-(Tabla1[[#This Row],[PVP (SIN IVA)]]*0.4)</f>
        <v>1.4478</v>
      </c>
      <c r="J130" s="951" t="s">
        <v>6666</v>
      </c>
      <c r="K130" s="951" t="str">
        <f>CONCATENATE(Precios!$A1802,Precios!$F1802,Precios!$J1802)</f>
        <v>2801200-Q0006-DYMontaje de la sección delantera de la viga longitudinal derechaT2</v>
      </c>
      <c r="L130" s="951"/>
      <c r="M130" s="955" t="s">
        <v>6554</v>
      </c>
    </row>
    <row r="131" spans="1:13" ht="15" customHeight="1">
      <c r="A131" s="948" t="s">
        <v>6960</v>
      </c>
      <c r="B131" s="949">
        <v>8435596615062</v>
      </c>
      <c r="C131" s="950"/>
      <c r="D131" s="950"/>
      <c r="E131" s="951" t="s">
        <v>6961</v>
      </c>
      <c r="F131" s="952" t="s">
        <v>5308</v>
      </c>
      <c r="G131" s="953" t="s">
        <v>6586</v>
      </c>
      <c r="H131" s="954">
        <v>0.38099999999999995</v>
      </c>
      <c r="I131" s="954">
        <f>Tabla1[[#This Row],[PVP (SIN IVA)]]-(Tabla1[[#This Row],[PVP (SIN IVA)]]*0.4)</f>
        <v>0.22859999999999997</v>
      </c>
      <c r="J131" s="951" t="s">
        <v>1936</v>
      </c>
      <c r="K131" s="951" t="s">
        <v>6962</v>
      </c>
      <c r="L131" s="951" t="s">
        <v>6963</v>
      </c>
      <c r="M131" s="955" t="s">
        <v>6554</v>
      </c>
    </row>
    <row r="132" spans="1:13" ht="15" customHeight="1">
      <c r="A132" s="948" t="s">
        <v>4482</v>
      </c>
      <c r="B132" s="949">
        <v>8435596615659</v>
      </c>
      <c r="C132" s="950"/>
      <c r="D132" s="950"/>
      <c r="E132" s="951" t="s">
        <v>6961</v>
      </c>
      <c r="F132" s="952" t="s">
        <v>5308</v>
      </c>
      <c r="G132" s="953" t="s">
        <v>6586</v>
      </c>
      <c r="H132" s="954">
        <v>0.18260552455200002</v>
      </c>
      <c r="I132" s="954">
        <f>Tabla1[[#This Row],[PVP (SIN IVA)]]-(Tabla1[[#This Row],[PVP (SIN IVA)]]*0.4)</f>
        <v>0.10956331473120001</v>
      </c>
      <c r="J132" s="951" t="s">
        <v>1936</v>
      </c>
      <c r="K132" s="951" t="s">
        <v>6964</v>
      </c>
      <c r="L132" s="951" t="s">
        <v>6965</v>
      </c>
      <c r="M132" s="955" t="s">
        <v>6554</v>
      </c>
    </row>
    <row r="133" spans="1:13" ht="15" customHeight="1">
      <c r="A133" s="948" t="s">
        <v>4479</v>
      </c>
      <c r="B133" s="949">
        <v>8435596615666</v>
      </c>
      <c r="C133" s="950"/>
      <c r="D133" s="950"/>
      <c r="E133" s="951" t="s">
        <v>6961</v>
      </c>
      <c r="F133" s="952" t="s">
        <v>5308</v>
      </c>
      <c r="G133" s="953" t="s">
        <v>6586</v>
      </c>
      <c r="H133" s="954">
        <v>0.15217127046000001</v>
      </c>
      <c r="I133" s="954">
        <f>Tabla1[[#This Row],[PVP (SIN IVA)]]-(Tabla1[[#This Row],[PVP (SIN IVA)]]*0.4)</f>
        <v>9.130276227600001E-2</v>
      </c>
      <c r="J133" s="951" t="s">
        <v>1936</v>
      </c>
      <c r="K133" s="951" t="s">
        <v>6966</v>
      </c>
      <c r="L133" s="951" t="s">
        <v>6967</v>
      </c>
      <c r="M133" s="955" t="s">
        <v>6554</v>
      </c>
    </row>
    <row r="134" spans="1:13" ht="15" customHeight="1">
      <c r="A134" s="948" t="s">
        <v>6968</v>
      </c>
      <c r="B134" s="949">
        <v>8435596615642</v>
      </c>
      <c r="C134" s="950"/>
      <c r="D134" s="950"/>
      <c r="E134" s="951" t="s">
        <v>6961</v>
      </c>
      <c r="F134" s="952" t="s">
        <v>5308</v>
      </c>
      <c r="G134" s="953" t="s">
        <v>6586</v>
      </c>
      <c r="H134" s="954">
        <v>0.11429999999999998</v>
      </c>
      <c r="I134" s="954">
        <f>Tabla1[[#This Row],[PVP (SIN IVA)]]-(Tabla1[[#This Row],[PVP (SIN IVA)]]*0.4)</f>
        <v>6.8579999999999988E-2</v>
      </c>
      <c r="J134" s="951" t="s">
        <v>1936</v>
      </c>
      <c r="K134" s="951" t="s">
        <v>6969</v>
      </c>
      <c r="L134" s="951" t="s">
        <v>6970</v>
      </c>
      <c r="M134" s="955" t="s">
        <v>6554</v>
      </c>
    </row>
    <row r="135" spans="1:13" ht="15" customHeight="1">
      <c r="A135" s="948" t="s">
        <v>2022</v>
      </c>
      <c r="B135" s="949">
        <v>8435596607227</v>
      </c>
      <c r="C135" s="950"/>
      <c r="D135" s="950"/>
      <c r="E135" s="951" t="s">
        <v>2021</v>
      </c>
      <c r="F135" s="952" t="s">
        <v>4406</v>
      </c>
      <c r="G135" s="953" t="s">
        <v>6586</v>
      </c>
      <c r="H135" s="954">
        <v>0.34425554061673275</v>
      </c>
      <c r="I135" s="954">
        <f>Tabla1[[#This Row],[PVP (SIN IVA)]]-(Tabla1[[#This Row],[PVP (SIN IVA)]]*0.4)</f>
        <v>0.20655332437003965</v>
      </c>
      <c r="J135" s="951" t="s">
        <v>6589</v>
      </c>
      <c r="K135" s="951" t="s">
        <v>6971</v>
      </c>
      <c r="L135" s="951" t="s">
        <v>6972</v>
      </c>
      <c r="M135" s="955" t="s">
        <v>6554</v>
      </c>
    </row>
    <row r="136" spans="1:13" ht="15" customHeight="1">
      <c r="A136" s="957" t="s">
        <v>6973</v>
      </c>
      <c r="B136" s="958" t="s">
        <v>6974</v>
      </c>
      <c r="C136" s="959"/>
      <c r="D136" s="959"/>
      <c r="E136" s="951" t="s">
        <v>6975</v>
      </c>
      <c r="F136" s="952" t="s">
        <v>5289</v>
      </c>
      <c r="G136" s="953" t="s">
        <v>6586</v>
      </c>
      <c r="H136" s="954">
        <v>3.175E-2</v>
      </c>
      <c r="I136" s="954">
        <f>Tabla1[[#This Row],[PVP (SIN IVA)]]-(Tabla1[[#This Row],[PVP (SIN IVA)]]*0.4)</f>
        <v>1.9049999999999997E-2</v>
      </c>
      <c r="J136" s="951" t="s">
        <v>6629</v>
      </c>
      <c r="K136" s="951" t="str">
        <f>_xlfn.CONCAT(A136,F136,J136,)</f>
        <v>6306141-Q0001Arandela planaT1</v>
      </c>
      <c r="L136" s="951"/>
      <c r="M136" s="955" t="s">
        <v>6554</v>
      </c>
    </row>
    <row r="137" spans="1:13" ht="15" customHeight="1">
      <c r="A137" s="957" t="s">
        <v>6976</v>
      </c>
      <c r="B137" s="958" t="s">
        <v>6977</v>
      </c>
      <c r="C137" s="959"/>
      <c r="D137" s="959"/>
      <c r="E137" s="951" t="s">
        <v>6975</v>
      </c>
      <c r="F137" s="952" t="s">
        <v>5289</v>
      </c>
      <c r="G137" s="953" t="s">
        <v>6586</v>
      </c>
      <c r="H137" s="954">
        <v>3.175E-2</v>
      </c>
      <c r="I137" s="954">
        <f>Tabla1[[#This Row],[PVP (SIN IVA)]]-(Tabla1[[#This Row],[PVP (SIN IVA)]]*0.4)</f>
        <v>1.9049999999999997E-2</v>
      </c>
      <c r="J137" s="951" t="s">
        <v>6567</v>
      </c>
      <c r="K137" s="951" t="str">
        <f>_xlfn.CONCAT(A137,F137,J137,)</f>
        <v>2101417-Q0006Arandela planaT1/T2</v>
      </c>
      <c r="L137" s="951"/>
      <c r="M137" s="955" t="s">
        <v>6554</v>
      </c>
    </row>
    <row r="138" spans="1:13" ht="15" customHeight="1">
      <c r="A138" s="957" t="s">
        <v>6978</v>
      </c>
      <c r="B138" s="958" t="s">
        <v>6979</v>
      </c>
      <c r="C138" s="959"/>
      <c r="D138" s="959"/>
      <c r="E138" s="951" t="s">
        <v>6975</v>
      </c>
      <c r="F138" s="952" t="s">
        <v>5289</v>
      </c>
      <c r="G138" s="953" t="s">
        <v>6586</v>
      </c>
      <c r="H138" s="954">
        <v>0.15875</v>
      </c>
      <c r="I138" s="954">
        <f>Tabla1[[#This Row],[PVP (SIN IVA)]]-(Tabla1[[#This Row],[PVP (SIN IVA)]]*0.4)</f>
        <v>9.5250000000000001E-2</v>
      </c>
      <c r="J138" s="951" t="s">
        <v>6602</v>
      </c>
      <c r="K138" s="951" t="str">
        <f>_xlfn.CONCAT(A138,F138,J138,)</f>
        <v>6306141-Q0001-DYArandela planaT2</v>
      </c>
      <c r="L138" s="951"/>
      <c r="M138" s="955" t="s">
        <v>6554</v>
      </c>
    </row>
    <row r="139" spans="1:13" ht="15" customHeight="1">
      <c r="A139" s="948" t="s">
        <v>6980</v>
      </c>
      <c r="B139" s="949">
        <v>8435596625139</v>
      </c>
      <c r="C139" s="950" t="s">
        <v>3305</v>
      </c>
      <c r="D139" s="950"/>
      <c r="E139" s="951" t="e">
        <v>#NAME?</v>
      </c>
      <c r="F139" s="952" t="s">
        <v>6981</v>
      </c>
      <c r="G139" s="953" t="s">
        <v>6586</v>
      </c>
      <c r="H139" s="954">
        <v>0.11570871126228269</v>
      </c>
      <c r="I139" s="954">
        <f>Tabla1[[#This Row],[PVP (SIN IVA)]]-(Tabla1[[#This Row],[PVP (SIN IVA)]]*0.4)</f>
        <v>6.9425226757369618E-2</v>
      </c>
      <c r="J139" s="951" t="s">
        <v>1938</v>
      </c>
      <c r="K139" s="951" t="s">
        <v>6982</v>
      </c>
      <c r="L139" s="951" t="e">
        <v>#NAME?</v>
      </c>
      <c r="M139" s="955" t="s">
        <v>6554</v>
      </c>
    </row>
    <row r="140" spans="1:13" ht="15" customHeight="1">
      <c r="A140" s="948" t="s">
        <v>3474</v>
      </c>
      <c r="B140" s="949">
        <v>8435596624033</v>
      </c>
      <c r="C140" s="950" t="s">
        <v>3474</v>
      </c>
      <c r="D140" s="950"/>
      <c r="E140" s="951" t="e">
        <v>#NAME?</v>
      </c>
      <c r="F140" s="952" t="s">
        <v>6983</v>
      </c>
      <c r="G140" s="953" t="s">
        <v>6586</v>
      </c>
      <c r="H140" s="954">
        <v>0.59055000000000013</v>
      </c>
      <c r="I140" s="954">
        <f>Tabla1[[#This Row],[PVP (SIN IVA)]]-(Tabla1[[#This Row],[PVP (SIN IVA)]]*0.4)</f>
        <v>0.35433000000000003</v>
      </c>
      <c r="J140" s="951" t="s">
        <v>1938</v>
      </c>
      <c r="K140" s="951" t="s">
        <v>6984</v>
      </c>
      <c r="L140" s="951" t="e">
        <v>#NAME?</v>
      </c>
      <c r="M140" s="955" t="s">
        <v>6554</v>
      </c>
    </row>
    <row r="141" spans="1:13" ht="15" customHeight="1">
      <c r="A141" s="948" t="s">
        <v>3322</v>
      </c>
      <c r="B141" s="949">
        <v>8435596625054</v>
      </c>
      <c r="C141" s="950" t="s">
        <v>3322</v>
      </c>
      <c r="D141" s="950"/>
      <c r="E141" s="951" t="e">
        <v>#NAME?</v>
      </c>
      <c r="F141" s="952" t="s">
        <v>6985</v>
      </c>
      <c r="G141" s="953" t="s">
        <v>6586</v>
      </c>
      <c r="H141" s="954">
        <v>0.59055000000000013</v>
      </c>
      <c r="I141" s="954">
        <f>Tabla1[[#This Row],[PVP (SIN IVA)]]-(Tabla1[[#This Row],[PVP (SIN IVA)]]*0.4)</f>
        <v>0.35433000000000003</v>
      </c>
      <c r="J141" s="951" t="s">
        <v>1938</v>
      </c>
      <c r="K141" s="951" t="s">
        <v>6986</v>
      </c>
      <c r="L141" s="951" t="e">
        <v>#NAME?</v>
      </c>
      <c r="M141" s="955" t="s">
        <v>6554</v>
      </c>
    </row>
    <row r="142" spans="1:13" ht="15" customHeight="1">
      <c r="A142" s="948" t="s">
        <v>3965</v>
      </c>
      <c r="B142" s="949">
        <v>8435596603533</v>
      </c>
      <c r="C142" s="950"/>
      <c r="D142" s="950"/>
      <c r="E142" s="951" t="s">
        <v>3966</v>
      </c>
      <c r="F142" s="952" t="s">
        <v>3967</v>
      </c>
      <c r="G142" s="953" t="s">
        <v>6586</v>
      </c>
      <c r="H142" s="954">
        <v>1.9178495922681982</v>
      </c>
      <c r="I142" s="954">
        <f>Tabla1[[#This Row],[PVP (SIN IVA)]]-(Tabla1[[#This Row],[PVP (SIN IVA)]]*0.4)</f>
        <v>1.1507097553609189</v>
      </c>
      <c r="J142" s="951" t="s">
        <v>6702</v>
      </c>
      <c r="K142" s="951" t="s">
        <v>6987</v>
      </c>
      <c r="L142" s="951" t="s">
        <v>6988</v>
      </c>
      <c r="M142" s="955" t="s">
        <v>6554</v>
      </c>
    </row>
    <row r="143" spans="1:13" ht="15" customHeight="1">
      <c r="A143" s="948" t="s">
        <v>6989</v>
      </c>
      <c r="B143" s="949">
        <v>8435596614218</v>
      </c>
      <c r="C143" s="950"/>
      <c r="D143" s="950"/>
      <c r="E143" s="951" t="s">
        <v>6990</v>
      </c>
      <c r="F143" s="952" t="s">
        <v>6991</v>
      </c>
      <c r="G143" s="953" t="s">
        <v>6586</v>
      </c>
      <c r="H143" s="954">
        <v>2.286</v>
      </c>
      <c r="I143" s="954">
        <f>Tabla1[[#This Row],[PVP (SIN IVA)]]-(Tabla1[[#This Row],[PVP (SIN IVA)]]*0.4)</f>
        <v>1.3715999999999999</v>
      </c>
      <c r="J143" s="951" t="s">
        <v>1936</v>
      </c>
      <c r="K143" s="951" t="s">
        <v>6992</v>
      </c>
      <c r="L143" s="951" t="s">
        <v>6993</v>
      </c>
      <c r="M143" s="955" t="s">
        <v>6554</v>
      </c>
    </row>
    <row r="144" spans="1:13" ht="15" customHeight="1">
      <c r="A144" s="948" t="s">
        <v>5655</v>
      </c>
      <c r="B144" s="949">
        <v>8435596626297</v>
      </c>
      <c r="C144" s="950"/>
      <c r="D144" s="950"/>
      <c r="E144" s="951" t="s">
        <v>6975</v>
      </c>
      <c r="F144" s="952" t="s">
        <v>6994</v>
      </c>
      <c r="G144" s="953" t="s">
        <v>6586</v>
      </c>
      <c r="H144" s="954">
        <v>0.95250000000000001</v>
      </c>
      <c r="I144" s="954">
        <f>Tabla1[[#This Row],[PVP (SIN IVA)]]-(Tabla1[[#This Row],[PVP (SIN IVA)]]*0.4)</f>
        <v>0.57150000000000001</v>
      </c>
      <c r="J144" s="951" t="s">
        <v>1936</v>
      </c>
      <c r="K144" s="951" t="s">
        <v>6995</v>
      </c>
      <c r="L144" s="951" t="s">
        <v>6996</v>
      </c>
      <c r="M144" s="955" t="s">
        <v>6554</v>
      </c>
    </row>
    <row r="145" spans="1:13" ht="15" customHeight="1">
      <c r="A145" s="948" t="s">
        <v>4578</v>
      </c>
      <c r="B145" s="949">
        <v>8435596615611</v>
      </c>
      <c r="C145" s="950"/>
      <c r="D145" s="950"/>
      <c r="E145" s="951" t="s">
        <v>6997</v>
      </c>
      <c r="F145" s="952" t="s">
        <v>6998</v>
      </c>
      <c r="G145" s="953" t="s">
        <v>6586</v>
      </c>
      <c r="H145" s="954">
        <v>0.15217127046000001</v>
      </c>
      <c r="I145" s="954">
        <f>Tabla1[[#This Row],[PVP (SIN IVA)]]-(Tabla1[[#This Row],[PVP (SIN IVA)]]*0.4)</f>
        <v>9.130276227600001E-2</v>
      </c>
      <c r="J145" s="951" t="s">
        <v>1936</v>
      </c>
      <c r="K145" s="951" t="s">
        <v>6999</v>
      </c>
      <c r="L145" s="951" t="s">
        <v>7000</v>
      </c>
      <c r="M145" s="955" t="s">
        <v>6554</v>
      </c>
    </row>
    <row r="146" spans="1:13" ht="15" customHeight="1">
      <c r="A146" s="948" t="s">
        <v>7001</v>
      </c>
      <c r="B146" s="949">
        <v>8435596615604</v>
      </c>
      <c r="C146" s="950"/>
      <c r="D146" s="950"/>
      <c r="E146" s="951" t="s">
        <v>6997</v>
      </c>
      <c r="F146" s="952" t="s">
        <v>6998</v>
      </c>
      <c r="G146" s="953" t="s">
        <v>6586</v>
      </c>
      <c r="H146" s="954">
        <v>0.11429999999999998</v>
      </c>
      <c r="I146" s="954">
        <f>Tabla1[[#This Row],[PVP (SIN IVA)]]-(Tabla1[[#This Row],[PVP (SIN IVA)]]*0.4)</f>
        <v>6.8579999999999988E-2</v>
      </c>
      <c r="J146" s="951" t="s">
        <v>1936</v>
      </c>
      <c r="K146" s="951" t="s">
        <v>7002</v>
      </c>
      <c r="L146" s="951" t="s">
        <v>7003</v>
      </c>
      <c r="M146" s="955" t="s">
        <v>6554</v>
      </c>
    </row>
    <row r="147" spans="1:13" ht="15" customHeight="1">
      <c r="A147" s="948" t="s">
        <v>4572</v>
      </c>
      <c r="B147" s="949">
        <v>8435596615635</v>
      </c>
      <c r="C147" s="950"/>
      <c r="D147" s="950"/>
      <c r="E147" s="951" t="s">
        <v>6997</v>
      </c>
      <c r="F147" s="952" t="s">
        <v>6998</v>
      </c>
      <c r="G147" s="953" t="s">
        <v>6586</v>
      </c>
      <c r="H147" s="954">
        <v>9.130276227600001E-2</v>
      </c>
      <c r="I147" s="954">
        <f>Tabla1[[#This Row],[PVP (SIN IVA)]]-(Tabla1[[#This Row],[PVP (SIN IVA)]]*0.4)</f>
        <v>5.4781657365600006E-2</v>
      </c>
      <c r="J147" s="951" t="s">
        <v>1936</v>
      </c>
      <c r="K147" s="951" t="s">
        <v>7004</v>
      </c>
      <c r="L147" s="951" t="s">
        <v>7005</v>
      </c>
      <c r="M147" s="955" t="s">
        <v>6554</v>
      </c>
    </row>
    <row r="148" spans="1:13" ht="15" customHeight="1">
      <c r="A148" s="948" t="s">
        <v>4570</v>
      </c>
      <c r="B148" s="949">
        <v>8435596615628</v>
      </c>
      <c r="C148" s="950"/>
      <c r="D148" s="950"/>
      <c r="E148" s="951" t="s">
        <v>6997</v>
      </c>
      <c r="F148" s="952" t="s">
        <v>6998</v>
      </c>
      <c r="G148" s="953" t="s">
        <v>6586</v>
      </c>
      <c r="H148" s="954">
        <v>9.130276227600001E-2</v>
      </c>
      <c r="I148" s="954">
        <f>Tabla1[[#This Row],[PVP (SIN IVA)]]-(Tabla1[[#This Row],[PVP (SIN IVA)]]*0.4)</f>
        <v>5.4781657365600006E-2</v>
      </c>
      <c r="J148" s="951" t="s">
        <v>1936</v>
      </c>
      <c r="K148" s="951" t="s">
        <v>7006</v>
      </c>
      <c r="L148" s="951" t="s">
        <v>7007</v>
      </c>
      <c r="M148" s="955" t="s">
        <v>6554</v>
      </c>
    </row>
    <row r="149" spans="1:13" ht="15" customHeight="1">
      <c r="A149" s="948" t="s">
        <v>7008</v>
      </c>
      <c r="B149" s="949">
        <v>8435596609214</v>
      </c>
      <c r="C149" s="950"/>
      <c r="D149" s="950"/>
      <c r="E149" s="951" t="s">
        <v>7009</v>
      </c>
      <c r="F149" s="952" t="s">
        <v>7010</v>
      </c>
      <c r="G149" s="953" t="s">
        <v>6645</v>
      </c>
      <c r="H149" s="954">
        <v>329.18400000000003</v>
      </c>
      <c r="I149" s="954">
        <f>Tabla1[[#This Row],[PVP (SIN IVA)]]-(Tabla1[[#This Row],[PVP (SIN IVA)]]*0.4)</f>
        <v>197.5104</v>
      </c>
      <c r="J149" s="951" t="s">
        <v>1936</v>
      </c>
      <c r="K149" s="951" t="s">
        <v>7011</v>
      </c>
      <c r="L149" s="951" t="s">
        <v>7012</v>
      </c>
      <c r="M149" s="955" t="s">
        <v>6554</v>
      </c>
    </row>
    <row r="150" spans="1:13" ht="15" customHeight="1">
      <c r="A150" s="948" t="s">
        <v>4730</v>
      </c>
      <c r="B150" s="949">
        <v>8435596626037</v>
      </c>
      <c r="C150" s="950"/>
      <c r="D150" s="950" t="s">
        <v>3044</v>
      </c>
      <c r="E150" s="951" t="s">
        <v>7013</v>
      </c>
      <c r="F150" s="952" t="s">
        <v>7014</v>
      </c>
      <c r="G150" s="953" t="s">
        <v>6645</v>
      </c>
      <c r="H150" s="954">
        <v>114.3</v>
      </c>
      <c r="I150" s="954">
        <f>Tabla1[[#This Row],[PVP (SIN IVA)]]-(Tabla1[[#This Row],[PVP (SIN IVA)]]*0.4)</f>
        <v>68.58</v>
      </c>
      <c r="J150" s="951" t="s">
        <v>1936</v>
      </c>
      <c r="K150" s="951" t="s">
        <v>7015</v>
      </c>
      <c r="L150" s="951" t="s">
        <v>7016</v>
      </c>
      <c r="M150" s="955" t="s">
        <v>6554</v>
      </c>
    </row>
    <row r="151" spans="1:13" ht="15" customHeight="1">
      <c r="A151" s="948" t="s">
        <v>7017</v>
      </c>
      <c r="B151" s="949">
        <v>8435596609306</v>
      </c>
      <c r="C151" s="950"/>
      <c r="D151" s="950"/>
      <c r="E151" s="951" t="s">
        <v>7018</v>
      </c>
      <c r="F151" s="952" t="s">
        <v>7019</v>
      </c>
      <c r="G151" s="953" t="s">
        <v>6645</v>
      </c>
      <c r="H151" s="954">
        <v>329.18400000000003</v>
      </c>
      <c r="I151" s="954">
        <f>Tabla1[[#This Row],[PVP (SIN IVA)]]-(Tabla1[[#This Row],[PVP (SIN IVA)]]*0.4)</f>
        <v>197.5104</v>
      </c>
      <c r="J151" s="951" t="s">
        <v>1936</v>
      </c>
      <c r="K151" s="951" t="s">
        <v>7020</v>
      </c>
      <c r="L151" s="951" t="s">
        <v>7021</v>
      </c>
      <c r="M151" s="955" t="s">
        <v>6554</v>
      </c>
    </row>
    <row r="152" spans="1:13" ht="15" customHeight="1">
      <c r="A152" s="957" t="s">
        <v>7022</v>
      </c>
      <c r="B152" s="958" t="s">
        <v>7023</v>
      </c>
      <c r="C152" s="959"/>
      <c r="D152" s="959"/>
      <c r="E152" s="951" t="s">
        <v>7024</v>
      </c>
      <c r="F152" s="952" t="s">
        <v>7025</v>
      </c>
      <c r="G152" s="953" t="s">
        <v>6645</v>
      </c>
      <c r="H152" s="954">
        <v>0.60325000000000006</v>
      </c>
      <c r="I152" s="954">
        <f>Tabla1[[#This Row],[PVP (SIN IVA)]]-(Tabla1[[#This Row],[PVP (SIN IVA)]]*0.4)</f>
        <v>0.36194999999999999</v>
      </c>
      <c r="J152" s="951" t="s">
        <v>6567</v>
      </c>
      <c r="K152" s="951" t="str">
        <f>_xlfn.CONCAT(A152,F152,J152,)</f>
        <v>5532108-Q0001Arnés de cables pasando anillo de gomaT1/T2</v>
      </c>
      <c r="L152" s="951"/>
      <c r="M152" s="955" t="s">
        <v>6554</v>
      </c>
    </row>
    <row r="153" spans="1:13" ht="15" customHeight="1">
      <c r="A153" s="957" t="s">
        <v>7026</v>
      </c>
      <c r="B153" s="958" t="s">
        <v>7027</v>
      </c>
      <c r="C153" s="959"/>
      <c r="D153" s="959"/>
      <c r="E153" s="951" t="s">
        <v>7028</v>
      </c>
      <c r="F153" s="952" t="s">
        <v>7029</v>
      </c>
      <c r="G153" s="953" t="s">
        <v>6645</v>
      </c>
      <c r="H153" s="954">
        <v>11.475719999999999</v>
      </c>
      <c r="I153" s="954">
        <f>Tabla1[[#This Row],[PVP (SIN IVA)]]-(Tabla1[[#This Row],[PVP (SIN IVA)]]*0.4)</f>
        <v>6.8854319999999989</v>
      </c>
      <c r="J153" s="960" t="s">
        <v>6567</v>
      </c>
      <c r="K153" s="951" t="str">
        <f>_xlfn.CONCAT(A153,F153,J153,)</f>
        <v>2110020-Q0006Arnés negativo CC/CCT1/T2</v>
      </c>
      <c r="L153" s="951"/>
      <c r="M153" s="955" t="s">
        <v>6554</v>
      </c>
    </row>
    <row r="154" spans="1:13" ht="15" customHeight="1">
      <c r="A154" s="957" t="s">
        <v>7030</v>
      </c>
      <c r="B154" s="958" t="s">
        <v>7031</v>
      </c>
      <c r="C154" s="959"/>
      <c r="D154" s="959"/>
      <c r="E154" s="951" t="s">
        <v>7032</v>
      </c>
      <c r="F154" s="952" t="s">
        <v>7033</v>
      </c>
      <c r="G154" s="953" t="s">
        <v>6645</v>
      </c>
      <c r="H154" s="954">
        <v>9.6240600000000001</v>
      </c>
      <c r="I154" s="954">
        <f>Tabla1[[#This Row],[PVP (SIN IVA)]]-(Tabla1[[#This Row],[PVP (SIN IVA)]]*0.4)</f>
        <v>5.7744359999999997</v>
      </c>
      <c r="J154" s="960" t="s">
        <v>6567</v>
      </c>
      <c r="K154" s="951" t="str">
        <f>_xlfn.CONCAT(A154,F154,J154,)</f>
        <v>2110010-Q0006Arnés positivo CC/CCT1/T2</v>
      </c>
      <c r="L154" s="951"/>
      <c r="M154" s="955" t="s">
        <v>6554</v>
      </c>
    </row>
    <row r="155" spans="1:13" ht="15" customHeight="1">
      <c r="A155" s="957" t="s">
        <v>7034</v>
      </c>
      <c r="B155" s="958" t="s">
        <v>7035</v>
      </c>
      <c r="C155" s="959"/>
      <c r="D155" s="959"/>
      <c r="E155" s="951" t="s">
        <v>7036</v>
      </c>
      <c r="F155" s="952" t="s">
        <v>7037</v>
      </c>
      <c r="G155" s="953" t="s">
        <v>7038</v>
      </c>
      <c r="H155" s="954" t="e">
        <v>#VALUE!</v>
      </c>
      <c r="I155" s="954" t="e">
        <f>Tabla1[[#This Row],[PVP (SIN IVA)]]-(Tabla1[[#This Row],[PVP (SIN IVA)]]*0.4)</f>
        <v>#VALUE!</v>
      </c>
      <c r="J155" s="951" t="s">
        <v>6602</v>
      </c>
      <c r="K155" s="951" t="str">
        <f>_xlfn.CONCAT(A155,F155,J155,)</f>
        <v>2101020-Q0006Arnés positivo/negativo de la batería de alimentaciónT2</v>
      </c>
      <c r="L155" s="951"/>
      <c r="M155" s="955" t="s">
        <v>6554</v>
      </c>
    </row>
    <row r="156" spans="1:13" ht="15" customHeight="1">
      <c r="A156" s="948" t="s">
        <v>2319</v>
      </c>
      <c r="B156" s="949">
        <v>8435596603724</v>
      </c>
      <c r="C156" s="950"/>
      <c r="D156" s="950"/>
      <c r="E156" s="951" t="s">
        <v>2318</v>
      </c>
      <c r="F156" s="952" t="s">
        <v>7039</v>
      </c>
      <c r="G156" s="953" t="s">
        <v>5712</v>
      </c>
      <c r="H156" s="954">
        <v>0.78031255873126093</v>
      </c>
      <c r="I156" s="954">
        <f>Tabla1[[#This Row],[PVP (SIN IVA)]]-(Tabla1[[#This Row],[PVP (SIN IVA)]]*0.4)</f>
        <v>0.46818753523875656</v>
      </c>
      <c r="J156" s="951" t="s">
        <v>6589</v>
      </c>
      <c r="K156" s="951" t="s">
        <v>7040</v>
      </c>
      <c r="L156" s="951" t="s">
        <v>7041</v>
      </c>
      <c r="M156" s="955" t="s">
        <v>6554</v>
      </c>
    </row>
    <row r="157" spans="1:13" ht="15" customHeight="1">
      <c r="A157" s="957" t="s">
        <v>7042</v>
      </c>
      <c r="B157" s="958" t="s">
        <v>7043</v>
      </c>
      <c r="C157" s="959"/>
      <c r="D157" s="959"/>
      <c r="E157" s="951" t="s">
        <v>7044</v>
      </c>
      <c r="F157" s="952" t="s">
        <v>7045</v>
      </c>
      <c r="G157" s="953" t="s">
        <v>5712</v>
      </c>
      <c r="H157" s="954">
        <v>1.9684999999999999</v>
      </c>
      <c r="I157" s="954">
        <f>Tabla1[[#This Row],[PVP (SIN IVA)]]-(Tabla1[[#This Row],[PVP (SIN IVA)]]*0.4)</f>
        <v>1.1810999999999998</v>
      </c>
      <c r="J157" s="960" t="s">
        <v>6567</v>
      </c>
      <c r="K157" s="951" t="str">
        <f>_xlfn.CONCAT(A157,F157,J157,)</f>
        <v>SY-SLB3-20Aro de tres agujerosT1/T2</v>
      </c>
      <c r="L157" s="951"/>
      <c r="M157" s="955" t="s">
        <v>6554</v>
      </c>
    </row>
    <row r="158" spans="1:13" ht="15" customHeight="1">
      <c r="A158" s="948" t="s">
        <v>7046</v>
      </c>
      <c r="B158" s="949">
        <v>8435596614508</v>
      </c>
      <c r="C158" s="950"/>
      <c r="D158" s="950"/>
      <c r="E158" s="951" t="s">
        <v>7047</v>
      </c>
      <c r="F158" s="952" t="s">
        <v>7048</v>
      </c>
      <c r="G158" s="953" t="s">
        <v>5712</v>
      </c>
      <c r="H158" s="954">
        <v>1.0668000000000002</v>
      </c>
      <c r="I158" s="954">
        <f>Tabla1[[#This Row],[PVP (SIN IVA)]]-(Tabla1[[#This Row],[PVP (SIN IVA)]]*0.4)</f>
        <v>0.64008000000000009</v>
      </c>
      <c r="J158" s="951" t="s">
        <v>1936</v>
      </c>
      <c r="K158" s="951" t="s">
        <v>7049</v>
      </c>
      <c r="L158" s="951" t="s">
        <v>7050</v>
      </c>
      <c r="M158" s="955" t="s">
        <v>6554</v>
      </c>
    </row>
    <row r="159" spans="1:13" ht="15" customHeight="1">
      <c r="A159" s="957" t="s">
        <v>7051</v>
      </c>
      <c r="B159" s="958" t="s">
        <v>7052</v>
      </c>
      <c r="C159" s="959"/>
      <c r="D159" s="959"/>
      <c r="E159" s="951" t="s">
        <v>7053</v>
      </c>
      <c r="F159" s="952" t="s">
        <v>7054</v>
      </c>
      <c r="G159" s="953" t="s">
        <v>5712</v>
      </c>
      <c r="H159" s="954">
        <v>1.42875</v>
      </c>
      <c r="I159" s="954">
        <f>Tabla1[[#This Row],[PVP (SIN IVA)]]-(Tabla1[[#This Row],[PVP (SIN IVA)]]*0.4)</f>
        <v>0.85724999999999996</v>
      </c>
      <c r="J159" s="960" t="s">
        <v>6567</v>
      </c>
      <c r="K159" s="951" t="str">
        <f>_xlfn.CONCAT(A159,F159,J159,)</f>
        <v>2126021A1-Q0004Aro en forma de RT1/T2</v>
      </c>
      <c r="L159" s="951"/>
      <c r="M159" s="955" t="s">
        <v>6554</v>
      </c>
    </row>
    <row r="160" spans="1:13" ht="15" customHeight="1">
      <c r="A160" s="948" t="s">
        <v>4716</v>
      </c>
      <c r="B160" s="949">
        <v>8435596613426</v>
      </c>
      <c r="C160" s="950"/>
      <c r="D160" s="950"/>
      <c r="E160" s="951" t="s">
        <v>7055</v>
      </c>
      <c r="F160" s="952" t="s">
        <v>7056</v>
      </c>
      <c r="G160" s="953" t="s">
        <v>7038</v>
      </c>
      <c r="H160" s="954">
        <v>16.891011021060002</v>
      </c>
      <c r="I160" s="954">
        <f>Tabla1[[#This Row],[PVP (SIN IVA)]]-(Tabla1[[#This Row],[PVP (SIN IVA)]]*0.4)</f>
        <v>10.134606612636002</v>
      </c>
      <c r="J160" s="951" t="s">
        <v>1936</v>
      </c>
      <c r="K160" s="951" t="s">
        <v>7057</v>
      </c>
      <c r="L160" s="951" t="s">
        <v>7058</v>
      </c>
      <c r="M160" s="955" t="s">
        <v>6554</v>
      </c>
    </row>
    <row r="161" spans="1:13" ht="15" customHeight="1">
      <c r="A161" s="948" t="s">
        <v>7059</v>
      </c>
      <c r="B161" s="949">
        <v>8435596609320</v>
      </c>
      <c r="C161" s="950"/>
      <c r="D161" s="950"/>
      <c r="E161" s="951" t="s">
        <v>7060</v>
      </c>
      <c r="F161" s="952" t="s">
        <v>7061</v>
      </c>
      <c r="G161" s="953" t="s">
        <v>5713</v>
      </c>
      <c r="H161" s="954">
        <v>323.69760000000002</v>
      </c>
      <c r="I161" s="954">
        <f>Tabla1[[#This Row],[PVP (SIN IVA)]]-(Tabla1[[#This Row],[PVP (SIN IVA)]]*0.4)</f>
        <v>194.21856</v>
      </c>
      <c r="J161" s="951" t="s">
        <v>1936</v>
      </c>
      <c r="K161" s="951" t="s">
        <v>7062</v>
      </c>
      <c r="L161" s="951" t="s">
        <v>7063</v>
      </c>
      <c r="M161" s="955" t="s">
        <v>6554</v>
      </c>
    </row>
    <row r="162" spans="1:13" ht="15" customHeight="1">
      <c r="A162" s="948" t="s">
        <v>7064</v>
      </c>
      <c r="B162" s="949">
        <v>8435596609313</v>
      </c>
      <c r="C162" s="950"/>
      <c r="D162" s="950"/>
      <c r="E162" s="951" t="s">
        <v>7065</v>
      </c>
      <c r="F162" s="952" t="s">
        <v>7066</v>
      </c>
      <c r="G162" s="953" t="s">
        <v>5713</v>
      </c>
      <c r="H162" s="954">
        <v>323.69760000000002</v>
      </c>
      <c r="I162" s="954">
        <f>Tabla1[[#This Row],[PVP (SIN IVA)]]-(Tabla1[[#This Row],[PVP (SIN IVA)]]*0.4)</f>
        <v>194.21856</v>
      </c>
      <c r="J162" s="951" t="s">
        <v>1936</v>
      </c>
      <c r="K162" s="951" t="s">
        <v>7067</v>
      </c>
      <c r="L162" s="951" t="s">
        <v>7068</v>
      </c>
      <c r="M162" s="955" t="s">
        <v>6554</v>
      </c>
    </row>
    <row r="163" spans="1:13" ht="15" customHeight="1">
      <c r="A163" s="948" t="s">
        <v>5569</v>
      </c>
      <c r="B163" s="949">
        <v>8435596625764</v>
      </c>
      <c r="C163" s="950"/>
      <c r="D163" s="950"/>
      <c r="E163" s="951" t="s">
        <v>7069</v>
      </c>
      <c r="F163" s="952" t="s">
        <v>7070</v>
      </c>
      <c r="G163" s="953" t="s">
        <v>5713</v>
      </c>
      <c r="H163" s="954">
        <v>0</v>
      </c>
      <c r="I163" s="954">
        <f>Tabla1[[#This Row],[PVP (SIN IVA)]]-(Tabla1[[#This Row],[PVP (SIN IVA)]]*0.4)</f>
        <v>0</v>
      </c>
      <c r="J163" s="951" t="s">
        <v>1936</v>
      </c>
      <c r="K163" s="951" t="s">
        <v>7071</v>
      </c>
      <c r="L163" s="951" t="s">
        <v>7072</v>
      </c>
      <c r="M163" s="955" t="s">
        <v>6554</v>
      </c>
    </row>
    <row r="164" spans="1:13" ht="15" customHeight="1">
      <c r="A164" s="948" t="s">
        <v>5563</v>
      </c>
      <c r="B164" s="949">
        <v>8435596625757</v>
      </c>
      <c r="C164" s="950"/>
      <c r="D164" s="950"/>
      <c r="E164" s="951" t="s">
        <v>7073</v>
      </c>
      <c r="F164" s="952" t="s">
        <v>5564</v>
      </c>
      <c r="G164" s="953" t="s">
        <v>5713</v>
      </c>
      <c r="H164" s="954">
        <v>0</v>
      </c>
      <c r="I164" s="954">
        <f>Tabla1[[#This Row],[PVP (SIN IVA)]]-(Tabla1[[#This Row],[PVP (SIN IVA)]]*0.4)</f>
        <v>0</v>
      </c>
      <c r="J164" s="951" t="s">
        <v>1936</v>
      </c>
      <c r="K164" s="951" t="s">
        <v>7074</v>
      </c>
      <c r="L164" s="951" t="s">
        <v>7075</v>
      </c>
      <c r="M164" s="955" t="s">
        <v>6554</v>
      </c>
    </row>
    <row r="165" spans="1:13" ht="15" customHeight="1">
      <c r="A165" s="948" t="s">
        <v>4348</v>
      </c>
      <c r="B165" s="949">
        <v>8435596606466</v>
      </c>
      <c r="C165" s="950"/>
      <c r="D165" s="950"/>
      <c r="E165" s="951" t="s">
        <v>4349</v>
      </c>
      <c r="F165" s="952" t="s">
        <v>4350</v>
      </c>
      <c r="G165" s="953" t="s">
        <v>5712</v>
      </c>
      <c r="H165" s="954">
        <v>2.4130000000000003</v>
      </c>
      <c r="I165" s="954">
        <f>Tabla1[[#This Row],[PVP (SIN IVA)]]-(Tabla1[[#This Row],[PVP (SIN IVA)]]*0.4)</f>
        <v>1.4478</v>
      </c>
      <c r="J165" s="951" t="s">
        <v>6702</v>
      </c>
      <c r="K165" s="951" t="s">
        <v>7076</v>
      </c>
      <c r="L165" s="951" t="s">
        <v>7077</v>
      </c>
      <c r="M165" s="955" t="s">
        <v>6554</v>
      </c>
    </row>
    <row r="166" spans="1:13" ht="15" customHeight="1">
      <c r="A166" s="948" t="s">
        <v>4157</v>
      </c>
      <c r="B166" s="949">
        <v>8435596605018</v>
      </c>
      <c r="C166" s="950"/>
      <c r="D166" s="950"/>
      <c r="E166" s="951" t="s">
        <v>4158</v>
      </c>
      <c r="F166" s="952" t="s">
        <v>4159</v>
      </c>
      <c r="G166" s="953" t="s">
        <v>5712</v>
      </c>
      <c r="H166" s="954">
        <v>57.535487768045982</v>
      </c>
      <c r="I166" s="954">
        <f>Tabla1[[#This Row],[PVP (SIN IVA)]]-(Tabla1[[#This Row],[PVP (SIN IVA)]]*0.4)</f>
        <v>34.521292660827584</v>
      </c>
      <c r="J166" s="951" t="s">
        <v>6702</v>
      </c>
      <c r="K166" s="951" t="s">
        <v>7078</v>
      </c>
      <c r="L166" s="951" t="s">
        <v>7079</v>
      </c>
      <c r="M166" s="955" t="s">
        <v>6554</v>
      </c>
    </row>
    <row r="167" spans="1:13" ht="15" customHeight="1">
      <c r="A167" s="948" t="s">
        <v>7080</v>
      </c>
      <c r="B167" s="949">
        <v>8435596609405</v>
      </c>
      <c r="C167" s="950"/>
      <c r="D167" s="950"/>
      <c r="E167" s="951" t="s">
        <v>5989</v>
      </c>
      <c r="F167" s="952" t="s">
        <v>7081</v>
      </c>
      <c r="G167" s="953" t="s">
        <v>5712</v>
      </c>
      <c r="H167" s="954">
        <v>381</v>
      </c>
      <c r="I167" s="954">
        <f>Tabla1[[#This Row],[PVP (SIN IVA)]]-(Tabla1[[#This Row],[PVP (SIN IVA)]]*0.4)</f>
        <v>228.6</v>
      </c>
      <c r="J167" s="951" t="s">
        <v>1936</v>
      </c>
      <c r="K167" s="951" t="s">
        <v>7082</v>
      </c>
      <c r="L167" s="951" t="s">
        <v>7083</v>
      </c>
      <c r="M167" s="955" t="s">
        <v>6554</v>
      </c>
    </row>
    <row r="168" spans="1:13" ht="15" customHeight="1">
      <c r="A168" s="948" t="s">
        <v>4547</v>
      </c>
      <c r="B168" s="949">
        <v>8435596609849</v>
      </c>
      <c r="C168" s="950"/>
      <c r="D168" s="950"/>
      <c r="E168" s="951" t="s">
        <v>7084</v>
      </c>
      <c r="F168" s="952" t="s">
        <v>7085</v>
      </c>
      <c r="G168" s="953" t="s">
        <v>5712</v>
      </c>
      <c r="H168" s="954">
        <v>230.53947474690003</v>
      </c>
      <c r="I168" s="954">
        <f>Tabla1[[#This Row],[PVP (SIN IVA)]]-(Tabla1[[#This Row],[PVP (SIN IVA)]]*0.4)</f>
        <v>138.32368484814</v>
      </c>
      <c r="J168" s="951" t="s">
        <v>1936</v>
      </c>
      <c r="K168" s="951" t="s">
        <v>7086</v>
      </c>
      <c r="L168" s="951" t="s">
        <v>7087</v>
      </c>
      <c r="M168" s="955" t="s">
        <v>6554</v>
      </c>
    </row>
    <row r="169" spans="1:13" ht="15" customHeight="1">
      <c r="A169" s="948" t="s">
        <v>7088</v>
      </c>
      <c r="B169" s="949">
        <v>8435596614300</v>
      </c>
      <c r="C169" s="950"/>
      <c r="D169" s="950"/>
      <c r="E169" s="951" t="s">
        <v>7089</v>
      </c>
      <c r="F169" s="952" t="s">
        <v>7090</v>
      </c>
      <c r="G169" s="953" t="s">
        <v>5713</v>
      </c>
      <c r="H169" s="954">
        <v>1.9812000000000003</v>
      </c>
      <c r="I169" s="954">
        <f>Tabla1[[#This Row],[PVP (SIN IVA)]]-(Tabla1[[#This Row],[PVP (SIN IVA)]]*0.4)</f>
        <v>1.18872</v>
      </c>
      <c r="J169" s="951" t="s">
        <v>1936</v>
      </c>
      <c r="K169" s="951" t="s">
        <v>7091</v>
      </c>
      <c r="L169" s="951" t="s">
        <v>7092</v>
      </c>
      <c r="M169" s="955" t="s">
        <v>6554</v>
      </c>
    </row>
    <row r="170" spans="1:13" ht="15" customHeight="1">
      <c r="A170" s="948" t="s">
        <v>4683</v>
      </c>
      <c r="B170" s="949">
        <v>8435596611187</v>
      </c>
      <c r="C170" s="950"/>
      <c r="D170" s="950"/>
      <c r="E170" s="951" t="s">
        <v>7093</v>
      </c>
      <c r="F170" s="952" t="s">
        <v>7094</v>
      </c>
      <c r="G170" s="953" t="s">
        <v>5713</v>
      </c>
      <c r="H170" s="954">
        <v>68.477071706999993</v>
      </c>
      <c r="I170" s="954">
        <f>Tabla1[[#This Row],[PVP (SIN IVA)]]-(Tabla1[[#This Row],[PVP (SIN IVA)]]*0.4)</f>
        <v>41.086243024199995</v>
      </c>
      <c r="J170" s="951" t="s">
        <v>1936</v>
      </c>
      <c r="K170" s="951" t="s">
        <v>7095</v>
      </c>
      <c r="L170" s="951" t="s">
        <v>7096</v>
      </c>
      <c r="M170" s="955" t="s">
        <v>6554</v>
      </c>
    </row>
    <row r="171" spans="1:13" ht="15" customHeight="1">
      <c r="A171" s="948" t="s">
        <v>4684</v>
      </c>
      <c r="B171" s="949">
        <v>8435596611170</v>
      </c>
      <c r="C171" s="950"/>
      <c r="D171" s="950"/>
      <c r="E171" s="951" t="s">
        <v>7097</v>
      </c>
      <c r="F171" s="952" t="s">
        <v>7098</v>
      </c>
      <c r="G171" s="953" t="s">
        <v>5713</v>
      </c>
      <c r="H171" s="954">
        <v>68.477071706999993</v>
      </c>
      <c r="I171" s="954">
        <f>Tabla1[[#This Row],[PVP (SIN IVA)]]-(Tabla1[[#This Row],[PVP (SIN IVA)]]*0.4)</f>
        <v>41.086243024199995</v>
      </c>
      <c r="J171" s="951" t="s">
        <v>1936</v>
      </c>
      <c r="K171" s="951" t="s">
        <v>7099</v>
      </c>
      <c r="L171" s="951" t="s">
        <v>7100</v>
      </c>
      <c r="M171" s="955" t="s">
        <v>6554</v>
      </c>
    </row>
    <row r="172" spans="1:13" ht="15" customHeight="1">
      <c r="A172" s="961" t="s">
        <v>7101</v>
      </c>
      <c r="B172" s="964" t="s">
        <v>7102</v>
      </c>
      <c r="C172" s="959"/>
      <c r="D172" s="959"/>
      <c r="E172" s="951" t="s">
        <v>7103</v>
      </c>
      <c r="F172" s="952" t="s">
        <v>7104</v>
      </c>
      <c r="G172" s="953" t="s">
        <v>5713</v>
      </c>
      <c r="H172" s="954">
        <v>0</v>
      </c>
      <c r="I172" s="954">
        <f>Tabla1[[#This Row],[PVP (SIN IVA)]]-(Tabla1[[#This Row],[PVP (SIN IVA)]]*0.4)</f>
        <v>0</v>
      </c>
      <c r="J172" s="951" t="s">
        <v>1933</v>
      </c>
      <c r="K172" s="951" t="str">
        <f>_xlfn.CONCAT(A172,F172,J172,)</f>
        <v>3502014-R2001Balancín derecho pinza de freno trasera der. Light/Mini</v>
      </c>
      <c r="L172" s="951" t="str">
        <f>CONCATENATE(Precios!$A1065,Precios!$E1065)</f>
        <v>1001030406140060Direction Pipe Column Cover</v>
      </c>
      <c r="M172" s="955" t="s">
        <v>6554</v>
      </c>
    </row>
    <row r="173" spans="1:13" ht="15" customHeight="1">
      <c r="A173" s="961" t="s">
        <v>7105</v>
      </c>
      <c r="B173" s="949"/>
      <c r="C173" s="953"/>
      <c r="D173" s="962"/>
      <c r="E173" s="951"/>
      <c r="F173" s="952" t="s">
        <v>7106</v>
      </c>
      <c r="G173" s="953" t="s">
        <v>5713</v>
      </c>
      <c r="H173" s="954">
        <v>390.58850000000001</v>
      </c>
      <c r="I173" s="954">
        <f>Tabla1[[#This Row],[PVP (SIN IVA)]]-(Tabla1[[#This Row],[PVP (SIN IVA)]]*0.4)</f>
        <v>234.35309999999998</v>
      </c>
      <c r="J173" s="951" t="s">
        <v>6666</v>
      </c>
      <c r="K173" s="951" t="str">
        <f>CONCATENATE(Precios!$A2006,Precios!$F2006,Precios!$J2006)</f>
        <v>95701-TBG-A000Perno de brida 6X30VS1</v>
      </c>
      <c r="L173" s="951"/>
      <c r="M173" s="955" t="s">
        <v>6554</v>
      </c>
    </row>
    <row r="174" spans="1:13" ht="15" customHeight="1">
      <c r="A174" s="961" t="s">
        <v>7107</v>
      </c>
      <c r="B174" s="964" t="s">
        <v>7108</v>
      </c>
      <c r="C174" s="959"/>
      <c r="D174" s="959"/>
      <c r="E174" s="951" t="s">
        <v>7109</v>
      </c>
      <c r="F174" s="952" t="s">
        <v>7110</v>
      </c>
      <c r="G174" s="953" t="s">
        <v>5713</v>
      </c>
      <c r="H174" s="954">
        <v>0</v>
      </c>
      <c r="I174" s="954">
        <f>Tabla1[[#This Row],[PVP (SIN IVA)]]-(Tabla1[[#This Row],[PVP (SIN IVA)]]*0.4)</f>
        <v>0</v>
      </c>
      <c r="J174" s="951" t="s">
        <v>1933</v>
      </c>
      <c r="K174" s="951" t="str">
        <f>_xlfn.CONCAT(A174,F174,J174,)</f>
        <v>3502013-R2001Balancín izquierdo pinza de freno trasera izq.Light/Mini</v>
      </c>
      <c r="L174" s="951" t="str">
        <f>CONCATENATE(Precios!$A1064,Precios!$E1064)</f>
        <v>1001030406030010Direction Pipe Column Cover</v>
      </c>
      <c r="M174" s="955" t="s">
        <v>6554</v>
      </c>
    </row>
    <row r="175" spans="1:13" ht="15" customHeight="1">
      <c r="A175" s="961" t="s">
        <v>7111</v>
      </c>
      <c r="B175" s="949"/>
      <c r="C175" s="953"/>
      <c r="D175" s="965"/>
      <c r="E175" s="951"/>
      <c r="F175" s="966" t="s">
        <v>7112</v>
      </c>
      <c r="G175" s="953" t="s">
        <v>5713</v>
      </c>
      <c r="H175" s="954">
        <v>399.82775000000004</v>
      </c>
      <c r="I175" s="954">
        <f>Tabla1[[#This Row],[PVP (SIN IVA)]]-(Tabla1[[#This Row],[PVP (SIN IVA)]]*0.4)</f>
        <v>239.89665000000002</v>
      </c>
      <c r="J175" s="951" t="s">
        <v>6666</v>
      </c>
      <c r="K175" s="951" t="str">
        <f>CONCATENATE(Precios!$A2010,Precios!$F2010,Precios!$J2010)</f>
        <v>95801-TBG-A100Perno de brida 8x60 (Blanco trivalente)VS1</v>
      </c>
      <c r="L175" s="951"/>
      <c r="M175" s="951" t="s">
        <v>6554</v>
      </c>
    </row>
    <row r="176" spans="1:13" ht="15" customHeight="1">
      <c r="A176" s="961" t="s">
        <v>7113</v>
      </c>
      <c r="B176" s="949"/>
      <c r="C176" s="953"/>
      <c r="D176" s="965"/>
      <c r="E176" s="951"/>
      <c r="F176" s="966" t="s">
        <v>7114</v>
      </c>
      <c r="G176" s="953" t="s">
        <v>5713</v>
      </c>
      <c r="H176" s="954">
        <v>695.452</v>
      </c>
      <c r="I176" s="954">
        <f>Tabla1[[#This Row],[PVP (SIN IVA)]]-(Tabla1[[#This Row],[PVP (SIN IVA)]]*0.4)</f>
        <v>417.27119999999996</v>
      </c>
      <c r="J176" s="951" t="s">
        <v>6666</v>
      </c>
      <c r="K176" s="951" t="str">
        <f>CONCATENATE(Precios!$A2009,Precios!$F2009,Precios!$J2009)</f>
        <v>95801-TBG-A000Perno de brida 8x50 (Trivalente negro)VS1</v>
      </c>
      <c r="L176" s="951"/>
      <c r="M176" s="951" t="s">
        <v>6554</v>
      </c>
    </row>
    <row r="177" spans="1:13" ht="15" customHeight="1">
      <c r="A177" s="948" t="s">
        <v>4691</v>
      </c>
      <c r="B177" s="949">
        <v>8435596610616</v>
      </c>
      <c r="C177" s="950"/>
      <c r="D177" s="950"/>
      <c r="E177" s="951" t="s">
        <v>7115</v>
      </c>
      <c r="F177" s="952" t="s">
        <v>7116</v>
      </c>
      <c r="G177" s="953" t="s">
        <v>5713</v>
      </c>
      <c r="H177" s="954">
        <v>106.519889322</v>
      </c>
      <c r="I177" s="954">
        <f>Tabla1[[#This Row],[PVP (SIN IVA)]]-(Tabla1[[#This Row],[PVP (SIN IVA)]]*0.4)</f>
        <v>63.911933593199997</v>
      </c>
      <c r="J177" s="951" t="s">
        <v>1936</v>
      </c>
      <c r="K177" s="951" t="s">
        <v>7117</v>
      </c>
      <c r="L177" s="951" t="s">
        <v>7118</v>
      </c>
      <c r="M177" s="955" t="s">
        <v>6554</v>
      </c>
    </row>
    <row r="178" spans="1:13" ht="15" customHeight="1">
      <c r="A178" s="948" t="s">
        <v>4138</v>
      </c>
      <c r="B178" s="949">
        <v>8435596604943</v>
      </c>
      <c r="C178" s="950"/>
      <c r="D178" s="950"/>
      <c r="E178" s="951" t="s">
        <v>4139</v>
      </c>
      <c r="F178" s="952" t="s">
        <v>4140</v>
      </c>
      <c r="G178" s="953" t="s">
        <v>5712</v>
      </c>
      <c r="H178" s="954">
        <v>3.8356991845364083</v>
      </c>
      <c r="I178" s="954">
        <f>Tabla1[[#This Row],[PVP (SIN IVA)]]-(Tabla1[[#This Row],[PVP (SIN IVA)]]*0.4)</f>
        <v>2.3014195107218449</v>
      </c>
      <c r="J178" s="951" t="s">
        <v>6702</v>
      </c>
      <c r="K178" s="951" t="s">
        <v>7119</v>
      </c>
      <c r="L178" s="951" t="s">
        <v>7120</v>
      </c>
      <c r="M178" s="955" t="s">
        <v>6554</v>
      </c>
    </row>
    <row r="179" spans="1:13" ht="15" customHeight="1">
      <c r="A179" s="961" t="s">
        <v>7121</v>
      </c>
      <c r="B179" s="949"/>
      <c r="C179" s="953"/>
      <c r="D179" s="962"/>
      <c r="E179" s="951"/>
      <c r="F179" s="952" t="s">
        <v>7122</v>
      </c>
      <c r="G179" s="953" t="s">
        <v>5713</v>
      </c>
      <c r="H179" s="954">
        <v>24.796749999999999</v>
      </c>
      <c r="I179" s="954">
        <f>Tabla1[[#This Row],[PVP (SIN IVA)]]-(Tabla1[[#This Row],[PVP (SIN IVA)]]*0.4)</f>
        <v>14.878049999999998</v>
      </c>
      <c r="J179" s="951" t="s">
        <v>6666</v>
      </c>
      <c r="K179" s="951" t="str">
        <f>CONCATENATE(Precios!$A1950,Precios!$F1950,Precios!$J1950)</f>
        <v>6709160-Q0001Parte cóncava anti-apagado de puerta correderaT1/T2</v>
      </c>
      <c r="L179" s="951"/>
      <c r="M179" s="955" t="s">
        <v>6554</v>
      </c>
    </row>
    <row r="180" spans="1:13" ht="15" customHeight="1">
      <c r="A180" s="961" t="s">
        <v>7123</v>
      </c>
      <c r="B180" s="949"/>
      <c r="C180" s="953"/>
      <c r="D180" s="962"/>
      <c r="E180" s="951"/>
      <c r="F180" s="952" t="s">
        <v>7124</v>
      </c>
      <c r="G180" s="953" t="s">
        <v>5713</v>
      </c>
      <c r="H180" s="954">
        <v>36.036250000000003</v>
      </c>
      <c r="I180" s="954">
        <f>Tabla1[[#This Row],[PVP (SIN IVA)]]-(Tabla1[[#This Row],[PVP (SIN IVA)]]*0.4)</f>
        <v>21.621749999999999</v>
      </c>
      <c r="J180" s="951" t="s">
        <v>6666</v>
      </c>
      <c r="K180" s="951" t="str">
        <f>CONCATENATE(Precios!$A1951,Precios!$F1951,Precios!$J1951)</f>
        <v>6709150-Q0001Parte convexa anti-apagado de puerta correderaT1/T2</v>
      </c>
      <c r="L180" s="951"/>
      <c r="M180" s="955" t="s">
        <v>6554</v>
      </c>
    </row>
    <row r="181" spans="1:13" ht="15" customHeight="1">
      <c r="A181" s="948" t="s">
        <v>2276</v>
      </c>
      <c r="B181" s="949">
        <v>8435596606138</v>
      </c>
      <c r="C181" s="950"/>
      <c r="D181" s="950"/>
      <c r="E181" s="951" t="s">
        <v>2275</v>
      </c>
      <c r="F181" s="952" t="s">
        <v>4310</v>
      </c>
      <c r="G181" s="953" t="s">
        <v>5712</v>
      </c>
      <c r="H181" s="954">
        <v>0.9639155137268518</v>
      </c>
      <c r="I181" s="954">
        <f>Tabla1[[#This Row],[PVP (SIN IVA)]]-(Tabla1[[#This Row],[PVP (SIN IVA)]]*0.4)</f>
        <v>0.57834930823611108</v>
      </c>
      <c r="J181" s="951" t="s">
        <v>6589</v>
      </c>
      <c r="K181" s="951" t="s">
        <v>7125</v>
      </c>
      <c r="L181" s="951" t="s">
        <v>7126</v>
      </c>
      <c r="M181" s="955" t="s">
        <v>6554</v>
      </c>
    </row>
    <row r="182" spans="1:13" ht="15" customHeight="1">
      <c r="A182" s="948" t="s">
        <v>5510</v>
      </c>
      <c r="B182" s="949">
        <v>8435596625801</v>
      </c>
      <c r="C182" s="950"/>
      <c r="D182" s="950"/>
      <c r="E182" s="951" t="s">
        <v>7127</v>
      </c>
      <c r="F182" s="952" t="s">
        <v>7128</v>
      </c>
      <c r="G182" s="953" t="s">
        <v>5712</v>
      </c>
      <c r="H182" s="954">
        <v>0</v>
      </c>
      <c r="I182" s="954">
        <f>Tabla1[[#This Row],[PVP (SIN IVA)]]-(Tabla1[[#This Row],[PVP (SIN IVA)]]*0.4)</f>
        <v>0</v>
      </c>
      <c r="J182" s="951" t="s">
        <v>1936</v>
      </c>
      <c r="K182" s="951" t="s">
        <v>7129</v>
      </c>
      <c r="L182" s="951" t="s">
        <v>7130</v>
      </c>
      <c r="M182" s="955" t="s">
        <v>6554</v>
      </c>
    </row>
    <row r="183" spans="1:13" ht="15" customHeight="1">
      <c r="A183" s="957" t="s">
        <v>7131</v>
      </c>
      <c r="B183" s="958" t="s">
        <v>7132</v>
      </c>
      <c r="C183" s="959"/>
      <c r="D183" s="959"/>
      <c r="E183" s="951" t="s">
        <v>7133</v>
      </c>
      <c r="F183" s="952" t="s">
        <v>7134</v>
      </c>
      <c r="G183" s="953" t="s">
        <v>5712</v>
      </c>
      <c r="H183" s="954">
        <v>4.7307500000000005</v>
      </c>
      <c r="I183" s="954">
        <f>Tabla1[[#This Row],[PVP (SIN IVA)]]-(Tabla1[[#This Row],[PVP (SIN IVA)]]*0.4)</f>
        <v>2.8384499999999999</v>
      </c>
      <c r="J183" s="960" t="s">
        <v>6567</v>
      </c>
      <c r="K183" s="951" t="str">
        <f>_xlfn.CONCAT(A183,F183,J183,)</f>
        <v>8402340-Q0001Barra de suspensión del capóT1/T2</v>
      </c>
      <c r="L183" s="951"/>
      <c r="M183" s="955" t="s">
        <v>6554</v>
      </c>
    </row>
    <row r="184" spans="1:13" ht="15" customHeight="1">
      <c r="A184" s="948" t="s">
        <v>2757</v>
      </c>
      <c r="B184" s="949">
        <v>8435596603809</v>
      </c>
      <c r="C184" s="950"/>
      <c r="D184" s="950"/>
      <c r="E184" s="951" t="s">
        <v>2756</v>
      </c>
      <c r="F184" s="952" t="s">
        <v>7135</v>
      </c>
      <c r="G184" s="953" t="s">
        <v>5712</v>
      </c>
      <c r="H184" s="954">
        <v>33.737042980439682</v>
      </c>
      <c r="I184" s="954">
        <f>Tabla1[[#This Row],[PVP (SIN IVA)]]-(Tabla1[[#This Row],[PVP (SIN IVA)]]*0.4)</f>
        <v>20.242225788263809</v>
      </c>
      <c r="J184" s="951" t="s">
        <v>6589</v>
      </c>
      <c r="K184" s="951" t="s">
        <v>7136</v>
      </c>
      <c r="L184" s="951" t="s">
        <v>7137</v>
      </c>
      <c r="M184" s="955" t="s">
        <v>6554</v>
      </c>
    </row>
    <row r="185" spans="1:13" ht="15" customHeight="1">
      <c r="A185" s="948" t="s">
        <v>7138</v>
      </c>
      <c r="B185" s="949">
        <v>8435596624484</v>
      </c>
      <c r="C185" s="950" t="s">
        <v>3395</v>
      </c>
      <c r="D185" s="950"/>
      <c r="E185" s="951" t="e">
        <v>#NAME?</v>
      </c>
      <c r="F185" s="952" t="s">
        <v>7139</v>
      </c>
      <c r="G185" s="953" t="s">
        <v>5712</v>
      </c>
      <c r="H185" s="954">
        <v>8.0918958742756395</v>
      </c>
      <c r="I185" s="954">
        <f>Tabla1[[#This Row],[PVP (SIN IVA)]]-(Tabla1[[#This Row],[PVP (SIN IVA)]]*0.4)</f>
        <v>4.8551375245653841</v>
      </c>
      <c r="J185" s="951" t="s">
        <v>1938</v>
      </c>
      <c r="K185" s="951" t="s">
        <v>7140</v>
      </c>
      <c r="L185" s="951" t="e">
        <v>#NAME?</v>
      </c>
      <c r="M185" s="955" t="s">
        <v>6554</v>
      </c>
    </row>
    <row r="186" spans="1:13" ht="15" customHeight="1">
      <c r="A186" s="948" t="s">
        <v>7141</v>
      </c>
      <c r="B186" s="949">
        <v>8435596624491</v>
      </c>
      <c r="C186" s="950" t="s">
        <v>3393</v>
      </c>
      <c r="D186" s="950"/>
      <c r="E186" s="951" t="e">
        <v>#NAME?</v>
      </c>
      <c r="F186" s="952" t="s">
        <v>7142</v>
      </c>
      <c r="G186" s="953" t="s">
        <v>5712</v>
      </c>
      <c r="H186" s="954">
        <v>8.0918958742756395</v>
      </c>
      <c r="I186" s="954">
        <f>Tabla1[[#This Row],[PVP (SIN IVA)]]-(Tabla1[[#This Row],[PVP (SIN IVA)]]*0.4)</f>
        <v>4.8551375245653841</v>
      </c>
      <c r="J186" s="951" t="s">
        <v>1938</v>
      </c>
      <c r="K186" s="951" t="s">
        <v>7143</v>
      </c>
      <c r="L186" s="951" t="e">
        <v>#NAME?</v>
      </c>
      <c r="M186" s="955" t="s">
        <v>6554</v>
      </c>
    </row>
    <row r="187" spans="1:13" ht="15" customHeight="1">
      <c r="A187" s="961" t="s">
        <v>7144</v>
      </c>
      <c r="B187" s="949"/>
      <c r="C187" s="953"/>
      <c r="D187" s="962"/>
      <c r="E187" s="951"/>
      <c r="F187" s="952" t="s">
        <v>7145</v>
      </c>
      <c r="G187" s="953" t="s">
        <v>5713</v>
      </c>
      <c r="H187" s="954">
        <v>126.93649999999998</v>
      </c>
      <c r="I187" s="954">
        <f>Tabla1[[#This Row],[PVP (SIN IVA)]]-(Tabla1[[#This Row],[PVP (SIN IVA)]]*0.4)</f>
        <v>76.161899999999989</v>
      </c>
      <c r="J187" s="951" t="s">
        <v>6666</v>
      </c>
      <c r="K187" s="951" t="str">
        <f>CONCATENATE(Precios!$A1936,Precios!$F1936,Precios!$J1936)</f>
        <v>2101110-Q0004Paquete de batería de energíaT1/T2</v>
      </c>
      <c r="L187" s="951"/>
      <c r="M187" s="955" t="s">
        <v>6554</v>
      </c>
    </row>
    <row r="188" spans="1:13" ht="15" customHeight="1">
      <c r="A188" s="961" t="s">
        <v>7146</v>
      </c>
      <c r="B188" s="949"/>
      <c r="C188" s="953"/>
      <c r="D188" s="962"/>
      <c r="E188" s="951"/>
      <c r="F188" s="952" t="s">
        <v>7147</v>
      </c>
      <c r="G188" s="953" t="s">
        <v>5713</v>
      </c>
      <c r="H188" s="954">
        <v>126.93649999999998</v>
      </c>
      <c r="I188" s="954">
        <f>Tabla1[[#This Row],[PVP (SIN IVA)]]-(Tabla1[[#This Row],[PVP (SIN IVA)]]*0.4)</f>
        <v>76.161899999999989</v>
      </c>
      <c r="J188" s="951" t="s">
        <v>6666</v>
      </c>
      <c r="K188" s="951" t="str">
        <f>CONCATENATE(Precios!$A1935,Precios!$F1935,Precios!$J1935)</f>
        <v>1001020301140120Paquete de batería de alimentación (paquete doble)Mouse</v>
      </c>
      <c r="L188" s="951"/>
      <c r="M188" s="955" t="s">
        <v>6554</v>
      </c>
    </row>
    <row r="189" spans="1:13" ht="15" customHeight="1">
      <c r="A189" s="948" t="s">
        <v>4503</v>
      </c>
      <c r="B189" s="949">
        <v>8435596626105</v>
      </c>
      <c r="C189" s="950"/>
      <c r="D189" s="950"/>
      <c r="E189" s="951" t="s">
        <v>7148</v>
      </c>
      <c r="F189" s="952" t="s">
        <v>5376</v>
      </c>
      <c r="G189" s="953" t="s">
        <v>5712</v>
      </c>
      <c r="H189" s="954">
        <v>72.281353468500001</v>
      </c>
      <c r="I189" s="954">
        <f>Tabla1[[#This Row],[PVP (SIN IVA)]]-(Tabla1[[#This Row],[PVP (SIN IVA)]]*0.4)</f>
        <v>43.368812081100003</v>
      </c>
      <c r="J189" s="951" t="s">
        <v>1936</v>
      </c>
      <c r="K189" s="951" t="s">
        <v>7149</v>
      </c>
      <c r="L189" s="951" t="s">
        <v>7150</v>
      </c>
      <c r="M189" s="955" t="s">
        <v>6554</v>
      </c>
    </row>
    <row r="190" spans="1:13" ht="15" customHeight="1">
      <c r="A190" s="948" t="s">
        <v>4502</v>
      </c>
      <c r="B190" s="949">
        <v>8435596626112</v>
      </c>
      <c r="C190" s="950"/>
      <c r="D190" s="950"/>
      <c r="E190" s="951" t="s">
        <v>7151</v>
      </c>
      <c r="F190" s="952" t="s">
        <v>7152</v>
      </c>
      <c r="G190" s="953" t="s">
        <v>5712</v>
      </c>
      <c r="H190" s="954">
        <v>72.281353468500001</v>
      </c>
      <c r="I190" s="954">
        <f>Tabla1[[#This Row],[PVP (SIN IVA)]]-(Tabla1[[#This Row],[PVP (SIN IVA)]]*0.4)</f>
        <v>43.368812081100003</v>
      </c>
      <c r="J190" s="951" t="s">
        <v>1936</v>
      </c>
      <c r="K190" s="951" t="s">
        <v>7153</v>
      </c>
      <c r="L190" s="951" t="s">
        <v>7154</v>
      </c>
      <c r="M190" s="955" t="s">
        <v>6554</v>
      </c>
    </row>
    <row r="191" spans="1:13" ht="15" customHeight="1">
      <c r="A191" s="957" t="s">
        <v>7155</v>
      </c>
      <c r="B191" s="958" t="s">
        <v>7156</v>
      </c>
      <c r="C191" s="959"/>
      <c r="D191" s="959"/>
      <c r="E191" s="951" t="s">
        <v>7157</v>
      </c>
      <c r="F191" s="952" t="s">
        <v>7158</v>
      </c>
      <c r="G191" s="953" t="s">
        <v>5712</v>
      </c>
      <c r="H191" s="954">
        <v>0.38099999999999995</v>
      </c>
      <c r="I191" s="954">
        <f>Tabla1[[#This Row],[PVP (SIN IVA)]]-(Tabla1[[#This Row],[PVP (SIN IVA)]]*0.4)</f>
        <v>0.22859999999999997</v>
      </c>
      <c r="J191" s="960" t="s">
        <v>6567</v>
      </c>
      <c r="K191" s="951" t="str">
        <f>_xlfn.CONCAT(A191,F191,J191,)</f>
        <v>8204111-Q0001Base de montaje del parasolT1/T2</v>
      </c>
      <c r="L191" s="951"/>
      <c r="M191" s="955" t="s">
        <v>6554</v>
      </c>
    </row>
    <row r="192" spans="1:13" ht="15" customHeight="1">
      <c r="A192" s="948" t="s">
        <v>2672</v>
      </c>
      <c r="B192" s="949">
        <v>8435596604097</v>
      </c>
      <c r="C192" s="950"/>
      <c r="D192" s="950"/>
      <c r="E192" s="951" t="s">
        <v>2671</v>
      </c>
      <c r="F192" s="952" t="s">
        <v>1680</v>
      </c>
      <c r="G192" s="953" t="s">
        <v>5712</v>
      </c>
      <c r="H192" s="954">
        <v>28.380426768443435</v>
      </c>
      <c r="I192" s="954">
        <f>Tabla1[[#This Row],[PVP (SIN IVA)]]-(Tabla1[[#This Row],[PVP (SIN IVA)]]*0.4)</f>
        <v>17.02825606106606</v>
      </c>
      <c r="J192" s="951" t="s">
        <v>6589</v>
      </c>
      <c r="K192" s="951" t="s">
        <v>7159</v>
      </c>
      <c r="L192" s="951" t="s">
        <v>7160</v>
      </c>
      <c r="M192" s="955" t="s">
        <v>6554</v>
      </c>
    </row>
    <row r="193" spans="1:13" ht="15" customHeight="1">
      <c r="A193" s="961" t="s">
        <v>6094</v>
      </c>
      <c r="B193" s="964" t="s">
        <v>7161</v>
      </c>
      <c r="C193" s="962" t="s">
        <v>2672</v>
      </c>
      <c r="D193" s="959"/>
      <c r="E193" s="951" t="s">
        <v>7162</v>
      </c>
      <c r="F193" s="952" t="s">
        <v>7163</v>
      </c>
      <c r="G193" s="953" t="s">
        <v>5712</v>
      </c>
      <c r="H193" s="954">
        <v>0</v>
      </c>
      <c r="I193" s="954">
        <f>Tabla1[[#This Row],[PVP (SIN IVA)]]-(Tabla1[[#This Row],[PVP (SIN IVA)]]*0.4)</f>
        <v>0</v>
      </c>
      <c r="J193" s="951" t="s">
        <v>1933</v>
      </c>
      <c r="K193" s="951" t="str">
        <f>_xlfn.CONCAT(A193,F193,J193,)</f>
        <v>3421021-R1021Base de montaje inferior del manillar 2023Light/Mini</v>
      </c>
      <c r="L193" s="951" t="str">
        <f>CONCATENATE(Precios!$A1047,Precios!$E1047)</f>
        <v>4010010-Q0001Drive motor bond strap</v>
      </c>
      <c r="M193" s="955" t="s">
        <v>6554</v>
      </c>
    </row>
    <row r="194" spans="1:13" ht="15" customHeight="1">
      <c r="A194" s="948" t="s">
        <v>2669</v>
      </c>
      <c r="B194" s="949">
        <v>8435596604103</v>
      </c>
      <c r="C194" s="950"/>
      <c r="D194" s="950"/>
      <c r="E194" s="951" t="s">
        <v>2668</v>
      </c>
      <c r="F194" s="952" t="s">
        <v>7164</v>
      </c>
      <c r="G194" s="953" t="s">
        <v>5712</v>
      </c>
      <c r="H194" s="954">
        <v>27.654250000000005</v>
      </c>
      <c r="I194" s="954">
        <f>Tabla1[[#This Row],[PVP (SIN IVA)]]-(Tabla1[[#This Row],[PVP (SIN IVA)]]*0.4)</f>
        <v>16.592550000000003</v>
      </c>
      <c r="J194" s="951" t="s">
        <v>6589</v>
      </c>
      <c r="K194" s="951" t="s">
        <v>7165</v>
      </c>
      <c r="L194" s="951" t="s">
        <v>7166</v>
      </c>
      <c r="M194" s="955" t="s">
        <v>6554</v>
      </c>
    </row>
    <row r="195" spans="1:13" ht="15" customHeight="1">
      <c r="A195" s="948" t="s">
        <v>2284</v>
      </c>
      <c r="B195" s="949">
        <v>8435596606107</v>
      </c>
      <c r="C195" s="950"/>
      <c r="D195" s="950"/>
      <c r="E195" s="951" t="s">
        <v>2283</v>
      </c>
      <c r="F195" s="952" t="s">
        <v>1798</v>
      </c>
      <c r="G195" s="953" t="s">
        <v>5712</v>
      </c>
      <c r="H195" s="954">
        <v>9.1571973804050977</v>
      </c>
      <c r="I195" s="954">
        <f>Tabla1[[#This Row],[PVP (SIN IVA)]]-(Tabla1[[#This Row],[PVP (SIN IVA)]]*0.4)</f>
        <v>5.4943184282430586</v>
      </c>
      <c r="J195" s="951" t="s">
        <v>6589</v>
      </c>
      <c r="K195" s="951" t="s">
        <v>7167</v>
      </c>
      <c r="L195" s="951" t="s">
        <v>7168</v>
      </c>
      <c r="M195" s="955" t="s">
        <v>6554</v>
      </c>
    </row>
    <row r="196" spans="1:13" ht="15" customHeight="1">
      <c r="A196" s="948" t="s">
        <v>2290</v>
      </c>
      <c r="B196" s="949">
        <v>8435596606077</v>
      </c>
      <c r="C196" s="950"/>
      <c r="D196" s="950"/>
      <c r="E196" s="951" t="s">
        <v>1804</v>
      </c>
      <c r="F196" s="952" t="s">
        <v>1803</v>
      </c>
      <c r="G196" s="953" t="s">
        <v>5712</v>
      </c>
      <c r="H196" s="954">
        <v>9.1571973804050977</v>
      </c>
      <c r="I196" s="954">
        <f>Tabla1[[#This Row],[PVP (SIN IVA)]]-(Tabla1[[#This Row],[PVP (SIN IVA)]]*0.4)</f>
        <v>5.4943184282430586</v>
      </c>
      <c r="J196" s="951" t="s">
        <v>6589</v>
      </c>
      <c r="K196" s="951" t="s">
        <v>7169</v>
      </c>
      <c r="L196" s="951" t="s">
        <v>7170</v>
      </c>
      <c r="M196" s="955" t="s">
        <v>6554</v>
      </c>
    </row>
    <row r="197" spans="1:13" ht="15" customHeight="1">
      <c r="A197" s="957" t="s">
        <v>7171</v>
      </c>
      <c r="B197" s="958" t="s">
        <v>7172</v>
      </c>
      <c r="C197" s="959"/>
      <c r="D197" s="959"/>
      <c r="E197" s="951" t="s">
        <v>7173</v>
      </c>
      <c r="F197" s="952" t="s">
        <v>7174</v>
      </c>
      <c r="G197" s="953" t="s">
        <v>5712</v>
      </c>
      <c r="H197" s="954">
        <v>0.34924999999999995</v>
      </c>
      <c r="I197" s="954">
        <f>Tabla1[[#This Row],[PVP (SIN IVA)]]-(Tabla1[[#This Row],[PVP (SIN IVA)]]*0.4)</f>
        <v>0.20954999999999996</v>
      </c>
      <c r="J197" s="960" t="s">
        <v>6567</v>
      </c>
      <c r="K197" s="951" t="str">
        <f>_xlfn.CONCAT(A197,F197,J197,)</f>
        <v>5306107-Q0001Base del pasador del tableroT1/T2</v>
      </c>
      <c r="L197" s="951"/>
      <c r="M197" s="955" t="s">
        <v>6554</v>
      </c>
    </row>
    <row r="198" spans="1:13" ht="15" customHeight="1">
      <c r="A198" s="961" t="s">
        <v>7175</v>
      </c>
      <c r="B198" s="949"/>
      <c r="C198" s="953"/>
      <c r="D198" s="962"/>
      <c r="E198" s="951"/>
      <c r="F198" s="952" t="s">
        <v>7176</v>
      </c>
      <c r="G198" s="953" t="s">
        <v>5712</v>
      </c>
      <c r="H198" s="954">
        <v>48.037750000000003</v>
      </c>
      <c r="I198" s="954">
        <f>Tabla1[[#This Row],[PVP (SIN IVA)]]-(Tabla1[[#This Row],[PVP (SIN IVA)]]*0.4)</f>
        <v>28.822649999999999</v>
      </c>
      <c r="J198" s="951" t="s">
        <v>6666</v>
      </c>
      <c r="K198" s="951" t="str">
        <f>CONCATENATE(Precios!$A1914,Precios!$F1914,Precios!$J1914)</f>
        <v>5010937-Q0006-DYPanel interior de la cubierta de la rueda trasera izquierdaT1/T2</v>
      </c>
      <c r="L198" s="951"/>
      <c r="M198" s="955" t="s">
        <v>6554</v>
      </c>
    </row>
    <row r="199" spans="1:13" ht="15" customHeight="1">
      <c r="A199" s="957" t="s">
        <v>7177</v>
      </c>
      <c r="B199" s="958" t="s">
        <v>7178</v>
      </c>
      <c r="C199" s="959"/>
      <c r="D199" s="959"/>
      <c r="E199" s="951" t="s">
        <v>7179</v>
      </c>
      <c r="F199" s="952" t="s">
        <v>7180</v>
      </c>
      <c r="G199" s="953" t="s">
        <v>5712</v>
      </c>
      <c r="H199" s="954">
        <v>5.7149999999999999</v>
      </c>
      <c r="I199" s="954">
        <f>Tabla1[[#This Row],[PVP (SIN IVA)]]-(Tabla1[[#This Row],[PVP (SIN IVA)]]*0.4)</f>
        <v>3.4289999999999998</v>
      </c>
      <c r="J199" s="960" t="s">
        <v>6567</v>
      </c>
      <c r="K199" s="951" t="str">
        <f>_xlfn.CONCAT(A199,F199,J199,)</f>
        <v>6305125-Q0001Base límite inferior puerta trasera derechaT1/T2</v>
      </c>
      <c r="L199" s="951"/>
      <c r="M199" s="955" t="s">
        <v>6554</v>
      </c>
    </row>
    <row r="200" spans="1:13" ht="15" customHeight="1">
      <c r="A200" s="961" t="s">
        <v>7181</v>
      </c>
      <c r="B200" s="949"/>
      <c r="C200" s="953"/>
      <c r="D200" s="962"/>
      <c r="E200" s="951"/>
      <c r="F200" s="952" t="s">
        <v>7182</v>
      </c>
      <c r="G200" s="953" t="s">
        <v>5712</v>
      </c>
      <c r="H200" s="954">
        <v>1074.21426</v>
      </c>
      <c r="I200" s="954">
        <f>Tabla1[[#This Row],[PVP (SIN IVA)]]-(Tabla1[[#This Row],[PVP (SIN IVA)]]*0.4)</f>
        <v>644.52855599999998</v>
      </c>
      <c r="J200" s="951" t="s">
        <v>6666</v>
      </c>
      <c r="K200" s="951" t="str">
        <f>CONCATENATE(Precios!$A2037,Precios!$F2037,Precios!$J2037)</f>
        <v>5206103-R10Perno de pasoLIGHT2020, LIGHT2021</v>
      </c>
      <c r="L200" s="951"/>
      <c r="M200" s="955" t="s">
        <v>6554</v>
      </c>
    </row>
    <row r="201" spans="1:13" ht="15" customHeight="1">
      <c r="A201" s="948" t="s">
        <v>7183</v>
      </c>
      <c r="B201" s="949">
        <v>8435596603373</v>
      </c>
      <c r="C201" s="950"/>
      <c r="D201" s="950"/>
      <c r="E201" s="951" t="s">
        <v>1907</v>
      </c>
      <c r="F201" s="952" t="s">
        <v>7184</v>
      </c>
      <c r="G201" s="953" t="s">
        <v>6645</v>
      </c>
      <c r="H201" s="954">
        <v>70.271093377282298</v>
      </c>
      <c r="I201" s="954">
        <f>Tabla1[[#This Row],[PVP (SIN IVA)]]-(Tabla1[[#This Row],[PVP (SIN IVA)]]*0.4)</f>
        <v>42.162656026369376</v>
      </c>
      <c r="J201" s="951" t="s">
        <v>6589</v>
      </c>
      <c r="K201" s="951" t="s">
        <v>7185</v>
      </c>
      <c r="L201" s="951" t="s">
        <v>7186</v>
      </c>
      <c r="M201" s="955" t="s">
        <v>6554</v>
      </c>
    </row>
    <row r="202" spans="1:13" ht="15" customHeight="1">
      <c r="A202" s="948" t="s">
        <v>7187</v>
      </c>
      <c r="B202" s="967" t="s">
        <v>7188</v>
      </c>
      <c r="C202" s="950"/>
      <c r="D202" s="968"/>
      <c r="E202" s="951"/>
      <c r="F202" s="966" t="s">
        <v>7189</v>
      </c>
      <c r="G202" s="953" t="s">
        <v>6645</v>
      </c>
      <c r="H202" s="954">
        <v>66.516249999999999</v>
      </c>
      <c r="I202" s="954">
        <f>Tabla1[[#This Row],[PVP (SIN IVA)]]-(Tabla1[[#This Row],[PVP (SIN IVA)]]*0.4)</f>
        <v>39.909750000000003</v>
      </c>
      <c r="J202" s="951" t="s">
        <v>6666</v>
      </c>
      <c r="K202" s="951"/>
      <c r="L202" s="951"/>
      <c r="M202" s="951"/>
    </row>
    <row r="203" spans="1:13" ht="15" customHeight="1">
      <c r="A203" s="948" t="s">
        <v>7190</v>
      </c>
      <c r="B203" s="967" t="s">
        <v>7191</v>
      </c>
      <c r="C203" s="950"/>
      <c r="D203" s="968"/>
      <c r="E203" s="951"/>
      <c r="F203" s="966" t="s">
        <v>7192</v>
      </c>
      <c r="G203" s="953" t="s">
        <v>6645</v>
      </c>
      <c r="H203" s="954">
        <v>45.605700000000006</v>
      </c>
      <c r="I203" s="954">
        <f>Tabla1[[#This Row],[PVP (SIN IVA)]]-(Tabla1[[#This Row],[PVP (SIN IVA)]]*0.4)</f>
        <v>27.363420000000001</v>
      </c>
      <c r="J203" s="951" t="s">
        <v>6666</v>
      </c>
      <c r="K203" s="951"/>
      <c r="L203" s="951"/>
      <c r="M203" s="951"/>
    </row>
    <row r="204" spans="1:13" ht="15" customHeight="1">
      <c r="A204" s="961" t="s">
        <v>7193</v>
      </c>
      <c r="B204" s="949"/>
      <c r="C204" s="953"/>
      <c r="D204" s="962"/>
      <c r="E204" s="951"/>
      <c r="F204" s="952" t="s">
        <v>7194</v>
      </c>
      <c r="G204" s="953" t="s">
        <v>6645</v>
      </c>
      <c r="H204" s="954">
        <v>66.738500000000002</v>
      </c>
      <c r="I204" s="954">
        <f>Tabla1[[#This Row],[PVP (SIN IVA)]]-(Tabla1[[#This Row],[PVP (SIN IVA)]]*0.4)</f>
        <v>40.043099999999995</v>
      </c>
      <c r="J204" s="951" t="s">
        <v>6666</v>
      </c>
      <c r="K204" s="951"/>
      <c r="L204" s="951"/>
      <c r="M204" s="955" t="s">
        <v>6554</v>
      </c>
    </row>
    <row r="205" spans="1:13" ht="15" customHeight="1">
      <c r="A205" s="961" t="s">
        <v>7195</v>
      </c>
      <c r="B205" s="949" t="s">
        <v>7196</v>
      </c>
      <c r="C205" s="959"/>
      <c r="D205" s="959"/>
      <c r="E205" s="951" t="s">
        <v>7197</v>
      </c>
      <c r="F205" s="952" t="s">
        <v>7198</v>
      </c>
      <c r="G205" s="953" t="s">
        <v>6645</v>
      </c>
      <c r="H205" s="954">
        <v>109.51200000000001</v>
      </c>
      <c r="I205" s="954">
        <f>Tabla1[[#This Row],[PVP (SIN IVA)]]-(Tabla1[[#This Row],[PVP (SIN IVA)]]*0.4)</f>
        <v>65.7072</v>
      </c>
      <c r="J205" s="951" t="s">
        <v>1936</v>
      </c>
      <c r="K205" s="951" t="str">
        <f>_xlfn.CONCAT(A205,F205,J205,)</f>
        <v>VARTAA15BATERIA 12V 40AH 330A +I 187X127X22 - MouseMouse</v>
      </c>
      <c r="L205" s="951"/>
      <c r="M205" s="955"/>
    </row>
    <row r="206" spans="1:13" ht="15" customHeight="1">
      <c r="A206" s="961" t="s">
        <v>7199</v>
      </c>
      <c r="B206" s="949"/>
      <c r="C206" s="953"/>
      <c r="D206" s="962"/>
      <c r="E206" s="951"/>
      <c r="F206" s="952" t="s">
        <v>7200</v>
      </c>
      <c r="G206" s="953" t="s">
        <v>6645</v>
      </c>
      <c r="H206" s="954">
        <v>6130.0004400000007</v>
      </c>
      <c r="I206" s="954">
        <f>Tabla1[[#This Row],[PVP (SIN IVA)]]-(Tabla1[[#This Row],[PVP (SIN IVA)]]*0.4)</f>
        <v>3678.0002640000002</v>
      </c>
      <c r="J206" s="951" t="s">
        <v>6666</v>
      </c>
      <c r="K206" s="951" t="str">
        <f>CONCATENATE(Precios!$A1976,Precios!$F1976,Precios!$J1976)</f>
        <v>5526102-Q0001Pasamanos de techoT1/T2</v>
      </c>
      <c r="L206" s="951"/>
      <c r="M206" s="955" t="s">
        <v>6554</v>
      </c>
    </row>
    <row r="207" spans="1:13" ht="15" customHeight="1">
      <c r="A207" s="961" t="s">
        <v>7201</v>
      </c>
      <c r="B207" s="949" t="s">
        <v>7202</v>
      </c>
      <c r="C207" s="959"/>
      <c r="D207" s="959"/>
      <c r="E207" s="951" t="s">
        <v>7203</v>
      </c>
      <c r="F207" s="952" t="s">
        <v>7204</v>
      </c>
      <c r="G207" s="953" t="s">
        <v>6645</v>
      </c>
      <c r="H207" s="954">
        <v>71.498700000000014</v>
      </c>
      <c r="I207" s="954">
        <f>Tabla1[[#This Row],[PVP (SIN IVA)]]-(Tabla1[[#This Row],[PVP (SIN IVA)]]*0.4)</f>
        <v>42.899220000000007</v>
      </c>
      <c r="J207" s="951" t="s">
        <v>1935</v>
      </c>
      <c r="K207" s="951" t="str">
        <f>_xlfn.CONCAT(A207,F207,J207,)</f>
        <v>BWP1412SEBatería Aux. 12V12AH Mini 150x100x100Mini</v>
      </c>
      <c r="L207" s="951"/>
      <c r="M207" s="955"/>
    </row>
    <row r="208" spans="1:13" ht="15" customHeight="1">
      <c r="A208" s="969" t="s">
        <v>7205</v>
      </c>
      <c r="B208" s="970" t="s">
        <v>7206</v>
      </c>
      <c r="C208" s="962" t="s">
        <v>7207</v>
      </c>
      <c r="D208" s="959" t="s">
        <v>7208</v>
      </c>
      <c r="E208" s="951" t="s">
        <v>7203</v>
      </c>
      <c r="F208" s="952" t="s">
        <v>7204</v>
      </c>
      <c r="G208" s="953" t="s">
        <v>6645</v>
      </c>
      <c r="H208" s="954">
        <v>46.332000000000008</v>
      </c>
      <c r="I208" s="954">
        <f>Tabla1[[#This Row],[PVP (SIN IVA)]]-(Tabla1[[#This Row],[PVP (SIN IVA)]]*0.4)</f>
        <v>27.799200000000003</v>
      </c>
      <c r="J208" s="951" t="s">
        <v>1935</v>
      </c>
      <c r="K208" s="951" t="str">
        <f>_xlfn.CONCAT(A208,F208,J208,)</f>
        <v>3703010-U20Batería Aux. 12V12AH Mini 150x100x100Mini</v>
      </c>
      <c r="L208" s="951"/>
      <c r="M208" s="955"/>
    </row>
    <row r="209" spans="1:13" ht="15" customHeight="1">
      <c r="A209" s="961" t="s">
        <v>5775</v>
      </c>
      <c r="B209" s="949">
        <v>8435596676445</v>
      </c>
      <c r="C209" s="959"/>
      <c r="D209" s="959"/>
      <c r="E209" s="951" t="s">
        <v>7209</v>
      </c>
      <c r="F209" s="952" t="s">
        <v>7210</v>
      </c>
      <c r="G209" s="953" t="s">
        <v>6645</v>
      </c>
      <c r="H209" s="954">
        <v>82.134</v>
      </c>
      <c r="I209" s="954">
        <f>Tabla1[[#This Row],[PVP (SIN IVA)]]-(Tabla1[[#This Row],[PVP (SIN IVA)]]*0.4)</f>
        <v>49.2804</v>
      </c>
      <c r="J209" s="951" t="s">
        <v>7211</v>
      </c>
      <c r="K209" s="951" t="str">
        <f>_xlfn.CONCAT(A209,F209,J209,)</f>
        <v>RECUBC6DZM20Batería Aux. AMG12V20AH LightLight</v>
      </c>
      <c r="L209" s="951"/>
      <c r="M209" s="955"/>
    </row>
    <row r="210" spans="1:13" ht="15" customHeight="1">
      <c r="A210" s="969" t="s">
        <v>6086</v>
      </c>
      <c r="B210" s="970" t="s">
        <v>7212</v>
      </c>
      <c r="C210" s="962" t="s">
        <v>7213</v>
      </c>
      <c r="D210" s="959"/>
      <c r="E210" s="951" t="s">
        <v>7209</v>
      </c>
      <c r="F210" s="952" t="s">
        <v>7214</v>
      </c>
      <c r="G210" s="953" t="s">
        <v>6645</v>
      </c>
      <c r="H210" s="954">
        <v>92.664000000000016</v>
      </c>
      <c r="I210" s="954">
        <f>Tabla1[[#This Row],[PVP (SIN IVA)]]-(Tabla1[[#This Row],[PVP (SIN IVA)]]*0.4)</f>
        <v>55.598400000000005</v>
      </c>
      <c r="J210" s="951" t="s">
        <v>7211</v>
      </c>
      <c r="K210" s="951" t="str">
        <f>_xlfn.CONCAT(A210,F210,J210,)</f>
        <v>3703010-U11Batería Aux. AMG12V20AH Light -RECUB6EVF20Light</v>
      </c>
      <c r="L210" s="951"/>
      <c r="M210" s="955"/>
    </row>
    <row r="211" spans="1:13" ht="15" customHeight="1">
      <c r="A211" s="948" t="s">
        <v>7215</v>
      </c>
      <c r="B211" s="949">
        <v>8435596600174</v>
      </c>
      <c r="C211" s="950"/>
      <c r="D211" s="950"/>
      <c r="E211" s="951" t="s">
        <v>7216</v>
      </c>
      <c r="F211" s="952" t="s">
        <v>7217</v>
      </c>
      <c r="G211" s="953" t="s">
        <v>6645</v>
      </c>
      <c r="H211" s="954">
        <v>90.296999999999997</v>
      </c>
      <c r="I211" s="954">
        <f>Tabla1[[#This Row],[PVP (SIN IVA)]]-(Tabla1[[#This Row],[PVP (SIN IVA)]]*0.4)</f>
        <v>54.178199999999997</v>
      </c>
      <c r="J211" s="951" t="s">
        <v>7211</v>
      </c>
      <c r="K211" s="951" t="s">
        <v>7218</v>
      </c>
      <c r="L211" s="951" t="s">
        <v>7219</v>
      </c>
      <c r="M211" s="955" t="s">
        <v>6554</v>
      </c>
    </row>
    <row r="212" spans="1:13" ht="15" customHeight="1">
      <c r="A212" s="948" t="s">
        <v>3074</v>
      </c>
      <c r="B212" s="949">
        <v>8435596628321</v>
      </c>
      <c r="C212" s="950"/>
      <c r="D212" s="950"/>
      <c r="E212" s="951" t="s">
        <v>2883</v>
      </c>
      <c r="F212" s="952" t="s">
        <v>7220</v>
      </c>
      <c r="G212" s="953" t="s">
        <v>7221</v>
      </c>
      <c r="H212" s="954">
        <v>2738.0565000000001</v>
      </c>
      <c r="I212" s="954">
        <f>Tabla1[[#This Row],[PVP (SIN IVA)]]-(Tabla1[[#This Row],[PVP (SIN IVA)]]*0.4)</f>
        <v>1642.8339000000001</v>
      </c>
      <c r="J212" s="951" t="s">
        <v>7222</v>
      </c>
      <c r="K212" s="951" t="s">
        <v>7223</v>
      </c>
      <c r="L212" s="951" t="s">
        <v>7224</v>
      </c>
      <c r="M212" s="955" t="s">
        <v>6554</v>
      </c>
    </row>
    <row r="213" spans="1:13" ht="15" customHeight="1">
      <c r="A213" s="948" t="s">
        <v>2884</v>
      </c>
      <c r="B213" s="949">
        <v>8435596607548</v>
      </c>
      <c r="C213" s="950"/>
      <c r="D213" s="950"/>
      <c r="E213" s="951" t="s">
        <v>2883</v>
      </c>
      <c r="F213" s="952" t="s">
        <v>7225</v>
      </c>
      <c r="G213" s="953" t="s">
        <v>7221</v>
      </c>
      <c r="H213" s="954">
        <v>4696.9984799999993</v>
      </c>
      <c r="I213" s="954">
        <f>Tabla1[[#This Row],[PVP (SIN IVA)]]-(Tabla1[[#This Row],[PVP (SIN IVA)]]*0.4)</f>
        <v>2818.1990879999994</v>
      </c>
      <c r="J213" s="951" t="s">
        <v>6560</v>
      </c>
      <c r="K213" s="951" t="s">
        <v>7226</v>
      </c>
      <c r="L213" s="951" t="s">
        <v>7227</v>
      </c>
      <c r="M213" s="955" t="s">
        <v>6554</v>
      </c>
    </row>
    <row r="214" spans="1:13" ht="15" customHeight="1">
      <c r="A214" s="948" t="s">
        <v>3926</v>
      </c>
      <c r="B214" s="949">
        <v>8435596603304</v>
      </c>
      <c r="C214" s="950"/>
      <c r="D214" s="950"/>
      <c r="E214" s="951" t="s">
        <v>7228</v>
      </c>
      <c r="F214" s="952" t="s">
        <v>7229</v>
      </c>
      <c r="G214" s="953" t="s">
        <v>7221</v>
      </c>
      <c r="H214" s="954">
        <v>4696.9984799999993</v>
      </c>
      <c r="I214" s="954">
        <f>Tabla1[[#This Row],[PVP (SIN IVA)]]-(Tabla1[[#This Row],[PVP (SIN IVA)]]*0.4)</f>
        <v>2818.1990879999994</v>
      </c>
      <c r="J214" s="951" t="s">
        <v>6589</v>
      </c>
      <c r="K214" s="951" t="s">
        <v>7230</v>
      </c>
      <c r="L214" s="951" t="s">
        <v>7231</v>
      </c>
      <c r="M214" s="955" t="s">
        <v>6554</v>
      </c>
    </row>
    <row r="215" spans="1:13" ht="15" customHeight="1">
      <c r="A215" s="963" t="s">
        <v>7232</v>
      </c>
      <c r="B215" s="949"/>
      <c r="C215" s="959"/>
      <c r="D215" s="959"/>
      <c r="E215" s="951" t="s">
        <v>7233</v>
      </c>
      <c r="F215" s="952" t="s">
        <v>7234</v>
      </c>
      <c r="G215" s="953" t="s">
        <v>7221</v>
      </c>
      <c r="H215" s="954">
        <v>4696.9984799999993</v>
      </c>
      <c r="I215" s="954">
        <f>Tabla1[[#This Row],[PVP (SIN IVA)]]-(Tabla1[[#This Row],[PVP (SIN IVA)]]*0.4)</f>
        <v>2818.1990879999994</v>
      </c>
      <c r="J215" s="951" t="s">
        <v>6589</v>
      </c>
      <c r="K215" s="951" t="str">
        <f>_xlfn.CONCAT(A215,F215,J215,)</f>
        <v>2101010-R1121Batería de alimentación (Batería de litio) carga Rapida TianhongLIGHT2020, LIGHT2021</v>
      </c>
      <c r="L215" s="951"/>
      <c r="M215" s="955"/>
    </row>
    <row r="216" spans="1:13" ht="15" customHeight="1">
      <c r="A216" s="948" t="s">
        <v>7235</v>
      </c>
      <c r="B216" s="949">
        <v>8435596610517</v>
      </c>
      <c r="C216" s="950"/>
      <c r="D216" s="950"/>
      <c r="E216" s="951" t="s">
        <v>7236</v>
      </c>
      <c r="F216" s="952" t="s">
        <v>7237</v>
      </c>
      <c r="G216" s="953" t="s">
        <v>6645</v>
      </c>
      <c r="H216" s="954">
        <v>82.296000000000006</v>
      </c>
      <c r="I216" s="954">
        <f>Tabla1[[#This Row],[PVP (SIN IVA)]]-(Tabla1[[#This Row],[PVP (SIN IVA)]]*0.4)</f>
        <v>49.377600000000001</v>
      </c>
      <c r="J216" s="951" t="s">
        <v>1936</v>
      </c>
      <c r="K216" s="951" t="s">
        <v>7238</v>
      </c>
      <c r="L216" s="951" t="s">
        <v>7239</v>
      </c>
      <c r="M216" s="955" t="s">
        <v>6554</v>
      </c>
    </row>
    <row r="217" spans="1:13" ht="15" customHeight="1">
      <c r="A217" s="948" t="s">
        <v>7240</v>
      </c>
      <c r="B217" s="949">
        <v>8435596610548</v>
      </c>
      <c r="C217" s="950"/>
      <c r="D217" s="950"/>
      <c r="E217" s="951" t="s">
        <v>7241</v>
      </c>
      <c r="F217" s="952" t="s">
        <v>7242</v>
      </c>
      <c r="G217" s="953" t="s">
        <v>6645</v>
      </c>
      <c r="H217" s="954">
        <v>109.72800000000001</v>
      </c>
      <c r="I217" s="954">
        <f>Tabla1[[#This Row],[PVP (SIN IVA)]]-(Tabla1[[#This Row],[PVP (SIN IVA)]]*0.4)</f>
        <v>65.836800000000011</v>
      </c>
      <c r="J217" s="951" t="s">
        <v>1936</v>
      </c>
      <c r="K217" s="951" t="s">
        <v>7243</v>
      </c>
      <c r="L217" s="951" t="s">
        <v>7244</v>
      </c>
      <c r="M217" s="955" t="s">
        <v>6554</v>
      </c>
    </row>
    <row r="218" spans="1:13" ht="15" customHeight="1">
      <c r="A218" s="948" t="s">
        <v>4714</v>
      </c>
      <c r="B218" s="949">
        <v>8435596610135</v>
      </c>
      <c r="C218" s="950"/>
      <c r="D218" s="950"/>
      <c r="E218" s="951" t="s">
        <v>7245</v>
      </c>
      <c r="F218" s="952" t="s">
        <v>7246</v>
      </c>
      <c r="G218" s="953" t="s">
        <v>6645</v>
      </c>
      <c r="H218" s="954">
        <v>147.91047488712002</v>
      </c>
      <c r="I218" s="954">
        <f>Tabla1[[#This Row],[PVP (SIN IVA)]]-(Tabla1[[#This Row],[PVP (SIN IVA)]]*0.4)</f>
        <v>88.746284932272005</v>
      </c>
      <c r="J218" s="951" t="s">
        <v>1936</v>
      </c>
      <c r="K218" s="951" t="s">
        <v>7247</v>
      </c>
      <c r="L218" s="951" t="s">
        <v>7248</v>
      </c>
      <c r="M218" s="955" t="s">
        <v>6554</v>
      </c>
    </row>
    <row r="219" spans="1:13" ht="15" customHeight="1">
      <c r="A219" s="957" t="s">
        <v>7249</v>
      </c>
      <c r="B219" s="958" t="s">
        <v>7250</v>
      </c>
      <c r="C219" s="959"/>
      <c r="D219" s="959"/>
      <c r="E219" s="951" t="s">
        <v>7251</v>
      </c>
      <c r="F219" s="952" t="s">
        <v>7252</v>
      </c>
      <c r="G219" s="953" t="s">
        <v>6645</v>
      </c>
      <c r="H219" s="954">
        <v>68.397120000000015</v>
      </c>
      <c r="I219" s="954">
        <f>Tabla1[[#This Row],[PVP (SIN IVA)]]-(Tabla1[[#This Row],[PVP (SIN IVA)]]*0.4)</f>
        <v>41.038272000000006</v>
      </c>
      <c r="J219" s="960" t="s">
        <v>6567</v>
      </c>
      <c r="K219" s="951" t="str">
        <f>_xlfn.CONCAT(A219,F219,J219,)</f>
        <v>3700010-Q0001Batería de plomo-ácido (fuente de alimentación auxiliar) 12V/45AhT1/T2</v>
      </c>
      <c r="L219" s="951"/>
      <c r="M219" s="955" t="s">
        <v>6554</v>
      </c>
    </row>
    <row r="220" spans="1:13" ht="15" customHeight="1">
      <c r="A220" s="948">
        <v>1001020301140020</v>
      </c>
      <c r="B220" s="949">
        <v>8435596617592</v>
      </c>
      <c r="C220" s="950"/>
      <c r="D220" s="950"/>
      <c r="E220" s="951" t="s">
        <v>7253</v>
      </c>
      <c r="F220" s="952" t="s">
        <v>6076</v>
      </c>
      <c r="G220" s="953" t="s">
        <v>7221</v>
      </c>
      <c r="H220" s="954">
        <v>16134.565765572117</v>
      </c>
      <c r="I220" s="954">
        <f>Tabla1[[#This Row],[PVP (SIN IVA)]]-(Tabla1[[#This Row],[PVP (SIN IVA)]]*0.4)</f>
        <v>9680.7394593432691</v>
      </c>
      <c r="J220" s="951" t="s">
        <v>1936</v>
      </c>
      <c r="K220" s="951" t="s">
        <v>7254</v>
      </c>
      <c r="L220" s="951" t="s">
        <v>7255</v>
      </c>
      <c r="M220" s="955" t="s">
        <v>6554</v>
      </c>
    </row>
    <row r="221" spans="1:13" ht="15" customHeight="1">
      <c r="A221" s="957" t="s">
        <v>7256</v>
      </c>
      <c r="B221" s="958" t="s">
        <v>7257</v>
      </c>
      <c r="C221" s="959"/>
      <c r="D221" s="959"/>
      <c r="E221" s="951" t="s">
        <v>7258</v>
      </c>
      <c r="F221" s="952" t="s">
        <v>7259</v>
      </c>
      <c r="G221" s="953" t="s">
        <v>5712</v>
      </c>
      <c r="H221" s="954">
        <v>0.53975000000000006</v>
      </c>
      <c r="I221" s="954">
        <f>Tabla1[[#This Row],[PVP (SIN IVA)]]-(Tabla1[[#This Row],[PVP (SIN IVA)]]*0.4)</f>
        <v>0.32385000000000003</v>
      </c>
      <c r="J221" s="960" t="s">
        <v>6567</v>
      </c>
      <c r="K221" s="951" t="str">
        <f>_xlfn.CONCAT(A221,F221,J221,)</f>
        <v>6705112-Q0001Biela de control del cilindro de cerradura de puerta corredera T1/T2</v>
      </c>
      <c r="L221" s="951"/>
      <c r="M221" s="955" t="s">
        <v>6554</v>
      </c>
    </row>
    <row r="222" spans="1:13" ht="15" customHeight="1">
      <c r="A222" s="948" t="s">
        <v>2465</v>
      </c>
      <c r="B222" s="949">
        <v>8435596605490</v>
      </c>
      <c r="C222" s="950"/>
      <c r="D222" s="950"/>
      <c r="E222" s="951" t="s">
        <v>2464</v>
      </c>
      <c r="F222" s="952" t="s">
        <v>4236</v>
      </c>
      <c r="G222" s="953" t="s">
        <v>5712</v>
      </c>
      <c r="H222" s="954">
        <v>9.1571973804050977</v>
      </c>
      <c r="I222" s="954">
        <f>Tabla1[[#This Row],[PVP (SIN IVA)]]-(Tabla1[[#This Row],[PVP (SIN IVA)]]*0.4)</f>
        <v>5.4943184282430586</v>
      </c>
      <c r="J222" s="951" t="s">
        <v>6702</v>
      </c>
      <c r="K222" s="951" t="s">
        <v>7260</v>
      </c>
      <c r="L222" s="951" t="s">
        <v>7261</v>
      </c>
      <c r="M222" s="955" t="s">
        <v>6554</v>
      </c>
    </row>
    <row r="223" spans="1:13" ht="15" customHeight="1">
      <c r="A223" s="948" t="s">
        <v>2449</v>
      </c>
      <c r="B223" s="949">
        <v>8435596608293</v>
      </c>
      <c r="C223" s="950"/>
      <c r="D223" s="950"/>
      <c r="E223" s="951" t="s">
        <v>5088</v>
      </c>
      <c r="F223" s="952" t="s">
        <v>5114</v>
      </c>
      <c r="G223" s="953" t="s">
        <v>5712</v>
      </c>
      <c r="H223" s="954">
        <v>10.60307065099537</v>
      </c>
      <c r="I223" s="954">
        <f>Tabla1[[#This Row],[PVP (SIN IVA)]]-(Tabla1[[#This Row],[PVP (SIN IVA)]]*0.4)</f>
        <v>6.3618423905972223</v>
      </c>
      <c r="J223" s="951" t="s">
        <v>6560</v>
      </c>
      <c r="K223" s="951" t="s">
        <v>7262</v>
      </c>
      <c r="L223" s="951" t="s">
        <v>7263</v>
      </c>
      <c r="M223" s="955" t="s">
        <v>6554</v>
      </c>
    </row>
    <row r="224" spans="1:13" ht="15" customHeight="1">
      <c r="A224" s="948" t="s">
        <v>7264</v>
      </c>
      <c r="B224" s="949">
        <v>8435596612825</v>
      </c>
      <c r="C224" s="950"/>
      <c r="D224" s="950"/>
      <c r="E224" s="951" t="s">
        <v>7265</v>
      </c>
      <c r="F224" s="952" t="s">
        <v>7266</v>
      </c>
      <c r="G224" s="953" t="s">
        <v>5712</v>
      </c>
      <c r="H224" s="954">
        <v>13.335000000000001</v>
      </c>
      <c r="I224" s="954">
        <f>Tabla1[[#This Row],[PVP (SIN IVA)]]-(Tabla1[[#This Row],[PVP (SIN IVA)]]*0.4)</f>
        <v>8.0010000000000012</v>
      </c>
      <c r="J224" s="951" t="s">
        <v>1936</v>
      </c>
      <c r="K224" s="951" t="s">
        <v>7267</v>
      </c>
      <c r="L224" s="951" t="s">
        <v>7268</v>
      </c>
      <c r="M224" s="955" t="s">
        <v>6554</v>
      </c>
    </row>
    <row r="225" spans="1:13" ht="15" customHeight="1">
      <c r="A225" s="961" t="s">
        <v>7269</v>
      </c>
      <c r="B225" s="949"/>
      <c r="C225" s="953"/>
      <c r="D225" s="962"/>
      <c r="E225" s="951"/>
      <c r="F225" s="952" t="s">
        <v>7270</v>
      </c>
      <c r="G225" s="953" t="s">
        <v>5712</v>
      </c>
      <c r="H225" s="954">
        <v>16.224250000000001</v>
      </c>
      <c r="I225" s="954">
        <f>Tabla1[[#This Row],[PVP (SIN IVA)]]-(Tabla1[[#This Row],[PVP (SIN IVA)]]*0.4)</f>
        <v>9.7345500000000005</v>
      </c>
      <c r="J225" s="951" t="s">
        <v>6666</v>
      </c>
      <c r="K225" s="951" t="str">
        <f>CONCATENATE(Precios!$A2036,Precios!$F2036,Precios!$J2036)</f>
        <v>3421024-R1011Perno de pasoLIGHT2020, LIGHT2021</v>
      </c>
      <c r="L225" s="951"/>
      <c r="M225" s="955" t="s">
        <v>6554</v>
      </c>
    </row>
    <row r="226" spans="1:13" ht="15" customHeight="1">
      <c r="A226" s="961" t="s">
        <v>7271</v>
      </c>
      <c r="B226" s="949"/>
      <c r="C226" s="953"/>
      <c r="D226" s="962"/>
      <c r="E226" s="951"/>
      <c r="F226" s="952" t="s">
        <v>7272</v>
      </c>
      <c r="G226" s="953" t="s">
        <v>5712</v>
      </c>
      <c r="H226" s="954">
        <v>24.542749999999998</v>
      </c>
      <c r="I226" s="954">
        <f>Tabla1[[#This Row],[PVP (SIN IVA)]]-(Tabla1[[#This Row],[PVP (SIN IVA)]]*0.4)</f>
        <v>14.725649999999998</v>
      </c>
      <c r="J226" s="951" t="s">
        <v>6666</v>
      </c>
      <c r="K226" s="951" t="str">
        <f>CONCATENATE(Precios!$A2035,Precios!$F2035,Precios!$J2035)</f>
        <v>3501039-R1001Perno de montaje del disco de freno 24LIGHT2020, LIGHT2021</v>
      </c>
      <c r="L226" s="951"/>
      <c r="M226" s="955" t="s">
        <v>6554</v>
      </c>
    </row>
    <row r="227" spans="1:13" ht="15" customHeight="1">
      <c r="A227" s="961">
        <v>10494</v>
      </c>
      <c r="B227" s="949"/>
      <c r="C227" s="962"/>
      <c r="D227" s="962"/>
      <c r="E227" s="951"/>
      <c r="F227" s="952" t="s">
        <v>7273</v>
      </c>
      <c r="G227" s="953" t="s">
        <v>5712</v>
      </c>
      <c r="H227" s="954">
        <v>14.001749999999999</v>
      </c>
      <c r="I227" s="954">
        <f>Tabla1[[#This Row],[PVP (SIN IVA)]]-(Tabla1[[#This Row],[PVP (SIN IVA)]]*0.4)</f>
        <v>8.4010499999999997</v>
      </c>
      <c r="J227" s="951" t="s">
        <v>6666</v>
      </c>
      <c r="K227" s="951" t="str">
        <f>CONCATENATE(Precios!$A2062,Precios!$F2062,Precios!$J2062)</f>
        <v>2801491-Q0001-DYPernos de montaje del amortiguador traseroT2</v>
      </c>
      <c r="L227" s="951"/>
      <c r="M227" s="955" t="s">
        <v>6554</v>
      </c>
    </row>
    <row r="228" spans="1:13" ht="15" customHeight="1">
      <c r="A228" s="957" t="s">
        <v>7274</v>
      </c>
      <c r="B228" s="958" t="s">
        <v>7275</v>
      </c>
      <c r="C228" s="959"/>
      <c r="D228" s="959"/>
      <c r="E228" s="951" t="s">
        <v>7276</v>
      </c>
      <c r="F228" s="952" t="s">
        <v>7277</v>
      </c>
      <c r="G228" s="953" t="s">
        <v>5712</v>
      </c>
      <c r="H228" s="954">
        <v>0.34924999999999995</v>
      </c>
      <c r="I228" s="954">
        <f>Tabla1[[#This Row],[PVP (SIN IVA)]]-(Tabla1[[#This Row],[PVP (SIN IVA)]]*0.4)</f>
        <v>0.20954999999999996</v>
      </c>
      <c r="J228" s="960" t="s">
        <v>6567</v>
      </c>
      <c r="K228" s="951" t="str">
        <f>_xlfn.CONCAT(A228,F228,J228,)</f>
        <v>5532116-Q0001Bloque de ajuste de límite de puerta T1/T2</v>
      </c>
      <c r="L228" s="951"/>
      <c r="M228" s="955" t="s">
        <v>6554</v>
      </c>
    </row>
    <row r="229" spans="1:13" ht="15" customHeight="1">
      <c r="A229" s="957" t="s">
        <v>7278</v>
      </c>
      <c r="B229" s="958" t="s">
        <v>7279</v>
      </c>
      <c r="C229" s="959"/>
      <c r="D229" s="959"/>
      <c r="E229" s="951" t="s">
        <v>7280</v>
      </c>
      <c r="F229" s="952" t="s">
        <v>7281</v>
      </c>
      <c r="G229" s="953" t="s">
        <v>5712</v>
      </c>
      <c r="H229" s="954">
        <v>6.3500000000000001E-2</v>
      </c>
      <c r="I229" s="954">
        <f>Tabla1[[#This Row],[PVP (SIN IVA)]]-(Tabla1[[#This Row],[PVP (SIN IVA)]]*0.4)</f>
        <v>3.8099999999999995E-2</v>
      </c>
      <c r="J229" s="951" t="s">
        <v>6629</v>
      </c>
      <c r="K229" s="951" t="str">
        <f>_xlfn.CONCAT(A229,F229,J229,)</f>
        <v>5532114-Q0001Bloque de amortiguación de la cubierta del puerto de cargaT1</v>
      </c>
      <c r="L229" s="951"/>
      <c r="M229" s="955" t="s">
        <v>6554</v>
      </c>
    </row>
    <row r="230" spans="1:13" ht="15" customHeight="1">
      <c r="A230" s="957" t="s">
        <v>7282</v>
      </c>
      <c r="B230" s="958" t="s">
        <v>7283</v>
      </c>
      <c r="C230" s="959"/>
      <c r="D230" s="959"/>
      <c r="E230" s="951" t="s">
        <v>7280</v>
      </c>
      <c r="F230" s="952" t="s">
        <v>7281</v>
      </c>
      <c r="G230" s="953" t="s">
        <v>5712</v>
      </c>
      <c r="H230" s="954">
        <v>6.3500000000000001E-2</v>
      </c>
      <c r="I230" s="954">
        <f>Tabla1[[#This Row],[PVP (SIN IVA)]]-(Tabla1[[#This Row],[PVP (SIN IVA)]]*0.4)</f>
        <v>3.8099999999999995E-2</v>
      </c>
      <c r="J230" s="951" t="s">
        <v>6602</v>
      </c>
      <c r="K230" s="951" t="str">
        <f>_xlfn.CONCAT(A230,F230,J230,)</f>
        <v>5532114-Q0006Bloque de amortiguación de la cubierta del puerto de cargaT2</v>
      </c>
      <c r="L230" s="951"/>
      <c r="M230" s="955" t="s">
        <v>6554</v>
      </c>
    </row>
    <row r="231" spans="1:13" ht="15" customHeight="1">
      <c r="A231" s="957" t="s">
        <v>7284</v>
      </c>
      <c r="B231" s="958" t="s">
        <v>7285</v>
      </c>
      <c r="C231" s="959"/>
      <c r="D231" s="959"/>
      <c r="E231" s="951" t="s">
        <v>7286</v>
      </c>
      <c r="F231" s="952" t="s">
        <v>7287</v>
      </c>
      <c r="G231" s="953" t="s">
        <v>5712</v>
      </c>
      <c r="H231" s="954">
        <v>0.53975000000000006</v>
      </c>
      <c r="I231" s="954">
        <f>Tabla1[[#This Row],[PVP (SIN IVA)]]-(Tabla1[[#This Row],[PVP (SIN IVA)]]*0.4)</f>
        <v>0.32385000000000003</v>
      </c>
      <c r="J231" s="951" t="s">
        <v>6602</v>
      </c>
      <c r="K231" s="951" t="str">
        <f>_xlfn.CONCAT(A231,F231,J231,)</f>
        <v>5532117-Q0001Bloque de amortiguación de límite de capóT2</v>
      </c>
      <c r="L231" s="951"/>
      <c r="M231" s="955" t="s">
        <v>6554</v>
      </c>
    </row>
    <row r="232" spans="1:13" ht="15" customHeight="1">
      <c r="A232" s="948" t="s">
        <v>7288</v>
      </c>
      <c r="B232" s="949">
        <v>8435596623883</v>
      </c>
      <c r="C232" s="950" t="s">
        <v>3504</v>
      </c>
      <c r="D232" s="950"/>
      <c r="E232" s="951" t="e">
        <v>#NAME?</v>
      </c>
      <c r="F232" s="952" t="s">
        <v>7289</v>
      </c>
      <c r="G232" s="953" t="s">
        <v>5712</v>
      </c>
      <c r="H232" s="954">
        <v>4.3583614575459828</v>
      </c>
      <c r="I232" s="954">
        <f>Tabla1[[#This Row],[PVP (SIN IVA)]]-(Tabla1[[#This Row],[PVP (SIN IVA)]]*0.4)</f>
        <v>2.6150168745275897</v>
      </c>
      <c r="J232" s="951" t="s">
        <v>1938</v>
      </c>
      <c r="K232" s="951" t="s">
        <v>7290</v>
      </c>
      <c r="L232" s="951" t="e">
        <v>#NAME?</v>
      </c>
      <c r="M232" s="955" t="s">
        <v>6554</v>
      </c>
    </row>
    <row r="233" spans="1:13" ht="15" customHeight="1">
      <c r="A233" s="948" t="s">
        <v>7291</v>
      </c>
      <c r="B233" s="949">
        <v>8435596623586</v>
      </c>
      <c r="C233" s="950" t="s">
        <v>3555</v>
      </c>
      <c r="D233" s="950"/>
      <c r="E233" s="951" t="e">
        <v>#NAME?</v>
      </c>
      <c r="F233" s="952" t="s">
        <v>7292</v>
      </c>
      <c r="G233" s="953" t="s">
        <v>5712</v>
      </c>
      <c r="H233" s="954">
        <v>0.38569570420760896</v>
      </c>
      <c r="I233" s="954">
        <f>Tabla1[[#This Row],[PVP (SIN IVA)]]-(Tabla1[[#This Row],[PVP (SIN IVA)]]*0.4)</f>
        <v>0.23141742252456537</v>
      </c>
      <c r="J233" s="951" t="s">
        <v>1938</v>
      </c>
      <c r="K233" s="951" t="s">
        <v>7293</v>
      </c>
      <c r="L233" s="951" t="e">
        <v>#NAME?</v>
      </c>
      <c r="M233" s="955" t="s">
        <v>6554</v>
      </c>
    </row>
    <row r="234" spans="1:13" ht="15" customHeight="1">
      <c r="A234" s="957" t="s">
        <v>7294</v>
      </c>
      <c r="B234" s="958" t="s">
        <v>7295</v>
      </c>
      <c r="C234" s="959"/>
      <c r="D234" s="959"/>
      <c r="E234" s="951" t="s">
        <v>7296</v>
      </c>
      <c r="F234" s="952" t="s">
        <v>7297</v>
      </c>
      <c r="G234" s="953" t="s">
        <v>5712</v>
      </c>
      <c r="H234" s="954">
        <v>0</v>
      </c>
      <c r="I234" s="954">
        <f>Tabla1[[#This Row],[PVP (SIN IVA)]]-(Tabla1[[#This Row],[PVP (SIN IVA)]]*0.4)</f>
        <v>0</v>
      </c>
      <c r="J234" s="951" t="s">
        <v>6567</v>
      </c>
      <c r="K234" s="951" t="str">
        <f>_xlfn.CONCAT(A234,F234,J234,)</f>
        <v>3101204-Q0001bloque de equilibrioT1/T2</v>
      </c>
      <c r="L234" s="951"/>
      <c r="M234" s="955" t="s">
        <v>6554</v>
      </c>
    </row>
    <row r="235" spans="1:13" ht="15" customHeight="1">
      <c r="A235" s="957" t="s">
        <v>7298</v>
      </c>
      <c r="B235" s="958" t="s">
        <v>7299</v>
      </c>
      <c r="C235" s="959"/>
      <c r="D235" s="959"/>
      <c r="E235" s="951" t="s">
        <v>7300</v>
      </c>
      <c r="F235" s="952" t="s">
        <v>7301</v>
      </c>
      <c r="G235" s="953" t="s">
        <v>5712</v>
      </c>
      <c r="H235" s="954">
        <v>0.6984999999999999</v>
      </c>
      <c r="I235" s="954">
        <f>Tabla1[[#This Row],[PVP (SIN IVA)]]-(Tabla1[[#This Row],[PVP (SIN IVA)]]*0.4)</f>
        <v>0.41909999999999992</v>
      </c>
      <c r="J235" s="960" t="s">
        <v>6567</v>
      </c>
      <c r="K235" s="951" t="str">
        <f>_xlfn.CONCAT(A235,F235,J235,)</f>
        <v>5402131-Q0001bloque de esponja evaT1/T2</v>
      </c>
      <c r="L235" s="951"/>
      <c r="M235" s="955" t="s">
        <v>6554</v>
      </c>
    </row>
    <row r="236" spans="1:13" ht="15" customHeight="1">
      <c r="A236" s="957" t="s">
        <v>7302</v>
      </c>
      <c r="B236" s="958" t="s">
        <v>7303</v>
      </c>
      <c r="C236" s="959"/>
      <c r="D236" s="959"/>
      <c r="E236" s="951" t="s">
        <v>7300</v>
      </c>
      <c r="F236" s="952" t="s">
        <v>7301</v>
      </c>
      <c r="G236" s="953" t="s">
        <v>5712</v>
      </c>
      <c r="H236" s="954">
        <v>9.5249999999999987E-2</v>
      </c>
      <c r="I236" s="954">
        <f>Tabla1[[#This Row],[PVP (SIN IVA)]]-(Tabla1[[#This Row],[PVP (SIN IVA)]]*0.4)</f>
        <v>5.7149999999999992E-2</v>
      </c>
      <c r="J236" s="960" t="s">
        <v>6567</v>
      </c>
      <c r="K236" s="951" t="str">
        <f>_xlfn.CONCAT(A236,F236,J236,)</f>
        <v>5402132-Q0001bloque de esponja evaT1/T2</v>
      </c>
      <c r="L236" s="951"/>
      <c r="M236" s="955" t="s">
        <v>6554</v>
      </c>
    </row>
    <row r="237" spans="1:13" ht="15" customHeight="1">
      <c r="A237" s="948" t="s">
        <v>4688</v>
      </c>
      <c r="B237" s="949">
        <v>8435596613136</v>
      </c>
      <c r="C237" s="950"/>
      <c r="D237" s="950"/>
      <c r="E237" s="951" t="s">
        <v>7304</v>
      </c>
      <c r="F237" s="952" t="s">
        <v>7305</v>
      </c>
      <c r="G237" s="953" t="s">
        <v>5712</v>
      </c>
      <c r="H237" s="954">
        <v>19.605366057890251</v>
      </c>
      <c r="I237" s="954">
        <f>Tabla1[[#This Row],[PVP (SIN IVA)]]-(Tabla1[[#This Row],[PVP (SIN IVA)]]*0.4)</f>
        <v>11.763219634734149</v>
      </c>
      <c r="J237" s="951" t="s">
        <v>1936</v>
      </c>
      <c r="K237" s="951" t="s">
        <v>7306</v>
      </c>
      <c r="L237" s="951" t="s">
        <v>7307</v>
      </c>
      <c r="M237" s="955" t="s">
        <v>6554</v>
      </c>
    </row>
    <row r="238" spans="1:13" ht="15" customHeight="1">
      <c r="A238" s="957" t="s">
        <v>7308</v>
      </c>
      <c r="B238" s="958" t="s">
        <v>7309</v>
      </c>
      <c r="C238" s="959"/>
      <c r="D238" s="959"/>
      <c r="E238" s="951" t="s">
        <v>7310</v>
      </c>
      <c r="F238" s="952" t="s">
        <v>7311</v>
      </c>
      <c r="G238" s="953" t="s">
        <v>5712</v>
      </c>
      <c r="H238" s="954">
        <v>2.19075</v>
      </c>
      <c r="I238" s="954">
        <f>Tabla1[[#This Row],[PVP (SIN IVA)]]-(Tabla1[[#This Row],[PVP (SIN IVA)]]*0.4)</f>
        <v>1.3144499999999999</v>
      </c>
      <c r="J238" s="960" t="s">
        <v>6567</v>
      </c>
      <c r="K238" s="951" t="str">
        <f>_xlfn.CONCAT(A238,F238,J238,)</f>
        <v>SLC02Bloque de parachoquesT1/T2</v>
      </c>
      <c r="L238" s="951"/>
      <c r="M238" s="955" t="s">
        <v>6554</v>
      </c>
    </row>
    <row r="239" spans="1:13" ht="15" customHeight="1">
      <c r="A239" s="948" t="s">
        <v>3163</v>
      </c>
      <c r="B239" s="949">
        <v>8435596629144</v>
      </c>
      <c r="C239" s="950"/>
      <c r="D239" s="950"/>
      <c r="E239" s="951" t="s">
        <v>3164</v>
      </c>
      <c r="F239" s="952" t="s">
        <v>7312</v>
      </c>
      <c r="G239" s="953" t="s">
        <v>6645</v>
      </c>
      <c r="H239" s="954">
        <v>28.534202569916861</v>
      </c>
      <c r="I239" s="954">
        <f>Tabla1[[#This Row],[PVP (SIN IVA)]]-(Tabla1[[#This Row],[PVP (SIN IVA)]]*0.4)</f>
        <v>17.120521541950115</v>
      </c>
      <c r="J239" s="951" t="s">
        <v>1938</v>
      </c>
      <c r="K239" s="951" t="s">
        <v>7313</v>
      </c>
      <c r="L239" s="951" t="s">
        <v>7314</v>
      </c>
      <c r="M239" s="955" t="s">
        <v>6554</v>
      </c>
    </row>
    <row r="240" spans="1:13" ht="15" customHeight="1">
      <c r="A240" s="948" t="s">
        <v>2725</v>
      </c>
      <c r="B240" s="949">
        <v>8435596604271</v>
      </c>
      <c r="C240" s="950"/>
      <c r="D240" s="950"/>
      <c r="E240" s="951" t="s">
        <v>4053</v>
      </c>
      <c r="F240" s="952" t="s">
        <v>7315</v>
      </c>
      <c r="G240" s="953" t="s">
        <v>5712</v>
      </c>
      <c r="H240" s="954">
        <v>4.4753220280175263</v>
      </c>
      <c r="I240" s="954">
        <f>Tabla1[[#This Row],[PVP (SIN IVA)]]-(Tabla1[[#This Row],[PVP (SIN IVA)]]*0.4)</f>
        <v>2.6851932168105157</v>
      </c>
      <c r="J240" s="951" t="s">
        <v>6589</v>
      </c>
      <c r="K240" s="951" t="s">
        <v>7316</v>
      </c>
      <c r="L240" s="951" t="s">
        <v>7317</v>
      </c>
      <c r="M240" s="955" t="s">
        <v>6554</v>
      </c>
    </row>
    <row r="241" spans="1:13" ht="15" customHeight="1">
      <c r="A241" s="948" t="s">
        <v>2666</v>
      </c>
      <c r="B241" s="949">
        <v>8435596604110</v>
      </c>
      <c r="C241" s="950"/>
      <c r="D241" s="950"/>
      <c r="E241" s="951" t="s">
        <v>2665</v>
      </c>
      <c r="F241" s="952" t="s">
        <v>7318</v>
      </c>
      <c r="G241" s="953" t="s">
        <v>5712</v>
      </c>
      <c r="H241" s="954">
        <v>10.0430816382588</v>
      </c>
      <c r="I241" s="954">
        <f>Tabla1[[#This Row],[PVP (SIN IVA)]]-(Tabla1[[#This Row],[PVP (SIN IVA)]]*0.4)</f>
        <v>6.0258489829552797</v>
      </c>
      <c r="J241" s="951" t="s">
        <v>6589</v>
      </c>
      <c r="K241" s="951" t="s">
        <v>7319</v>
      </c>
      <c r="L241" s="951" t="s">
        <v>7320</v>
      </c>
      <c r="M241" s="955" t="s">
        <v>6554</v>
      </c>
    </row>
    <row r="242" spans="1:13" ht="15" customHeight="1">
      <c r="A242" s="948" t="s">
        <v>7321</v>
      </c>
      <c r="B242" s="949">
        <v>8435596613259</v>
      </c>
      <c r="C242" s="950"/>
      <c r="D242" s="950"/>
      <c r="E242" s="951" t="s">
        <v>7322</v>
      </c>
      <c r="F242" s="952" t="s">
        <v>7323</v>
      </c>
      <c r="G242" s="953" t="s">
        <v>6645</v>
      </c>
      <c r="H242" s="954">
        <v>9.8935716577540234</v>
      </c>
      <c r="I242" s="954">
        <f>Tabla1[[#This Row],[PVP (SIN IVA)]]-(Tabla1[[#This Row],[PVP (SIN IVA)]]*0.4)</f>
        <v>5.936142994652414</v>
      </c>
      <c r="J242" s="951" t="s">
        <v>1936</v>
      </c>
      <c r="K242" s="951" t="s">
        <v>7324</v>
      </c>
      <c r="L242" s="951" t="s">
        <v>7325</v>
      </c>
      <c r="M242" s="955" t="s">
        <v>6554</v>
      </c>
    </row>
    <row r="243" spans="1:13" ht="15" customHeight="1">
      <c r="A243" s="957" t="s">
        <v>7326</v>
      </c>
      <c r="B243" s="958" t="s">
        <v>7327</v>
      </c>
      <c r="C243" s="959"/>
      <c r="D243" s="959"/>
      <c r="E243" s="951" t="s">
        <v>7328</v>
      </c>
      <c r="F243" s="952" t="s">
        <v>7329</v>
      </c>
      <c r="G243" s="953" t="s">
        <v>6645</v>
      </c>
      <c r="H243" s="954">
        <v>10.382249999999999</v>
      </c>
      <c r="I243" s="954">
        <f>Tabla1[[#This Row],[PVP (SIN IVA)]]-(Tabla1[[#This Row],[PVP (SIN IVA)]]*0.4)</f>
        <v>6.2293499999999993</v>
      </c>
      <c r="J243" s="960" t="s">
        <v>6567</v>
      </c>
      <c r="K243" s="951" t="str">
        <f>_xlfn.CONCAT(A243,F243,J243,)</f>
        <v>3721010-Q0001bocina electricaT1/T2</v>
      </c>
      <c r="L243" s="951"/>
      <c r="M243" s="955" t="s">
        <v>6554</v>
      </c>
    </row>
    <row r="244" spans="1:13" ht="15" customHeight="1">
      <c r="A244" s="957" t="s">
        <v>7330</v>
      </c>
      <c r="B244" s="958" t="s">
        <v>7331</v>
      </c>
      <c r="C244" s="959"/>
      <c r="D244" s="959"/>
      <c r="E244" s="951" t="s">
        <v>7332</v>
      </c>
      <c r="F244" s="952" t="s">
        <v>7333</v>
      </c>
      <c r="G244" s="953" t="s">
        <v>5712</v>
      </c>
      <c r="H244" s="954">
        <v>142.62100000000001</v>
      </c>
      <c r="I244" s="954">
        <f>Tabla1[[#This Row],[PVP (SIN IVA)]]-(Tabla1[[#This Row],[PVP (SIN IVA)]]*0.4)</f>
        <v>85.572599999999994</v>
      </c>
      <c r="J244" s="960" t="s">
        <v>6567</v>
      </c>
      <c r="K244" s="951" t="str">
        <f>_xlfn.CONCAT(A244,F244,J244,)</f>
        <v>5820010-Q0004Bolsa de aire del pasajero con conjunto de soporteT1/T2</v>
      </c>
      <c r="L244" s="951"/>
      <c r="M244" s="955" t="s">
        <v>6554</v>
      </c>
    </row>
    <row r="245" spans="1:13" ht="15" customHeight="1">
      <c r="A245" s="948" t="s">
        <v>2140</v>
      </c>
      <c r="B245" s="949">
        <v>8435596608439</v>
      </c>
      <c r="C245" s="950"/>
      <c r="D245" s="950"/>
      <c r="E245" s="951" t="s">
        <v>2139</v>
      </c>
      <c r="F245" s="952" t="s">
        <v>5270</v>
      </c>
      <c r="G245" s="953" t="s">
        <v>5712</v>
      </c>
      <c r="H245" s="954">
        <v>1.3253838313744213</v>
      </c>
      <c r="I245" s="954">
        <f>Tabla1[[#This Row],[PVP (SIN IVA)]]-(Tabla1[[#This Row],[PVP (SIN IVA)]]*0.4)</f>
        <v>0.79523029882465279</v>
      </c>
      <c r="J245" s="951" t="s">
        <v>6560</v>
      </c>
      <c r="K245" s="951" t="s">
        <v>7334</v>
      </c>
      <c r="L245" s="951" t="s">
        <v>7335</v>
      </c>
      <c r="M245" s="955" t="s">
        <v>6554</v>
      </c>
    </row>
    <row r="246" spans="1:13" ht="15" customHeight="1">
      <c r="A246" s="948" t="s">
        <v>4540</v>
      </c>
      <c r="B246" s="949">
        <v>8435596613310</v>
      </c>
      <c r="C246" s="950"/>
      <c r="D246" s="950"/>
      <c r="E246" s="951" t="s">
        <v>7336</v>
      </c>
      <c r="F246" s="952" t="s">
        <v>7337</v>
      </c>
      <c r="G246" s="953" t="s">
        <v>5712</v>
      </c>
      <c r="H246" s="954">
        <v>9.1302762276000013</v>
      </c>
      <c r="I246" s="954">
        <f>Tabla1[[#This Row],[PVP (SIN IVA)]]-(Tabla1[[#This Row],[PVP (SIN IVA)]]*0.4)</f>
        <v>5.4781657365600012</v>
      </c>
      <c r="J246" s="951" t="s">
        <v>1936</v>
      </c>
      <c r="K246" s="951" t="s">
        <v>7338</v>
      </c>
      <c r="L246" s="951" t="s">
        <v>7339</v>
      </c>
      <c r="M246" s="955" t="s">
        <v>6554</v>
      </c>
    </row>
    <row r="247" spans="1:13" ht="15" customHeight="1">
      <c r="A247" s="948" t="s">
        <v>2244</v>
      </c>
      <c r="B247" s="949">
        <v>8435596606251</v>
      </c>
      <c r="C247" s="950"/>
      <c r="D247" s="950"/>
      <c r="E247" s="951" t="s">
        <v>2243</v>
      </c>
      <c r="F247" s="952" t="s">
        <v>7340</v>
      </c>
      <c r="G247" s="953" t="s">
        <v>5712</v>
      </c>
      <c r="H247" s="954">
        <v>14.2875</v>
      </c>
      <c r="I247" s="954">
        <f>Tabla1[[#This Row],[PVP (SIN IVA)]]-(Tabla1[[#This Row],[PVP (SIN IVA)]]*0.4)</f>
        <v>8.5724999999999998</v>
      </c>
      <c r="J247" s="951" t="s">
        <v>6589</v>
      </c>
      <c r="K247" s="951" t="s">
        <v>7341</v>
      </c>
      <c r="L247" s="951" t="s">
        <v>7342</v>
      </c>
      <c r="M247" s="955" t="s">
        <v>6554</v>
      </c>
    </row>
    <row r="248" spans="1:13" ht="15" customHeight="1">
      <c r="A248" s="948" t="s">
        <v>2246</v>
      </c>
      <c r="B248" s="949">
        <v>8435596606244</v>
      </c>
      <c r="C248" s="950"/>
      <c r="D248" s="950"/>
      <c r="E248" s="951" t="s">
        <v>2245</v>
      </c>
      <c r="F248" s="952" t="s">
        <v>7343</v>
      </c>
      <c r="G248" s="953" t="s">
        <v>5712</v>
      </c>
      <c r="H248" s="954">
        <v>14.2875</v>
      </c>
      <c r="I248" s="954">
        <f>Tabla1[[#This Row],[PVP (SIN IVA)]]-(Tabla1[[#This Row],[PVP (SIN IVA)]]*0.4)</f>
        <v>8.5724999999999998</v>
      </c>
      <c r="J248" s="951" t="s">
        <v>6589</v>
      </c>
      <c r="K248" s="951" t="s">
        <v>7344</v>
      </c>
      <c r="L248" s="951" t="s">
        <v>7345</v>
      </c>
      <c r="M248" s="955" t="s">
        <v>6554</v>
      </c>
    </row>
    <row r="249" spans="1:13" ht="15" customHeight="1">
      <c r="A249" s="948" t="s">
        <v>2477</v>
      </c>
      <c r="B249" s="949">
        <v>8435596605582</v>
      </c>
      <c r="C249" s="950"/>
      <c r="D249" s="950"/>
      <c r="E249" s="951" t="s">
        <v>2476</v>
      </c>
      <c r="F249" s="952" t="s">
        <v>4254</v>
      </c>
      <c r="G249" s="953" t="s">
        <v>5712</v>
      </c>
      <c r="H249" s="954">
        <v>18.314394760810163</v>
      </c>
      <c r="I249" s="954">
        <f>Tabla1[[#This Row],[PVP (SIN IVA)]]-(Tabla1[[#This Row],[PVP (SIN IVA)]]*0.4)</f>
        <v>10.988636856486098</v>
      </c>
      <c r="J249" s="951" t="s">
        <v>6589</v>
      </c>
      <c r="K249" s="951" t="s">
        <v>7346</v>
      </c>
      <c r="L249" s="951" t="s">
        <v>7347</v>
      </c>
      <c r="M249" s="955" t="s">
        <v>6554</v>
      </c>
    </row>
    <row r="250" spans="1:13" ht="15" customHeight="1">
      <c r="A250" s="948" t="s">
        <v>2475</v>
      </c>
      <c r="B250" s="949">
        <v>8435596605599</v>
      </c>
      <c r="C250" s="950"/>
      <c r="D250" s="950"/>
      <c r="E250" s="951" t="s">
        <v>2474</v>
      </c>
      <c r="F250" s="952" t="s">
        <v>4255</v>
      </c>
      <c r="G250" s="953" t="s">
        <v>5712</v>
      </c>
      <c r="H250" s="954">
        <v>15.422648219629615</v>
      </c>
      <c r="I250" s="954">
        <f>Tabla1[[#This Row],[PVP (SIN IVA)]]-(Tabla1[[#This Row],[PVP (SIN IVA)]]*0.4)</f>
        <v>9.2535889317777684</v>
      </c>
      <c r="J250" s="951" t="s">
        <v>6589</v>
      </c>
      <c r="K250" s="951" t="s">
        <v>7348</v>
      </c>
      <c r="L250" s="951" t="s">
        <v>7349</v>
      </c>
      <c r="M250" s="955" t="s">
        <v>6554</v>
      </c>
    </row>
    <row r="251" spans="1:13" ht="15" customHeight="1">
      <c r="A251" s="948" t="s">
        <v>7350</v>
      </c>
      <c r="B251" s="949">
        <v>8435596608682</v>
      </c>
      <c r="C251" s="950"/>
      <c r="D251" s="950"/>
      <c r="E251" s="951" t="s">
        <v>2141</v>
      </c>
      <c r="F251" s="952" t="s">
        <v>5046</v>
      </c>
      <c r="G251" s="953" t="s">
        <v>5712</v>
      </c>
      <c r="H251" s="954">
        <v>9.3517999165839623</v>
      </c>
      <c r="I251" s="954">
        <f>Tabla1[[#This Row],[PVP (SIN IVA)]]-(Tabla1[[#This Row],[PVP (SIN IVA)]]*0.4)</f>
        <v>5.6110799499503772</v>
      </c>
      <c r="J251" s="951" t="s">
        <v>6589</v>
      </c>
      <c r="K251" s="951" t="s">
        <v>7351</v>
      </c>
      <c r="L251" s="951" t="s">
        <v>7352</v>
      </c>
      <c r="M251" s="955" t="s">
        <v>6554</v>
      </c>
    </row>
    <row r="252" spans="1:13" ht="15" customHeight="1">
      <c r="A252" s="948" t="s">
        <v>2142</v>
      </c>
      <c r="B252" s="949">
        <v>8435596608422</v>
      </c>
      <c r="C252" s="950"/>
      <c r="D252" s="950"/>
      <c r="E252" s="951" t="s">
        <v>2141</v>
      </c>
      <c r="F252" s="952" t="s">
        <v>5046</v>
      </c>
      <c r="G252" s="953" t="s">
        <v>5712</v>
      </c>
      <c r="H252" s="954">
        <v>9.2776868196209481</v>
      </c>
      <c r="I252" s="954">
        <f>Tabla1[[#This Row],[PVP (SIN IVA)]]-(Tabla1[[#This Row],[PVP (SIN IVA)]]*0.4)</f>
        <v>5.5666120917725692</v>
      </c>
      <c r="J252" s="951" t="s">
        <v>6560</v>
      </c>
      <c r="K252" s="951" t="s">
        <v>7353</v>
      </c>
      <c r="L252" s="951" t="s">
        <v>7354</v>
      </c>
      <c r="M252" s="955" t="s">
        <v>6554</v>
      </c>
    </row>
    <row r="253" spans="1:13" ht="15" customHeight="1">
      <c r="A253" s="963" t="s">
        <v>7355</v>
      </c>
      <c r="B253" s="964" t="s">
        <v>7356</v>
      </c>
      <c r="C253" s="959"/>
      <c r="D253" s="959"/>
      <c r="E253" s="951" t="s">
        <v>7357</v>
      </c>
      <c r="F253" s="952" t="s">
        <v>7358</v>
      </c>
      <c r="G253" s="953" t="s">
        <v>5712</v>
      </c>
      <c r="H253" s="954">
        <v>0</v>
      </c>
      <c r="I253" s="954">
        <f>Tabla1[[#This Row],[PVP (SIN IVA)]]-(Tabla1[[#This Row],[PVP (SIN IVA)]]*0.4)</f>
        <v>0</v>
      </c>
      <c r="J253" s="951" t="s">
        <v>7359</v>
      </c>
      <c r="K253" s="951" t="str">
        <f>_xlfn.CONCAT(A253,F253,J253,)</f>
        <v>3903050-R10Bolsa Protección de BCMLight/MIni</v>
      </c>
      <c r="L253" s="951"/>
      <c r="M253" s="955"/>
    </row>
    <row r="254" spans="1:13" ht="15" customHeight="1">
      <c r="A254" s="948" t="s">
        <v>7360</v>
      </c>
      <c r="B254" s="949">
        <v>8435596628314</v>
      </c>
      <c r="C254" s="950" t="s">
        <v>2899</v>
      </c>
      <c r="D254" s="950"/>
      <c r="E254" s="951" t="s">
        <v>7361</v>
      </c>
      <c r="F254" s="952" t="s">
        <v>5246</v>
      </c>
      <c r="G254" s="953" t="s">
        <v>5712</v>
      </c>
      <c r="H254" s="954">
        <v>19.278310274537006</v>
      </c>
      <c r="I254" s="954">
        <f>Tabla1[[#This Row],[PVP (SIN IVA)]]-(Tabla1[[#This Row],[PVP (SIN IVA)]]*0.4)</f>
        <v>11.566986164722202</v>
      </c>
      <c r="J254" s="951" t="s">
        <v>1935</v>
      </c>
      <c r="K254" s="951" t="s">
        <v>7362</v>
      </c>
      <c r="L254" s="951" t="s">
        <v>7363</v>
      </c>
      <c r="M254" s="955" t="s">
        <v>6554</v>
      </c>
    </row>
    <row r="255" spans="1:13" ht="15" customHeight="1">
      <c r="A255" s="957" t="s">
        <v>7364</v>
      </c>
      <c r="B255" s="958" t="s">
        <v>7365</v>
      </c>
      <c r="C255" s="959"/>
      <c r="D255" s="959"/>
      <c r="E255" s="951" t="s">
        <v>7366</v>
      </c>
      <c r="F255" s="952" t="s">
        <v>7367</v>
      </c>
      <c r="G255" s="953" t="s">
        <v>5713</v>
      </c>
      <c r="H255" s="954">
        <v>41.402000000000001</v>
      </c>
      <c r="I255" s="954">
        <f>Tabla1[[#This Row],[PVP (SIN IVA)]]-(Tabla1[[#This Row],[PVP (SIN IVA)]]*0.4)</f>
        <v>24.841200000000001</v>
      </c>
      <c r="J255" s="960" t="s">
        <v>6567</v>
      </c>
      <c r="K255" s="951" t="str">
        <f>_xlfn.CONCAT(A255,F255,J255,)</f>
        <v>8200030-Q0001Bomba de aireT1/T2</v>
      </c>
      <c r="L255" s="951"/>
      <c r="M255" s="955" t="s">
        <v>6554</v>
      </c>
    </row>
    <row r="256" spans="1:13" ht="15" customHeight="1">
      <c r="A256" s="961">
        <v>10163</v>
      </c>
      <c r="B256" s="949"/>
      <c r="C256" s="962"/>
      <c r="D256" s="962"/>
      <c r="E256" s="951"/>
      <c r="F256" s="952" t="s">
        <v>7368</v>
      </c>
      <c r="G256" s="953" t="s">
        <v>5713</v>
      </c>
      <c r="H256" s="954">
        <v>77.787500000000009</v>
      </c>
      <c r="I256" s="954">
        <f>Tabla1[[#This Row],[PVP (SIN IVA)]]-(Tabla1[[#This Row],[PVP (SIN IVA)]]*0.4)</f>
        <v>46.672499999999999</v>
      </c>
      <c r="J256" s="951" t="s">
        <v>6666</v>
      </c>
      <c r="K256" s="951" t="str">
        <f>CONCATENATE(Precios!$A2087,Precios!$F2087,Precios!$J2087)</f>
        <v>8500102-R1011Pieza B de refuerzo en punto de instalación de la caja de mercancíaLIGHT2020</v>
      </c>
      <c r="L256" s="951"/>
      <c r="M256" s="955" t="s">
        <v>6554</v>
      </c>
    </row>
    <row r="257" spans="1:13" ht="15" customHeight="1">
      <c r="A257" s="961">
        <v>10166</v>
      </c>
      <c r="B257" s="949"/>
      <c r="C257" s="962"/>
      <c r="D257" s="962"/>
      <c r="E257" s="951"/>
      <c r="F257" s="952" t="s">
        <v>7369</v>
      </c>
      <c r="G257" s="953" t="s">
        <v>5713</v>
      </c>
      <c r="H257" s="954">
        <v>93.344999999999999</v>
      </c>
      <c r="I257" s="954">
        <f>Tabla1[[#This Row],[PVP (SIN IVA)]]-(Tabla1[[#This Row],[PVP (SIN IVA)]]*0.4)</f>
        <v>56.006999999999998</v>
      </c>
      <c r="J257" s="951" t="s">
        <v>6666</v>
      </c>
      <c r="K257" s="951" t="str">
        <f>CONCATENATE(Precios!$A2086,Precios!$F2086,Precios!$J2086)</f>
        <v>8500102-R1021Pieza A de refuerzo del punto de instalación de la caja de mercancíaLIGHT2020</v>
      </c>
      <c r="L257" s="951"/>
      <c r="M257" s="955" t="s">
        <v>6554</v>
      </c>
    </row>
    <row r="258" spans="1:13" ht="15" customHeight="1">
      <c r="A258" s="961">
        <v>10013</v>
      </c>
      <c r="B258" s="949"/>
      <c r="C258" s="962"/>
      <c r="D258" s="962"/>
      <c r="E258" s="951"/>
      <c r="F258" s="952" t="s">
        <v>7370</v>
      </c>
      <c r="G258" s="953" t="s">
        <v>5713</v>
      </c>
      <c r="H258" s="954">
        <v>11.90625</v>
      </c>
      <c r="I258" s="954">
        <f>Tabla1[[#This Row],[PVP (SIN IVA)]]-(Tabla1[[#This Row],[PVP (SIN IVA)]]*0.4)</f>
        <v>7.1437499999999998</v>
      </c>
      <c r="J258" s="951" t="s">
        <v>6666</v>
      </c>
      <c r="K258" s="951" t="str">
        <f>CONCATENATE(Precios!$A2089,Precios!$F2089,Precios!$J2089)</f>
        <v>2803402-Q0006Pieza de puntal central del parachoques delantero (derecha)T1/T2</v>
      </c>
      <c r="L258" s="951"/>
      <c r="M258" s="955" t="s">
        <v>6554</v>
      </c>
    </row>
    <row r="259" spans="1:13" ht="15" customHeight="1">
      <c r="A259" s="957" t="s">
        <v>7371</v>
      </c>
      <c r="B259" s="958" t="s">
        <v>7372</v>
      </c>
      <c r="C259" s="959"/>
      <c r="D259" s="959"/>
      <c r="E259" s="951" t="s">
        <v>7373</v>
      </c>
      <c r="F259" s="952" t="s">
        <v>7374</v>
      </c>
      <c r="G259" s="953" t="s">
        <v>5713</v>
      </c>
      <c r="H259" s="954">
        <v>102.54996</v>
      </c>
      <c r="I259" s="954">
        <f>Tabla1[[#This Row],[PVP (SIN IVA)]]-(Tabla1[[#This Row],[PVP (SIN IVA)]]*0.4)</f>
        <v>61.529975999999998</v>
      </c>
      <c r="J259" s="960" t="s">
        <v>6567</v>
      </c>
      <c r="K259" s="951" t="str">
        <f>_xlfn.CONCAT(A259,F259,J259,)</f>
        <v>1307101-Q0006Bomba eléctrica (16V)T1/T2</v>
      </c>
      <c r="L259" s="951"/>
      <c r="M259" s="955" t="s">
        <v>6554</v>
      </c>
    </row>
    <row r="260" spans="1:13" ht="15" customHeight="1">
      <c r="A260" s="948" t="s">
        <v>2603</v>
      </c>
      <c r="B260" s="949">
        <v>8435596604523</v>
      </c>
      <c r="C260" s="950"/>
      <c r="D260" s="950"/>
      <c r="E260" s="951" t="s">
        <v>5781</v>
      </c>
      <c r="F260" s="952" t="s">
        <v>7375</v>
      </c>
      <c r="G260" s="953" t="s">
        <v>5712</v>
      </c>
      <c r="H260" s="954">
        <v>16.629837648725609</v>
      </c>
      <c r="I260" s="954">
        <f>Tabla1[[#This Row],[PVP (SIN IVA)]]-(Tabla1[[#This Row],[PVP (SIN IVA)]]*0.4)</f>
        <v>9.9779025892353648</v>
      </c>
      <c r="J260" s="951" t="s">
        <v>6589</v>
      </c>
      <c r="K260" s="951" t="s">
        <v>7376</v>
      </c>
      <c r="L260" s="951" t="s">
        <v>7377</v>
      </c>
      <c r="M260" s="955" t="s">
        <v>6554</v>
      </c>
    </row>
    <row r="261" spans="1:13" ht="15" customHeight="1">
      <c r="A261" s="957" t="s">
        <v>7378</v>
      </c>
      <c r="B261" s="958" t="s">
        <v>7379</v>
      </c>
      <c r="C261" s="959"/>
      <c r="D261" s="959"/>
      <c r="E261" s="951" t="s">
        <v>7380</v>
      </c>
      <c r="F261" s="952" t="s">
        <v>7381</v>
      </c>
      <c r="G261" s="953" t="s">
        <v>5712</v>
      </c>
      <c r="H261" s="954">
        <v>3.556</v>
      </c>
      <c r="I261" s="954">
        <f>Tabla1[[#This Row],[PVP (SIN IVA)]]-(Tabla1[[#This Row],[PVP (SIN IVA)]]*0.4)</f>
        <v>2.1335999999999999</v>
      </c>
      <c r="J261" s="960" t="s">
        <v>6567</v>
      </c>
      <c r="K261" s="951" t="str">
        <f>_xlfn.CONCAT(A261,F261,J261,)</f>
        <v>3747021-Q0001Boquilla de lavadoT1/T2</v>
      </c>
      <c r="L261" s="951"/>
      <c r="M261" s="955" t="s">
        <v>6554</v>
      </c>
    </row>
    <row r="262" spans="1:13" ht="15" customHeight="1">
      <c r="A262" s="948" t="s">
        <v>2355</v>
      </c>
      <c r="B262" s="949">
        <v>8435596605827</v>
      </c>
      <c r="C262" s="950"/>
      <c r="D262" s="950"/>
      <c r="E262" s="951" t="s">
        <v>2354</v>
      </c>
      <c r="F262" s="952" t="s">
        <v>7382</v>
      </c>
      <c r="G262" s="953" t="s">
        <v>5712</v>
      </c>
      <c r="H262" s="954">
        <v>2.2583163464457643</v>
      </c>
      <c r="I262" s="954">
        <f>Tabla1[[#This Row],[PVP (SIN IVA)]]-(Tabla1[[#This Row],[PVP (SIN IVA)]]*0.4)</f>
        <v>1.3549898078674585</v>
      </c>
      <c r="J262" s="951" t="s">
        <v>6589</v>
      </c>
      <c r="K262" s="951" t="s">
        <v>7383</v>
      </c>
      <c r="L262" s="951" t="s">
        <v>7384</v>
      </c>
      <c r="M262" s="955" t="s">
        <v>6554</v>
      </c>
    </row>
    <row r="263" spans="1:13" ht="15" customHeight="1">
      <c r="A263" s="961">
        <v>10497</v>
      </c>
      <c r="B263" s="949"/>
      <c r="C263" s="962"/>
      <c r="D263" s="962"/>
      <c r="E263" s="951"/>
      <c r="F263" s="952" t="s">
        <v>7385</v>
      </c>
      <c r="G263" s="953" t="s">
        <v>5713</v>
      </c>
      <c r="H263" s="954">
        <v>35.020249999999997</v>
      </c>
      <c r="I263" s="954">
        <f>Tabla1[[#This Row],[PVP (SIN IVA)]]-(Tabla1[[#This Row],[PVP (SIN IVA)]]*0.4)</f>
        <v>21.012149999999998</v>
      </c>
      <c r="J263" s="951" t="s">
        <v>6666</v>
      </c>
      <c r="K263" s="951" t="str">
        <f>CONCATENATE(Precios!$A2059,Precios!$F2059,Precios!$J2059)</f>
        <v>1001050104010600Pernos de brida hexagonalMouse</v>
      </c>
      <c r="L263" s="951"/>
      <c r="M263" s="955" t="s">
        <v>6554</v>
      </c>
    </row>
    <row r="264" spans="1:13" ht="15" customHeight="1">
      <c r="A264" s="961">
        <v>10512</v>
      </c>
      <c r="B264" s="949"/>
      <c r="C264" s="962"/>
      <c r="D264" s="962"/>
      <c r="E264" s="951"/>
      <c r="F264" s="952" t="s">
        <v>7386</v>
      </c>
      <c r="G264" s="953" t="s">
        <v>5713</v>
      </c>
      <c r="H264" s="954">
        <v>48.609250000000003</v>
      </c>
      <c r="I264" s="954">
        <f>Tabla1[[#This Row],[PVP (SIN IVA)]]-(Tabla1[[#This Row],[PVP (SIN IVA)]]*0.4)</f>
        <v>29.16555</v>
      </c>
      <c r="J264" s="951" t="s">
        <v>6666</v>
      </c>
      <c r="K264" s="951" t="str">
        <f>CONCATENATE(Precios!$A2044,Precios!$F2044,Precios!$J2044)</f>
        <v>1099090199021080Perno impermeableMouse</v>
      </c>
      <c r="L264" s="951"/>
      <c r="M264" s="955" t="s">
        <v>6554</v>
      </c>
    </row>
    <row r="265" spans="1:13" ht="15" customHeight="1">
      <c r="A265" s="961">
        <v>10514</v>
      </c>
      <c r="B265" s="949"/>
      <c r="C265" s="962"/>
      <c r="D265" s="962"/>
      <c r="E265" s="951"/>
      <c r="F265" s="952" t="s">
        <v>7387</v>
      </c>
      <c r="G265" s="953" t="s">
        <v>5713</v>
      </c>
      <c r="H265" s="954">
        <v>49.021999999999998</v>
      </c>
      <c r="I265" s="954">
        <f>Tabla1[[#This Row],[PVP (SIN IVA)]]-(Tabla1[[#This Row],[PVP (SIN IVA)]]*0.4)</f>
        <v>29.413199999999996</v>
      </c>
      <c r="J265" s="951" t="s">
        <v>6666</v>
      </c>
      <c r="K265" s="951" t="str">
        <f>CONCATENATE(Precios!$A2042,Precios!$F2042,Precios!$J2042)</f>
        <v>2912017A1-Q0001perno en UT1/T2</v>
      </c>
      <c r="L265" s="951"/>
      <c r="M265" s="955" t="s">
        <v>6554</v>
      </c>
    </row>
    <row r="266" spans="1:13" ht="15" customHeight="1">
      <c r="A266" s="961">
        <v>10491</v>
      </c>
      <c r="B266" s="949"/>
      <c r="C266" s="962"/>
      <c r="D266" s="962"/>
      <c r="E266" s="951"/>
      <c r="F266" s="952" t="s">
        <v>7388</v>
      </c>
      <c r="G266" s="953" t="s">
        <v>5713</v>
      </c>
      <c r="H266" s="954">
        <v>14.001749999999999</v>
      </c>
      <c r="I266" s="954">
        <f>Tabla1[[#This Row],[PVP (SIN IVA)]]-(Tabla1[[#This Row],[PVP (SIN IVA)]]*0.4)</f>
        <v>8.4010499999999997</v>
      </c>
      <c r="J266" s="951" t="s">
        <v>6666</v>
      </c>
      <c r="K266" s="951" t="str">
        <f>CONCATENATE(Precios!$A2065,Precios!$F2065,Precios!$J2065)</f>
        <v>1001050104011130Pernos hexagonalesMouse</v>
      </c>
      <c r="L266" s="951"/>
      <c r="M266" s="955" t="s">
        <v>6554</v>
      </c>
    </row>
    <row r="267" spans="1:13" ht="15" customHeight="1">
      <c r="A267" s="961">
        <v>10489</v>
      </c>
      <c r="B267" s="949"/>
      <c r="C267" s="962"/>
      <c r="D267" s="962"/>
      <c r="E267" s="951"/>
      <c r="F267" s="952" t="s">
        <v>7389</v>
      </c>
      <c r="G267" s="953" t="s">
        <v>5713</v>
      </c>
      <c r="H267" s="954">
        <v>48.609250000000003</v>
      </c>
      <c r="I267" s="954">
        <f>Tabla1[[#This Row],[PVP (SIN IVA)]]-(Tabla1[[#This Row],[PVP (SIN IVA)]]*0.4)</f>
        <v>29.16555</v>
      </c>
      <c r="J267" s="951" t="s">
        <v>6666</v>
      </c>
      <c r="K267" s="951" t="str">
        <f>CONCATENATE(Precios!$A2066,Precios!$F2066,Precios!$J2066)</f>
        <v>1001050104011090Pernos hexagonalesMouse</v>
      </c>
      <c r="L267" s="951"/>
      <c r="M267" s="955" t="s">
        <v>6554</v>
      </c>
    </row>
    <row r="268" spans="1:13" ht="15" customHeight="1">
      <c r="A268" s="948" t="s">
        <v>7390</v>
      </c>
      <c r="B268" s="949">
        <v>8435596611781</v>
      </c>
      <c r="C268" s="950"/>
      <c r="D268" s="950"/>
      <c r="E268" s="951" t="s">
        <v>7391</v>
      </c>
      <c r="F268" s="952" t="s">
        <v>7392</v>
      </c>
      <c r="G268" s="953" t="s">
        <v>5713</v>
      </c>
      <c r="H268" s="954">
        <v>38.1</v>
      </c>
      <c r="I268" s="954">
        <f>Tabla1[[#This Row],[PVP (SIN IVA)]]-(Tabla1[[#This Row],[PVP (SIN IVA)]]*0.4)</f>
        <v>22.86</v>
      </c>
      <c r="J268" s="951" t="s">
        <v>1936</v>
      </c>
      <c r="K268" s="951" t="s">
        <v>7393</v>
      </c>
      <c r="L268" s="951" t="s">
        <v>7394</v>
      </c>
      <c r="M268" s="955" t="s">
        <v>6554</v>
      </c>
    </row>
    <row r="269" spans="1:13" ht="15" customHeight="1">
      <c r="A269" s="948" t="s">
        <v>7395</v>
      </c>
      <c r="B269" s="949">
        <v>8435596611736</v>
      </c>
      <c r="C269" s="950"/>
      <c r="D269" s="950"/>
      <c r="E269" s="951" t="s">
        <v>7396</v>
      </c>
      <c r="F269" s="952" t="s">
        <v>7397</v>
      </c>
      <c r="G269" s="953" t="s">
        <v>5713</v>
      </c>
      <c r="H269" s="954">
        <v>45.651381138000005</v>
      </c>
      <c r="I269" s="954">
        <f>Tabla1[[#This Row],[PVP (SIN IVA)]]-(Tabla1[[#This Row],[PVP (SIN IVA)]]*0.4)</f>
        <v>27.390828682800002</v>
      </c>
      <c r="J269" s="951" t="s">
        <v>1936</v>
      </c>
      <c r="K269" s="951" t="s">
        <v>7398</v>
      </c>
      <c r="L269" s="951" t="s">
        <v>7399</v>
      </c>
      <c r="M269" s="955" t="s">
        <v>6554</v>
      </c>
    </row>
    <row r="270" spans="1:13" ht="15" customHeight="1">
      <c r="A270" s="948" t="s">
        <v>2762</v>
      </c>
      <c r="B270" s="949">
        <v>8435596603786</v>
      </c>
      <c r="C270" s="950"/>
      <c r="D270" s="950"/>
      <c r="E270" s="951" t="s">
        <v>2761</v>
      </c>
      <c r="F270" s="952" t="s">
        <v>4844</v>
      </c>
      <c r="G270" s="953" t="s">
        <v>5713</v>
      </c>
      <c r="H270" s="954">
        <v>125.34899999999999</v>
      </c>
      <c r="I270" s="954">
        <f>Tabla1[[#This Row],[PVP (SIN IVA)]]-(Tabla1[[#This Row],[PVP (SIN IVA)]]*0.4)</f>
        <v>75.209399999999988</v>
      </c>
      <c r="J270" s="951" t="s">
        <v>6589</v>
      </c>
      <c r="K270" s="951" t="s">
        <v>7400</v>
      </c>
      <c r="L270" s="951" t="s">
        <v>7401</v>
      </c>
      <c r="M270" s="955" t="s">
        <v>6554</v>
      </c>
    </row>
    <row r="271" spans="1:13" ht="15" customHeight="1">
      <c r="A271" s="948" t="s">
        <v>7402</v>
      </c>
      <c r="B271" s="949">
        <v>8435596610487</v>
      </c>
      <c r="C271" s="950"/>
      <c r="D271" s="950"/>
      <c r="E271" s="951" t="s">
        <v>7403</v>
      </c>
      <c r="F271" s="952" t="s">
        <v>5444</v>
      </c>
      <c r="G271" s="953" t="s">
        <v>5712</v>
      </c>
      <c r="H271" s="954">
        <v>87.727536000000001</v>
      </c>
      <c r="I271" s="954">
        <f>Tabla1[[#This Row],[PVP (SIN IVA)]]-(Tabla1[[#This Row],[PVP (SIN IVA)]]*0.4)</f>
        <v>52.636521600000002</v>
      </c>
      <c r="J271" s="951" t="s">
        <v>1936</v>
      </c>
      <c r="K271" s="951" t="s">
        <v>7404</v>
      </c>
      <c r="L271" s="951" t="s">
        <v>7405</v>
      </c>
      <c r="M271" s="955" t="s">
        <v>6554</v>
      </c>
    </row>
    <row r="272" spans="1:13" ht="15" customHeight="1">
      <c r="A272" s="948" t="s">
        <v>2802</v>
      </c>
      <c r="B272" s="949">
        <v>8435596603625</v>
      </c>
      <c r="C272" s="950"/>
      <c r="D272" s="950"/>
      <c r="E272" s="951" t="s">
        <v>2801</v>
      </c>
      <c r="F272" s="952" t="s">
        <v>5274</v>
      </c>
      <c r="G272" s="953" t="s">
        <v>5713</v>
      </c>
      <c r="H272" s="954">
        <v>3.254362377296836</v>
      </c>
      <c r="I272" s="954">
        <f>Tabla1[[#This Row],[PVP (SIN IVA)]]-(Tabla1[[#This Row],[PVP (SIN IVA)]]*0.4)</f>
        <v>1.9526174263781015</v>
      </c>
      <c r="J272" s="951" t="s">
        <v>6589</v>
      </c>
      <c r="K272" s="951" t="s">
        <v>7406</v>
      </c>
      <c r="L272" s="951" t="s">
        <v>7407</v>
      </c>
      <c r="M272" s="955" t="s">
        <v>6554</v>
      </c>
    </row>
    <row r="273" spans="1:13" ht="15" customHeight="1">
      <c r="A273" s="948" t="s">
        <v>7408</v>
      </c>
      <c r="B273" s="949">
        <v>8435596614676</v>
      </c>
      <c r="C273" s="950"/>
      <c r="D273" s="950"/>
      <c r="E273" s="951" t="s">
        <v>7409</v>
      </c>
      <c r="F273" s="952" t="s">
        <v>7410</v>
      </c>
      <c r="G273" s="953" t="s">
        <v>6586</v>
      </c>
      <c r="H273" s="954">
        <v>0.5334000000000001</v>
      </c>
      <c r="I273" s="954">
        <f>Tabla1[[#This Row],[PVP (SIN IVA)]]-(Tabla1[[#This Row],[PVP (SIN IVA)]]*0.4)</f>
        <v>0.32004000000000005</v>
      </c>
      <c r="J273" s="951" t="s">
        <v>1936</v>
      </c>
      <c r="K273" s="951" t="s">
        <v>7411</v>
      </c>
      <c r="L273" s="951" t="s">
        <v>7412</v>
      </c>
      <c r="M273" s="955" t="s">
        <v>6554</v>
      </c>
    </row>
    <row r="274" spans="1:13" ht="15" customHeight="1">
      <c r="A274" s="948" t="s">
        <v>3975</v>
      </c>
      <c r="B274" s="949">
        <v>8435596603588</v>
      </c>
      <c r="C274" s="950"/>
      <c r="D274" s="950"/>
      <c r="E274" s="951" t="s">
        <v>3976</v>
      </c>
      <c r="F274" s="952" t="s">
        <v>7413</v>
      </c>
      <c r="G274" s="953" t="s">
        <v>5713</v>
      </c>
      <c r="H274" s="954">
        <v>38.356991845364092</v>
      </c>
      <c r="I274" s="954">
        <f>Tabla1[[#This Row],[PVP (SIN IVA)]]-(Tabla1[[#This Row],[PVP (SIN IVA)]]*0.4)</f>
        <v>23.014195107218455</v>
      </c>
      <c r="J274" s="951" t="s">
        <v>6702</v>
      </c>
      <c r="K274" s="951" t="s">
        <v>7414</v>
      </c>
      <c r="L274" s="951" t="s">
        <v>7415</v>
      </c>
      <c r="M274" s="955" t="s">
        <v>6554</v>
      </c>
    </row>
    <row r="275" spans="1:13" ht="15" customHeight="1">
      <c r="A275" s="961" t="s">
        <v>7416</v>
      </c>
      <c r="B275" s="949"/>
      <c r="C275" s="953"/>
      <c r="D275" s="962"/>
      <c r="E275" s="951"/>
      <c r="F275" s="952" t="s">
        <v>7417</v>
      </c>
      <c r="G275" s="953" t="s">
        <v>6586</v>
      </c>
      <c r="H275" s="954">
        <v>9.5249999999999987E-2</v>
      </c>
      <c r="I275" s="954">
        <f>Tabla1[[#This Row],[PVP (SIN IVA)]]-(Tabla1[[#This Row],[PVP (SIN IVA)]]*0.4)</f>
        <v>5.7149999999999992E-2</v>
      </c>
      <c r="J275" s="951" t="s">
        <v>6666</v>
      </c>
      <c r="K275" s="951" t="str">
        <f>CONCATENATE(Precios!$A1812,Precios!$F1812,Precios!$J1812)</f>
        <v>1001030301130020Montaje izquierdo del soporte frontal e inferior del panel laterarl del chasisMouse</v>
      </c>
      <c r="L275" s="951"/>
      <c r="M275" s="955" t="s">
        <v>6554</v>
      </c>
    </row>
    <row r="276" spans="1:13" ht="15" customHeight="1">
      <c r="A276" s="948" t="s">
        <v>1992</v>
      </c>
      <c r="B276" s="949">
        <v>8435596607340</v>
      </c>
      <c r="C276" s="950"/>
      <c r="D276" s="950"/>
      <c r="E276" s="951" t="s">
        <v>1991</v>
      </c>
      <c r="F276" s="952" t="s">
        <v>4416</v>
      </c>
      <c r="G276" s="953" t="s">
        <v>6586</v>
      </c>
      <c r="H276" s="954">
        <v>1.5606251174625219</v>
      </c>
      <c r="I276" s="954">
        <f>Tabla1[[#This Row],[PVP (SIN IVA)]]-(Tabla1[[#This Row],[PVP (SIN IVA)]]*0.4)</f>
        <v>0.93637507047751312</v>
      </c>
      <c r="J276" s="951" t="s">
        <v>6589</v>
      </c>
      <c r="K276" s="951" t="s">
        <v>7418</v>
      </c>
      <c r="L276" s="951" t="s">
        <v>7419</v>
      </c>
      <c r="M276" s="955" t="s">
        <v>6554</v>
      </c>
    </row>
    <row r="277" spans="1:13" ht="15" customHeight="1">
      <c r="A277" s="948" t="s">
        <v>4682</v>
      </c>
      <c r="B277" s="949">
        <v>8435596613860</v>
      </c>
      <c r="C277" s="950"/>
      <c r="D277" s="950"/>
      <c r="E277" s="951" t="s">
        <v>7420</v>
      </c>
      <c r="F277" s="952" t="s">
        <v>7421</v>
      </c>
      <c r="G277" s="953" t="s">
        <v>5713</v>
      </c>
      <c r="H277" s="954">
        <v>9.0732120011774988</v>
      </c>
      <c r="I277" s="954">
        <f>Tabla1[[#This Row],[PVP (SIN IVA)]]-(Tabla1[[#This Row],[PVP (SIN IVA)]]*0.4)</f>
        <v>5.4439272007064989</v>
      </c>
      <c r="J277" s="951" t="s">
        <v>1936</v>
      </c>
      <c r="K277" s="951" t="s">
        <v>7422</v>
      </c>
      <c r="L277" s="951" t="s">
        <v>7423</v>
      </c>
      <c r="M277" s="955" t="s">
        <v>6554</v>
      </c>
    </row>
    <row r="278" spans="1:13" ht="15" customHeight="1">
      <c r="A278" s="948" t="s">
        <v>5507</v>
      </c>
      <c r="B278" s="949">
        <v>8435596626211</v>
      </c>
      <c r="C278" s="950"/>
      <c r="D278" s="950"/>
      <c r="E278" s="951" t="s">
        <v>7424</v>
      </c>
      <c r="F278" s="952" t="s">
        <v>7425</v>
      </c>
      <c r="G278" s="953" t="s">
        <v>5713</v>
      </c>
      <c r="H278" s="954">
        <v>80.327500000000001</v>
      </c>
      <c r="I278" s="954">
        <f>Tabla1[[#This Row],[PVP (SIN IVA)]]-(Tabla1[[#This Row],[PVP (SIN IVA)]]*0.4)</f>
        <v>48.1965</v>
      </c>
      <c r="J278" s="951" t="s">
        <v>1936</v>
      </c>
      <c r="K278" s="951" t="s">
        <v>7426</v>
      </c>
      <c r="L278" s="951" t="s">
        <v>7427</v>
      </c>
      <c r="M278" s="955" t="s">
        <v>6554</v>
      </c>
    </row>
    <row r="279" spans="1:13" ht="15" customHeight="1">
      <c r="A279" s="948" t="s">
        <v>4600</v>
      </c>
      <c r="B279" s="949">
        <v>8435596611484</v>
      </c>
      <c r="C279" s="950"/>
      <c r="D279" s="950"/>
      <c r="E279" s="951" t="s">
        <v>7428</v>
      </c>
      <c r="F279" s="952" t="s">
        <v>7429</v>
      </c>
      <c r="G279" s="953" t="s">
        <v>5713</v>
      </c>
      <c r="H279" s="954">
        <v>55.550122281422993</v>
      </c>
      <c r="I279" s="954">
        <f>Tabla1[[#This Row],[PVP (SIN IVA)]]-(Tabla1[[#This Row],[PVP (SIN IVA)]]*0.4)</f>
        <v>33.330073368853796</v>
      </c>
      <c r="J279" s="951" t="s">
        <v>1936</v>
      </c>
      <c r="K279" s="951" t="s">
        <v>7430</v>
      </c>
      <c r="L279" s="951" t="s">
        <v>7431</v>
      </c>
      <c r="M279" s="955" t="s">
        <v>6554</v>
      </c>
    </row>
    <row r="280" spans="1:13" ht="15" customHeight="1">
      <c r="A280" s="948" t="s">
        <v>7432</v>
      </c>
      <c r="B280" s="949">
        <v>8435596625337</v>
      </c>
      <c r="C280" s="950" t="s">
        <v>3264</v>
      </c>
      <c r="D280" s="950"/>
      <c r="E280" s="951" t="e">
        <v>#NAME?</v>
      </c>
      <c r="F280" s="952" t="s">
        <v>7433</v>
      </c>
      <c r="G280" s="953" t="s">
        <v>5713</v>
      </c>
      <c r="H280" s="954">
        <v>115.09159813555053</v>
      </c>
      <c r="I280" s="954">
        <f>Tabla1[[#This Row],[PVP (SIN IVA)]]-(Tabla1[[#This Row],[PVP (SIN IVA)]]*0.4)</f>
        <v>69.054958881330322</v>
      </c>
      <c r="J280" s="951" t="s">
        <v>1938</v>
      </c>
      <c r="K280" s="951" t="s">
        <v>7434</v>
      </c>
      <c r="L280" s="951" t="e">
        <v>#NAME?</v>
      </c>
      <c r="M280" s="955" t="s">
        <v>6554</v>
      </c>
    </row>
    <row r="281" spans="1:13" ht="15" customHeight="1">
      <c r="A281" s="948" t="s">
        <v>4673</v>
      </c>
      <c r="B281" s="949">
        <v>8435596612115</v>
      </c>
      <c r="C281" s="950"/>
      <c r="D281" s="950"/>
      <c r="E281" s="951" t="s">
        <v>7435</v>
      </c>
      <c r="F281" s="952" t="s">
        <v>5485</v>
      </c>
      <c r="G281" s="953" t="s">
        <v>5713</v>
      </c>
      <c r="H281" s="954">
        <v>23.396332833225003</v>
      </c>
      <c r="I281" s="954">
        <f>Tabla1[[#This Row],[PVP (SIN IVA)]]-(Tabla1[[#This Row],[PVP (SIN IVA)]]*0.4)</f>
        <v>14.037799699935002</v>
      </c>
      <c r="J281" s="951" t="s">
        <v>1936</v>
      </c>
      <c r="K281" s="951" t="s">
        <v>7436</v>
      </c>
      <c r="L281" s="951" t="s">
        <v>7437</v>
      </c>
      <c r="M281" s="955" t="s">
        <v>6554</v>
      </c>
    </row>
    <row r="282" spans="1:13" ht="15" customHeight="1">
      <c r="A282" s="948" t="s">
        <v>7438</v>
      </c>
      <c r="B282" s="949">
        <v>8435596623630</v>
      </c>
      <c r="C282" s="950" t="s">
        <v>3544</v>
      </c>
      <c r="D282" s="950"/>
      <c r="E282" s="951" t="e">
        <v>#NAME?</v>
      </c>
      <c r="F282" s="952" t="s">
        <v>7439</v>
      </c>
      <c r="G282" s="953" t="s">
        <v>5713</v>
      </c>
      <c r="H282" s="954">
        <v>2.3209249999999999</v>
      </c>
      <c r="I282" s="954">
        <f>Tabla1[[#This Row],[PVP (SIN IVA)]]-(Tabla1[[#This Row],[PVP (SIN IVA)]]*0.4)</f>
        <v>1.3925549999999998</v>
      </c>
      <c r="J282" s="951" t="s">
        <v>1938</v>
      </c>
      <c r="K282" s="951" t="s">
        <v>7440</v>
      </c>
      <c r="L282" s="951" t="e">
        <v>#NAME?</v>
      </c>
      <c r="M282" s="955" t="s">
        <v>6554</v>
      </c>
    </row>
    <row r="283" spans="1:13" ht="15" customHeight="1">
      <c r="A283" s="948" t="s">
        <v>2701</v>
      </c>
      <c r="B283" s="949">
        <v>8435596603953</v>
      </c>
      <c r="C283" s="950"/>
      <c r="D283" s="950"/>
      <c r="E283" s="951" t="s">
        <v>2700</v>
      </c>
      <c r="F283" s="952" t="s">
        <v>4016</v>
      </c>
      <c r="G283" s="953" t="s">
        <v>5713</v>
      </c>
      <c r="H283" s="954">
        <v>62.577395151147272</v>
      </c>
      <c r="I283" s="954">
        <f>Tabla1[[#This Row],[PVP (SIN IVA)]]-(Tabla1[[#This Row],[PVP (SIN IVA)]]*0.4)</f>
        <v>37.546437090688357</v>
      </c>
      <c r="J283" s="951" t="s">
        <v>6589</v>
      </c>
      <c r="K283" s="951" t="s">
        <v>7441</v>
      </c>
      <c r="L283" s="951" t="s">
        <v>7442</v>
      </c>
      <c r="M283" s="955" t="s">
        <v>6554</v>
      </c>
    </row>
    <row r="284" spans="1:13" ht="15" customHeight="1">
      <c r="A284" s="948" t="s">
        <v>4685</v>
      </c>
      <c r="B284" s="949">
        <v>8435596611989</v>
      </c>
      <c r="C284" s="950"/>
      <c r="D284" s="950"/>
      <c r="E284" s="951" t="s">
        <v>7443</v>
      </c>
      <c r="F284" s="952" t="s">
        <v>7444</v>
      </c>
      <c r="G284" s="953" t="s">
        <v>5713</v>
      </c>
      <c r="H284" s="954">
        <v>23.177500000000002</v>
      </c>
      <c r="I284" s="954">
        <f>Tabla1[[#This Row],[PVP (SIN IVA)]]-(Tabla1[[#This Row],[PVP (SIN IVA)]]*0.4)</f>
        <v>13.906500000000001</v>
      </c>
      <c r="J284" s="951" t="s">
        <v>1936</v>
      </c>
      <c r="K284" s="951" t="s">
        <v>7445</v>
      </c>
      <c r="L284" s="951" t="s">
        <v>7446</v>
      </c>
      <c r="M284" s="955" t="s">
        <v>6554</v>
      </c>
    </row>
    <row r="285" spans="1:13" ht="15" customHeight="1">
      <c r="A285" s="948" t="s">
        <v>4711</v>
      </c>
      <c r="B285" s="949">
        <v>8435596612368</v>
      </c>
      <c r="C285" s="950"/>
      <c r="D285" s="950"/>
      <c r="E285" s="951" t="s">
        <v>7447</v>
      </c>
      <c r="F285" s="952" t="s">
        <v>7448</v>
      </c>
      <c r="G285" s="953" t="s">
        <v>5712</v>
      </c>
      <c r="H285" s="954">
        <v>17.918167096665002</v>
      </c>
      <c r="I285" s="954">
        <f>Tabla1[[#This Row],[PVP (SIN IVA)]]-(Tabla1[[#This Row],[PVP (SIN IVA)]]*0.4)</f>
        <v>10.750900257999</v>
      </c>
      <c r="J285" s="951" t="s">
        <v>1936</v>
      </c>
      <c r="K285" s="951" t="s">
        <v>7449</v>
      </c>
      <c r="L285" s="951" t="s">
        <v>7450</v>
      </c>
      <c r="M285" s="955" t="s">
        <v>6554</v>
      </c>
    </row>
    <row r="286" spans="1:13" ht="15" customHeight="1">
      <c r="A286" s="948" t="s">
        <v>7451</v>
      </c>
      <c r="B286" s="949">
        <v>8435596611323</v>
      </c>
      <c r="C286" s="950"/>
      <c r="D286" s="950"/>
      <c r="E286" s="951" t="s">
        <v>7452</v>
      </c>
      <c r="F286" s="952" t="s">
        <v>7453</v>
      </c>
      <c r="G286" s="953" t="s">
        <v>6645</v>
      </c>
      <c r="H286" s="954">
        <v>51.968400000000003</v>
      </c>
      <c r="I286" s="954">
        <f>Tabla1[[#This Row],[PVP (SIN IVA)]]-(Tabla1[[#This Row],[PVP (SIN IVA)]]*0.4)</f>
        <v>31.181039999999999</v>
      </c>
      <c r="J286" s="951" t="s">
        <v>1936</v>
      </c>
      <c r="K286" s="951" t="s">
        <v>7454</v>
      </c>
      <c r="L286" s="951" t="s">
        <v>7455</v>
      </c>
      <c r="M286" s="955" t="s">
        <v>6554</v>
      </c>
    </row>
    <row r="287" spans="1:13" ht="15" customHeight="1">
      <c r="A287" s="948" t="s">
        <v>4731</v>
      </c>
      <c r="B287" s="949">
        <v>8435596609788</v>
      </c>
      <c r="C287" s="950"/>
      <c r="D287" s="950"/>
      <c r="E287" s="951" t="s">
        <v>7456</v>
      </c>
      <c r="F287" s="952" t="s">
        <v>7457</v>
      </c>
      <c r="G287" s="953" t="s">
        <v>6645</v>
      </c>
      <c r="H287" s="954">
        <v>279.61470947024998</v>
      </c>
      <c r="I287" s="954">
        <f>Tabla1[[#This Row],[PVP (SIN IVA)]]-(Tabla1[[#This Row],[PVP (SIN IVA)]]*0.4)</f>
        <v>167.76882568214998</v>
      </c>
      <c r="J287" s="951" t="s">
        <v>1936</v>
      </c>
      <c r="K287" s="951" t="s">
        <v>7458</v>
      </c>
      <c r="L287" s="951" t="s">
        <v>7459</v>
      </c>
      <c r="M287" s="955" t="s">
        <v>6554</v>
      </c>
    </row>
    <row r="288" spans="1:13" ht="15" customHeight="1">
      <c r="A288" s="948" t="s">
        <v>7460</v>
      </c>
      <c r="B288" s="949">
        <v>8435596610036</v>
      </c>
      <c r="C288" s="950"/>
      <c r="D288" s="950"/>
      <c r="E288" s="951" t="s">
        <v>7461</v>
      </c>
      <c r="F288" s="952" t="s">
        <v>7462</v>
      </c>
      <c r="G288" s="953" t="s">
        <v>6645</v>
      </c>
      <c r="H288" s="954">
        <v>209.54999999999998</v>
      </c>
      <c r="I288" s="954">
        <f>Tabla1[[#This Row],[PVP (SIN IVA)]]-(Tabla1[[#This Row],[PVP (SIN IVA)]]*0.4)</f>
        <v>125.72999999999999</v>
      </c>
      <c r="J288" s="951" t="s">
        <v>1936</v>
      </c>
      <c r="K288" s="951" t="s">
        <v>7463</v>
      </c>
      <c r="L288" s="951" t="s">
        <v>7464</v>
      </c>
      <c r="M288" s="955" t="s">
        <v>6554</v>
      </c>
    </row>
    <row r="289" spans="1:13" ht="15" customHeight="1">
      <c r="A289" s="948" t="s">
        <v>7465</v>
      </c>
      <c r="B289" s="949">
        <v>8435596611149</v>
      </c>
      <c r="C289" s="950"/>
      <c r="D289" s="950"/>
      <c r="E289" s="951" t="s">
        <v>7466</v>
      </c>
      <c r="F289" s="952" t="s">
        <v>7467</v>
      </c>
      <c r="G289" s="953" t="s">
        <v>6645</v>
      </c>
      <c r="H289" s="954">
        <v>68.580000000000013</v>
      </c>
      <c r="I289" s="954">
        <f>Tabla1[[#This Row],[PVP (SIN IVA)]]-(Tabla1[[#This Row],[PVP (SIN IVA)]]*0.4)</f>
        <v>41.14800000000001</v>
      </c>
      <c r="J289" s="951" t="s">
        <v>1936</v>
      </c>
      <c r="K289" s="951" t="s">
        <v>7468</v>
      </c>
      <c r="L289" s="951" t="s">
        <v>7469</v>
      </c>
      <c r="M289" s="955" t="s">
        <v>6554</v>
      </c>
    </row>
    <row r="290" spans="1:13" ht="15" customHeight="1">
      <c r="A290" s="948" t="s">
        <v>4708</v>
      </c>
      <c r="B290" s="949">
        <v>8435596612955</v>
      </c>
      <c r="C290" s="950"/>
      <c r="D290" s="950"/>
      <c r="E290" s="951" t="s">
        <v>7470</v>
      </c>
      <c r="F290" s="952" t="s">
        <v>7471</v>
      </c>
      <c r="G290" s="953" t="s">
        <v>6645</v>
      </c>
      <c r="H290" s="954">
        <v>21.045286704618</v>
      </c>
      <c r="I290" s="954">
        <f>Tabla1[[#This Row],[PVP (SIN IVA)]]-(Tabla1[[#This Row],[PVP (SIN IVA)]]*0.4)</f>
        <v>12.6271720227708</v>
      </c>
      <c r="J290" s="951" t="s">
        <v>1936</v>
      </c>
      <c r="K290" s="951" t="s">
        <v>7472</v>
      </c>
      <c r="L290" s="951" t="s">
        <v>7473</v>
      </c>
      <c r="M290" s="955" t="s">
        <v>6554</v>
      </c>
    </row>
    <row r="291" spans="1:13" ht="15" customHeight="1">
      <c r="A291" s="961" t="s">
        <v>7474</v>
      </c>
      <c r="B291" s="964" t="s">
        <v>7475</v>
      </c>
      <c r="C291" s="959"/>
      <c r="D291" s="959"/>
      <c r="E291" s="951" t="s">
        <v>7476</v>
      </c>
      <c r="F291" s="952" t="s">
        <v>7477</v>
      </c>
      <c r="G291" s="953" t="s">
        <v>6645</v>
      </c>
      <c r="H291" s="954">
        <v>0</v>
      </c>
      <c r="I291" s="954">
        <f>Tabla1[[#This Row],[PVP (SIN IVA)]]-(Tabla1[[#This Row],[PVP (SIN IVA)]]*0.4)</f>
        <v>0</v>
      </c>
      <c r="J291" s="951" t="s">
        <v>1933</v>
      </c>
      <c r="K291" s="951" t="str">
        <f>_xlfn.CONCAT(A291,F291,J291,)</f>
        <v>3779025-R10Cable adaptador interruptor de aparcamiento 2023Light/Mini</v>
      </c>
      <c r="L291" s="951" t="str">
        <f>CONCATENATE(Precios!$A1061,Precios!$E1061)</f>
        <v>1001030401070020Trailer Block Cover</v>
      </c>
      <c r="M291" s="955" t="s">
        <v>6554</v>
      </c>
    </row>
    <row r="292" spans="1:13" ht="15" customHeight="1">
      <c r="A292" s="948" t="s">
        <v>4761</v>
      </c>
      <c r="B292" s="949">
        <v>8435596610531</v>
      </c>
      <c r="C292" s="950"/>
      <c r="D292" s="950"/>
      <c r="E292" s="951" t="s">
        <v>7478</v>
      </c>
      <c r="F292" s="952" t="s">
        <v>7479</v>
      </c>
      <c r="G292" s="953" t="s">
        <v>6645</v>
      </c>
      <c r="H292" s="954">
        <v>174.99696102900003</v>
      </c>
      <c r="I292" s="954">
        <f>Tabla1[[#This Row],[PVP (SIN IVA)]]-(Tabla1[[#This Row],[PVP (SIN IVA)]]*0.4)</f>
        <v>104.99817661740002</v>
      </c>
      <c r="J292" s="951" t="s">
        <v>1936</v>
      </c>
      <c r="K292" s="951" t="s">
        <v>7480</v>
      </c>
      <c r="L292" s="951" t="s">
        <v>7481</v>
      </c>
      <c r="M292" s="955" t="s">
        <v>6554</v>
      </c>
    </row>
    <row r="293" spans="1:13" ht="15" customHeight="1">
      <c r="A293" s="948" t="s">
        <v>7482</v>
      </c>
      <c r="B293" s="949">
        <v>8435596610791</v>
      </c>
      <c r="C293" s="950"/>
      <c r="D293" s="950"/>
      <c r="E293" s="951" t="s">
        <v>7483</v>
      </c>
      <c r="F293" s="952" t="s">
        <v>7484</v>
      </c>
      <c r="G293" s="953" t="s">
        <v>6645</v>
      </c>
      <c r="H293" s="954">
        <v>95.25</v>
      </c>
      <c r="I293" s="954">
        <f>Tabla1[[#This Row],[PVP (SIN IVA)]]-(Tabla1[[#This Row],[PVP (SIN IVA)]]*0.4)</f>
        <v>57.15</v>
      </c>
      <c r="J293" s="951" t="s">
        <v>1936</v>
      </c>
      <c r="K293" s="951" t="s">
        <v>7485</v>
      </c>
      <c r="L293" s="951" t="s">
        <v>7486</v>
      </c>
      <c r="M293" s="955" t="s">
        <v>6554</v>
      </c>
    </row>
    <row r="294" spans="1:13" ht="15" customHeight="1">
      <c r="A294" s="948" t="s">
        <v>7487</v>
      </c>
      <c r="B294" s="949">
        <v>8435596610807</v>
      </c>
      <c r="C294" s="950"/>
      <c r="D294" s="950"/>
      <c r="E294" s="951" t="s">
        <v>7488</v>
      </c>
      <c r="F294" s="952" t="s">
        <v>7489</v>
      </c>
      <c r="G294" s="953" t="s">
        <v>6645</v>
      </c>
      <c r="H294" s="954">
        <v>95.25</v>
      </c>
      <c r="I294" s="954">
        <f>Tabla1[[#This Row],[PVP (SIN IVA)]]-(Tabla1[[#This Row],[PVP (SIN IVA)]]*0.4)</f>
        <v>57.15</v>
      </c>
      <c r="J294" s="951" t="s">
        <v>1936</v>
      </c>
      <c r="K294" s="951" t="s">
        <v>7490</v>
      </c>
      <c r="L294" s="951" t="s">
        <v>7491</v>
      </c>
      <c r="M294" s="955" t="s">
        <v>6554</v>
      </c>
    </row>
    <row r="295" spans="1:13" ht="15" customHeight="1">
      <c r="A295" s="948" t="s">
        <v>3188</v>
      </c>
      <c r="B295" s="949">
        <v>8435596629236</v>
      </c>
      <c r="C295" s="950" t="s">
        <v>7492</v>
      </c>
      <c r="D295" s="950" t="s">
        <v>3190</v>
      </c>
      <c r="E295" s="951" t="s">
        <v>3189</v>
      </c>
      <c r="F295" s="952" t="s">
        <v>7493</v>
      </c>
      <c r="G295" s="953" t="s">
        <v>6645</v>
      </c>
      <c r="H295" s="954">
        <v>360.52506000000005</v>
      </c>
      <c r="I295" s="954">
        <f>Tabla1[[#This Row],[PVP (SIN IVA)]]-(Tabla1[[#This Row],[PVP (SIN IVA)]]*0.4)</f>
        <v>216.31503600000002</v>
      </c>
      <c r="J295" s="951" t="s">
        <v>1938</v>
      </c>
      <c r="K295" s="951" t="s">
        <v>7494</v>
      </c>
      <c r="L295" s="951" t="s">
        <v>7495</v>
      </c>
      <c r="M295" s="955" t="s">
        <v>6554</v>
      </c>
    </row>
    <row r="296" spans="1:13" ht="15" customHeight="1">
      <c r="A296" s="948" t="s">
        <v>7496</v>
      </c>
      <c r="B296" s="949">
        <v>8435596629151</v>
      </c>
      <c r="C296" s="950"/>
      <c r="D296" s="950"/>
      <c r="E296" s="951" t="s">
        <v>3215</v>
      </c>
      <c r="F296" s="952" t="s">
        <v>7497</v>
      </c>
      <c r="G296" s="953" t="s">
        <v>5713</v>
      </c>
      <c r="H296" s="954">
        <v>9.8425000000000011</v>
      </c>
      <c r="I296" s="954">
        <f>Tabla1[[#This Row],[PVP (SIN IVA)]]-(Tabla1[[#This Row],[PVP (SIN IVA)]]*0.4)</f>
        <v>5.9055</v>
      </c>
      <c r="J296" s="951" t="s">
        <v>1938</v>
      </c>
      <c r="K296" s="951" t="s">
        <v>7498</v>
      </c>
      <c r="L296" s="951" t="s">
        <v>7499</v>
      </c>
      <c r="M296" s="955" t="s">
        <v>6554</v>
      </c>
    </row>
    <row r="297" spans="1:13" ht="15" customHeight="1">
      <c r="A297" s="948" t="s">
        <v>2794</v>
      </c>
      <c r="B297" s="949">
        <v>8435596607821</v>
      </c>
      <c r="C297" s="950"/>
      <c r="D297" s="950"/>
      <c r="E297" s="951" t="s">
        <v>1653</v>
      </c>
      <c r="F297" s="952" t="s">
        <v>1652</v>
      </c>
      <c r="G297" s="953" t="s">
        <v>5713</v>
      </c>
      <c r="H297" s="954">
        <v>11.017250000000001</v>
      </c>
      <c r="I297" s="954">
        <f>Tabla1[[#This Row],[PVP (SIN IVA)]]-(Tabla1[[#This Row],[PVP (SIN IVA)]]*0.4)</f>
        <v>6.6103500000000004</v>
      </c>
      <c r="J297" s="951" t="s">
        <v>6560</v>
      </c>
      <c r="K297" s="951" t="s">
        <v>7500</v>
      </c>
      <c r="L297" s="951" t="s">
        <v>7501</v>
      </c>
      <c r="M297" s="955" t="s">
        <v>6554</v>
      </c>
    </row>
    <row r="298" spans="1:13" ht="15" customHeight="1">
      <c r="A298" s="948" t="s">
        <v>3063</v>
      </c>
      <c r="B298" s="949">
        <v>8435596628406</v>
      </c>
      <c r="C298" s="950"/>
      <c r="D298" s="950"/>
      <c r="E298" s="951" t="s">
        <v>1653</v>
      </c>
      <c r="F298" s="952" t="s">
        <v>1652</v>
      </c>
      <c r="G298" s="953" t="s">
        <v>5713</v>
      </c>
      <c r="H298" s="954">
        <v>11.016177299735448</v>
      </c>
      <c r="I298" s="954">
        <f>Tabla1[[#This Row],[PVP (SIN IVA)]]-(Tabla1[[#This Row],[PVP (SIN IVA)]]*0.4)</f>
        <v>6.6097063798412687</v>
      </c>
      <c r="J298" s="951" t="s">
        <v>1935</v>
      </c>
      <c r="K298" s="951" t="s">
        <v>7502</v>
      </c>
      <c r="L298" s="951" t="s">
        <v>7503</v>
      </c>
      <c r="M298" s="955" t="s">
        <v>6554</v>
      </c>
    </row>
    <row r="299" spans="1:13" ht="15" customHeight="1">
      <c r="A299" s="948" t="s">
        <v>3983</v>
      </c>
      <c r="B299" s="949">
        <v>8435596603649</v>
      </c>
      <c r="C299" s="950"/>
      <c r="D299" s="950"/>
      <c r="E299" s="951" t="s">
        <v>1653</v>
      </c>
      <c r="F299" s="952" t="s">
        <v>1652</v>
      </c>
      <c r="G299" s="953" t="s">
        <v>5713</v>
      </c>
      <c r="H299" s="954">
        <v>7.7674059196617193</v>
      </c>
      <c r="I299" s="954">
        <f>Tabla1[[#This Row],[PVP (SIN IVA)]]-(Tabla1[[#This Row],[PVP (SIN IVA)]]*0.4)</f>
        <v>4.660443551797032</v>
      </c>
      <c r="J299" s="951" t="s">
        <v>6702</v>
      </c>
      <c r="K299" s="951" t="s">
        <v>7504</v>
      </c>
      <c r="L299" s="951" t="s">
        <v>7505</v>
      </c>
      <c r="M299" s="955" t="s">
        <v>6554</v>
      </c>
    </row>
    <row r="300" spans="1:13" ht="15" customHeight="1">
      <c r="A300" s="948" t="s">
        <v>4707</v>
      </c>
      <c r="B300" s="949">
        <v>8435596613600</v>
      </c>
      <c r="C300" s="950"/>
      <c r="D300" s="950"/>
      <c r="E300" s="951" t="s">
        <v>7506</v>
      </c>
      <c r="F300" s="952" t="s">
        <v>7507</v>
      </c>
      <c r="G300" s="953" t="s">
        <v>5712</v>
      </c>
      <c r="H300" s="954">
        <v>24.499574544060003</v>
      </c>
      <c r="I300" s="954">
        <f>Tabla1[[#This Row],[PVP (SIN IVA)]]-(Tabla1[[#This Row],[PVP (SIN IVA)]]*0.4)</f>
        <v>14.699744726436002</v>
      </c>
      <c r="J300" s="951" t="s">
        <v>1936</v>
      </c>
      <c r="K300" s="951" t="s">
        <v>7508</v>
      </c>
      <c r="L300" s="951" t="s">
        <v>7509</v>
      </c>
      <c r="M300" s="955" t="s">
        <v>6554</v>
      </c>
    </row>
    <row r="301" spans="1:13" ht="15" customHeight="1">
      <c r="A301" s="948" t="s">
        <v>7510</v>
      </c>
      <c r="B301" s="949">
        <v>8435596625559</v>
      </c>
      <c r="C301" s="950"/>
      <c r="D301" s="950"/>
      <c r="E301" s="951" t="s">
        <v>7511</v>
      </c>
      <c r="F301" s="952" t="s">
        <v>7512</v>
      </c>
      <c r="G301" s="953" t="s">
        <v>7038</v>
      </c>
      <c r="H301" s="954">
        <v>96.332040000000006</v>
      </c>
      <c r="I301" s="954">
        <f>Tabla1[[#This Row],[PVP (SIN IVA)]]-(Tabla1[[#This Row],[PVP (SIN IVA)]]*0.4)</f>
        <v>57.799224000000002</v>
      </c>
      <c r="J301" s="951" t="s">
        <v>1938</v>
      </c>
      <c r="K301" s="951" t="s">
        <v>7513</v>
      </c>
      <c r="L301" s="951" t="s">
        <v>7514</v>
      </c>
      <c r="M301" s="955" t="s">
        <v>6554</v>
      </c>
    </row>
    <row r="302" spans="1:13" ht="15" customHeight="1">
      <c r="A302" s="948" t="s">
        <v>7515</v>
      </c>
      <c r="B302" s="949">
        <v>8435596625504</v>
      </c>
      <c r="C302" s="950"/>
      <c r="D302" s="950"/>
      <c r="E302" s="951" t="s">
        <v>7516</v>
      </c>
      <c r="F302" s="952" t="s">
        <v>7517</v>
      </c>
      <c r="G302" s="953" t="s">
        <v>7038</v>
      </c>
      <c r="H302" s="954">
        <v>96.332040000000006</v>
      </c>
      <c r="I302" s="954">
        <f>Tabla1[[#This Row],[PVP (SIN IVA)]]-(Tabla1[[#This Row],[PVP (SIN IVA)]]*0.4)</f>
        <v>57.799224000000002</v>
      </c>
      <c r="J302" s="951" t="s">
        <v>1938</v>
      </c>
      <c r="K302" s="951" t="s">
        <v>7518</v>
      </c>
      <c r="L302" s="951" t="s">
        <v>7519</v>
      </c>
      <c r="M302" s="955" t="s">
        <v>6554</v>
      </c>
    </row>
    <row r="303" spans="1:13" ht="15" customHeight="1">
      <c r="A303" s="948" t="s">
        <v>7520</v>
      </c>
      <c r="B303" s="949">
        <v>8435596625573</v>
      </c>
      <c r="C303" s="950"/>
      <c r="D303" s="950"/>
      <c r="E303" s="951" t="s">
        <v>7521</v>
      </c>
      <c r="F303" s="952" t="s">
        <v>7522</v>
      </c>
      <c r="G303" s="953" t="s">
        <v>7038</v>
      </c>
      <c r="H303" s="954">
        <v>96.332040000000006</v>
      </c>
      <c r="I303" s="954">
        <f>Tabla1[[#This Row],[PVP (SIN IVA)]]-(Tabla1[[#This Row],[PVP (SIN IVA)]]*0.4)</f>
        <v>57.799224000000002</v>
      </c>
      <c r="J303" s="951" t="s">
        <v>1938</v>
      </c>
      <c r="K303" s="951" t="s">
        <v>7523</v>
      </c>
      <c r="L303" s="951" t="s">
        <v>7524</v>
      </c>
      <c r="M303" s="955" t="s">
        <v>6554</v>
      </c>
    </row>
    <row r="304" spans="1:13" ht="15" customHeight="1">
      <c r="A304" s="948" t="s">
        <v>7525</v>
      </c>
      <c r="B304" s="949">
        <v>8435596625597</v>
      </c>
      <c r="C304" s="950"/>
      <c r="D304" s="950"/>
      <c r="E304" s="951" t="s">
        <v>7526</v>
      </c>
      <c r="F304" s="952" t="s">
        <v>7527</v>
      </c>
      <c r="G304" s="953" t="s">
        <v>7038</v>
      </c>
      <c r="H304" s="954">
        <v>96.332040000000006</v>
      </c>
      <c r="I304" s="954">
        <f>Tabla1[[#This Row],[PVP (SIN IVA)]]-(Tabla1[[#This Row],[PVP (SIN IVA)]]*0.4)</f>
        <v>57.799224000000002</v>
      </c>
      <c r="J304" s="951" t="s">
        <v>1938</v>
      </c>
      <c r="K304" s="951" t="s">
        <v>7528</v>
      </c>
      <c r="L304" s="951" t="s">
        <v>7529</v>
      </c>
      <c r="M304" s="955" t="s">
        <v>6554</v>
      </c>
    </row>
    <row r="305" spans="1:13" ht="15" customHeight="1">
      <c r="A305" s="948" t="s">
        <v>7530</v>
      </c>
      <c r="B305" s="949">
        <v>8435596625474</v>
      </c>
      <c r="C305" s="950"/>
      <c r="D305" s="950"/>
      <c r="E305" s="951" t="s">
        <v>7531</v>
      </c>
      <c r="F305" s="952" t="s">
        <v>7532</v>
      </c>
      <c r="G305" s="953" t="s">
        <v>7038</v>
      </c>
      <c r="H305" s="954">
        <v>96.332040000000006</v>
      </c>
      <c r="I305" s="954">
        <f>Tabla1[[#This Row],[PVP (SIN IVA)]]-(Tabla1[[#This Row],[PVP (SIN IVA)]]*0.4)</f>
        <v>57.799224000000002</v>
      </c>
      <c r="J305" s="951" t="s">
        <v>1938</v>
      </c>
      <c r="K305" s="951" t="s">
        <v>7533</v>
      </c>
      <c r="L305" s="951" t="s">
        <v>7534</v>
      </c>
      <c r="M305" s="955" t="s">
        <v>6554</v>
      </c>
    </row>
    <row r="306" spans="1:13" ht="15" customHeight="1">
      <c r="A306" s="948" t="s">
        <v>7535</v>
      </c>
      <c r="B306" s="949">
        <v>8435596625566</v>
      </c>
      <c r="C306" s="950"/>
      <c r="D306" s="950"/>
      <c r="E306" s="951" t="s">
        <v>7536</v>
      </c>
      <c r="F306" s="952" t="s">
        <v>7537</v>
      </c>
      <c r="G306" s="953" t="s">
        <v>7038</v>
      </c>
      <c r="H306" s="954">
        <v>96.332040000000006</v>
      </c>
      <c r="I306" s="954">
        <f>Tabla1[[#This Row],[PVP (SIN IVA)]]-(Tabla1[[#This Row],[PVP (SIN IVA)]]*0.4)</f>
        <v>57.799224000000002</v>
      </c>
      <c r="J306" s="951" t="s">
        <v>1938</v>
      </c>
      <c r="K306" s="951" t="s">
        <v>7538</v>
      </c>
      <c r="L306" s="951" t="s">
        <v>7539</v>
      </c>
      <c r="M306" s="955" t="s">
        <v>6554</v>
      </c>
    </row>
    <row r="307" spans="1:13" ht="15" customHeight="1">
      <c r="A307" s="948" t="s">
        <v>7540</v>
      </c>
      <c r="B307" s="949">
        <v>8435596600013</v>
      </c>
      <c r="C307" s="950"/>
      <c r="D307" s="950"/>
      <c r="E307" s="951" t="s">
        <v>7541</v>
      </c>
      <c r="F307" s="952" t="s">
        <v>7542</v>
      </c>
      <c r="G307" s="953" t="s">
        <v>7038</v>
      </c>
      <c r="H307" s="954">
        <v>434.34000000000003</v>
      </c>
      <c r="I307" s="954">
        <f>Tabla1[[#This Row],[PVP (SIN IVA)]]-(Tabla1[[#This Row],[PVP (SIN IVA)]]*0.4)</f>
        <v>260.60400000000004</v>
      </c>
      <c r="J307" s="951" t="s">
        <v>1936</v>
      </c>
      <c r="K307" s="951" t="s">
        <v>7543</v>
      </c>
      <c r="L307" s="951" t="s">
        <v>7544</v>
      </c>
      <c r="M307" s="955" t="s">
        <v>6554</v>
      </c>
    </row>
    <row r="308" spans="1:13" ht="15" customHeight="1">
      <c r="A308" s="948" t="s">
        <v>7545</v>
      </c>
      <c r="B308" s="949">
        <v>8435596625511</v>
      </c>
      <c r="C308" s="950"/>
      <c r="D308" s="950"/>
      <c r="E308" s="951" t="s">
        <v>7546</v>
      </c>
      <c r="F308" s="952" t="s">
        <v>7547</v>
      </c>
      <c r="G308" s="953" t="s">
        <v>7038</v>
      </c>
      <c r="H308" s="954">
        <v>96.332040000000006</v>
      </c>
      <c r="I308" s="954">
        <f>Tabla1[[#This Row],[PVP (SIN IVA)]]-(Tabla1[[#This Row],[PVP (SIN IVA)]]*0.4)</f>
        <v>57.799224000000002</v>
      </c>
      <c r="J308" s="951" t="s">
        <v>1938</v>
      </c>
      <c r="K308" s="951" t="s">
        <v>7548</v>
      </c>
      <c r="L308" s="951" t="s">
        <v>7549</v>
      </c>
      <c r="M308" s="955" t="s">
        <v>6554</v>
      </c>
    </row>
    <row r="309" spans="1:13" ht="15" customHeight="1">
      <c r="A309" s="948" t="s">
        <v>7550</v>
      </c>
      <c r="B309" s="949">
        <v>8435596625528</v>
      </c>
      <c r="C309" s="950"/>
      <c r="D309" s="950"/>
      <c r="E309" s="951" t="s">
        <v>7551</v>
      </c>
      <c r="F309" s="952" t="s">
        <v>7552</v>
      </c>
      <c r="G309" s="953" t="s">
        <v>7038</v>
      </c>
      <c r="H309" s="954">
        <v>96.332040000000006</v>
      </c>
      <c r="I309" s="954">
        <f>Tabla1[[#This Row],[PVP (SIN IVA)]]-(Tabla1[[#This Row],[PVP (SIN IVA)]]*0.4)</f>
        <v>57.799224000000002</v>
      </c>
      <c r="J309" s="951" t="s">
        <v>1938</v>
      </c>
      <c r="K309" s="951" t="s">
        <v>7553</v>
      </c>
      <c r="L309" s="951" t="s">
        <v>7554</v>
      </c>
      <c r="M309" s="955" t="s">
        <v>6554</v>
      </c>
    </row>
    <row r="310" spans="1:13" ht="15" customHeight="1">
      <c r="A310" s="948" t="s">
        <v>7555</v>
      </c>
      <c r="B310" s="949">
        <v>8435596625542</v>
      </c>
      <c r="C310" s="950"/>
      <c r="D310" s="950"/>
      <c r="E310" s="951" t="s">
        <v>7556</v>
      </c>
      <c r="F310" s="952" t="s">
        <v>7557</v>
      </c>
      <c r="G310" s="953" t="s">
        <v>7038</v>
      </c>
      <c r="H310" s="954">
        <v>96.332040000000006</v>
      </c>
      <c r="I310" s="954">
        <f>Tabla1[[#This Row],[PVP (SIN IVA)]]-(Tabla1[[#This Row],[PVP (SIN IVA)]]*0.4)</f>
        <v>57.799224000000002</v>
      </c>
      <c r="J310" s="951" t="s">
        <v>1938</v>
      </c>
      <c r="K310" s="951" t="s">
        <v>7558</v>
      </c>
      <c r="L310" s="951" t="s">
        <v>7559</v>
      </c>
      <c r="M310" s="955" t="s">
        <v>6554</v>
      </c>
    </row>
    <row r="311" spans="1:13" ht="15" customHeight="1">
      <c r="A311" s="948" t="s">
        <v>7560</v>
      </c>
      <c r="B311" s="949">
        <v>8435596625580</v>
      </c>
      <c r="C311" s="950"/>
      <c r="D311" s="950"/>
      <c r="E311" s="951" t="s">
        <v>7561</v>
      </c>
      <c r="F311" s="952" t="s">
        <v>7562</v>
      </c>
      <c r="G311" s="953" t="s">
        <v>7038</v>
      </c>
      <c r="H311" s="954">
        <v>96.332040000000006</v>
      </c>
      <c r="I311" s="954">
        <f>Tabla1[[#This Row],[PVP (SIN IVA)]]-(Tabla1[[#This Row],[PVP (SIN IVA)]]*0.4)</f>
        <v>57.799224000000002</v>
      </c>
      <c r="J311" s="951" t="s">
        <v>1938</v>
      </c>
      <c r="K311" s="951" t="s">
        <v>7563</v>
      </c>
      <c r="L311" s="951" t="s">
        <v>7564</v>
      </c>
      <c r="M311" s="955" t="s">
        <v>6554</v>
      </c>
    </row>
    <row r="312" spans="1:13" ht="15" customHeight="1">
      <c r="A312" s="948" t="s">
        <v>7565</v>
      </c>
      <c r="B312" s="949">
        <v>8435596625498</v>
      </c>
      <c r="C312" s="950"/>
      <c r="D312" s="950"/>
      <c r="E312" s="951" t="s">
        <v>7566</v>
      </c>
      <c r="F312" s="952" t="s">
        <v>7567</v>
      </c>
      <c r="G312" s="953" t="s">
        <v>7038</v>
      </c>
      <c r="H312" s="954">
        <v>96.332040000000006</v>
      </c>
      <c r="I312" s="954">
        <f>Tabla1[[#This Row],[PVP (SIN IVA)]]-(Tabla1[[#This Row],[PVP (SIN IVA)]]*0.4)</f>
        <v>57.799224000000002</v>
      </c>
      <c r="J312" s="951" t="s">
        <v>1938</v>
      </c>
      <c r="K312" s="951" t="s">
        <v>7568</v>
      </c>
      <c r="L312" s="951" t="s">
        <v>7569</v>
      </c>
      <c r="M312" s="955" t="s">
        <v>6554</v>
      </c>
    </row>
    <row r="313" spans="1:13" ht="15" customHeight="1">
      <c r="A313" s="948" t="s">
        <v>7570</v>
      </c>
      <c r="B313" s="949">
        <v>8435596625535</v>
      </c>
      <c r="C313" s="950"/>
      <c r="D313" s="950"/>
      <c r="E313" s="951" t="s">
        <v>7571</v>
      </c>
      <c r="F313" s="952" t="s">
        <v>7572</v>
      </c>
      <c r="G313" s="953" t="s">
        <v>7038</v>
      </c>
      <c r="H313" s="954">
        <v>96.332040000000006</v>
      </c>
      <c r="I313" s="954">
        <f>Tabla1[[#This Row],[PVP (SIN IVA)]]-(Tabla1[[#This Row],[PVP (SIN IVA)]]*0.4)</f>
        <v>57.799224000000002</v>
      </c>
      <c r="J313" s="951" t="s">
        <v>1938</v>
      </c>
      <c r="K313" s="951" t="s">
        <v>7573</v>
      </c>
      <c r="L313" s="951" t="s">
        <v>7574</v>
      </c>
      <c r="M313" s="955" t="s">
        <v>6554</v>
      </c>
    </row>
    <row r="314" spans="1:13" ht="15" customHeight="1">
      <c r="A314" s="948" t="s">
        <v>7575</v>
      </c>
      <c r="B314" s="949">
        <v>8435596625481</v>
      </c>
      <c r="C314" s="950"/>
      <c r="D314" s="950"/>
      <c r="E314" s="951" t="s">
        <v>7576</v>
      </c>
      <c r="F314" s="952" t="s">
        <v>7577</v>
      </c>
      <c r="G314" s="953" t="s">
        <v>7038</v>
      </c>
      <c r="H314" s="954">
        <v>96.332040000000006</v>
      </c>
      <c r="I314" s="954">
        <f>Tabla1[[#This Row],[PVP (SIN IVA)]]-(Tabla1[[#This Row],[PVP (SIN IVA)]]*0.4)</f>
        <v>57.799224000000002</v>
      </c>
      <c r="J314" s="951" t="s">
        <v>1938</v>
      </c>
      <c r="K314" s="951" t="s">
        <v>7578</v>
      </c>
      <c r="L314" s="951" t="s">
        <v>7579</v>
      </c>
      <c r="M314" s="955" t="s">
        <v>6554</v>
      </c>
    </row>
    <row r="315" spans="1:13" ht="15" customHeight="1">
      <c r="A315" s="957" t="s">
        <v>7580</v>
      </c>
      <c r="B315" s="958" t="s">
        <v>7581</v>
      </c>
      <c r="C315" s="959"/>
      <c r="D315" s="959"/>
      <c r="E315" s="951" t="s">
        <v>7582</v>
      </c>
      <c r="F315" s="952" t="s">
        <v>7583</v>
      </c>
      <c r="G315" s="953" t="s">
        <v>7038</v>
      </c>
      <c r="H315" s="954">
        <v>929.10025000000007</v>
      </c>
      <c r="I315" s="954">
        <f>Tabla1[[#This Row],[PVP (SIN IVA)]]-(Tabla1[[#This Row],[PVP (SIN IVA)]]*0.4)</f>
        <v>557.46015</v>
      </c>
      <c r="J315" s="951" t="s">
        <v>6567</v>
      </c>
      <c r="K315" s="951" t="str">
        <f>_xlfn.CONCAT(A315,F315,J315,)</f>
        <v>2126021A1-Q0001Cable de carga portátil de CA estándar europeo 32AT1/T2</v>
      </c>
      <c r="L315" s="951"/>
      <c r="M315" s="955" t="s">
        <v>6554</v>
      </c>
    </row>
    <row r="316" spans="1:13" ht="15" customHeight="1">
      <c r="A316" s="948" t="s">
        <v>7584</v>
      </c>
      <c r="B316" s="967" t="s">
        <v>7585</v>
      </c>
      <c r="C316" s="950"/>
      <c r="D316" s="959"/>
      <c r="E316" s="951" t="s">
        <v>7586</v>
      </c>
      <c r="F316" s="952" t="s">
        <v>7587</v>
      </c>
      <c r="G316" s="953" t="s">
        <v>7038</v>
      </c>
      <c r="H316" s="954">
        <v>153.82875000000001</v>
      </c>
      <c r="I316" s="954">
        <f>Tabla1[[#This Row],[PVP (SIN IVA)]]-(Tabla1[[#This Row],[PVP (SIN IVA)]]*0.4)</f>
        <v>92.297250000000005</v>
      </c>
      <c r="J316" s="951" t="s">
        <v>1933</v>
      </c>
      <c r="K316" s="951" t="s">
        <v>7588</v>
      </c>
      <c r="L316" s="951"/>
      <c r="M316" s="955" t="s">
        <v>6554</v>
      </c>
    </row>
    <row r="317" spans="1:13" ht="15" customHeight="1">
      <c r="A317" s="948" t="s">
        <v>2442</v>
      </c>
      <c r="B317" s="949">
        <v>8435596605124</v>
      </c>
      <c r="C317" s="950"/>
      <c r="D317" s="950"/>
      <c r="E317" s="951" t="s">
        <v>2441</v>
      </c>
      <c r="F317" s="952" t="s">
        <v>4187</v>
      </c>
      <c r="G317" s="953" t="s">
        <v>7038</v>
      </c>
      <c r="H317" s="954">
        <v>801.59214121524803</v>
      </c>
      <c r="I317" s="954">
        <f>Tabla1[[#This Row],[PVP (SIN IVA)]]-(Tabla1[[#This Row],[PVP (SIN IVA)]]*0.4)</f>
        <v>480.95528472914879</v>
      </c>
      <c r="J317" s="951" t="s">
        <v>6589</v>
      </c>
      <c r="K317" s="951" t="s">
        <v>7589</v>
      </c>
      <c r="L317" s="951" t="s">
        <v>7590</v>
      </c>
      <c r="M317" s="955" t="s">
        <v>6554</v>
      </c>
    </row>
    <row r="318" spans="1:13" ht="15" customHeight="1">
      <c r="A318" s="948" t="s">
        <v>3157</v>
      </c>
      <c r="B318" s="949">
        <v>8435596629007</v>
      </c>
      <c r="C318" s="950"/>
      <c r="D318" s="950"/>
      <c r="E318" s="951" t="s">
        <v>3158</v>
      </c>
      <c r="F318" s="952" t="s">
        <v>7591</v>
      </c>
      <c r="G318" s="953" t="s">
        <v>6645</v>
      </c>
      <c r="H318" s="954">
        <v>9.0394305870496368</v>
      </c>
      <c r="I318" s="954">
        <f>Tabla1[[#This Row],[PVP (SIN IVA)]]-(Tabla1[[#This Row],[PVP (SIN IVA)]]*0.4)</f>
        <v>5.4236583522297819</v>
      </c>
      <c r="J318" s="951" t="s">
        <v>1938</v>
      </c>
      <c r="K318" s="951" t="s">
        <v>7592</v>
      </c>
      <c r="L318" s="951" t="s">
        <v>7593</v>
      </c>
      <c r="M318" s="955" t="s">
        <v>6554</v>
      </c>
    </row>
    <row r="319" spans="1:13" ht="15" customHeight="1">
      <c r="A319" s="948" t="s">
        <v>4704</v>
      </c>
      <c r="B319" s="949">
        <v>8435596609771</v>
      </c>
      <c r="C319" s="950"/>
      <c r="D319" s="950"/>
      <c r="E319" s="951" t="s">
        <v>7594</v>
      </c>
      <c r="F319" s="952" t="s">
        <v>7595</v>
      </c>
      <c r="G319" s="953" t="s">
        <v>7038</v>
      </c>
      <c r="H319" s="954">
        <v>285.32113211249998</v>
      </c>
      <c r="I319" s="954">
        <f>Tabla1[[#This Row],[PVP (SIN IVA)]]-(Tabla1[[#This Row],[PVP (SIN IVA)]]*0.4)</f>
        <v>171.19267926749998</v>
      </c>
      <c r="J319" s="951" t="s">
        <v>1936</v>
      </c>
      <c r="K319" s="951" t="s">
        <v>7596</v>
      </c>
      <c r="L319" s="951" t="s">
        <v>7597</v>
      </c>
      <c r="M319" s="955" t="s">
        <v>6554</v>
      </c>
    </row>
    <row r="320" spans="1:13" ht="15" customHeight="1">
      <c r="A320" s="948" t="s">
        <v>7598</v>
      </c>
      <c r="B320" s="949">
        <v>8435596611316</v>
      </c>
      <c r="C320" s="950"/>
      <c r="D320" s="950"/>
      <c r="E320" s="951" t="s">
        <v>7599</v>
      </c>
      <c r="F320" s="952" t="s">
        <v>7600</v>
      </c>
      <c r="G320" s="953" t="s">
        <v>7038</v>
      </c>
      <c r="H320" s="954">
        <v>57.15</v>
      </c>
      <c r="I320" s="954">
        <f>Tabla1[[#This Row],[PVP (SIN IVA)]]-(Tabla1[[#This Row],[PVP (SIN IVA)]]*0.4)</f>
        <v>34.29</v>
      </c>
      <c r="J320" s="951" t="s">
        <v>1936</v>
      </c>
      <c r="K320" s="951" t="s">
        <v>7601</v>
      </c>
      <c r="L320" s="951" t="s">
        <v>7602</v>
      </c>
      <c r="M320" s="955" t="s">
        <v>6554</v>
      </c>
    </row>
    <row r="321" spans="1:13" ht="15" customHeight="1">
      <c r="A321" s="948" t="s">
        <v>7603</v>
      </c>
      <c r="B321" s="949">
        <v>8435596611309</v>
      </c>
      <c r="C321" s="950"/>
      <c r="D321" s="950"/>
      <c r="E321" s="951" t="s">
        <v>7604</v>
      </c>
      <c r="F321" s="952" t="s">
        <v>7605</v>
      </c>
      <c r="G321" s="953" t="s">
        <v>7038</v>
      </c>
      <c r="H321" s="954">
        <v>57.15</v>
      </c>
      <c r="I321" s="954">
        <f>Tabla1[[#This Row],[PVP (SIN IVA)]]-(Tabla1[[#This Row],[PVP (SIN IVA)]]*0.4)</f>
        <v>34.29</v>
      </c>
      <c r="J321" s="951" t="s">
        <v>1936</v>
      </c>
      <c r="K321" s="951" t="s">
        <v>7606</v>
      </c>
      <c r="L321" s="951" t="s">
        <v>7607</v>
      </c>
      <c r="M321" s="955" t="s">
        <v>6554</v>
      </c>
    </row>
    <row r="322" spans="1:13" ht="15" customHeight="1">
      <c r="A322" s="948" t="s">
        <v>7608</v>
      </c>
      <c r="B322" s="949">
        <v>8435596613457</v>
      </c>
      <c r="C322" s="950"/>
      <c r="D322" s="950"/>
      <c r="E322" s="951" t="s">
        <v>7609</v>
      </c>
      <c r="F322" s="952" t="s">
        <v>7610</v>
      </c>
      <c r="G322" s="953" t="s">
        <v>5713</v>
      </c>
      <c r="H322" s="954">
        <v>7.62</v>
      </c>
      <c r="I322" s="954">
        <f>Tabla1[[#This Row],[PVP (SIN IVA)]]-(Tabla1[[#This Row],[PVP (SIN IVA)]]*0.4)</f>
        <v>4.5720000000000001</v>
      </c>
      <c r="J322" s="951" t="s">
        <v>1936</v>
      </c>
      <c r="K322" s="951" t="s">
        <v>7611</v>
      </c>
      <c r="L322" s="951" t="s">
        <v>7612</v>
      </c>
      <c r="M322" s="955" t="s">
        <v>6554</v>
      </c>
    </row>
    <row r="323" spans="1:13" ht="15" customHeight="1">
      <c r="A323" s="948" t="s">
        <v>7613</v>
      </c>
      <c r="B323" s="949">
        <v>8435596612733</v>
      </c>
      <c r="C323" s="950"/>
      <c r="D323" s="950"/>
      <c r="E323" s="951" t="s">
        <v>7614</v>
      </c>
      <c r="F323" s="952" t="s">
        <v>7615</v>
      </c>
      <c r="G323" s="953" t="s">
        <v>6645</v>
      </c>
      <c r="H323" s="954">
        <v>13.677899999999998</v>
      </c>
      <c r="I323" s="954">
        <f>Tabla1[[#This Row],[PVP (SIN IVA)]]-(Tabla1[[#This Row],[PVP (SIN IVA)]]*0.4)</f>
        <v>8.2067399999999981</v>
      </c>
      <c r="J323" s="951" t="s">
        <v>1936</v>
      </c>
      <c r="K323" s="951" t="s">
        <v>7616</v>
      </c>
      <c r="L323" s="951" t="s">
        <v>7617</v>
      </c>
      <c r="M323" s="955" t="s">
        <v>6554</v>
      </c>
    </row>
    <row r="324" spans="1:13" ht="15" customHeight="1">
      <c r="A324" s="948" t="s">
        <v>2444</v>
      </c>
      <c r="B324" s="949">
        <v>8435596605117</v>
      </c>
      <c r="C324" s="950"/>
      <c r="D324" s="950"/>
      <c r="E324" s="951" t="s">
        <v>2443</v>
      </c>
      <c r="F324" s="952" t="s">
        <v>4186</v>
      </c>
      <c r="G324" s="953" t="s">
        <v>7038</v>
      </c>
      <c r="H324" s="954">
        <v>45.230932218704247</v>
      </c>
      <c r="I324" s="954">
        <f>Tabla1[[#This Row],[PVP (SIN IVA)]]-(Tabla1[[#This Row],[PVP (SIN IVA)]]*0.4)</f>
        <v>27.138559331222549</v>
      </c>
      <c r="J324" s="951" t="s">
        <v>6589</v>
      </c>
      <c r="K324" s="951" t="s">
        <v>7618</v>
      </c>
      <c r="L324" s="951" t="s">
        <v>7619</v>
      </c>
      <c r="M324" s="955" t="s">
        <v>6554</v>
      </c>
    </row>
    <row r="325" spans="1:13" ht="15" customHeight="1">
      <c r="A325" s="957" t="s">
        <v>7620</v>
      </c>
      <c r="B325" s="958" t="s">
        <v>7621</v>
      </c>
      <c r="C325" s="959"/>
      <c r="D325" s="959"/>
      <c r="E325" s="951" t="s">
        <v>7622</v>
      </c>
      <c r="F325" s="952" t="s">
        <v>7623</v>
      </c>
      <c r="G325" s="953" t="s">
        <v>7038</v>
      </c>
      <c r="H325" s="954">
        <v>12.73175</v>
      </c>
      <c r="I325" s="954">
        <f>Tabla1[[#This Row],[PVP (SIN IVA)]]-(Tabla1[[#This Row],[PVP (SIN IVA)]]*0.4)</f>
        <v>7.6390499999999992</v>
      </c>
      <c r="J325" s="960" t="s">
        <v>6629</v>
      </c>
      <c r="K325" s="951" t="str">
        <f>_xlfn.CONCAT(A325,F325,J325,)</f>
        <v>5004113-Q0001Cable de llenado de combustible (con pasador de bloqueo)T1</v>
      </c>
      <c r="L325" s="951"/>
      <c r="M325" s="955" t="s">
        <v>6554</v>
      </c>
    </row>
    <row r="326" spans="1:13" ht="15" customHeight="1">
      <c r="A326" s="957" t="s">
        <v>7624</v>
      </c>
      <c r="B326" s="958" t="s">
        <v>7625</v>
      </c>
      <c r="C326" s="959"/>
      <c r="D326" s="959"/>
      <c r="E326" s="951" t="s">
        <v>7626</v>
      </c>
      <c r="F326" s="952" t="s">
        <v>7627</v>
      </c>
      <c r="G326" s="953" t="s">
        <v>7038</v>
      </c>
      <c r="H326" s="954">
        <v>0.15875</v>
      </c>
      <c r="I326" s="954">
        <f>Tabla1[[#This Row],[PVP (SIN IVA)]]-(Tabla1[[#This Row],[PVP (SIN IVA)]]*0.4)</f>
        <v>9.5250000000000001E-2</v>
      </c>
      <c r="J326" s="951" t="s">
        <v>6629</v>
      </c>
      <c r="K326" s="951" t="str">
        <f>_xlfn.CONCAT(A326,F326,J326,)</f>
        <v>5532111-Q0001Cable de puerto de carga funda de goma redondaT1</v>
      </c>
      <c r="L326" s="951"/>
      <c r="M326" s="955" t="s">
        <v>6554</v>
      </c>
    </row>
    <row r="327" spans="1:13" ht="15" customHeight="1">
      <c r="A327" s="948" t="s">
        <v>4767</v>
      </c>
      <c r="B327" s="949">
        <v>8435596610524</v>
      </c>
      <c r="C327" s="950"/>
      <c r="D327" s="950"/>
      <c r="E327" s="951" t="s">
        <v>7628</v>
      </c>
      <c r="F327" s="952" t="s">
        <v>7629</v>
      </c>
      <c r="G327" s="953" t="s">
        <v>7038</v>
      </c>
      <c r="H327" s="954">
        <v>174.99696102900003</v>
      </c>
      <c r="I327" s="954">
        <f>Tabla1[[#This Row],[PVP (SIN IVA)]]-(Tabla1[[#This Row],[PVP (SIN IVA)]]*0.4)</f>
        <v>104.99817661740002</v>
      </c>
      <c r="J327" s="951" t="s">
        <v>1936</v>
      </c>
      <c r="K327" s="951" t="s">
        <v>7630</v>
      </c>
      <c r="L327" s="951" t="s">
        <v>7631</v>
      </c>
      <c r="M327" s="955" t="s">
        <v>6554</v>
      </c>
    </row>
    <row r="328" spans="1:13" ht="15" customHeight="1">
      <c r="A328" s="948" t="s">
        <v>4710</v>
      </c>
      <c r="B328" s="949">
        <v>8435596612399</v>
      </c>
      <c r="C328" s="950"/>
      <c r="D328" s="950"/>
      <c r="E328" s="951" t="s">
        <v>7632</v>
      </c>
      <c r="F328" s="952" t="s">
        <v>7633</v>
      </c>
      <c r="G328" s="953" t="s">
        <v>6645</v>
      </c>
      <c r="H328" s="954">
        <v>17.918167096665002</v>
      </c>
      <c r="I328" s="954">
        <f>Tabla1[[#This Row],[PVP (SIN IVA)]]-(Tabla1[[#This Row],[PVP (SIN IVA)]]*0.4)</f>
        <v>10.750900257999</v>
      </c>
      <c r="J328" s="951" t="s">
        <v>1936</v>
      </c>
      <c r="K328" s="951" t="s">
        <v>7634</v>
      </c>
      <c r="L328" s="951" t="s">
        <v>7635</v>
      </c>
      <c r="M328" s="955" t="s">
        <v>6554</v>
      </c>
    </row>
    <row r="329" spans="1:13" ht="15" customHeight="1">
      <c r="A329" s="948" t="s">
        <v>3194</v>
      </c>
      <c r="B329" s="949">
        <v>8435596628994</v>
      </c>
      <c r="C329" s="950"/>
      <c r="D329" s="950"/>
      <c r="E329" s="951" t="s">
        <v>3192</v>
      </c>
      <c r="F329" s="952" t="s">
        <v>7636</v>
      </c>
      <c r="G329" s="953" t="s">
        <v>7038</v>
      </c>
      <c r="H329" s="954">
        <v>138.74326026706979</v>
      </c>
      <c r="I329" s="954">
        <f>Tabla1[[#This Row],[PVP (SIN IVA)]]-(Tabla1[[#This Row],[PVP (SIN IVA)]]*0.4)</f>
        <v>83.24595616024186</v>
      </c>
      <c r="J329" s="951" t="s">
        <v>1938</v>
      </c>
      <c r="K329" s="951" t="s">
        <v>7637</v>
      </c>
      <c r="L329" s="951" t="s">
        <v>7638</v>
      </c>
      <c r="M329" s="955" t="s">
        <v>6554</v>
      </c>
    </row>
    <row r="330" spans="1:13" ht="15" customHeight="1">
      <c r="A330" s="961">
        <v>10486</v>
      </c>
      <c r="B330" s="949"/>
      <c r="C330" s="962"/>
      <c r="D330" s="962"/>
      <c r="E330" s="951"/>
      <c r="F330" s="952" t="s">
        <v>7639</v>
      </c>
      <c r="G330" s="953" t="s">
        <v>6645</v>
      </c>
      <c r="H330" s="954">
        <v>93.344999999999999</v>
      </c>
      <c r="I330" s="954">
        <f>Tabla1[[#This Row],[PVP (SIN IVA)]]-(Tabla1[[#This Row],[PVP (SIN IVA)]]*0.4)</f>
        <v>56.006999999999998</v>
      </c>
      <c r="J330" s="951" t="s">
        <v>6666</v>
      </c>
      <c r="K330" s="951" t="str">
        <f>CONCATENATE(Precios!$A2068,Precios!$F2068,Precios!$J2068)</f>
        <v>1001050104010360Pernos hexagonalesMouse</v>
      </c>
      <c r="L330" s="951"/>
      <c r="M330" s="955" t="s">
        <v>6554</v>
      </c>
    </row>
    <row r="331" spans="1:13" ht="15" customHeight="1">
      <c r="A331" s="948" t="s">
        <v>2202</v>
      </c>
      <c r="B331" s="949">
        <v>8435596606404</v>
      </c>
      <c r="C331" s="950"/>
      <c r="D331" s="950"/>
      <c r="E331" s="951" t="s">
        <v>2201</v>
      </c>
      <c r="F331" s="952" t="s">
        <v>4337</v>
      </c>
      <c r="G331" s="953" t="s">
        <v>5713</v>
      </c>
      <c r="H331" s="954">
        <v>4.3376198117708391</v>
      </c>
      <c r="I331" s="954">
        <f>Tabla1[[#This Row],[PVP (SIN IVA)]]-(Tabla1[[#This Row],[PVP (SIN IVA)]]*0.4)</f>
        <v>2.6025718870625036</v>
      </c>
      <c r="J331" s="951" t="s">
        <v>6589</v>
      </c>
      <c r="K331" s="951" t="s">
        <v>7640</v>
      </c>
      <c r="L331" s="951" t="s">
        <v>7641</v>
      </c>
      <c r="M331" s="955" t="s">
        <v>6554</v>
      </c>
    </row>
    <row r="332" spans="1:13" ht="15" customHeight="1">
      <c r="A332" s="963" t="s">
        <v>7642</v>
      </c>
      <c r="B332" s="971">
        <v>8435596653507</v>
      </c>
      <c r="C332" s="950"/>
      <c r="D332" s="968"/>
      <c r="E332" s="951"/>
      <c r="F332" s="952" t="s">
        <v>7643</v>
      </c>
      <c r="G332" s="953" t="s">
        <v>7038</v>
      </c>
      <c r="H332" s="954">
        <v>381.30716799999999</v>
      </c>
      <c r="I332" s="954">
        <f>Tabla1[[#This Row],[PVP (SIN IVA)]]-(Tabla1[[#This Row],[PVP (SIN IVA)]]*0.4)</f>
        <v>228.78430079999998</v>
      </c>
      <c r="J332" s="951" t="s">
        <v>7644</v>
      </c>
      <c r="K332" s="951"/>
      <c r="L332" s="951"/>
      <c r="M332" s="955" t="s">
        <v>6554</v>
      </c>
    </row>
    <row r="333" spans="1:13" ht="15" customHeight="1">
      <c r="A333" s="963" t="s">
        <v>7645</v>
      </c>
      <c r="B333" s="970" t="s">
        <v>7646</v>
      </c>
      <c r="C333" s="950"/>
      <c r="D333" s="950"/>
      <c r="E333" s="951" t="s">
        <v>3947</v>
      </c>
      <c r="F333" s="952" t="s">
        <v>7647</v>
      </c>
      <c r="G333" s="953" t="s">
        <v>7038</v>
      </c>
      <c r="H333" s="954">
        <v>381.30716799999999</v>
      </c>
      <c r="I333" s="954">
        <f>Tabla1[[#This Row],[PVP (SIN IVA)]]-(Tabla1[[#This Row],[PVP (SIN IVA)]]*0.4)</f>
        <v>228.78430079999998</v>
      </c>
      <c r="J333" s="951" t="s">
        <v>6702</v>
      </c>
      <c r="K333" s="951" t="str">
        <f>_xlfn.CONCAT(A333,F333,J333,)</f>
        <v>EV16A02EUCable Portatil de Carga 3.5Kw 16A T2/T2LIGHT2020</v>
      </c>
      <c r="L333" s="951"/>
      <c r="M333" s="955"/>
    </row>
    <row r="334" spans="1:13" ht="15" customHeight="1">
      <c r="A334" s="963" t="s">
        <v>7648</v>
      </c>
      <c r="B334" s="964" t="s">
        <v>7649</v>
      </c>
      <c r="C334" s="950"/>
      <c r="D334" s="950"/>
      <c r="E334" s="951" t="s">
        <v>3947</v>
      </c>
      <c r="F334" s="952" t="s">
        <v>7643</v>
      </c>
      <c r="G334" s="953" t="s">
        <v>7038</v>
      </c>
      <c r="H334" s="954">
        <v>381.81900000000002</v>
      </c>
      <c r="I334" s="954">
        <f>Tabla1[[#This Row],[PVP (SIN IVA)]]-(Tabla1[[#This Row],[PVP (SIN IVA)]]*0.4)</f>
        <v>229.09139999999999</v>
      </c>
      <c r="J334" s="951" t="s">
        <v>6702</v>
      </c>
      <c r="K334" s="951" t="str">
        <f>_xlfn.CONCAT(A334,F334,J334,)</f>
        <v>AC3500-DE-00Cable Portatil de Carga 3.5Kw 16A T2/MannekesLIGHT2020</v>
      </c>
      <c r="L334" s="951"/>
      <c r="M334" s="955" t="s">
        <v>6554</v>
      </c>
    </row>
    <row r="335" spans="1:13" ht="15" customHeight="1">
      <c r="A335" s="961" t="s">
        <v>7650</v>
      </c>
      <c r="B335" s="949"/>
      <c r="C335" s="953"/>
      <c r="D335" s="962"/>
      <c r="E335" s="951"/>
      <c r="F335" s="952" t="s">
        <v>7651</v>
      </c>
      <c r="G335" s="953" t="s">
        <v>6645</v>
      </c>
      <c r="H335" s="954">
        <v>32.861249999999998</v>
      </c>
      <c r="I335" s="954">
        <f>Tabla1[[#This Row],[PVP (SIN IVA)]]-(Tabla1[[#This Row],[PVP (SIN IVA)]]*0.4)</f>
        <v>19.716749999999998</v>
      </c>
      <c r="J335" s="951" t="s">
        <v>6666</v>
      </c>
      <c r="K335" s="951" t="str">
        <f>CONCATENATE(Precios!$A1969,Precios!$F1969,Precios!$J1969)</f>
        <v>Q5002536Pasador 2022LIGHT2021</v>
      </c>
      <c r="L335" s="951"/>
      <c r="M335" s="955" t="s">
        <v>6554</v>
      </c>
    </row>
    <row r="336" spans="1:13" ht="15" customHeight="1">
      <c r="A336" s="961" t="s">
        <v>7652</v>
      </c>
      <c r="B336" s="949"/>
      <c r="C336" s="953"/>
      <c r="D336" s="962"/>
      <c r="E336" s="951"/>
      <c r="F336" s="952" t="s">
        <v>7653</v>
      </c>
      <c r="G336" s="953" t="s">
        <v>5712</v>
      </c>
      <c r="H336" s="954">
        <v>779.81175000000007</v>
      </c>
      <c r="I336" s="954">
        <f>Tabla1[[#This Row],[PVP (SIN IVA)]]-(Tabla1[[#This Row],[PVP (SIN IVA)]]*0.4)</f>
        <v>467.88705000000004</v>
      </c>
      <c r="J336" s="951" t="s">
        <v>6666</v>
      </c>
      <c r="K336" s="951" t="str">
        <f>CONCATENATE(Precios!$A1972,Precios!$F1972,Precios!$J1972)</f>
        <v>1001050104050060Pasador de columna de plásticoMouse</v>
      </c>
      <c r="L336" s="951"/>
      <c r="M336" s="955" t="s">
        <v>6554</v>
      </c>
    </row>
    <row r="337" spans="1:13" ht="15" customHeight="1">
      <c r="A337" s="961" t="s">
        <v>7654</v>
      </c>
      <c r="B337" s="949"/>
      <c r="C337" s="953"/>
      <c r="D337" s="962"/>
      <c r="E337" s="951"/>
      <c r="F337" s="952" t="s">
        <v>7655</v>
      </c>
      <c r="G337" s="953" t="s">
        <v>7038</v>
      </c>
      <c r="H337" s="954">
        <v>301.27575000000002</v>
      </c>
      <c r="I337" s="954">
        <f>Tabla1[[#This Row],[PVP (SIN IVA)]]-(Tabla1[[#This Row],[PVP (SIN IVA)]]*0.4)</f>
        <v>180.76544999999999</v>
      </c>
      <c r="J337" s="951" t="s">
        <v>6666</v>
      </c>
      <c r="K337" s="951" t="str">
        <f>CONCATENATE(Precios!$A1967,Precios!$F1967,Precios!$J1967)</f>
        <v>1001050104050080PasadorMouse</v>
      </c>
      <c r="L337" s="951"/>
      <c r="M337" s="955" t="s">
        <v>6554</v>
      </c>
    </row>
    <row r="338" spans="1:13" ht="15" customHeight="1">
      <c r="A338" s="948" t="s">
        <v>2412</v>
      </c>
      <c r="B338" s="949">
        <v>8435596605278</v>
      </c>
      <c r="C338" s="950"/>
      <c r="D338" s="950"/>
      <c r="E338" s="951" t="s">
        <v>2411</v>
      </c>
      <c r="F338" s="952" t="s">
        <v>4202</v>
      </c>
      <c r="G338" s="953" t="s">
        <v>6645</v>
      </c>
      <c r="H338" s="954">
        <v>180.91489298260825</v>
      </c>
      <c r="I338" s="954">
        <f>Tabla1[[#This Row],[PVP (SIN IVA)]]-(Tabla1[[#This Row],[PVP (SIN IVA)]]*0.4)</f>
        <v>108.54893578956495</v>
      </c>
      <c r="J338" s="951" t="s">
        <v>6589</v>
      </c>
      <c r="K338" s="951" t="s">
        <v>7656</v>
      </c>
      <c r="L338" s="951" t="s">
        <v>7657</v>
      </c>
      <c r="M338" s="955" t="s">
        <v>6554</v>
      </c>
    </row>
    <row r="339" spans="1:13" ht="15" customHeight="1">
      <c r="A339" s="961" t="s">
        <v>7658</v>
      </c>
      <c r="B339" s="949"/>
      <c r="C339" s="953"/>
      <c r="D339" s="962"/>
      <c r="E339" s="951"/>
      <c r="F339" s="952" t="s">
        <v>7659</v>
      </c>
      <c r="G339" s="953" t="s">
        <v>7038</v>
      </c>
      <c r="H339" s="954">
        <v>19.494499999999999</v>
      </c>
      <c r="I339" s="954">
        <f>Tabla1[[#This Row],[PVP (SIN IVA)]]-(Tabla1[[#This Row],[PVP (SIN IVA)]]*0.4)</f>
        <v>11.6967</v>
      </c>
      <c r="J339" s="951" t="s">
        <v>6666</v>
      </c>
      <c r="K339" s="951" t="str">
        <f>CONCATENATE(Precios!$A1884,Precios!$F1884,Precios!$J1884)</f>
        <v>6702101-Q0001Panel de puerta correderaT1/T2</v>
      </c>
      <c r="L339" s="951"/>
      <c r="M339" s="955" t="s">
        <v>6554</v>
      </c>
    </row>
    <row r="340" spans="1:13" ht="15" customHeight="1">
      <c r="A340" s="961" t="s">
        <v>7660</v>
      </c>
      <c r="B340" s="949"/>
      <c r="C340" s="953"/>
      <c r="D340" s="962"/>
      <c r="E340" s="951"/>
      <c r="F340" s="952" t="s">
        <v>7661</v>
      </c>
      <c r="G340" s="953" t="s">
        <v>7038</v>
      </c>
      <c r="H340" s="954">
        <v>486.60050000000001</v>
      </c>
      <c r="I340" s="954">
        <f>Tabla1[[#This Row],[PVP (SIN IVA)]]-(Tabla1[[#This Row],[PVP (SIN IVA)]]*0.4)</f>
        <v>291.96029999999996</v>
      </c>
      <c r="J340" s="951" t="s">
        <v>6666</v>
      </c>
      <c r="K340" s="951" t="str">
        <f>CONCATENATE(Precios!$A1970,Precios!$F1970,Precios!$J1970)</f>
        <v>94201-30250Pasador 3x25 (Blanco trivalente)VS1</v>
      </c>
      <c r="L340" s="951"/>
      <c r="M340" s="955" t="s">
        <v>6554</v>
      </c>
    </row>
    <row r="341" spans="1:13" ht="15" customHeight="1">
      <c r="A341" s="961" t="s">
        <v>7662</v>
      </c>
      <c r="B341" s="949"/>
      <c r="C341" s="953"/>
      <c r="D341" s="962"/>
      <c r="E341" s="951"/>
      <c r="F341" s="952" t="s">
        <v>7663</v>
      </c>
      <c r="G341" s="953" t="s">
        <v>6645</v>
      </c>
      <c r="H341" s="954">
        <v>17.176750000000002</v>
      </c>
      <c r="I341" s="954">
        <f>Tabla1[[#This Row],[PVP (SIN IVA)]]-(Tabla1[[#This Row],[PVP (SIN IVA)]]*0.4)</f>
        <v>10.306050000000001</v>
      </c>
      <c r="J341" s="951" t="s">
        <v>6666</v>
      </c>
      <c r="K341" s="951" t="str">
        <f>CONCATENATE(Precios!$A1899,Precios!$F1899,Precios!$J1899)</f>
        <v>5402202A1-Q0001Panel decorativo trasero en el lado derecho de la cabinaT1</v>
      </c>
      <c r="L341" s="951"/>
      <c r="M341" s="955" t="s">
        <v>6554</v>
      </c>
    </row>
    <row r="342" spans="1:13" ht="15" customHeight="1">
      <c r="A342" s="948" t="s">
        <v>2471</v>
      </c>
      <c r="B342" s="949">
        <v>8435596605537</v>
      </c>
      <c r="C342" s="950"/>
      <c r="D342" s="950"/>
      <c r="E342" s="951" t="s">
        <v>2470</v>
      </c>
      <c r="F342" s="952" t="s">
        <v>4245</v>
      </c>
      <c r="G342" s="953" t="s">
        <v>5712</v>
      </c>
      <c r="H342" s="954">
        <v>40.798749999999998</v>
      </c>
      <c r="I342" s="954">
        <f>Tabla1[[#This Row],[PVP (SIN IVA)]]-(Tabla1[[#This Row],[PVP (SIN IVA)]]*0.4)</f>
        <v>24.479249999999997</v>
      </c>
      <c r="J342" s="951" t="s">
        <v>6589</v>
      </c>
      <c r="K342" s="951" t="s">
        <v>7664</v>
      </c>
      <c r="L342" s="951" t="s">
        <v>7665</v>
      </c>
      <c r="M342" s="955" t="s">
        <v>6554</v>
      </c>
    </row>
    <row r="343" spans="1:13" ht="15" customHeight="1">
      <c r="A343" s="948" t="s">
        <v>4163</v>
      </c>
      <c r="B343" s="949">
        <v>8435596605032</v>
      </c>
      <c r="C343" s="950"/>
      <c r="D343" s="950"/>
      <c r="E343" s="951" t="s">
        <v>4164</v>
      </c>
      <c r="F343" s="952" t="s">
        <v>4165</v>
      </c>
      <c r="G343" s="953" t="s">
        <v>5712</v>
      </c>
      <c r="H343" s="954">
        <v>187.24996413470237</v>
      </c>
      <c r="I343" s="954">
        <f>Tabla1[[#This Row],[PVP (SIN IVA)]]-(Tabla1[[#This Row],[PVP (SIN IVA)]]*0.4)</f>
        <v>112.34997848082142</v>
      </c>
      <c r="J343" s="951" t="s">
        <v>6702</v>
      </c>
      <c r="K343" s="951" t="s">
        <v>7666</v>
      </c>
      <c r="L343" s="951" t="s">
        <v>7667</v>
      </c>
      <c r="M343" s="955" t="s">
        <v>6554</v>
      </c>
    </row>
    <row r="344" spans="1:13" ht="15" customHeight="1">
      <c r="A344" s="961" t="s">
        <v>7668</v>
      </c>
      <c r="B344" s="949"/>
      <c r="C344" s="953"/>
      <c r="D344" s="962"/>
      <c r="E344" s="951"/>
      <c r="F344" s="952" t="s">
        <v>7669</v>
      </c>
      <c r="G344" s="953" t="s">
        <v>5712</v>
      </c>
      <c r="H344" s="954">
        <v>633.98400000000004</v>
      </c>
      <c r="I344" s="954">
        <f>Tabla1[[#This Row],[PVP (SIN IVA)]]-(Tabla1[[#This Row],[PVP (SIN IVA)]]*0.4)</f>
        <v>380.3904</v>
      </c>
      <c r="J344" s="951" t="s">
        <v>6666</v>
      </c>
      <c r="K344" s="951" t="str">
        <f>CONCATENATE(Precios!$A1948,Precios!$F1948,Precios!$J1948)</f>
        <v>5401107-Q0001-DYParche del panel exterior del lado izquierdo ⅠT1</v>
      </c>
      <c r="L344" s="951"/>
      <c r="M344" s="955" t="s">
        <v>6554</v>
      </c>
    </row>
    <row r="345" spans="1:13" ht="15" customHeight="1">
      <c r="A345" s="948" t="s">
        <v>7670</v>
      </c>
      <c r="B345" s="949">
        <v>8435596625078</v>
      </c>
      <c r="C345" s="950" t="s">
        <v>3317</v>
      </c>
      <c r="D345" s="950"/>
      <c r="E345" s="951" t="e">
        <v>#NAME?</v>
      </c>
      <c r="F345" s="952" t="s">
        <v>7671</v>
      </c>
      <c r="G345" s="953" t="s">
        <v>5712</v>
      </c>
      <c r="H345" s="954">
        <v>30.4236771478962</v>
      </c>
      <c r="I345" s="954">
        <f>Tabla1[[#This Row],[PVP (SIN IVA)]]-(Tabla1[[#This Row],[PVP (SIN IVA)]]*0.4)</f>
        <v>18.25420628873772</v>
      </c>
      <c r="J345" s="951" t="s">
        <v>1938</v>
      </c>
      <c r="K345" s="951" t="s">
        <v>7672</v>
      </c>
      <c r="L345" s="951" t="e">
        <v>#NAME?</v>
      </c>
      <c r="M345" s="955" t="s">
        <v>6554</v>
      </c>
    </row>
    <row r="346" spans="1:13" ht="15" customHeight="1">
      <c r="A346" s="948" t="s">
        <v>7673</v>
      </c>
      <c r="B346" s="949">
        <v>8435596614355</v>
      </c>
      <c r="C346" s="950"/>
      <c r="D346" s="950"/>
      <c r="E346" s="951" t="s">
        <v>7674</v>
      </c>
      <c r="F346" s="952" t="s">
        <v>7675</v>
      </c>
      <c r="G346" s="953" t="s">
        <v>5712</v>
      </c>
      <c r="H346" s="954">
        <v>6.0959999999999992</v>
      </c>
      <c r="I346" s="954">
        <f>Tabla1[[#This Row],[PVP (SIN IVA)]]-(Tabla1[[#This Row],[PVP (SIN IVA)]]*0.4)</f>
        <v>3.6575999999999995</v>
      </c>
      <c r="J346" s="951" t="s">
        <v>1936</v>
      </c>
      <c r="K346" s="951" t="s">
        <v>7676</v>
      </c>
      <c r="L346" s="951" t="s">
        <v>7677</v>
      </c>
      <c r="M346" s="955" t="s">
        <v>6554</v>
      </c>
    </row>
    <row r="347" spans="1:13" ht="15" customHeight="1">
      <c r="A347" s="948" t="s">
        <v>7678</v>
      </c>
      <c r="B347" s="949">
        <v>8435596625085</v>
      </c>
      <c r="C347" s="950" t="s">
        <v>3315</v>
      </c>
      <c r="D347" s="950"/>
      <c r="E347" s="951" t="e">
        <v>#NAME?</v>
      </c>
      <c r="F347" s="952" t="s">
        <v>7679</v>
      </c>
      <c r="G347" s="953" t="s">
        <v>5712</v>
      </c>
      <c r="H347" s="954">
        <v>20.341591439909301</v>
      </c>
      <c r="I347" s="954">
        <f>Tabla1[[#This Row],[PVP (SIN IVA)]]-(Tabla1[[#This Row],[PVP (SIN IVA)]]*0.4)</f>
        <v>12.204954863945581</v>
      </c>
      <c r="J347" s="951" t="s">
        <v>1938</v>
      </c>
      <c r="K347" s="951" t="s">
        <v>7680</v>
      </c>
      <c r="L347" s="951" t="e">
        <v>#NAME?</v>
      </c>
      <c r="M347" s="955" t="s">
        <v>6554</v>
      </c>
    </row>
    <row r="348" spans="1:13" ht="15" customHeight="1">
      <c r="A348" s="948" t="s">
        <v>7681</v>
      </c>
      <c r="B348" s="949">
        <v>8435596625092</v>
      </c>
      <c r="C348" s="950" t="s">
        <v>3313</v>
      </c>
      <c r="D348" s="950"/>
      <c r="E348" s="951" t="e">
        <v>#NAME?</v>
      </c>
      <c r="F348" s="952" t="s">
        <v>7682</v>
      </c>
      <c r="G348" s="953" t="s">
        <v>5712</v>
      </c>
      <c r="H348" s="954">
        <v>21.79180728772991</v>
      </c>
      <c r="I348" s="954">
        <f>Tabla1[[#This Row],[PVP (SIN IVA)]]-(Tabla1[[#This Row],[PVP (SIN IVA)]]*0.4)</f>
        <v>13.075084372637946</v>
      </c>
      <c r="J348" s="951" t="s">
        <v>1938</v>
      </c>
      <c r="K348" s="951" t="s">
        <v>7683</v>
      </c>
      <c r="L348" s="951" t="e">
        <v>#NAME?</v>
      </c>
      <c r="M348" s="955" t="s">
        <v>6554</v>
      </c>
    </row>
    <row r="349" spans="1:13" ht="15" customHeight="1">
      <c r="A349" s="948" t="s">
        <v>4758</v>
      </c>
      <c r="B349" s="949">
        <v>8435596610210</v>
      </c>
      <c r="C349" s="950"/>
      <c r="D349" s="950"/>
      <c r="E349" s="951" t="s">
        <v>7684</v>
      </c>
      <c r="F349" s="952" t="s">
        <v>7685</v>
      </c>
      <c r="G349" s="953" t="s">
        <v>7038</v>
      </c>
      <c r="H349" s="954">
        <v>246.32724405712503</v>
      </c>
      <c r="I349" s="954">
        <f>Tabla1[[#This Row],[PVP (SIN IVA)]]-(Tabla1[[#This Row],[PVP (SIN IVA)]]*0.4)</f>
        <v>147.79634643427499</v>
      </c>
      <c r="J349" s="951" t="s">
        <v>1936</v>
      </c>
      <c r="K349" s="951" t="s">
        <v>7686</v>
      </c>
      <c r="L349" s="951" t="s">
        <v>7687</v>
      </c>
      <c r="M349" s="955" t="s">
        <v>6554</v>
      </c>
    </row>
    <row r="350" spans="1:13" ht="15" customHeight="1">
      <c r="A350" s="948" t="s">
        <v>7688</v>
      </c>
      <c r="B350" s="949">
        <v>8435596610258</v>
      </c>
      <c r="C350" s="950"/>
      <c r="D350" s="950"/>
      <c r="E350" s="951" t="s">
        <v>7689</v>
      </c>
      <c r="F350" s="952" t="s">
        <v>7690</v>
      </c>
      <c r="G350" s="953" t="s">
        <v>7038</v>
      </c>
      <c r="H350" s="954">
        <v>190.5</v>
      </c>
      <c r="I350" s="954">
        <f>Tabla1[[#This Row],[PVP (SIN IVA)]]-(Tabla1[[#This Row],[PVP (SIN IVA)]]*0.4)</f>
        <v>114.3</v>
      </c>
      <c r="J350" s="951" t="s">
        <v>1936</v>
      </c>
      <c r="K350" s="951" t="s">
        <v>7691</v>
      </c>
      <c r="L350" s="951" t="s">
        <v>7692</v>
      </c>
      <c r="M350" s="955" t="s">
        <v>6554</v>
      </c>
    </row>
    <row r="351" spans="1:13" ht="15" customHeight="1">
      <c r="A351" s="948" t="s">
        <v>4757</v>
      </c>
      <c r="B351" s="949">
        <v>8435596610081</v>
      </c>
      <c r="C351" s="950"/>
      <c r="D351" s="950"/>
      <c r="E351" s="951" t="s">
        <v>7693</v>
      </c>
      <c r="F351" s="952" t="s">
        <v>7694</v>
      </c>
      <c r="G351" s="953" t="s">
        <v>7038</v>
      </c>
      <c r="H351" s="954">
        <v>262.49544154349996</v>
      </c>
      <c r="I351" s="954">
        <f>Tabla1[[#This Row],[PVP (SIN IVA)]]-(Tabla1[[#This Row],[PVP (SIN IVA)]]*0.4)</f>
        <v>157.49726492609997</v>
      </c>
      <c r="J351" s="951" t="s">
        <v>1936</v>
      </c>
      <c r="K351" s="951" t="s">
        <v>7695</v>
      </c>
      <c r="L351" s="951" t="s">
        <v>7696</v>
      </c>
      <c r="M351" s="955" t="s">
        <v>6554</v>
      </c>
    </row>
    <row r="352" spans="1:13" ht="15" customHeight="1">
      <c r="A352" s="948" t="s">
        <v>7697</v>
      </c>
      <c r="B352" s="949">
        <v>8435596610050</v>
      </c>
      <c r="C352" s="950"/>
      <c r="D352" s="950"/>
      <c r="E352" s="951" t="s">
        <v>7698</v>
      </c>
      <c r="F352" s="952" t="s">
        <v>7699</v>
      </c>
      <c r="G352" s="953" t="s">
        <v>7038</v>
      </c>
      <c r="H352" s="954">
        <v>234.14934782608685</v>
      </c>
      <c r="I352" s="954">
        <f>Tabla1[[#This Row],[PVP (SIN IVA)]]-(Tabla1[[#This Row],[PVP (SIN IVA)]]*0.4)</f>
        <v>140.48960869565212</v>
      </c>
      <c r="J352" s="951" t="s">
        <v>1936</v>
      </c>
      <c r="K352" s="951" t="s">
        <v>7700</v>
      </c>
      <c r="L352" s="951" t="s">
        <v>7701</v>
      </c>
      <c r="M352" s="955" t="s">
        <v>6554</v>
      </c>
    </row>
    <row r="353" spans="1:13" ht="15" customHeight="1">
      <c r="A353" s="948" t="s">
        <v>7702</v>
      </c>
      <c r="B353" s="949">
        <v>8435596610098</v>
      </c>
      <c r="C353" s="950"/>
      <c r="D353" s="950"/>
      <c r="E353" s="951" t="s">
        <v>7703</v>
      </c>
      <c r="F353" s="952" t="s">
        <v>7704</v>
      </c>
      <c r="G353" s="953" t="s">
        <v>7038</v>
      </c>
      <c r="H353" s="954">
        <v>209.54999999999998</v>
      </c>
      <c r="I353" s="954">
        <f>Tabla1[[#This Row],[PVP (SIN IVA)]]-(Tabla1[[#This Row],[PVP (SIN IVA)]]*0.4)</f>
        <v>125.72999999999999</v>
      </c>
      <c r="J353" s="951" t="s">
        <v>1936</v>
      </c>
      <c r="K353" s="951" t="s">
        <v>7705</v>
      </c>
      <c r="L353" s="951" t="s">
        <v>7706</v>
      </c>
      <c r="M353" s="955" t="s">
        <v>6554</v>
      </c>
    </row>
    <row r="354" spans="1:13" ht="15" customHeight="1">
      <c r="A354" s="948" t="s">
        <v>7707</v>
      </c>
      <c r="B354" s="949">
        <v>8435596610074</v>
      </c>
      <c r="C354" s="950"/>
      <c r="D354" s="950"/>
      <c r="E354" s="951" t="s">
        <v>7708</v>
      </c>
      <c r="F354" s="952" t="s">
        <v>7709</v>
      </c>
      <c r="G354" s="953" t="s">
        <v>7038</v>
      </c>
      <c r="H354" s="954">
        <v>209.54999999999998</v>
      </c>
      <c r="I354" s="954">
        <f>Tabla1[[#This Row],[PVP (SIN IVA)]]-(Tabla1[[#This Row],[PVP (SIN IVA)]]*0.4)</f>
        <v>125.72999999999999</v>
      </c>
      <c r="J354" s="951" t="s">
        <v>1936</v>
      </c>
      <c r="K354" s="951" t="s">
        <v>7710</v>
      </c>
      <c r="L354" s="951" t="s">
        <v>7711</v>
      </c>
      <c r="M354" s="955" t="s">
        <v>6554</v>
      </c>
    </row>
    <row r="355" spans="1:13" ht="15" customHeight="1">
      <c r="A355" s="948" t="s">
        <v>4738</v>
      </c>
      <c r="B355" s="949">
        <v>8435596610371</v>
      </c>
      <c r="C355" s="950"/>
      <c r="D355" s="950"/>
      <c r="E355" s="951" t="s">
        <v>7712</v>
      </c>
      <c r="F355" s="952" t="s">
        <v>7713</v>
      </c>
      <c r="G355" s="953" t="s">
        <v>7038</v>
      </c>
      <c r="H355" s="954">
        <v>103.53733242098401</v>
      </c>
      <c r="I355" s="954">
        <f>Tabla1[[#This Row],[PVP (SIN IVA)]]-(Tabla1[[#This Row],[PVP (SIN IVA)]]*0.4)</f>
        <v>62.122399452590408</v>
      </c>
      <c r="J355" s="951" t="s">
        <v>1936</v>
      </c>
      <c r="K355" s="951" t="s">
        <v>7714</v>
      </c>
      <c r="L355" s="951" t="s">
        <v>7715</v>
      </c>
      <c r="M355" s="955" t="s">
        <v>6554</v>
      </c>
    </row>
    <row r="356" spans="1:13" ht="15" customHeight="1">
      <c r="A356" s="948" t="s">
        <v>7716</v>
      </c>
      <c r="B356" s="949">
        <v>8435596610104</v>
      </c>
      <c r="C356" s="950"/>
      <c r="D356" s="950"/>
      <c r="E356" s="951" t="s">
        <v>7712</v>
      </c>
      <c r="F356" s="952" t="s">
        <v>7717</v>
      </c>
      <c r="G356" s="953" t="s">
        <v>7038</v>
      </c>
      <c r="H356" s="954">
        <v>152.4</v>
      </c>
      <c r="I356" s="954">
        <f>Tabla1[[#This Row],[PVP (SIN IVA)]]-(Tabla1[[#This Row],[PVP (SIN IVA)]]*0.4)</f>
        <v>91.44</v>
      </c>
      <c r="J356" s="951" t="s">
        <v>1936</v>
      </c>
      <c r="K356" s="951" t="s">
        <v>7718</v>
      </c>
      <c r="L356" s="951" t="s">
        <v>7719</v>
      </c>
      <c r="M356" s="955" t="s">
        <v>6554</v>
      </c>
    </row>
    <row r="357" spans="1:13" ht="15" customHeight="1">
      <c r="A357" s="948" t="s">
        <v>7720</v>
      </c>
      <c r="B357" s="949">
        <v>8435596610265</v>
      </c>
      <c r="C357" s="950"/>
      <c r="D357" s="950"/>
      <c r="E357" s="951" t="s">
        <v>7721</v>
      </c>
      <c r="F357" s="952" t="s">
        <v>7722</v>
      </c>
      <c r="G357" s="953" t="s">
        <v>7038</v>
      </c>
      <c r="H357" s="954">
        <v>190.5</v>
      </c>
      <c r="I357" s="954">
        <f>Tabla1[[#This Row],[PVP (SIN IVA)]]-(Tabla1[[#This Row],[PVP (SIN IVA)]]*0.4)</f>
        <v>114.3</v>
      </c>
      <c r="J357" s="951" t="s">
        <v>1936</v>
      </c>
      <c r="K357" s="951" t="s">
        <v>7723</v>
      </c>
      <c r="L357" s="951" t="s">
        <v>7724</v>
      </c>
      <c r="M357" s="955" t="s">
        <v>6554</v>
      </c>
    </row>
    <row r="358" spans="1:13" ht="15" customHeight="1">
      <c r="A358" s="948" t="s">
        <v>7725</v>
      </c>
      <c r="B358" s="949">
        <v>8435596610111</v>
      </c>
      <c r="C358" s="950"/>
      <c r="D358" s="950"/>
      <c r="E358" s="951" t="s">
        <v>7721</v>
      </c>
      <c r="F358" s="952" t="s">
        <v>7726</v>
      </c>
      <c r="G358" s="953" t="s">
        <v>7038</v>
      </c>
      <c r="H358" s="954">
        <v>209.54999999999998</v>
      </c>
      <c r="I358" s="954">
        <f>Tabla1[[#This Row],[PVP (SIN IVA)]]-(Tabla1[[#This Row],[PVP (SIN IVA)]]*0.4)</f>
        <v>125.72999999999999</v>
      </c>
      <c r="J358" s="951" t="s">
        <v>1936</v>
      </c>
      <c r="K358" s="951" t="s">
        <v>7727</v>
      </c>
      <c r="L358" s="951" t="s">
        <v>7728</v>
      </c>
      <c r="M358" s="955" t="s">
        <v>6554</v>
      </c>
    </row>
    <row r="359" spans="1:13" ht="15" customHeight="1">
      <c r="A359" s="948" t="s">
        <v>7729</v>
      </c>
      <c r="B359" s="949">
        <v>8435596608811</v>
      </c>
      <c r="C359" s="950"/>
      <c r="D359" s="950"/>
      <c r="E359" s="951" t="s">
        <v>7730</v>
      </c>
      <c r="F359" s="952" t="s">
        <v>7731</v>
      </c>
      <c r="G359" s="953" t="s">
        <v>5712</v>
      </c>
      <c r="H359" s="954">
        <v>8229.6009462806469</v>
      </c>
      <c r="I359" s="954">
        <f>Tabla1[[#This Row],[PVP (SIN IVA)]]-(Tabla1[[#This Row],[PVP (SIN IVA)]]*0.4)</f>
        <v>4937.7605677683878</v>
      </c>
      <c r="J359" s="951" t="s">
        <v>1936</v>
      </c>
      <c r="K359" s="951" t="s">
        <v>7732</v>
      </c>
      <c r="L359" s="951" t="s">
        <v>7733</v>
      </c>
      <c r="M359" s="955" t="s">
        <v>6554</v>
      </c>
    </row>
    <row r="360" spans="1:13" ht="15" customHeight="1">
      <c r="A360" s="957" t="s">
        <v>7734</v>
      </c>
      <c r="B360" s="958" t="s">
        <v>7735</v>
      </c>
      <c r="C360" s="959"/>
      <c r="D360" s="959"/>
      <c r="E360" s="951" t="s">
        <v>7736</v>
      </c>
      <c r="F360" s="952" t="s">
        <v>7737</v>
      </c>
      <c r="G360" s="953" t="s">
        <v>5712</v>
      </c>
      <c r="H360" s="954">
        <v>30.924500000000002</v>
      </c>
      <c r="I360" s="954">
        <f>Tabla1[[#This Row],[PVP (SIN IVA)]]-(Tabla1[[#This Row],[PVP (SIN IVA)]]*0.4)</f>
        <v>18.5547</v>
      </c>
      <c r="J360" s="951" t="s">
        <v>6602</v>
      </c>
      <c r="K360" s="951" t="str">
        <f>_xlfn.CONCAT(A360,F360,J360,)</f>
        <v>5110103-Q0006Caja de carga AlfombraT2</v>
      </c>
      <c r="L360" s="951"/>
      <c r="M360" s="955" t="s">
        <v>6554</v>
      </c>
    </row>
    <row r="361" spans="1:13" ht="15" customHeight="1">
      <c r="A361" s="948" t="s">
        <v>7738</v>
      </c>
      <c r="B361" s="949">
        <v>8435596610777</v>
      </c>
      <c r="C361" s="950"/>
      <c r="D361" s="950"/>
      <c r="E361" s="951" t="s">
        <v>7739</v>
      </c>
      <c r="F361" s="952" t="s">
        <v>7740</v>
      </c>
      <c r="G361" s="953" t="s">
        <v>5712</v>
      </c>
      <c r="H361" s="954">
        <v>95.25</v>
      </c>
      <c r="I361" s="954">
        <f>Tabla1[[#This Row],[PVP (SIN IVA)]]-(Tabla1[[#This Row],[PVP (SIN IVA)]]*0.4)</f>
        <v>57.15</v>
      </c>
      <c r="J361" s="951" t="s">
        <v>1936</v>
      </c>
      <c r="K361" s="951" t="s">
        <v>7741</v>
      </c>
      <c r="L361" s="951" t="s">
        <v>7742</v>
      </c>
      <c r="M361" s="955" t="s">
        <v>6554</v>
      </c>
    </row>
    <row r="362" spans="1:13" ht="15" customHeight="1">
      <c r="A362" s="948" t="s">
        <v>7743</v>
      </c>
      <c r="B362" s="949">
        <v>8435596608644</v>
      </c>
      <c r="C362" s="950"/>
      <c r="D362" s="950"/>
      <c r="E362" s="951" t="s">
        <v>7744</v>
      </c>
      <c r="F362" s="952" t="s">
        <v>7745</v>
      </c>
      <c r="G362" s="953" t="s">
        <v>5712</v>
      </c>
      <c r="H362" s="954">
        <v>1245.7255037321486</v>
      </c>
      <c r="I362" s="954">
        <f>Tabla1[[#This Row],[PVP (SIN IVA)]]-(Tabla1[[#This Row],[PVP (SIN IVA)]]*0.4)</f>
        <v>747.43530223928906</v>
      </c>
      <c r="J362" s="951" t="s">
        <v>6560</v>
      </c>
      <c r="K362" s="951" t="s">
        <v>7746</v>
      </c>
      <c r="L362" s="951" t="s">
        <v>7747</v>
      </c>
      <c r="M362" s="955" t="s">
        <v>6554</v>
      </c>
    </row>
    <row r="363" spans="1:13" ht="15" customHeight="1">
      <c r="A363" s="948" t="s">
        <v>7748</v>
      </c>
      <c r="B363" s="949">
        <v>8435596608668</v>
      </c>
      <c r="C363" s="950"/>
      <c r="D363" s="950"/>
      <c r="E363" s="951" t="s">
        <v>7749</v>
      </c>
      <c r="F363" s="952" t="s">
        <v>7750</v>
      </c>
      <c r="G363" s="953" t="s">
        <v>5712</v>
      </c>
      <c r="H363" s="954">
        <v>1245.7255037321486</v>
      </c>
      <c r="I363" s="954">
        <f>Tabla1[[#This Row],[PVP (SIN IVA)]]-(Tabla1[[#This Row],[PVP (SIN IVA)]]*0.4)</f>
        <v>747.43530223928906</v>
      </c>
      <c r="J363" s="951" t="s">
        <v>6560</v>
      </c>
      <c r="K363" s="951" t="s">
        <v>7751</v>
      </c>
      <c r="L363" s="951" t="s">
        <v>7752</v>
      </c>
      <c r="M363" s="955" t="s">
        <v>6554</v>
      </c>
    </row>
    <row r="364" spans="1:13" ht="15" customHeight="1">
      <c r="A364" s="948" t="s">
        <v>7753</v>
      </c>
      <c r="B364" s="949">
        <v>8435596608637</v>
      </c>
      <c r="C364" s="950"/>
      <c r="D364" s="950"/>
      <c r="E364" s="951" t="s">
        <v>7754</v>
      </c>
      <c r="F364" s="952" t="s">
        <v>7755</v>
      </c>
      <c r="G364" s="953" t="s">
        <v>5712</v>
      </c>
      <c r="H364" s="954">
        <v>1007.9659799999999</v>
      </c>
      <c r="I364" s="954">
        <f>Tabla1[[#This Row],[PVP (SIN IVA)]]-(Tabla1[[#This Row],[PVP (SIN IVA)]]*0.4)</f>
        <v>604.77958799999988</v>
      </c>
      <c r="J364" s="951" t="s">
        <v>6560</v>
      </c>
      <c r="K364" s="951" t="s">
        <v>7756</v>
      </c>
      <c r="L364" s="951" t="s">
        <v>7757</v>
      </c>
      <c r="M364" s="955" t="s">
        <v>6554</v>
      </c>
    </row>
    <row r="365" spans="1:13" ht="15" customHeight="1">
      <c r="A365" s="948" t="s">
        <v>7758</v>
      </c>
      <c r="B365" s="949">
        <v>8435596608651</v>
      </c>
      <c r="C365" s="950"/>
      <c r="D365" s="950"/>
      <c r="E365" s="951" t="s">
        <v>7759</v>
      </c>
      <c r="F365" s="952" t="s">
        <v>7760</v>
      </c>
      <c r="G365" s="953" t="s">
        <v>5712</v>
      </c>
      <c r="H365" s="954">
        <v>1245.7255037321486</v>
      </c>
      <c r="I365" s="954">
        <f>Tabla1[[#This Row],[PVP (SIN IVA)]]-(Tabla1[[#This Row],[PVP (SIN IVA)]]*0.4)</f>
        <v>747.43530223928906</v>
      </c>
      <c r="J365" s="951" t="s">
        <v>6560</v>
      </c>
      <c r="K365" s="951" t="s">
        <v>7761</v>
      </c>
      <c r="L365" s="951" t="s">
        <v>7762</v>
      </c>
      <c r="M365" s="955" t="s">
        <v>6554</v>
      </c>
    </row>
    <row r="366" spans="1:13" ht="15" customHeight="1">
      <c r="A366" s="957" t="s">
        <v>7763</v>
      </c>
      <c r="B366" s="958" t="s">
        <v>7764</v>
      </c>
      <c r="C366" s="959"/>
      <c r="D366" s="959"/>
      <c r="E366" s="951" t="s">
        <v>7765</v>
      </c>
      <c r="F366" s="952" t="s">
        <v>7766</v>
      </c>
      <c r="G366" s="953" t="s">
        <v>7038</v>
      </c>
      <c r="H366" s="954">
        <v>51.085750000000004</v>
      </c>
      <c r="I366" s="954">
        <f>Tabla1[[#This Row],[PVP (SIN IVA)]]-(Tabla1[[#This Row],[PVP (SIN IVA)]]*0.4)</f>
        <v>30.651450000000001</v>
      </c>
      <c r="J366" s="960" t="s">
        <v>6567</v>
      </c>
      <c r="K366" s="951" t="str">
        <f>_xlfn.CONCAT(A366,F366,J366,)</f>
        <v>3791010A1-Q0004caja de control centralT1/T2</v>
      </c>
      <c r="L366" s="951"/>
      <c r="M366" s="955" t="s">
        <v>6554</v>
      </c>
    </row>
    <row r="367" spans="1:13" ht="15" customHeight="1">
      <c r="A367" s="948" t="s">
        <v>7767</v>
      </c>
      <c r="B367" s="949">
        <v>8435596608842</v>
      </c>
      <c r="C367" s="950"/>
      <c r="D367" s="950"/>
      <c r="E367" s="951" t="s">
        <v>7768</v>
      </c>
      <c r="F367" s="952" t="s">
        <v>7769</v>
      </c>
      <c r="G367" s="953" t="s">
        <v>7038</v>
      </c>
      <c r="H367" s="954">
        <v>5157.2160000000003</v>
      </c>
      <c r="I367" s="954">
        <f>Tabla1[[#This Row],[PVP (SIN IVA)]]-(Tabla1[[#This Row],[PVP (SIN IVA)]]*0.4)</f>
        <v>3094.3296</v>
      </c>
      <c r="J367" s="951" t="s">
        <v>1936</v>
      </c>
      <c r="K367" s="951" t="s">
        <v>7770</v>
      </c>
      <c r="L367" s="951" t="s">
        <v>7771</v>
      </c>
      <c r="M367" s="955" t="s">
        <v>6554</v>
      </c>
    </row>
    <row r="368" spans="1:13" ht="15" customHeight="1">
      <c r="A368" s="948" t="s">
        <v>7772</v>
      </c>
      <c r="B368" s="949">
        <v>8435596608767</v>
      </c>
      <c r="C368" s="950"/>
      <c r="D368" s="950"/>
      <c r="E368" s="951" t="s">
        <v>7768</v>
      </c>
      <c r="F368" s="952" t="s">
        <v>7769</v>
      </c>
      <c r="G368" s="953" t="s">
        <v>7038</v>
      </c>
      <c r="H368" s="954">
        <v>5157.2160000000003</v>
      </c>
      <c r="I368" s="954">
        <f>Tabla1[[#This Row],[PVP (SIN IVA)]]-(Tabla1[[#This Row],[PVP (SIN IVA)]]*0.4)</f>
        <v>3094.3296</v>
      </c>
      <c r="J368" s="951" t="s">
        <v>1936</v>
      </c>
      <c r="K368" s="951" t="s">
        <v>7773</v>
      </c>
      <c r="L368" s="951" t="s">
        <v>7774</v>
      </c>
      <c r="M368" s="955" t="s">
        <v>6554</v>
      </c>
    </row>
    <row r="369" spans="1:13" ht="15" customHeight="1">
      <c r="A369" s="948">
        <v>1001040301140310</v>
      </c>
      <c r="B369" s="949">
        <v>8435596608750</v>
      </c>
      <c r="C369" s="950"/>
      <c r="D369" s="950"/>
      <c r="E369" s="951" t="s">
        <v>7768</v>
      </c>
      <c r="F369" s="952" t="s">
        <v>7769</v>
      </c>
      <c r="G369" s="953" t="s">
        <v>7038</v>
      </c>
      <c r="H369" s="954">
        <v>3338.1860204631962</v>
      </c>
      <c r="I369" s="954">
        <f>Tabla1[[#This Row],[PVP (SIN IVA)]]-(Tabla1[[#This Row],[PVP (SIN IVA)]]*0.4)</f>
        <v>2002.9116122779176</v>
      </c>
      <c r="J369" s="951" t="s">
        <v>1936</v>
      </c>
      <c r="K369" s="951" t="s">
        <v>7775</v>
      </c>
      <c r="L369" s="951" t="s">
        <v>7776</v>
      </c>
      <c r="M369" s="955" t="s">
        <v>6554</v>
      </c>
    </row>
    <row r="370" spans="1:13" ht="15" customHeight="1">
      <c r="A370" s="948" t="s">
        <v>7777</v>
      </c>
      <c r="B370" s="949">
        <v>8435596608996</v>
      </c>
      <c r="C370" s="950"/>
      <c r="D370" s="950"/>
      <c r="E370" s="951" t="s">
        <v>7778</v>
      </c>
      <c r="F370" s="952" t="s">
        <v>7769</v>
      </c>
      <c r="G370" s="953" t="s">
        <v>7038</v>
      </c>
      <c r="H370" s="954">
        <v>1234.44</v>
      </c>
      <c r="I370" s="954">
        <f>Tabla1[[#This Row],[PVP (SIN IVA)]]-(Tabla1[[#This Row],[PVP (SIN IVA)]]*0.4)</f>
        <v>740.66399999999999</v>
      </c>
      <c r="J370" s="951" t="s">
        <v>1936</v>
      </c>
      <c r="K370" s="951" t="s">
        <v>7779</v>
      </c>
      <c r="L370" s="951" t="s">
        <v>7780</v>
      </c>
      <c r="M370" s="955" t="s">
        <v>6554</v>
      </c>
    </row>
    <row r="371" spans="1:13" ht="15" customHeight="1">
      <c r="A371" s="948" t="s">
        <v>7781</v>
      </c>
      <c r="B371" s="949">
        <v>8435596608743</v>
      </c>
      <c r="C371" s="950"/>
      <c r="D371" s="950"/>
      <c r="E371" s="951" t="s">
        <v>7782</v>
      </c>
      <c r="F371" s="952" t="s">
        <v>7783</v>
      </c>
      <c r="G371" s="953" t="s">
        <v>7038</v>
      </c>
      <c r="H371" s="954">
        <v>5157.2160000000003</v>
      </c>
      <c r="I371" s="954">
        <f>Tabla1[[#This Row],[PVP (SIN IVA)]]-(Tabla1[[#This Row],[PVP (SIN IVA)]]*0.4)</f>
        <v>3094.3296</v>
      </c>
      <c r="J371" s="951" t="s">
        <v>1936</v>
      </c>
      <c r="K371" s="951" t="s">
        <v>7784</v>
      </c>
      <c r="L371" s="951" t="s">
        <v>7785</v>
      </c>
      <c r="M371" s="955" t="s">
        <v>6554</v>
      </c>
    </row>
    <row r="372" spans="1:13" ht="15" customHeight="1">
      <c r="A372" s="948" t="s">
        <v>7786</v>
      </c>
      <c r="B372" s="949">
        <v>8435596608866</v>
      </c>
      <c r="C372" s="950"/>
      <c r="D372" s="950"/>
      <c r="E372" s="951" t="s">
        <v>7787</v>
      </c>
      <c r="F372" s="952" t="s">
        <v>7788</v>
      </c>
      <c r="G372" s="953" t="s">
        <v>7038</v>
      </c>
      <c r="H372" s="954">
        <v>5157.2160000000003</v>
      </c>
      <c r="I372" s="954">
        <f>Tabla1[[#This Row],[PVP (SIN IVA)]]-(Tabla1[[#This Row],[PVP (SIN IVA)]]*0.4)</f>
        <v>3094.3296</v>
      </c>
      <c r="J372" s="951" t="s">
        <v>1936</v>
      </c>
      <c r="K372" s="951" t="s">
        <v>7789</v>
      </c>
      <c r="L372" s="951" t="s">
        <v>7790</v>
      </c>
      <c r="M372" s="955" t="s">
        <v>6554</v>
      </c>
    </row>
    <row r="373" spans="1:13" ht="15" customHeight="1">
      <c r="A373" s="948" t="s">
        <v>4740</v>
      </c>
      <c r="B373" s="949">
        <v>8435596608835</v>
      </c>
      <c r="C373" s="950"/>
      <c r="D373" s="950"/>
      <c r="E373" s="951" t="s">
        <v>7787</v>
      </c>
      <c r="F373" s="952" t="s">
        <v>7788</v>
      </c>
      <c r="G373" s="953" t="s">
        <v>7038</v>
      </c>
      <c r="H373" s="954">
        <v>3960.2618788596142</v>
      </c>
      <c r="I373" s="954">
        <f>Tabla1[[#This Row],[PVP (SIN IVA)]]-(Tabla1[[#This Row],[PVP (SIN IVA)]]*0.4)</f>
        <v>2376.1571273157683</v>
      </c>
      <c r="J373" s="951" t="s">
        <v>1936</v>
      </c>
      <c r="K373" s="951" t="s">
        <v>7791</v>
      </c>
      <c r="L373" s="951" t="s">
        <v>7792</v>
      </c>
      <c r="M373" s="955" t="s">
        <v>6554</v>
      </c>
    </row>
    <row r="374" spans="1:13" ht="15" customHeight="1">
      <c r="A374" s="948" t="s">
        <v>7793</v>
      </c>
      <c r="B374" s="949">
        <v>8435596608873</v>
      </c>
      <c r="C374" s="950"/>
      <c r="D374" s="950"/>
      <c r="E374" s="951" t="s">
        <v>7794</v>
      </c>
      <c r="F374" s="952" t="s">
        <v>7795</v>
      </c>
      <c r="G374" s="953" t="s">
        <v>7038</v>
      </c>
      <c r="H374" s="954">
        <v>5157.2160000000003</v>
      </c>
      <c r="I374" s="954">
        <f>Tabla1[[#This Row],[PVP (SIN IVA)]]-(Tabla1[[#This Row],[PVP (SIN IVA)]]*0.4)</f>
        <v>3094.3296</v>
      </c>
      <c r="J374" s="951" t="s">
        <v>1936</v>
      </c>
      <c r="K374" s="951" t="s">
        <v>7796</v>
      </c>
      <c r="L374" s="951" t="s">
        <v>7797</v>
      </c>
      <c r="M374" s="955" t="s">
        <v>6554</v>
      </c>
    </row>
    <row r="375" spans="1:13" ht="15" customHeight="1">
      <c r="A375" s="948" t="s">
        <v>7798</v>
      </c>
      <c r="B375" s="949">
        <v>8435596608859</v>
      </c>
      <c r="C375" s="950"/>
      <c r="D375" s="950"/>
      <c r="E375" s="951" t="s">
        <v>7794</v>
      </c>
      <c r="F375" s="952" t="s">
        <v>7795</v>
      </c>
      <c r="G375" s="953" t="s">
        <v>7038</v>
      </c>
      <c r="H375" s="954">
        <v>5157.2160000000003</v>
      </c>
      <c r="I375" s="954">
        <f>Tabla1[[#This Row],[PVP (SIN IVA)]]-(Tabla1[[#This Row],[PVP (SIN IVA)]]*0.4)</f>
        <v>3094.3296</v>
      </c>
      <c r="J375" s="951" t="s">
        <v>1936</v>
      </c>
      <c r="K375" s="951" t="s">
        <v>7799</v>
      </c>
      <c r="L375" s="951" t="s">
        <v>7800</v>
      </c>
      <c r="M375" s="955" t="s">
        <v>6554</v>
      </c>
    </row>
    <row r="376" spans="1:13" ht="15" customHeight="1">
      <c r="A376" s="948" t="s">
        <v>7801</v>
      </c>
      <c r="B376" s="949">
        <v>8435596608880</v>
      </c>
      <c r="C376" s="950"/>
      <c r="D376" s="950"/>
      <c r="E376" s="951" t="s">
        <v>7802</v>
      </c>
      <c r="F376" s="952" t="s">
        <v>7803</v>
      </c>
      <c r="G376" s="953" t="s">
        <v>7038</v>
      </c>
      <c r="H376" s="954">
        <v>5157.2160000000003</v>
      </c>
      <c r="I376" s="954">
        <f>Tabla1[[#This Row],[PVP (SIN IVA)]]-(Tabla1[[#This Row],[PVP (SIN IVA)]]*0.4)</f>
        <v>3094.3296</v>
      </c>
      <c r="J376" s="951" t="s">
        <v>1936</v>
      </c>
      <c r="K376" s="951" t="s">
        <v>7804</v>
      </c>
      <c r="L376" s="951" t="s">
        <v>7805</v>
      </c>
      <c r="M376" s="955" t="s">
        <v>6554</v>
      </c>
    </row>
    <row r="377" spans="1:13" ht="15" customHeight="1">
      <c r="A377" s="948" t="s">
        <v>4718</v>
      </c>
      <c r="B377" s="949">
        <v>8435596611330</v>
      </c>
      <c r="C377" s="950"/>
      <c r="D377" s="950"/>
      <c r="E377" s="951" t="s">
        <v>7806</v>
      </c>
      <c r="F377" s="952" t="s">
        <v>5678</v>
      </c>
      <c r="G377" s="953" t="s">
        <v>6645</v>
      </c>
      <c r="H377" s="954">
        <v>65.381908065843589</v>
      </c>
      <c r="I377" s="954">
        <f>Tabla1[[#This Row],[PVP (SIN IVA)]]-(Tabla1[[#This Row],[PVP (SIN IVA)]]*0.4)</f>
        <v>39.229144839506148</v>
      </c>
      <c r="J377" s="951" t="s">
        <v>1936</v>
      </c>
      <c r="K377" s="951" t="s">
        <v>7807</v>
      </c>
      <c r="L377" s="951" t="s">
        <v>7808</v>
      </c>
      <c r="M377" s="955" t="s">
        <v>6554</v>
      </c>
    </row>
    <row r="378" spans="1:13" ht="15" customHeight="1">
      <c r="A378" s="948" t="s">
        <v>7809</v>
      </c>
      <c r="B378" s="949">
        <v>8435596624583</v>
      </c>
      <c r="C378" s="950" t="s">
        <v>3382</v>
      </c>
      <c r="D378" s="950"/>
      <c r="E378" s="951" t="e">
        <v>#NAME?</v>
      </c>
      <c r="F378" s="952" t="s">
        <v>7810</v>
      </c>
      <c r="G378" s="953" t="s">
        <v>5712</v>
      </c>
      <c r="H378" s="954">
        <v>5.083469381456287</v>
      </c>
      <c r="I378" s="954">
        <f>Tabla1[[#This Row],[PVP (SIN IVA)]]-(Tabla1[[#This Row],[PVP (SIN IVA)]]*0.4)</f>
        <v>3.0500816288737722</v>
      </c>
      <c r="J378" s="951" t="s">
        <v>1938</v>
      </c>
      <c r="K378" s="951" t="s">
        <v>7811</v>
      </c>
      <c r="L378" s="951" t="e">
        <v>#NAME?</v>
      </c>
      <c r="M378" s="955" t="s">
        <v>6554</v>
      </c>
    </row>
    <row r="379" spans="1:13" ht="15" customHeight="1">
      <c r="A379" s="948" t="s">
        <v>2638</v>
      </c>
      <c r="B379" s="949">
        <v>8435596604363</v>
      </c>
      <c r="C379" s="950"/>
      <c r="D379" s="950"/>
      <c r="E379" s="951" t="s">
        <v>2637</v>
      </c>
      <c r="F379" s="952" t="s">
        <v>4069</v>
      </c>
      <c r="G379" s="953" t="s">
        <v>5713</v>
      </c>
      <c r="H379" s="954">
        <v>3.8556620549073886</v>
      </c>
      <c r="I379" s="954">
        <f>Tabla1[[#This Row],[PVP (SIN IVA)]]-(Tabla1[[#This Row],[PVP (SIN IVA)]]*0.4)</f>
        <v>2.3133972329444328</v>
      </c>
      <c r="J379" s="951" t="s">
        <v>6589</v>
      </c>
      <c r="K379" s="951" t="s">
        <v>7812</v>
      </c>
      <c r="L379" s="951" t="s">
        <v>7813</v>
      </c>
      <c r="M379" s="955" t="s">
        <v>6554</v>
      </c>
    </row>
    <row r="380" spans="1:13" ht="15" customHeight="1">
      <c r="A380" s="948" t="s">
        <v>4489</v>
      </c>
      <c r="B380" s="949">
        <v>8435596610821</v>
      </c>
      <c r="C380" s="950"/>
      <c r="D380" s="950"/>
      <c r="E380" s="951" t="s">
        <v>7814</v>
      </c>
      <c r="F380" s="952" t="s">
        <v>5300</v>
      </c>
      <c r="G380" s="953" t="s">
        <v>6645</v>
      </c>
      <c r="H380" s="954">
        <v>99.577075107262502</v>
      </c>
      <c r="I380" s="954">
        <f>Tabla1[[#This Row],[PVP (SIN IVA)]]-(Tabla1[[#This Row],[PVP (SIN IVA)]]*0.4)</f>
        <v>59.746245064357495</v>
      </c>
      <c r="J380" s="951" t="s">
        <v>1936</v>
      </c>
      <c r="K380" s="951" t="s">
        <v>7815</v>
      </c>
      <c r="L380" s="951" t="s">
        <v>7816</v>
      </c>
      <c r="M380" s="955" t="s">
        <v>6554</v>
      </c>
    </row>
    <row r="381" spans="1:13" ht="15" customHeight="1">
      <c r="A381" s="961" t="s">
        <v>7817</v>
      </c>
      <c r="B381" s="949"/>
      <c r="C381" s="953"/>
      <c r="D381" s="962"/>
      <c r="E381" s="951"/>
      <c r="F381" s="952" t="s">
        <v>7818</v>
      </c>
      <c r="G381" s="953" t="s">
        <v>5712</v>
      </c>
      <c r="H381" s="954">
        <v>335.34350000000006</v>
      </c>
      <c r="I381" s="954">
        <f>Tabla1[[#This Row],[PVP (SIN IVA)]]-(Tabla1[[#This Row],[PVP (SIN IVA)]]*0.4)</f>
        <v>201.20610000000002</v>
      </c>
      <c r="J381" s="951" t="s">
        <v>6666</v>
      </c>
      <c r="K381" s="951" t="str">
        <f>CONCATENATE(Precios!$A1947,Precios!$F1947,Precios!$J1947)</f>
        <v>2801454-Q0006-DYParche de placa de unión trasera de sección trasera de viga longitudinal derecha y faldón lateralT2</v>
      </c>
      <c r="L381" s="951"/>
      <c r="M381" s="955" t="s">
        <v>6554</v>
      </c>
    </row>
    <row r="382" spans="1:13" ht="15" customHeight="1">
      <c r="A382" s="963" t="s">
        <v>7819</v>
      </c>
      <c r="B382" s="970" t="s">
        <v>7820</v>
      </c>
      <c r="C382" s="950"/>
      <c r="D382" s="950"/>
      <c r="E382" s="951" t="s">
        <v>7821</v>
      </c>
      <c r="F382" s="952" t="s">
        <v>7822</v>
      </c>
      <c r="G382" s="953" t="s">
        <v>5712</v>
      </c>
      <c r="H382" s="954">
        <v>687.94884000000002</v>
      </c>
      <c r="I382" s="954">
        <f>Tabla1[[#This Row],[PVP (SIN IVA)]]-(Tabla1[[#This Row],[PVP (SIN IVA)]]*0.4)</f>
        <v>412.76930399999998</v>
      </c>
      <c r="J382" s="951" t="s">
        <v>7823</v>
      </c>
      <c r="K382" s="951" t="str">
        <f>_xlfn.CONCAT(A382,F382,J382,)</f>
        <v>85008570-R10Caja Pick up 570 RAP- LightLIGHT</v>
      </c>
      <c r="L382" s="951"/>
      <c r="M382" s="955"/>
    </row>
    <row r="383" spans="1:13" ht="15" customHeight="1">
      <c r="A383" s="961" t="s">
        <v>7824</v>
      </c>
      <c r="B383" s="949"/>
      <c r="C383" s="953"/>
      <c r="D383" s="962"/>
      <c r="E383" s="951"/>
      <c r="F383" s="952" t="s">
        <v>7825</v>
      </c>
      <c r="G383" s="953" t="s">
        <v>5713</v>
      </c>
      <c r="H383" s="954">
        <v>24.5745</v>
      </c>
      <c r="I383" s="954">
        <f>Tabla1[[#This Row],[PVP (SIN IVA)]]-(Tabla1[[#This Row],[PVP (SIN IVA)]]*0.4)</f>
        <v>14.7447</v>
      </c>
      <c r="J383" s="951" t="s">
        <v>6666</v>
      </c>
      <c r="K383" s="951" t="str">
        <f>CONCATENATE(Precios!$A2002,Precios!$F2002,Precios!$J2002)</f>
        <v>95801-TAC-A100Perno de brida 10x45 (Trivalente negro)VS1</v>
      </c>
      <c r="L383" s="951"/>
      <c r="M383" s="955" t="s">
        <v>6554</v>
      </c>
    </row>
    <row r="384" spans="1:13" ht="15" customHeight="1">
      <c r="A384" s="957" t="s">
        <v>7826</v>
      </c>
      <c r="B384" s="958" t="s">
        <v>7827</v>
      </c>
      <c r="C384" s="959"/>
      <c r="D384" s="959"/>
      <c r="E384" s="951" t="s">
        <v>7828</v>
      </c>
      <c r="F384" s="952" t="s">
        <v>7829</v>
      </c>
      <c r="G384" s="953" t="s">
        <v>6645</v>
      </c>
      <c r="H384" s="954">
        <v>242.84178000000003</v>
      </c>
      <c r="I384" s="954">
        <f>Tabla1[[#This Row],[PVP (SIN IVA)]]-(Tabla1[[#This Row],[PVP (SIN IVA)]]*0.4)</f>
        <v>145.70506800000001</v>
      </c>
      <c r="J384" s="960" t="s">
        <v>6567</v>
      </c>
      <c r="K384" s="951" t="str">
        <f>_xlfn.CONCAT(A384,F384,J384,)</f>
        <v>8107010-Q0001Calentador (PTC/1,5 KW)T1/T2</v>
      </c>
      <c r="L384" s="951"/>
      <c r="M384" s="955" t="s">
        <v>6554</v>
      </c>
    </row>
    <row r="385" spans="1:13" ht="15" customHeight="1">
      <c r="A385" s="948" t="s">
        <v>4742</v>
      </c>
      <c r="B385" s="949">
        <v>8435596610869</v>
      </c>
      <c r="C385" s="950"/>
      <c r="D385" s="950"/>
      <c r="E385" s="951" t="s">
        <v>7830</v>
      </c>
      <c r="F385" s="952" t="s">
        <v>7831</v>
      </c>
      <c r="G385" s="953" t="s">
        <v>6645</v>
      </c>
      <c r="H385" s="954">
        <v>47.9339501949</v>
      </c>
      <c r="I385" s="954">
        <f>Tabla1[[#This Row],[PVP (SIN IVA)]]-(Tabla1[[#This Row],[PVP (SIN IVA)]]*0.4)</f>
        <v>28.760370116939999</v>
      </c>
      <c r="J385" s="951" t="s">
        <v>1936</v>
      </c>
      <c r="K385" s="951" t="s">
        <v>7832</v>
      </c>
      <c r="L385" s="951" t="s">
        <v>7833</v>
      </c>
      <c r="M385" s="955" t="s">
        <v>6554</v>
      </c>
    </row>
    <row r="386" spans="1:13" ht="15" customHeight="1">
      <c r="A386" s="948" t="s">
        <v>7834</v>
      </c>
      <c r="B386" s="949">
        <v>8435596610852</v>
      </c>
      <c r="C386" s="950"/>
      <c r="D386" s="950"/>
      <c r="E386" s="951" t="s">
        <v>7835</v>
      </c>
      <c r="F386" s="952" t="s">
        <v>7836</v>
      </c>
      <c r="G386" s="953" t="s">
        <v>6645</v>
      </c>
      <c r="H386" s="954">
        <v>79.05749999999999</v>
      </c>
      <c r="I386" s="954">
        <f>Tabla1[[#This Row],[PVP (SIN IVA)]]-(Tabla1[[#This Row],[PVP (SIN IVA)]]*0.4)</f>
        <v>47.434499999999993</v>
      </c>
      <c r="J386" s="951" t="s">
        <v>1936</v>
      </c>
      <c r="K386" s="951" t="s">
        <v>7837</v>
      </c>
      <c r="L386" s="951" t="s">
        <v>7838</v>
      </c>
      <c r="M386" s="955" t="s">
        <v>6554</v>
      </c>
    </row>
    <row r="387" spans="1:13" ht="15" customHeight="1">
      <c r="A387" s="957" t="s">
        <v>7839</v>
      </c>
      <c r="B387" s="958" t="s">
        <v>7840</v>
      </c>
      <c r="C387" s="959"/>
      <c r="D387" s="959"/>
      <c r="E387" s="951" t="s">
        <v>7841</v>
      </c>
      <c r="F387" s="952" t="s">
        <v>7842</v>
      </c>
      <c r="G387" s="953" t="s">
        <v>6645</v>
      </c>
      <c r="H387" s="954">
        <v>69.850000000000009</v>
      </c>
      <c r="I387" s="954">
        <f>Tabla1[[#This Row],[PVP (SIN IVA)]]-(Tabla1[[#This Row],[PVP (SIN IVA)]]*0.4)</f>
        <v>41.910000000000004</v>
      </c>
      <c r="J387" s="960" t="s">
        <v>6567</v>
      </c>
      <c r="K387" s="951" t="str">
        <f>_xlfn.CONCAT(A387,F387,J387,)</f>
        <v>7910017-Q0004Cámara de caja de cargaT1/T2</v>
      </c>
      <c r="L387" s="951"/>
      <c r="M387" s="955" t="s">
        <v>6554</v>
      </c>
    </row>
    <row r="388" spans="1:13" ht="15" customHeight="1">
      <c r="A388" s="957" t="s">
        <v>7843</v>
      </c>
      <c r="B388" s="958" t="s">
        <v>7844</v>
      </c>
      <c r="C388" s="959"/>
      <c r="D388" s="959"/>
      <c r="E388" s="951" t="s">
        <v>7845</v>
      </c>
      <c r="F388" s="952" t="s">
        <v>7846</v>
      </c>
      <c r="G388" s="953" t="s">
        <v>6645</v>
      </c>
      <c r="H388" s="954">
        <v>64.738249999999994</v>
      </c>
      <c r="I388" s="954">
        <f>Tabla1[[#This Row],[PVP (SIN IVA)]]-(Tabla1[[#This Row],[PVP (SIN IVA)]]*0.4)</f>
        <v>38.842949999999995</v>
      </c>
      <c r="J388" s="960" t="s">
        <v>6567</v>
      </c>
      <c r="K388" s="951" t="str">
        <f>_xlfn.CONCAT(A388,F388,J388,)</f>
        <v>7910018A1-Q0004cámara de marcha atrásT1/T2</v>
      </c>
      <c r="L388" s="951"/>
      <c r="M388" s="955" t="s">
        <v>6554</v>
      </c>
    </row>
    <row r="389" spans="1:13" ht="15" customHeight="1">
      <c r="A389" s="957" t="s">
        <v>7847</v>
      </c>
      <c r="B389" s="958" t="s">
        <v>7848</v>
      </c>
      <c r="C389" s="959"/>
      <c r="D389" s="959"/>
      <c r="E389" s="951" t="s">
        <v>7849</v>
      </c>
      <c r="F389" s="952" t="s">
        <v>7850</v>
      </c>
      <c r="G389" s="953" t="s">
        <v>6645</v>
      </c>
      <c r="H389" s="954">
        <v>67.278250000000014</v>
      </c>
      <c r="I389" s="954">
        <f>Tabla1[[#This Row],[PVP (SIN IVA)]]-(Tabla1[[#This Row],[PVP (SIN IVA)]]*0.4)</f>
        <v>40.366950000000003</v>
      </c>
      <c r="J389" s="960" t="s">
        <v>6567</v>
      </c>
      <c r="K389" s="951" t="str">
        <f>_xlfn.CONCAT(A389,F389,J389,)</f>
        <v>7910016-Q0004Cámara frontalT1/T2</v>
      </c>
      <c r="L389" s="951"/>
      <c r="M389" s="955" t="s">
        <v>6554</v>
      </c>
    </row>
    <row r="390" spans="1:13" ht="15" customHeight="1">
      <c r="A390" s="957" t="s">
        <v>7851</v>
      </c>
      <c r="B390" s="958" t="s">
        <v>7852</v>
      </c>
      <c r="C390" s="959"/>
      <c r="D390" s="959"/>
      <c r="E390" s="951" t="s">
        <v>7853</v>
      </c>
      <c r="F390" s="952" t="s">
        <v>7854</v>
      </c>
      <c r="G390" s="953" t="s">
        <v>5712</v>
      </c>
      <c r="H390" s="954">
        <v>3.96875</v>
      </c>
      <c r="I390" s="954">
        <f>Tabla1[[#This Row],[PVP (SIN IVA)]]-(Tabla1[[#This Row],[PVP (SIN IVA)]]*0.4)</f>
        <v>2.3812499999999996</v>
      </c>
      <c r="J390" s="960" t="s">
        <v>6567</v>
      </c>
      <c r="K390" s="951" t="str">
        <f>_xlfn.CONCAT(A390,F390,J390,)</f>
        <v>5602103-Q0001Capa de umbral de puerta traseraT1/T2</v>
      </c>
      <c r="L390" s="951"/>
      <c r="M390" s="955" t="s">
        <v>6554</v>
      </c>
    </row>
    <row r="391" spans="1:13" ht="15" customHeight="1">
      <c r="A391" s="948" t="s">
        <v>7855</v>
      </c>
      <c r="B391" s="949">
        <v>8435596608538</v>
      </c>
      <c r="C391" s="950"/>
      <c r="D391" s="950"/>
      <c r="E391" s="951" t="s">
        <v>2462</v>
      </c>
      <c r="F391" s="952" t="s">
        <v>7856</v>
      </c>
      <c r="G391" s="953" t="s">
        <v>5712</v>
      </c>
      <c r="H391" s="954">
        <v>88.741249999999994</v>
      </c>
      <c r="I391" s="954">
        <f>Tabla1[[#This Row],[PVP (SIN IVA)]]-(Tabla1[[#This Row],[PVP (SIN IVA)]]*0.4)</f>
        <v>53.244749999999996</v>
      </c>
      <c r="J391" s="951" t="s">
        <v>6702</v>
      </c>
      <c r="K391" s="951" t="s">
        <v>7857</v>
      </c>
      <c r="L391" s="951" t="s">
        <v>7858</v>
      </c>
      <c r="M391" s="955" t="s">
        <v>6554</v>
      </c>
    </row>
    <row r="392" spans="1:13" ht="15" customHeight="1">
      <c r="A392" s="948" t="s">
        <v>4528</v>
      </c>
      <c r="B392" s="949">
        <v>8435596611200</v>
      </c>
      <c r="C392" s="950"/>
      <c r="D392" s="950"/>
      <c r="E392" s="951" t="s">
        <v>7859</v>
      </c>
      <c r="F392" s="952" t="s">
        <v>7860</v>
      </c>
      <c r="G392" s="953" t="s">
        <v>5712</v>
      </c>
      <c r="H392" s="954">
        <v>70.759640763899995</v>
      </c>
      <c r="I392" s="954">
        <f>Tabla1[[#This Row],[PVP (SIN IVA)]]-(Tabla1[[#This Row],[PVP (SIN IVA)]]*0.4)</f>
        <v>42.455784458339991</v>
      </c>
      <c r="J392" s="951" t="s">
        <v>1936</v>
      </c>
      <c r="K392" s="951" t="s">
        <v>7861</v>
      </c>
      <c r="L392" s="951" t="s">
        <v>7862</v>
      </c>
      <c r="M392" s="955" t="s">
        <v>6554</v>
      </c>
    </row>
    <row r="393" spans="1:13" ht="15" customHeight="1">
      <c r="A393" s="948" t="s">
        <v>7863</v>
      </c>
      <c r="B393" s="949">
        <v>8435596611194</v>
      </c>
      <c r="C393" s="950"/>
      <c r="D393" s="950"/>
      <c r="E393" s="951" t="s">
        <v>7859</v>
      </c>
      <c r="F393" s="952" t="s">
        <v>7860</v>
      </c>
      <c r="G393" s="953" t="s">
        <v>5712</v>
      </c>
      <c r="H393" s="954">
        <v>64.69380000000001</v>
      </c>
      <c r="I393" s="954">
        <f>Tabla1[[#This Row],[PVP (SIN IVA)]]-(Tabla1[[#This Row],[PVP (SIN IVA)]]*0.4)</f>
        <v>38.816280000000006</v>
      </c>
      <c r="J393" s="951" t="s">
        <v>1936</v>
      </c>
      <c r="K393" s="951" t="s">
        <v>7864</v>
      </c>
      <c r="L393" s="951" t="s">
        <v>7865</v>
      </c>
      <c r="M393" s="955" t="s">
        <v>6554</v>
      </c>
    </row>
    <row r="394" spans="1:13" ht="15" customHeight="1">
      <c r="A394" s="948" t="s">
        <v>7866</v>
      </c>
      <c r="B394" s="949">
        <v>8435596609627</v>
      </c>
      <c r="C394" s="950"/>
      <c r="D394" s="950"/>
      <c r="E394" s="951" t="s">
        <v>7867</v>
      </c>
      <c r="F394" s="952" t="s">
        <v>7868</v>
      </c>
      <c r="G394" s="953" t="s">
        <v>5712</v>
      </c>
      <c r="H394" s="954">
        <v>361.95</v>
      </c>
      <c r="I394" s="954">
        <f>Tabla1[[#This Row],[PVP (SIN IVA)]]-(Tabla1[[#This Row],[PVP (SIN IVA)]]*0.4)</f>
        <v>217.17</v>
      </c>
      <c r="J394" s="951" t="s">
        <v>1936</v>
      </c>
      <c r="K394" s="951" t="s">
        <v>7869</v>
      </c>
      <c r="L394" s="951" t="s">
        <v>7870</v>
      </c>
      <c r="M394" s="955" t="s">
        <v>6554</v>
      </c>
    </row>
    <row r="395" spans="1:13" ht="15" customHeight="1">
      <c r="A395" s="948" t="s">
        <v>4529</v>
      </c>
      <c r="B395" s="949">
        <v>8435596609610</v>
      </c>
      <c r="C395" s="950"/>
      <c r="D395" s="950"/>
      <c r="E395" s="951" t="s">
        <v>7867</v>
      </c>
      <c r="F395" s="952" t="s">
        <v>7868</v>
      </c>
      <c r="G395" s="953" t="s">
        <v>5712</v>
      </c>
      <c r="H395" s="954">
        <v>359.50462646175004</v>
      </c>
      <c r="I395" s="954">
        <f>Tabla1[[#This Row],[PVP (SIN IVA)]]-(Tabla1[[#This Row],[PVP (SIN IVA)]]*0.4)</f>
        <v>215.70277587705002</v>
      </c>
      <c r="J395" s="951" t="s">
        <v>1936</v>
      </c>
      <c r="K395" s="951" t="s">
        <v>7871</v>
      </c>
      <c r="L395" s="951" t="s">
        <v>7872</v>
      </c>
      <c r="M395" s="955" t="s">
        <v>6554</v>
      </c>
    </row>
    <row r="396" spans="1:13" ht="15" customHeight="1">
      <c r="A396" s="948" t="s">
        <v>2402</v>
      </c>
      <c r="B396" s="949">
        <v>8435596605322</v>
      </c>
      <c r="C396" s="950"/>
      <c r="D396" s="950"/>
      <c r="E396" s="951" t="s">
        <v>2401</v>
      </c>
      <c r="F396" s="952" t="s">
        <v>4207</v>
      </c>
      <c r="G396" s="953" t="s">
        <v>5712</v>
      </c>
      <c r="H396" s="954">
        <v>241.21985731014456</v>
      </c>
      <c r="I396" s="954">
        <f>Tabla1[[#This Row],[PVP (SIN IVA)]]-(Tabla1[[#This Row],[PVP (SIN IVA)]]*0.4)</f>
        <v>144.73191438608671</v>
      </c>
      <c r="J396" s="951" t="s">
        <v>6589</v>
      </c>
      <c r="K396" s="951" t="s">
        <v>7873</v>
      </c>
      <c r="L396" s="951" t="s">
        <v>7874</v>
      </c>
      <c r="M396" s="955" t="s">
        <v>6554</v>
      </c>
    </row>
    <row r="397" spans="1:13" ht="15" customHeight="1">
      <c r="A397" s="961" t="s">
        <v>7875</v>
      </c>
      <c r="B397" s="949"/>
      <c r="C397" s="953"/>
      <c r="D397" s="962"/>
      <c r="E397" s="951"/>
      <c r="F397" s="952" t="s">
        <v>7876</v>
      </c>
      <c r="G397" s="953" t="s">
        <v>5712</v>
      </c>
      <c r="H397" s="954">
        <v>126.01575</v>
      </c>
      <c r="I397" s="954">
        <f>Tabla1[[#This Row],[PVP (SIN IVA)]]-(Tabla1[[#This Row],[PVP (SIN IVA)]]*0.4)</f>
        <v>75.609449999999995</v>
      </c>
      <c r="J397" s="951" t="s">
        <v>6666</v>
      </c>
      <c r="K397" s="951" t="str">
        <f>CONCATENATE(Precios!$A2021,Precios!$F2021,Precios!$J2021)</f>
        <v>Q150B0680Perno de cabeza hexagonalLIGHT2020, LIGHT2021</v>
      </c>
      <c r="L397" s="951"/>
      <c r="M397" s="955" t="s">
        <v>6554</v>
      </c>
    </row>
    <row r="398" spans="1:13" ht="15" customHeight="1">
      <c r="A398" s="961" t="s">
        <v>7877</v>
      </c>
      <c r="B398" s="949"/>
      <c r="C398" s="953"/>
      <c r="D398" s="962"/>
      <c r="E398" s="951"/>
      <c r="F398" s="952" t="s">
        <v>7878</v>
      </c>
      <c r="G398" s="953" t="s">
        <v>5712</v>
      </c>
      <c r="H398" s="954">
        <v>317.1825</v>
      </c>
      <c r="I398" s="954">
        <f>Tabla1[[#This Row],[PVP (SIN IVA)]]-(Tabla1[[#This Row],[PVP (SIN IVA)]]*0.4)</f>
        <v>190.30950000000001</v>
      </c>
      <c r="J398" s="951" t="s">
        <v>6666</v>
      </c>
      <c r="K398" s="951" t="str">
        <f>CONCATENATE(Precios!$A2024,Precios!$F2024,Precios!$J2024)</f>
        <v>Q140B0616CPerno de cabeza hexagonal y arandela planaLIGHT2020, LIGHT2021</v>
      </c>
      <c r="L398" s="951"/>
      <c r="M398" s="955" t="s">
        <v>6554</v>
      </c>
    </row>
    <row r="399" spans="1:13" ht="15" customHeight="1">
      <c r="A399" s="961" t="s">
        <v>7879</v>
      </c>
      <c r="B399" s="949"/>
      <c r="C399" s="953"/>
      <c r="D399" s="962"/>
      <c r="E399" s="951"/>
      <c r="F399" s="952" t="s">
        <v>7880</v>
      </c>
      <c r="G399" s="953" t="s">
        <v>5712</v>
      </c>
      <c r="H399" s="954">
        <v>140.01750000000001</v>
      </c>
      <c r="I399" s="954">
        <f>Tabla1[[#This Row],[PVP (SIN IVA)]]-(Tabla1[[#This Row],[PVP (SIN IVA)]]*0.4)</f>
        <v>84.010500000000008</v>
      </c>
      <c r="J399" s="951" t="s">
        <v>6666</v>
      </c>
      <c r="K399" s="951" t="str">
        <f>CONCATENATE(Precios!$A2020,Precios!$F2020,Precios!$J2020)</f>
        <v>Q150B16100Perno de cabeza hexagonalLIGHT2020, LIGHT2021</v>
      </c>
      <c r="L399" s="951"/>
      <c r="M399" s="955" t="s">
        <v>6554</v>
      </c>
    </row>
    <row r="400" spans="1:13" ht="15" customHeight="1">
      <c r="A400" s="961" t="s">
        <v>7881</v>
      </c>
      <c r="B400" s="949"/>
      <c r="C400" s="953"/>
      <c r="D400" s="962"/>
      <c r="E400" s="951"/>
      <c r="F400" s="952" t="s">
        <v>7882</v>
      </c>
      <c r="G400" s="953" t="s">
        <v>5712</v>
      </c>
      <c r="H400" s="954">
        <v>413.76599999999996</v>
      </c>
      <c r="I400" s="954">
        <f>Tabla1[[#This Row],[PVP (SIN IVA)]]-(Tabla1[[#This Row],[PVP (SIN IVA)]]*0.4)</f>
        <v>248.25959999999998</v>
      </c>
      <c r="J400" s="951" t="s">
        <v>6666</v>
      </c>
      <c r="K400" s="951" t="str">
        <f>CONCATENATE(Precios!$A2025,Precios!$F2025,Precios!$J2025)</f>
        <v>96700-04008-07Perno de cabeza hueca hexagonal 4x8VS1</v>
      </c>
      <c r="L400" s="951"/>
      <c r="M400" s="955" t="s">
        <v>6554</v>
      </c>
    </row>
    <row r="401" spans="1:13" ht="15" customHeight="1">
      <c r="A401" s="961" t="s">
        <v>7883</v>
      </c>
      <c r="B401" s="949"/>
      <c r="C401" s="953"/>
      <c r="D401" s="962"/>
      <c r="E401" s="951"/>
      <c r="F401" s="952" t="s">
        <v>7884</v>
      </c>
      <c r="G401" s="953" t="s">
        <v>5712</v>
      </c>
      <c r="H401" s="954">
        <v>590.04200000000003</v>
      </c>
      <c r="I401" s="954">
        <f>Tabla1[[#This Row],[PVP (SIN IVA)]]-(Tabla1[[#This Row],[PVP (SIN IVA)]]*0.4)</f>
        <v>354.02520000000004</v>
      </c>
      <c r="J401" s="951" t="s">
        <v>6666</v>
      </c>
      <c r="K401" s="951" t="str">
        <f>CONCATENATE(Precios!$A2023,Precios!$F2023,Precios!$J2023)</f>
        <v>Q151C1030Perno de cabeza hexagonalLIGHT2020, LIGHT2021</v>
      </c>
      <c r="L401" s="951"/>
      <c r="M401" s="955" t="s">
        <v>6554</v>
      </c>
    </row>
    <row r="402" spans="1:13" ht="15" customHeight="1">
      <c r="A402" s="961" t="s">
        <v>7885</v>
      </c>
      <c r="B402" s="949"/>
      <c r="C402" s="953"/>
      <c r="D402" s="962"/>
      <c r="E402" s="951"/>
      <c r="F402" s="952" t="s">
        <v>7886</v>
      </c>
      <c r="G402" s="953" t="s">
        <v>5712</v>
      </c>
      <c r="H402" s="954">
        <v>200.69175000000001</v>
      </c>
      <c r="I402" s="954">
        <f>Tabla1[[#This Row],[PVP (SIN IVA)]]-(Tabla1[[#This Row],[PVP (SIN IVA)]]*0.4)</f>
        <v>120.41505000000001</v>
      </c>
      <c r="J402" s="951" t="s">
        <v>6666</v>
      </c>
      <c r="K402" s="951" t="str">
        <f>CONCATENATE(Precios!$A2018,Precios!$F2018,Precios!$J2018)</f>
        <v>1001050104010550Perno de brida hexagonalMouse</v>
      </c>
      <c r="L402" s="951"/>
      <c r="M402" s="955" t="s">
        <v>6554</v>
      </c>
    </row>
    <row r="403" spans="1:13" ht="15" customHeight="1">
      <c r="A403" s="961" t="s">
        <v>7887</v>
      </c>
      <c r="B403" s="949"/>
      <c r="C403" s="953"/>
      <c r="D403" s="962"/>
      <c r="E403" s="951"/>
      <c r="F403" s="952" t="s">
        <v>7888</v>
      </c>
      <c r="G403" s="953" t="s">
        <v>5712</v>
      </c>
      <c r="H403" s="954">
        <v>200.69175000000001</v>
      </c>
      <c r="I403" s="954">
        <f>Tabla1[[#This Row],[PVP (SIN IVA)]]-(Tabla1[[#This Row],[PVP (SIN IVA)]]*0.4)</f>
        <v>120.41505000000001</v>
      </c>
      <c r="J403" s="951" t="s">
        <v>6666</v>
      </c>
      <c r="K403" s="951" t="str">
        <f>CONCATENATE(Precios!$A2019,Precios!$F2019,Precios!$J2019)</f>
        <v>Q150B16220Perno de cabeza hexagonalLIGHT2020, LIGHT2021</v>
      </c>
      <c r="L403" s="951"/>
      <c r="M403" s="955" t="s">
        <v>6554</v>
      </c>
    </row>
    <row r="404" spans="1:13" ht="15" customHeight="1">
      <c r="A404" s="961" t="s">
        <v>7889</v>
      </c>
      <c r="B404" s="949"/>
      <c r="C404" s="953"/>
      <c r="D404" s="962"/>
      <c r="E404" s="951"/>
      <c r="F404" s="952" t="s">
        <v>7890</v>
      </c>
      <c r="G404" s="953" t="s">
        <v>5712</v>
      </c>
      <c r="H404" s="954">
        <v>121.3485</v>
      </c>
      <c r="I404" s="954">
        <f>Tabla1[[#This Row],[PVP (SIN IVA)]]-(Tabla1[[#This Row],[PVP (SIN IVA)]]*0.4)</f>
        <v>72.809100000000001</v>
      </c>
      <c r="J404" s="951" t="s">
        <v>6666</v>
      </c>
      <c r="K404" s="951" t="str">
        <f>CONCATENATE(Precios!$A2016,Precios!$F2016,Precios!$J2016)</f>
        <v>Q1850616Perno de brida hexagonalLIGHT2020, LIGHT2021</v>
      </c>
      <c r="L404" s="951"/>
      <c r="M404" s="955" t="s">
        <v>6554</v>
      </c>
    </row>
    <row r="405" spans="1:13" ht="15" customHeight="1">
      <c r="A405" s="961" t="s">
        <v>7891</v>
      </c>
      <c r="B405" s="949"/>
      <c r="C405" s="953"/>
      <c r="D405" s="962"/>
      <c r="E405" s="951"/>
      <c r="F405" s="952" t="s">
        <v>7892</v>
      </c>
      <c r="G405" s="953" t="s">
        <v>5712</v>
      </c>
      <c r="H405" s="954">
        <v>121.3485</v>
      </c>
      <c r="I405" s="954">
        <f>Tabla1[[#This Row],[PVP (SIN IVA)]]-(Tabla1[[#This Row],[PVP (SIN IVA)]]*0.4)</f>
        <v>72.809100000000001</v>
      </c>
      <c r="J405" s="951" t="s">
        <v>6666</v>
      </c>
      <c r="K405" s="951" t="str">
        <f>CONCATENATE(Precios!$A2017,Precios!$F2017,Precios!$J2017)</f>
        <v>Q1850620BPerno de brida hexagonalLIGHT2020, LIGHT2021</v>
      </c>
      <c r="L405" s="951"/>
      <c r="M405" s="955" t="s">
        <v>6554</v>
      </c>
    </row>
    <row r="406" spans="1:13" ht="15" customHeight="1">
      <c r="A406" s="961" t="s">
        <v>7893</v>
      </c>
      <c r="B406" s="949"/>
      <c r="C406" s="953"/>
      <c r="D406" s="962"/>
      <c r="E406" s="951"/>
      <c r="F406" s="952" t="s">
        <v>7894</v>
      </c>
      <c r="G406" s="953" t="s">
        <v>5712</v>
      </c>
      <c r="H406" s="954">
        <v>507.80950000000007</v>
      </c>
      <c r="I406" s="954">
        <f>Tabla1[[#This Row],[PVP (SIN IVA)]]-(Tabla1[[#This Row],[PVP (SIN IVA)]]*0.4)</f>
        <v>304.6857</v>
      </c>
      <c r="J406" s="951" t="s">
        <v>6666</v>
      </c>
      <c r="K406" s="951" t="str">
        <f>CONCATENATE(Precios!$A2022,Precios!$F2022,Precios!$J2022)</f>
        <v>Q151C1055Perno de cabeza hexagonalLIGHT2020, LIGHT2021</v>
      </c>
      <c r="L406" s="951"/>
      <c r="M406" s="955" t="s">
        <v>6554</v>
      </c>
    </row>
    <row r="407" spans="1:13" ht="15" customHeight="1">
      <c r="A407" s="961" t="s">
        <v>7895</v>
      </c>
      <c r="B407" s="949"/>
      <c r="C407" s="953"/>
      <c r="D407" s="962"/>
      <c r="E407" s="951"/>
      <c r="F407" s="952" t="s">
        <v>7896</v>
      </c>
      <c r="G407" s="953" t="s">
        <v>5712</v>
      </c>
      <c r="H407" s="954">
        <v>135.35025000000002</v>
      </c>
      <c r="I407" s="954">
        <f>Tabla1[[#This Row],[PVP (SIN IVA)]]-(Tabla1[[#This Row],[PVP (SIN IVA)]]*0.4)</f>
        <v>81.210149999999999</v>
      </c>
      <c r="J407" s="951" t="s">
        <v>6666</v>
      </c>
      <c r="K407" s="951" t="str">
        <f>CONCATENATE(Precios!$A2015,Precios!$F2015,Precios!$J2015)</f>
        <v>Q1850630Perno de brida hexagonalLIGHT2020, LIGHT2021</v>
      </c>
      <c r="L407" s="951"/>
      <c r="M407" s="955" t="s">
        <v>6554</v>
      </c>
    </row>
    <row r="408" spans="1:13" ht="15" customHeight="1">
      <c r="A408" s="948" t="s">
        <v>7897</v>
      </c>
      <c r="B408" s="949">
        <v>8435596625443</v>
      </c>
      <c r="C408" s="950"/>
      <c r="D408" s="950"/>
      <c r="E408" s="951" t="s">
        <v>3140</v>
      </c>
      <c r="F408" s="952" t="s">
        <v>7898</v>
      </c>
      <c r="G408" s="953" t="s">
        <v>7038</v>
      </c>
      <c r="H408" s="954">
        <v>531.8379000000001</v>
      </c>
      <c r="I408" s="954">
        <f>Tabla1[[#This Row],[PVP (SIN IVA)]]-(Tabla1[[#This Row],[PVP (SIN IVA)]]*0.4)</f>
        <v>319.10274000000004</v>
      </c>
      <c r="J408" s="951" t="s">
        <v>1938</v>
      </c>
      <c r="K408" s="951" t="s">
        <v>7899</v>
      </c>
      <c r="L408" s="951" t="s">
        <v>7900</v>
      </c>
      <c r="M408" s="955" t="s">
        <v>6554</v>
      </c>
    </row>
    <row r="409" spans="1:13" ht="15" customHeight="1">
      <c r="A409" s="948" t="s">
        <v>7901</v>
      </c>
      <c r="B409" s="949">
        <v>8435596625467</v>
      </c>
      <c r="C409" s="950"/>
      <c r="D409" s="950"/>
      <c r="E409" s="951" t="s">
        <v>3134</v>
      </c>
      <c r="F409" s="952" t="s">
        <v>7902</v>
      </c>
      <c r="G409" s="953" t="s">
        <v>7038</v>
      </c>
      <c r="H409" s="954">
        <v>531.8379000000001</v>
      </c>
      <c r="I409" s="954">
        <f>Tabla1[[#This Row],[PVP (SIN IVA)]]-(Tabla1[[#This Row],[PVP (SIN IVA)]]*0.4)</f>
        <v>319.10274000000004</v>
      </c>
      <c r="J409" s="951" t="s">
        <v>1938</v>
      </c>
      <c r="K409" s="951" t="s">
        <v>7903</v>
      </c>
      <c r="L409" s="951" t="s">
        <v>7904</v>
      </c>
      <c r="M409" s="955" t="s">
        <v>6554</v>
      </c>
    </row>
    <row r="410" spans="1:13" ht="15" customHeight="1">
      <c r="A410" s="948" t="s">
        <v>7905</v>
      </c>
      <c r="B410" s="949">
        <v>8435596625450</v>
      </c>
      <c r="C410" s="950"/>
      <c r="D410" s="950"/>
      <c r="E410" s="951" t="s">
        <v>3137</v>
      </c>
      <c r="F410" s="952" t="s">
        <v>7906</v>
      </c>
      <c r="G410" s="953" t="s">
        <v>7038</v>
      </c>
      <c r="H410" s="954">
        <v>531.8379000000001</v>
      </c>
      <c r="I410" s="954">
        <f>Tabla1[[#This Row],[PVP (SIN IVA)]]-(Tabla1[[#This Row],[PVP (SIN IVA)]]*0.4)</f>
        <v>319.10274000000004</v>
      </c>
      <c r="J410" s="951" t="s">
        <v>1938</v>
      </c>
      <c r="K410" s="951" t="s">
        <v>7907</v>
      </c>
      <c r="L410" s="951" t="s">
        <v>7908</v>
      </c>
      <c r="M410" s="955" t="s">
        <v>6554</v>
      </c>
    </row>
    <row r="411" spans="1:13" ht="15" customHeight="1">
      <c r="A411" s="961" t="s">
        <v>7909</v>
      </c>
      <c r="B411" s="949"/>
      <c r="C411" s="953"/>
      <c r="D411" s="962"/>
      <c r="E411" s="951"/>
      <c r="F411" s="952" t="s">
        <v>7910</v>
      </c>
      <c r="G411" s="953" t="s">
        <v>7038</v>
      </c>
      <c r="H411" s="954">
        <v>886.55525000000011</v>
      </c>
      <c r="I411" s="954">
        <f>Tabla1[[#This Row],[PVP (SIN IVA)]]-(Tabla1[[#This Row],[PVP (SIN IVA)]]*0.4)</f>
        <v>531.93315000000007</v>
      </c>
      <c r="J411" s="951" t="s">
        <v>6666</v>
      </c>
      <c r="K411" s="951" t="str">
        <f>CONCATENATE(Precios!$A1998,Precios!$F1998,Precios!$J1998)</f>
        <v>0C10277PEGATINA PRESION NEUMATICOSEezonE3</v>
      </c>
      <c r="L411" s="951"/>
      <c r="M411" s="955" t="s">
        <v>6554</v>
      </c>
    </row>
    <row r="412" spans="1:13" ht="15" customHeight="1">
      <c r="A412" s="961">
        <v>10492</v>
      </c>
      <c r="B412" s="949"/>
      <c r="C412" s="962"/>
      <c r="D412" s="962"/>
      <c r="E412" s="951"/>
      <c r="F412" s="952" t="s">
        <v>7911</v>
      </c>
      <c r="G412" s="953" t="s">
        <v>7038</v>
      </c>
      <c r="H412" s="954">
        <v>925.57599999999991</v>
      </c>
      <c r="I412" s="954">
        <f>Tabla1[[#This Row],[PVP (SIN IVA)]]-(Tabla1[[#This Row],[PVP (SIN IVA)]]*0.4)</f>
        <v>555.34559999999988</v>
      </c>
      <c r="J412" s="951" t="s">
        <v>6666</v>
      </c>
      <c r="K412" s="951" t="str">
        <f>CONCATENATE(Precios!$A2064,Precios!$F2064,Precios!$J2064)</f>
        <v>1001050104010450Pernos hexagonalesMouse</v>
      </c>
      <c r="L412" s="951"/>
      <c r="M412" s="955" t="s">
        <v>6554</v>
      </c>
    </row>
    <row r="413" spans="1:13" ht="15" customHeight="1">
      <c r="A413" s="948" t="s">
        <v>7912</v>
      </c>
      <c r="B413" s="949">
        <v>8435596609092</v>
      </c>
      <c r="C413" s="950"/>
      <c r="D413" s="950"/>
      <c r="E413" s="951" t="s">
        <v>7913</v>
      </c>
      <c r="F413" s="952" t="s">
        <v>7914</v>
      </c>
      <c r="G413" s="953" t="s">
        <v>7038</v>
      </c>
      <c r="H413" s="954">
        <v>518.46479999999997</v>
      </c>
      <c r="I413" s="954">
        <f>Tabla1[[#This Row],[PVP (SIN IVA)]]-(Tabla1[[#This Row],[PVP (SIN IVA)]]*0.4)</f>
        <v>311.07887999999997</v>
      </c>
      <c r="J413" s="951" t="s">
        <v>1936</v>
      </c>
      <c r="K413" s="951" t="s">
        <v>7915</v>
      </c>
      <c r="L413" s="951" t="s">
        <v>7916</v>
      </c>
      <c r="M413" s="955" t="s">
        <v>6554</v>
      </c>
    </row>
    <row r="414" spans="1:13" ht="15" customHeight="1">
      <c r="A414" s="948" t="s">
        <v>4733</v>
      </c>
      <c r="B414" s="949">
        <v>8435596609009</v>
      </c>
      <c r="C414" s="950"/>
      <c r="D414" s="950"/>
      <c r="E414" s="951" t="s">
        <v>7917</v>
      </c>
      <c r="F414" s="952" t="s">
        <v>7918</v>
      </c>
      <c r="G414" s="953" t="s">
        <v>7038</v>
      </c>
      <c r="H414" s="954">
        <v>1027.1560756050001</v>
      </c>
      <c r="I414" s="954">
        <f>Tabla1[[#This Row],[PVP (SIN IVA)]]-(Tabla1[[#This Row],[PVP (SIN IVA)]]*0.4)</f>
        <v>616.293645363</v>
      </c>
      <c r="J414" s="951" t="s">
        <v>1936</v>
      </c>
      <c r="K414" s="951" t="s">
        <v>7919</v>
      </c>
      <c r="L414" s="951" t="s">
        <v>7920</v>
      </c>
      <c r="M414" s="955" t="s">
        <v>6554</v>
      </c>
    </row>
    <row r="415" spans="1:13" ht="15" customHeight="1">
      <c r="A415" s="948" t="s">
        <v>7921</v>
      </c>
      <c r="B415" s="949">
        <v>8435596609016</v>
      </c>
      <c r="C415" s="950"/>
      <c r="D415" s="950"/>
      <c r="E415" s="951" t="s">
        <v>7917</v>
      </c>
      <c r="F415" s="952" t="s">
        <v>7918</v>
      </c>
      <c r="G415" s="953" t="s">
        <v>7038</v>
      </c>
      <c r="H415" s="954">
        <v>822.96</v>
      </c>
      <c r="I415" s="954">
        <f>Tabla1[[#This Row],[PVP (SIN IVA)]]-(Tabla1[[#This Row],[PVP (SIN IVA)]]*0.4)</f>
        <v>493.77600000000001</v>
      </c>
      <c r="J415" s="951" t="s">
        <v>1936</v>
      </c>
      <c r="K415" s="951" t="s">
        <v>7922</v>
      </c>
      <c r="L415" s="951" t="s">
        <v>7923</v>
      </c>
      <c r="M415" s="955" t="s">
        <v>6554</v>
      </c>
    </row>
    <row r="416" spans="1:13" ht="15" customHeight="1">
      <c r="A416" s="961" t="s">
        <v>7924</v>
      </c>
      <c r="B416" s="949"/>
      <c r="C416" s="953"/>
      <c r="D416" s="962"/>
      <c r="E416" s="951"/>
      <c r="F416" s="952" t="s">
        <v>7925</v>
      </c>
      <c r="G416" s="953" t="s">
        <v>6645</v>
      </c>
      <c r="H416" s="954">
        <v>62.230000000000004</v>
      </c>
      <c r="I416" s="954">
        <f>Tabla1[[#This Row],[PVP (SIN IVA)]]-(Tabla1[[#This Row],[PVP (SIN IVA)]]*0.4)</f>
        <v>37.338000000000001</v>
      </c>
      <c r="J416" s="951" t="s">
        <v>6666</v>
      </c>
      <c r="K416" s="951" t="str">
        <f>CONCATENATE(Precios!$A1962,Precios!$F1962,Precios!$J1962)</f>
        <v>3508023-R10Parte trasera del cable de estacionamientoLIGHT2020</v>
      </c>
      <c r="L416" s="951"/>
      <c r="M416" s="955" t="s">
        <v>6554</v>
      </c>
    </row>
    <row r="417" spans="1:13" ht="15" customHeight="1">
      <c r="A417" s="961" t="s">
        <v>7926</v>
      </c>
      <c r="B417" s="949"/>
      <c r="C417" s="953"/>
      <c r="D417" s="962"/>
      <c r="E417" s="951"/>
      <c r="F417" s="952" t="s">
        <v>7927</v>
      </c>
      <c r="G417" s="953" t="s">
        <v>6586</v>
      </c>
      <c r="H417" s="954">
        <v>11.588750000000001</v>
      </c>
      <c r="I417" s="954">
        <f>Tabla1[[#This Row],[PVP (SIN IVA)]]-(Tabla1[[#This Row],[PVP (SIN IVA)]]*0.4)</f>
        <v>6.9532500000000006</v>
      </c>
      <c r="J417" s="951" t="s">
        <v>6666</v>
      </c>
      <c r="K417" s="951" t="str">
        <f>CONCATENATE(Precios!$A1931,Precios!$F1931,Precios!$J1931)</f>
        <v>1001030301150020Papel de aluminio frontalMouse</v>
      </c>
      <c r="L417" s="951"/>
      <c r="M417" s="955" t="s">
        <v>6554</v>
      </c>
    </row>
    <row r="418" spans="1:13" ht="15" customHeight="1">
      <c r="A418" s="961" t="s">
        <v>7928</v>
      </c>
      <c r="B418" s="949"/>
      <c r="C418" s="953"/>
      <c r="D418" s="962"/>
      <c r="E418" s="951"/>
      <c r="F418" s="952" t="s">
        <v>7929</v>
      </c>
      <c r="G418" s="953" t="s">
        <v>6586</v>
      </c>
      <c r="H418" s="954">
        <v>21.399500000000003</v>
      </c>
      <c r="I418" s="954">
        <f>Tabla1[[#This Row],[PVP (SIN IVA)]]-(Tabla1[[#This Row],[PVP (SIN IVA)]]*0.4)</f>
        <v>12.839700000000002</v>
      </c>
      <c r="J418" s="951" t="s">
        <v>6666</v>
      </c>
      <c r="K418" s="951" t="str">
        <f>CONCATENATE(Precios!$A1930,Precios!$F1930,Precios!$J1930)</f>
        <v>64305-TBG-A000Pantalla grande plastica, faro delanteroVS1</v>
      </c>
      <c r="L418" s="951"/>
      <c r="M418" s="955" t="s">
        <v>6554</v>
      </c>
    </row>
    <row r="419" spans="1:13" ht="15" customHeight="1">
      <c r="A419" s="961" t="s">
        <v>7930</v>
      </c>
      <c r="B419" s="949"/>
      <c r="C419" s="953"/>
      <c r="D419" s="962"/>
      <c r="E419" s="951"/>
      <c r="F419" s="952" t="s">
        <v>7931</v>
      </c>
      <c r="G419" s="953" t="s">
        <v>6586</v>
      </c>
      <c r="H419" s="954">
        <v>34.067750000000004</v>
      </c>
      <c r="I419" s="954">
        <f>Tabla1[[#This Row],[PVP (SIN IVA)]]-(Tabla1[[#This Row],[PVP (SIN IVA)]]*0.4)</f>
        <v>20.440650000000002</v>
      </c>
      <c r="J419" s="951" t="s">
        <v>6666</v>
      </c>
      <c r="K419" s="951" t="str">
        <f>CONCATENATE(Precios!$A1905,Precios!$F1905,Precios!$J1905)</f>
        <v>5500203-Q0001Panel exterior inferior del pilar D (izquierda)T1/T2</v>
      </c>
      <c r="L419" s="951"/>
      <c r="M419" s="955" t="s">
        <v>6554</v>
      </c>
    </row>
    <row r="420" spans="1:13" ht="15" customHeight="1">
      <c r="A420" s="957" t="s">
        <v>7932</v>
      </c>
      <c r="B420" s="958" t="s">
        <v>7933</v>
      </c>
      <c r="C420" s="959"/>
      <c r="D420" s="959"/>
      <c r="E420" s="951" t="s">
        <v>7934</v>
      </c>
      <c r="F420" s="952" t="s">
        <v>7935</v>
      </c>
      <c r="G420" s="953" t="s">
        <v>6586</v>
      </c>
      <c r="H420" s="954">
        <v>1.42875</v>
      </c>
      <c r="I420" s="954">
        <f>Tabla1[[#This Row],[PVP (SIN IVA)]]-(Tabla1[[#This Row],[PVP (SIN IVA)]]*0.4)</f>
        <v>0.85724999999999996</v>
      </c>
      <c r="J420" s="960" t="s">
        <v>6567</v>
      </c>
      <c r="K420" s="951" t="str">
        <f>_xlfn.CONCAT(A420,F420,J420,)</f>
        <v>2912011-Q0001Casquillo de goma de orejeta de resorte traseraT1/T2</v>
      </c>
      <c r="L420" s="951"/>
      <c r="M420" s="955" t="s">
        <v>6554</v>
      </c>
    </row>
    <row r="421" spans="1:13" ht="15" customHeight="1">
      <c r="A421" s="957" t="s">
        <v>7936</v>
      </c>
      <c r="B421" s="958" t="s">
        <v>7937</v>
      </c>
      <c r="C421" s="959"/>
      <c r="D421" s="959"/>
      <c r="E421" s="951" t="s">
        <v>7938</v>
      </c>
      <c r="F421" s="952" t="s">
        <v>7939</v>
      </c>
      <c r="G421" s="953" t="s">
        <v>6586</v>
      </c>
      <c r="H421" s="954">
        <v>2.2542499999999999</v>
      </c>
      <c r="I421" s="954">
        <f>Tabla1[[#This Row],[PVP (SIN IVA)]]-(Tabla1[[#This Row],[PVP (SIN IVA)]]*0.4)</f>
        <v>1.3525499999999999</v>
      </c>
      <c r="J421" s="960" t="s">
        <v>6567</v>
      </c>
      <c r="K421" s="951" t="str">
        <f>_xlfn.CONCAT(A421,F421,J421,)</f>
        <v>2906012A1-Q0001Casquillo de goma estabilizador delanteroT1/T2</v>
      </c>
      <c r="L421" s="951"/>
      <c r="M421" s="955" t="s">
        <v>6554</v>
      </c>
    </row>
    <row r="422" spans="1:13" ht="15" customHeight="1">
      <c r="A422" s="957" t="s">
        <v>7940</v>
      </c>
      <c r="B422" s="958" t="s">
        <v>7941</v>
      </c>
      <c r="C422" s="959"/>
      <c r="D422" s="959"/>
      <c r="E422" s="951" t="s">
        <v>7942</v>
      </c>
      <c r="F422" s="952" t="s">
        <v>7943</v>
      </c>
      <c r="G422" s="953" t="s">
        <v>6586</v>
      </c>
      <c r="H422" s="954">
        <v>4.0957500000000007</v>
      </c>
      <c r="I422" s="954">
        <f>Tabla1[[#This Row],[PVP (SIN IVA)]]-(Tabla1[[#This Row],[PVP (SIN IVA)]]*0.4)</f>
        <v>2.4574500000000006</v>
      </c>
      <c r="J422" s="960" t="s">
        <v>6567</v>
      </c>
      <c r="K422" s="951" t="str">
        <f>_xlfn.CONCAT(A422,F422,J422,)</f>
        <v>3401013-Q0001Casquillo del soporte de montaje del mecanismo de direcciónT1/T2</v>
      </c>
      <c r="L422" s="951"/>
      <c r="M422" s="955" t="s">
        <v>6554</v>
      </c>
    </row>
    <row r="423" spans="1:13" ht="15" customHeight="1">
      <c r="A423" s="961" t="s">
        <v>7944</v>
      </c>
      <c r="B423" s="949"/>
      <c r="C423" s="953"/>
      <c r="D423" s="962"/>
      <c r="E423" s="951"/>
      <c r="F423" s="952" t="s">
        <v>7945</v>
      </c>
      <c r="G423" s="953" t="s">
        <v>6586</v>
      </c>
      <c r="H423" s="954">
        <v>18.954750000000001</v>
      </c>
      <c r="I423" s="954">
        <f>Tabla1[[#This Row],[PVP (SIN IVA)]]-(Tabla1[[#This Row],[PVP (SIN IVA)]]*0.4)</f>
        <v>11.37285</v>
      </c>
      <c r="J423" s="951" t="s">
        <v>6666</v>
      </c>
      <c r="K423" s="951" t="str">
        <f>CONCATENATE(Precios!$A1955,Precios!$F1955,Precios!$J1955)</f>
        <v>3102011-R10Parte delantera de gurardabarros delanteroLIGHT2020, LIGHT2021</v>
      </c>
      <c r="L423" s="951"/>
      <c r="M423" s="955" t="s">
        <v>6554</v>
      </c>
    </row>
    <row r="424" spans="1:13" ht="15" customHeight="1">
      <c r="A424" s="961" t="s">
        <v>7946</v>
      </c>
      <c r="B424" s="949"/>
      <c r="C424" s="953"/>
      <c r="D424" s="962"/>
      <c r="E424" s="951"/>
      <c r="F424" s="952" t="s">
        <v>7947</v>
      </c>
      <c r="G424" s="953" t="s">
        <v>6586</v>
      </c>
      <c r="H424" s="954">
        <v>3.81</v>
      </c>
      <c r="I424" s="954">
        <f>Tabla1[[#This Row],[PVP (SIN IVA)]]-(Tabla1[[#This Row],[PVP (SIN IVA)]]*0.4)</f>
        <v>2.286</v>
      </c>
      <c r="J424" s="951" t="s">
        <v>6666</v>
      </c>
      <c r="K424" s="951" t="str">
        <f>CONCATENATE(Precios!$A1806,Precios!$F1806,Precios!$J1806)</f>
        <v>6900100A1-Q0004Montaje del asiento del pasajeroT1/T2</v>
      </c>
      <c r="L424" s="951"/>
      <c r="M424" s="955" t="s">
        <v>6554</v>
      </c>
    </row>
    <row r="425" spans="1:13" ht="15" customHeight="1">
      <c r="A425" s="961" t="s">
        <v>7948</v>
      </c>
      <c r="B425" s="949"/>
      <c r="C425" s="953"/>
      <c r="D425" s="962"/>
      <c r="E425" s="951"/>
      <c r="F425" s="952" t="s">
        <v>7949</v>
      </c>
      <c r="G425" s="953" t="s">
        <v>6586</v>
      </c>
      <c r="H425" s="954">
        <v>25.93975</v>
      </c>
      <c r="I425" s="954">
        <f>Tabla1[[#This Row],[PVP (SIN IVA)]]-(Tabla1[[#This Row],[PVP (SIN IVA)]]*0.4)</f>
        <v>15.563849999999999</v>
      </c>
      <c r="J425" s="951" t="s">
        <v>6666</v>
      </c>
      <c r="K425" s="951" t="str">
        <f>CONCATENATE(Precios!$A1956,Precios!$F1956,Precios!$J1956)</f>
        <v>3508021-R10Parte delantera del cable de estacionamientoLIGHT2020, LIGHT2021</v>
      </c>
      <c r="L425" s="951"/>
      <c r="M425" s="955" t="s">
        <v>6554</v>
      </c>
    </row>
    <row r="426" spans="1:13" ht="15" customHeight="1">
      <c r="A426" s="961" t="s">
        <v>7950</v>
      </c>
      <c r="B426" s="949"/>
      <c r="C426" s="953"/>
      <c r="D426" s="962"/>
      <c r="E426" s="951"/>
      <c r="F426" s="952" t="s">
        <v>7951</v>
      </c>
      <c r="G426" s="953" t="s">
        <v>6586</v>
      </c>
      <c r="H426" s="954">
        <v>16.224250000000001</v>
      </c>
      <c r="I426" s="954">
        <f>Tabla1[[#This Row],[PVP (SIN IVA)]]-(Tabla1[[#This Row],[PVP (SIN IVA)]]*0.4)</f>
        <v>9.7345500000000005</v>
      </c>
      <c r="J426" s="951" t="s">
        <v>6666</v>
      </c>
      <c r="K426" s="951" t="str">
        <f>CONCATENATE(Precios!$A1999,Precios!$F1999,Precios!$J1999)</f>
        <v>6805202-R10Perno ajustableLIGHT2020</v>
      </c>
      <c r="L426" s="951"/>
      <c r="M426" s="955" t="s">
        <v>6554</v>
      </c>
    </row>
    <row r="427" spans="1:13" ht="15" customHeight="1">
      <c r="A427" s="961" t="s">
        <v>7952</v>
      </c>
      <c r="B427" s="949"/>
      <c r="C427" s="953"/>
      <c r="D427" s="962"/>
      <c r="E427" s="951"/>
      <c r="F427" s="952" t="s">
        <v>7953</v>
      </c>
      <c r="G427" s="953" t="s">
        <v>6586</v>
      </c>
      <c r="H427" s="954">
        <v>16.891000000000002</v>
      </c>
      <c r="I427" s="954">
        <f>Tabla1[[#This Row],[PVP (SIN IVA)]]-(Tabla1[[#This Row],[PVP (SIN IVA)]]*0.4)</f>
        <v>10.134600000000001</v>
      </c>
      <c r="J427" s="951" t="s">
        <v>6666</v>
      </c>
      <c r="K427" s="951" t="str">
        <f>CONCATENATE(Precios!$A2000,Precios!$F2000,Precios!$J2000)</f>
        <v>95801-10040-07Perno de brida 10x40 (Negro)VS1</v>
      </c>
      <c r="L427" s="951"/>
      <c r="M427" s="955" t="s">
        <v>6554</v>
      </c>
    </row>
    <row r="428" spans="1:13" ht="15" customHeight="1">
      <c r="A428" s="961" t="s">
        <v>7954</v>
      </c>
      <c r="B428" s="949"/>
      <c r="C428" s="953"/>
      <c r="D428" s="962"/>
      <c r="E428" s="951"/>
      <c r="F428" s="952" t="s">
        <v>7955</v>
      </c>
      <c r="G428" s="953" t="s">
        <v>6586</v>
      </c>
      <c r="H428" s="954">
        <v>10.001249999999999</v>
      </c>
      <c r="I428" s="954">
        <f>Tabla1[[#This Row],[PVP (SIN IVA)]]-(Tabla1[[#This Row],[PVP (SIN IVA)]]*0.4)</f>
        <v>6.0007499999999991</v>
      </c>
      <c r="J428" s="951" t="s">
        <v>6666</v>
      </c>
      <c r="K428" s="951" t="str">
        <f>CONCATENATE(Precios!$A1855,Precios!$F1855,Precios!$J1855)</f>
        <v>8500530-R10Núcleo de flujo paraleloLIGHT2020, LIGHT2021</v>
      </c>
      <c r="L428" s="951"/>
      <c r="M428" s="955" t="s">
        <v>6554</v>
      </c>
    </row>
    <row r="429" spans="1:13" ht="15" customHeight="1">
      <c r="A429" s="948" t="s">
        <v>7956</v>
      </c>
      <c r="B429" s="949">
        <v>8435596626235</v>
      </c>
      <c r="C429" s="950"/>
      <c r="D429" s="950"/>
      <c r="E429" s="951" t="s">
        <v>7957</v>
      </c>
      <c r="F429" s="952" t="s">
        <v>7958</v>
      </c>
      <c r="G429" s="953" t="s">
        <v>6586</v>
      </c>
      <c r="H429" s="954">
        <v>0.3175</v>
      </c>
      <c r="I429" s="954">
        <f>Tabla1[[#This Row],[PVP (SIN IVA)]]-(Tabla1[[#This Row],[PVP (SIN IVA)]]*0.4)</f>
        <v>0.1905</v>
      </c>
      <c r="J429" s="951" t="s">
        <v>1936</v>
      </c>
      <c r="K429" s="951" t="s">
        <v>7959</v>
      </c>
      <c r="L429" s="951" t="s">
        <v>7960</v>
      </c>
      <c r="M429" s="955" t="s">
        <v>6554</v>
      </c>
    </row>
    <row r="430" spans="1:13" ht="15" customHeight="1">
      <c r="A430" s="961" t="s">
        <v>7961</v>
      </c>
      <c r="B430" s="949"/>
      <c r="C430" s="953"/>
      <c r="D430" s="962"/>
      <c r="E430" s="951"/>
      <c r="F430" s="952" t="s">
        <v>7962</v>
      </c>
      <c r="G430" s="953" t="s">
        <v>6586</v>
      </c>
      <c r="H430" s="954">
        <v>38.004750000000001</v>
      </c>
      <c r="I430" s="954">
        <f>Tabla1[[#This Row],[PVP (SIN IVA)]]-(Tabla1[[#This Row],[PVP (SIN IVA)]]*0.4)</f>
        <v>22.802849999999999</v>
      </c>
      <c r="J430" s="951" t="s">
        <v>6666</v>
      </c>
      <c r="K430" s="951" t="str">
        <f>CONCATENATE(Precios!$A1906,Precios!$F1906,Precios!$J1906)</f>
        <v>5500202-Q0001Panel exterior superior del pilar D (derecha)T1/T2</v>
      </c>
      <c r="L430" s="951"/>
      <c r="M430" s="955" t="s">
        <v>6554</v>
      </c>
    </row>
    <row r="431" spans="1:13" ht="15" customHeight="1">
      <c r="A431" s="961" t="s">
        <v>7963</v>
      </c>
      <c r="B431" s="949"/>
      <c r="C431" s="953"/>
      <c r="D431" s="962"/>
      <c r="E431" s="951"/>
      <c r="F431" s="952" t="s">
        <v>7964</v>
      </c>
      <c r="G431" s="953" t="s">
        <v>5712</v>
      </c>
      <c r="H431" s="954">
        <v>6.2865000000000002</v>
      </c>
      <c r="I431" s="954">
        <f>Tabla1[[#This Row],[PVP (SIN IVA)]]-(Tabla1[[#This Row],[PVP (SIN IVA)]]*0.4)</f>
        <v>3.7719</v>
      </c>
      <c r="J431" s="951" t="s">
        <v>6666</v>
      </c>
      <c r="K431" s="951" t="str">
        <f>CONCATENATE(Precios!$A1944,Precios!$F1944,Precios!$J1944)</f>
        <v>1001030102010010Parasol izquierdoMouse</v>
      </c>
      <c r="L431" s="951"/>
      <c r="M431" s="955" t="s">
        <v>6554</v>
      </c>
    </row>
    <row r="432" spans="1:13" ht="15" customHeight="1">
      <c r="A432" s="948" t="s">
        <v>2560</v>
      </c>
      <c r="B432" s="949">
        <v>8435596604646</v>
      </c>
      <c r="C432" s="950"/>
      <c r="D432" s="950"/>
      <c r="E432" s="951" t="s">
        <v>2559</v>
      </c>
      <c r="F432" s="952" t="s">
        <v>7965</v>
      </c>
      <c r="G432" s="953" t="s">
        <v>5712</v>
      </c>
      <c r="H432" s="954">
        <v>3.7500903557849523</v>
      </c>
      <c r="I432" s="954">
        <f>Tabla1[[#This Row],[PVP (SIN IVA)]]-(Tabla1[[#This Row],[PVP (SIN IVA)]]*0.4)</f>
        <v>2.2500542134709711</v>
      </c>
      <c r="J432" s="951" t="s">
        <v>6589</v>
      </c>
      <c r="K432" s="951" t="s">
        <v>7966</v>
      </c>
      <c r="L432" s="951" t="s">
        <v>7967</v>
      </c>
      <c r="M432" s="955" t="s">
        <v>6554</v>
      </c>
    </row>
    <row r="433" spans="1:13" ht="15" customHeight="1">
      <c r="A433" s="961" t="s">
        <v>7968</v>
      </c>
      <c r="B433" s="949"/>
      <c r="C433" s="953"/>
      <c r="D433" s="962"/>
      <c r="E433" s="951"/>
      <c r="F433" s="952" t="s">
        <v>7969</v>
      </c>
      <c r="G433" s="953" t="s">
        <v>5712</v>
      </c>
      <c r="H433" s="954">
        <v>109.22</v>
      </c>
      <c r="I433" s="954">
        <f>Tabla1[[#This Row],[PVP (SIN IVA)]]-(Tabla1[[#This Row],[PVP (SIN IVA)]]*0.4)</f>
        <v>65.531999999999996</v>
      </c>
      <c r="J433" s="951" t="s">
        <v>6666</v>
      </c>
      <c r="K433" s="951" t="str">
        <f>CONCATENATE(Precios!$A2039,Precios!$F2039,Precios!$J2039)</f>
        <v>3421024-R1021Perno de paso 2023Light/Mini</v>
      </c>
      <c r="L433" s="951"/>
      <c r="M433" s="955" t="s">
        <v>6554</v>
      </c>
    </row>
    <row r="434" spans="1:13" ht="15" customHeight="1">
      <c r="A434" s="948" t="s">
        <v>7970</v>
      </c>
      <c r="B434" s="949">
        <v>8435596625269</v>
      </c>
      <c r="C434" s="950" t="s">
        <v>3278</v>
      </c>
      <c r="D434" s="950"/>
      <c r="E434" s="951" t="e">
        <v>#NAME?</v>
      </c>
      <c r="F434" s="952" t="s">
        <v>7971</v>
      </c>
      <c r="G434" s="953" t="s">
        <v>5712</v>
      </c>
      <c r="H434" s="954">
        <v>39.996644526329057</v>
      </c>
      <c r="I434" s="954">
        <f>Tabla1[[#This Row],[PVP (SIN IVA)]]-(Tabla1[[#This Row],[PVP (SIN IVA)]]*0.4)</f>
        <v>23.997986715797431</v>
      </c>
      <c r="J434" s="951" t="s">
        <v>1938</v>
      </c>
      <c r="K434" s="951" t="s">
        <v>7972</v>
      </c>
      <c r="L434" s="951" t="e">
        <v>#NAME?</v>
      </c>
      <c r="M434" s="955" t="s">
        <v>6554</v>
      </c>
    </row>
    <row r="435" spans="1:13" ht="15" customHeight="1">
      <c r="A435" s="961">
        <v>10450</v>
      </c>
      <c r="B435" s="949"/>
      <c r="C435" s="962"/>
      <c r="D435" s="962"/>
      <c r="E435" s="951"/>
      <c r="F435" s="952" t="s">
        <v>7973</v>
      </c>
      <c r="G435" s="953" t="s">
        <v>5712</v>
      </c>
      <c r="H435" s="954">
        <v>26.828749999999996</v>
      </c>
      <c r="I435" s="954">
        <f>Tabla1[[#This Row],[PVP (SIN IVA)]]-(Tabla1[[#This Row],[PVP (SIN IVA)]]*0.4)</f>
        <v>16.097249999999995</v>
      </c>
      <c r="J435" s="951" t="s">
        <v>6666</v>
      </c>
      <c r="K435" s="951" t="str">
        <f>CONCATENATE(Precios!$A2071,Precios!$F2071,Precios!$J2071)</f>
        <v>1001050104011020Pernos hexagonalesMouse</v>
      </c>
      <c r="L435" s="951"/>
      <c r="M435" s="955" t="s">
        <v>6554</v>
      </c>
    </row>
    <row r="436" spans="1:13" ht="15" customHeight="1">
      <c r="A436" s="948" t="s">
        <v>7974</v>
      </c>
      <c r="B436" s="949">
        <v>8435596624057</v>
      </c>
      <c r="C436" s="950" t="s">
        <v>3470</v>
      </c>
      <c r="D436" s="950"/>
      <c r="E436" s="951" t="e">
        <v>#NAME?</v>
      </c>
      <c r="F436" s="952" t="s">
        <v>7975</v>
      </c>
      <c r="G436" s="953" t="s">
        <v>5712</v>
      </c>
      <c r="H436" s="954">
        <v>0.85725000000000007</v>
      </c>
      <c r="I436" s="954">
        <f>Tabla1[[#This Row],[PVP (SIN IVA)]]-(Tabla1[[#This Row],[PVP (SIN IVA)]]*0.4)</f>
        <v>0.51435000000000008</v>
      </c>
      <c r="J436" s="951" t="s">
        <v>1938</v>
      </c>
      <c r="K436" s="951" t="s">
        <v>7976</v>
      </c>
      <c r="L436" s="951" t="e">
        <v>#NAME?</v>
      </c>
      <c r="M436" s="955" t="s">
        <v>6554</v>
      </c>
    </row>
    <row r="437" spans="1:13" ht="15" customHeight="1">
      <c r="A437" s="948" t="s">
        <v>7977</v>
      </c>
      <c r="B437" s="949">
        <v>8435596615673</v>
      </c>
      <c r="C437" s="950"/>
      <c r="D437" s="950"/>
      <c r="E437" s="951" t="s">
        <v>7978</v>
      </c>
      <c r="F437" s="952" t="s">
        <v>7979</v>
      </c>
      <c r="G437" s="953" t="s">
        <v>5712</v>
      </c>
      <c r="H437" s="954">
        <v>7.6200000000000004E-2</v>
      </c>
      <c r="I437" s="954">
        <f>Tabla1[[#This Row],[PVP (SIN IVA)]]-(Tabla1[[#This Row],[PVP (SIN IVA)]]*0.4)</f>
        <v>4.5719999999999997E-2</v>
      </c>
      <c r="J437" s="951" t="s">
        <v>1936</v>
      </c>
      <c r="K437" s="951" t="s">
        <v>7980</v>
      </c>
      <c r="L437" s="951" t="s">
        <v>7981</v>
      </c>
      <c r="M437" s="955" t="s">
        <v>6554</v>
      </c>
    </row>
    <row r="438" spans="1:13" ht="15" customHeight="1">
      <c r="A438" s="948" t="s">
        <v>7982</v>
      </c>
      <c r="B438" s="949">
        <v>8435596613952</v>
      </c>
      <c r="C438" s="950"/>
      <c r="D438" s="950"/>
      <c r="E438" s="951" t="s">
        <v>3152</v>
      </c>
      <c r="F438" s="952" t="s">
        <v>7983</v>
      </c>
      <c r="G438" s="953" t="s">
        <v>5712</v>
      </c>
      <c r="H438" s="954">
        <v>5.5244999999999997</v>
      </c>
      <c r="I438" s="954">
        <f>Tabla1[[#This Row],[PVP (SIN IVA)]]-(Tabla1[[#This Row],[PVP (SIN IVA)]]*0.4)</f>
        <v>3.3146999999999998</v>
      </c>
      <c r="J438" s="951" t="s">
        <v>1936</v>
      </c>
      <c r="K438" s="951" t="s">
        <v>7984</v>
      </c>
      <c r="L438" s="951" t="s">
        <v>7985</v>
      </c>
      <c r="M438" s="955" t="s">
        <v>6554</v>
      </c>
    </row>
    <row r="439" spans="1:13" ht="15" customHeight="1">
      <c r="A439" s="961" t="s">
        <v>7986</v>
      </c>
      <c r="B439" s="949"/>
      <c r="C439" s="953"/>
      <c r="D439" s="962"/>
      <c r="E439" s="951"/>
      <c r="F439" s="952" t="s">
        <v>7987</v>
      </c>
      <c r="G439" s="953" t="s">
        <v>5712</v>
      </c>
      <c r="H439" s="954">
        <v>80.359249999999989</v>
      </c>
      <c r="I439" s="954">
        <f>Tabla1[[#This Row],[PVP (SIN IVA)]]-(Tabla1[[#This Row],[PVP (SIN IVA)]]*0.4)</f>
        <v>48.215549999999993</v>
      </c>
      <c r="J439" s="951" t="s">
        <v>6666</v>
      </c>
      <c r="K439" s="951" t="str">
        <f>CONCATENATE(Precios!$A1961,Precios!$F1961,Precios!$J1961)</f>
        <v>3508031-R10Parte trasera del cable de estacionamientoLIGHT2021</v>
      </c>
      <c r="L439" s="951"/>
      <c r="M439" s="955" t="s">
        <v>6554</v>
      </c>
    </row>
    <row r="440" spans="1:13" ht="15" customHeight="1">
      <c r="A440" s="957" t="s">
        <v>7988</v>
      </c>
      <c r="B440" s="958" t="s">
        <v>7989</v>
      </c>
      <c r="C440" s="959"/>
      <c r="D440" s="959"/>
      <c r="E440" s="951" t="s">
        <v>7990</v>
      </c>
      <c r="F440" s="952" t="s">
        <v>7991</v>
      </c>
      <c r="G440" s="953" t="s">
        <v>5712</v>
      </c>
      <c r="H440" s="954">
        <v>34.639250000000004</v>
      </c>
      <c r="I440" s="954">
        <f>Tabla1[[#This Row],[PVP (SIN IVA)]]-(Tabla1[[#This Row],[PVP (SIN IVA)]]*0.4)</f>
        <v>20.783550000000002</v>
      </c>
      <c r="J440" s="960" t="s">
        <v>6567</v>
      </c>
      <c r="K440" s="951" t="str">
        <f>_xlfn.CONCAT(A440,F440,J440,)</f>
        <v>3704010WF-Q0001cerradura de encendidoT1/T2</v>
      </c>
      <c r="L440" s="951"/>
      <c r="M440" s="955" t="s">
        <v>6554</v>
      </c>
    </row>
    <row r="441" spans="1:13" ht="15" customHeight="1">
      <c r="A441" s="948" t="s">
        <v>4471</v>
      </c>
      <c r="B441" s="949">
        <v>8435596610685</v>
      </c>
      <c r="C441" s="950"/>
      <c r="D441" s="950"/>
      <c r="E441" s="951" t="s">
        <v>7992</v>
      </c>
      <c r="F441" s="952" t="s">
        <v>7993</v>
      </c>
      <c r="G441" s="953" t="s">
        <v>5712</v>
      </c>
      <c r="H441" s="954">
        <v>99.200451212874015</v>
      </c>
      <c r="I441" s="954">
        <f>Tabla1[[#This Row],[PVP (SIN IVA)]]-(Tabla1[[#This Row],[PVP (SIN IVA)]]*0.4)</f>
        <v>59.520270727724409</v>
      </c>
      <c r="J441" s="951" t="s">
        <v>1936</v>
      </c>
      <c r="K441" s="951" t="s">
        <v>7994</v>
      </c>
      <c r="L441" s="951" t="s">
        <v>7995</v>
      </c>
      <c r="M441" s="955" t="s">
        <v>6554</v>
      </c>
    </row>
    <row r="442" spans="1:13" ht="15" customHeight="1">
      <c r="A442" s="948" t="s">
        <v>4477</v>
      </c>
      <c r="B442" s="949">
        <v>8435596610678</v>
      </c>
      <c r="C442" s="950"/>
      <c r="D442" s="950"/>
      <c r="E442" s="951" t="s">
        <v>7996</v>
      </c>
      <c r="F442" s="952" t="s">
        <v>7997</v>
      </c>
      <c r="G442" s="953" t="s">
        <v>5712</v>
      </c>
      <c r="H442" s="954">
        <v>101.40313035278251</v>
      </c>
      <c r="I442" s="954">
        <f>Tabla1[[#This Row],[PVP (SIN IVA)]]-(Tabla1[[#This Row],[PVP (SIN IVA)]]*0.4)</f>
        <v>60.841878211669503</v>
      </c>
      <c r="J442" s="951" t="s">
        <v>1936</v>
      </c>
      <c r="K442" s="951" t="s">
        <v>7998</v>
      </c>
      <c r="L442" s="951" t="s">
        <v>7999</v>
      </c>
      <c r="M442" s="955" t="s">
        <v>6554</v>
      </c>
    </row>
    <row r="443" spans="1:13" ht="15" customHeight="1">
      <c r="A443" s="948" t="s">
        <v>8000</v>
      </c>
      <c r="B443" s="949">
        <v>8435596629137</v>
      </c>
      <c r="C443" s="950"/>
      <c r="D443" s="950"/>
      <c r="E443" s="951" t="s">
        <v>8001</v>
      </c>
      <c r="F443" s="952" t="s">
        <v>8002</v>
      </c>
      <c r="G443" s="953" t="s">
        <v>5712</v>
      </c>
      <c r="H443" s="954">
        <v>38.957545981355509</v>
      </c>
      <c r="I443" s="954">
        <f>Tabla1[[#This Row],[PVP (SIN IVA)]]-(Tabla1[[#This Row],[PVP (SIN IVA)]]*0.4)</f>
        <v>23.374527588813304</v>
      </c>
      <c r="J443" s="951" t="s">
        <v>1938</v>
      </c>
      <c r="K443" s="951" t="s">
        <v>8003</v>
      </c>
      <c r="L443" s="951" t="s">
        <v>8004</v>
      </c>
      <c r="M443" s="955" t="s">
        <v>6554</v>
      </c>
    </row>
    <row r="444" spans="1:13" ht="15" customHeight="1">
      <c r="A444" s="948" t="s">
        <v>8005</v>
      </c>
      <c r="B444" s="949">
        <v>8435596624200</v>
      </c>
      <c r="C444" s="950" t="s">
        <v>3444</v>
      </c>
      <c r="D444" s="950"/>
      <c r="E444" s="951" t="e">
        <v>#NAME?</v>
      </c>
      <c r="F444" s="952" t="s">
        <v>8006</v>
      </c>
      <c r="G444" s="953" t="s">
        <v>5712</v>
      </c>
      <c r="H444" s="954">
        <v>44.735750000000003</v>
      </c>
      <c r="I444" s="954">
        <f>Tabla1[[#This Row],[PVP (SIN IVA)]]-(Tabla1[[#This Row],[PVP (SIN IVA)]]*0.4)</f>
        <v>26.841450000000002</v>
      </c>
      <c r="J444" s="951" t="s">
        <v>1938</v>
      </c>
      <c r="K444" s="951" t="s">
        <v>8007</v>
      </c>
      <c r="L444" s="951" t="e">
        <v>#NAME?</v>
      </c>
      <c r="M444" s="955" t="s">
        <v>6554</v>
      </c>
    </row>
    <row r="445" spans="1:13" ht="15" customHeight="1">
      <c r="A445" s="948" t="s">
        <v>2152</v>
      </c>
      <c r="B445" s="949">
        <v>8435596606701</v>
      </c>
      <c r="C445" s="950"/>
      <c r="D445" s="950"/>
      <c r="E445" s="951" t="s">
        <v>2151</v>
      </c>
      <c r="F445" s="952" t="s">
        <v>4381</v>
      </c>
      <c r="G445" s="953" t="s">
        <v>5712</v>
      </c>
      <c r="H445" s="954">
        <v>14.123657313035821</v>
      </c>
      <c r="I445" s="954">
        <f>Tabla1[[#This Row],[PVP (SIN IVA)]]-(Tabla1[[#This Row],[PVP (SIN IVA)]]*0.4)</f>
        <v>8.4741943878214911</v>
      </c>
      <c r="J445" s="951" t="s">
        <v>6589</v>
      </c>
      <c r="K445" s="951" t="s">
        <v>8008</v>
      </c>
      <c r="L445" s="951" t="s">
        <v>8009</v>
      </c>
      <c r="M445" s="955" t="s">
        <v>6554</v>
      </c>
    </row>
    <row r="446" spans="1:13" ht="15" customHeight="1">
      <c r="A446" s="948" t="s">
        <v>8010</v>
      </c>
      <c r="B446" s="949">
        <v>8435596613624</v>
      </c>
      <c r="C446" s="950"/>
      <c r="D446" s="950"/>
      <c r="E446" s="951" t="s">
        <v>8011</v>
      </c>
      <c r="F446" s="952" t="s">
        <v>4381</v>
      </c>
      <c r="G446" s="953" t="s">
        <v>5712</v>
      </c>
      <c r="H446" s="954">
        <v>7.62</v>
      </c>
      <c r="I446" s="954">
        <f>Tabla1[[#This Row],[PVP (SIN IVA)]]-(Tabla1[[#This Row],[PVP (SIN IVA)]]*0.4)</f>
        <v>4.5720000000000001</v>
      </c>
      <c r="J446" s="951" t="s">
        <v>1936</v>
      </c>
      <c r="K446" s="951" t="s">
        <v>8012</v>
      </c>
      <c r="L446" s="951" t="s">
        <v>8013</v>
      </c>
      <c r="M446" s="955" t="s">
        <v>6554</v>
      </c>
    </row>
    <row r="447" spans="1:13" ht="15" customHeight="1">
      <c r="A447" s="957" t="s">
        <v>8014</v>
      </c>
      <c r="B447" s="958" t="s">
        <v>8015</v>
      </c>
      <c r="C447" s="959"/>
      <c r="D447" s="959"/>
      <c r="E447" s="951" t="s">
        <v>8016</v>
      </c>
      <c r="F447" s="952" t="s">
        <v>8017</v>
      </c>
      <c r="G447" s="953" t="s">
        <v>5712</v>
      </c>
      <c r="H447" s="954">
        <v>7.01675</v>
      </c>
      <c r="I447" s="954">
        <f>Tabla1[[#This Row],[PVP (SIN IVA)]]-(Tabla1[[#This Row],[PVP (SIN IVA)]]*0.4)</f>
        <v>4.2100499999999998</v>
      </c>
      <c r="J447" s="951" t="s">
        <v>6567</v>
      </c>
      <c r="K447" s="951" t="str">
        <f>_xlfn.CONCAT(A447,F447,J447,)</f>
        <v>8208010-Q0001Chaleco reflectante T1/T2</v>
      </c>
      <c r="L447" s="951"/>
      <c r="M447" s="955" t="s">
        <v>6554</v>
      </c>
    </row>
    <row r="448" spans="1:13" ht="15" customHeight="1">
      <c r="A448" s="948" t="s">
        <v>4259</v>
      </c>
      <c r="B448" s="949">
        <v>8435596605612</v>
      </c>
      <c r="C448" s="950"/>
      <c r="D448" s="950"/>
      <c r="E448" s="951" t="s">
        <v>2585</v>
      </c>
      <c r="F448" s="952" t="s">
        <v>8018</v>
      </c>
      <c r="G448" s="953" t="s">
        <v>5712</v>
      </c>
      <c r="H448" s="954">
        <v>27.265038816845234</v>
      </c>
      <c r="I448" s="954">
        <f>Tabla1[[#This Row],[PVP (SIN IVA)]]-(Tabla1[[#This Row],[PVP (SIN IVA)]]*0.4)</f>
        <v>16.359023290107139</v>
      </c>
      <c r="J448" s="951" t="s">
        <v>6702</v>
      </c>
      <c r="K448" s="951" t="s">
        <v>8019</v>
      </c>
      <c r="L448" s="951" t="s">
        <v>8020</v>
      </c>
      <c r="M448" s="955" t="s">
        <v>6554</v>
      </c>
    </row>
    <row r="449" spans="1:13" ht="15" customHeight="1">
      <c r="A449" s="948" t="s">
        <v>2586</v>
      </c>
      <c r="B449" s="949">
        <v>8435596608019</v>
      </c>
      <c r="C449" s="950"/>
      <c r="D449" s="950"/>
      <c r="E449" s="951" t="s">
        <v>2585</v>
      </c>
      <c r="F449" s="952" t="s">
        <v>8018</v>
      </c>
      <c r="G449" s="953" t="s">
        <v>5712</v>
      </c>
      <c r="H449" s="954">
        <v>27.265038816845234</v>
      </c>
      <c r="I449" s="954">
        <f>Tabla1[[#This Row],[PVP (SIN IVA)]]-(Tabla1[[#This Row],[PVP (SIN IVA)]]*0.4)</f>
        <v>16.359023290107139</v>
      </c>
      <c r="J449" s="951" t="s">
        <v>6560</v>
      </c>
      <c r="K449" s="951" t="s">
        <v>8021</v>
      </c>
      <c r="L449" s="951" t="s">
        <v>8022</v>
      </c>
      <c r="M449" s="955" t="s">
        <v>6554</v>
      </c>
    </row>
    <row r="450" spans="1:13" ht="15" customHeight="1">
      <c r="A450" s="948" t="s">
        <v>2995</v>
      </c>
      <c r="B450" s="949">
        <v>8435596627058</v>
      </c>
      <c r="C450" s="950"/>
      <c r="D450" s="950"/>
      <c r="E450" s="951" t="s">
        <v>2585</v>
      </c>
      <c r="F450" s="952" t="s">
        <v>8018</v>
      </c>
      <c r="G450" s="953" t="s">
        <v>5712</v>
      </c>
      <c r="H450" s="954">
        <v>47.228760000000001</v>
      </c>
      <c r="I450" s="954">
        <f>Tabla1[[#This Row],[PVP (SIN IVA)]]-(Tabla1[[#This Row],[PVP (SIN IVA)]]*0.4)</f>
        <v>28.337256</v>
      </c>
      <c r="J450" s="951" t="s">
        <v>1935</v>
      </c>
      <c r="K450" s="951" t="s">
        <v>8023</v>
      </c>
      <c r="L450" s="951" t="s">
        <v>8024</v>
      </c>
      <c r="M450" s="955" t="s">
        <v>6554</v>
      </c>
    </row>
    <row r="451" spans="1:13" ht="15" customHeight="1">
      <c r="A451" s="961" t="s">
        <v>8025</v>
      </c>
      <c r="B451" s="949"/>
      <c r="C451" s="953"/>
      <c r="D451" s="962"/>
      <c r="E451" s="951"/>
      <c r="F451" s="952" t="s">
        <v>8026</v>
      </c>
      <c r="G451" s="953" t="s">
        <v>5712</v>
      </c>
      <c r="H451" s="954">
        <v>20.796250000000001</v>
      </c>
      <c r="I451" s="954">
        <f>Tabla1[[#This Row],[PVP (SIN IVA)]]-(Tabla1[[#This Row],[PVP (SIN IVA)]]*0.4)</f>
        <v>12.47775</v>
      </c>
      <c r="J451" s="951" t="s">
        <v>6666</v>
      </c>
      <c r="K451" s="951" t="str">
        <f>CONCATENATE(Precios!$A1895,Precios!$F1895,Precios!$J1895)</f>
        <v>1001030203010040Panel decorativo del tirador interior izquierdoMouse</v>
      </c>
      <c r="L451" s="951"/>
      <c r="M451" s="955" t="s">
        <v>6554</v>
      </c>
    </row>
    <row r="452" spans="1:13" ht="15" customHeight="1">
      <c r="A452" s="961" t="s">
        <v>8027</v>
      </c>
      <c r="B452" s="949"/>
      <c r="C452" s="953"/>
      <c r="D452" s="962"/>
      <c r="E452" s="951"/>
      <c r="F452" s="952" t="s">
        <v>8028</v>
      </c>
      <c r="G452" s="953" t="s">
        <v>5712</v>
      </c>
      <c r="H452" s="954">
        <v>20.796250000000001</v>
      </c>
      <c r="I452" s="954">
        <f>Tabla1[[#This Row],[PVP (SIN IVA)]]-(Tabla1[[#This Row],[PVP (SIN IVA)]]*0.4)</f>
        <v>12.47775</v>
      </c>
      <c r="J452" s="951" t="s">
        <v>6666</v>
      </c>
      <c r="K452" s="951" t="str">
        <f>CONCATENATE(Precios!$A1894,Precios!$F1894,Precios!$J1894)</f>
        <v>1001030203020040Panel decorativo del tirador interior derechoMouse</v>
      </c>
      <c r="L452" s="951"/>
      <c r="M452" s="955" t="s">
        <v>6554</v>
      </c>
    </row>
    <row r="453" spans="1:13" ht="15" customHeight="1">
      <c r="A453" s="961" t="s">
        <v>8029</v>
      </c>
      <c r="B453" s="949"/>
      <c r="C453" s="953"/>
      <c r="D453" s="962"/>
      <c r="E453" s="951"/>
      <c r="F453" s="952" t="s">
        <v>8030</v>
      </c>
      <c r="G453" s="953" t="s">
        <v>5712</v>
      </c>
      <c r="H453" s="954">
        <v>15.176500000000001</v>
      </c>
      <c r="I453" s="954">
        <f>Tabla1[[#This Row],[PVP (SIN IVA)]]-(Tabla1[[#This Row],[PVP (SIN IVA)]]*0.4)</f>
        <v>9.1059000000000001</v>
      </c>
      <c r="J453" s="951" t="s">
        <v>6666</v>
      </c>
      <c r="K453" s="951" t="str">
        <f>CONCATENATE(Precios!$A1979,Precios!$F1979,Precios!$J1979)</f>
        <v>1001010404030030Pastilla de freno rueda trasera exteriorMouse</v>
      </c>
      <c r="L453" s="951"/>
      <c r="M453" s="955" t="s">
        <v>6554</v>
      </c>
    </row>
    <row r="454" spans="1:13" ht="15" customHeight="1">
      <c r="A454" s="961" t="s">
        <v>8031</v>
      </c>
      <c r="B454" s="949"/>
      <c r="C454" s="953"/>
      <c r="D454" s="962"/>
      <c r="E454" s="951"/>
      <c r="F454" s="952" t="s">
        <v>8032</v>
      </c>
      <c r="G454" s="953" t="s">
        <v>5712</v>
      </c>
      <c r="H454" s="954">
        <v>25.114249999999998</v>
      </c>
      <c r="I454" s="954">
        <f>Tabla1[[#This Row],[PVP (SIN IVA)]]-(Tabla1[[#This Row],[PVP (SIN IVA)]]*0.4)</f>
        <v>15.068549999999998</v>
      </c>
      <c r="J454" s="951" t="s">
        <v>6666</v>
      </c>
      <c r="K454" s="951" t="str">
        <f>CONCATENATE(Precios!$A1977,Precios!$F1977,Precios!$J1977)</f>
        <v>M1050101-R2Pastilla de freno delantero LIGHT2020, LIGHT2021</v>
      </c>
      <c r="L454" s="951"/>
      <c r="M454" s="955" t="s">
        <v>6554</v>
      </c>
    </row>
    <row r="455" spans="1:13" ht="15" customHeight="1">
      <c r="A455" s="961" t="s">
        <v>8033</v>
      </c>
      <c r="B455" s="949"/>
      <c r="C455" s="953"/>
      <c r="D455" s="962"/>
      <c r="E455" s="951"/>
      <c r="F455" s="952" t="s">
        <v>8034</v>
      </c>
      <c r="G455" s="953" t="s">
        <v>5712</v>
      </c>
      <c r="H455" s="954">
        <v>54.673499999999997</v>
      </c>
      <c r="I455" s="954">
        <f>Tabla1[[#This Row],[PVP (SIN IVA)]]-(Tabla1[[#This Row],[PVP (SIN IVA)]]*0.4)</f>
        <v>32.804099999999998</v>
      </c>
      <c r="J455" s="951" t="s">
        <v>6666</v>
      </c>
      <c r="K455" s="951" t="str">
        <f>CONCATENATE(Precios!$A1879,Precios!$F1879,Precios!$J1879)</f>
        <v>5107011-R10Panel de montaje de pedalesLIGHT2020, LIGHT2021</v>
      </c>
      <c r="L455" s="951"/>
      <c r="M455" s="955" t="s">
        <v>6554</v>
      </c>
    </row>
    <row r="456" spans="1:13" ht="15" customHeight="1">
      <c r="A456" s="948" t="s">
        <v>4085</v>
      </c>
      <c r="B456" s="949">
        <v>8435596628499</v>
      </c>
      <c r="C456" s="950"/>
      <c r="D456" s="950"/>
      <c r="E456" s="951" t="s">
        <v>5781</v>
      </c>
      <c r="F456" s="952" t="s">
        <v>8035</v>
      </c>
      <c r="G456" s="953" t="s">
        <v>5712</v>
      </c>
      <c r="H456" s="954">
        <v>16.637</v>
      </c>
      <c r="I456" s="954">
        <f>Tabla1[[#This Row],[PVP (SIN IVA)]]-(Tabla1[[#This Row],[PVP (SIN IVA)]]*0.4)</f>
        <v>9.9821999999999989</v>
      </c>
      <c r="J456" s="951" t="s">
        <v>6702</v>
      </c>
      <c r="K456" s="951" t="s">
        <v>8036</v>
      </c>
      <c r="L456" s="951" t="s">
        <v>8037</v>
      </c>
      <c r="M456" s="955" t="s">
        <v>6554</v>
      </c>
    </row>
    <row r="457" spans="1:13" ht="15" customHeight="1">
      <c r="A457" s="957" t="s">
        <v>8038</v>
      </c>
      <c r="B457" s="958" t="s">
        <v>8039</v>
      </c>
      <c r="C457" s="959"/>
      <c r="D457" s="959"/>
      <c r="E457" s="951" t="s">
        <v>8040</v>
      </c>
      <c r="F457" s="952" t="s">
        <v>8041</v>
      </c>
      <c r="G457" s="953" t="s">
        <v>5712</v>
      </c>
      <c r="H457" s="954">
        <v>19.272250000000003</v>
      </c>
      <c r="I457" s="954">
        <f>Tabla1[[#This Row],[PVP (SIN IVA)]]-(Tabla1[[#This Row],[PVP (SIN IVA)]]*0.4)</f>
        <v>11.563350000000002</v>
      </c>
      <c r="J457" s="960" t="s">
        <v>6567</v>
      </c>
      <c r="K457" s="951" t="str">
        <f t="shared" ref="K457:K466" si="0">_xlfn.CONCAT(A457,F457,J457,)</f>
        <v>6705110-Q0001Cilindro de cerradura de puerta correderaT1/T2</v>
      </c>
      <c r="L457" s="951"/>
      <c r="M457" s="955" t="s">
        <v>6554</v>
      </c>
    </row>
    <row r="458" spans="1:13" ht="15" customHeight="1">
      <c r="A458" s="957" t="s">
        <v>8042</v>
      </c>
      <c r="B458" s="958" t="s">
        <v>8043</v>
      </c>
      <c r="C458" s="959"/>
      <c r="D458" s="959"/>
      <c r="E458" s="951" t="s">
        <v>8044</v>
      </c>
      <c r="F458" s="952" t="s">
        <v>8045</v>
      </c>
      <c r="G458" s="953" t="s">
        <v>5712</v>
      </c>
      <c r="H458" s="954">
        <v>4.7625000000000002</v>
      </c>
      <c r="I458" s="954">
        <f>Tabla1[[#This Row],[PVP (SIN IVA)]]-(Tabla1[[#This Row],[PVP (SIN IVA)]]*0.4)</f>
        <v>2.8574999999999999</v>
      </c>
      <c r="J458" s="951" t="s">
        <v>6602</v>
      </c>
      <c r="K458" s="951" t="str">
        <f t="shared" si="0"/>
        <v>3704023-Q0006Cilindro de cerradura de puerta de cargaT2</v>
      </c>
      <c r="L458" s="951"/>
      <c r="M458" s="955" t="s">
        <v>6554</v>
      </c>
    </row>
    <row r="459" spans="1:13" ht="15" customHeight="1">
      <c r="A459" s="957" t="s">
        <v>8046</v>
      </c>
      <c r="B459" s="958" t="s">
        <v>8047</v>
      </c>
      <c r="C459" s="959"/>
      <c r="D459" s="959"/>
      <c r="E459" s="951" t="s">
        <v>8048</v>
      </c>
      <c r="F459" s="952" t="s">
        <v>8049</v>
      </c>
      <c r="G459" s="953" t="s">
        <v>5712</v>
      </c>
      <c r="H459" s="954">
        <v>4.6355000000000004</v>
      </c>
      <c r="I459" s="954">
        <f>Tabla1[[#This Row],[PVP (SIN IVA)]]-(Tabla1[[#This Row],[PVP (SIN IVA)]]*0.4)</f>
        <v>2.7812999999999999</v>
      </c>
      <c r="J459" s="960" t="s">
        <v>6567</v>
      </c>
      <c r="K459" s="951" t="str">
        <f t="shared" si="0"/>
        <v>3704020-Q0001Cilindro de cerradura de puerta delanteraT1/T2</v>
      </c>
      <c r="L459" s="951"/>
      <c r="M459" s="955" t="s">
        <v>6554</v>
      </c>
    </row>
    <row r="460" spans="1:13" ht="15" customHeight="1">
      <c r="A460" s="957" t="s">
        <v>8050</v>
      </c>
      <c r="B460" s="958" t="s">
        <v>8051</v>
      </c>
      <c r="C460" s="959"/>
      <c r="D460" s="959"/>
      <c r="E460" s="951" t="s">
        <v>8052</v>
      </c>
      <c r="F460" s="952" t="s">
        <v>8053</v>
      </c>
      <c r="G460" s="953" t="s">
        <v>5712</v>
      </c>
      <c r="H460" s="954">
        <v>55.435500000000005</v>
      </c>
      <c r="I460" s="954">
        <f>Tabla1[[#This Row],[PVP (SIN IVA)]]-(Tabla1[[#This Row],[PVP (SIN IVA)]]*0.4)</f>
        <v>33.261300000000006</v>
      </c>
      <c r="J460" s="960" t="s">
        <v>6567</v>
      </c>
      <c r="K460" s="951" t="str">
        <f t="shared" si="0"/>
        <v>6105200-Q0001Cilindro de cerradura de puerta delantera derechaT1/T2</v>
      </c>
      <c r="L460" s="951"/>
      <c r="M460" s="955" t="s">
        <v>6554</v>
      </c>
    </row>
    <row r="461" spans="1:13" ht="15" customHeight="1">
      <c r="A461" s="957" t="s">
        <v>8054</v>
      </c>
      <c r="B461" s="958" t="s">
        <v>8055</v>
      </c>
      <c r="C461" s="959"/>
      <c r="D461" s="959"/>
      <c r="E461" s="951" t="s">
        <v>8056</v>
      </c>
      <c r="F461" s="952" t="s">
        <v>8057</v>
      </c>
      <c r="G461" s="953" t="s">
        <v>5712</v>
      </c>
      <c r="H461" s="954">
        <v>46.291499999999999</v>
      </c>
      <c r="I461" s="954">
        <f>Tabla1[[#This Row],[PVP (SIN IVA)]]-(Tabla1[[#This Row],[PVP (SIN IVA)]]*0.4)</f>
        <v>27.774899999999999</v>
      </c>
      <c r="J461" s="960" t="s">
        <v>6567</v>
      </c>
      <c r="K461" s="951" t="str">
        <f t="shared" si="0"/>
        <v>6105100-Q0001Cilindro de cerradura de puerta delantera izquierdaT1/T2</v>
      </c>
      <c r="L461" s="951"/>
      <c r="M461" s="955" t="s">
        <v>6554</v>
      </c>
    </row>
    <row r="462" spans="1:13" ht="15" customHeight="1">
      <c r="A462" s="957" t="s">
        <v>8058</v>
      </c>
      <c r="B462" s="958" t="s">
        <v>8059</v>
      </c>
      <c r="C462" s="959"/>
      <c r="D462" s="959"/>
      <c r="E462" s="951" t="s">
        <v>8060</v>
      </c>
      <c r="F462" s="952" t="s">
        <v>8061</v>
      </c>
      <c r="G462" s="953" t="s">
        <v>5712</v>
      </c>
      <c r="H462" s="954">
        <v>5.3974999999999991</v>
      </c>
      <c r="I462" s="954">
        <f>Tabla1[[#This Row],[PVP (SIN IVA)]]-(Tabla1[[#This Row],[PVP (SIN IVA)]]*0.4)</f>
        <v>3.2384999999999993</v>
      </c>
      <c r="J462" s="960" t="s">
        <v>6567</v>
      </c>
      <c r="K462" s="951" t="str">
        <f t="shared" si="0"/>
        <v>3704021-Q0001Cilindro de cerradura de puerta traseraT1/T2</v>
      </c>
      <c r="L462" s="951"/>
      <c r="M462" s="955" t="s">
        <v>6554</v>
      </c>
    </row>
    <row r="463" spans="1:13" ht="15" customHeight="1">
      <c r="A463" s="957" t="s">
        <v>8062</v>
      </c>
      <c r="B463" s="958" t="s">
        <v>8063</v>
      </c>
      <c r="C463" s="959"/>
      <c r="D463" s="959"/>
      <c r="E463" s="951" t="s">
        <v>8064</v>
      </c>
      <c r="F463" s="952" t="s">
        <v>8065</v>
      </c>
      <c r="G463" s="953" t="s">
        <v>5713</v>
      </c>
      <c r="H463" s="954">
        <v>20.60575</v>
      </c>
      <c r="I463" s="954">
        <f>Tabla1[[#This Row],[PVP (SIN IVA)]]-(Tabla1[[#This Row],[PVP (SIN IVA)]]*0.4)</f>
        <v>12.36345</v>
      </c>
      <c r="J463" s="960" t="s">
        <v>6567</v>
      </c>
      <c r="K463" s="951" t="str">
        <f t="shared" si="0"/>
        <v>2400015-Q0001Cilindro de freno traseroT1/T2</v>
      </c>
      <c r="L463" s="951"/>
      <c r="M463" s="955" t="s">
        <v>6554</v>
      </c>
    </row>
    <row r="464" spans="1:13" ht="15" customHeight="1">
      <c r="A464" s="957" t="s">
        <v>8066</v>
      </c>
      <c r="B464" s="958" t="s">
        <v>8067</v>
      </c>
      <c r="C464" s="959"/>
      <c r="D464" s="959"/>
      <c r="E464" s="951" t="s">
        <v>8068</v>
      </c>
      <c r="F464" s="952" t="s">
        <v>8069</v>
      </c>
      <c r="G464" s="953" t="s">
        <v>5713</v>
      </c>
      <c r="H464" s="954">
        <v>45.815249999999999</v>
      </c>
      <c r="I464" s="954">
        <f>Tabla1[[#This Row],[PVP (SIN IVA)]]-(Tabla1[[#This Row],[PVP (SIN IVA)]]*0.4)</f>
        <v>27.489149999999999</v>
      </c>
      <c r="J464" s="960" t="s">
        <v>6567</v>
      </c>
      <c r="K464" s="951" t="str">
        <f t="shared" si="0"/>
        <v>3501021-Q0001Cilindro de rueda de freno delantero derechoT1/T2</v>
      </c>
      <c r="L464" s="951"/>
      <c r="M464" s="955" t="s">
        <v>6554</v>
      </c>
    </row>
    <row r="465" spans="1:13" ht="15" customHeight="1">
      <c r="A465" s="957" t="s">
        <v>8070</v>
      </c>
      <c r="B465" s="958" t="s">
        <v>8071</v>
      </c>
      <c r="C465" s="959"/>
      <c r="D465" s="959"/>
      <c r="E465" s="951" t="s">
        <v>8072</v>
      </c>
      <c r="F465" s="952" t="s">
        <v>8073</v>
      </c>
      <c r="G465" s="953" t="s">
        <v>5713</v>
      </c>
      <c r="H465" s="954">
        <v>86.233000000000004</v>
      </c>
      <c r="I465" s="954">
        <f>Tabla1[[#This Row],[PVP (SIN IVA)]]-(Tabla1[[#This Row],[PVP (SIN IVA)]]*0.4)</f>
        <v>51.739800000000002</v>
      </c>
      <c r="J465" s="960" t="s">
        <v>6567</v>
      </c>
      <c r="K465" s="951" t="str">
        <f t="shared" si="0"/>
        <v>3501012-Q0001Cilindro de rueda de freno delantero izquierdoT1/T2</v>
      </c>
      <c r="L465" s="951"/>
      <c r="M465" s="955" t="s">
        <v>6554</v>
      </c>
    </row>
    <row r="466" spans="1:13" ht="15" customHeight="1">
      <c r="A466" s="957" t="s">
        <v>8074</v>
      </c>
      <c r="B466" s="958" t="s">
        <v>8075</v>
      </c>
      <c r="C466" s="959"/>
      <c r="D466" s="959"/>
      <c r="E466" s="951" t="s">
        <v>8076</v>
      </c>
      <c r="F466" s="952" t="s">
        <v>8077</v>
      </c>
      <c r="G466" s="953" t="s">
        <v>5713</v>
      </c>
      <c r="H466" s="954">
        <v>3.556</v>
      </c>
      <c r="I466" s="954">
        <f>Tabla1[[#This Row],[PVP (SIN IVA)]]-(Tabla1[[#This Row],[PVP (SIN IVA)]]*0.4)</f>
        <v>2.1335999999999999</v>
      </c>
      <c r="J466" s="960" t="s">
        <v>6567</v>
      </c>
      <c r="K466" s="951" t="str">
        <f t="shared" si="0"/>
        <v>3506040A2-Q0001cilindro de rueda)T1/T2</v>
      </c>
      <c r="L466" s="951"/>
      <c r="M466" s="955" t="s">
        <v>6554</v>
      </c>
    </row>
    <row r="467" spans="1:13" ht="15" customHeight="1">
      <c r="A467" s="948" t="s">
        <v>8078</v>
      </c>
      <c r="B467" s="949">
        <v>8435596610432</v>
      </c>
      <c r="C467" s="950"/>
      <c r="D467" s="950"/>
      <c r="E467" s="951" t="s">
        <v>8079</v>
      </c>
      <c r="F467" s="952" t="s">
        <v>8080</v>
      </c>
      <c r="G467" s="953" t="s">
        <v>5713</v>
      </c>
      <c r="H467" s="954">
        <v>133.35000000000002</v>
      </c>
      <c r="I467" s="954">
        <f>Tabla1[[#This Row],[PVP (SIN IVA)]]-(Tabla1[[#This Row],[PVP (SIN IVA)]]*0.4)</f>
        <v>80.010000000000019</v>
      </c>
      <c r="J467" s="951" t="s">
        <v>1936</v>
      </c>
      <c r="K467" s="951" t="s">
        <v>8081</v>
      </c>
      <c r="L467" s="951" t="s">
        <v>8082</v>
      </c>
      <c r="M467" s="955" t="s">
        <v>6554</v>
      </c>
    </row>
    <row r="468" spans="1:13" ht="15" customHeight="1">
      <c r="A468" s="948" t="s">
        <v>4634</v>
      </c>
      <c r="B468" s="949">
        <v>8435596610425</v>
      </c>
      <c r="C468" s="950"/>
      <c r="D468" s="950"/>
      <c r="E468" s="951" t="s">
        <v>8079</v>
      </c>
      <c r="F468" s="952" t="s">
        <v>8080</v>
      </c>
      <c r="G468" s="953" t="s">
        <v>5713</v>
      </c>
      <c r="H468" s="954">
        <v>81.464889640761001</v>
      </c>
      <c r="I468" s="954">
        <f>Tabla1[[#This Row],[PVP (SIN IVA)]]-(Tabla1[[#This Row],[PVP (SIN IVA)]]*0.4)</f>
        <v>48.878933784456599</v>
      </c>
      <c r="J468" s="951" t="s">
        <v>1936</v>
      </c>
      <c r="K468" s="951" t="s">
        <v>8083</v>
      </c>
      <c r="L468" s="951" t="s">
        <v>8084</v>
      </c>
      <c r="M468" s="955" t="s">
        <v>6554</v>
      </c>
    </row>
    <row r="469" spans="1:13" ht="15" customHeight="1">
      <c r="A469" s="948" t="s">
        <v>4046</v>
      </c>
      <c r="B469" s="949">
        <v>8435596604240</v>
      </c>
      <c r="C469" s="950"/>
      <c r="D469" s="950"/>
      <c r="E469" s="951" t="s">
        <v>4047</v>
      </c>
      <c r="F469" s="952" t="s">
        <v>5175</v>
      </c>
      <c r="G469" s="953" t="s">
        <v>5713</v>
      </c>
      <c r="H469" s="954">
        <v>57.457860522644502</v>
      </c>
      <c r="I469" s="954">
        <f>Tabla1[[#This Row],[PVP (SIN IVA)]]-(Tabla1[[#This Row],[PVP (SIN IVA)]]*0.4)</f>
        <v>34.474716313586697</v>
      </c>
      <c r="J469" s="951" t="s">
        <v>6702</v>
      </c>
      <c r="K469" s="951" t="s">
        <v>8085</v>
      </c>
      <c r="L469" s="951" t="s">
        <v>8086</v>
      </c>
      <c r="M469" s="955" t="s">
        <v>6554</v>
      </c>
    </row>
    <row r="470" spans="1:13" ht="15" customHeight="1">
      <c r="A470" s="948" t="s">
        <v>2729</v>
      </c>
      <c r="B470" s="949">
        <v>8435596607883</v>
      </c>
      <c r="C470" s="950"/>
      <c r="D470" s="950"/>
      <c r="E470" s="951" t="s">
        <v>4047</v>
      </c>
      <c r="F470" s="952" t="s">
        <v>5175</v>
      </c>
      <c r="G470" s="953" t="s">
        <v>5713</v>
      </c>
      <c r="H470" s="954">
        <v>47.272023319021088</v>
      </c>
      <c r="I470" s="954">
        <f>Tabla1[[#This Row],[PVP (SIN IVA)]]-(Tabla1[[#This Row],[PVP (SIN IVA)]]*0.4)</f>
        <v>28.363213991412653</v>
      </c>
      <c r="J470" s="951" t="s">
        <v>6560</v>
      </c>
      <c r="K470" s="951" t="s">
        <v>8087</v>
      </c>
      <c r="L470" s="951" t="s">
        <v>8088</v>
      </c>
      <c r="M470" s="955" t="s">
        <v>6554</v>
      </c>
    </row>
    <row r="471" spans="1:13" ht="15" customHeight="1">
      <c r="A471" s="948" t="s">
        <v>2734</v>
      </c>
      <c r="B471" s="949">
        <v>8435596604202</v>
      </c>
      <c r="C471" s="950"/>
      <c r="D471" s="950"/>
      <c r="E471" s="951" t="s">
        <v>6084</v>
      </c>
      <c r="F471" s="952" t="s">
        <v>5175</v>
      </c>
      <c r="G471" s="953" t="s">
        <v>5713</v>
      </c>
      <c r="H471" s="954">
        <v>57.756899567737996</v>
      </c>
      <c r="I471" s="954">
        <f>Tabla1[[#This Row],[PVP (SIN IVA)]]-(Tabla1[[#This Row],[PVP (SIN IVA)]]*0.4)</f>
        <v>34.654139740642798</v>
      </c>
      <c r="J471" s="951" t="s">
        <v>6589</v>
      </c>
      <c r="K471" s="951" t="s">
        <v>8089</v>
      </c>
      <c r="L471" s="951" t="s">
        <v>8090</v>
      </c>
      <c r="M471" s="955" t="s">
        <v>6554</v>
      </c>
    </row>
    <row r="472" spans="1:13" ht="15" customHeight="1">
      <c r="A472" s="948" t="s">
        <v>2281</v>
      </c>
      <c r="B472" s="949">
        <v>8435596606114</v>
      </c>
      <c r="C472" s="950"/>
      <c r="D472" s="950"/>
      <c r="E472" s="951" t="s">
        <v>2280</v>
      </c>
      <c r="F472" s="952" t="s">
        <v>4308</v>
      </c>
      <c r="G472" s="953" t="s">
        <v>5712</v>
      </c>
      <c r="H472" s="954">
        <v>3.8556620549073886</v>
      </c>
      <c r="I472" s="954">
        <f>Tabla1[[#This Row],[PVP (SIN IVA)]]-(Tabla1[[#This Row],[PVP (SIN IVA)]]*0.4)</f>
        <v>2.3133972329444328</v>
      </c>
      <c r="J472" s="951" t="s">
        <v>6589</v>
      </c>
      <c r="K472" s="951" t="s">
        <v>8091</v>
      </c>
      <c r="L472" s="951" t="s">
        <v>8092</v>
      </c>
      <c r="M472" s="955" t="s">
        <v>6554</v>
      </c>
    </row>
    <row r="473" spans="1:13" ht="15" customHeight="1">
      <c r="A473" s="948" t="s">
        <v>2289</v>
      </c>
      <c r="B473" s="949">
        <v>8435596606084</v>
      </c>
      <c r="C473" s="950"/>
      <c r="D473" s="950"/>
      <c r="E473" s="951" t="s">
        <v>2288</v>
      </c>
      <c r="F473" s="952" t="s">
        <v>4306</v>
      </c>
      <c r="G473" s="953" t="s">
        <v>5712</v>
      </c>
      <c r="H473" s="954">
        <v>3.8556620549073886</v>
      </c>
      <c r="I473" s="954">
        <f>Tabla1[[#This Row],[PVP (SIN IVA)]]-(Tabla1[[#This Row],[PVP (SIN IVA)]]*0.4)</f>
        <v>2.3133972329444328</v>
      </c>
      <c r="J473" s="951" t="s">
        <v>6589</v>
      </c>
      <c r="K473" s="951" t="s">
        <v>8093</v>
      </c>
      <c r="L473" s="951" t="s">
        <v>8094</v>
      </c>
      <c r="M473" s="955" t="s">
        <v>6554</v>
      </c>
    </row>
    <row r="474" spans="1:13" ht="15" customHeight="1">
      <c r="A474" s="961" t="s">
        <v>8095</v>
      </c>
      <c r="B474" s="949"/>
      <c r="C474" s="953"/>
      <c r="D474" s="962"/>
      <c r="E474" s="951"/>
      <c r="F474" s="952" t="s">
        <v>8096</v>
      </c>
      <c r="G474" s="953" t="s">
        <v>5712</v>
      </c>
      <c r="H474" s="954">
        <v>5.8420000000000005</v>
      </c>
      <c r="I474" s="954">
        <f>Tabla1[[#This Row],[PVP (SIN IVA)]]-(Tabla1[[#This Row],[PVP (SIN IVA)]]*0.4)</f>
        <v>3.5052000000000003</v>
      </c>
      <c r="J474" s="951" t="s">
        <v>6666</v>
      </c>
      <c r="K474" s="951" t="str">
        <f>CONCATENATE(Precios!$A1813,Precios!$F1813,Precios!$J1813)</f>
        <v>1001020301160010MotorMouse</v>
      </c>
      <c r="L474" s="951"/>
      <c r="M474" s="955" t="s">
        <v>6554</v>
      </c>
    </row>
    <row r="475" spans="1:13" ht="15" customHeight="1">
      <c r="A475" s="948" t="s">
        <v>8097</v>
      </c>
      <c r="B475" s="949">
        <v>8435596612634</v>
      </c>
      <c r="C475" s="950"/>
      <c r="D475" s="950"/>
      <c r="E475" s="951" t="s">
        <v>8098</v>
      </c>
      <c r="F475" s="952" t="s">
        <v>8099</v>
      </c>
      <c r="G475" s="953" t="s">
        <v>5712</v>
      </c>
      <c r="H475" s="954">
        <v>34.238535853499997</v>
      </c>
      <c r="I475" s="954">
        <f>Tabla1[[#This Row],[PVP (SIN IVA)]]-(Tabla1[[#This Row],[PVP (SIN IVA)]]*0.4)</f>
        <v>20.543121512099997</v>
      </c>
      <c r="J475" s="951" t="s">
        <v>1936</v>
      </c>
      <c r="K475" s="951" t="s">
        <v>8100</v>
      </c>
      <c r="L475" s="951" t="s">
        <v>8101</v>
      </c>
      <c r="M475" s="955" t="s">
        <v>6554</v>
      </c>
    </row>
    <row r="476" spans="1:13" ht="15" customHeight="1">
      <c r="A476" s="961">
        <v>0</v>
      </c>
      <c r="B476" s="949"/>
      <c r="C476" s="962"/>
      <c r="D476" s="962"/>
      <c r="E476" s="951"/>
      <c r="F476" s="952" t="s">
        <v>8102</v>
      </c>
      <c r="G476" s="953" t="s">
        <v>7038</v>
      </c>
      <c r="H476" s="954">
        <v>518.03300000000002</v>
      </c>
      <c r="I476" s="954">
        <f>Tabla1[[#This Row],[PVP (SIN IVA)]]-(Tabla1[[#This Row],[PVP (SIN IVA)]]*0.4)</f>
        <v>310.81979999999999</v>
      </c>
      <c r="J476" s="951" t="s">
        <v>6666</v>
      </c>
      <c r="K476" s="951" t="str">
        <f>CONCATENATE(Precios!$A2092,Precios!$F2092,Precios!$J2092)</f>
        <v>3102017-R10Pieza de soporte del guardabarro delanteroLight</v>
      </c>
      <c r="L476" s="951"/>
      <c r="M476" s="955" t="s">
        <v>6554</v>
      </c>
    </row>
    <row r="477" spans="1:13" ht="15" customHeight="1">
      <c r="A477" s="961">
        <v>0</v>
      </c>
      <c r="B477" s="949"/>
      <c r="C477" s="962"/>
      <c r="D477" s="962"/>
      <c r="E477" s="951"/>
      <c r="F477" s="952" t="s">
        <v>8103</v>
      </c>
      <c r="G477" s="953" t="s">
        <v>5713</v>
      </c>
      <c r="H477" s="954">
        <v>910.11374999999987</v>
      </c>
      <c r="I477" s="954">
        <f>Tabla1[[#This Row],[PVP (SIN IVA)]]-(Tabla1[[#This Row],[PVP (SIN IVA)]]*0.4)</f>
        <v>546.06824999999992</v>
      </c>
      <c r="J477" s="951" t="s">
        <v>6666</v>
      </c>
      <c r="K477" s="951" t="str">
        <f>CONCATENATE(Precios!$A2094,Precios!$F2094,Precios!$J2094)</f>
        <v>0C10317PILOTO TRASERO SHINYO 255-030 EQUIPADOEezonE3</v>
      </c>
      <c r="L477" s="951"/>
      <c r="M477" s="955" t="s">
        <v>6554</v>
      </c>
    </row>
    <row r="478" spans="1:13" ht="15" customHeight="1">
      <c r="A478" s="961">
        <v>0</v>
      </c>
      <c r="B478" s="949"/>
      <c r="C478" s="962"/>
      <c r="D478" s="962"/>
      <c r="E478" s="951"/>
      <c r="F478" s="952" t="s">
        <v>8104</v>
      </c>
      <c r="G478" s="953" t="s">
        <v>7038</v>
      </c>
      <c r="H478" s="954">
        <v>1736.2170000000001</v>
      </c>
      <c r="I478" s="954">
        <f>Tabla1[[#This Row],[PVP (SIN IVA)]]-(Tabla1[[#This Row],[PVP (SIN IVA)]]*0.4)</f>
        <v>1041.7302</v>
      </c>
      <c r="J478" s="951" t="s">
        <v>6666</v>
      </c>
      <c r="K478" s="951" t="str">
        <f>CONCATENATE(Precios!$A2095,Precios!$F2095,Precios!$J2095)</f>
        <v>3421028-R10Pin 2023Light/Mini</v>
      </c>
      <c r="L478" s="951"/>
      <c r="M478" s="955" t="s">
        <v>6554</v>
      </c>
    </row>
    <row r="479" spans="1:13" ht="15" customHeight="1">
      <c r="A479" s="961">
        <v>0</v>
      </c>
      <c r="B479" s="949"/>
      <c r="C479" s="962"/>
      <c r="D479" s="962"/>
      <c r="E479" s="951"/>
      <c r="F479" s="952" t="s">
        <v>8105</v>
      </c>
      <c r="G479" s="953" t="s">
        <v>7038</v>
      </c>
      <c r="H479" s="954">
        <v>1736.2170000000001</v>
      </c>
      <c r="I479" s="954">
        <f>Tabla1[[#This Row],[PVP (SIN IVA)]]-(Tabla1[[#This Row],[PVP (SIN IVA)]]*0.4)</f>
        <v>1041.7302</v>
      </c>
      <c r="J479" s="951" t="s">
        <v>6666</v>
      </c>
      <c r="K479" s="951" t="str">
        <f>CONCATENATE(Precios!$A2096,Precios!$F2096,Precios!$J2096)</f>
        <v>0C10184Pinza de accionamiento mecánico a la derecha JJuan FreEezonE3</v>
      </c>
      <c r="L479" s="951"/>
      <c r="M479" s="955" t="s">
        <v>6554</v>
      </c>
    </row>
    <row r="480" spans="1:13" ht="15" customHeight="1">
      <c r="A480" s="961">
        <v>0</v>
      </c>
      <c r="B480" s="949"/>
      <c r="C480" s="962"/>
      <c r="D480" s="962"/>
      <c r="E480" s="951"/>
      <c r="F480" s="952" t="s">
        <v>8106</v>
      </c>
      <c r="G480" s="953" t="s">
        <v>6645</v>
      </c>
      <c r="H480" s="954">
        <v>403.95524999999998</v>
      </c>
      <c r="I480" s="954">
        <f>Tabla1[[#This Row],[PVP (SIN IVA)]]-(Tabla1[[#This Row],[PVP (SIN IVA)]]*0.4)</f>
        <v>242.37314999999998</v>
      </c>
      <c r="J480" s="951" t="s">
        <v>6666</v>
      </c>
      <c r="K480" s="951" t="str">
        <f>CONCATENATE(Precios!$A2091,Precios!$F2091,Precios!$J2091)</f>
        <v>8500102-R10Pieza de refuerzo en punto de instalación de la caja de mercancíaLIGHT2020, LIGHT2021</v>
      </c>
      <c r="L480" s="951"/>
      <c r="M480" s="955" t="s">
        <v>6554</v>
      </c>
    </row>
    <row r="481" spans="1:13" ht="15" customHeight="1">
      <c r="A481" s="961">
        <v>0</v>
      </c>
      <c r="B481" s="949"/>
      <c r="C481" s="962"/>
      <c r="D481" s="962"/>
      <c r="E481" s="951"/>
      <c r="F481" s="952" t="s">
        <v>8107</v>
      </c>
      <c r="G481" s="953" t="s">
        <v>6645</v>
      </c>
      <c r="H481" s="954">
        <v>755.61824999999999</v>
      </c>
      <c r="I481" s="954">
        <f>Tabla1[[#This Row],[PVP (SIN IVA)]]-(Tabla1[[#This Row],[PVP (SIN IVA)]]*0.4)</f>
        <v>453.37094999999999</v>
      </c>
      <c r="J481" s="951" t="s">
        <v>6666</v>
      </c>
      <c r="K481" s="951" t="str">
        <f>CONCATENATE(Precios!$A2093,Precios!$F2093,Precios!$J2093)</f>
        <v>0C10107PILOTO TRASERO SHINYO 255-030EezonE3</v>
      </c>
      <c r="L481" s="951"/>
      <c r="M481" s="955" t="s">
        <v>6554</v>
      </c>
    </row>
    <row r="482" spans="1:13" ht="15" customHeight="1">
      <c r="A482" s="961" t="s">
        <v>8108</v>
      </c>
      <c r="B482" s="949"/>
      <c r="C482" s="953"/>
      <c r="D482" s="962"/>
      <c r="E482" s="951"/>
      <c r="F482" s="952" t="s">
        <v>8109</v>
      </c>
      <c r="G482" s="953" t="s">
        <v>6645</v>
      </c>
      <c r="H482" s="954">
        <v>16.795750000000002</v>
      </c>
      <c r="I482" s="954">
        <f>Tabla1[[#This Row],[PVP (SIN IVA)]]-(Tabla1[[#This Row],[PVP (SIN IVA)]]*0.4)</f>
        <v>10.077450000000001</v>
      </c>
      <c r="J482" s="951" t="s">
        <v>6666</v>
      </c>
      <c r="K482" s="951" t="str">
        <f>CONCATENATE(Precios!$A1965,Precios!$F1965,Precios!$J1965)</f>
        <v>2801304-Q0001-DYPartición de sección media de viga longitudinal.T2</v>
      </c>
      <c r="L482" s="951"/>
      <c r="M482" s="955" t="s">
        <v>6554</v>
      </c>
    </row>
    <row r="483" spans="1:13" ht="15" customHeight="1">
      <c r="A483" s="948" t="s">
        <v>8110</v>
      </c>
      <c r="B483" s="949">
        <v>8435596614867</v>
      </c>
      <c r="C483" s="950"/>
      <c r="D483" s="950"/>
      <c r="E483" s="951" t="s">
        <v>8111</v>
      </c>
      <c r="F483" s="952" t="s">
        <v>8112</v>
      </c>
      <c r="G483" s="953" t="s">
        <v>6586</v>
      </c>
      <c r="H483" s="954">
        <v>0.38099999999999995</v>
      </c>
      <c r="I483" s="954">
        <f>Tabla1[[#This Row],[PVP (SIN IVA)]]-(Tabla1[[#This Row],[PVP (SIN IVA)]]*0.4)</f>
        <v>0.22859999999999997</v>
      </c>
      <c r="J483" s="951" t="s">
        <v>1936</v>
      </c>
      <c r="K483" s="951" t="s">
        <v>8113</v>
      </c>
      <c r="L483" s="951" t="s">
        <v>8114</v>
      </c>
      <c r="M483" s="955" t="s">
        <v>6554</v>
      </c>
    </row>
    <row r="484" spans="1:13" ht="15" customHeight="1">
      <c r="A484" s="948" t="s">
        <v>4621</v>
      </c>
      <c r="B484" s="949">
        <v>8435596614713</v>
      </c>
      <c r="C484" s="950"/>
      <c r="D484" s="950"/>
      <c r="E484" s="951" t="s">
        <v>8115</v>
      </c>
      <c r="F484" s="952" t="s">
        <v>8116</v>
      </c>
      <c r="G484" s="953" t="s">
        <v>6586</v>
      </c>
      <c r="H484" s="954">
        <v>1.0043303850359999</v>
      </c>
      <c r="I484" s="954">
        <f>Tabla1[[#This Row],[PVP (SIN IVA)]]-(Tabla1[[#This Row],[PVP (SIN IVA)]]*0.4)</f>
        <v>0.60259823102159993</v>
      </c>
      <c r="J484" s="951" t="s">
        <v>1936</v>
      </c>
      <c r="K484" s="951" t="s">
        <v>8117</v>
      </c>
      <c r="L484" s="951" t="s">
        <v>8118</v>
      </c>
      <c r="M484" s="955" t="s">
        <v>6554</v>
      </c>
    </row>
    <row r="485" spans="1:13" ht="15" customHeight="1">
      <c r="A485" s="948" t="s">
        <v>4519</v>
      </c>
      <c r="B485" s="949">
        <v>8435596614874</v>
      </c>
      <c r="C485" s="950"/>
      <c r="D485" s="950"/>
      <c r="E485" s="951" t="s">
        <v>8115</v>
      </c>
      <c r="F485" s="952" t="s">
        <v>8116</v>
      </c>
      <c r="G485" s="953" t="s">
        <v>6586</v>
      </c>
      <c r="H485" s="954">
        <v>0.66194502650100007</v>
      </c>
      <c r="I485" s="954">
        <f>Tabla1[[#This Row],[PVP (SIN IVA)]]-(Tabla1[[#This Row],[PVP (SIN IVA)]]*0.4)</f>
        <v>0.39716701590060005</v>
      </c>
      <c r="J485" s="951" t="s">
        <v>1936</v>
      </c>
      <c r="K485" s="951" t="s">
        <v>8119</v>
      </c>
      <c r="L485" s="951" t="s">
        <v>8120</v>
      </c>
      <c r="M485" s="955" t="s">
        <v>6554</v>
      </c>
    </row>
    <row r="486" spans="1:13" ht="15" customHeight="1">
      <c r="A486" s="948" t="s">
        <v>4613</v>
      </c>
      <c r="B486" s="949">
        <v>8435596614843</v>
      </c>
      <c r="C486" s="950"/>
      <c r="D486" s="950"/>
      <c r="E486" s="951" t="s">
        <v>8121</v>
      </c>
      <c r="F486" s="952" t="s">
        <v>8122</v>
      </c>
      <c r="G486" s="953" t="s">
        <v>6586</v>
      </c>
      <c r="H486" s="954">
        <v>0.82172486048399995</v>
      </c>
      <c r="I486" s="954">
        <f>Tabla1[[#This Row],[PVP (SIN IVA)]]-(Tabla1[[#This Row],[PVP (SIN IVA)]]*0.4)</f>
        <v>0.49303491629039997</v>
      </c>
      <c r="J486" s="951" t="s">
        <v>1936</v>
      </c>
      <c r="K486" s="951" t="s">
        <v>8123</v>
      </c>
      <c r="L486" s="951" t="s">
        <v>8124</v>
      </c>
      <c r="M486" s="955" t="s">
        <v>6554</v>
      </c>
    </row>
    <row r="487" spans="1:13" ht="15" customHeight="1">
      <c r="A487" s="948" t="s">
        <v>8125</v>
      </c>
      <c r="B487" s="949">
        <v>8435596623364</v>
      </c>
      <c r="C487" s="950" t="s">
        <v>3332</v>
      </c>
      <c r="D487" s="950"/>
      <c r="E487" s="951" t="e">
        <v>#NAME?</v>
      </c>
      <c r="F487" s="952" t="s">
        <v>8126</v>
      </c>
      <c r="G487" s="953" t="s">
        <v>6586</v>
      </c>
      <c r="H487" s="954">
        <v>0.16199219576719576</v>
      </c>
      <c r="I487" s="954">
        <f>Tabla1[[#This Row],[PVP (SIN IVA)]]-(Tabla1[[#This Row],[PVP (SIN IVA)]]*0.4)</f>
        <v>9.7195317460317454E-2</v>
      </c>
      <c r="J487" s="951" t="s">
        <v>1938</v>
      </c>
      <c r="K487" s="951" t="s">
        <v>8127</v>
      </c>
      <c r="L487" s="951" t="e">
        <v>#NAME?</v>
      </c>
      <c r="M487" s="955" t="s">
        <v>6554</v>
      </c>
    </row>
    <row r="488" spans="1:13" ht="15" customHeight="1">
      <c r="A488" s="948" t="s">
        <v>2125</v>
      </c>
      <c r="B488" s="949">
        <v>8435596606725</v>
      </c>
      <c r="C488" s="950"/>
      <c r="D488" s="950"/>
      <c r="E488" s="951" t="s">
        <v>2124</v>
      </c>
      <c r="F488" s="952" t="s">
        <v>4383</v>
      </c>
      <c r="G488" s="953" t="s">
        <v>6586</v>
      </c>
      <c r="H488" s="954">
        <v>0.3029448757427245</v>
      </c>
      <c r="I488" s="954">
        <f>Tabla1[[#This Row],[PVP (SIN IVA)]]-(Tabla1[[#This Row],[PVP (SIN IVA)]]*0.4)</f>
        <v>0.18176692544563469</v>
      </c>
      <c r="J488" s="951" t="s">
        <v>6589</v>
      </c>
      <c r="K488" s="951" t="s">
        <v>8128</v>
      </c>
      <c r="L488" s="951" t="s">
        <v>8129</v>
      </c>
      <c r="M488" s="955" t="s">
        <v>6554</v>
      </c>
    </row>
    <row r="489" spans="1:13" ht="15" customHeight="1">
      <c r="A489" s="948" t="s">
        <v>2448</v>
      </c>
      <c r="B489" s="949">
        <v>8435596608309</v>
      </c>
      <c r="C489" s="950"/>
      <c r="D489" s="950"/>
      <c r="E489" s="951" t="s">
        <v>8130</v>
      </c>
      <c r="F489" s="952" t="s">
        <v>8131</v>
      </c>
      <c r="G489" s="953" t="s">
        <v>5712</v>
      </c>
      <c r="H489" s="954">
        <v>0.44179461045814039</v>
      </c>
      <c r="I489" s="954">
        <f>Tabla1[[#This Row],[PVP (SIN IVA)]]-(Tabla1[[#This Row],[PVP (SIN IVA)]]*0.4)</f>
        <v>0.26507676627488419</v>
      </c>
      <c r="J489" s="951" t="s">
        <v>6560</v>
      </c>
      <c r="K489" s="951" t="s">
        <v>8132</v>
      </c>
      <c r="L489" s="951" t="s">
        <v>8133</v>
      </c>
      <c r="M489" s="955" t="s">
        <v>6554</v>
      </c>
    </row>
    <row r="490" spans="1:13" ht="15" customHeight="1">
      <c r="A490" s="948" t="s">
        <v>8134</v>
      </c>
      <c r="B490" s="972" t="s">
        <v>8135</v>
      </c>
      <c r="C490" s="950"/>
      <c r="D490" s="950"/>
      <c r="E490" s="951" t="s">
        <v>8136</v>
      </c>
      <c r="F490" s="952" t="s">
        <v>8137</v>
      </c>
      <c r="G490" s="953" t="s">
        <v>5713</v>
      </c>
      <c r="H490" s="954">
        <v>27.934920000000002</v>
      </c>
      <c r="I490" s="954">
        <f>Tabla1[[#This Row],[PVP (SIN IVA)]]-(Tabla1[[#This Row],[PVP (SIN IVA)]]*0.4)</f>
        <v>16.760952</v>
      </c>
      <c r="J490" s="951" t="s">
        <v>1935</v>
      </c>
      <c r="K490" s="951" t="s">
        <v>8138</v>
      </c>
      <c r="L490" s="951" t="s">
        <v>8139</v>
      </c>
      <c r="M490" s="955" t="s">
        <v>6554</v>
      </c>
    </row>
    <row r="491" spans="1:13" ht="15" customHeight="1">
      <c r="A491" s="948" t="s">
        <v>3418</v>
      </c>
      <c r="B491" s="972">
        <v>8435596651152</v>
      </c>
      <c r="C491" s="950"/>
      <c r="D491" s="968"/>
      <c r="E491" s="951"/>
      <c r="F491" s="966" t="s">
        <v>8140</v>
      </c>
      <c r="G491" s="953" t="s">
        <v>5713</v>
      </c>
      <c r="H491" s="954">
        <v>3.2607249999999999</v>
      </c>
      <c r="I491" s="954">
        <f>Tabla1[[#This Row],[PVP (SIN IVA)]]-(Tabla1[[#This Row],[PVP (SIN IVA)]]*0.4)</f>
        <v>1.9564349999999999</v>
      </c>
      <c r="J491" s="951" t="s">
        <v>1938</v>
      </c>
      <c r="K491" s="951"/>
      <c r="L491" s="951"/>
      <c r="M491" s="951"/>
    </row>
    <row r="492" spans="1:13" ht="15" customHeight="1">
      <c r="A492" s="948" t="s">
        <v>8141</v>
      </c>
      <c r="B492" s="972">
        <v>8435596651169</v>
      </c>
      <c r="C492" s="950"/>
      <c r="D492" s="968"/>
      <c r="E492" s="951"/>
      <c r="F492" s="966" t="s">
        <v>8142</v>
      </c>
      <c r="G492" s="953" t="s">
        <v>5713</v>
      </c>
      <c r="H492" s="954">
        <v>8.0645000000000007</v>
      </c>
      <c r="I492" s="954">
        <f>Tabla1[[#This Row],[PVP (SIN IVA)]]-(Tabla1[[#This Row],[PVP (SIN IVA)]]*0.4)</f>
        <v>4.8387000000000002</v>
      </c>
      <c r="J492" s="951" t="s">
        <v>1938</v>
      </c>
      <c r="K492" s="951"/>
      <c r="L492" s="951"/>
      <c r="M492" s="955" t="s">
        <v>6554</v>
      </c>
    </row>
    <row r="493" spans="1:13" ht="15" customHeight="1">
      <c r="A493" s="948" t="s">
        <v>8143</v>
      </c>
      <c r="B493" s="972" t="s">
        <v>8144</v>
      </c>
      <c r="C493" s="950"/>
      <c r="D493" s="968"/>
      <c r="E493" s="951"/>
      <c r="F493" s="966" t="s">
        <v>8145</v>
      </c>
      <c r="G493" s="953" t="s">
        <v>5713</v>
      </c>
      <c r="H493" s="954">
        <v>24.1935</v>
      </c>
      <c r="I493" s="954">
        <f>Tabla1[[#This Row],[PVP (SIN IVA)]]-(Tabla1[[#This Row],[PVP (SIN IVA)]]*0.4)</f>
        <v>14.5161</v>
      </c>
      <c r="J493" s="951" t="s">
        <v>1938</v>
      </c>
      <c r="K493" s="951"/>
      <c r="L493" s="951"/>
      <c r="M493" s="955" t="s">
        <v>6554</v>
      </c>
    </row>
    <row r="494" spans="1:13" ht="15" customHeight="1">
      <c r="A494" s="948" t="s">
        <v>8146</v>
      </c>
      <c r="B494" s="949">
        <v>8435596624347</v>
      </c>
      <c r="C494" s="950" t="s">
        <v>8147</v>
      </c>
      <c r="D494" s="950"/>
      <c r="E494" s="951" t="s">
        <v>8148</v>
      </c>
      <c r="F494" s="952" t="s">
        <v>8149</v>
      </c>
      <c r="G494" s="953" t="s">
        <v>5713</v>
      </c>
      <c r="H494" s="954">
        <v>34.702750000000002</v>
      </c>
      <c r="I494" s="954">
        <f>Tabla1[[#This Row],[PVP (SIN IVA)]]-(Tabla1[[#This Row],[PVP (SIN IVA)]]*0.4)</f>
        <v>20.821649999999998</v>
      </c>
      <c r="J494" s="951" t="s">
        <v>1938</v>
      </c>
      <c r="K494" s="951" t="s">
        <v>8150</v>
      </c>
      <c r="L494" s="951" t="s">
        <v>8151</v>
      </c>
      <c r="M494" s="955" t="s">
        <v>6554</v>
      </c>
    </row>
    <row r="495" spans="1:13" ht="15" customHeight="1">
      <c r="A495" s="948" t="s">
        <v>2654</v>
      </c>
      <c r="B495" s="949">
        <v>8435596604158</v>
      </c>
      <c r="C495" s="950"/>
      <c r="D495" s="950"/>
      <c r="E495" s="951" t="s">
        <v>2653</v>
      </c>
      <c r="F495" s="952" t="s">
        <v>4874</v>
      </c>
      <c r="G495" s="953" t="s">
        <v>5713</v>
      </c>
      <c r="H495" s="954">
        <v>17.35047924708331</v>
      </c>
      <c r="I495" s="954">
        <f>Tabla1[[#This Row],[PVP (SIN IVA)]]-(Tabla1[[#This Row],[PVP (SIN IVA)]]*0.4)</f>
        <v>10.410287548249986</v>
      </c>
      <c r="J495" s="951" t="s">
        <v>6589</v>
      </c>
      <c r="K495" s="951" t="s">
        <v>8152</v>
      </c>
      <c r="L495" s="951" t="s">
        <v>8153</v>
      </c>
      <c r="M495" s="955" t="s">
        <v>6554</v>
      </c>
    </row>
    <row r="496" spans="1:13" ht="15" customHeight="1">
      <c r="A496" s="948" t="s">
        <v>8154</v>
      </c>
      <c r="B496" s="949">
        <v>8435596629274</v>
      </c>
      <c r="C496" s="950"/>
      <c r="D496" s="950"/>
      <c r="E496" s="951" t="s">
        <v>8136</v>
      </c>
      <c r="F496" s="952" t="s">
        <v>8155</v>
      </c>
      <c r="G496" s="953" t="s">
        <v>5713</v>
      </c>
      <c r="H496" s="954">
        <v>27.934920000000002</v>
      </c>
      <c r="I496" s="954">
        <f>Tabla1[[#This Row],[PVP (SIN IVA)]]-(Tabla1[[#This Row],[PVP (SIN IVA)]]*0.4)</f>
        <v>16.760952</v>
      </c>
      <c r="J496" s="951" t="s">
        <v>6589</v>
      </c>
      <c r="K496" s="951" t="s">
        <v>8152</v>
      </c>
      <c r="L496" s="951" t="s">
        <v>8153</v>
      </c>
      <c r="M496" s="955" t="s">
        <v>6554</v>
      </c>
    </row>
    <row r="497" spans="1:13" ht="15" customHeight="1">
      <c r="A497" s="948" t="s">
        <v>8156</v>
      </c>
      <c r="B497" s="970" t="s">
        <v>8157</v>
      </c>
      <c r="C497" s="950"/>
      <c r="D497" s="950"/>
      <c r="E497" s="951" t="s">
        <v>8158</v>
      </c>
      <c r="F497" s="952" t="s">
        <v>8159</v>
      </c>
      <c r="G497" s="953" t="s">
        <v>5713</v>
      </c>
      <c r="H497" s="954">
        <v>24.429600000000001</v>
      </c>
      <c r="I497" s="954">
        <f>Tabla1[[#This Row],[PVP (SIN IVA)]]-(Tabla1[[#This Row],[PVP (SIN IVA)]]*0.4)</f>
        <v>14.65776</v>
      </c>
      <c r="J497" s="951" t="s">
        <v>6589</v>
      </c>
      <c r="K497" s="951" t="s">
        <v>8152</v>
      </c>
      <c r="L497" s="951" t="s">
        <v>8153</v>
      </c>
      <c r="M497" s="955" t="s">
        <v>6554</v>
      </c>
    </row>
    <row r="498" spans="1:13" ht="15" customHeight="1">
      <c r="A498" s="948" t="s">
        <v>8160</v>
      </c>
      <c r="B498" s="970" t="s">
        <v>8161</v>
      </c>
      <c r="C498" s="950"/>
      <c r="D498" s="950"/>
      <c r="E498" s="951" t="s">
        <v>8162</v>
      </c>
      <c r="F498" s="952" t="s">
        <v>8163</v>
      </c>
      <c r="G498" s="953" t="s">
        <v>5713</v>
      </c>
      <c r="H498" s="954">
        <v>29.168099999999999</v>
      </c>
      <c r="I498" s="954">
        <f>Tabla1[[#This Row],[PVP (SIN IVA)]]-(Tabla1[[#This Row],[PVP (SIN IVA)]]*0.4)</f>
        <v>17.500859999999999</v>
      </c>
      <c r="J498" s="951" t="s">
        <v>6589</v>
      </c>
      <c r="K498" s="951" t="str">
        <f>_xlfn.CONCAT(A498,F498,J498,)</f>
        <v>3404025-E1011Cojinete de dirección Light 24 EX -32907 -KOYO 32906LIGHT2020, LIGHT2021</v>
      </c>
      <c r="L498" s="951"/>
      <c r="M498" s="955" t="s">
        <v>6554</v>
      </c>
    </row>
    <row r="499" spans="1:13" ht="15" customHeight="1">
      <c r="A499" s="948" t="s">
        <v>8164</v>
      </c>
      <c r="B499" s="970" t="s">
        <v>8165</v>
      </c>
      <c r="C499" s="950"/>
      <c r="D499" s="950"/>
      <c r="E499" s="951" t="s">
        <v>8166</v>
      </c>
      <c r="F499" s="952" t="s">
        <v>8167</v>
      </c>
      <c r="G499" s="953" t="s">
        <v>5713</v>
      </c>
      <c r="H499" s="954">
        <v>22.850100000000001</v>
      </c>
      <c r="I499" s="954">
        <f>Tabla1[[#This Row],[PVP (SIN IVA)]]-(Tabla1[[#This Row],[PVP (SIN IVA)]]*0.4)</f>
        <v>13.71006</v>
      </c>
      <c r="J499" s="951" t="s">
        <v>1935</v>
      </c>
      <c r="K499" s="951" t="s">
        <v>8138</v>
      </c>
      <c r="L499" s="951" t="s">
        <v>8139</v>
      </c>
      <c r="M499" s="955" t="s">
        <v>6554</v>
      </c>
    </row>
    <row r="500" spans="1:13" ht="15" customHeight="1">
      <c r="A500" s="957" t="s">
        <v>8168</v>
      </c>
      <c r="B500" s="958" t="s">
        <v>8169</v>
      </c>
      <c r="C500" s="959"/>
      <c r="D500" s="959"/>
      <c r="E500" s="951" t="s">
        <v>8170</v>
      </c>
      <c r="F500" s="952" t="s">
        <v>8171</v>
      </c>
      <c r="G500" s="953" t="s">
        <v>5713</v>
      </c>
      <c r="H500" s="954">
        <v>32.670749999999998</v>
      </c>
      <c r="I500" s="954">
        <f>Tabla1[[#This Row],[PVP (SIN IVA)]]-(Tabla1[[#This Row],[PVP (SIN IVA)]]*0.4)</f>
        <v>19.602449999999997</v>
      </c>
      <c r="J500" s="960" t="s">
        <v>6567</v>
      </c>
      <c r="K500" s="951" t="str">
        <f>_xlfn.CONCAT(A500,F500,J500,)</f>
        <v>2400014-Q0001Cojinete de medio ejeT1/T2</v>
      </c>
      <c r="L500" s="951"/>
      <c r="M500" s="955" t="s">
        <v>6554</v>
      </c>
    </row>
    <row r="501" spans="1:13" ht="15" customHeight="1">
      <c r="A501" s="948" t="s">
        <v>2742</v>
      </c>
      <c r="B501" s="949">
        <v>8435596603878</v>
      </c>
      <c r="C501" s="950"/>
      <c r="D501" s="950"/>
      <c r="E501" s="951" t="s">
        <v>2741</v>
      </c>
      <c r="F501" s="952" t="s">
        <v>4852</v>
      </c>
      <c r="G501" s="953" t="s">
        <v>5713</v>
      </c>
      <c r="H501" s="954">
        <v>7.5690318196932331</v>
      </c>
      <c r="I501" s="954">
        <f>Tabla1[[#This Row],[PVP (SIN IVA)]]-(Tabla1[[#This Row],[PVP (SIN IVA)]]*0.4)</f>
        <v>4.5414190918159392</v>
      </c>
      <c r="J501" s="951" t="s">
        <v>6589</v>
      </c>
      <c r="K501" s="951" t="s">
        <v>8172</v>
      </c>
      <c r="L501" s="951" t="s">
        <v>8173</v>
      </c>
      <c r="M501" s="955" t="s">
        <v>6554</v>
      </c>
    </row>
    <row r="502" spans="1:13" ht="15" customHeight="1">
      <c r="A502" s="957" t="s">
        <v>8174</v>
      </c>
      <c r="B502" s="958" t="s">
        <v>8175</v>
      </c>
      <c r="C502" s="959"/>
      <c r="D502" s="959"/>
      <c r="E502" s="951" t="s">
        <v>2741</v>
      </c>
      <c r="F502" s="952" t="s">
        <v>4852</v>
      </c>
      <c r="G502" s="953" t="s">
        <v>5713</v>
      </c>
      <c r="H502" s="954">
        <v>64.674750000000003</v>
      </c>
      <c r="I502" s="954">
        <f>Tabla1[[#This Row],[PVP (SIN IVA)]]-(Tabla1[[#This Row],[PVP (SIN IVA)]]*0.4)</f>
        <v>38.804850000000002</v>
      </c>
      <c r="J502" s="960" t="s">
        <v>6567</v>
      </c>
      <c r="K502" s="951" t="str">
        <f>_xlfn.CONCAT(A502,F502,J502,)</f>
        <v>3501023-Q0001Cojinete de rueda delanteraT1/T2</v>
      </c>
      <c r="L502" s="951"/>
      <c r="M502" s="955" t="s">
        <v>6554</v>
      </c>
    </row>
    <row r="503" spans="1:13" ht="15" customHeight="1">
      <c r="A503" s="948" t="s">
        <v>4672</v>
      </c>
      <c r="B503" s="949">
        <v>8435596611620</v>
      </c>
      <c r="C503" s="950"/>
      <c r="D503" s="950"/>
      <c r="E503" s="951" t="s">
        <v>8176</v>
      </c>
      <c r="F503" s="952" t="s">
        <v>8177</v>
      </c>
      <c r="G503" s="953" t="s">
        <v>5713</v>
      </c>
      <c r="H503" s="954">
        <v>42.8552340432975</v>
      </c>
      <c r="I503" s="954">
        <f>Tabla1[[#This Row],[PVP (SIN IVA)]]-(Tabla1[[#This Row],[PVP (SIN IVA)]]*0.4)</f>
        <v>25.713140425978498</v>
      </c>
      <c r="J503" s="951" t="s">
        <v>1936</v>
      </c>
      <c r="K503" s="951" t="s">
        <v>8178</v>
      </c>
      <c r="L503" s="951" t="s">
        <v>8179</v>
      </c>
      <c r="M503" s="955" t="s">
        <v>6554</v>
      </c>
    </row>
    <row r="504" spans="1:13" ht="15" customHeight="1">
      <c r="A504" s="948" t="s">
        <v>8180</v>
      </c>
      <c r="B504" s="949" t="s">
        <v>8181</v>
      </c>
      <c r="C504" s="950"/>
      <c r="D504" s="959"/>
      <c r="E504" s="951"/>
      <c r="F504" s="952" t="s">
        <v>8182</v>
      </c>
      <c r="G504" s="953" t="s">
        <v>5713</v>
      </c>
      <c r="H504" s="954">
        <v>9.3979999999999997</v>
      </c>
      <c r="I504" s="954">
        <f>Tabla1[[#This Row],[PVP (SIN IVA)]]-(Tabla1[[#This Row],[PVP (SIN IVA)]]*0.4)</f>
        <v>5.6387999999999998</v>
      </c>
      <c r="J504" s="951" t="s">
        <v>1938</v>
      </c>
      <c r="K504" s="951" t="s">
        <v>8183</v>
      </c>
      <c r="L504" s="951"/>
      <c r="M504" s="955" t="s">
        <v>6554</v>
      </c>
    </row>
    <row r="505" spans="1:13" ht="15" customHeight="1">
      <c r="A505" s="948" t="s">
        <v>8184</v>
      </c>
      <c r="B505" s="949" t="s">
        <v>8185</v>
      </c>
      <c r="C505" s="950"/>
      <c r="D505" s="959"/>
      <c r="E505" s="951"/>
      <c r="F505" s="952" t="s">
        <v>8186</v>
      </c>
      <c r="G505" s="953" t="s">
        <v>5713</v>
      </c>
      <c r="H505" s="954">
        <v>9.4208400000000019</v>
      </c>
      <c r="I505" s="954">
        <f>Tabla1[[#This Row],[PVP (SIN IVA)]]-(Tabla1[[#This Row],[PVP (SIN IVA)]]*0.4)</f>
        <v>5.6525040000000004</v>
      </c>
      <c r="J505" s="951" t="s">
        <v>1938</v>
      </c>
      <c r="K505" s="951" t="s">
        <v>8183</v>
      </c>
      <c r="L505" s="951"/>
      <c r="M505" s="955" t="s">
        <v>6554</v>
      </c>
    </row>
    <row r="506" spans="1:13" ht="15" customHeight="1">
      <c r="A506" s="957" t="s">
        <v>8187</v>
      </c>
      <c r="B506" s="958" t="s">
        <v>8188</v>
      </c>
      <c r="C506" s="959"/>
      <c r="D506" s="959"/>
      <c r="E506" s="951" t="s">
        <v>8189</v>
      </c>
      <c r="F506" s="952" t="s">
        <v>8190</v>
      </c>
      <c r="G506" s="953" t="s">
        <v>5713</v>
      </c>
      <c r="H506" s="954">
        <v>401.07869999999997</v>
      </c>
      <c r="I506" s="954">
        <f>Tabla1[[#This Row],[PVP (SIN IVA)]]-(Tabla1[[#This Row],[PVP (SIN IVA)]]*0.4)</f>
        <v>240.64721999999998</v>
      </c>
      <c r="J506" s="960" t="s">
        <v>6567</v>
      </c>
      <c r="K506" s="951" t="str">
        <f>_xlfn.CONCAT(A506,F506,J506,)</f>
        <v>3404010-Q0004Columna de dirección con conjunto EPST1/T2</v>
      </c>
      <c r="L506" s="951"/>
      <c r="M506" s="955" t="s">
        <v>6554</v>
      </c>
    </row>
    <row r="507" spans="1:13" ht="15" customHeight="1">
      <c r="A507" s="948" t="s">
        <v>8191</v>
      </c>
      <c r="B507" s="949">
        <v>8435596625405</v>
      </c>
      <c r="C507" s="950" t="s">
        <v>3249</v>
      </c>
      <c r="D507" s="950"/>
      <c r="E507" s="951" t="e">
        <v>#NAME?</v>
      </c>
      <c r="F507" s="952" t="s">
        <v>8192</v>
      </c>
      <c r="G507" s="953" t="s">
        <v>5713</v>
      </c>
      <c r="H507" s="954">
        <v>107.99479717813054</v>
      </c>
      <c r="I507" s="954">
        <f>Tabla1[[#This Row],[PVP (SIN IVA)]]-(Tabla1[[#This Row],[PVP (SIN IVA)]]*0.4)</f>
        <v>64.796878306878313</v>
      </c>
      <c r="J507" s="951" t="s">
        <v>1938</v>
      </c>
      <c r="K507" s="951" t="s">
        <v>8193</v>
      </c>
      <c r="L507" s="951" t="e">
        <v>#NAME?</v>
      </c>
      <c r="M507" s="955" t="s">
        <v>6554</v>
      </c>
    </row>
    <row r="508" spans="1:13" ht="15" customHeight="1">
      <c r="A508" s="948" t="s">
        <v>8194</v>
      </c>
      <c r="B508" s="949">
        <v>8435596624330</v>
      </c>
      <c r="C508" s="950" t="s">
        <v>3418</v>
      </c>
      <c r="D508" s="950"/>
      <c r="E508" s="951" t="e">
        <v>#NAME?</v>
      </c>
      <c r="F508" s="952" t="s">
        <v>8195</v>
      </c>
      <c r="G508" s="953" t="s">
        <v>6586</v>
      </c>
      <c r="H508" s="954">
        <v>1.20337059712774</v>
      </c>
      <c r="I508" s="954">
        <f>Tabla1[[#This Row],[PVP (SIN IVA)]]-(Tabla1[[#This Row],[PVP (SIN IVA)]]*0.4)</f>
        <v>0.72202235827664396</v>
      </c>
      <c r="J508" s="951" t="s">
        <v>1938</v>
      </c>
      <c r="K508" s="951" t="s">
        <v>8196</v>
      </c>
      <c r="L508" s="951" t="e">
        <v>#NAME?</v>
      </c>
      <c r="M508" s="955" t="s">
        <v>6554</v>
      </c>
    </row>
    <row r="509" spans="1:13" ht="15" customHeight="1">
      <c r="A509" s="948" t="s">
        <v>2212</v>
      </c>
      <c r="B509" s="949">
        <v>8435596606367</v>
      </c>
      <c r="C509" s="950"/>
      <c r="D509" s="950"/>
      <c r="E509" s="951" t="s">
        <v>2211</v>
      </c>
      <c r="F509" s="952" t="s">
        <v>5021</v>
      </c>
      <c r="G509" s="953" t="s">
        <v>5712</v>
      </c>
      <c r="H509" s="954">
        <v>31.253813014124432</v>
      </c>
      <c r="I509" s="954">
        <f>Tabla1[[#This Row],[PVP (SIN IVA)]]-(Tabla1[[#This Row],[PVP (SIN IVA)]]*0.4)</f>
        <v>18.752287808474659</v>
      </c>
      <c r="J509" s="951" t="s">
        <v>6589</v>
      </c>
      <c r="K509" s="951" t="s">
        <v>8197</v>
      </c>
      <c r="L509" s="951" t="s">
        <v>8198</v>
      </c>
      <c r="M509" s="955" t="s">
        <v>6554</v>
      </c>
    </row>
    <row r="510" spans="1:13" ht="15" customHeight="1">
      <c r="A510" s="948" t="s">
        <v>2651</v>
      </c>
      <c r="B510" s="949">
        <v>8435596604165</v>
      </c>
      <c r="C510" s="950"/>
      <c r="D510" s="950"/>
      <c r="E510" s="951" t="s">
        <v>2650</v>
      </c>
      <c r="F510" s="952" t="s">
        <v>8199</v>
      </c>
      <c r="G510" s="953" t="s">
        <v>5713</v>
      </c>
      <c r="H510" s="954">
        <v>111.22025000000001</v>
      </c>
      <c r="I510" s="954">
        <f>Tabla1[[#This Row],[PVP (SIN IVA)]]-(Tabla1[[#This Row],[PVP (SIN IVA)]]*0.4)</f>
        <v>66.732150000000004</v>
      </c>
      <c r="J510" s="951" t="s">
        <v>6589</v>
      </c>
      <c r="K510" s="951" t="s">
        <v>8200</v>
      </c>
      <c r="L510" s="951" t="s">
        <v>8201</v>
      </c>
      <c r="M510" s="955" t="s">
        <v>6554</v>
      </c>
    </row>
    <row r="511" spans="1:13" ht="15" customHeight="1">
      <c r="A511" s="957" t="s">
        <v>8202</v>
      </c>
      <c r="B511" s="958" t="s">
        <v>8203</v>
      </c>
      <c r="C511" s="959"/>
      <c r="D511" s="959"/>
      <c r="E511" s="951" t="s">
        <v>8204</v>
      </c>
      <c r="F511" s="952" t="s">
        <v>8205</v>
      </c>
      <c r="G511" s="953" t="s">
        <v>5712</v>
      </c>
      <c r="H511" s="954">
        <v>104.93375</v>
      </c>
      <c r="I511" s="954">
        <f>Tabla1[[#This Row],[PVP (SIN IVA)]]-(Tabla1[[#This Row],[PVP (SIN IVA)]]*0.4)</f>
        <v>62.960250000000002</v>
      </c>
      <c r="J511" s="951" t="s">
        <v>6602</v>
      </c>
      <c r="K511" s="951" t="str">
        <f>_xlfn.CONCAT(A511,F511,J511,)</f>
        <v>2801301Z1-Q0001-DYComponente de la sección media de la viga longitudinal izquierda.T2</v>
      </c>
      <c r="L511" s="951"/>
      <c r="M511" s="955" t="s">
        <v>6554</v>
      </c>
    </row>
    <row r="512" spans="1:13" ht="15" customHeight="1">
      <c r="A512" s="948" t="s">
        <v>2687</v>
      </c>
      <c r="B512" s="949">
        <v>8435596604011</v>
      </c>
      <c r="C512" s="950"/>
      <c r="D512" s="950"/>
      <c r="E512" s="951" t="s">
        <v>2686</v>
      </c>
      <c r="F512" s="952" t="s">
        <v>8206</v>
      </c>
      <c r="G512" s="953" t="s">
        <v>5712</v>
      </c>
      <c r="H512" s="954">
        <v>17.78</v>
      </c>
      <c r="I512" s="954">
        <f>Tabla1[[#This Row],[PVP (SIN IVA)]]-(Tabla1[[#This Row],[PVP (SIN IVA)]]*0.4)</f>
        <v>10.667999999999999</v>
      </c>
      <c r="J512" s="951" t="s">
        <v>8207</v>
      </c>
      <c r="K512" s="951" t="s">
        <v>8208</v>
      </c>
      <c r="L512" s="951" t="s">
        <v>8209</v>
      </c>
      <c r="M512" s="955" t="s">
        <v>6554</v>
      </c>
    </row>
    <row r="513" spans="1:13" ht="15" customHeight="1">
      <c r="A513" s="957" t="s">
        <v>8210</v>
      </c>
      <c r="B513" s="958" t="s">
        <v>8211</v>
      </c>
      <c r="C513" s="959"/>
      <c r="D513" s="959"/>
      <c r="E513" s="951" t="s">
        <v>8212</v>
      </c>
      <c r="F513" s="952" t="s">
        <v>8213</v>
      </c>
      <c r="G513" s="953" t="s">
        <v>5712</v>
      </c>
      <c r="H513" s="954">
        <v>260.15949999999998</v>
      </c>
      <c r="I513" s="954">
        <f>Tabla1[[#This Row],[PVP (SIN IVA)]]-(Tabla1[[#This Row],[PVP (SIN IVA)]]*0.4)</f>
        <v>156.09569999999997</v>
      </c>
      <c r="J513" s="951" t="s">
        <v>6629</v>
      </c>
      <c r="K513" s="951" t="str">
        <f t="shared" ref="K513:K522" si="1">_xlfn.CONCAT(A513,F513,J513,)</f>
        <v>5401114-Q0004-DYComponente de placa de refuerzo delantera de la sección trasera de la viga longitudinal izquierdaT1</v>
      </c>
      <c r="L513" s="951"/>
      <c r="M513" s="955" t="s">
        <v>6554</v>
      </c>
    </row>
    <row r="514" spans="1:13" ht="15" customHeight="1">
      <c r="A514" s="957" t="s">
        <v>8214</v>
      </c>
      <c r="B514" s="958" t="s">
        <v>8215</v>
      </c>
      <c r="C514" s="959"/>
      <c r="D514" s="959"/>
      <c r="E514" s="951" t="s">
        <v>8216</v>
      </c>
      <c r="F514" s="952" t="s">
        <v>8213</v>
      </c>
      <c r="G514" s="953" t="s">
        <v>5712</v>
      </c>
      <c r="H514" s="954">
        <v>30.2895</v>
      </c>
      <c r="I514" s="954">
        <f>Tabla1[[#This Row],[PVP (SIN IVA)]]-(Tabla1[[#This Row],[PVP (SIN IVA)]]*0.4)</f>
        <v>18.1737</v>
      </c>
      <c r="J514" s="951" t="s">
        <v>6602</v>
      </c>
      <c r="K514" s="951" t="str">
        <f t="shared" si="1"/>
        <v>2801311-Q0001-DYComponente de placa de refuerzo delantera de la sección trasera de la viga longitudinal izquierdaT2</v>
      </c>
      <c r="L514" s="951"/>
      <c r="M514" s="955" t="s">
        <v>6554</v>
      </c>
    </row>
    <row r="515" spans="1:13" ht="15" customHeight="1">
      <c r="A515" s="957" t="s">
        <v>8217</v>
      </c>
      <c r="B515" s="958" t="s">
        <v>8218</v>
      </c>
      <c r="C515" s="959"/>
      <c r="D515" s="959"/>
      <c r="E515" s="951" t="s">
        <v>8219</v>
      </c>
      <c r="F515" s="952" t="s">
        <v>8220</v>
      </c>
      <c r="G515" s="953" t="s">
        <v>5712</v>
      </c>
      <c r="H515" s="954">
        <v>26.352499999999999</v>
      </c>
      <c r="I515" s="954">
        <f>Tabla1[[#This Row],[PVP (SIN IVA)]]-(Tabla1[[#This Row],[PVP (SIN IVA)]]*0.4)</f>
        <v>15.811499999999999</v>
      </c>
      <c r="J515" s="951" t="s">
        <v>6602</v>
      </c>
      <c r="K515" s="951" t="str">
        <f t="shared" si="1"/>
        <v>2801474Z1-Q0006-DYComponente de placa de refuerzo en la parte trasera de la viga longitudinalT2</v>
      </c>
      <c r="L515" s="951"/>
      <c r="M515" s="955" t="s">
        <v>6554</v>
      </c>
    </row>
    <row r="516" spans="1:13" ht="15" customHeight="1">
      <c r="A516" s="957" t="s">
        <v>8221</v>
      </c>
      <c r="B516" s="958" t="s">
        <v>8222</v>
      </c>
      <c r="C516" s="959"/>
      <c r="D516" s="959"/>
      <c r="E516" s="951" t="s">
        <v>8223</v>
      </c>
      <c r="F516" s="952" t="s">
        <v>8224</v>
      </c>
      <c r="G516" s="953" t="s">
        <v>5712</v>
      </c>
      <c r="H516" s="954">
        <v>21.526499999999999</v>
      </c>
      <c r="I516" s="954">
        <f>Tabla1[[#This Row],[PVP (SIN IVA)]]-(Tabla1[[#This Row],[PVP (SIN IVA)]]*0.4)</f>
        <v>12.915899999999999</v>
      </c>
      <c r="J516" s="951" t="s">
        <v>6602</v>
      </c>
      <c r="K516" s="951" t="str">
        <f t="shared" si="1"/>
        <v>2801475Z1-Q0001-DYComponente de placa de refuerzo trasera de la sección trasera de viga longitudinalT2</v>
      </c>
      <c r="L516" s="951"/>
      <c r="M516" s="955" t="s">
        <v>6554</v>
      </c>
    </row>
    <row r="517" spans="1:13" ht="15" customHeight="1">
      <c r="A517" s="957" t="s">
        <v>8225</v>
      </c>
      <c r="B517" s="958" t="s">
        <v>8226</v>
      </c>
      <c r="C517" s="959"/>
      <c r="D517" s="959"/>
      <c r="E517" s="951" t="s">
        <v>8227</v>
      </c>
      <c r="F517" s="952" t="s">
        <v>8228</v>
      </c>
      <c r="G517" s="953" t="s">
        <v>5712</v>
      </c>
      <c r="H517" s="954">
        <v>34.893250000000002</v>
      </c>
      <c r="I517" s="954">
        <f>Tabla1[[#This Row],[PVP (SIN IVA)]]-(Tabla1[[#This Row],[PVP (SIN IVA)]]*0.4)</f>
        <v>20.935949999999998</v>
      </c>
      <c r="J517" s="951" t="s">
        <v>6567</v>
      </c>
      <c r="K517" s="951" t="str">
        <f t="shared" si="1"/>
        <v>5701611-Q0001-DYComponente de soporte del portapilasT1/T2</v>
      </c>
      <c r="L517" s="951"/>
      <c r="M517" s="955" t="s">
        <v>6554</v>
      </c>
    </row>
    <row r="518" spans="1:13" ht="15" customHeight="1">
      <c r="A518" s="957" t="s">
        <v>8229</v>
      </c>
      <c r="B518" s="958" t="s">
        <v>8230</v>
      </c>
      <c r="C518" s="959"/>
      <c r="D518" s="959"/>
      <c r="E518" s="951" t="s">
        <v>8231</v>
      </c>
      <c r="F518" s="952" t="s">
        <v>8228</v>
      </c>
      <c r="G518" s="953" t="s">
        <v>5712</v>
      </c>
      <c r="H518" s="954">
        <v>55.054499999999997</v>
      </c>
      <c r="I518" s="954">
        <f>Tabla1[[#This Row],[PVP (SIN IVA)]]-(Tabla1[[#This Row],[PVP (SIN IVA)]]*0.4)</f>
        <v>33.032699999999998</v>
      </c>
      <c r="J518" s="951" t="s">
        <v>6602</v>
      </c>
      <c r="K518" s="951" t="str">
        <f t="shared" si="1"/>
        <v>2801474D1-Q0006-DYComponente de soporte del portapilasT2</v>
      </c>
      <c r="L518" s="951"/>
      <c r="M518" s="955" t="s">
        <v>6554</v>
      </c>
    </row>
    <row r="519" spans="1:13" ht="15" customHeight="1">
      <c r="A519" s="957" t="s">
        <v>8232</v>
      </c>
      <c r="B519" s="958" t="s">
        <v>8233</v>
      </c>
      <c r="C519" s="959"/>
      <c r="D519" s="959"/>
      <c r="E519" s="951" t="s">
        <v>8231</v>
      </c>
      <c r="F519" s="952" t="s">
        <v>8228</v>
      </c>
      <c r="G519" s="953" t="s">
        <v>5712</v>
      </c>
      <c r="H519" s="954">
        <v>10.541</v>
      </c>
      <c r="I519" s="954">
        <f>Tabla1[[#This Row],[PVP (SIN IVA)]]-(Tabla1[[#This Row],[PVP (SIN IVA)]]*0.4)</f>
        <v>6.3246000000000002</v>
      </c>
      <c r="J519" s="951" t="s">
        <v>6602</v>
      </c>
      <c r="K519" s="951" t="str">
        <f t="shared" si="1"/>
        <v>2801452-Q0001-DYComponente de soporte del portapilasT2</v>
      </c>
      <c r="L519" s="951"/>
      <c r="M519" s="955" t="s">
        <v>6554</v>
      </c>
    </row>
    <row r="520" spans="1:13" ht="15" customHeight="1">
      <c r="A520" s="957" t="s">
        <v>8234</v>
      </c>
      <c r="B520" s="958" t="s">
        <v>8235</v>
      </c>
      <c r="C520" s="959"/>
      <c r="D520" s="959"/>
      <c r="E520" s="951" t="s">
        <v>8236</v>
      </c>
      <c r="F520" s="952" t="s">
        <v>8237</v>
      </c>
      <c r="G520" s="953" t="s">
        <v>5713</v>
      </c>
      <c r="H520" s="954">
        <v>21.208999999999996</v>
      </c>
      <c r="I520" s="954">
        <f>Tabla1[[#This Row],[PVP (SIN IVA)]]-(Tabla1[[#This Row],[PVP (SIN IVA)]]*0.4)</f>
        <v>12.725399999999997</v>
      </c>
      <c r="J520" s="951" t="s">
        <v>6602</v>
      </c>
      <c r="K520" s="951" t="str">
        <f t="shared" si="1"/>
        <v>5101168-Q0001-DYComponente derecho del abultamiento de la rueda delanteraT2</v>
      </c>
      <c r="L520" s="951"/>
      <c r="M520" s="955" t="s">
        <v>6554</v>
      </c>
    </row>
    <row r="521" spans="1:13" ht="15" customHeight="1">
      <c r="A521" s="957" t="s">
        <v>8238</v>
      </c>
      <c r="B521" s="958" t="s">
        <v>8239</v>
      </c>
      <c r="C521" s="959"/>
      <c r="D521" s="959"/>
      <c r="E521" s="951" t="s">
        <v>8240</v>
      </c>
      <c r="F521" s="952" t="s">
        <v>8241</v>
      </c>
      <c r="G521" s="953" t="s">
        <v>5713</v>
      </c>
      <c r="H521" s="954">
        <v>21.208999999999996</v>
      </c>
      <c r="I521" s="954">
        <f>Tabla1[[#This Row],[PVP (SIN IVA)]]-(Tabla1[[#This Row],[PVP (SIN IVA)]]*0.4)</f>
        <v>12.725399999999997</v>
      </c>
      <c r="J521" s="951" t="s">
        <v>6602</v>
      </c>
      <c r="K521" s="951" t="str">
        <f t="shared" si="1"/>
        <v>5101157-Q0001-DYComponente izquierdo del abultamiento de la rueda delanteraT2</v>
      </c>
      <c r="L521" s="951"/>
      <c r="M521" s="955" t="s">
        <v>6554</v>
      </c>
    </row>
    <row r="522" spans="1:13" ht="15" customHeight="1">
      <c r="A522" s="957" t="s">
        <v>8242</v>
      </c>
      <c r="B522" s="958" t="s">
        <v>8243</v>
      </c>
      <c r="C522" s="959"/>
      <c r="D522" s="959"/>
      <c r="E522" s="951" t="s">
        <v>8244</v>
      </c>
      <c r="F522" s="952" t="s">
        <v>8245</v>
      </c>
      <c r="G522" s="953" t="s">
        <v>5713</v>
      </c>
      <c r="H522" s="954">
        <v>461.13191999999998</v>
      </c>
      <c r="I522" s="954">
        <f>Tabla1[[#This Row],[PVP (SIN IVA)]]-(Tabla1[[#This Row],[PVP (SIN IVA)]]*0.4)</f>
        <v>276.67915199999999</v>
      </c>
      <c r="J522" s="960" t="s">
        <v>6567</v>
      </c>
      <c r="K522" s="951" t="str">
        <f t="shared" si="1"/>
        <v>8103010-Q0001Compresor de aire acondicionado eléctricoT1/T2</v>
      </c>
      <c r="L522" s="951"/>
      <c r="M522" s="955" t="s">
        <v>6554</v>
      </c>
    </row>
    <row r="523" spans="1:13" ht="15" customHeight="1">
      <c r="A523" s="948" t="s">
        <v>4736</v>
      </c>
      <c r="B523" s="949">
        <v>8435596609023</v>
      </c>
      <c r="C523" s="950"/>
      <c r="D523" s="950"/>
      <c r="E523" s="951" t="s">
        <v>8246</v>
      </c>
      <c r="F523" s="952" t="s">
        <v>5617</v>
      </c>
      <c r="G523" s="953" t="s">
        <v>5713</v>
      </c>
      <c r="H523" s="954">
        <v>970.09184918250003</v>
      </c>
      <c r="I523" s="954">
        <f>Tabla1[[#This Row],[PVP (SIN IVA)]]-(Tabla1[[#This Row],[PVP (SIN IVA)]]*0.4)</f>
        <v>582.05510950949997</v>
      </c>
      <c r="J523" s="951" t="s">
        <v>1936</v>
      </c>
      <c r="K523" s="951" t="s">
        <v>8247</v>
      </c>
      <c r="L523" s="951" t="s">
        <v>8248</v>
      </c>
      <c r="M523" s="955" t="s">
        <v>6554</v>
      </c>
    </row>
    <row r="524" spans="1:13" ht="15" customHeight="1">
      <c r="A524" s="948" t="s">
        <v>4737</v>
      </c>
      <c r="B524" s="949">
        <v>8435596609696</v>
      </c>
      <c r="C524" s="950"/>
      <c r="D524" s="950"/>
      <c r="E524" s="951" t="s">
        <v>8249</v>
      </c>
      <c r="F524" s="952" t="s">
        <v>8250</v>
      </c>
      <c r="G524" s="953" t="s">
        <v>5713</v>
      </c>
      <c r="H524" s="954">
        <v>306.93706108134302</v>
      </c>
      <c r="I524" s="954">
        <f>Tabla1[[#This Row],[PVP (SIN IVA)]]-(Tabla1[[#This Row],[PVP (SIN IVA)]]*0.4)</f>
        <v>184.16223664880579</v>
      </c>
      <c r="J524" s="951" t="s">
        <v>1936</v>
      </c>
      <c r="K524" s="951" t="s">
        <v>8251</v>
      </c>
      <c r="L524" s="951" t="s">
        <v>8252</v>
      </c>
      <c r="M524" s="955" t="s">
        <v>6554</v>
      </c>
    </row>
    <row r="525" spans="1:13" ht="15" customHeight="1">
      <c r="A525" s="957" t="s">
        <v>8253</v>
      </c>
      <c r="B525" s="958" t="s">
        <v>8254</v>
      </c>
      <c r="C525" s="959"/>
      <c r="D525" s="959"/>
      <c r="E525" s="951" t="s">
        <v>8255</v>
      </c>
      <c r="F525" s="952" t="s">
        <v>8256</v>
      </c>
      <c r="G525" s="953" t="s">
        <v>6645</v>
      </c>
      <c r="H525" s="954">
        <v>103.00716000000001</v>
      </c>
      <c r="I525" s="954">
        <f>Tabla1[[#This Row],[PVP (SIN IVA)]]-(Tabla1[[#This Row],[PVP (SIN IVA)]]*0.4)</f>
        <v>61.804296000000008</v>
      </c>
      <c r="J525" s="960" t="s">
        <v>6567</v>
      </c>
      <c r="K525" s="951" t="str">
        <f>_xlfn.CONCAT(A525,F525,J525,)</f>
        <v>8105010-Q0001Condensador de CAT1/T2</v>
      </c>
      <c r="L525" s="951"/>
      <c r="M525" s="955" t="s">
        <v>6554</v>
      </c>
    </row>
    <row r="526" spans="1:13" ht="15" customHeight="1">
      <c r="A526" s="948" t="s">
        <v>8257</v>
      </c>
      <c r="B526" s="949">
        <v>8435596624606</v>
      </c>
      <c r="C526" s="950" t="s">
        <v>3378</v>
      </c>
      <c r="D526" s="950"/>
      <c r="E526" s="951" t="e">
        <v>#NAME?</v>
      </c>
      <c r="F526" s="952" t="s">
        <v>8258</v>
      </c>
      <c r="G526" s="953" t="s">
        <v>6645</v>
      </c>
      <c r="H526" s="954">
        <v>0.78681923658352249</v>
      </c>
      <c r="I526" s="954">
        <f>Tabla1[[#This Row],[PVP (SIN IVA)]]-(Tabla1[[#This Row],[PVP (SIN IVA)]]*0.4)</f>
        <v>0.47209154195011349</v>
      </c>
      <c r="J526" s="951" t="s">
        <v>1938</v>
      </c>
      <c r="K526" s="951" t="s">
        <v>8183</v>
      </c>
      <c r="L526" s="951" t="e">
        <v>#NAME?</v>
      </c>
      <c r="M526" s="955" t="s">
        <v>6554</v>
      </c>
    </row>
    <row r="527" spans="1:13" ht="15" customHeight="1">
      <c r="A527" s="948" t="s">
        <v>2249</v>
      </c>
      <c r="B527" s="949">
        <v>8435596606237</v>
      </c>
      <c r="C527" s="950"/>
      <c r="D527" s="950"/>
      <c r="E527" s="951" t="s">
        <v>2248</v>
      </c>
      <c r="F527" s="952" t="s">
        <v>8259</v>
      </c>
      <c r="G527" s="953" t="s">
        <v>5712</v>
      </c>
      <c r="H527" s="954">
        <v>1.4458732705902777</v>
      </c>
      <c r="I527" s="954">
        <f>Tabla1[[#This Row],[PVP (SIN IVA)]]-(Tabla1[[#This Row],[PVP (SIN IVA)]]*0.4)</f>
        <v>0.86752396235416662</v>
      </c>
      <c r="J527" s="951" t="s">
        <v>6589</v>
      </c>
      <c r="K527" s="951" t="s">
        <v>8260</v>
      </c>
      <c r="L527" s="951" t="s">
        <v>8261</v>
      </c>
      <c r="M527" s="955" t="s">
        <v>6554</v>
      </c>
    </row>
    <row r="528" spans="1:13" ht="15" customHeight="1">
      <c r="A528" s="948" t="s">
        <v>5408</v>
      </c>
      <c r="B528" s="949">
        <v>8435596625979</v>
      </c>
      <c r="C528" s="950"/>
      <c r="D528" s="950"/>
      <c r="E528" s="951" t="s">
        <v>8262</v>
      </c>
      <c r="F528" s="952" t="s">
        <v>8263</v>
      </c>
      <c r="G528" s="953" t="s">
        <v>5712</v>
      </c>
      <c r="H528" s="954">
        <v>0</v>
      </c>
      <c r="I528" s="954">
        <f>Tabla1[[#This Row],[PVP (SIN IVA)]]-(Tabla1[[#This Row],[PVP (SIN IVA)]]*0.4)</f>
        <v>0</v>
      </c>
      <c r="J528" s="951" t="s">
        <v>1936</v>
      </c>
      <c r="K528" s="951" t="s">
        <v>8264</v>
      </c>
      <c r="L528" s="951" t="s">
        <v>8265</v>
      </c>
      <c r="M528" s="955" t="s">
        <v>6554</v>
      </c>
    </row>
    <row r="529" spans="1:13" ht="15" customHeight="1">
      <c r="A529" s="961" t="s">
        <v>8266</v>
      </c>
      <c r="B529" s="949"/>
      <c r="C529" s="953"/>
      <c r="D529" s="962"/>
      <c r="E529" s="951"/>
      <c r="F529" s="952" t="s">
        <v>8267</v>
      </c>
      <c r="G529" s="953" t="s">
        <v>6645</v>
      </c>
      <c r="H529" s="954">
        <v>136.90600000000001</v>
      </c>
      <c r="I529" s="954">
        <f>Tabla1[[#This Row],[PVP (SIN IVA)]]-(Tabla1[[#This Row],[PVP (SIN IVA)]]*0.4)</f>
        <v>82.143599999999992</v>
      </c>
      <c r="J529" s="951" t="s">
        <v>6666</v>
      </c>
      <c r="K529" s="951" t="str">
        <f>CONCATENATE(Precios!$A1989,Precios!$F1989,Precios!$J1989)</f>
        <v>1001010406860010Pedal de frenoMouse</v>
      </c>
      <c r="L529" s="951"/>
      <c r="M529" s="955" t="s">
        <v>6554</v>
      </c>
    </row>
    <row r="530" spans="1:13" ht="15" customHeight="1">
      <c r="A530" s="961" t="s">
        <v>8268</v>
      </c>
      <c r="B530" s="949"/>
      <c r="C530" s="953"/>
      <c r="D530" s="962"/>
      <c r="E530" s="951"/>
      <c r="F530" s="952" t="s">
        <v>8269</v>
      </c>
      <c r="G530" s="953" t="s">
        <v>5713</v>
      </c>
      <c r="H530" s="954">
        <v>513.01650000000006</v>
      </c>
      <c r="I530" s="954">
        <f>Tabla1[[#This Row],[PVP (SIN IVA)]]-(Tabla1[[#This Row],[PVP (SIN IVA)]]*0.4)</f>
        <v>307.80990000000003</v>
      </c>
      <c r="J530" s="951" t="s">
        <v>6666</v>
      </c>
      <c r="K530" s="951" t="str">
        <f>CONCATENATE(Precios!$A1920,Precios!$F1920,Precios!$J1920)</f>
        <v>2801554-Q0001-DYPanel interior trasero refuerzo derechoT2</v>
      </c>
      <c r="L530" s="951"/>
      <c r="M530" s="955" t="s">
        <v>6554</v>
      </c>
    </row>
    <row r="531" spans="1:13" ht="15" customHeight="1">
      <c r="A531" s="961" t="s">
        <v>8270</v>
      </c>
      <c r="B531" s="949"/>
      <c r="C531" s="953"/>
      <c r="D531" s="962"/>
      <c r="E531" s="951"/>
      <c r="F531" s="952" t="s">
        <v>8271</v>
      </c>
      <c r="G531" s="953" t="s">
        <v>5712</v>
      </c>
      <c r="H531" s="954">
        <v>90.550999999999988</v>
      </c>
      <c r="I531" s="954">
        <f>Tabla1[[#This Row],[PVP (SIN IVA)]]-(Tabla1[[#This Row],[PVP (SIN IVA)]]*0.4)</f>
        <v>54.33059999999999</v>
      </c>
      <c r="J531" s="951" t="s">
        <v>6666</v>
      </c>
      <c r="K531" s="951" t="str">
        <f>CONCATENATE(Precios!$A1929,Precios!$F1929,Precios!$J1929)</f>
        <v>8500260-R10Panel vertical izquierdo trasero del modelo Pick-upLIGHT2020</v>
      </c>
      <c r="L531" s="951"/>
      <c r="M531" s="955" t="s">
        <v>6554</v>
      </c>
    </row>
    <row r="532" spans="1:13" ht="15" customHeight="1">
      <c r="A532" s="948" t="s">
        <v>8272</v>
      </c>
      <c r="B532" s="949">
        <v>8435596604783</v>
      </c>
      <c r="C532" s="950"/>
      <c r="D532" s="950"/>
      <c r="E532" s="951" t="s">
        <v>2532</v>
      </c>
      <c r="F532" s="952" t="s">
        <v>8273</v>
      </c>
      <c r="G532" s="953" t="s">
        <v>7038</v>
      </c>
      <c r="H532" s="954">
        <v>241.97309999999999</v>
      </c>
      <c r="I532" s="954">
        <f>Tabla1[[#This Row],[PVP (SIN IVA)]]-(Tabla1[[#This Row],[PVP (SIN IVA)]]*0.4)</f>
        <v>145.18385999999998</v>
      </c>
      <c r="J532" s="951" t="s">
        <v>6702</v>
      </c>
      <c r="K532" s="951" t="s">
        <v>8274</v>
      </c>
      <c r="L532" s="951" t="s">
        <v>8275</v>
      </c>
      <c r="M532" s="955" t="s">
        <v>6554</v>
      </c>
    </row>
    <row r="533" spans="1:13" ht="15" customHeight="1">
      <c r="A533" s="948" t="s">
        <v>2881</v>
      </c>
      <c r="B533" s="949">
        <v>8435596603311</v>
      </c>
      <c r="C533" s="950"/>
      <c r="D533" s="950"/>
      <c r="E533" s="951" t="s">
        <v>2880</v>
      </c>
      <c r="F533" s="952" t="s">
        <v>5124</v>
      </c>
      <c r="G533" s="953" t="s">
        <v>6645</v>
      </c>
      <c r="H533" s="954">
        <v>211.01049999999998</v>
      </c>
      <c r="I533" s="954">
        <f>Tabla1[[#This Row],[PVP (SIN IVA)]]-(Tabla1[[#This Row],[PVP (SIN IVA)]]*0.4)</f>
        <v>126.60629999999998</v>
      </c>
      <c r="J533" s="951" t="s">
        <v>6589</v>
      </c>
      <c r="K533" s="951" t="s">
        <v>8276</v>
      </c>
      <c r="L533" s="951" t="s">
        <v>8277</v>
      </c>
      <c r="M533" s="955" t="s">
        <v>6554</v>
      </c>
    </row>
    <row r="534" spans="1:13" ht="15" customHeight="1">
      <c r="A534" s="948" t="s">
        <v>3185</v>
      </c>
      <c r="B534" s="949">
        <v>8435596629052</v>
      </c>
      <c r="C534" s="950"/>
      <c r="D534" s="950"/>
      <c r="E534" s="951" t="s">
        <v>3186</v>
      </c>
      <c r="F534" s="952" t="s">
        <v>8278</v>
      </c>
      <c r="G534" s="953" t="s">
        <v>6645</v>
      </c>
      <c r="H534" s="954">
        <v>110.07725000000001</v>
      </c>
      <c r="I534" s="954">
        <f>Tabla1[[#This Row],[PVP (SIN IVA)]]-(Tabla1[[#This Row],[PVP (SIN IVA)]]*0.4)</f>
        <v>66.046350000000004</v>
      </c>
      <c r="J534" s="951" t="s">
        <v>1938</v>
      </c>
      <c r="K534" s="951" t="s">
        <v>8279</v>
      </c>
      <c r="L534" s="951" t="s">
        <v>8280</v>
      </c>
      <c r="M534" s="955" t="s">
        <v>6554</v>
      </c>
    </row>
    <row r="535" spans="1:13" ht="15" customHeight="1">
      <c r="A535" s="948" t="s">
        <v>2536</v>
      </c>
      <c r="B535" s="949">
        <v>8435596604745</v>
      </c>
      <c r="C535" s="950"/>
      <c r="D535" s="950"/>
      <c r="E535" s="951" t="s">
        <v>2535</v>
      </c>
      <c r="F535" s="952" t="s">
        <v>1839</v>
      </c>
      <c r="G535" s="953" t="s">
        <v>6645</v>
      </c>
      <c r="H535" s="954">
        <v>96.697800000000001</v>
      </c>
      <c r="I535" s="954">
        <f>Tabla1[[#This Row],[PVP (SIN IVA)]]-(Tabla1[[#This Row],[PVP (SIN IVA)]]*0.4)</f>
        <v>58.018679999999996</v>
      </c>
      <c r="J535" s="951" t="s">
        <v>6589</v>
      </c>
      <c r="K535" s="951" t="s">
        <v>8281</v>
      </c>
      <c r="L535" s="951" t="s">
        <v>8282</v>
      </c>
      <c r="M535" s="955" t="s">
        <v>6554</v>
      </c>
    </row>
    <row r="536" spans="1:13" ht="15" customHeight="1">
      <c r="A536" s="957" t="s">
        <v>8283</v>
      </c>
      <c r="B536" s="958" t="s">
        <v>8284</v>
      </c>
      <c r="C536" s="959"/>
      <c r="D536" s="959"/>
      <c r="E536" s="951" t="s">
        <v>8285</v>
      </c>
      <c r="F536" s="952" t="s">
        <v>8286</v>
      </c>
      <c r="G536" s="953" t="s">
        <v>7038</v>
      </c>
      <c r="H536" s="954">
        <v>701.99250000000006</v>
      </c>
      <c r="I536" s="954">
        <f>Tabla1[[#This Row],[PVP (SIN IVA)]]-(Tabla1[[#This Row],[PVP (SIN IVA)]]*0.4)</f>
        <v>421.19550000000004</v>
      </c>
      <c r="J536" s="951" t="s">
        <v>6602</v>
      </c>
      <c r="K536" s="951" t="str">
        <f>_xlfn.CONCAT(A536,F536,J536,)</f>
        <v>4002010H4-Q0006Conjunto de arnés corporalT2</v>
      </c>
      <c r="L536" s="951"/>
      <c r="M536" s="955" t="s">
        <v>6554</v>
      </c>
    </row>
    <row r="537" spans="1:13" ht="15" customHeight="1">
      <c r="A537" s="948" t="s">
        <v>4729</v>
      </c>
      <c r="B537" s="949">
        <v>8435596610920</v>
      </c>
      <c r="C537" s="950"/>
      <c r="D537" s="950"/>
      <c r="E537" s="951" t="s">
        <v>8287</v>
      </c>
      <c r="F537" s="952" t="s">
        <v>5269</v>
      </c>
      <c r="G537" s="953" t="s">
        <v>7038</v>
      </c>
      <c r="H537" s="954">
        <v>79.444816025404506</v>
      </c>
      <c r="I537" s="954">
        <f>Tabla1[[#This Row],[PVP (SIN IVA)]]-(Tabla1[[#This Row],[PVP (SIN IVA)]]*0.4)</f>
        <v>47.666889615242702</v>
      </c>
      <c r="J537" s="951" t="s">
        <v>1936</v>
      </c>
      <c r="K537" s="951" t="s">
        <v>8288</v>
      </c>
      <c r="L537" s="951" t="s">
        <v>8289</v>
      </c>
      <c r="M537" s="955" t="s">
        <v>6554</v>
      </c>
    </row>
    <row r="538" spans="1:13" ht="15" customHeight="1">
      <c r="A538" s="957" t="s">
        <v>8290</v>
      </c>
      <c r="B538" s="958" t="s">
        <v>8291</v>
      </c>
      <c r="C538" s="959"/>
      <c r="D538" s="959"/>
      <c r="E538" s="951" t="s">
        <v>8292</v>
      </c>
      <c r="F538" s="952" t="s">
        <v>8293</v>
      </c>
      <c r="G538" s="953" t="s">
        <v>7038</v>
      </c>
      <c r="H538" s="954">
        <v>236.39526000000001</v>
      </c>
      <c r="I538" s="954">
        <f>Tabla1[[#This Row],[PVP (SIN IVA)]]-(Tabla1[[#This Row],[PVP (SIN IVA)]]*0.4)</f>
        <v>141.83715599999999</v>
      </c>
      <c r="J538" s="960" t="s">
        <v>6629</v>
      </c>
      <c r="K538" s="951" t="str">
        <f>_xlfn.CONCAT(A538,F538,J538,)</f>
        <v>2105010-Q0004Conjunto de arnés de fase del motor de accionamientoT1</v>
      </c>
      <c r="L538" s="951"/>
      <c r="M538" s="955" t="s">
        <v>6554</v>
      </c>
    </row>
    <row r="539" spans="1:13" ht="15" customHeight="1">
      <c r="A539" s="957" t="s">
        <v>8294</v>
      </c>
      <c r="B539" s="958" t="s">
        <v>8295</v>
      </c>
      <c r="C539" s="959"/>
      <c r="D539" s="959"/>
      <c r="E539" s="951" t="s">
        <v>8292</v>
      </c>
      <c r="F539" s="952" t="s">
        <v>8293</v>
      </c>
      <c r="G539" s="953" t="s">
        <v>7038</v>
      </c>
      <c r="H539" s="954" t="e">
        <v>#VALUE!</v>
      </c>
      <c r="I539" s="954" t="e">
        <f>Tabla1[[#This Row],[PVP (SIN IVA)]]-(Tabla1[[#This Row],[PVP (SIN IVA)]]*0.4)</f>
        <v>#VALUE!</v>
      </c>
      <c r="J539" s="951" t="s">
        <v>6602</v>
      </c>
      <c r="K539" s="951" t="str">
        <f>_xlfn.CONCAT(A539,F539,J539,)</f>
        <v>2105010-Q0006Conjunto de arnés de fase del motor de accionamientoT2</v>
      </c>
      <c r="L539" s="951"/>
      <c r="M539" s="955" t="s">
        <v>6554</v>
      </c>
    </row>
    <row r="540" spans="1:13" ht="15" customHeight="1">
      <c r="A540" s="957" t="s">
        <v>8296</v>
      </c>
      <c r="B540" s="958" t="s">
        <v>8297</v>
      </c>
      <c r="C540" s="959"/>
      <c r="D540" s="959"/>
      <c r="E540" s="951" t="s">
        <v>8298</v>
      </c>
      <c r="F540" s="952" t="s">
        <v>8299</v>
      </c>
      <c r="G540" s="953" t="s">
        <v>7038</v>
      </c>
      <c r="H540" s="954">
        <v>23.685499999999998</v>
      </c>
      <c r="I540" s="954">
        <f>Tabla1[[#This Row],[PVP (SIN IVA)]]-(Tabla1[[#This Row],[PVP (SIN IVA)]]*0.4)</f>
        <v>14.211299999999998</v>
      </c>
      <c r="J540" s="951" t="s">
        <v>6567</v>
      </c>
      <c r="K540" s="951" t="str">
        <f>_xlfn.CONCAT(A540,F540,J540,)</f>
        <v>4013030-Q0006Conjunto de arnés de puerta trasera derechaT1/T2</v>
      </c>
      <c r="L540" s="951"/>
      <c r="M540" s="955" t="s">
        <v>6554</v>
      </c>
    </row>
    <row r="541" spans="1:13" ht="15" customHeight="1">
      <c r="A541" s="957" t="s">
        <v>8300</v>
      </c>
      <c r="B541" s="958" t="s">
        <v>8301</v>
      </c>
      <c r="C541" s="959"/>
      <c r="D541" s="959"/>
      <c r="E541" s="951" t="s">
        <v>8302</v>
      </c>
      <c r="F541" s="952" t="s">
        <v>8303</v>
      </c>
      <c r="G541" s="953" t="s">
        <v>7038</v>
      </c>
      <c r="H541" s="954">
        <v>9.0068400000000004</v>
      </c>
      <c r="I541" s="954">
        <f>Tabla1[[#This Row],[PVP (SIN IVA)]]-(Tabla1[[#This Row],[PVP (SIN IVA)]]*0.4)</f>
        <v>5.4041040000000002</v>
      </c>
      <c r="J541" s="960" t="s">
        <v>6567</v>
      </c>
      <c r="K541" s="951" t="str">
        <f>_xlfn.CONCAT(A541,F541,J541,)</f>
        <v>4004010-Q0001Conjunto de arnés negativo de bateríaT1/T2</v>
      </c>
      <c r="L541" s="951"/>
      <c r="M541" s="955" t="s">
        <v>6554</v>
      </c>
    </row>
    <row r="542" spans="1:13" ht="15" customHeight="1">
      <c r="A542" s="957" t="s">
        <v>8304</v>
      </c>
      <c r="B542" s="958" t="s">
        <v>8305</v>
      </c>
      <c r="C542" s="959"/>
      <c r="D542" s="959"/>
      <c r="E542" s="951" t="s">
        <v>8306</v>
      </c>
      <c r="F542" s="952" t="s">
        <v>8307</v>
      </c>
      <c r="G542" s="953" t="s">
        <v>7038</v>
      </c>
      <c r="H542" s="954">
        <v>158.16834</v>
      </c>
      <c r="I542" s="954">
        <f>Tabla1[[#This Row],[PVP (SIN IVA)]]-(Tabla1[[#This Row],[PVP (SIN IVA)]]*0.4)</f>
        <v>94.901004</v>
      </c>
      <c r="J542" s="960" t="s">
        <v>6567</v>
      </c>
      <c r="K542" s="951" t="str">
        <f>_xlfn.CONCAT(A542,F542,J542,)</f>
        <v>2101020-Q0004Conjunto de arnés positivo/negativoT1/T2</v>
      </c>
      <c r="L542" s="951"/>
      <c r="M542" s="955" t="s">
        <v>6554</v>
      </c>
    </row>
    <row r="543" spans="1:13" ht="15" customHeight="1">
      <c r="A543" s="948" t="s">
        <v>2204</v>
      </c>
      <c r="B543" s="949">
        <v>8435596606398</v>
      </c>
      <c r="C543" s="950"/>
      <c r="D543" s="950"/>
      <c r="E543" s="951" t="s">
        <v>2203</v>
      </c>
      <c r="F543" s="952" t="s">
        <v>4336</v>
      </c>
      <c r="G543" s="953" t="s">
        <v>5712</v>
      </c>
      <c r="H543" s="954">
        <v>84.23275000000001</v>
      </c>
      <c r="I543" s="954">
        <f>Tabla1[[#This Row],[PVP (SIN IVA)]]-(Tabla1[[#This Row],[PVP (SIN IVA)]]*0.4)</f>
        <v>50.539650000000002</v>
      </c>
      <c r="J543" s="951" t="s">
        <v>6589</v>
      </c>
      <c r="K543" s="951" t="s">
        <v>8308</v>
      </c>
      <c r="L543" s="951" t="s">
        <v>8309</v>
      </c>
      <c r="M543" s="955" t="s">
        <v>6554</v>
      </c>
    </row>
    <row r="544" spans="1:13" ht="15" customHeight="1">
      <c r="A544" s="948" t="s">
        <v>2943</v>
      </c>
      <c r="B544" s="949">
        <v>8435596600136</v>
      </c>
      <c r="C544" s="953" t="s">
        <v>8310</v>
      </c>
      <c r="D544" s="950" t="s">
        <v>8311</v>
      </c>
      <c r="E544" s="951" t="s">
        <v>4108</v>
      </c>
      <c r="F544" s="952" t="s">
        <v>6261</v>
      </c>
      <c r="G544" s="953" t="s">
        <v>6645</v>
      </c>
      <c r="H544" s="954">
        <v>99.189540000000008</v>
      </c>
      <c r="I544" s="954">
        <f>Tabla1[[#This Row],[PVP (SIN IVA)]]-(Tabla1[[#This Row],[PVP (SIN IVA)]]*0.4)</f>
        <v>59.513724000000003</v>
      </c>
      <c r="J544" s="951" t="s">
        <v>1935</v>
      </c>
      <c r="K544" s="951" t="s">
        <v>8312</v>
      </c>
      <c r="L544" s="951" t="s">
        <v>8313</v>
      </c>
      <c r="M544" s="955" t="s">
        <v>6554</v>
      </c>
    </row>
    <row r="545" spans="1:13" ht="15" customHeight="1">
      <c r="A545" s="957" t="s">
        <v>8314</v>
      </c>
      <c r="B545" s="958" t="s">
        <v>8315</v>
      </c>
      <c r="C545" s="959"/>
      <c r="D545" s="959"/>
      <c r="E545" s="951" t="s">
        <v>8316</v>
      </c>
      <c r="F545" s="952" t="s">
        <v>8317</v>
      </c>
      <c r="G545" s="953" t="s">
        <v>5712</v>
      </c>
      <c r="H545" s="954">
        <v>149.89175</v>
      </c>
      <c r="I545" s="954">
        <f>Tabla1[[#This Row],[PVP (SIN IVA)]]-(Tabla1[[#This Row],[PVP (SIN IVA)]]*0.4)</f>
        <v>89.93504999999999</v>
      </c>
      <c r="J545" s="960" t="s">
        <v>6567</v>
      </c>
      <c r="K545" s="951" t="str">
        <f>_xlfn.CONCAT(A545,F545,J545,)</f>
        <v>2912010A2-Q0001Conjunto de ballesta traseraT1/T2</v>
      </c>
      <c r="L545" s="951"/>
      <c r="M545" s="955" t="s">
        <v>6554</v>
      </c>
    </row>
    <row r="546" spans="1:13" ht="15" customHeight="1">
      <c r="A546" s="948" t="s">
        <v>2760</v>
      </c>
      <c r="B546" s="949">
        <v>8435596603793</v>
      </c>
      <c r="C546" s="950"/>
      <c r="D546" s="950"/>
      <c r="E546" s="951" t="s">
        <v>2759</v>
      </c>
      <c r="F546" s="952" t="s">
        <v>4845</v>
      </c>
      <c r="G546" s="953" t="s">
        <v>5713</v>
      </c>
      <c r="H546" s="954">
        <v>33.835086958407331</v>
      </c>
      <c r="I546" s="954">
        <f>Tabla1[[#This Row],[PVP (SIN IVA)]]-(Tabla1[[#This Row],[PVP (SIN IVA)]]*0.4)</f>
        <v>20.301052175044397</v>
      </c>
      <c r="J546" s="951" t="s">
        <v>6589</v>
      </c>
      <c r="K546" s="951" t="s">
        <v>8318</v>
      </c>
      <c r="L546" s="951" t="s">
        <v>8319</v>
      </c>
      <c r="M546" s="955" t="s">
        <v>6554</v>
      </c>
    </row>
    <row r="547" spans="1:13" ht="15" customHeight="1">
      <c r="A547" s="957" t="s">
        <v>8320</v>
      </c>
      <c r="B547" s="958" t="s">
        <v>8321</v>
      </c>
      <c r="C547" s="959"/>
      <c r="D547" s="959"/>
      <c r="E547" s="951" t="s">
        <v>8322</v>
      </c>
      <c r="F547" s="952" t="s">
        <v>8323</v>
      </c>
      <c r="G547" s="953" t="s">
        <v>5712</v>
      </c>
      <c r="H547" s="954">
        <v>4.2227500000000004</v>
      </c>
      <c r="I547" s="954">
        <f>Tabla1[[#This Row],[PVP (SIN IVA)]]-(Tabla1[[#This Row],[PVP (SIN IVA)]]*0.4)</f>
        <v>2.5336500000000002</v>
      </c>
      <c r="J547" s="960" t="s">
        <v>6567</v>
      </c>
      <c r="K547" s="951" t="str">
        <f>_xlfn.CONCAT(A547,F547,J547,)</f>
        <v>5306220S1-Q0001Conjunto de base del interruptorT1/T2</v>
      </c>
      <c r="L547" s="951"/>
      <c r="M547" s="955" t="s">
        <v>6554</v>
      </c>
    </row>
    <row r="548" spans="1:13" ht="15" customHeight="1">
      <c r="A548" s="957" t="s">
        <v>8324</v>
      </c>
      <c r="B548" s="958" t="s">
        <v>8325</v>
      </c>
      <c r="C548" s="959"/>
      <c r="D548" s="959"/>
      <c r="E548" s="951" t="s">
        <v>8326</v>
      </c>
      <c r="F548" s="952" t="s">
        <v>8327</v>
      </c>
      <c r="G548" s="953" t="s">
        <v>5712</v>
      </c>
      <c r="H548" s="954">
        <v>2956.4012499999999</v>
      </c>
      <c r="I548" s="954">
        <f>Tabla1[[#This Row],[PVP (SIN IVA)]]-(Tabla1[[#This Row],[PVP (SIN IVA)]]*0.4)</f>
        <v>1773.8407499999998</v>
      </c>
      <c r="J548" s="951" t="s">
        <v>6629</v>
      </c>
      <c r="K548" s="951" t="str">
        <f>_xlfn.CONCAT(A548,F548,J548,)</f>
        <v>2801010GD-Q0001-DYConjunto de bastidor de carrocería de vehículoT1</v>
      </c>
      <c r="L548" s="951"/>
      <c r="M548" s="955" t="s">
        <v>6554</v>
      </c>
    </row>
    <row r="549" spans="1:13" ht="15" customHeight="1">
      <c r="A549" s="948" t="s">
        <v>8328</v>
      </c>
      <c r="B549" s="949">
        <v>8435596625177</v>
      </c>
      <c r="C549" s="950" t="s">
        <v>3296</v>
      </c>
      <c r="D549" s="950"/>
      <c r="E549" s="951" t="e">
        <v>#NAME?</v>
      </c>
      <c r="F549" s="952" t="s">
        <v>8329</v>
      </c>
      <c r="G549" s="953" t="s">
        <v>7221</v>
      </c>
      <c r="H549" s="954">
        <v>3580.2034036961454</v>
      </c>
      <c r="I549" s="954">
        <f>Tabla1[[#This Row],[PVP (SIN IVA)]]-(Tabla1[[#This Row],[PVP (SIN IVA)]]*0.4)</f>
        <v>2148.1220422176871</v>
      </c>
      <c r="J549" s="951" t="s">
        <v>1938</v>
      </c>
      <c r="K549" s="951" t="s">
        <v>8330</v>
      </c>
      <c r="L549" s="951" t="e">
        <v>#NAME?</v>
      </c>
      <c r="M549" s="955" t="s">
        <v>6554</v>
      </c>
    </row>
    <row r="550" spans="1:13" ht="15" customHeight="1">
      <c r="A550" s="957" t="s">
        <v>8331</v>
      </c>
      <c r="B550" s="958" t="s">
        <v>8332</v>
      </c>
      <c r="C550" s="959"/>
      <c r="D550" s="959"/>
      <c r="E550" s="951" t="s">
        <v>8333</v>
      </c>
      <c r="F550" s="952" t="s">
        <v>8334</v>
      </c>
      <c r="G550" s="953" t="s">
        <v>5713</v>
      </c>
      <c r="H550" s="954">
        <v>14.319249999999998</v>
      </c>
      <c r="I550" s="954">
        <f>Tabla1[[#This Row],[PVP (SIN IVA)]]-(Tabla1[[#This Row],[PVP (SIN IVA)]]*0.4)</f>
        <v>8.591549999999998</v>
      </c>
      <c r="J550" s="960" t="s">
        <v>6567</v>
      </c>
      <c r="K550" s="951" t="str">
        <f t="shared" ref="K550:K557" si="2">_xlfn.CONCAT(A550,F550,J550,)</f>
        <v>2906020-Q0001Conjunto de biela de pasador de bola estabilizadora delanteraT1/T2</v>
      </c>
      <c r="L550" s="951"/>
      <c r="M550" s="955" t="s">
        <v>6554</v>
      </c>
    </row>
    <row r="551" spans="1:13" ht="15" customHeight="1">
      <c r="A551" s="957" t="s">
        <v>8335</v>
      </c>
      <c r="B551" s="958" t="s">
        <v>8336</v>
      </c>
      <c r="C551" s="959"/>
      <c r="D551" s="959"/>
      <c r="E551" s="951" t="s">
        <v>8337</v>
      </c>
      <c r="F551" s="952" t="s">
        <v>8338</v>
      </c>
      <c r="G551" s="953" t="s">
        <v>5712</v>
      </c>
      <c r="H551" s="954">
        <v>37.369750000000003</v>
      </c>
      <c r="I551" s="954">
        <f>Tabla1[[#This Row],[PVP (SIN IVA)]]-(Tabla1[[#This Row],[PVP (SIN IVA)]]*0.4)</f>
        <v>22.421849999999999</v>
      </c>
      <c r="J551" s="960" t="s">
        <v>6567</v>
      </c>
      <c r="K551" s="951" t="str">
        <f t="shared" si="2"/>
        <v>6706130-Q0001Conjunto de bisagra inferior de puerta centralT1/T2</v>
      </c>
      <c r="L551" s="951"/>
      <c r="M551" s="955" t="s">
        <v>6554</v>
      </c>
    </row>
    <row r="552" spans="1:13" ht="15" customHeight="1">
      <c r="A552" s="957" t="s">
        <v>8339</v>
      </c>
      <c r="B552" s="958" t="s">
        <v>8340</v>
      </c>
      <c r="C552" s="959"/>
      <c r="D552" s="959"/>
      <c r="E552" s="951" t="s">
        <v>8341</v>
      </c>
      <c r="F552" s="952" t="s">
        <v>8342</v>
      </c>
      <c r="G552" s="953" t="s">
        <v>5712</v>
      </c>
      <c r="H552" s="954">
        <v>58.102499999999999</v>
      </c>
      <c r="I552" s="954">
        <f>Tabla1[[#This Row],[PVP (SIN IVA)]]-(Tabla1[[#This Row],[PVP (SIN IVA)]]*0.4)</f>
        <v>34.861499999999999</v>
      </c>
      <c r="J552" s="951" t="s">
        <v>6567</v>
      </c>
      <c r="K552" s="951" t="str">
        <f t="shared" si="2"/>
        <v>6306122A1-Q0001-DYConjunto de bisagra inferior del portón trasero derechoT1/T2</v>
      </c>
      <c r="L552" s="951"/>
      <c r="M552" s="955" t="s">
        <v>6554</v>
      </c>
    </row>
    <row r="553" spans="1:13" ht="15" customHeight="1">
      <c r="A553" s="957" t="s">
        <v>8343</v>
      </c>
      <c r="B553" s="958" t="s">
        <v>8344</v>
      </c>
      <c r="C553" s="959"/>
      <c r="D553" s="959"/>
      <c r="E553" s="951" t="s">
        <v>8345</v>
      </c>
      <c r="F553" s="952" t="s">
        <v>8346</v>
      </c>
      <c r="G553" s="953" t="s">
        <v>5712</v>
      </c>
      <c r="H553" s="954">
        <v>58.102499999999999</v>
      </c>
      <c r="I553" s="954">
        <f>Tabla1[[#This Row],[PVP (SIN IVA)]]-(Tabla1[[#This Row],[PVP (SIN IVA)]]*0.4)</f>
        <v>34.861499999999999</v>
      </c>
      <c r="J553" s="951" t="s">
        <v>6567</v>
      </c>
      <c r="K553" s="951" t="str">
        <f t="shared" si="2"/>
        <v>6306112A1-Q0001-DYConjunto de bisagra inferior del portón trasero izquierdoT1/T2</v>
      </c>
      <c r="L553" s="951"/>
      <c r="M553" s="955" t="s">
        <v>6554</v>
      </c>
    </row>
    <row r="554" spans="1:13" ht="15" customHeight="1">
      <c r="A554" s="957" t="s">
        <v>8347</v>
      </c>
      <c r="B554" s="958" t="s">
        <v>8348</v>
      </c>
      <c r="C554" s="959"/>
      <c r="D554" s="959"/>
      <c r="E554" s="951" t="s">
        <v>8349</v>
      </c>
      <c r="F554" s="952" t="s">
        <v>8350</v>
      </c>
      <c r="G554" s="953" t="s">
        <v>5712</v>
      </c>
      <c r="H554" s="954">
        <v>16.4465</v>
      </c>
      <c r="I554" s="954">
        <f>Tabla1[[#This Row],[PVP (SIN IVA)]]-(Tabla1[[#This Row],[PVP (SIN IVA)]]*0.4)</f>
        <v>9.8678999999999988</v>
      </c>
      <c r="J554" s="960" t="s">
        <v>6567</v>
      </c>
      <c r="K554" s="951" t="str">
        <f t="shared" si="2"/>
        <v>6706120-Q0001Conjunto de bisagra intermedia de puerta intermediaT1/T2</v>
      </c>
      <c r="L554" s="951"/>
      <c r="M554" s="955" t="s">
        <v>6554</v>
      </c>
    </row>
    <row r="555" spans="1:13" ht="15" customHeight="1">
      <c r="A555" s="957" t="s">
        <v>8351</v>
      </c>
      <c r="B555" s="958" t="s">
        <v>8352</v>
      </c>
      <c r="C555" s="959"/>
      <c r="D555" s="959"/>
      <c r="E555" s="951" t="s">
        <v>8353</v>
      </c>
      <c r="F555" s="952" t="s">
        <v>8354</v>
      </c>
      <c r="G555" s="953" t="s">
        <v>5712</v>
      </c>
      <c r="H555" s="954">
        <v>6.7627499999999996</v>
      </c>
      <c r="I555" s="954">
        <f>Tabla1[[#This Row],[PVP (SIN IVA)]]-(Tabla1[[#This Row],[PVP (SIN IVA)]]*0.4)</f>
        <v>4.0576499999999998</v>
      </c>
      <c r="J555" s="960" t="s">
        <v>6567</v>
      </c>
      <c r="K555" s="951" t="str">
        <f t="shared" si="2"/>
        <v>6706010-Q0001Conjunto de bisagra superior de la puerta centralT1/T2</v>
      </c>
      <c r="L555" s="951"/>
      <c r="M555" s="955" t="s">
        <v>6554</v>
      </c>
    </row>
    <row r="556" spans="1:13" ht="15" customHeight="1">
      <c r="A556" s="957" t="s">
        <v>8355</v>
      </c>
      <c r="B556" s="958" t="s">
        <v>8356</v>
      </c>
      <c r="C556" s="959"/>
      <c r="D556" s="959"/>
      <c r="E556" s="951" t="s">
        <v>8357</v>
      </c>
      <c r="F556" s="952" t="s">
        <v>8358</v>
      </c>
      <c r="G556" s="953" t="s">
        <v>5712</v>
      </c>
      <c r="H556" s="954">
        <v>54.768749999999997</v>
      </c>
      <c r="I556" s="954">
        <f>Tabla1[[#This Row],[PVP (SIN IVA)]]-(Tabla1[[#This Row],[PVP (SIN IVA)]]*0.4)</f>
        <v>32.861249999999998</v>
      </c>
      <c r="J556" s="951" t="s">
        <v>6567</v>
      </c>
      <c r="K556" s="951" t="str">
        <f t="shared" si="2"/>
        <v>6306121-Q0001-DYConjunto de bisagra superior del portón trasero derechoT1/T2</v>
      </c>
      <c r="L556" s="951"/>
      <c r="M556" s="955" t="s">
        <v>6554</v>
      </c>
    </row>
    <row r="557" spans="1:13" ht="15" customHeight="1">
      <c r="A557" s="957" t="s">
        <v>8359</v>
      </c>
      <c r="B557" s="958" t="s">
        <v>8360</v>
      </c>
      <c r="C557" s="959"/>
      <c r="D557" s="959"/>
      <c r="E557" s="951" t="s">
        <v>8361</v>
      </c>
      <c r="F557" s="952" t="s">
        <v>8362</v>
      </c>
      <c r="G557" s="953" t="s">
        <v>5712</v>
      </c>
      <c r="H557" s="954">
        <v>54.768749999999997</v>
      </c>
      <c r="I557" s="954">
        <f>Tabla1[[#This Row],[PVP (SIN IVA)]]-(Tabla1[[#This Row],[PVP (SIN IVA)]]*0.4)</f>
        <v>32.861249999999998</v>
      </c>
      <c r="J557" s="951" t="s">
        <v>6567</v>
      </c>
      <c r="K557" s="951" t="str">
        <f t="shared" si="2"/>
        <v>6306111-Q0001-DYConjunto de bisagra superior del portón trasero izquierdoT1/T2</v>
      </c>
      <c r="L557" s="951"/>
      <c r="M557" s="955" t="s">
        <v>6554</v>
      </c>
    </row>
    <row r="558" spans="1:13" ht="15" customHeight="1">
      <c r="A558" s="948" t="s">
        <v>8363</v>
      </c>
      <c r="B558" s="949">
        <v>8435596628444</v>
      </c>
      <c r="C558" s="950" t="s">
        <v>8364</v>
      </c>
      <c r="D558" s="950"/>
      <c r="E558" s="951" t="s">
        <v>8365</v>
      </c>
      <c r="F558" s="952" t="s">
        <v>8366</v>
      </c>
      <c r="G558" s="953" t="s">
        <v>5712</v>
      </c>
      <c r="H558" s="954">
        <v>79.216250000000002</v>
      </c>
      <c r="I558" s="954">
        <f>Tabla1[[#This Row],[PVP (SIN IVA)]]-(Tabla1[[#This Row],[PVP (SIN IVA)]]*0.4)</f>
        <v>47.52975</v>
      </c>
      <c r="J558" s="951" t="s">
        <v>1935</v>
      </c>
      <c r="K558" s="951" t="s">
        <v>8367</v>
      </c>
      <c r="L558" s="951" t="s">
        <v>8368</v>
      </c>
      <c r="M558" s="955" t="s">
        <v>6554</v>
      </c>
    </row>
    <row r="559" spans="1:13" ht="15" customHeight="1">
      <c r="A559" s="948" t="s">
        <v>4242</v>
      </c>
      <c r="B559" s="949">
        <v>8435596605520</v>
      </c>
      <c r="C559" s="950"/>
      <c r="D559" s="950"/>
      <c r="E559" s="951" t="s">
        <v>4243</v>
      </c>
      <c r="F559" s="952" t="s">
        <v>8369</v>
      </c>
      <c r="G559" s="953" t="s">
        <v>5712</v>
      </c>
      <c r="H559" s="954">
        <v>32.365995023802192</v>
      </c>
      <c r="I559" s="954">
        <f>Tabla1[[#This Row],[PVP (SIN IVA)]]-(Tabla1[[#This Row],[PVP (SIN IVA)]]*0.4)</f>
        <v>19.419597014281315</v>
      </c>
      <c r="J559" s="951" t="s">
        <v>6702</v>
      </c>
      <c r="K559" s="951" t="s">
        <v>8370</v>
      </c>
      <c r="L559" s="951" t="s">
        <v>8371</v>
      </c>
      <c r="M559" s="955" t="s">
        <v>6554</v>
      </c>
    </row>
    <row r="560" spans="1:13" ht="15" customHeight="1">
      <c r="A560" s="948" t="s">
        <v>4147</v>
      </c>
      <c r="B560" s="949">
        <v>8435596604974</v>
      </c>
      <c r="C560" s="950"/>
      <c r="D560" s="950"/>
      <c r="E560" s="951" t="s">
        <v>2486</v>
      </c>
      <c r="F560" s="952" t="s">
        <v>4148</v>
      </c>
      <c r="G560" s="953" t="s">
        <v>5712</v>
      </c>
      <c r="H560" s="954">
        <v>43.151615826034401</v>
      </c>
      <c r="I560" s="954">
        <f>Tabla1[[#This Row],[PVP (SIN IVA)]]-(Tabla1[[#This Row],[PVP (SIN IVA)]]*0.4)</f>
        <v>25.890969495620642</v>
      </c>
      <c r="J560" s="951" t="s">
        <v>6702</v>
      </c>
      <c r="K560" s="951" t="s">
        <v>8372</v>
      </c>
      <c r="L560" s="951" t="s">
        <v>8373</v>
      </c>
      <c r="M560" s="955" t="s">
        <v>6554</v>
      </c>
    </row>
    <row r="561" spans="1:13" ht="15" customHeight="1">
      <c r="A561" s="957" t="s">
        <v>8374</v>
      </c>
      <c r="B561" s="958" t="s">
        <v>8375</v>
      </c>
      <c r="C561" s="959"/>
      <c r="D561" s="959"/>
      <c r="E561" s="951" t="s">
        <v>8376</v>
      </c>
      <c r="F561" s="952" t="s">
        <v>8377</v>
      </c>
      <c r="G561" s="953" t="s">
        <v>5712</v>
      </c>
      <c r="H561" s="954">
        <v>10.7315</v>
      </c>
      <c r="I561" s="954">
        <f>Tabla1[[#This Row],[PVP (SIN IVA)]]-(Tabla1[[#This Row],[PVP (SIN IVA)]]*0.4)</f>
        <v>6.4389000000000003</v>
      </c>
      <c r="J561" s="960" t="s">
        <v>6567</v>
      </c>
      <c r="K561" s="951" t="str">
        <f>_xlfn.CONCAT(A561,F561,J561,)</f>
        <v>8402332-Q0001Conjunto de bloqueo del capóT1/T2</v>
      </c>
      <c r="L561" s="951"/>
      <c r="M561" s="955" t="s">
        <v>6554</v>
      </c>
    </row>
    <row r="562" spans="1:13" ht="15" customHeight="1">
      <c r="A562" s="948" t="s">
        <v>3173</v>
      </c>
      <c r="B562" s="949">
        <v>8435596629076</v>
      </c>
      <c r="C562" s="950"/>
      <c r="D562" s="950"/>
      <c r="E562" s="951" t="s">
        <v>3174</v>
      </c>
      <c r="F562" s="952" t="s">
        <v>8378</v>
      </c>
      <c r="G562" s="953" t="s">
        <v>6645</v>
      </c>
      <c r="H562" s="954">
        <v>4.9356890904509951</v>
      </c>
      <c r="I562" s="954">
        <f>Tabla1[[#This Row],[PVP (SIN IVA)]]-(Tabla1[[#This Row],[PVP (SIN IVA)]]*0.4)</f>
        <v>2.961413454270597</v>
      </c>
      <c r="J562" s="951" t="s">
        <v>1938</v>
      </c>
      <c r="K562" s="951" t="s">
        <v>8379</v>
      </c>
      <c r="L562" s="951" t="s">
        <v>8380</v>
      </c>
      <c r="M562" s="955" t="s">
        <v>6554</v>
      </c>
    </row>
    <row r="563" spans="1:13" ht="15" customHeight="1">
      <c r="A563" s="948" t="s">
        <v>2601</v>
      </c>
      <c r="B563" s="949">
        <v>8435596607982</v>
      </c>
      <c r="C563" s="950"/>
      <c r="D563" s="950"/>
      <c r="E563" s="951" t="s">
        <v>2600</v>
      </c>
      <c r="F563" s="952" t="s">
        <v>8378</v>
      </c>
      <c r="G563" s="953" t="s">
        <v>6645</v>
      </c>
      <c r="H563" s="954">
        <v>4.1310664874007932</v>
      </c>
      <c r="I563" s="954">
        <f>Tabla1[[#This Row],[PVP (SIN IVA)]]-(Tabla1[[#This Row],[PVP (SIN IVA)]]*0.4)</f>
        <v>2.4786398924404756</v>
      </c>
      <c r="J563" s="951" t="s">
        <v>6560</v>
      </c>
      <c r="K563" s="951" t="s">
        <v>8381</v>
      </c>
      <c r="L563" s="951" t="s">
        <v>8382</v>
      </c>
      <c r="M563" s="955" t="s">
        <v>6554</v>
      </c>
    </row>
    <row r="564" spans="1:13" ht="15" customHeight="1">
      <c r="A564" s="948" t="s">
        <v>8383</v>
      </c>
      <c r="B564" s="949">
        <v>8435596609672</v>
      </c>
      <c r="C564" s="950"/>
      <c r="D564" s="950"/>
      <c r="E564" s="951" t="s">
        <v>8384</v>
      </c>
      <c r="F564" s="952" t="s">
        <v>8385</v>
      </c>
      <c r="G564" s="953" t="s">
        <v>6645</v>
      </c>
      <c r="H564" s="954">
        <v>339.35670000000005</v>
      </c>
      <c r="I564" s="954">
        <f>Tabla1[[#This Row],[PVP (SIN IVA)]]-(Tabla1[[#This Row],[PVP (SIN IVA)]]*0.4)</f>
        <v>203.61402000000001</v>
      </c>
      <c r="J564" s="951" t="s">
        <v>1936</v>
      </c>
      <c r="K564" s="951" t="s">
        <v>8386</v>
      </c>
      <c r="L564" s="951" t="s">
        <v>8387</v>
      </c>
      <c r="M564" s="955" t="s">
        <v>6554</v>
      </c>
    </row>
    <row r="565" spans="1:13" ht="15" customHeight="1">
      <c r="A565" s="957" t="s">
        <v>8388</v>
      </c>
      <c r="B565" s="958" t="s">
        <v>8389</v>
      </c>
      <c r="C565" s="959"/>
      <c r="D565" s="959"/>
      <c r="E565" s="951" t="s">
        <v>8390</v>
      </c>
      <c r="F565" s="952" t="s">
        <v>8391</v>
      </c>
      <c r="G565" s="953" t="s">
        <v>6645</v>
      </c>
      <c r="H565" s="954">
        <v>116.90604</v>
      </c>
      <c r="I565" s="954">
        <f>Tabla1[[#This Row],[PVP (SIN IVA)]]-(Tabla1[[#This Row],[PVP (SIN IVA)]]*0.4)</f>
        <v>70.143624000000003</v>
      </c>
      <c r="J565" s="960" t="s">
        <v>6567</v>
      </c>
      <c r="K565" s="951" t="str">
        <f>_xlfn.CONCAT(A565,F565,J565,)</f>
        <v>3541010-Q0004Conjunto de bomba de vacío eléctricaT1/T2</v>
      </c>
      <c r="L565" s="951"/>
      <c r="M565" s="955" t="s">
        <v>6554</v>
      </c>
    </row>
    <row r="566" spans="1:13" ht="15" customHeight="1">
      <c r="A566" s="948" t="s">
        <v>2767</v>
      </c>
      <c r="B566" s="949">
        <v>8435596603762</v>
      </c>
      <c r="C566" s="950"/>
      <c r="D566" s="950"/>
      <c r="E566" s="951" t="s">
        <v>2766</v>
      </c>
      <c r="F566" s="952" t="s">
        <v>4842</v>
      </c>
      <c r="G566" s="953" t="s">
        <v>5713</v>
      </c>
      <c r="H566" s="954">
        <v>65.754249999999999</v>
      </c>
      <c r="I566" s="954">
        <f>Tabla1[[#This Row],[PVP (SIN IVA)]]-(Tabla1[[#This Row],[PVP (SIN IVA)]]*0.4)</f>
        <v>39.452550000000002</v>
      </c>
      <c r="J566" s="951" t="s">
        <v>6589</v>
      </c>
      <c r="K566" s="951" t="s">
        <v>8392</v>
      </c>
      <c r="L566" s="951" t="s">
        <v>8393</v>
      </c>
      <c r="M566" s="955" t="s">
        <v>6554</v>
      </c>
    </row>
    <row r="567" spans="1:13" ht="15" customHeight="1">
      <c r="A567" s="948" t="s">
        <v>2346</v>
      </c>
      <c r="B567" s="949">
        <v>8435596605858</v>
      </c>
      <c r="C567" s="950"/>
      <c r="D567" s="950"/>
      <c r="E567" s="951" t="s">
        <v>2345</v>
      </c>
      <c r="F567" s="952" t="s">
        <v>4284</v>
      </c>
      <c r="G567" s="953" t="s">
        <v>5712</v>
      </c>
      <c r="H567" s="954">
        <v>25.018999999999998</v>
      </c>
      <c r="I567" s="954">
        <f>Tabla1[[#This Row],[PVP (SIN IVA)]]-(Tabla1[[#This Row],[PVP (SIN IVA)]]*0.4)</f>
        <v>15.011399999999998</v>
      </c>
      <c r="J567" s="951" t="s">
        <v>6589</v>
      </c>
      <c r="K567" s="951" t="s">
        <v>8394</v>
      </c>
      <c r="L567" s="951" t="s">
        <v>8395</v>
      </c>
      <c r="M567" s="955" t="s">
        <v>6554</v>
      </c>
    </row>
    <row r="568" spans="1:13" ht="15" customHeight="1">
      <c r="A568" s="957" t="s">
        <v>8396</v>
      </c>
      <c r="B568" s="958" t="s">
        <v>8397</v>
      </c>
      <c r="C568" s="959"/>
      <c r="D568" s="959"/>
      <c r="E568" s="951" t="s">
        <v>8398</v>
      </c>
      <c r="F568" s="952" t="s">
        <v>8399</v>
      </c>
      <c r="G568" s="953" t="s">
        <v>5713</v>
      </c>
      <c r="H568" s="954">
        <v>35.433000000000007</v>
      </c>
      <c r="I568" s="954">
        <f>Tabla1[[#This Row],[PVP (SIN IVA)]]-(Tabla1[[#This Row],[PVP (SIN IVA)]]*0.4)</f>
        <v>21.259800000000006</v>
      </c>
      <c r="J568" s="960" t="s">
        <v>6567</v>
      </c>
      <c r="K568" s="951" t="str">
        <f>_xlfn.CONCAT(A568,F568,J568,)</f>
        <v>2904300-Q0001Conjunto de brazo inferior con manguito de pasador de bolaT1/T2</v>
      </c>
      <c r="L568" s="951"/>
      <c r="M568" s="955" t="s">
        <v>6554</v>
      </c>
    </row>
    <row r="569" spans="1:13" ht="15" customHeight="1">
      <c r="A569" s="948" t="s">
        <v>8400</v>
      </c>
      <c r="B569" s="971">
        <v>8435596653491</v>
      </c>
      <c r="C569" s="959"/>
      <c r="D569" s="968"/>
      <c r="E569" s="951"/>
      <c r="F569" s="966" t="s">
        <v>8401</v>
      </c>
      <c r="G569" s="953" t="s">
        <v>5713</v>
      </c>
      <c r="H569" s="954">
        <v>57.025641600000007</v>
      </c>
      <c r="I569" s="954">
        <f>Tabla1[[#This Row],[PVP (SIN IVA)]]-(Tabla1[[#This Row],[PVP (SIN IVA)]]*0.4)</f>
        <v>34.215384960000002</v>
      </c>
      <c r="J569" s="973"/>
      <c r="K569" s="951"/>
      <c r="L569" s="951"/>
      <c r="M569" s="955" t="s">
        <v>6554</v>
      </c>
    </row>
    <row r="570" spans="1:13" ht="15" customHeight="1">
      <c r="A570" s="948" t="s">
        <v>2703</v>
      </c>
      <c r="B570" s="949">
        <v>8435596603946</v>
      </c>
      <c r="C570" s="950"/>
      <c r="D570" s="950"/>
      <c r="E570" s="951" t="s">
        <v>2702</v>
      </c>
      <c r="F570" s="952" t="s">
        <v>4015</v>
      </c>
      <c r="G570" s="953" t="s">
        <v>5713</v>
      </c>
      <c r="H570" s="954">
        <v>57.025641600000007</v>
      </c>
      <c r="I570" s="954">
        <f>Tabla1[[#This Row],[PVP (SIN IVA)]]-(Tabla1[[#This Row],[PVP (SIN IVA)]]*0.4)</f>
        <v>34.215384960000002</v>
      </c>
      <c r="J570" s="951" t="s">
        <v>6589</v>
      </c>
      <c r="K570" s="951" t="s">
        <v>8402</v>
      </c>
      <c r="L570" s="951" t="s">
        <v>8403</v>
      </c>
      <c r="M570" s="955" t="s">
        <v>6554</v>
      </c>
    </row>
    <row r="571" spans="1:13" ht="15" customHeight="1">
      <c r="A571" s="961" t="s">
        <v>6266</v>
      </c>
      <c r="B571" s="964" t="s">
        <v>8404</v>
      </c>
      <c r="C571" s="962" t="s">
        <v>3063</v>
      </c>
      <c r="D571" s="959"/>
      <c r="E571" s="951" t="s">
        <v>8405</v>
      </c>
      <c r="F571" s="952" t="s">
        <v>8406</v>
      </c>
      <c r="G571" s="953" t="s">
        <v>5713</v>
      </c>
      <c r="H571" s="954">
        <v>10.667999999999999</v>
      </c>
      <c r="I571" s="954">
        <f>Tabla1[[#This Row],[PVP (SIN IVA)]]-(Tabla1[[#This Row],[PVP (SIN IVA)]]*0.4)</f>
        <v>6.4007999999999994</v>
      </c>
      <c r="J571" s="951" t="s">
        <v>7222</v>
      </c>
      <c r="K571" s="951" t="str">
        <f>_xlfn.CONCAT(A571,F571,J571,)</f>
        <v>2745020-R2022Conjunto de cable de bloqueo de inclinación 2023Mini L2, Mini L5</v>
      </c>
      <c r="L571" s="951" t="str">
        <f>CONCATENATE(Precios!$A557,Precios!$E557)</f>
        <v>6306111-Q0001-DYTailgate upper hinge assembly left</v>
      </c>
      <c r="M571" s="955" t="s">
        <v>6554</v>
      </c>
    </row>
    <row r="572" spans="1:13" ht="15" customHeight="1">
      <c r="A572" s="961" t="s">
        <v>6053</v>
      </c>
      <c r="B572" s="964" t="s">
        <v>8407</v>
      </c>
      <c r="C572" s="962" t="s">
        <v>2794</v>
      </c>
      <c r="D572" s="959"/>
      <c r="E572" s="951" t="s">
        <v>8405</v>
      </c>
      <c r="F572" s="952" t="s">
        <v>8406</v>
      </c>
      <c r="G572" s="953" t="s">
        <v>5713</v>
      </c>
      <c r="H572" s="954">
        <v>8.0645000000000007</v>
      </c>
      <c r="I572" s="954">
        <f>Tabla1[[#This Row],[PVP (SIN IVA)]]-(Tabla1[[#This Row],[PVP (SIN IVA)]]*0.4)</f>
        <v>4.8387000000000002</v>
      </c>
      <c r="J572" s="951" t="s">
        <v>7211</v>
      </c>
      <c r="K572" s="951" t="str">
        <f>_xlfn.CONCAT(A572,F572,J572,)</f>
        <v>2745020-R1022Conjunto de cable de bloqueo de inclinación 2023Light</v>
      </c>
      <c r="L572" s="951" t="e">
        <f>CONCATENATE(Precios!$A1057,Precios!$E1057)</f>
        <v>#NAME?</v>
      </c>
      <c r="M572" s="955" t="s">
        <v>6554</v>
      </c>
    </row>
    <row r="573" spans="1:13" ht="15" customHeight="1">
      <c r="A573" s="957" t="s">
        <v>8408</v>
      </c>
      <c r="B573" s="958" t="s">
        <v>8409</v>
      </c>
      <c r="C573" s="959"/>
      <c r="D573" s="959"/>
      <c r="E573" s="951" t="s">
        <v>8410</v>
      </c>
      <c r="F573" s="952" t="s">
        <v>8411</v>
      </c>
      <c r="G573" s="953" t="s">
        <v>5713</v>
      </c>
      <c r="H573" s="954">
        <v>4.2545000000000002</v>
      </c>
      <c r="I573" s="954">
        <f>Tabla1[[#This Row],[PVP (SIN IVA)]]-(Tabla1[[#This Row],[PVP (SIN IVA)]]*0.4)</f>
        <v>2.5526999999999997</v>
      </c>
      <c r="J573" s="951" t="s">
        <v>6567</v>
      </c>
      <c r="K573" s="951" t="str">
        <f>_xlfn.CONCAT(A573,F573,J573,)</f>
        <v>6305127-Q0001Conjunto de cable de bloqueo interior del portón trasero derechoT1/T2</v>
      </c>
      <c r="L573" s="951"/>
      <c r="M573" s="955" t="s">
        <v>6554</v>
      </c>
    </row>
    <row r="574" spans="1:13" ht="15" customHeight="1">
      <c r="A574" s="948" t="s">
        <v>3020</v>
      </c>
      <c r="B574" s="949">
        <v>8435596628437</v>
      </c>
      <c r="C574" s="950"/>
      <c r="D574" s="950"/>
      <c r="E574" s="951" t="s">
        <v>8412</v>
      </c>
      <c r="F574" s="952" t="s">
        <v>4879</v>
      </c>
      <c r="G574" s="953" t="s">
        <v>5713</v>
      </c>
      <c r="H574" s="954">
        <v>24.671647077532477</v>
      </c>
      <c r="I574" s="954">
        <f>Tabla1[[#This Row],[PVP (SIN IVA)]]-(Tabla1[[#This Row],[PVP (SIN IVA)]]*0.4)</f>
        <v>14.802988246519485</v>
      </c>
      <c r="J574" s="951" t="s">
        <v>1935</v>
      </c>
      <c r="K574" s="951" t="s">
        <v>8413</v>
      </c>
      <c r="L574" s="951" t="s">
        <v>8414</v>
      </c>
      <c r="M574" s="955" t="s">
        <v>6554</v>
      </c>
    </row>
    <row r="575" spans="1:13" ht="15" customHeight="1">
      <c r="A575" s="948" t="s">
        <v>2642</v>
      </c>
      <c r="B575" s="949">
        <v>8435596628949</v>
      </c>
      <c r="C575" s="950"/>
      <c r="D575" s="950"/>
      <c r="E575" s="951" t="s">
        <v>8415</v>
      </c>
      <c r="F575" s="952" t="s">
        <v>8416</v>
      </c>
      <c r="G575" s="953" t="s">
        <v>5713</v>
      </c>
      <c r="H575" s="954">
        <v>22.430314004423813</v>
      </c>
      <c r="I575" s="954">
        <f>Tabla1[[#This Row],[PVP (SIN IVA)]]-(Tabla1[[#This Row],[PVP (SIN IVA)]]*0.4)</f>
        <v>13.458188402654288</v>
      </c>
      <c r="J575" s="951" t="s">
        <v>6702</v>
      </c>
      <c r="K575" s="951" t="s">
        <v>8417</v>
      </c>
      <c r="L575" s="951" t="s">
        <v>8418</v>
      </c>
      <c r="M575" s="955" t="s">
        <v>6554</v>
      </c>
    </row>
    <row r="576" spans="1:13" ht="15" customHeight="1">
      <c r="A576" s="948" t="s">
        <v>4585</v>
      </c>
      <c r="B576" s="949">
        <v>8435596612382</v>
      </c>
      <c r="C576" s="950"/>
      <c r="D576" s="950"/>
      <c r="E576" s="951" t="s">
        <v>8419</v>
      </c>
      <c r="F576" s="952" t="s">
        <v>8420</v>
      </c>
      <c r="G576" s="953" t="s">
        <v>5713</v>
      </c>
      <c r="H576" s="954">
        <v>33.287465413125005</v>
      </c>
      <c r="I576" s="954">
        <f>Tabla1[[#This Row],[PVP (SIN IVA)]]-(Tabla1[[#This Row],[PVP (SIN IVA)]]*0.4)</f>
        <v>19.972479247875</v>
      </c>
      <c r="J576" s="951" t="s">
        <v>1936</v>
      </c>
      <c r="K576" s="951" t="s">
        <v>8421</v>
      </c>
      <c r="L576" s="951" t="s">
        <v>8422</v>
      </c>
      <c r="M576" s="955" t="s">
        <v>6554</v>
      </c>
    </row>
    <row r="577" spans="1:13" ht="15" customHeight="1">
      <c r="A577" s="948" t="s">
        <v>8423</v>
      </c>
      <c r="B577" s="949">
        <v>8435596612375</v>
      </c>
      <c r="C577" s="950"/>
      <c r="D577" s="950"/>
      <c r="E577" s="951" t="s">
        <v>8424</v>
      </c>
      <c r="F577" s="952" t="s">
        <v>8425</v>
      </c>
      <c r="G577" s="953" t="s">
        <v>5713</v>
      </c>
      <c r="H577" s="954">
        <v>19.05</v>
      </c>
      <c r="I577" s="954">
        <f>Tabla1[[#This Row],[PVP (SIN IVA)]]-(Tabla1[[#This Row],[PVP (SIN IVA)]]*0.4)</f>
        <v>11.43</v>
      </c>
      <c r="J577" s="951" t="s">
        <v>1936</v>
      </c>
      <c r="K577" s="951" t="s">
        <v>8426</v>
      </c>
      <c r="L577" s="951" t="s">
        <v>8427</v>
      </c>
      <c r="M577" s="955" t="s">
        <v>6554</v>
      </c>
    </row>
    <row r="578" spans="1:13" ht="15" customHeight="1">
      <c r="A578" s="948" t="s">
        <v>8428</v>
      </c>
      <c r="B578" s="949">
        <v>8435596612344</v>
      </c>
      <c r="C578" s="950"/>
      <c r="D578" s="950"/>
      <c r="E578" s="951" t="s">
        <v>8429</v>
      </c>
      <c r="F578" s="952" t="s">
        <v>8425</v>
      </c>
      <c r="G578" s="953" t="s">
        <v>5713</v>
      </c>
      <c r="H578" s="954">
        <v>19.05</v>
      </c>
      <c r="I578" s="954">
        <f>Tabla1[[#This Row],[PVP (SIN IVA)]]-(Tabla1[[#This Row],[PVP (SIN IVA)]]*0.4)</f>
        <v>11.43</v>
      </c>
      <c r="J578" s="951" t="s">
        <v>1936</v>
      </c>
      <c r="K578" s="951" t="s">
        <v>8430</v>
      </c>
      <c r="L578" s="951" t="s">
        <v>8431</v>
      </c>
      <c r="M578" s="955" t="s">
        <v>6554</v>
      </c>
    </row>
    <row r="579" spans="1:13" ht="15" customHeight="1">
      <c r="A579" s="948" t="s">
        <v>4586</v>
      </c>
      <c r="B579" s="949">
        <v>8435596612351</v>
      </c>
      <c r="C579" s="950"/>
      <c r="D579" s="950"/>
      <c r="E579" s="951" t="s">
        <v>8424</v>
      </c>
      <c r="F579" s="952" t="s">
        <v>8432</v>
      </c>
      <c r="G579" s="953" t="s">
        <v>5713</v>
      </c>
      <c r="H579" s="954">
        <v>33.287465413125005</v>
      </c>
      <c r="I579" s="954">
        <f>Tabla1[[#This Row],[PVP (SIN IVA)]]-(Tabla1[[#This Row],[PVP (SIN IVA)]]*0.4)</f>
        <v>19.972479247875</v>
      </c>
      <c r="J579" s="951" t="s">
        <v>1936</v>
      </c>
      <c r="K579" s="951" t="s">
        <v>8433</v>
      </c>
      <c r="L579" s="951" t="s">
        <v>8434</v>
      </c>
      <c r="M579" s="955" t="s">
        <v>6554</v>
      </c>
    </row>
    <row r="580" spans="1:13" ht="15" customHeight="1">
      <c r="A580" s="957" t="s">
        <v>8435</v>
      </c>
      <c r="B580" s="958" t="s">
        <v>8436</v>
      </c>
      <c r="C580" s="959"/>
      <c r="D580" s="959"/>
      <c r="E580" s="951" t="s">
        <v>8437</v>
      </c>
      <c r="F580" s="952" t="s">
        <v>8438</v>
      </c>
      <c r="G580" s="953" t="s">
        <v>5712</v>
      </c>
      <c r="H580" s="954">
        <v>5.9055</v>
      </c>
      <c r="I580" s="954">
        <f>Tabla1[[#This Row],[PVP (SIN IVA)]]-(Tabla1[[#This Row],[PVP (SIN IVA)]]*0.4)</f>
        <v>3.5432999999999999</v>
      </c>
      <c r="J580" s="960" t="s">
        <v>6567</v>
      </c>
      <c r="K580" s="951" t="str">
        <f>_xlfn.CONCAT(A580,F580,J580,)</f>
        <v>6307115-Q0001Conjunto de cable inferior de manija interior de puerta trasera izquierdaT1/T2</v>
      </c>
      <c r="L580" s="951"/>
      <c r="M580" s="955" t="s">
        <v>6554</v>
      </c>
    </row>
    <row r="581" spans="1:13" ht="15" customHeight="1">
      <c r="A581" s="957" t="s">
        <v>8439</v>
      </c>
      <c r="B581" s="958" t="s">
        <v>8440</v>
      </c>
      <c r="C581" s="959"/>
      <c r="D581" s="959"/>
      <c r="E581" s="951" t="s">
        <v>8441</v>
      </c>
      <c r="F581" s="952" t="s">
        <v>8442</v>
      </c>
      <c r="G581" s="953" t="s">
        <v>5712</v>
      </c>
      <c r="H581" s="954">
        <v>7.1754999999999995</v>
      </c>
      <c r="I581" s="954">
        <f>Tabla1[[#This Row],[PVP (SIN IVA)]]-(Tabla1[[#This Row],[PVP (SIN IVA)]]*0.4)</f>
        <v>4.305299999999999</v>
      </c>
      <c r="J581" s="960" t="s">
        <v>6567</v>
      </c>
      <c r="K581" s="951" t="str">
        <f>_xlfn.CONCAT(A581,F581,J581,)</f>
        <v>6307116-Q0001Conjunto de cable superior de manija interior de puerta trasera izquierdaT1/T2</v>
      </c>
      <c r="L581" s="951"/>
      <c r="M581" s="955" t="s">
        <v>6554</v>
      </c>
    </row>
    <row r="582" spans="1:13" ht="15" customHeight="1">
      <c r="A582" s="948" t="s">
        <v>3004</v>
      </c>
      <c r="B582" s="949">
        <v>8435596628352</v>
      </c>
      <c r="C582" s="950" t="s">
        <v>8443</v>
      </c>
      <c r="D582" s="950"/>
      <c r="E582" s="951" t="s">
        <v>8444</v>
      </c>
      <c r="F582" s="952" t="s">
        <v>8445</v>
      </c>
      <c r="G582" s="953" t="s">
        <v>7038</v>
      </c>
      <c r="H582" s="954">
        <v>284.21838000000002</v>
      </c>
      <c r="I582" s="954">
        <f>Tabla1[[#This Row],[PVP (SIN IVA)]]-(Tabla1[[#This Row],[PVP (SIN IVA)]]*0.4)</f>
        <v>170.53102799999999</v>
      </c>
      <c r="J582" s="951" t="s">
        <v>1935</v>
      </c>
      <c r="K582" s="951" t="s">
        <v>8446</v>
      </c>
      <c r="L582" s="951" t="s">
        <v>8447</v>
      </c>
      <c r="M582" s="955" t="s">
        <v>6554</v>
      </c>
    </row>
    <row r="583" spans="1:13" ht="15" customHeight="1">
      <c r="A583" s="948" t="s">
        <v>3003</v>
      </c>
      <c r="B583" s="949">
        <v>8435596628369</v>
      </c>
      <c r="C583" s="950" t="s">
        <v>8448</v>
      </c>
      <c r="D583" s="950"/>
      <c r="E583" s="951" t="s">
        <v>5268</v>
      </c>
      <c r="F583" s="952" t="s">
        <v>8449</v>
      </c>
      <c r="G583" s="953" t="s">
        <v>7038</v>
      </c>
      <c r="H583" s="954">
        <v>52.387499999999996</v>
      </c>
      <c r="I583" s="954">
        <f>Tabla1[[#This Row],[PVP (SIN IVA)]]-(Tabla1[[#This Row],[PVP (SIN IVA)]]*0.4)</f>
        <v>31.432499999999997</v>
      </c>
      <c r="J583" s="951" t="s">
        <v>1935</v>
      </c>
      <c r="K583" s="951" t="s">
        <v>8450</v>
      </c>
      <c r="L583" s="951" t="s">
        <v>8451</v>
      </c>
      <c r="M583" s="955" t="s">
        <v>6554</v>
      </c>
    </row>
    <row r="584" spans="1:13" ht="15" customHeight="1">
      <c r="A584" s="948" t="s">
        <v>8452</v>
      </c>
      <c r="B584" s="949">
        <v>8435596628918</v>
      </c>
      <c r="C584" s="950" t="s">
        <v>8448</v>
      </c>
      <c r="D584" s="950"/>
      <c r="E584" s="951" t="s">
        <v>8453</v>
      </c>
      <c r="F584" s="952" t="s">
        <v>8454</v>
      </c>
      <c r="G584" s="953" t="s">
        <v>7038</v>
      </c>
      <c r="H584" s="954">
        <v>52.387499999999996</v>
      </c>
      <c r="I584" s="954">
        <f>Tabla1[[#This Row],[PVP (SIN IVA)]]-(Tabla1[[#This Row],[PVP (SIN IVA)]]*0.4)</f>
        <v>31.432499999999997</v>
      </c>
      <c r="J584" s="951" t="s">
        <v>1935</v>
      </c>
      <c r="K584" s="951" t="s">
        <v>8450</v>
      </c>
      <c r="L584" s="951" t="s">
        <v>8451</v>
      </c>
      <c r="M584" s="955" t="s">
        <v>6554</v>
      </c>
    </row>
    <row r="585" spans="1:13" ht="15" customHeight="1">
      <c r="A585" s="948" t="s">
        <v>6182</v>
      </c>
      <c r="B585" s="974" t="s">
        <v>8455</v>
      </c>
      <c r="C585" s="950"/>
      <c r="D585" s="968"/>
      <c r="E585" s="951" t="s">
        <v>8456</v>
      </c>
      <c r="F585" s="952" t="s">
        <v>8457</v>
      </c>
      <c r="G585" s="953" t="s">
        <v>7038</v>
      </c>
      <c r="H585" s="954">
        <v>241.97309999999999</v>
      </c>
      <c r="I585" s="954">
        <f>Tabla1[[#This Row],[PVP (SIN IVA)]]-(Tabla1[[#This Row],[PVP (SIN IVA)]]*0.4)</f>
        <v>145.18385999999998</v>
      </c>
      <c r="J585" s="951" t="s">
        <v>8458</v>
      </c>
      <c r="K585" s="951"/>
      <c r="L585" s="951"/>
      <c r="M585" s="951"/>
    </row>
    <row r="586" spans="1:13" ht="15" customHeight="1">
      <c r="A586" s="948" t="s">
        <v>2533</v>
      </c>
      <c r="B586" s="949">
        <v>8435596628529</v>
      </c>
      <c r="C586" s="950" t="s">
        <v>4117</v>
      </c>
      <c r="D586" s="950"/>
      <c r="E586" s="951" t="s">
        <v>8459</v>
      </c>
      <c r="F586" s="952" t="s">
        <v>8460</v>
      </c>
      <c r="G586" s="953" t="s">
        <v>7038</v>
      </c>
      <c r="H586" s="954">
        <v>241.97309999999999</v>
      </c>
      <c r="I586" s="954">
        <f>Tabla1[[#This Row],[PVP (SIN IVA)]]-(Tabla1[[#This Row],[PVP (SIN IVA)]]*0.4)</f>
        <v>145.18385999999998</v>
      </c>
      <c r="J586" s="951" t="s">
        <v>6702</v>
      </c>
      <c r="K586" s="951" t="s">
        <v>8461</v>
      </c>
      <c r="L586" s="951" t="s">
        <v>8462</v>
      </c>
      <c r="M586" s="955" t="s">
        <v>6554</v>
      </c>
    </row>
    <row r="587" spans="1:13" ht="15" customHeight="1">
      <c r="A587" s="948" t="s">
        <v>8463</v>
      </c>
      <c r="B587" s="970" t="s">
        <v>8464</v>
      </c>
      <c r="C587" s="950" t="s">
        <v>4117</v>
      </c>
      <c r="D587" s="950"/>
      <c r="E587" s="951" t="s">
        <v>8465</v>
      </c>
      <c r="F587" s="952" t="s">
        <v>8466</v>
      </c>
      <c r="G587" s="953" t="s">
        <v>7038</v>
      </c>
      <c r="H587" s="954">
        <v>241.97309999999999</v>
      </c>
      <c r="I587" s="954">
        <f>Tabla1[[#This Row],[PVP (SIN IVA)]]-(Tabla1[[#This Row],[PVP (SIN IVA)]]*0.4)</f>
        <v>145.18385999999998</v>
      </c>
      <c r="J587" s="951" t="s">
        <v>6702</v>
      </c>
      <c r="K587" s="951" t="s">
        <v>8461</v>
      </c>
      <c r="L587" s="951" t="s">
        <v>8462</v>
      </c>
      <c r="M587" s="955" t="s">
        <v>6554</v>
      </c>
    </row>
    <row r="588" spans="1:13" ht="15" customHeight="1">
      <c r="A588" s="948" t="s">
        <v>2528</v>
      </c>
      <c r="B588" s="949">
        <v>8435596604806</v>
      </c>
      <c r="C588" s="950"/>
      <c r="D588" s="950"/>
      <c r="E588" s="951" t="s">
        <v>2527</v>
      </c>
      <c r="F588" s="952" t="s">
        <v>8467</v>
      </c>
      <c r="G588" s="953" t="s">
        <v>7038</v>
      </c>
      <c r="H588" s="954">
        <v>57.025641600000007</v>
      </c>
      <c r="I588" s="954">
        <f>Tabla1[[#This Row],[PVP (SIN IVA)]]-(Tabla1[[#This Row],[PVP (SIN IVA)]]*0.4)</f>
        <v>34.215384960000002</v>
      </c>
      <c r="J588" s="951" t="s">
        <v>6589</v>
      </c>
      <c r="K588" s="951" t="s">
        <v>8468</v>
      </c>
      <c r="L588" s="951" t="s">
        <v>8469</v>
      </c>
      <c r="M588" s="955" t="s">
        <v>6554</v>
      </c>
    </row>
    <row r="589" spans="1:13" ht="15" customHeight="1">
      <c r="A589" s="948" t="s">
        <v>2531</v>
      </c>
      <c r="B589" s="949">
        <v>8435596604790</v>
      </c>
      <c r="C589" s="950"/>
      <c r="D589" s="950"/>
      <c r="E589" s="951" t="s">
        <v>2530</v>
      </c>
      <c r="F589" s="952" t="s">
        <v>4120</v>
      </c>
      <c r="G589" s="953" t="s">
        <v>6645</v>
      </c>
      <c r="H589" s="954">
        <v>7.6654233710659225</v>
      </c>
      <c r="I589" s="954">
        <f>Tabla1[[#This Row],[PVP (SIN IVA)]]-(Tabla1[[#This Row],[PVP (SIN IVA)]]*0.4)</f>
        <v>4.5992540226395535</v>
      </c>
      <c r="J589" s="951" t="s">
        <v>6589</v>
      </c>
      <c r="K589" s="951" t="s">
        <v>8470</v>
      </c>
      <c r="L589" s="951" t="s">
        <v>8471</v>
      </c>
      <c r="M589" s="955" t="s">
        <v>6554</v>
      </c>
    </row>
    <row r="590" spans="1:13" ht="15" customHeight="1">
      <c r="A590" s="948" t="s">
        <v>8472</v>
      </c>
      <c r="B590" s="949">
        <v>8435596609207</v>
      </c>
      <c r="C590" s="950"/>
      <c r="D590" s="950"/>
      <c r="E590" s="951" t="s">
        <v>8473</v>
      </c>
      <c r="F590" s="952" t="s">
        <v>8474</v>
      </c>
      <c r="G590" s="953" t="s">
        <v>6645</v>
      </c>
      <c r="H590" s="954">
        <v>399.79197031603508</v>
      </c>
      <c r="I590" s="954">
        <f>Tabla1[[#This Row],[PVP (SIN IVA)]]-(Tabla1[[#This Row],[PVP (SIN IVA)]]*0.4)</f>
        <v>239.87518218962103</v>
      </c>
      <c r="J590" s="951" t="s">
        <v>1936</v>
      </c>
      <c r="K590" s="951" t="s">
        <v>8475</v>
      </c>
      <c r="L590" s="951" t="s">
        <v>8476</v>
      </c>
      <c r="M590" s="955" t="s">
        <v>6554</v>
      </c>
    </row>
    <row r="591" spans="1:13" ht="15" customHeight="1">
      <c r="A591" s="957" t="s">
        <v>8477</v>
      </c>
      <c r="B591" s="958" t="s">
        <v>8478</v>
      </c>
      <c r="C591" s="959"/>
      <c r="D591" s="959"/>
      <c r="E591" s="951" t="s">
        <v>8479</v>
      </c>
      <c r="F591" s="952" t="s">
        <v>8480</v>
      </c>
      <c r="G591" s="953" t="s">
        <v>5712</v>
      </c>
      <c r="H591" s="954">
        <v>8.4772499999999997</v>
      </c>
      <c r="I591" s="954">
        <f>Tabla1[[#This Row],[PVP (SIN IVA)]]-(Tabla1[[#This Row],[PVP (SIN IVA)]]*0.4)</f>
        <v>5.0863499999999995</v>
      </c>
      <c r="J591" s="960" t="s">
        <v>6567</v>
      </c>
      <c r="K591" s="951" t="str">
        <f>_xlfn.CONCAT(A591,F591,J591,)</f>
        <v>6305115-Q0001Conjunto de cables de bloqueo auxiliar superior del portón trasero derechoT1/T2</v>
      </c>
      <c r="L591" s="951"/>
      <c r="M591" s="955" t="s">
        <v>6554</v>
      </c>
    </row>
    <row r="592" spans="1:13" ht="15" customHeight="1">
      <c r="A592" s="957" t="s">
        <v>8481</v>
      </c>
      <c r="B592" s="958" t="s">
        <v>8482</v>
      </c>
      <c r="C592" s="959"/>
      <c r="D592" s="959"/>
      <c r="E592" s="951" t="s">
        <v>8483</v>
      </c>
      <c r="F592" s="952" t="s">
        <v>8484</v>
      </c>
      <c r="G592" s="953" t="s">
        <v>5712</v>
      </c>
      <c r="H592" s="954">
        <v>4.6672500000000001</v>
      </c>
      <c r="I592" s="954">
        <f>Tabla1[[#This Row],[PVP (SIN IVA)]]-(Tabla1[[#This Row],[PVP (SIN IVA)]]*0.4)</f>
        <v>2.8003499999999999</v>
      </c>
      <c r="J592" s="960" t="s">
        <v>6567</v>
      </c>
      <c r="K592" s="951" t="str">
        <f>_xlfn.CONCAT(A592,F592,J592,)</f>
        <v>8402333-Q0001Conjunto de cables de bloqueo del capóT1/T2</v>
      </c>
      <c r="L592" s="951"/>
      <c r="M592" s="955" t="s">
        <v>6554</v>
      </c>
    </row>
    <row r="593" spans="1:13" ht="15" customHeight="1">
      <c r="A593" s="948" t="s">
        <v>2591</v>
      </c>
      <c r="B593" s="949">
        <v>8435596604844</v>
      </c>
      <c r="C593" s="950"/>
      <c r="D593" s="950"/>
      <c r="E593" s="951" t="s">
        <v>2590</v>
      </c>
      <c r="F593" s="952" t="s">
        <v>4126</v>
      </c>
      <c r="G593" s="953" t="s">
        <v>6645</v>
      </c>
      <c r="H593" s="954">
        <v>14.412831967153858</v>
      </c>
      <c r="I593" s="954">
        <f>Tabla1[[#This Row],[PVP (SIN IVA)]]-(Tabla1[[#This Row],[PVP (SIN IVA)]]*0.4)</f>
        <v>8.6476991802923138</v>
      </c>
      <c r="J593" s="951" t="s">
        <v>6589</v>
      </c>
      <c r="K593" s="951" t="s">
        <v>8485</v>
      </c>
      <c r="L593" s="951" t="s">
        <v>8486</v>
      </c>
      <c r="M593" s="955" t="s">
        <v>6554</v>
      </c>
    </row>
    <row r="594" spans="1:13" ht="15" customHeight="1">
      <c r="A594" s="948" t="s">
        <v>8487</v>
      </c>
      <c r="B594" s="970" t="s">
        <v>8488</v>
      </c>
      <c r="C594" s="950"/>
      <c r="D594" s="950"/>
      <c r="E594" s="951" t="s">
        <v>8489</v>
      </c>
      <c r="F594" s="952" t="s">
        <v>8490</v>
      </c>
      <c r="G594" s="953" t="s">
        <v>6645</v>
      </c>
      <c r="H594" s="954">
        <v>14.412831967153858</v>
      </c>
      <c r="I594" s="954">
        <f>Tabla1[[#This Row],[PVP (SIN IVA)]]-(Tabla1[[#This Row],[PVP (SIN IVA)]]*0.4)</f>
        <v>8.6476991802923138</v>
      </c>
      <c r="J594" s="951" t="s">
        <v>6589</v>
      </c>
      <c r="K594" s="951" t="s">
        <v>8485</v>
      </c>
      <c r="L594" s="951" t="s">
        <v>8486</v>
      </c>
      <c r="M594" s="955" t="s">
        <v>6554</v>
      </c>
    </row>
    <row r="595" spans="1:13" ht="15" customHeight="1">
      <c r="A595" s="948" t="s">
        <v>4066</v>
      </c>
      <c r="B595" s="949">
        <v>8435596604349</v>
      </c>
      <c r="C595" s="950" t="s">
        <v>8491</v>
      </c>
      <c r="D595" s="953" t="s">
        <v>8492</v>
      </c>
      <c r="E595" s="951" t="s">
        <v>2641</v>
      </c>
      <c r="F595" s="952" t="s">
        <v>1634</v>
      </c>
      <c r="G595" s="953" t="s">
        <v>5713</v>
      </c>
      <c r="H595" s="954">
        <v>33.103944276653564</v>
      </c>
      <c r="I595" s="954">
        <f>Tabla1[[#This Row],[PVP (SIN IVA)]]-(Tabla1[[#This Row],[PVP (SIN IVA)]]*0.4)</f>
        <v>19.86236656599214</v>
      </c>
      <c r="J595" s="951" t="s">
        <v>6702</v>
      </c>
      <c r="K595" s="951" t="s">
        <v>8493</v>
      </c>
      <c r="L595" s="951" t="s">
        <v>8494</v>
      </c>
      <c r="M595" s="955" t="s">
        <v>6554</v>
      </c>
    </row>
    <row r="596" spans="1:13" ht="15" customHeight="1">
      <c r="A596" s="961" t="s">
        <v>6087</v>
      </c>
      <c r="B596" s="964" t="s">
        <v>8495</v>
      </c>
      <c r="C596" s="962" t="s">
        <v>2642</v>
      </c>
      <c r="D596" s="959"/>
      <c r="E596" s="951" t="s">
        <v>8496</v>
      </c>
      <c r="F596" s="952" t="s">
        <v>8497</v>
      </c>
      <c r="G596" s="953" t="s">
        <v>5713</v>
      </c>
      <c r="H596" s="954">
        <v>24.542749999999998</v>
      </c>
      <c r="I596" s="954">
        <f>Tabla1[[#This Row],[PVP (SIN IVA)]]-(Tabla1[[#This Row],[PVP (SIN IVA)]]*0.4)</f>
        <v>14.725649999999998</v>
      </c>
      <c r="J596" s="951" t="s">
        <v>7211</v>
      </c>
      <c r="K596" s="951" t="str">
        <f>_xlfn.CONCAT(A596,F596,J596,)</f>
        <v>3508030-R1012Conjunto de cables de estacionamiento 2023Light</v>
      </c>
      <c r="L596" s="951" t="str">
        <f>CONCATENATE(Precios!$A1055,Precios!$E1055)</f>
        <v>80104-TBG-A000Cover,Swingarm</v>
      </c>
      <c r="M596" s="955" t="s">
        <v>6554</v>
      </c>
    </row>
    <row r="597" spans="1:13" ht="15" customHeight="1">
      <c r="A597" s="961" t="s">
        <v>6274</v>
      </c>
      <c r="B597" s="964" t="s">
        <v>8498</v>
      </c>
      <c r="C597" s="962" t="s">
        <v>3020</v>
      </c>
      <c r="D597" s="959"/>
      <c r="E597" s="951" t="s">
        <v>8496</v>
      </c>
      <c r="F597" s="952" t="s">
        <v>8497</v>
      </c>
      <c r="G597" s="953" t="s">
        <v>5713</v>
      </c>
      <c r="H597" s="954">
        <v>27.40025</v>
      </c>
      <c r="I597" s="954">
        <f>Tabla1[[#This Row],[PVP (SIN IVA)]]-(Tabla1[[#This Row],[PVP (SIN IVA)]]*0.4)</f>
        <v>16.440149999999999</v>
      </c>
      <c r="J597" s="951" t="s">
        <v>1935</v>
      </c>
      <c r="K597" s="951" t="str">
        <f>_xlfn.CONCAT(A597,F597,J597,)</f>
        <v>3508020-R2022Conjunto de cables de estacionamiento 2023Mini</v>
      </c>
      <c r="L597" s="951" t="e">
        <f>CONCATENATE(Precios!$A1058,Precios!$E1058)</f>
        <v>#NAME?</v>
      </c>
      <c r="M597" s="955" t="s">
        <v>6554</v>
      </c>
    </row>
    <row r="598" spans="1:13" ht="15" customHeight="1">
      <c r="A598" s="957" t="s">
        <v>8499</v>
      </c>
      <c r="B598" s="958" t="s">
        <v>8500</v>
      </c>
      <c r="C598" s="959"/>
      <c r="D598" s="959"/>
      <c r="E598" s="951" t="s">
        <v>8501</v>
      </c>
      <c r="F598" s="952" t="s">
        <v>8502</v>
      </c>
      <c r="G598" s="953" t="s">
        <v>5713</v>
      </c>
      <c r="H598" s="954">
        <v>9.3345000000000002</v>
      </c>
      <c r="I598" s="954">
        <f>Tabla1[[#This Row],[PVP (SIN IVA)]]-(Tabla1[[#This Row],[PVP (SIN IVA)]]*0.4)</f>
        <v>5.6006999999999998</v>
      </c>
      <c r="J598" s="960" t="s">
        <v>6567</v>
      </c>
      <c r="K598" s="951" t="str">
        <f>_xlfn.CONCAT(A598,F598,J598,)</f>
        <v>3508020-Q0001Conjunto de cables de freno de estacionamiento NO.1T1/T2</v>
      </c>
      <c r="L598" s="951"/>
      <c r="M598" s="955" t="s">
        <v>6554</v>
      </c>
    </row>
    <row r="599" spans="1:13" ht="15" customHeight="1">
      <c r="A599" s="957" t="s">
        <v>8503</v>
      </c>
      <c r="B599" s="958" t="s">
        <v>8504</v>
      </c>
      <c r="C599" s="959"/>
      <c r="D599" s="959"/>
      <c r="E599" s="951" t="s">
        <v>8505</v>
      </c>
      <c r="F599" s="952" t="s">
        <v>8506</v>
      </c>
      <c r="G599" s="953" t="s">
        <v>5712</v>
      </c>
      <c r="H599" s="954">
        <v>8.4137500000000003</v>
      </c>
      <c r="I599" s="954">
        <f>Tabla1[[#This Row],[PVP (SIN IVA)]]-(Tabla1[[#This Row],[PVP (SIN IVA)]]*0.4)</f>
        <v>5.0482499999999995</v>
      </c>
      <c r="J599" s="960" t="s">
        <v>6567</v>
      </c>
      <c r="K599" s="951" t="str">
        <f>_xlfn.CONCAT(A599,F599,J599,)</f>
        <v>6305128-Q0001Conjunto de cables de manija exterior del portón trasero derechoT1/T2</v>
      </c>
      <c r="L599" s="951"/>
      <c r="M599" s="955" t="s">
        <v>6554</v>
      </c>
    </row>
    <row r="600" spans="1:13" ht="15" customHeight="1">
      <c r="A600" s="957" t="s">
        <v>8507</v>
      </c>
      <c r="B600" s="958" t="s">
        <v>8508</v>
      </c>
      <c r="C600" s="959"/>
      <c r="D600" s="959"/>
      <c r="E600" s="951" t="s">
        <v>8509</v>
      </c>
      <c r="F600" s="952" t="s">
        <v>8510</v>
      </c>
      <c r="G600" s="953" t="s">
        <v>5712</v>
      </c>
      <c r="H600" s="954">
        <v>6.0959999999999992</v>
      </c>
      <c r="I600" s="954">
        <f>Tabla1[[#This Row],[PVP (SIN IVA)]]-(Tabla1[[#This Row],[PVP (SIN IVA)]]*0.4)</f>
        <v>3.6575999999999995</v>
      </c>
      <c r="J600" s="951" t="s">
        <v>6567</v>
      </c>
      <c r="K600" s="951" t="str">
        <f>_xlfn.CONCAT(A600,F600,J600,)</f>
        <v>6305129-Q0001Conjunto de cables de manija interior de puerta trasera derechaT1/T2</v>
      </c>
      <c r="L600" s="951"/>
      <c r="M600" s="955" t="s">
        <v>6554</v>
      </c>
    </row>
    <row r="601" spans="1:13" ht="15" customHeight="1">
      <c r="A601" s="948" t="s">
        <v>8511</v>
      </c>
      <c r="B601" s="949">
        <v>8435596629243</v>
      </c>
      <c r="C601" s="950"/>
      <c r="D601" s="950"/>
      <c r="E601" s="951" t="s">
        <v>8512</v>
      </c>
      <c r="F601" s="952" t="s">
        <v>8513</v>
      </c>
      <c r="G601" s="953" t="s">
        <v>5712</v>
      </c>
      <c r="H601" s="954">
        <v>3.4925000000000006</v>
      </c>
      <c r="I601" s="954">
        <f>Tabla1[[#This Row],[PVP (SIN IVA)]]-(Tabla1[[#This Row],[PVP (SIN IVA)]]*0.4)</f>
        <v>2.0955000000000004</v>
      </c>
      <c r="J601" s="951" t="s">
        <v>6589</v>
      </c>
      <c r="K601" s="951" t="s">
        <v>8514</v>
      </c>
      <c r="L601" s="951" t="s">
        <v>8515</v>
      </c>
      <c r="M601" s="955" t="s">
        <v>6554</v>
      </c>
    </row>
    <row r="602" spans="1:13" ht="15" customHeight="1">
      <c r="A602" s="948" t="s">
        <v>2864</v>
      </c>
      <c r="B602" s="949">
        <v>8435596603380</v>
      </c>
      <c r="C602" s="950"/>
      <c r="D602" s="950"/>
      <c r="E602" s="951" t="s">
        <v>2863</v>
      </c>
      <c r="F602" s="952" t="s">
        <v>8513</v>
      </c>
      <c r="G602" s="953" t="s">
        <v>5712</v>
      </c>
      <c r="H602" s="954">
        <v>3.4925000000000006</v>
      </c>
      <c r="I602" s="954">
        <f>Tabla1[[#This Row],[PVP (SIN IVA)]]-(Tabla1[[#This Row],[PVP (SIN IVA)]]*0.4)</f>
        <v>2.0955000000000004</v>
      </c>
      <c r="J602" s="951" t="s">
        <v>6589</v>
      </c>
      <c r="K602" s="951" t="s">
        <v>8514</v>
      </c>
      <c r="L602" s="951" t="s">
        <v>8515</v>
      </c>
      <c r="M602" s="955" t="s">
        <v>6554</v>
      </c>
    </row>
    <row r="603" spans="1:13" ht="15" customHeight="1">
      <c r="A603" s="948" t="s">
        <v>8516</v>
      </c>
      <c r="B603" s="949">
        <v>8435596608613</v>
      </c>
      <c r="C603" s="950"/>
      <c r="D603" s="950"/>
      <c r="E603" s="951" t="s">
        <v>8517</v>
      </c>
      <c r="F603" s="952" t="s">
        <v>8518</v>
      </c>
      <c r="G603" s="953" t="s">
        <v>5712</v>
      </c>
      <c r="H603" s="954">
        <v>1245.7255037321486</v>
      </c>
      <c r="I603" s="954">
        <f>Tabla1[[#This Row],[PVP (SIN IVA)]]-(Tabla1[[#This Row],[PVP (SIN IVA)]]*0.4)</f>
        <v>747.43530223928906</v>
      </c>
      <c r="J603" s="951" t="s">
        <v>6702</v>
      </c>
      <c r="K603" s="951" t="s">
        <v>8519</v>
      </c>
      <c r="L603" s="951" t="s">
        <v>8520</v>
      </c>
      <c r="M603" s="955" t="s">
        <v>6554</v>
      </c>
    </row>
    <row r="604" spans="1:13" ht="15" customHeight="1">
      <c r="A604" s="948" t="s">
        <v>8521</v>
      </c>
      <c r="B604" s="949">
        <v>8435596612511</v>
      </c>
      <c r="C604" s="950"/>
      <c r="D604" s="950"/>
      <c r="E604" s="951" t="s">
        <v>8522</v>
      </c>
      <c r="F604" s="952" t="s">
        <v>8523</v>
      </c>
      <c r="G604" s="953" t="s">
        <v>5712</v>
      </c>
      <c r="H604" s="954">
        <v>1245.7255037321486</v>
      </c>
      <c r="I604" s="954">
        <f>Tabla1[[#This Row],[PVP (SIN IVA)]]-(Tabla1[[#This Row],[PVP (SIN IVA)]]*0.4)</f>
        <v>747.43530223928906</v>
      </c>
      <c r="J604" s="951" t="s">
        <v>6702</v>
      </c>
      <c r="K604" s="951" t="s">
        <v>8524</v>
      </c>
      <c r="L604" s="951" t="s">
        <v>8525</v>
      </c>
      <c r="M604" s="955" t="s">
        <v>6554</v>
      </c>
    </row>
    <row r="605" spans="1:13" ht="15" customHeight="1">
      <c r="A605" s="948" t="s">
        <v>8526</v>
      </c>
      <c r="B605" s="949">
        <v>8435596608606</v>
      </c>
      <c r="C605" s="950"/>
      <c r="D605" s="950"/>
      <c r="E605" s="951" t="s">
        <v>8527</v>
      </c>
      <c r="F605" s="952" t="s">
        <v>8528</v>
      </c>
      <c r="G605" s="953" t="s">
        <v>5712</v>
      </c>
      <c r="H605" s="954">
        <v>1007.9659799999999</v>
      </c>
      <c r="I605" s="954">
        <f>Tabla1[[#This Row],[PVP (SIN IVA)]]-(Tabla1[[#This Row],[PVP (SIN IVA)]]*0.4)</f>
        <v>604.77958799999988</v>
      </c>
      <c r="J605" s="951" t="s">
        <v>6702</v>
      </c>
      <c r="K605" s="951" t="s">
        <v>8529</v>
      </c>
      <c r="L605" s="951" t="s">
        <v>8530</v>
      </c>
      <c r="M605" s="955" t="s">
        <v>6554</v>
      </c>
    </row>
    <row r="606" spans="1:13" ht="15" customHeight="1">
      <c r="A606" s="948" t="s">
        <v>8531</v>
      </c>
      <c r="B606" s="949">
        <v>8435596608620</v>
      </c>
      <c r="C606" s="950"/>
      <c r="D606" s="950"/>
      <c r="E606" s="951" t="s">
        <v>8532</v>
      </c>
      <c r="F606" s="952" t="s">
        <v>8533</v>
      </c>
      <c r="G606" s="953" t="s">
        <v>5712</v>
      </c>
      <c r="H606" s="954">
        <v>1245.7255037321486</v>
      </c>
      <c r="I606" s="954">
        <f>Tabla1[[#This Row],[PVP (SIN IVA)]]-(Tabla1[[#This Row],[PVP (SIN IVA)]]*0.4)</f>
        <v>747.43530223928906</v>
      </c>
      <c r="J606" s="951" t="s">
        <v>6702</v>
      </c>
      <c r="K606" s="951" t="s">
        <v>8534</v>
      </c>
      <c r="L606" s="951" t="s">
        <v>8535</v>
      </c>
      <c r="M606" s="955" t="s">
        <v>6554</v>
      </c>
    </row>
    <row r="607" spans="1:13" ht="15" customHeight="1">
      <c r="A607" s="948" t="s">
        <v>8536</v>
      </c>
      <c r="B607" s="949">
        <v>8435596608590</v>
      </c>
      <c r="C607" s="950"/>
      <c r="D607" s="950"/>
      <c r="E607" s="951" t="s">
        <v>8537</v>
      </c>
      <c r="F607" s="952" t="s">
        <v>8538</v>
      </c>
      <c r="G607" s="953" t="s">
        <v>5712</v>
      </c>
      <c r="H607" s="954">
        <v>1007.9659799999999</v>
      </c>
      <c r="I607" s="954">
        <f>Tabla1[[#This Row],[PVP (SIN IVA)]]-(Tabla1[[#This Row],[PVP (SIN IVA)]]*0.4)</f>
        <v>604.77958799999988</v>
      </c>
      <c r="J607" s="951" t="s">
        <v>6702</v>
      </c>
      <c r="K607" s="951" t="s">
        <v>8539</v>
      </c>
      <c r="L607" s="951" t="s">
        <v>8540</v>
      </c>
      <c r="M607" s="955" t="s">
        <v>6554</v>
      </c>
    </row>
    <row r="608" spans="1:13" ht="15" customHeight="1">
      <c r="A608" s="948" t="s">
        <v>4134</v>
      </c>
      <c r="B608" s="949">
        <v>8435596604929</v>
      </c>
      <c r="C608" s="950"/>
      <c r="D608" s="950"/>
      <c r="E608" s="951" t="s">
        <v>4135</v>
      </c>
      <c r="F608" s="952" t="s">
        <v>4136</v>
      </c>
      <c r="G608" s="953" t="s">
        <v>5712</v>
      </c>
      <c r="H608" s="954">
        <v>1007.9659799999999</v>
      </c>
      <c r="I608" s="954">
        <f>Tabla1[[#This Row],[PVP (SIN IVA)]]-(Tabla1[[#This Row],[PVP (SIN IVA)]]*0.4)</f>
        <v>604.77958799999988</v>
      </c>
      <c r="J608" s="951" t="s">
        <v>6702</v>
      </c>
      <c r="K608" s="951" t="s">
        <v>8541</v>
      </c>
      <c r="L608" s="951" t="s">
        <v>8542</v>
      </c>
      <c r="M608" s="955" t="s">
        <v>6554</v>
      </c>
    </row>
    <row r="609" spans="1:13" ht="15" customHeight="1">
      <c r="A609" s="948" t="s">
        <v>4217</v>
      </c>
      <c r="B609" s="949">
        <v>8435596605421</v>
      </c>
      <c r="C609" s="950"/>
      <c r="D609" s="950"/>
      <c r="E609" s="951" t="s">
        <v>8543</v>
      </c>
      <c r="F609" s="952" t="s">
        <v>4219</v>
      </c>
      <c r="G609" s="953" t="s">
        <v>5712</v>
      </c>
      <c r="H609" s="954">
        <v>1007.9659799999999</v>
      </c>
      <c r="I609" s="954">
        <f>Tabla1[[#This Row],[PVP (SIN IVA)]]-(Tabla1[[#This Row],[PVP (SIN IVA)]]*0.4)</f>
        <v>604.77958799999988</v>
      </c>
      <c r="J609" s="951" t="s">
        <v>6702</v>
      </c>
      <c r="K609" s="951" t="s">
        <v>8544</v>
      </c>
      <c r="L609" s="951" t="s">
        <v>8545</v>
      </c>
      <c r="M609" s="955" t="s">
        <v>6554</v>
      </c>
    </row>
    <row r="610" spans="1:13" ht="15" customHeight="1">
      <c r="A610" s="948" t="s">
        <v>4220</v>
      </c>
      <c r="B610" s="949">
        <v>8435596605438</v>
      </c>
      <c r="C610" s="950"/>
      <c r="D610" s="950"/>
      <c r="E610" s="951" t="s">
        <v>4221</v>
      </c>
      <c r="F610" s="952" t="s">
        <v>4219</v>
      </c>
      <c r="G610" s="953" t="s">
        <v>5712</v>
      </c>
      <c r="H610" s="954">
        <v>1007.9659799999999</v>
      </c>
      <c r="I610" s="954">
        <f>Tabla1[[#This Row],[PVP (SIN IVA)]]-(Tabla1[[#This Row],[PVP (SIN IVA)]]*0.4)</f>
        <v>604.77958799999988</v>
      </c>
      <c r="J610" s="951" t="s">
        <v>6702</v>
      </c>
      <c r="K610" s="951" t="s">
        <v>8546</v>
      </c>
      <c r="L610" s="951" t="s">
        <v>8547</v>
      </c>
      <c r="M610" s="955" t="s">
        <v>6554</v>
      </c>
    </row>
    <row r="611" spans="1:13" ht="15" customHeight="1">
      <c r="A611" s="948" t="s">
        <v>2594</v>
      </c>
      <c r="B611" s="949">
        <v>8435596604585</v>
      </c>
      <c r="C611" s="950" t="s">
        <v>2594</v>
      </c>
      <c r="D611" s="950"/>
      <c r="E611" s="951" t="s">
        <v>2593</v>
      </c>
      <c r="F611" s="952" t="s">
        <v>8548</v>
      </c>
      <c r="G611" s="953" t="s">
        <v>6645</v>
      </c>
      <c r="H611" s="954">
        <v>49.371250000000003</v>
      </c>
      <c r="I611" s="954">
        <f>Tabla1[[#This Row],[PVP (SIN IVA)]]-(Tabla1[[#This Row],[PVP (SIN IVA)]]*0.4)</f>
        <v>29.62275</v>
      </c>
      <c r="J611" s="951" t="s">
        <v>6589</v>
      </c>
      <c r="K611" s="951" t="s">
        <v>8549</v>
      </c>
      <c r="L611" s="951" t="s">
        <v>8550</v>
      </c>
      <c r="M611" s="955" t="s">
        <v>6554</v>
      </c>
    </row>
    <row r="612" spans="1:13" ht="15" customHeight="1">
      <c r="A612" s="948" t="s">
        <v>3065</v>
      </c>
      <c r="B612" s="949">
        <v>8435596628284</v>
      </c>
      <c r="C612" s="950"/>
      <c r="D612" s="950"/>
      <c r="E612" s="951" t="s">
        <v>8551</v>
      </c>
      <c r="F612" s="952" t="s">
        <v>1893</v>
      </c>
      <c r="G612" s="953" t="s">
        <v>7038</v>
      </c>
      <c r="H612" s="954">
        <v>327.12024999999994</v>
      </c>
      <c r="I612" s="954">
        <f>Tabla1[[#This Row],[PVP (SIN IVA)]]-(Tabla1[[#This Row],[PVP (SIN IVA)]]*0.4)</f>
        <v>196.27214999999995</v>
      </c>
      <c r="J612" s="951" t="s">
        <v>1935</v>
      </c>
      <c r="K612" s="951" t="s">
        <v>8552</v>
      </c>
      <c r="L612" s="951" t="s">
        <v>8553</v>
      </c>
      <c r="M612" s="955" t="s">
        <v>6554</v>
      </c>
    </row>
    <row r="613" spans="1:13" ht="15" customHeight="1">
      <c r="A613" s="948" t="s">
        <v>2877</v>
      </c>
      <c r="B613" s="949">
        <v>8435596607555</v>
      </c>
      <c r="C613" s="950"/>
      <c r="D613" s="950"/>
      <c r="E613" s="951" t="s">
        <v>8554</v>
      </c>
      <c r="F613" s="952" t="s">
        <v>8555</v>
      </c>
      <c r="G613" s="953" t="s">
        <v>7038</v>
      </c>
      <c r="H613" s="954">
        <v>568.50534000000005</v>
      </c>
      <c r="I613" s="954">
        <f>Tabla1[[#This Row],[PVP (SIN IVA)]]-(Tabla1[[#This Row],[PVP (SIN IVA)]]*0.4)</f>
        <v>341.10320400000001</v>
      </c>
      <c r="J613" s="951" t="s">
        <v>6560</v>
      </c>
      <c r="K613" s="951" t="s">
        <v>8556</v>
      </c>
      <c r="L613" s="951" t="s">
        <v>8557</v>
      </c>
      <c r="M613" s="955" t="s">
        <v>6554</v>
      </c>
    </row>
    <row r="614" spans="1:13" ht="15" customHeight="1">
      <c r="A614" s="948" t="s">
        <v>6201</v>
      </c>
      <c r="B614" s="949" t="s">
        <v>8558</v>
      </c>
      <c r="C614" s="950"/>
      <c r="D614" s="968"/>
      <c r="E614" s="951"/>
      <c r="F614" s="952" t="s">
        <v>8559</v>
      </c>
      <c r="G614" s="953" t="s">
        <v>7038</v>
      </c>
      <c r="H614" s="954">
        <v>510.55523999999997</v>
      </c>
      <c r="I614" s="954">
        <f>Tabla1[[#This Row],[PVP (SIN IVA)]]-(Tabla1[[#This Row],[PVP (SIN IVA)]]*0.4)</f>
        <v>306.33314399999995</v>
      </c>
      <c r="J614" s="951" t="s">
        <v>8560</v>
      </c>
      <c r="K614" s="951"/>
      <c r="L614" s="951"/>
      <c r="M614" s="955" t="s">
        <v>6554</v>
      </c>
    </row>
    <row r="615" spans="1:13" ht="15" customHeight="1">
      <c r="A615" s="948" t="s">
        <v>8561</v>
      </c>
      <c r="B615" s="949" t="s">
        <v>8562</v>
      </c>
      <c r="C615" s="950"/>
      <c r="D615" s="968"/>
      <c r="E615" s="951" t="s">
        <v>8563</v>
      </c>
      <c r="F615" s="952" t="s">
        <v>8564</v>
      </c>
      <c r="G615" s="953" t="s">
        <v>7038</v>
      </c>
      <c r="H615" s="954">
        <v>601.19410591143605</v>
      </c>
      <c r="I615" s="954">
        <f>Tabla1[[#This Row],[PVP (SIN IVA)]]-(Tabla1[[#This Row],[PVP (SIN IVA)]]*0.4)</f>
        <v>360.71646354686163</v>
      </c>
      <c r="J615" s="951" t="s">
        <v>8565</v>
      </c>
      <c r="K615" s="951" t="s">
        <v>8566</v>
      </c>
      <c r="L615" s="951" t="s">
        <v>8557</v>
      </c>
      <c r="M615" s="955" t="s">
        <v>6554</v>
      </c>
    </row>
    <row r="616" spans="1:13" ht="15" customHeight="1">
      <c r="A616" s="948" t="s">
        <v>8567</v>
      </c>
      <c r="B616" s="949">
        <v>8435596608699</v>
      </c>
      <c r="C616" s="950"/>
      <c r="D616" s="950"/>
      <c r="E616" s="951" t="s">
        <v>8568</v>
      </c>
      <c r="F616" s="952" t="s">
        <v>8569</v>
      </c>
      <c r="G616" s="953" t="s">
        <v>7038</v>
      </c>
      <c r="H616" s="954">
        <v>594.74862000000007</v>
      </c>
      <c r="I616" s="954">
        <f>Tabla1[[#This Row],[PVP (SIN IVA)]]-(Tabla1[[#This Row],[PVP (SIN IVA)]]*0.4)</f>
        <v>356.84917200000007</v>
      </c>
      <c r="J616" s="951" t="s">
        <v>6560</v>
      </c>
      <c r="K616" s="951" t="s">
        <v>8570</v>
      </c>
      <c r="L616" s="951" t="s">
        <v>8571</v>
      </c>
      <c r="M616" s="955" t="s">
        <v>6554</v>
      </c>
    </row>
    <row r="617" spans="1:13" ht="15" customHeight="1">
      <c r="A617" s="948" t="s">
        <v>8572</v>
      </c>
      <c r="B617" s="949">
        <v>8435596603366</v>
      </c>
      <c r="C617" s="950"/>
      <c r="D617" s="950"/>
      <c r="E617" s="951" t="s">
        <v>8573</v>
      </c>
      <c r="F617" s="952" t="s">
        <v>8574</v>
      </c>
      <c r="G617" s="953" t="s">
        <v>7038</v>
      </c>
      <c r="H617" s="954">
        <v>384.34518000000003</v>
      </c>
      <c r="I617" s="954">
        <f>Tabla1[[#This Row],[PVP (SIN IVA)]]-(Tabla1[[#This Row],[PVP (SIN IVA)]]*0.4)</f>
        <v>230.60710800000001</v>
      </c>
      <c r="J617" s="951" t="s">
        <v>6702</v>
      </c>
      <c r="K617" s="951" t="s">
        <v>8575</v>
      </c>
      <c r="L617" s="951" t="s">
        <v>8576</v>
      </c>
      <c r="M617" s="955" t="s">
        <v>6554</v>
      </c>
    </row>
    <row r="618" spans="1:13" ht="15" customHeight="1">
      <c r="A618" s="948" t="s">
        <v>3949</v>
      </c>
      <c r="B618" s="949">
        <v>8435596603427</v>
      </c>
      <c r="C618" s="950"/>
      <c r="D618" s="950"/>
      <c r="E618" s="951" t="s">
        <v>3950</v>
      </c>
      <c r="F618" s="952" t="s">
        <v>8577</v>
      </c>
      <c r="G618" s="953" t="s">
        <v>7038</v>
      </c>
      <c r="H618" s="954">
        <v>384.34781628138882</v>
      </c>
      <c r="I618" s="954">
        <f>Tabla1[[#This Row],[PVP (SIN IVA)]]-(Tabla1[[#This Row],[PVP (SIN IVA)]]*0.4)</f>
        <v>230.60868976883327</v>
      </c>
      <c r="J618" s="951" t="s">
        <v>6702</v>
      </c>
      <c r="K618" s="951" t="s">
        <v>8578</v>
      </c>
      <c r="L618" s="951" t="s">
        <v>8579</v>
      </c>
      <c r="M618" s="955" t="s">
        <v>6554</v>
      </c>
    </row>
    <row r="619" spans="1:13" ht="15" customHeight="1">
      <c r="A619" s="948" t="s">
        <v>3946</v>
      </c>
      <c r="B619" s="949">
        <v>8435596603410</v>
      </c>
      <c r="C619" s="950"/>
      <c r="D619" s="950"/>
      <c r="E619" s="951" t="s">
        <v>3947</v>
      </c>
      <c r="F619" s="952" t="s">
        <v>8580</v>
      </c>
      <c r="G619" s="953" t="s">
        <v>7038</v>
      </c>
      <c r="H619" s="954">
        <v>384.34781628138882</v>
      </c>
      <c r="I619" s="954">
        <f>Tabla1[[#This Row],[PVP (SIN IVA)]]-(Tabla1[[#This Row],[PVP (SIN IVA)]]*0.4)</f>
        <v>230.60868976883327</v>
      </c>
      <c r="J619" s="951" t="s">
        <v>6702</v>
      </c>
      <c r="K619" s="951" t="s">
        <v>8581</v>
      </c>
      <c r="L619" s="951" t="s">
        <v>8582</v>
      </c>
      <c r="M619" s="955" t="s">
        <v>6554</v>
      </c>
    </row>
    <row r="620" spans="1:13" ht="15" customHeight="1">
      <c r="A620" s="948" t="s">
        <v>8583</v>
      </c>
      <c r="B620" s="970" t="s">
        <v>8584</v>
      </c>
      <c r="C620" s="950"/>
      <c r="D620" s="950"/>
      <c r="E620" s="951" t="s">
        <v>8585</v>
      </c>
      <c r="F620" s="952" t="s">
        <v>8586</v>
      </c>
      <c r="G620" s="953" t="s">
        <v>7038</v>
      </c>
      <c r="H620" s="954">
        <v>349.82657999999998</v>
      </c>
      <c r="I620" s="954">
        <f>Tabla1[[#This Row],[PVP (SIN IVA)]]-(Tabla1[[#This Row],[PVP (SIN IVA)]]*0.4)</f>
        <v>209.89594799999998</v>
      </c>
      <c r="J620" s="951" t="s">
        <v>6702</v>
      </c>
      <c r="K620" s="951" t="s">
        <v>8587</v>
      </c>
      <c r="L620" s="951" t="s">
        <v>8588</v>
      </c>
      <c r="M620" s="955" t="s">
        <v>6554</v>
      </c>
    </row>
    <row r="621" spans="1:13" ht="15" customHeight="1">
      <c r="A621" s="948" t="s">
        <v>8589</v>
      </c>
      <c r="B621" s="949">
        <v>8435596608705</v>
      </c>
      <c r="C621" s="950"/>
      <c r="D621" s="950"/>
      <c r="E621" s="951" t="s">
        <v>8585</v>
      </c>
      <c r="F621" s="952" t="s">
        <v>8586</v>
      </c>
      <c r="G621" s="953" t="s">
        <v>7038</v>
      </c>
      <c r="H621" s="954">
        <v>349.82657999999998</v>
      </c>
      <c r="I621" s="954">
        <f>Tabla1[[#This Row],[PVP (SIN IVA)]]-(Tabla1[[#This Row],[PVP (SIN IVA)]]*0.4)</f>
        <v>209.89594799999998</v>
      </c>
      <c r="J621" s="951" t="s">
        <v>6702</v>
      </c>
      <c r="K621" s="951" t="s">
        <v>8587</v>
      </c>
      <c r="L621" s="951" t="s">
        <v>8588</v>
      </c>
      <c r="M621" s="955" t="s">
        <v>6554</v>
      </c>
    </row>
    <row r="622" spans="1:13" ht="15" customHeight="1">
      <c r="A622" s="948" t="s">
        <v>8590</v>
      </c>
      <c r="B622" s="949">
        <v>8435596608712</v>
      </c>
      <c r="C622" s="950"/>
      <c r="D622" s="950"/>
      <c r="E622" s="951" t="s">
        <v>8591</v>
      </c>
      <c r="F622" s="952" t="s">
        <v>8592</v>
      </c>
      <c r="G622" s="953" t="s">
        <v>7038</v>
      </c>
      <c r="H622" s="954">
        <v>384.34781628138882</v>
      </c>
      <c r="I622" s="954">
        <f>Tabla1[[#This Row],[PVP (SIN IVA)]]-(Tabla1[[#This Row],[PVP (SIN IVA)]]*0.4)</f>
        <v>230.60868976883327</v>
      </c>
      <c r="J622" s="951" t="s">
        <v>6702</v>
      </c>
      <c r="K622" s="951" t="s">
        <v>8593</v>
      </c>
      <c r="L622" s="951" t="s">
        <v>8594</v>
      </c>
      <c r="M622" s="955" t="s">
        <v>6554</v>
      </c>
    </row>
    <row r="623" spans="1:13" ht="15" customHeight="1">
      <c r="A623" s="948" t="s">
        <v>3943</v>
      </c>
      <c r="B623" s="949">
        <v>8435596603403</v>
      </c>
      <c r="C623" s="950"/>
      <c r="D623" s="950"/>
      <c r="E623" s="951" t="s">
        <v>3944</v>
      </c>
      <c r="F623" s="952" t="s">
        <v>8595</v>
      </c>
      <c r="G623" s="953" t="s">
        <v>7038</v>
      </c>
      <c r="H623" s="954">
        <v>22.86</v>
      </c>
      <c r="I623" s="954">
        <f>Tabla1[[#This Row],[PVP (SIN IVA)]]-(Tabla1[[#This Row],[PVP (SIN IVA)]]*0.4)</f>
        <v>13.715999999999999</v>
      </c>
      <c r="J623" s="951" t="s">
        <v>6702</v>
      </c>
      <c r="K623" s="951" t="s">
        <v>8596</v>
      </c>
      <c r="L623" s="951" t="s">
        <v>8597</v>
      </c>
      <c r="M623" s="955" t="s">
        <v>6554</v>
      </c>
    </row>
    <row r="624" spans="1:13" ht="15" customHeight="1">
      <c r="A624" s="948" t="s">
        <v>2857</v>
      </c>
      <c r="B624" s="949">
        <v>8435596607579</v>
      </c>
      <c r="C624" s="950"/>
      <c r="D624" s="950"/>
      <c r="E624" s="951" t="s">
        <v>2856</v>
      </c>
      <c r="F624" s="952" t="s">
        <v>8598</v>
      </c>
      <c r="G624" s="953" t="s">
        <v>7038</v>
      </c>
      <c r="H624" s="954">
        <v>201.19086000000004</v>
      </c>
      <c r="I624" s="954">
        <f>Tabla1[[#This Row],[PVP (SIN IVA)]]-(Tabla1[[#This Row],[PVP (SIN IVA)]]*0.4)</f>
        <v>120.71451600000002</v>
      </c>
      <c r="J624" s="951" t="s">
        <v>6560</v>
      </c>
      <c r="K624" s="951" t="s">
        <v>8599</v>
      </c>
      <c r="L624" s="951" t="s">
        <v>8600</v>
      </c>
      <c r="M624" s="955" t="s">
        <v>6554</v>
      </c>
    </row>
    <row r="625" spans="1:13" ht="15" customHeight="1">
      <c r="A625" s="957" t="s">
        <v>8601</v>
      </c>
      <c r="B625" s="958" t="s">
        <v>8602</v>
      </c>
      <c r="C625" s="959"/>
      <c r="D625" s="959"/>
      <c r="E625" s="951" t="s">
        <v>8603</v>
      </c>
      <c r="F625" s="952" t="s">
        <v>8604</v>
      </c>
      <c r="G625" s="953" t="s">
        <v>5712</v>
      </c>
      <c r="H625" s="954">
        <v>18.033999999999999</v>
      </c>
      <c r="I625" s="954">
        <f>Tabla1[[#This Row],[PVP (SIN IVA)]]-(Tabla1[[#This Row],[PVP (SIN IVA)]]*0.4)</f>
        <v>10.820399999999999</v>
      </c>
      <c r="J625" s="960" t="s">
        <v>6567</v>
      </c>
      <c r="K625" s="951" t="str">
        <f>_xlfn.CONCAT(A625,F625,J625,)</f>
        <v>6305111-Q0001Conjunto de cerradura auxiliar superior de puerta traseraT1/T2</v>
      </c>
      <c r="L625" s="951"/>
      <c r="M625" s="955" t="s">
        <v>6554</v>
      </c>
    </row>
    <row r="626" spans="1:13" ht="15" customHeight="1">
      <c r="A626" s="957" t="s">
        <v>8605</v>
      </c>
      <c r="B626" s="958" t="s">
        <v>8606</v>
      </c>
      <c r="C626" s="959"/>
      <c r="D626" s="959"/>
      <c r="E626" s="951" t="s">
        <v>8607</v>
      </c>
      <c r="F626" s="952" t="s">
        <v>8608</v>
      </c>
      <c r="G626" s="953" t="s">
        <v>5712</v>
      </c>
      <c r="H626" s="954">
        <v>167.0685</v>
      </c>
      <c r="I626" s="954">
        <f>Tabla1[[#This Row],[PVP (SIN IVA)]]-(Tabla1[[#This Row],[PVP (SIN IVA)]]*0.4)</f>
        <v>100.2411</v>
      </c>
      <c r="J626" s="951" t="s">
        <v>6567</v>
      </c>
      <c r="K626" s="951" t="str">
        <f>_xlfn.CONCAT(A626,F626,J626,)</f>
        <v>6305123-Q0004Conjunto de cerradura de puerta trasera derecha (control central)T1/T2</v>
      </c>
      <c r="L626" s="951"/>
      <c r="M626" s="955" t="s">
        <v>6554</v>
      </c>
    </row>
    <row r="627" spans="1:13" ht="15" customHeight="1">
      <c r="A627" s="957" t="s">
        <v>8609</v>
      </c>
      <c r="B627" s="958" t="s">
        <v>8610</v>
      </c>
      <c r="C627" s="959"/>
      <c r="D627" s="959"/>
      <c r="E627" s="951" t="s">
        <v>8611</v>
      </c>
      <c r="F627" s="952" t="s">
        <v>8612</v>
      </c>
      <c r="G627" s="953" t="s">
        <v>5712</v>
      </c>
      <c r="H627" s="954">
        <v>60.579000000000001</v>
      </c>
      <c r="I627" s="954">
        <f>Tabla1[[#This Row],[PVP (SIN IVA)]]-(Tabla1[[#This Row],[PVP (SIN IVA)]]*0.4)</f>
        <v>36.3474</v>
      </c>
      <c r="J627" s="960" t="s">
        <v>6629</v>
      </c>
      <c r="K627" s="951" t="str">
        <f>_xlfn.CONCAT(A627,F627,J627,)</f>
        <v>6305123-Q0001Conjunto de cerradura de puerta trasera derecha (mecánica)T1</v>
      </c>
      <c r="L627" s="951"/>
      <c r="M627" s="955" t="s">
        <v>6554</v>
      </c>
    </row>
    <row r="628" spans="1:13" ht="15" customHeight="1">
      <c r="A628" s="957" t="s">
        <v>8613</v>
      </c>
      <c r="B628" s="958" t="s">
        <v>8614</v>
      </c>
      <c r="C628" s="959"/>
      <c r="D628" s="959"/>
      <c r="E628" s="951" t="s">
        <v>8615</v>
      </c>
      <c r="F628" s="952" t="s">
        <v>8616</v>
      </c>
      <c r="G628" s="953" t="s">
        <v>5712</v>
      </c>
      <c r="H628" s="954">
        <v>4.4132499999999997</v>
      </c>
      <c r="I628" s="954">
        <f>Tabla1[[#This Row],[PVP (SIN IVA)]]-(Tabla1[[#This Row],[PVP (SIN IVA)]]*0.4)</f>
        <v>2.6479499999999998</v>
      </c>
      <c r="J628" s="960" t="s">
        <v>6567</v>
      </c>
      <c r="K628" s="951" t="str">
        <f>_xlfn.CONCAT(A628,F628,J628,)</f>
        <v>6305124-Q0001Conjunto de cerradura de puerta trasera izquierdaT1/T2</v>
      </c>
      <c r="L628" s="951"/>
      <c r="M628" s="955" t="s">
        <v>6554</v>
      </c>
    </row>
    <row r="629" spans="1:13" ht="15" customHeight="1">
      <c r="A629" s="948" t="s">
        <v>2828</v>
      </c>
      <c r="B629" s="949">
        <v>8435596603502</v>
      </c>
      <c r="C629" s="950"/>
      <c r="D629" s="950"/>
      <c r="E629" s="951" t="s">
        <v>2827</v>
      </c>
      <c r="F629" s="952" t="s">
        <v>8617</v>
      </c>
      <c r="G629" s="953" t="s">
        <v>5713</v>
      </c>
      <c r="H629" s="954">
        <v>104.12936963368857</v>
      </c>
      <c r="I629" s="954">
        <f>Tabla1[[#This Row],[PVP (SIN IVA)]]-(Tabla1[[#This Row],[PVP (SIN IVA)]]*0.4)</f>
        <v>62.477621780213141</v>
      </c>
      <c r="J629" s="951" t="s">
        <v>6589</v>
      </c>
      <c r="K629" s="951" t="s">
        <v>8618</v>
      </c>
      <c r="L629" s="951" t="s">
        <v>8619</v>
      </c>
      <c r="M629" s="955" t="s">
        <v>6554</v>
      </c>
    </row>
    <row r="630" spans="1:13" ht="15" customHeight="1">
      <c r="A630" s="948" t="s">
        <v>8620</v>
      </c>
      <c r="B630" s="949">
        <v>8435596611798</v>
      </c>
      <c r="C630" s="950"/>
      <c r="D630" s="950"/>
      <c r="E630" s="951" t="s">
        <v>8621</v>
      </c>
      <c r="F630" s="952" t="s">
        <v>8622</v>
      </c>
      <c r="G630" s="953" t="s">
        <v>5712</v>
      </c>
      <c r="H630" s="954">
        <v>45.72</v>
      </c>
      <c r="I630" s="954">
        <f>Tabla1[[#This Row],[PVP (SIN IVA)]]-(Tabla1[[#This Row],[PVP (SIN IVA)]]*0.4)</f>
        <v>27.431999999999999</v>
      </c>
      <c r="J630" s="951" t="s">
        <v>1936</v>
      </c>
      <c r="K630" s="951" t="s">
        <v>8623</v>
      </c>
      <c r="L630" s="951" t="s">
        <v>8624</v>
      </c>
      <c r="M630" s="955" t="s">
        <v>6554</v>
      </c>
    </row>
    <row r="631" spans="1:13" ht="15" customHeight="1">
      <c r="A631" s="948" t="s">
        <v>8625</v>
      </c>
      <c r="B631" s="949">
        <v>8435596612627</v>
      </c>
      <c r="C631" s="950"/>
      <c r="D631" s="950"/>
      <c r="E631" s="951" t="s">
        <v>8626</v>
      </c>
      <c r="F631" s="952" t="s">
        <v>8627</v>
      </c>
      <c r="G631" s="953" t="s">
        <v>5712</v>
      </c>
      <c r="H631" s="954">
        <v>15.24</v>
      </c>
      <c r="I631" s="954">
        <f>Tabla1[[#This Row],[PVP (SIN IVA)]]-(Tabla1[[#This Row],[PVP (SIN IVA)]]*0.4)</f>
        <v>9.1440000000000001</v>
      </c>
      <c r="J631" s="951" t="s">
        <v>1936</v>
      </c>
      <c r="K631" s="951" t="s">
        <v>8628</v>
      </c>
      <c r="L631" s="951" t="s">
        <v>8629</v>
      </c>
      <c r="M631" s="955" t="s">
        <v>6554</v>
      </c>
    </row>
    <row r="632" spans="1:13" ht="15" customHeight="1">
      <c r="A632" s="957" t="s">
        <v>8630</v>
      </c>
      <c r="B632" s="958" t="s">
        <v>8631</v>
      </c>
      <c r="C632" s="959"/>
      <c r="D632" s="959"/>
      <c r="E632" s="951" t="s">
        <v>8632</v>
      </c>
      <c r="F632" s="952" t="s">
        <v>8633</v>
      </c>
      <c r="G632" s="953" t="s">
        <v>5712</v>
      </c>
      <c r="H632" s="954">
        <v>20.827999999999996</v>
      </c>
      <c r="I632" s="954">
        <f>Tabla1[[#This Row],[PVP (SIN IVA)]]-(Tabla1[[#This Row],[PVP (SIN IVA)]]*0.4)</f>
        <v>12.496799999999997</v>
      </c>
      <c r="J632" s="960" t="s">
        <v>6567</v>
      </c>
      <c r="K632" s="951" t="str">
        <f>_xlfn.CONCAT(A632,F632,J632,)</f>
        <v>5811100-Q0004Conjunto de cinturón de seguridad delanteroT1/T2</v>
      </c>
      <c r="L632" s="951"/>
      <c r="M632" s="955" t="s">
        <v>6554</v>
      </c>
    </row>
    <row r="633" spans="1:13" ht="15" customHeight="1">
      <c r="A633" s="948" t="s">
        <v>4087</v>
      </c>
      <c r="B633" s="949">
        <v>8435596604530</v>
      </c>
      <c r="C633" s="950"/>
      <c r="D633" s="950"/>
      <c r="E633" s="951" t="s">
        <v>2600</v>
      </c>
      <c r="F633" s="952" t="s">
        <v>8634</v>
      </c>
      <c r="G633" s="953" t="s">
        <v>6645</v>
      </c>
      <c r="H633" s="954">
        <v>3.6062956055572206</v>
      </c>
      <c r="I633" s="954">
        <f>Tabla1[[#This Row],[PVP (SIN IVA)]]-(Tabla1[[#This Row],[PVP (SIN IVA)]]*0.4)</f>
        <v>2.163777363334332</v>
      </c>
      <c r="J633" s="951" t="s">
        <v>6702</v>
      </c>
      <c r="K633" s="951" t="s">
        <v>8635</v>
      </c>
      <c r="L633" s="951" t="s">
        <v>8636</v>
      </c>
      <c r="M633" s="955" t="s">
        <v>6554</v>
      </c>
    </row>
    <row r="634" spans="1:13" ht="15" customHeight="1">
      <c r="A634" s="948" t="s">
        <v>8637</v>
      </c>
      <c r="B634" s="949">
        <v>8435596625030</v>
      </c>
      <c r="C634" s="950" t="s">
        <v>3326</v>
      </c>
      <c r="D634" s="950"/>
      <c r="E634" s="951" t="e">
        <v>#NAME?</v>
      </c>
      <c r="F634" s="952" t="s">
        <v>8638</v>
      </c>
      <c r="G634" s="953" t="s">
        <v>5712</v>
      </c>
      <c r="H634" s="954">
        <v>73.367036854371378</v>
      </c>
      <c r="I634" s="954">
        <f>Tabla1[[#This Row],[PVP (SIN IVA)]]-(Tabla1[[#This Row],[PVP (SIN IVA)]]*0.4)</f>
        <v>44.020222112622825</v>
      </c>
      <c r="J634" s="951" t="s">
        <v>1938</v>
      </c>
      <c r="K634" s="951" t="s">
        <v>8639</v>
      </c>
      <c r="L634" s="951" t="e">
        <v>#NAME?</v>
      </c>
      <c r="M634" s="955" t="s">
        <v>6554</v>
      </c>
    </row>
    <row r="635" spans="1:13" ht="15" customHeight="1">
      <c r="A635" s="948" t="s">
        <v>8640</v>
      </c>
      <c r="B635" s="949">
        <v>8435596624309</v>
      </c>
      <c r="C635" s="950" t="s">
        <v>3422</v>
      </c>
      <c r="D635" s="950"/>
      <c r="E635" s="951" t="e">
        <v>#NAME?</v>
      </c>
      <c r="F635" s="952" t="s">
        <v>8641</v>
      </c>
      <c r="G635" s="953" t="s">
        <v>5713</v>
      </c>
      <c r="H635" s="954">
        <v>57.237242504409181</v>
      </c>
      <c r="I635" s="954">
        <f>Tabla1[[#This Row],[PVP (SIN IVA)]]-(Tabla1[[#This Row],[PVP (SIN IVA)]]*0.4)</f>
        <v>34.342345502645507</v>
      </c>
      <c r="J635" s="951" t="s">
        <v>1938</v>
      </c>
      <c r="K635" s="951" t="s">
        <v>8642</v>
      </c>
      <c r="L635" s="951" t="e">
        <v>#NAME?</v>
      </c>
      <c r="M635" s="955" t="s">
        <v>6554</v>
      </c>
    </row>
    <row r="636" spans="1:13" ht="15" customHeight="1">
      <c r="A636" s="957" t="s">
        <v>8643</v>
      </c>
      <c r="B636" s="958" t="s">
        <v>8644</v>
      </c>
      <c r="C636" s="959"/>
      <c r="D636" s="959"/>
      <c r="E636" s="951" t="s">
        <v>8645</v>
      </c>
      <c r="F636" s="952" t="s">
        <v>8646</v>
      </c>
      <c r="G636" s="953" t="s">
        <v>5712</v>
      </c>
      <c r="H636" s="954">
        <v>19.526250000000005</v>
      </c>
      <c r="I636" s="954">
        <f>Tabla1[[#This Row],[PVP (SIN IVA)]]-(Tabla1[[#This Row],[PVP (SIN IVA)]]*0.4)</f>
        <v>11.715750000000003</v>
      </c>
      <c r="J636" s="951" t="s">
        <v>6567</v>
      </c>
      <c r="K636" s="951" t="str">
        <f>_xlfn.CONCAT(A636,F636,J636,)</f>
        <v>5301520-Q0001-DYConjunto de columna derecha del travesaño del radiadorT1/T2</v>
      </c>
      <c r="L636" s="951"/>
      <c r="M636" s="955" t="s">
        <v>6554</v>
      </c>
    </row>
    <row r="637" spans="1:13" ht="15" customHeight="1">
      <c r="A637" s="957" t="s">
        <v>8647</v>
      </c>
      <c r="B637" s="958" t="s">
        <v>8648</v>
      </c>
      <c r="C637" s="959"/>
      <c r="D637" s="959"/>
      <c r="E637" s="951" t="s">
        <v>8649</v>
      </c>
      <c r="F637" s="952" t="s">
        <v>8650</v>
      </c>
      <c r="G637" s="953" t="s">
        <v>5712</v>
      </c>
      <c r="H637" s="954">
        <v>19.526250000000005</v>
      </c>
      <c r="I637" s="954">
        <f>Tabla1[[#This Row],[PVP (SIN IVA)]]-(Tabla1[[#This Row],[PVP (SIN IVA)]]*0.4)</f>
        <v>11.715750000000003</v>
      </c>
      <c r="J637" s="951" t="s">
        <v>6567</v>
      </c>
      <c r="K637" s="951" t="str">
        <f>_xlfn.CONCAT(A637,F637,J637,)</f>
        <v>5301510-Q0001-DYConjunto de columna izquierda del travesaño del radiadorT1/T2</v>
      </c>
      <c r="L637" s="951"/>
      <c r="M637" s="955" t="s">
        <v>6554</v>
      </c>
    </row>
    <row r="638" spans="1:13" ht="15" customHeight="1">
      <c r="A638" s="948" t="s">
        <v>3929</v>
      </c>
      <c r="B638" s="949">
        <v>8435596603328</v>
      </c>
      <c r="C638" s="950"/>
      <c r="D638" s="950"/>
      <c r="E638" s="951" t="s">
        <v>2875</v>
      </c>
      <c r="F638" s="952" t="s">
        <v>8651</v>
      </c>
      <c r="G638" s="953" t="s">
        <v>7038</v>
      </c>
      <c r="H638" s="954">
        <v>294.58019049057265</v>
      </c>
      <c r="I638" s="954">
        <f>Tabla1[[#This Row],[PVP (SIN IVA)]]-(Tabla1[[#This Row],[PVP (SIN IVA)]]*0.4)</f>
        <v>176.74811429434357</v>
      </c>
      <c r="J638" s="951" t="s">
        <v>6702</v>
      </c>
      <c r="K638" s="951" t="s">
        <v>8652</v>
      </c>
      <c r="L638" s="951" t="s">
        <v>8653</v>
      </c>
      <c r="M638" s="955" t="s">
        <v>6554</v>
      </c>
    </row>
    <row r="639" spans="1:13" ht="15" customHeight="1">
      <c r="A639" s="948" t="s">
        <v>6327</v>
      </c>
      <c r="B639" s="949" t="s">
        <v>8654</v>
      </c>
      <c r="C639" s="950"/>
      <c r="D639" s="968"/>
      <c r="E639" s="951" t="s">
        <v>6066</v>
      </c>
      <c r="F639" s="952" t="s">
        <v>8655</v>
      </c>
      <c r="G639" s="953" t="s">
        <v>7038</v>
      </c>
      <c r="H639" s="954">
        <v>543.65525000000002</v>
      </c>
      <c r="I639" s="954">
        <f>Tabla1[[#This Row],[PVP (SIN IVA)]]-(Tabla1[[#This Row],[PVP (SIN IVA)]]*0.4)</f>
        <v>326.19315</v>
      </c>
      <c r="J639" s="951" t="s">
        <v>6052</v>
      </c>
      <c r="K639" s="951"/>
      <c r="L639" s="951"/>
      <c r="M639" s="955" t="s">
        <v>6554</v>
      </c>
    </row>
    <row r="640" spans="1:13" ht="15" customHeight="1">
      <c r="A640" s="948" t="s">
        <v>2876</v>
      </c>
      <c r="B640" s="949">
        <v>8435596607562</v>
      </c>
      <c r="C640" s="950"/>
      <c r="D640" s="950"/>
      <c r="E640" s="951" t="s">
        <v>8656</v>
      </c>
      <c r="F640" s="952" t="s">
        <v>8657</v>
      </c>
      <c r="G640" s="953" t="s">
        <v>7038</v>
      </c>
      <c r="H640" s="954">
        <v>605.3454999999999</v>
      </c>
      <c r="I640" s="954">
        <f>Tabla1[[#This Row],[PVP (SIN IVA)]]-(Tabla1[[#This Row],[PVP (SIN IVA)]]*0.4)</f>
        <v>363.20729999999992</v>
      </c>
      <c r="J640" s="951" t="s">
        <v>6560</v>
      </c>
      <c r="K640" s="951" t="s">
        <v>8658</v>
      </c>
      <c r="L640" s="951" t="s">
        <v>8659</v>
      </c>
      <c r="M640" s="955" t="s">
        <v>6554</v>
      </c>
    </row>
    <row r="641" spans="1:13" ht="15" customHeight="1">
      <c r="A641" s="957" t="s">
        <v>8660</v>
      </c>
      <c r="B641" s="958" t="s">
        <v>8661</v>
      </c>
      <c r="C641" s="959"/>
      <c r="D641" s="959"/>
      <c r="E641" s="951" t="s">
        <v>8662</v>
      </c>
      <c r="F641" s="952" t="s">
        <v>8663</v>
      </c>
      <c r="G641" s="953" t="s">
        <v>5712</v>
      </c>
      <c r="H641" s="954">
        <v>30.162500000000001</v>
      </c>
      <c r="I641" s="954">
        <f>Tabla1[[#This Row],[PVP (SIN IVA)]]-(Tabla1[[#This Row],[PVP (SIN IVA)]]*0.4)</f>
        <v>18.0975</v>
      </c>
      <c r="J641" s="960" t="s">
        <v>6567</v>
      </c>
      <c r="K641" s="951" t="str">
        <f>_xlfn.CONCAT(A641,F641,J641,)</f>
        <v>6309040-Q0001Conjunto de correa de retención de puerta trasera derechaT1/T2</v>
      </c>
      <c r="L641" s="951"/>
      <c r="M641" s="955" t="s">
        <v>6554</v>
      </c>
    </row>
    <row r="642" spans="1:13" ht="15" customHeight="1">
      <c r="A642" s="957" t="s">
        <v>8664</v>
      </c>
      <c r="B642" s="958" t="s">
        <v>8665</v>
      </c>
      <c r="C642" s="959"/>
      <c r="D642" s="959"/>
      <c r="E642" s="951" t="s">
        <v>8666</v>
      </c>
      <c r="F642" s="952" t="s">
        <v>8667</v>
      </c>
      <c r="G642" s="953" t="s">
        <v>5712</v>
      </c>
      <c r="H642" s="954">
        <v>29.273500000000002</v>
      </c>
      <c r="I642" s="954">
        <f>Tabla1[[#This Row],[PVP (SIN IVA)]]-(Tabla1[[#This Row],[PVP (SIN IVA)]]*0.4)</f>
        <v>17.5641</v>
      </c>
      <c r="J642" s="960" t="s">
        <v>6567</v>
      </c>
      <c r="K642" s="951" t="str">
        <f>_xlfn.CONCAT(A642,F642,J642,)</f>
        <v>6309010-Q0001Conjunto de correa de retención de puerta trasera izquierdaT1/T2</v>
      </c>
      <c r="L642" s="951"/>
      <c r="M642" s="955" t="s">
        <v>6554</v>
      </c>
    </row>
    <row r="643" spans="1:13" ht="15" customHeight="1">
      <c r="A643" s="957" t="s">
        <v>8668</v>
      </c>
      <c r="B643" s="958" t="s">
        <v>8669</v>
      </c>
      <c r="C643" s="959"/>
      <c r="D643" s="959"/>
      <c r="E643" s="951" t="s">
        <v>8670</v>
      </c>
      <c r="F643" s="952" t="s">
        <v>8671</v>
      </c>
      <c r="G643" s="953" t="s">
        <v>5712</v>
      </c>
      <c r="H643" s="954">
        <v>6.2865000000000002</v>
      </c>
      <c r="I643" s="954">
        <f>Tabla1[[#This Row],[PVP (SIN IVA)]]-(Tabla1[[#This Row],[PVP (SIN IVA)]]*0.4)</f>
        <v>3.7719</v>
      </c>
      <c r="J643" s="960" t="s">
        <v>6567</v>
      </c>
      <c r="K643" s="951" t="str">
        <f>_xlfn.CONCAT(A643,F643,J643,)</f>
        <v>2101510-Q0001Conjunto de correa de unión de batería de alimentaciónT1/T2</v>
      </c>
      <c r="L643" s="951"/>
      <c r="M643" s="955" t="s">
        <v>6554</v>
      </c>
    </row>
    <row r="644" spans="1:13" ht="15" customHeight="1">
      <c r="A644" s="957" t="s">
        <v>8672</v>
      </c>
      <c r="B644" s="958" t="s">
        <v>8673</v>
      </c>
      <c r="C644" s="959"/>
      <c r="D644" s="959"/>
      <c r="E644" s="951" t="s">
        <v>8674</v>
      </c>
      <c r="F644" s="952" t="s">
        <v>8675</v>
      </c>
      <c r="G644" s="953" t="s">
        <v>5712</v>
      </c>
      <c r="H644" s="954">
        <v>28.638499999999997</v>
      </c>
      <c r="I644" s="954">
        <f>Tabla1[[#This Row],[PVP (SIN IVA)]]-(Tabla1[[#This Row],[PVP (SIN IVA)]]*0.4)</f>
        <v>17.183099999999996</v>
      </c>
      <c r="J644" s="960" t="s">
        <v>6567</v>
      </c>
      <c r="K644" s="951" t="str">
        <f>_xlfn.CONCAT(A644,F644,J644,)</f>
        <v>3102010-Q0004Conjunto de cubierta de ruedaT1/T2</v>
      </c>
      <c r="L644" s="951"/>
      <c r="M644" s="955" t="s">
        <v>6554</v>
      </c>
    </row>
    <row r="645" spans="1:13" ht="15" customHeight="1">
      <c r="A645" s="948" t="s">
        <v>8676</v>
      </c>
      <c r="B645" s="949">
        <v>8435596612016</v>
      </c>
      <c r="C645" s="950"/>
      <c r="D645" s="950"/>
      <c r="E645" s="951" t="s">
        <v>8677</v>
      </c>
      <c r="F645" s="952" t="s">
        <v>8678</v>
      </c>
      <c r="G645" s="953" t="s">
        <v>5712</v>
      </c>
      <c r="H645" s="954">
        <v>26.67</v>
      </c>
      <c r="I645" s="954">
        <f>Tabla1[[#This Row],[PVP (SIN IVA)]]-(Tabla1[[#This Row],[PVP (SIN IVA)]]*0.4)</f>
        <v>16.002000000000002</v>
      </c>
      <c r="J645" s="951" t="s">
        <v>1936</v>
      </c>
      <c r="K645" s="951" t="s">
        <v>8679</v>
      </c>
      <c r="L645" s="951" t="s">
        <v>8680</v>
      </c>
      <c r="M645" s="955" t="s">
        <v>6554</v>
      </c>
    </row>
    <row r="646" spans="1:13" ht="15" customHeight="1">
      <c r="A646" s="948" t="s">
        <v>8681</v>
      </c>
      <c r="B646" s="949">
        <v>8435596612009</v>
      </c>
      <c r="C646" s="950"/>
      <c r="D646" s="950"/>
      <c r="E646" s="951" t="s">
        <v>8677</v>
      </c>
      <c r="F646" s="952" t="s">
        <v>8678</v>
      </c>
      <c r="G646" s="953" t="s">
        <v>5712</v>
      </c>
      <c r="H646" s="954">
        <v>26.67</v>
      </c>
      <c r="I646" s="954">
        <f>Tabla1[[#This Row],[PVP (SIN IVA)]]-(Tabla1[[#This Row],[PVP (SIN IVA)]]*0.4)</f>
        <v>16.002000000000002</v>
      </c>
      <c r="J646" s="951" t="s">
        <v>1936</v>
      </c>
      <c r="K646" s="951" t="s">
        <v>8682</v>
      </c>
      <c r="L646" s="951" t="s">
        <v>8683</v>
      </c>
      <c r="M646" s="955" t="s">
        <v>6554</v>
      </c>
    </row>
    <row r="647" spans="1:13" ht="15" customHeight="1">
      <c r="A647" s="957" t="s">
        <v>8684</v>
      </c>
      <c r="B647" s="958" t="s">
        <v>8685</v>
      </c>
      <c r="C647" s="959"/>
      <c r="D647" s="959"/>
      <c r="E647" s="951" t="s">
        <v>8686</v>
      </c>
      <c r="F647" s="952" t="s">
        <v>8678</v>
      </c>
      <c r="G647" s="953" t="s">
        <v>5712</v>
      </c>
      <c r="H647" s="954">
        <v>10.699750000000002</v>
      </c>
      <c r="I647" s="954">
        <f>Tabla1[[#This Row],[PVP (SIN IVA)]]-(Tabla1[[#This Row],[PVP (SIN IVA)]]*0.4)</f>
        <v>6.4198500000000012</v>
      </c>
      <c r="J647" s="951" t="s">
        <v>6602</v>
      </c>
      <c r="K647" s="951" t="str">
        <f>_xlfn.CONCAT(A647,F647,J647,)</f>
        <v>5421100GD-Q0006-DYConjunto de cubierta del puerto de cargaT2</v>
      </c>
      <c r="L647" s="951"/>
      <c r="M647" s="955" t="s">
        <v>6554</v>
      </c>
    </row>
    <row r="648" spans="1:13" ht="15" customHeight="1">
      <c r="A648" s="957" t="s">
        <v>8687</v>
      </c>
      <c r="B648" s="958" t="s">
        <v>8688</v>
      </c>
      <c r="C648" s="959"/>
      <c r="D648" s="959"/>
      <c r="E648" s="951" t="s">
        <v>8689</v>
      </c>
      <c r="F648" s="952" t="s">
        <v>8690</v>
      </c>
      <c r="G648" s="953" t="s">
        <v>5712</v>
      </c>
      <c r="H648" s="954">
        <v>33.686749999999996</v>
      </c>
      <c r="I648" s="954">
        <f>Tabla1[[#This Row],[PVP (SIN IVA)]]-(Tabla1[[#This Row],[PVP (SIN IVA)]]*0.4)</f>
        <v>20.212049999999998</v>
      </c>
      <c r="J648" s="960" t="s">
        <v>6567</v>
      </c>
      <c r="K648" s="951" t="str">
        <f>_xlfn.CONCAT(A648,F648,J648,)</f>
        <v>5010080-Q0006Conjunto de cubierta del ventiladorT1/T2</v>
      </c>
      <c r="L648" s="951"/>
      <c r="M648" s="955" t="s">
        <v>6554</v>
      </c>
    </row>
    <row r="649" spans="1:13" ht="15" customHeight="1">
      <c r="A649" s="948" t="s">
        <v>4487</v>
      </c>
      <c r="B649" s="949">
        <v>8435596612047</v>
      </c>
      <c r="C649" s="950"/>
      <c r="D649" s="950"/>
      <c r="E649" s="951" t="s">
        <v>8691</v>
      </c>
      <c r="F649" s="952" t="s">
        <v>8692</v>
      </c>
      <c r="G649" s="953" t="s">
        <v>5712</v>
      </c>
      <c r="H649" s="954">
        <v>39.564530319600003</v>
      </c>
      <c r="I649" s="954">
        <f>Tabla1[[#This Row],[PVP (SIN IVA)]]-(Tabla1[[#This Row],[PVP (SIN IVA)]]*0.4)</f>
        <v>23.73871819176</v>
      </c>
      <c r="J649" s="951" t="s">
        <v>1936</v>
      </c>
      <c r="K649" s="951" t="s">
        <v>8693</v>
      </c>
      <c r="L649" s="951" t="s">
        <v>8694</v>
      </c>
      <c r="M649" s="955" t="s">
        <v>6554</v>
      </c>
    </row>
    <row r="650" spans="1:13" ht="15" customHeight="1">
      <c r="A650" s="948" t="s">
        <v>8695</v>
      </c>
      <c r="B650" s="949">
        <v>8435596612030</v>
      </c>
      <c r="C650" s="950"/>
      <c r="D650" s="950"/>
      <c r="E650" s="951" t="s">
        <v>8691</v>
      </c>
      <c r="F650" s="952" t="s">
        <v>8692</v>
      </c>
      <c r="G650" s="953" t="s">
        <v>5712</v>
      </c>
      <c r="H650" s="954">
        <v>26.67</v>
      </c>
      <c r="I650" s="954">
        <f>Tabla1[[#This Row],[PVP (SIN IVA)]]-(Tabla1[[#This Row],[PVP (SIN IVA)]]*0.4)</f>
        <v>16.002000000000002</v>
      </c>
      <c r="J650" s="951" t="s">
        <v>1936</v>
      </c>
      <c r="K650" s="951" t="s">
        <v>8696</v>
      </c>
      <c r="L650" s="951" t="s">
        <v>8697</v>
      </c>
      <c r="M650" s="955" t="s">
        <v>6554</v>
      </c>
    </row>
    <row r="651" spans="1:13" ht="15" customHeight="1">
      <c r="A651" s="948" t="s">
        <v>8698</v>
      </c>
      <c r="B651" s="949">
        <v>8435596612023</v>
      </c>
      <c r="C651" s="950"/>
      <c r="D651" s="950"/>
      <c r="E651" s="951" t="s">
        <v>8691</v>
      </c>
      <c r="F651" s="952" t="s">
        <v>8692</v>
      </c>
      <c r="G651" s="953" t="s">
        <v>5712</v>
      </c>
      <c r="H651" s="954">
        <v>26.67</v>
      </c>
      <c r="I651" s="954">
        <f>Tabla1[[#This Row],[PVP (SIN IVA)]]-(Tabla1[[#This Row],[PVP (SIN IVA)]]*0.4)</f>
        <v>16.002000000000002</v>
      </c>
      <c r="J651" s="951" t="s">
        <v>1936</v>
      </c>
      <c r="K651" s="951" t="s">
        <v>8699</v>
      </c>
      <c r="L651" s="951" t="s">
        <v>8700</v>
      </c>
      <c r="M651" s="955" t="s">
        <v>6554</v>
      </c>
    </row>
    <row r="652" spans="1:13" ht="15" customHeight="1">
      <c r="A652" s="948" t="s">
        <v>2780</v>
      </c>
      <c r="B652" s="949">
        <v>8435596607852</v>
      </c>
      <c r="C652" s="950"/>
      <c r="D652" s="950"/>
      <c r="E652" s="951" t="s">
        <v>2779</v>
      </c>
      <c r="F652" s="952" t="s">
        <v>4840</v>
      </c>
      <c r="G652" s="953" t="s">
        <v>5712</v>
      </c>
      <c r="H652" s="954">
        <v>286.09924999999998</v>
      </c>
      <c r="I652" s="954">
        <f>Tabla1[[#This Row],[PVP (SIN IVA)]]-(Tabla1[[#This Row],[PVP (SIN IVA)]]*0.4)</f>
        <v>171.65954999999997</v>
      </c>
      <c r="J652" s="951" t="s">
        <v>6560</v>
      </c>
      <c r="K652" s="951" t="s">
        <v>8701</v>
      </c>
      <c r="L652" s="951" t="s">
        <v>8702</v>
      </c>
      <c r="M652" s="955" t="s">
        <v>6554</v>
      </c>
    </row>
    <row r="653" spans="1:13" ht="15" customHeight="1">
      <c r="A653" s="948" t="s">
        <v>2777</v>
      </c>
      <c r="B653" s="949">
        <v>8435596607869</v>
      </c>
      <c r="C653" s="950"/>
      <c r="D653" s="950"/>
      <c r="E653" s="951" t="s">
        <v>2776</v>
      </c>
      <c r="F653" s="952" t="s">
        <v>8703</v>
      </c>
      <c r="G653" s="953" t="s">
        <v>5712</v>
      </c>
      <c r="H653" s="954">
        <v>406.65400000000005</v>
      </c>
      <c r="I653" s="954">
        <f>Tabla1[[#This Row],[PVP (SIN IVA)]]-(Tabla1[[#This Row],[PVP (SIN IVA)]]*0.4)</f>
        <v>243.99240000000003</v>
      </c>
      <c r="J653" s="951" t="s">
        <v>6560</v>
      </c>
      <c r="K653" s="951" t="s">
        <v>8704</v>
      </c>
      <c r="L653" s="951" t="s">
        <v>8705</v>
      </c>
      <c r="M653" s="955" t="s">
        <v>6554</v>
      </c>
    </row>
    <row r="654" spans="1:13" ht="15" customHeight="1">
      <c r="A654" s="948" t="s">
        <v>3059</v>
      </c>
      <c r="B654" s="949">
        <v>8435596628413</v>
      </c>
      <c r="C654" s="950"/>
      <c r="D654" s="950"/>
      <c r="E654" s="951" t="s">
        <v>8706</v>
      </c>
      <c r="F654" s="952" t="s">
        <v>8707</v>
      </c>
      <c r="G654" s="953" t="s">
        <v>5712</v>
      </c>
      <c r="H654" s="954">
        <v>210.97875000000002</v>
      </c>
      <c r="I654" s="954">
        <f>Tabla1[[#This Row],[PVP (SIN IVA)]]-(Tabla1[[#This Row],[PVP (SIN IVA)]]*0.4)</f>
        <v>126.58725000000001</v>
      </c>
      <c r="J654" s="951" t="s">
        <v>1935</v>
      </c>
      <c r="K654" s="951" t="s">
        <v>8708</v>
      </c>
      <c r="L654" s="951" t="s">
        <v>8709</v>
      </c>
      <c r="M654" s="955" t="s">
        <v>6554</v>
      </c>
    </row>
    <row r="655" spans="1:13" ht="15" customHeight="1">
      <c r="A655" s="948" t="s">
        <v>4160</v>
      </c>
      <c r="B655" s="949">
        <v>8435596605025</v>
      </c>
      <c r="C655" s="950"/>
      <c r="D655" s="950"/>
      <c r="E655" s="951" t="s">
        <v>4161</v>
      </c>
      <c r="F655" s="952" t="s">
        <v>4162</v>
      </c>
      <c r="G655" s="953" t="s">
        <v>5712</v>
      </c>
      <c r="H655" s="954">
        <v>1175.798204420762</v>
      </c>
      <c r="I655" s="954">
        <f>Tabla1[[#This Row],[PVP (SIN IVA)]]-(Tabla1[[#This Row],[PVP (SIN IVA)]]*0.4)</f>
        <v>705.47892265245719</v>
      </c>
      <c r="J655" s="951" t="s">
        <v>6702</v>
      </c>
      <c r="K655" s="951" t="s">
        <v>8710</v>
      </c>
      <c r="L655" s="951" t="s">
        <v>8711</v>
      </c>
      <c r="M655" s="955" t="s">
        <v>6554</v>
      </c>
    </row>
    <row r="656" spans="1:13" ht="15" customHeight="1">
      <c r="A656" s="948" t="s">
        <v>4657</v>
      </c>
      <c r="B656" s="949">
        <v>8435596611828</v>
      </c>
      <c r="C656" s="950"/>
      <c r="D656" s="950"/>
      <c r="E656" s="951" t="s">
        <v>8712</v>
      </c>
      <c r="F656" s="952" t="s">
        <v>8713</v>
      </c>
      <c r="G656" s="953" t="s">
        <v>5713</v>
      </c>
      <c r="H656" s="954">
        <v>91.30276227600001</v>
      </c>
      <c r="I656" s="954">
        <f>Tabla1[[#This Row],[PVP (SIN IVA)]]-(Tabla1[[#This Row],[PVP (SIN IVA)]]*0.4)</f>
        <v>54.781657365600005</v>
      </c>
      <c r="J656" s="951" t="s">
        <v>1936</v>
      </c>
      <c r="K656" s="951" t="s">
        <v>8714</v>
      </c>
      <c r="L656" s="951" t="s">
        <v>8715</v>
      </c>
      <c r="M656" s="955" t="s">
        <v>6554</v>
      </c>
    </row>
    <row r="657" spans="1:13" ht="15" customHeight="1">
      <c r="A657" s="948" t="s">
        <v>4696</v>
      </c>
      <c r="B657" s="949">
        <v>8435596609993</v>
      </c>
      <c r="C657" s="950"/>
      <c r="D657" s="950"/>
      <c r="E657" s="951" t="s">
        <v>8716</v>
      </c>
      <c r="F657" s="952" t="s">
        <v>8717</v>
      </c>
      <c r="G657" s="953" t="s">
        <v>5713</v>
      </c>
      <c r="H657" s="954">
        <v>244.58868729211952</v>
      </c>
      <c r="I657" s="954">
        <f>Tabla1[[#This Row],[PVP (SIN IVA)]]-(Tabla1[[#This Row],[PVP (SIN IVA)]]*0.4)</f>
        <v>146.75321237527169</v>
      </c>
      <c r="J657" s="951" t="s">
        <v>1936</v>
      </c>
      <c r="K657" s="951" t="s">
        <v>8718</v>
      </c>
      <c r="L657" s="951" t="s">
        <v>8719</v>
      </c>
      <c r="M657" s="955" t="s">
        <v>6554</v>
      </c>
    </row>
    <row r="658" spans="1:13" ht="15" customHeight="1">
      <c r="A658" s="948" t="s">
        <v>4697</v>
      </c>
      <c r="B658" s="949">
        <v>8435596609986</v>
      </c>
      <c r="C658" s="950"/>
      <c r="D658" s="950"/>
      <c r="E658" s="951" t="s">
        <v>8720</v>
      </c>
      <c r="F658" s="952" t="s">
        <v>8721</v>
      </c>
      <c r="G658" s="953" t="s">
        <v>5713</v>
      </c>
      <c r="H658" s="954">
        <v>233.47257598501653</v>
      </c>
      <c r="I658" s="954">
        <f>Tabla1[[#This Row],[PVP (SIN IVA)]]-(Tabla1[[#This Row],[PVP (SIN IVA)]]*0.4)</f>
        <v>140.08354559100991</v>
      </c>
      <c r="J658" s="951" t="s">
        <v>1936</v>
      </c>
      <c r="K658" s="951" t="s">
        <v>8722</v>
      </c>
      <c r="L658" s="951" t="s">
        <v>8723</v>
      </c>
      <c r="M658" s="955" t="s">
        <v>6554</v>
      </c>
    </row>
    <row r="659" spans="1:13" ht="15" customHeight="1">
      <c r="A659" s="948" t="s">
        <v>3952</v>
      </c>
      <c r="B659" s="949">
        <v>8435596603434</v>
      </c>
      <c r="C659" s="950"/>
      <c r="D659" s="950"/>
      <c r="E659" s="951" t="s">
        <v>8724</v>
      </c>
      <c r="F659" s="952" t="s">
        <v>8725</v>
      </c>
      <c r="G659" s="953" t="s">
        <v>5713</v>
      </c>
      <c r="H659" s="954">
        <v>529.55662941709409</v>
      </c>
      <c r="I659" s="954">
        <f>Tabla1[[#This Row],[PVP (SIN IVA)]]-(Tabla1[[#This Row],[PVP (SIN IVA)]]*0.4)</f>
        <v>317.73397765025641</v>
      </c>
      <c r="J659" s="951" t="s">
        <v>6702</v>
      </c>
      <c r="K659" s="951" t="s">
        <v>8726</v>
      </c>
      <c r="L659" s="951" t="s">
        <v>8727</v>
      </c>
      <c r="M659" s="955" t="s">
        <v>6554</v>
      </c>
    </row>
    <row r="660" spans="1:13" ht="15" customHeight="1">
      <c r="A660" s="948" t="s">
        <v>8728</v>
      </c>
      <c r="B660" s="949">
        <v>8435596613235</v>
      </c>
      <c r="C660" s="950"/>
      <c r="D660" s="950"/>
      <c r="E660" s="951" t="s">
        <v>8729</v>
      </c>
      <c r="F660" s="952" t="s">
        <v>8730</v>
      </c>
      <c r="G660" s="953" t="s">
        <v>5712</v>
      </c>
      <c r="H660" s="954">
        <v>10.188193743693237</v>
      </c>
      <c r="I660" s="954">
        <f>Tabla1[[#This Row],[PVP (SIN IVA)]]-(Tabla1[[#This Row],[PVP (SIN IVA)]]*0.4)</f>
        <v>6.1129162462159421</v>
      </c>
      <c r="J660" s="951" t="s">
        <v>1936</v>
      </c>
      <c r="K660" s="951" t="s">
        <v>8731</v>
      </c>
      <c r="L660" s="951" t="s">
        <v>8732</v>
      </c>
      <c r="M660" s="955" t="s">
        <v>6554</v>
      </c>
    </row>
    <row r="661" spans="1:13" ht="15" customHeight="1">
      <c r="A661" s="957" t="s">
        <v>8733</v>
      </c>
      <c r="B661" s="958" t="s">
        <v>8734</v>
      </c>
      <c r="C661" s="959"/>
      <c r="D661" s="959"/>
      <c r="E661" s="951" t="s">
        <v>8735</v>
      </c>
      <c r="F661" s="952" t="s">
        <v>8736</v>
      </c>
      <c r="G661" s="953" t="s">
        <v>5713</v>
      </c>
      <c r="H661" s="954">
        <v>33.274000000000001</v>
      </c>
      <c r="I661" s="954">
        <f>Tabla1[[#This Row],[PVP (SIN IVA)]]-(Tabla1[[#This Row],[PVP (SIN IVA)]]*0.4)</f>
        <v>19.964399999999998</v>
      </c>
      <c r="J661" s="960" t="s">
        <v>6567</v>
      </c>
      <c r="K661" s="951" t="str">
        <f t="shared" ref="K661:K667" si="3">_xlfn.CONCAT(A661,F661,J661,)</f>
        <v>8107021-Q0001Conjunto de entrada de aire de CAT1/T2</v>
      </c>
      <c r="L661" s="951"/>
      <c r="M661" s="955" t="s">
        <v>6554</v>
      </c>
    </row>
    <row r="662" spans="1:13" ht="15" customHeight="1">
      <c r="A662" s="957" t="s">
        <v>8737</v>
      </c>
      <c r="B662" s="958" t="s">
        <v>8738</v>
      </c>
      <c r="C662" s="959"/>
      <c r="D662" s="959"/>
      <c r="E662" s="951" t="s">
        <v>8739</v>
      </c>
      <c r="F662" s="952" t="s">
        <v>8740</v>
      </c>
      <c r="G662" s="953" t="s">
        <v>5712</v>
      </c>
      <c r="H662" s="954">
        <v>16.16075</v>
      </c>
      <c r="I662" s="954">
        <f>Tabla1[[#This Row],[PVP (SIN IVA)]]-(Tabla1[[#This Row],[PVP (SIN IVA)]]*0.4)</f>
        <v>9.6964499999999987</v>
      </c>
      <c r="J662" s="960" t="s">
        <v>6567</v>
      </c>
      <c r="K662" s="951" t="str">
        <f t="shared" si="3"/>
        <v>3741020A1-Q0001Conjunto de escobilla de limpiaparabrisas derechoT1/T2</v>
      </c>
      <c r="L662" s="951"/>
      <c r="M662" s="955" t="s">
        <v>6554</v>
      </c>
    </row>
    <row r="663" spans="1:13" ht="15" customHeight="1">
      <c r="A663" s="957" t="s">
        <v>8741</v>
      </c>
      <c r="B663" s="958" t="s">
        <v>8742</v>
      </c>
      <c r="C663" s="959"/>
      <c r="D663" s="959"/>
      <c r="E663" s="951" t="s">
        <v>8739</v>
      </c>
      <c r="F663" s="952" t="s">
        <v>8740</v>
      </c>
      <c r="G663" s="953" t="s">
        <v>5712</v>
      </c>
      <c r="H663" s="954">
        <v>6.50875</v>
      </c>
      <c r="I663" s="954">
        <f>Tabla1[[#This Row],[PVP (SIN IVA)]]-(Tabla1[[#This Row],[PVP (SIN IVA)]]*0.4)</f>
        <v>3.9052499999999997</v>
      </c>
      <c r="J663" s="960" t="s">
        <v>6602</v>
      </c>
      <c r="K663" s="951" t="str">
        <f t="shared" si="3"/>
        <v>3741050-Q0004  Conjunto de escobilla de limpiaparabrisas derechoT2</v>
      </c>
      <c r="L663" s="951"/>
      <c r="M663" s="955" t="s">
        <v>6554</v>
      </c>
    </row>
    <row r="664" spans="1:13" s="975" customFormat="1" ht="15" customHeight="1">
      <c r="A664" s="957" t="s">
        <v>8743</v>
      </c>
      <c r="B664" s="958" t="s">
        <v>8744</v>
      </c>
      <c r="C664" s="959"/>
      <c r="D664" s="959"/>
      <c r="E664" s="951" t="s">
        <v>8739</v>
      </c>
      <c r="F664" s="952" t="s">
        <v>8740</v>
      </c>
      <c r="G664" s="953" t="s">
        <v>5712</v>
      </c>
      <c r="H664" s="954">
        <v>6.50875</v>
      </c>
      <c r="I664" s="954">
        <f>Tabla1[[#This Row],[PVP (SIN IVA)]]-(Tabla1[[#This Row],[PVP (SIN IVA)]]*0.4)</f>
        <v>3.9052499999999997</v>
      </c>
      <c r="J664" s="951" t="s">
        <v>6567</v>
      </c>
      <c r="K664" s="951" t="str">
        <f t="shared" si="3"/>
        <v>3741023-Q0001Conjunto de escobilla de limpiaparabrisas derechoT1/T2</v>
      </c>
      <c r="L664" s="951"/>
      <c r="M664" s="955" t="s">
        <v>6554</v>
      </c>
    </row>
    <row r="665" spans="1:13" ht="15" customHeight="1">
      <c r="A665" s="957" t="s">
        <v>8745</v>
      </c>
      <c r="B665" s="958" t="s">
        <v>8746</v>
      </c>
      <c r="C665" s="959"/>
      <c r="D665" s="959"/>
      <c r="E665" s="951" t="s">
        <v>8747</v>
      </c>
      <c r="F665" s="952" t="s">
        <v>8748</v>
      </c>
      <c r="G665" s="953" t="s">
        <v>5712</v>
      </c>
      <c r="H665" s="954">
        <v>19.05</v>
      </c>
      <c r="I665" s="954">
        <f>Tabla1[[#This Row],[PVP (SIN IVA)]]-(Tabla1[[#This Row],[PVP (SIN IVA)]]*0.4)</f>
        <v>11.43</v>
      </c>
      <c r="J665" s="960" t="s">
        <v>6567</v>
      </c>
      <c r="K665" s="951" t="str">
        <f t="shared" si="3"/>
        <v>3741030-Q0001Conjunto de escobilla del limpiaparabrisas izquierdoT1/T2</v>
      </c>
      <c r="L665" s="951"/>
      <c r="M665" s="955" t="s">
        <v>6554</v>
      </c>
    </row>
    <row r="666" spans="1:13" ht="15" customHeight="1">
      <c r="A666" s="957" t="s">
        <v>8749</v>
      </c>
      <c r="B666" s="958" t="s">
        <v>8750</v>
      </c>
      <c r="C666" s="959"/>
      <c r="D666" s="959"/>
      <c r="E666" s="951" t="s">
        <v>8747</v>
      </c>
      <c r="F666" s="952" t="s">
        <v>8748</v>
      </c>
      <c r="G666" s="953" t="s">
        <v>5712</v>
      </c>
      <c r="H666" s="954">
        <v>6.50875</v>
      </c>
      <c r="I666" s="954">
        <f>Tabla1[[#This Row],[PVP (SIN IVA)]]-(Tabla1[[#This Row],[PVP (SIN IVA)]]*0.4)</f>
        <v>3.9052499999999997</v>
      </c>
      <c r="J666" s="960" t="s">
        <v>6567</v>
      </c>
      <c r="K666" s="951" t="str">
        <f t="shared" si="3"/>
        <v>3741040-Q0004 Conjunto de escobilla del limpiaparabrisas izquierdoT1/T2</v>
      </c>
      <c r="L666" s="951"/>
      <c r="M666" s="955" t="s">
        <v>6554</v>
      </c>
    </row>
    <row r="667" spans="1:13" ht="15" customHeight="1">
      <c r="A667" s="957" t="s">
        <v>8751</v>
      </c>
      <c r="B667" s="958" t="s">
        <v>8752</v>
      </c>
      <c r="C667" s="959"/>
      <c r="D667" s="959"/>
      <c r="E667" s="951" t="s">
        <v>8747</v>
      </c>
      <c r="F667" s="952" t="s">
        <v>8748</v>
      </c>
      <c r="G667" s="953" t="s">
        <v>5712</v>
      </c>
      <c r="H667" s="954">
        <v>6.50875</v>
      </c>
      <c r="I667" s="954">
        <f>Tabla1[[#This Row],[PVP (SIN IVA)]]-(Tabla1[[#This Row],[PVP (SIN IVA)]]*0.4)</f>
        <v>3.9052499999999997</v>
      </c>
      <c r="J667" s="951" t="s">
        <v>6567</v>
      </c>
      <c r="K667" s="951" t="str">
        <f t="shared" si="3"/>
        <v>3741022-Q0001Conjunto de escobilla del limpiaparabrisas izquierdoT1/T2</v>
      </c>
      <c r="L667" s="951"/>
      <c r="M667" s="955" t="s">
        <v>6554</v>
      </c>
    </row>
    <row r="668" spans="1:13" ht="15" customHeight="1">
      <c r="A668" s="948" t="s">
        <v>2349</v>
      </c>
      <c r="B668" s="949">
        <v>8435596605841</v>
      </c>
      <c r="C668" s="950"/>
      <c r="D668" s="950"/>
      <c r="E668" s="951" t="s">
        <v>2348</v>
      </c>
      <c r="F668" s="952" t="s">
        <v>8753</v>
      </c>
      <c r="G668" s="953" t="s">
        <v>5712</v>
      </c>
      <c r="H668" s="954">
        <v>11.952552370212954</v>
      </c>
      <c r="I668" s="954">
        <f>Tabla1[[#This Row],[PVP (SIN IVA)]]-(Tabla1[[#This Row],[PVP (SIN IVA)]]*0.4)</f>
        <v>7.1715314221277726</v>
      </c>
      <c r="J668" s="951" t="s">
        <v>6589</v>
      </c>
      <c r="K668" s="951" t="s">
        <v>8754</v>
      </c>
      <c r="L668" s="951" t="s">
        <v>8755</v>
      </c>
      <c r="M668" s="955" t="s">
        <v>6554</v>
      </c>
    </row>
    <row r="669" spans="1:13" ht="15" customHeight="1">
      <c r="A669" s="948" t="s">
        <v>8756</v>
      </c>
      <c r="B669" s="949">
        <v>8435596623500</v>
      </c>
      <c r="C669" s="950" t="s">
        <v>3570</v>
      </c>
      <c r="D669" s="950"/>
      <c r="E669" s="951" t="e">
        <v>#NAME?</v>
      </c>
      <c r="F669" s="952" t="s">
        <v>8757</v>
      </c>
      <c r="G669" s="953" t="s">
        <v>5712</v>
      </c>
      <c r="H669" s="954">
        <v>15.557500000000001</v>
      </c>
      <c r="I669" s="954">
        <f>Tabla1[[#This Row],[PVP (SIN IVA)]]-(Tabla1[[#This Row],[PVP (SIN IVA)]]*0.4)</f>
        <v>9.3345000000000002</v>
      </c>
      <c r="J669" s="951" t="s">
        <v>1938</v>
      </c>
      <c r="K669" s="951" t="s">
        <v>8758</v>
      </c>
      <c r="L669" s="951" t="e">
        <v>#NAME?</v>
      </c>
      <c r="M669" s="955" t="s">
        <v>6554</v>
      </c>
    </row>
    <row r="670" spans="1:13" ht="15" customHeight="1">
      <c r="A670" s="948" t="s">
        <v>8759</v>
      </c>
      <c r="B670" s="949">
        <v>8435596611286</v>
      </c>
      <c r="C670" s="950"/>
      <c r="D670" s="950"/>
      <c r="E670" s="951" t="s">
        <v>8760</v>
      </c>
      <c r="F670" s="952" t="s">
        <v>8757</v>
      </c>
      <c r="G670" s="953" t="s">
        <v>5712</v>
      </c>
      <c r="H670" s="954">
        <v>57.15</v>
      </c>
      <c r="I670" s="954">
        <f>Tabla1[[#This Row],[PVP (SIN IVA)]]-(Tabla1[[#This Row],[PVP (SIN IVA)]]*0.4)</f>
        <v>34.29</v>
      </c>
      <c r="J670" s="951" t="s">
        <v>1936</v>
      </c>
      <c r="K670" s="951" t="s">
        <v>8761</v>
      </c>
      <c r="L670" s="951" t="s">
        <v>8762</v>
      </c>
      <c r="M670" s="955" t="s">
        <v>6554</v>
      </c>
    </row>
    <row r="671" spans="1:13" ht="15" customHeight="1">
      <c r="A671" s="948" t="s">
        <v>8763</v>
      </c>
      <c r="B671" s="949">
        <v>8435596623517</v>
      </c>
      <c r="C671" s="950" t="s">
        <v>3568</v>
      </c>
      <c r="D671" s="950"/>
      <c r="E671" s="951" t="e">
        <v>#NAME?</v>
      </c>
      <c r="F671" s="952" t="s">
        <v>8764</v>
      </c>
      <c r="G671" s="953" t="s">
        <v>5712</v>
      </c>
      <c r="H671" s="954">
        <v>15.557500000000001</v>
      </c>
      <c r="I671" s="954">
        <f>Tabla1[[#This Row],[PVP (SIN IVA)]]-(Tabla1[[#This Row],[PVP (SIN IVA)]]*0.4)</f>
        <v>9.3345000000000002</v>
      </c>
      <c r="J671" s="951" t="s">
        <v>1938</v>
      </c>
      <c r="K671" s="951" t="s">
        <v>8765</v>
      </c>
      <c r="L671" s="951" t="e">
        <v>#NAME?</v>
      </c>
      <c r="M671" s="955" t="s">
        <v>6554</v>
      </c>
    </row>
    <row r="672" spans="1:13" ht="15" customHeight="1">
      <c r="A672" s="948" t="s">
        <v>8766</v>
      </c>
      <c r="B672" s="949">
        <v>8435596611279</v>
      </c>
      <c r="C672" s="950"/>
      <c r="D672" s="950"/>
      <c r="E672" s="951" t="s">
        <v>8767</v>
      </c>
      <c r="F672" s="952" t="s">
        <v>8764</v>
      </c>
      <c r="G672" s="953" t="s">
        <v>5712</v>
      </c>
      <c r="H672" s="954">
        <v>57.15</v>
      </c>
      <c r="I672" s="954">
        <f>Tabla1[[#This Row],[PVP (SIN IVA)]]-(Tabla1[[#This Row],[PVP (SIN IVA)]]*0.4)</f>
        <v>34.29</v>
      </c>
      <c r="J672" s="951" t="s">
        <v>1936</v>
      </c>
      <c r="K672" s="951" t="s">
        <v>8768</v>
      </c>
      <c r="L672" s="951" t="s">
        <v>8769</v>
      </c>
      <c r="M672" s="955" t="s">
        <v>6554</v>
      </c>
    </row>
    <row r="673" spans="1:13" ht="15" customHeight="1">
      <c r="A673" s="948" t="s">
        <v>2456</v>
      </c>
      <c r="B673" s="949">
        <v>8435596608224</v>
      </c>
      <c r="C673" s="950"/>
      <c r="D673" s="950"/>
      <c r="E673" s="951" t="s">
        <v>4161</v>
      </c>
      <c r="F673" s="952" t="s">
        <v>8770</v>
      </c>
      <c r="G673" s="953" t="s">
        <v>5712</v>
      </c>
      <c r="H673" s="954">
        <v>985.44938630350975</v>
      </c>
      <c r="I673" s="954">
        <f>Tabla1[[#This Row],[PVP (SIN IVA)]]-(Tabla1[[#This Row],[PVP (SIN IVA)]]*0.4)</f>
        <v>591.26963178210576</v>
      </c>
      <c r="J673" s="951" t="s">
        <v>6560</v>
      </c>
      <c r="K673" s="951" t="s">
        <v>8771</v>
      </c>
      <c r="L673" s="951" t="s">
        <v>8772</v>
      </c>
      <c r="M673" s="955" t="s">
        <v>6554</v>
      </c>
    </row>
    <row r="674" spans="1:13" ht="15" customHeight="1">
      <c r="A674" s="948" t="s">
        <v>4575</v>
      </c>
      <c r="B674" s="949">
        <v>8435596625917</v>
      </c>
      <c r="C674" s="950"/>
      <c r="D674" s="950"/>
      <c r="E674" s="951" t="s">
        <v>8773</v>
      </c>
      <c r="F674" s="952" t="s">
        <v>8774</v>
      </c>
      <c r="G674" s="953" t="s">
        <v>5712</v>
      </c>
      <c r="H674" s="954">
        <v>2028.2077800000002</v>
      </c>
      <c r="I674" s="954">
        <f>Tabla1[[#This Row],[PVP (SIN IVA)]]-(Tabla1[[#This Row],[PVP (SIN IVA)]]*0.4)</f>
        <v>1216.9246680000001</v>
      </c>
      <c r="J674" s="951" t="s">
        <v>1936</v>
      </c>
      <c r="K674" s="951" t="s">
        <v>8775</v>
      </c>
      <c r="L674" s="951" t="s">
        <v>8776</v>
      </c>
      <c r="M674" s="955" t="s">
        <v>6554</v>
      </c>
    </row>
    <row r="675" spans="1:13" ht="15" customHeight="1">
      <c r="A675" s="948" t="s">
        <v>4576</v>
      </c>
      <c r="B675" s="949">
        <v>8435596625900</v>
      </c>
      <c r="C675" s="950"/>
      <c r="D675" s="950"/>
      <c r="E675" s="951" t="s">
        <v>8777</v>
      </c>
      <c r="F675" s="952" t="s">
        <v>8778</v>
      </c>
      <c r="G675" s="953" t="s">
        <v>5712</v>
      </c>
      <c r="H675" s="954">
        <v>80.549750000000003</v>
      </c>
      <c r="I675" s="954">
        <f>Tabla1[[#This Row],[PVP (SIN IVA)]]-(Tabla1[[#This Row],[PVP (SIN IVA)]]*0.4)</f>
        <v>48.32985</v>
      </c>
      <c r="J675" s="951" t="s">
        <v>1936</v>
      </c>
      <c r="K675" s="951" t="s">
        <v>8779</v>
      </c>
      <c r="L675" s="951" t="s">
        <v>8780</v>
      </c>
      <c r="M675" s="955" t="s">
        <v>6554</v>
      </c>
    </row>
    <row r="676" spans="1:13" ht="15" customHeight="1">
      <c r="A676" s="957" t="s">
        <v>8781</v>
      </c>
      <c r="B676" s="958" t="s">
        <v>8782</v>
      </c>
      <c r="C676" s="959"/>
      <c r="D676" s="959"/>
      <c r="E676" s="951" t="s">
        <v>8783</v>
      </c>
      <c r="F676" s="952" t="s">
        <v>8784</v>
      </c>
      <c r="G676" s="953" t="s">
        <v>5713</v>
      </c>
      <c r="H676" s="954">
        <v>93.200220000000002</v>
      </c>
      <c r="I676" s="954">
        <f>Tabla1[[#This Row],[PVP (SIN IVA)]]-(Tabla1[[#This Row],[PVP (SIN IVA)]]*0.4)</f>
        <v>55.920132000000002</v>
      </c>
      <c r="J676" s="960" t="s">
        <v>6567</v>
      </c>
      <c r="K676" s="951" t="str">
        <f>_xlfn.CONCAT(A676,F676,J676,)</f>
        <v>8107020-Q0001Conjunto de evaporadorT1/T2</v>
      </c>
      <c r="L676" s="951"/>
      <c r="M676" s="955" t="s">
        <v>6554</v>
      </c>
    </row>
    <row r="677" spans="1:13" ht="15" customHeight="1">
      <c r="A677" s="948" t="s">
        <v>8785</v>
      </c>
      <c r="B677" s="949">
        <v>8435596629021</v>
      </c>
      <c r="C677" s="950" t="s">
        <v>8786</v>
      </c>
      <c r="D677" s="950"/>
      <c r="E677" s="951" t="s">
        <v>3595</v>
      </c>
      <c r="F677" s="952" t="s">
        <v>8787</v>
      </c>
      <c r="G677" s="953" t="s">
        <v>5712</v>
      </c>
      <c r="H677" s="954">
        <v>133.32760141093476</v>
      </c>
      <c r="I677" s="954">
        <f>Tabla1[[#This Row],[PVP (SIN IVA)]]-(Tabla1[[#This Row],[PVP (SIN IVA)]]*0.4)</f>
        <v>79.996560846560854</v>
      </c>
      <c r="J677" s="951" t="s">
        <v>1938</v>
      </c>
      <c r="K677" s="951" t="s">
        <v>8788</v>
      </c>
      <c r="L677" s="951" t="s">
        <v>8789</v>
      </c>
      <c r="M677" s="955" t="s">
        <v>6554</v>
      </c>
    </row>
    <row r="678" spans="1:13" ht="15" customHeight="1">
      <c r="A678" s="948" t="s">
        <v>2731</v>
      </c>
      <c r="B678" s="949">
        <v>8435596604233</v>
      </c>
      <c r="C678" s="950"/>
      <c r="D678" s="950"/>
      <c r="E678" s="951" t="s">
        <v>4045</v>
      </c>
      <c r="F678" s="952" t="s">
        <v>8790</v>
      </c>
      <c r="G678" s="953" t="s">
        <v>5713</v>
      </c>
      <c r="H678" s="954">
        <v>29.62275</v>
      </c>
      <c r="I678" s="954">
        <f>Tabla1[[#This Row],[PVP (SIN IVA)]]-(Tabla1[[#This Row],[PVP (SIN IVA)]]*0.4)</f>
        <v>17.77365</v>
      </c>
      <c r="J678" s="951" t="s">
        <v>6589</v>
      </c>
      <c r="K678" s="951" t="s">
        <v>8791</v>
      </c>
      <c r="L678" s="951" t="s">
        <v>8792</v>
      </c>
      <c r="M678" s="955" t="s">
        <v>6554</v>
      </c>
    </row>
    <row r="679" spans="1:13" ht="15" customHeight="1">
      <c r="A679" s="948" t="s">
        <v>8793</v>
      </c>
      <c r="B679" s="970" t="s">
        <v>8794</v>
      </c>
      <c r="C679" s="950"/>
      <c r="D679" s="950"/>
      <c r="E679" s="951" t="s">
        <v>8795</v>
      </c>
      <c r="F679" s="952" t="s">
        <v>8796</v>
      </c>
      <c r="G679" s="953" t="s">
        <v>5713</v>
      </c>
      <c r="H679" s="954">
        <v>29.62275</v>
      </c>
      <c r="I679" s="954">
        <f>Tabla1[[#This Row],[PVP (SIN IVA)]]-(Tabla1[[#This Row],[PVP (SIN IVA)]]*0.4)</f>
        <v>17.77365</v>
      </c>
      <c r="J679" s="951" t="s">
        <v>6589</v>
      </c>
      <c r="K679" s="951" t="s">
        <v>8791</v>
      </c>
      <c r="L679" s="951" t="s">
        <v>8792</v>
      </c>
      <c r="M679" s="955" t="s">
        <v>6554</v>
      </c>
    </row>
    <row r="680" spans="1:13" ht="15" customHeight="1">
      <c r="A680" s="948" t="s">
        <v>2736</v>
      </c>
      <c r="B680" s="949">
        <v>8435596604196</v>
      </c>
      <c r="C680" s="950"/>
      <c r="D680" s="950"/>
      <c r="E680" s="951" t="s">
        <v>4037</v>
      </c>
      <c r="F680" s="952" t="s">
        <v>1647</v>
      </c>
      <c r="G680" s="953" t="s">
        <v>5713</v>
      </c>
      <c r="H680" s="954">
        <v>29.62275</v>
      </c>
      <c r="I680" s="954">
        <f>Tabla1[[#This Row],[PVP (SIN IVA)]]-(Tabla1[[#This Row],[PVP (SIN IVA)]]*0.4)</f>
        <v>17.77365</v>
      </c>
      <c r="J680" s="951" t="s">
        <v>6589</v>
      </c>
      <c r="K680" s="951" t="s">
        <v>8797</v>
      </c>
      <c r="L680" s="951" t="s">
        <v>8798</v>
      </c>
      <c r="M680" s="955" t="s">
        <v>6554</v>
      </c>
    </row>
    <row r="681" spans="1:13" ht="15" customHeight="1">
      <c r="A681" s="948" t="s">
        <v>8799</v>
      </c>
      <c r="B681" s="949" t="s">
        <v>8800</v>
      </c>
      <c r="C681" s="950"/>
      <c r="D681" s="950"/>
      <c r="E681" s="951" t="s">
        <v>8801</v>
      </c>
      <c r="F681" s="952" t="s">
        <v>8802</v>
      </c>
      <c r="G681" s="953" t="s">
        <v>5713</v>
      </c>
      <c r="H681" s="954">
        <v>29.62275</v>
      </c>
      <c r="I681" s="954">
        <f>Tabla1[[#This Row],[PVP (SIN IVA)]]-(Tabla1[[#This Row],[PVP (SIN IVA)]]*0.4)</f>
        <v>17.77365</v>
      </c>
      <c r="J681" s="951" t="s">
        <v>6589</v>
      </c>
      <c r="K681" s="951" t="s">
        <v>8797</v>
      </c>
      <c r="L681" s="951" t="s">
        <v>8798</v>
      </c>
      <c r="M681" s="955" t="s">
        <v>6554</v>
      </c>
    </row>
    <row r="682" spans="1:13" ht="15" customHeight="1">
      <c r="A682" s="948" t="s">
        <v>4603</v>
      </c>
      <c r="B682" s="949">
        <v>8435596609566</v>
      </c>
      <c r="C682" s="950"/>
      <c r="D682" s="950"/>
      <c r="E682" s="951" t="s">
        <v>8803</v>
      </c>
      <c r="F682" s="952" t="s">
        <v>5574</v>
      </c>
      <c r="G682" s="953" t="s">
        <v>5713</v>
      </c>
      <c r="H682" s="954">
        <v>369.43654094213332</v>
      </c>
      <c r="I682" s="954">
        <f>Tabla1[[#This Row],[PVP (SIN IVA)]]-(Tabla1[[#This Row],[PVP (SIN IVA)]]*0.4)</f>
        <v>221.66192456527997</v>
      </c>
      <c r="J682" s="951" t="s">
        <v>1936</v>
      </c>
      <c r="K682" s="951" t="s">
        <v>8804</v>
      </c>
      <c r="L682" s="951" t="s">
        <v>8805</v>
      </c>
      <c r="M682" s="955" t="s">
        <v>6554</v>
      </c>
    </row>
    <row r="683" spans="1:13" ht="15" customHeight="1">
      <c r="A683" s="948" t="s">
        <v>8806</v>
      </c>
      <c r="B683" s="949">
        <v>8435596609344</v>
      </c>
      <c r="C683" s="950"/>
      <c r="D683" s="950"/>
      <c r="E683" s="951" t="s">
        <v>8807</v>
      </c>
      <c r="F683" s="952" t="s">
        <v>8808</v>
      </c>
      <c r="G683" s="953" t="s">
        <v>5713</v>
      </c>
      <c r="H683" s="954">
        <v>398.99261463230863</v>
      </c>
      <c r="I683" s="954">
        <f>Tabla1[[#This Row],[PVP (SIN IVA)]]-(Tabla1[[#This Row],[PVP (SIN IVA)]]*0.4)</f>
        <v>239.39556877938517</v>
      </c>
      <c r="J683" s="951" t="s">
        <v>1936</v>
      </c>
      <c r="K683" s="951" t="s">
        <v>8809</v>
      </c>
      <c r="L683" s="951" t="s">
        <v>8810</v>
      </c>
      <c r="M683" s="955" t="s">
        <v>6554</v>
      </c>
    </row>
    <row r="684" spans="1:13" ht="15" customHeight="1">
      <c r="A684" s="948" t="s">
        <v>8811</v>
      </c>
      <c r="B684" s="949">
        <v>8435596609559</v>
      </c>
      <c r="C684" s="950"/>
      <c r="D684" s="950"/>
      <c r="E684" s="951" t="s">
        <v>8812</v>
      </c>
      <c r="F684" s="952" t="s">
        <v>8813</v>
      </c>
      <c r="G684" s="953" t="s">
        <v>5713</v>
      </c>
      <c r="H684" s="954">
        <v>389.98103199566742</v>
      </c>
      <c r="I684" s="954">
        <f>Tabla1[[#This Row],[PVP (SIN IVA)]]-(Tabla1[[#This Row],[PVP (SIN IVA)]]*0.4)</f>
        <v>233.98861919740045</v>
      </c>
      <c r="J684" s="951" t="s">
        <v>1936</v>
      </c>
      <c r="K684" s="951" t="s">
        <v>8814</v>
      </c>
      <c r="L684" s="951" t="s">
        <v>8815</v>
      </c>
      <c r="M684" s="955" t="s">
        <v>6554</v>
      </c>
    </row>
    <row r="685" spans="1:13" ht="15" customHeight="1">
      <c r="A685" s="957" t="s">
        <v>8816</v>
      </c>
      <c r="B685" s="958" t="s">
        <v>8817</v>
      </c>
      <c r="C685" s="959"/>
      <c r="D685" s="959"/>
      <c r="E685" s="951" t="s">
        <v>8818</v>
      </c>
      <c r="F685" s="952" t="s">
        <v>8819</v>
      </c>
      <c r="G685" s="953" t="s">
        <v>5713</v>
      </c>
      <c r="H685" s="954">
        <v>191.49822</v>
      </c>
      <c r="I685" s="954">
        <f>Tabla1[[#This Row],[PVP (SIN IVA)]]-(Tabla1[[#This Row],[PVP (SIN IVA)]]*0.4)</f>
        <v>114.898932</v>
      </c>
      <c r="J685" s="960" t="s">
        <v>6567</v>
      </c>
      <c r="K685" s="951" t="str">
        <f>_xlfn.CONCAT(A685,F685,J685,)</f>
        <v>3501020-Q0001Conjunto de Freno delantero derecho con junta universalT1/T2</v>
      </c>
      <c r="L685" s="951"/>
      <c r="M685" s="955" t="s">
        <v>6554</v>
      </c>
    </row>
    <row r="686" spans="1:13" ht="15" customHeight="1">
      <c r="A686" s="948" t="s">
        <v>8820</v>
      </c>
      <c r="B686" s="949">
        <v>8435596609337</v>
      </c>
      <c r="C686" s="950"/>
      <c r="D686" s="950"/>
      <c r="E686" s="951" t="s">
        <v>8821</v>
      </c>
      <c r="F686" s="952" t="s">
        <v>8822</v>
      </c>
      <c r="G686" s="953" t="s">
        <v>5713</v>
      </c>
      <c r="H686" s="954">
        <v>320.04914399999996</v>
      </c>
      <c r="I686" s="954">
        <f>Tabla1[[#This Row],[PVP (SIN IVA)]]-(Tabla1[[#This Row],[PVP (SIN IVA)]]*0.4)</f>
        <v>192.02948639999997</v>
      </c>
      <c r="J686" s="951" t="s">
        <v>1936</v>
      </c>
      <c r="K686" s="951" t="s">
        <v>8823</v>
      </c>
      <c r="L686" s="951" t="s">
        <v>8824</v>
      </c>
      <c r="M686" s="955" t="s">
        <v>6554</v>
      </c>
    </row>
    <row r="687" spans="1:13" ht="15" customHeight="1">
      <c r="A687" s="948" t="s">
        <v>8825</v>
      </c>
      <c r="B687" s="949">
        <v>8435596609535</v>
      </c>
      <c r="C687" s="950"/>
      <c r="D687" s="950"/>
      <c r="E687" s="951" t="s">
        <v>8826</v>
      </c>
      <c r="F687" s="952" t="s">
        <v>8827</v>
      </c>
      <c r="G687" s="953" t="s">
        <v>5713</v>
      </c>
      <c r="H687" s="954">
        <v>373.38</v>
      </c>
      <c r="I687" s="954">
        <f>Tabla1[[#This Row],[PVP (SIN IVA)]]-(Tabla1[[#This Row],[PVP (SIN IVA)]]*0.4)</f>
        <v>224.02799999999999</v>
      </c>
      <c r="J687" s="951" t="s">
        <v>1936</v>
      </c>
      <c r="K687" s="951" t="s">
        <v>8828</v>
      </c>
      <c r="L687" s="951" t="s">
        <v>8829</v>
      </c>
      <c r="M687" s="955" t="s">
        <v>6554</v>
      </c>
    </row>
    <row r="688" spans="1:13" ht="15" customHeight="1">
      <c r="A688" s="957" t="s">
        <v>8830</v>
      </c>
      <c r="B688" s="958" t="s">
        <v>8831</v>
      </c>
      <c r="C688" s="959"/>
      <c r="D688" s="959"/>
      <c r="E688" s="951" t="s">
        <v>8832</v>
      </c>
      <c r="F688" s="952" t="s">
        <v>8833</v>
      </c>
      <c r="G688" s="953" t="s">
        <v>5713</v>
      </c>
      <c r="H688" s="954">
        <v>191.49822</v>
      </c>
      <c r="I688" s="954">
        <f>Tabla1[[#This Row],[PVP (SIN IVA)]]-(Tabla1[[#This Row],[PVP (SIN IVA)]]*0.4)</f>
        <v>114.898932</v>
      </c>
      <c r="J688" s="960" t="s">
        <v>6567</v>
      </c>
      <c r="K688" s="951" t="str">
        <f>_xlfn.CONCAT(A688,F688,J688,)</f>
        <v>3501010-Q0001Conjunto de freno delantero izquierdo con junta universalT1/T2</v>
      </c>
      <c r="L688" s="951"/>
      <c r="M688" s="955" t="s">
        <v>6554</v>
      </c>
    </row>
    <row r="689" spans="1:13" ht="15" customHeight="1">
      <c r="A689" s="948" t="s">
        <v>2543</v>
      </c>
      <c r="B689" s="949">
        <v>8435596604714</v>
      </c>
      <c r="C689" s="950"/>
      <c r="D689" s="950"/>
      <c r="E689" s="951" t="s">
        <v>2542</v>
      </c>
      <c r="F689" s="952" t="s">
        <v>1764</v>
      </c>
      <c r="G689" s="953" t="s">
        <v>6645</v>
      </c>
      <c r="H689" s="954">
        <v>16.386563733356454</v>
      </c>
      <c r="I689" s="954">
        <f>Tabla1[[#This Row],[PVP (SIN IVA)]]-(Tabla1[[#This Row],[PVP (SIN IVA)]]*0.4)</f>
        <v>9.8319382400138728</v>
      </c>
      <c r="J689" s="951" t="s">
        <v>6589</v>
      </c>
      <c r="K689" s="951" t="s">
        <v>8834</v>
      </c>
      <c r="L689" s="951" t="s">
        <v>8835</v>
      </c>
      <c r="M689" s="955" t="s">
        <v>6554</v>
      </c>
    </row>
    <row r="690" spans="1:13" ht="15" customHeight="1">
      <c r="A690" s="948" t="s">
        <v>4325</v>
      </c>
      <c r="B690" s="949">
        <v>8435596606299</v>
      </c>
      <c r="C690" s="950"/>
      <c r="D690" s="950"/>
      <c r="E690" s="951" t="s">
        <v>2232</v>
      </c>
      <c r="F690" s="952" t="s">
        <v>5014</v>
      </c>
      <c r="G690" s="953" t="s">
        <v>7038</v>
      </c>
      <c r="H690" s="954">
        <v>16.478250000000003</v>
      </c>
      <c r="I690" s="954">
        <f>Tabla1[[#This Row],[PVP (SIN IVA)]]-(Tabla1[[#This Row],[PVP (SIN IVA)]]*0.4)</f>
        <v>9.8869500000000023</v>
      </c>
      <c r="J690" s="951" t="s">
        <v>6702</v>
      </c>
      <c r="K690" s="951" t="s">
        <v>8836</v>
      </c>
      <c r="L690" s="951" t="s">
        <v>8837</v>
      </c>
      <c r="M690" s="955" t="s">
        <v>6554</v>
      </c>
    </row>
    <row r="691" spans="1:13" ht="15" customHeight="1">
      <c r="A691" s="948" t="s">
        <v>8838</v>
      </c>
      <c r="B691" s="949">
        <v>8435596623463</v>
      </c>
      <c r="C691" s="950" t="s">
        <v>3577</v>
      </c>
      <c r="D691" s="950"/>
      <c r="E691" s="951" t="e">
        <v>#NAME?</v>
      </c>
      <c r="F691" s="952" t="s">
        <v>8839</v>
      </c>
      <c r="G691" s="953" t="s">
        <v>6645</v>
      </c>
      <c r="H691" s="954">
        <v>26.080743518518524</v>
      </c>
      <c r="I691" s="954">
        <f>Tabla1[[#This Row],[PVP (SIN IVA)]]-(Tabla1[[#This Row],[PVP (SIN IVA)]]*0.4)</f>
        <v>15.648446111111113</v>
      </c>
      <c r="J691" s="951" t="s">
        <v>1938</v>
      </c>
      <c r="K691" s="951" t="s">
        <v>8840</v>
      </c>
      <c r="L691" s="951" t="e">
        <v>#NAME?</v>
      </c>
      <c r="M691" s="955" t="s">
        <v>6554</v>
      </c>
    </row>
    <row r="692" spans="1:13" ht="15" customHeight="1">
      <c r="A692" s="948" t="s">
        <v>8841</v>
      </c>
      <c r="B692" s="949">
        <v>8435596623456</v>
      </c>
      <c r="C692" s="950" t="s">
        <v>3579</v>
      </c>
      <c r="D692" s="950"/>
      <c r="E692" s="951" t="e">
        <v>#NAME?</v>
      </c>
      <c r="F692" s="952" t="s">
        <v>8842</v>
      </c>
      <c r="G692" s="953" t="s">
        <v>6645</v>
      </c>
      <c r="H692" s="954">
        <v>13.820774999999998</v>
      </c>
      <c r="I692" s="954">
        <f>Tabla1[[#This Row],[PVP (SIN IVA)]]-(Tabla1[[#This Row],[PVP (SIN IVA)]]*0.4)</f>
        <v>8.2924649999999982</v>
      </c>
      <c r="J692" s="951" t="s">
        <v>1938</v>
      </c>
      <c r="K692" s="951" t="s">
        <v>8843</v>
      </c>
      <c r="L692" s="951" t="e">
        <v>#NAME?</v>
      </c>
      <c r="M692" s="955" t="s">
        <v>6554</v>
      </c>
    </row>
    <row r="693" spans="1:13" ht="15" customHeight="1">
      <c r="A693" s="948" t="s">
        <v>8844</v>
      </c>
      <c r="B693" s="949">
        <v>8435596612535</v>
      </c>
      <c r="C693" s="950"/>
      <c r="D693" s="950"/>
      <c r="E693" s="951" t="s">
        <v>4086</v>
      </c>
      <c r="F693" s="952" t="s">
        <v>8845</v>
      </c>
      <c r="G693" s="953" t="s">
        <v>6645</v>
      </c>
      <c r="H693" s="954">
        <v>19.37448188577757</v>
      </c>
      <c r="I693" s="954">
        <f>Tabla1[[#This Row],[PVP (SIN IVA)]]-(Tabla1[[#This Row],[PVP (SIN IVA)]]*0.4)</f>
        <v>11.624689131466543</v>
      </c>
      <c r="J693" s="951" t="s">
        <v>6702</v>
      </c>
      <c r="K693" s="951" t="s">
        <v>8846</v>
      </c>
      <c r="L693" s="951" t="s">
        <v>8847</v>
      </c>
      <c r="M693" s="955" t="s">
        <v>6554</v>
      </c>
    </row>
    <row r="694" spans="1:13" ht="15" customHeight="1">
      <c r="A694" s="948" t="s">
        <v>8848</v>
      </c>
      <c r="B694" s="970" t="s">
        <v>8849</v>
      </c>
      <c r="C694" s="950"/>
      <c r="D694" s="950"/>
      <c r="E694" s="951" t="s">
        <v>8850</v>
      </c>
      <c r="F694" s="952" t="s">
        <v>8851</v>
      </c>
      <c r="G694" s="953" t="s">
        <v>6645</v>
      </c>
      <c r="H694" s="954">
        <v>19.37448188577757</v>
      </c>
      <c r="I694" s="954">
        <f>Tabla1[[#This Row],[PVP (SIN IVA)]]-(Tabla1[[#This Row],[PVP (SIN IVA)]]*0.4)</f>
        <v>11.624689131466543</v>
      </c>
      <c r="J694" s="951" t="s">
        <v>6702</v>
      </c>
      <c r="K694" s="951" t="s">
        <v>8846</v>
      </c>
      <c r="L694" s="951" t="s">
        <v>8847</v>
      </c>
      <c r="M694" s="955" t="s">
        <v>6554</v>
      </c>
    </row>
    <row r="695" spans="1:13" ht="15" customHeight="1">
      <c r="A695" s="948" t="s">
        <v>8852</v>
      </c>
      <c r="B695" s="949">
        <v>8435596624378</v>
      </c>
      <c r="C695" s="950" t="s">
        <v>8853</v>
      </c>
      <c r="D695" s="950"/>
      <c r="E695" s="951" t="s">
        <v>8854</v>
      </c>
      <c r="F695" s="952" t="s">
        <v>8855</v>
      </c>
      <c r="G695" s="953" t="s">
        <v>5713</v>
      </c>
      <c r="H695" s="954">
        <v>12.191999999999998</v>
      </c>
      <c r="I695" s="954">
        <f>Tabla1[[#This Row],[PVP (SIN IVA)]]-(Tabla1[[#This Row],[PVP (SIN IVA)]]*0.4)</f>
        <v>7.315199999999999</v>
      </c>
      <c r="J695" s="951" t="s">
        <v>1938</v>
      </c>
      <c r="K695" s="951" t="s">
        <v>8856</v>
      </c>
      <c r="L695" s="951" t="s">
        <v>8857</v>
      </c>
      <c r="M695" s="955" t="s">
        <v>6554</v>
      </c>
    </row>
    <row r="696" spans="1:13" ht="15" customHeight="1">
      <c r="A696" s="948" t="s">
        <v>4655</v>
      </c>
      <c r="B696" s="949">
        <v>8435596611729</v>
      </c>
      <c r="C696" s="950"/>
      <c r="D696" s="950"/>
      <c r="E696" s="951" t="s">
        <v>8858</v>
      </c>
      <c r="F696" s="952" t="s">
        <v>8859</v>
      </c>
      <c r="G696" s="953" t="s">
        <v>5713</v>
      </c>
      <c r="H696" s="954">
        <v>49.498249999999999</v>
      </c>
      <c r="I696" s="954">
        <f>Tabla1[[#This Row],[PVP (SIN IVA)]]-(Tabla1[[#This Row],[PVP (SIN IVA)]]*0.4)</f>
        <v>29.698949999999996</v>
      </c>
      <c r="J696" s="951" t="s">
        <v>1936</v>
      </c>
      <c r="K696" s="951" t="s">
        <v>8860</v>
      </c>
      <c r="L696" s="951" t="s">
        <v>8861</v>
      </c>
      <c r="M696" s="955" t="s">
        <v>6554</v>
      </c>
    </row>
    <row r="697" spans="1:13" ht="15" customHeight="1">
      <c r="A697" s="948" t="s">
        <v>4184</v>
      </c>
      <c r="B697" s="949">
        <v>8435596605100</v>
      </c>
      <c r="C697" s="950"/>
      <c r="D697" s="950"/>
      <c r="E697" s="951" t="s">
        <v>8862</v>
      </c>
      <c r="F697" s="952" t="s">
        <v>4185</v>
      </c>
      <c r="G697" s="953" t="s">
        <v>5712</v>
      </c>
      <c r="H697" s="954">
        <v>5389.6285973163103</v>
      </c>
      <c r="I697" s="954">
        <f>Tabla1[[#This Row],[PVP (SIN IVA)]]-(Tabla1[[#This Row],[PVP (SIN IVA)]]*0.4)</f>
        <v>3233.7771583897861</v>
      </c>
      <c r="J697" s="951" t="s">
        <v>6702</v>
      </c>
      <c r="K697" s="951" t="s">
        <v>8863</v>
      </c>
      <c r="L697" s="951" t="s">
        <v>8864</v>
      </c>
      <c r="M697" s="955" t="s">
        <v>6554</v>
      </c>
    </row>
    <row r="698" spans="1:13" ht="15" customHeight="1">
      <c r="A698" s="948" t="s">
        <v>2557</v>
      </c>
      <c r="B698" s="949">
        <v>8435596604653</v>
      </c>
      <c r="C698" s="950"/>
      <c r="D698" s="950"/>
      <c r="E698" s="951" t="s">
        <v>2556</v>
      </c>
      <c r="F698" s="952" t="s">
        <v>1821</v>
      </c>
      <c r="G698" s="953" t="s">
        <v>5712</v>
      </c>
      <c r="H698" s="954">
        <v>31.318200000000001</v>
      </c>
      <c r="I698" s="954">
        <f>Tabla1[[#This Row],[PVP (SIN IVA)]]-(Tabla1[[#This Row],[PVP (SIN IVA)]]*0.4)</f>
        <v>18.79092</v>
      </c>
      <c r="J698" s="951" t="s">
        <v>6589</v>
      </c>
      <c r="K698" s="951" t="s">
        <v>8865</v>
      </c>
      <c r="L698" s="951" t="s">
        <v>8866</v>
      </c>
      <c r="M698" s="955" t="s">
        <v>6554</v>
      </c>
    </row>
    <row r="699" spans="1:13" ht="15" customHeight="1">
      <c r="A699" s="948" t="s">
        <v>2566</v>
      </c>
      <c r="B699" s="949">
        <v>8435596604622</v>
      </c>
      <c r="C699" s="950"/>
      <c r="D699" s="950"/>
      <c r="E699" s="951" t="s">
        <v>2565</v>
      </c>
      <c r="F699" s="952" t="s">
        <v>1741</v>
      </c>
      <c r="G699" s="953" t="s">
        <v>5712</v>
      </c>
      <c r="H699" s="954">
        <v>168.78299999999999</v>
      </c>
      <c r="I699" s="954">
        <f>Tabla1[[#This Row],[PVP (SIN IVA)]]-(Tabla1[[#This Row],[PVP (SIN IVA)]]*0.4)</f>
        <v>101.26979999999999</v>
      </c>
      <c r="J699" s="951" t="s">
        <v>6589</v>
      </c>
      <c r="K699" s="951" t="s">
        <v>8867</v>
      </c>
      <c r="L699" s="951" t="s">
        <v>8868</v>
      </c>
      <c r="M699" s="955" t="s">
        <v>6554</v>
      </c>
    </row>
    <row r="700" spans="1:13" ht="15" customHeight="1">
      <c r="A700" s="948" t="s">
        <v>2552</v>
      </c>
      <c r="B700" s="949">
        <v>8435596604677</v>
      </c>
      <c r="C700" s="950"/>
      <c r="D700" s="950"/>
      <c r="E700" s="951" t="s">
        <v>2551</v>
      </c>
      <c r="F700" s="952" t="s">
        <v>1825</v>
      </c>
      <c r="G700" s="953" t="s">
        <v>5712</v>
      </c>
      <c r="H700" s="954">
        <v>12.350750000000001</v>
      </c>
      <c r="I700" s="954">
        <f>Tabla1[[#This Row],[PVP (SIN IVA)]]-(Tabla1[[#This Row],[PVP (SIN IVA)]]*0.4)</f>
        <v>7.4104500000000009</v>
      </c>
      <c r="J700" s="951" t="s">
        <v>6589</v>
      </c>
      <c r="K700" s="951" t="s">
        <v>8869</v>
      </c>
      <c r="L700" s="951" t="s">
        <v>8870</v>
      </c>
      <c r="M700" s="955" t="s">
        <v>6554</v>
      </c>
    </row>
    <row r="701" spans="1:13" ht="15" customHeight="1">
      <c r="A701" s="948" t="s">
        <v>2568</v>
      </c>
      <c r="B701" s="949">
        <v>8435596604615</v>
      </c>
      <c r="C701" s="950"/>
      <c r="D701" s="950"/>
      <c r="E701" s="951" t="s">
        <v>2567</v>
      </c>
      <c r="F701" s="952" t="s">
        <v>1733</v>
      </c>
      <c r="G701" s="953" t="s">
        <v>5712</v>
      </c>
      <c r="H701" s="954">
        <v>30.883859999999999</v>
      </c>
      <c r="I701" s="954">
        <f>Tabla1[[#This Row],[PVP (SIN IVA)]]-(Tabla1[[#This Row],[PVP (SIN IVA)]]*0.4)</f>
        <v>18.530315999999999</v>
      </c>
      <c r="J701" s="951" t="s">
        <v>6589</v>
      </c>
      <c r="K701" s="951" t="s">
        <v>8871</v>
      </c>
      <c r="L701" s="951" t="s">
        <v>8872</v>
      </c>
      <c r="M701" s="955" t="s">
        <v>6554</v>
      </c>
    </row>
    <row r="702" spans="1:13" ht="15" customHeight="1">
      <c r="A702" s="948" t="s">
        <v>2563</v>
      </c>
      <c r="B702" s="949">
        <v>8435596604639</v>
      </c>
      <c r="C702" s="950"/>
      <c r="D702" s="950"/>
      <c r="E702" s="951" t="s">
        <v>2562</v>
      </c>
      <c r="F702" s="952" t="s">
        <v>1737</v>
      </c>
      <c r="G702" s="953" t="s">
        <v>5712</v>
      </c>
      <c r="H702" s="954">
        <v>30.883859999999999</v>
      </c>
      <c r="I702" s="954">
        <f>Tabla1[[#This Row],[PVP (SIN IVA)]]-(Tabla1[[#This Row],[PVP (SIN IVA)]]*0.4)</f>
        <v>18.530315999999999</v>
      </c>
      <c r="J702" s="951" t="s">
        <v>6589</v>
      </c>
      <c r="K702" s="951" t="s">
        <v>8873</v>
      </c>
      <c r="L702" s="951" t="s">
        <v>8874</v>
      </c>
      <c r="M702" s="955" t="s">
        <v>6554</v>
      </c>
    </row>
    <row r="703" spans="1:13" ht="15" customHeight="1">
      <c r="A703" s="948" t="s">
        <v>2549</v>
      </c>
      <c r="B703" s="949">
        <v>8435596604684</v>
      </c>
      <c r="C703" s="950"/>
      <c r="D703" s="950"/>
      <c r="E703" s="951" t="s">
        <v>2548</v>
      </c>
      <c r="F703" s="952" t="s">
        <v>4103</v>
      </c>
      <c r="G703" s="953" t="s">
        <v>5712</v>
      </c>
      <c r="H703" s="954">
        <v>63.455550000000009</v>
      </c>
      <c r="I703" s="954">
        <f>Tabla1[[#This Row],[PVP (SIN IVA)]]-(Tabla1[[#This Row],[PVP (SIN IVA)]]*0.4)</f>
        <v>38.073330000000006</v>
      </c>
      <c r="J703" s="951" t="s">
        <v>6589</v>
      </c>
      <c r="K703" s="951" t="s">
        <v>8875</v>
      </c>
      <c r="L703" s="951" t="s">
        <v>8876</v>
      </c>
      <c r="M703" s="955" t="s">
        <v>6554</v>
      </c>
    </row>
    <row r="704" spans="1:13" ht="15" customHeight="1">
      <c r="A704" s="948" t="s">
        <v>2554</v>
      </c>
      <c r="B704" s="949">
        <v>8435596604660</v>
      </c>
      <c r="C704" s="950"/>
      <c r="D704" s="950"/>
      <c r="E704" s="951" t="s">
        <v>2553</v>
      </c>
      <c r="F704" s="952" t="s">
        <v>4102</v>
      </c>
      <c r="G704" s="953" t="s">
        <v>5712</v>
      </c>
      <c r="H704" s="954">
        <v>63.455550000000009</v>
      </c>
      <c r="I704" s="954">
        <f>Tabla1[[#This Row],[PVP (SIN IVA)]]-(Tabla1[[#This Row],[PVP (SIN IVA)]]*0.4)</f>
        <v>38.073330000000006</v>
      </c>
      <c r="J704" s="951" t="s">
        <v>6589</v>
      </c>
      <c r="K704" s="951" t="s">
        <v>8877</v>
      </c>
      <c r="L704" s="951" t="s">
        <v>8878</v>
      </c>
      <c r="M704" s="955" t="s">
        <v>6554</v>
      </c>
    </row>
    <row r="705" spans="1:13" ht="15" customHeight="1">
      <c r="A705" s="948" t="s">
        <v>5399</v>
      </c>
      <c r="B705" s="949">
        <v>8435596625856</v>
      </c>
      <c r="C705" s="950"/>
      <c r="D705" s="950"/>
      <c r="E705" s="951" t="s">
        <v>8879</v>
      </c>
      <c r="F705" s="952" t="s">
        <v>8880</v>
      </c>
      <c r="G705" s="953" t="s">
        <v>5712</v>
      </c>
      <c r="H705" s="954">
        <v>0</v>
      </c>
      <c r="I705" s="954">
        <f>Tabla1[[#This Row],[PVP (SIN IVA)]]-(Tabla1[[#This Row],[PVP (SIN IVA)]]*0.4)</f>
        <v>0</v>
      </c>
      <c r="J705" s="951" t="s">
        <v>1936</v>
      </c>
      <c r="K705" s="951" t="s">
        <v>8881</v>
      </c>
      <c r="L705" s="951" t="s">
        <v>8882</v>
      </c>
      <c r="M705" s="955" t="s">
        <v>6554</v>
      </c>
    </row>
    <row r="706" spans="1:13" ht="15" customHeight="1">
      <c r="A706" s="948" t="s">
        <v>5391</v>
      </c>
      <c r="B706" s="949">
        <v>8435596625849</v>
      </c>
      <c r="C706" s="950"/>
      <c r="D706" s="950"/>
      <c r="E706" s="951" t="s">
        <v>8883</v>
      </c>
      <c r="F706" s="952" t="s">
        <v>8884</v>
      </c>
      <c r="G706" s="953" t="s">
        <v>5712</v>
      </c>
      <c r="H706" s="954">
        <v>0</v>
      </c>
      <c r="I706" s="954">
        <f>Tabla1[[#This Row],[PVP (SIN IVA)]]-(Tabla1[[#This Row],[PVP (SIN IVA)]]*0.4)</f>
        <v>0</v>
      </c>
      <c r="J706" s="951" t="s">
        <v>1936</v>
      </c>
      <c r="K706" s="951" t="s">
        <v>8885</v>
      </c>
      <c r="L706" s="951" t="s">
        <v>8886</v>
      </c>
      <c r="M706" s="955" t="s">
        <v>6554</v>
      </c>
    </row>
    <row r="707" spans="1:13" ht="15" customHeight="1">
      <c r="A707" s="957" t="s">
        <v>8887</v>
      </c>
      <c r="B707" s="958" t="s">
        <v>8888</v>
      </c>
      <c r="C707" s="959"/>
      <c r="D707" s="959"/>
      <c r="E707" s="951" t="s">
        <v>8889</v>
      </c>
      <c r="F707" s="952" t="s">
        <v>8890</v>
      </c>
      <c r="G707" s="953" t="s">
        <v>5712</v>
      </c>
      <c r="H707" s="954">
        <v>28.829000000000001</v>
      </c>
      <c r="I707" s="954">
        <f>Tabla1[[#This Row],[PVP (SIN IVA)]]-(Tabla1[[#This Row],[PVP (SIN IVA)]]*0.4)</f>
        <v>17.2974</v>
      </c>
      <c r="J707" s="951" t="s">
        <v>6602</v>
      </c>
      <c r="K707" s="951" t="str">
        <f t="shared" ref="K707:K719" si="4">_xlfn.CONCAT(A707,F707,J707,)</f>
        <v>5010070-Q0001A-DYConjunto de la sección delantera del panel interior del umbral de la puerta izquierdaT2</v>
      </c>
      <c r="L707" s="951"/>
      <c r="M707" s="955" t="s">
        <v>6554</v>
      </c>
    </row>
    <row r="708" spans="1:13" ht="15" customHeight="1">
      <c r="A708" s="957" t="s">
        <v>8891</v>
      </c>
      <c r="B708" s="958" t="s">
        <v>8892</v>
      </c>
      <c r="C708" s="959"/>
      <c r="D708" s="959"/>
      <c r="E708" s="951" t="s">
        <v>8893</v>
      </c>
      <c r="F708" s="952" t="s">
        <v>8894</v>
      </c>
      <c r="G708" s="953" t="s">
        <v>5712</v>
      </c>
      <c r="H708" s="954">
        <v>20.796250000000001</v>
      </c>
      <c r="I708" s="954">
        <f>Tabla1[[#This Row],[PVP (SIN IVA)]]-(Tabla1[[#This Row],[PVP (SIN IVA)]]*0.4)</f>
        <v>12.47775</v>
      </c>
      <c r="J708" s="951" t="s">
        <v>6602</v>
      </c>
      <c r="K708" s="951" t="str">
        <f t="shared" si="4"/>
        <v>5010920-Q0001A-DYConjunto de la sección inferior del panel interior del pilar B derechoT2</v>
      </c>
      <c r="L708" s="951"/>
      <c r="M708" s="955" t="s">
        <v>6554</v>
      </c>
    </row>
    <row r="709" spans="1:13" ht="15" customHeight="1">
      <c r="A709" s="957" t="s">
        <v>8895</v>
      </c>
      <c r="B709" s="958" t="s">
        <v>8896</v>
      </c>
      <c r="C709" s="959"/>
      <c r="D709" s="959"/>
      <c r="E709" s="951" t="s">
        <v>8897</v>
      </c>
      <c r="F709" s="952" t="s">
        <v>8898</v>
      </c>
      <c r="G709" s="953" t="s">
        <v>5712</v>
      </c>
      <c r="H709" s="954">
        <v>24.447499999999998</v>
      </c>
      <c r="I709" s="954">
        <f>Tabla1[[#This Row],[PVP (SIN IVA)]]-(Tabla1[[#This Row],[PVP (SIN IVA)]]*0.4)</f>
        <v>14.668499999999998</v>
      </c>
      <c r="J709" s="951" t="s">
        <v>6602</v>
      </c>
      <c r="K709" s="951" t="str">
        <f t="shared" si="4"/>
        <v>5010910-Q0001A-DYConjunto de la sección inferior del panel interior del pilar B izquierdoT2</v>
      </c>
      <c r="L709" s="951"/>
      <c r="M709" s="955" t="s">
        <v>6554</v>
      </c>
    </row>
    <row r="710" spans="1:13" ht="15" customHeight="1">
      <c r="A710" s="957" t="s">
        <v>8899</v>
      </c>
      <c r="B710" s="958" t="s">
        <v>8900</v>
      </c>
      <c r="C710" s="959"/>
      <c r="D710" s="959"/>
      <c r="E710" s="951" t="s">
        <v>8901</v>
      </c>
      <c r="F710" s="952" t="s">
        <v>8902</v>
      </c>
      <c r="G710" s="953" t="s">
        <v>5712</v>
      </c>
      <c r="H710" s="954">
        <v>59.753500000000003</v>
      </c>
      <c r="I710" s="954">
        <f>Tabla1[[#This Row],[PVP (SIN IVA)]]-(Tabla1[[#This Row],[PVP (SIN IVA)]]*0.4)</f>
        <v>35.8521</v>
      </c>
      <c r="J710" s="951" t="s">
        <v>6567</v>
      </c>
      <c r="K710" s="951" t="str">
        <f t="shared" si="4"/>
        <v>5401612Z1-Q0001-DYConjunto de la sección inferior del pilar D del lado derechoT1/T2</v>
      </c>
      <c r="L710" s="951"/>
      <c r="M710" s="955" t="s">
        <v>6554</v>
      </c>
    </row>
    <row r="711" spans="1:13" ht="15" customHeight="1">
      <c r="A711" s="957" t="s">
        <v>8903</v>
      </c>
      <c r="B711" s="958" t="s">
        <v>8904</v>
      </c>
      <c r="C711" s="959"/>
      <c r="D711" s="959"/>
      <c r="E711" s="951" t="s">
        <v>8905</v>
      </c>
      <c r="F711" s="952" t="s">
        <v>8906</v>
      </c>
      <c r="G711" s="953" t="s">
        <v>5712</v>
      </c>
      <c r="H711" s="954">
        <v>61.341000000000001</v>
      </c>
      <c r="I711" s="954">
        <f>Tabla1[[#This Row],[PVP (SIN IVA)]]-(Tabla1[[#This Row],[PVP (SIN IVA)]]*0.4)</f>
        <v>36.804600000000001</v>
      </c>
      <c r="J711" s="951" t="s">
        <v>6567</v>
      </c>
      <c r="K711" s="951" t="str">
        <f t="shared" si="4"/>
        <v>5401611Z1-Q0001-DYConjunto de la sección inferior del pilar D del lado izquierdoT1/T2</v>
      </c>
      <c r="L711" s="951"/>
      <c r="M711" s="955" t="s">
        <v>6554</v>
      </c>
    </row>
    <row r="712" spans="1:13" ht="15" customHeight="1">
      <c r="A712" s="957" t="s">
        <v>8907</v>
      </c>
      <c r="B712" s="958" t="s">
        <v>8908</v>
      </c>
      <c r="C712" s="959"/>
      <c r="D712" s="959"/>
      <c r="E712" s="951" t="s">
        <v>8909</v>
      </c>
      <c r="F712" s="952" t="s">
        <v>8910</v>
      </c>
      <c r="G712" s="953" t="s">
        <v>5712</v>
      </c>
      <c r="H712" s="954">
        <v>12.128499999999999</v>
      </c>
      <c r="I712" s="954">
        <f>Tabla1[[#This Row],[PVP (SIN IVA)]]-(Tabla1[[#This Row],[PVP (SIN IVA)]]*0.4)</f>
        <v>7.277099999999999</v>
      </c>
      <c r="J712" s="951" t="s">
        <v>6567</v>
      </c>
      <c r="K712" s="951" t="str">
        <f t="shared" si="4"/>
        <v>5401512Z1-Q0001-DYConjunto de la sección superior del pilar D del lado derechoT1/T2</v>
      </c>
      <c r="L712" s="951"/>
      <c r="M712" s="955" t="s">
        <v>6554</v>
      </c>
    </row>
    <row r="713" spans="1:13" ht="15" customHeight="1">
      <c r="A713" s="957" t="s">
        <v>8911</v>
      </c>
      <c r="B713" s="958" t="s">
        <v>8912</v>
      </c>
      <c r="C713" s="959"/>
      <c r="D713" s="959"/>
      <c r="E713" s="951" t="s">
        <v>8913</v>
      </c>
      <c r="F713" s="952" t="s">
        <v>8914</v>
      </c>
      <c r="G713" s="953" t="s">
        <v>5712</v>
      </c>
      <c r="H713" s="954">
        <v>12.128499999999999</v>
      </c>
      <c r="I713" s="954">
        <f>Tabla1[[#This Row],[PVP (SIN IVA)]]-(Tabla1[[#This Row],[PVP (SIN IVA)]]*0.4)</f>
        <v>7.277099999999999</v>
      </c>
      <c r="J713" s="951" t="s">
        <v>6567</v>
      </c>
      <c r="K713" s="951" t="str">
        <f t="shared" si="4"/>
        <v>5401511Z1-Q0001-DYConjunto de la sección superior del pilar D del lado izquierdoT1/T2</v>
      </c>
      <c r="L713" s="951"/>
      <c r="M713" s="955" t="s">
        <v>6554</v>
      </c>
    </row>
    <row r="714" spans="1:13" ht="15" customHeight="1">
      <c r="A714" s="957" t="s">
        <v>8915</v>
      </c>
      <c r="B714" s="958" t="s">
        <v>8916</v>
      </c>
      <c r="C714" s="959"/>
      <c r="D714" s="959"/>
      <c r="E714" s="951" t="s">
        <v>8917</v>
      </c>
      <c r="F714" s="952" t="s">
        <v>8918</v>
      </c>
      <c r="G714" s="953" t="s">
        <v>5712</v>
      </c>
      <c r="H714" s="954">
        <v>372.68149999999997</v>
      </c>
      <c r="I714" s="954">
        <f>Tabla1[[#This Row],[PVP (SIN IVA)]]-(Tabla1[[#This Row],[PVP (SIN IVA)]]*0.4)</f>
        <v>223.60889999999998</v>
      </c>
      <c r="J714" s="951" t="s">
        <v>6602</v>
      </c>
      <c r="K714" s="951" t="str">
        <f t="shared" si="4"/>
        <v>5700200-Q0006-DYConjunto de la sección trasera de la cubierta del techoT2</v>
      </c>
      <c r="L714" s="951"/>
      <c r="M714" s="955" t="s">
        <v>6554</v>
      </c>
    </row>
    <row r="715" spans="1:13" ht="15" customHeight="1">
      <c r="A715" s="957" t="s">
        <v>8919</v>
      </c>
      <c r="B715" s="958" t="s">
        <v>8920</v>
      </c>
      <c r="C715" s="959"/>
      <c r="D715" s="959"/>
      <c r="E715" s="951" t="s">
        <v>8921</v>
      </c>
      <c r="F715" s="952" t="s">
        <v>8922</v>
      </c>
      <c r="G715" s="953" t="s">
        <v>5712</v>
      </c>
      <c r="H715" s="954">
        <v>64.039750000000012</v>
      </c>
      <c r="I715" s="954">
        <f>Tabla1[[#This Row],[PVP (SIN IVA)]]-(Tabla1[[#This Row],[PVP (SIN IVA)]]*0.4)</f>
        <v>38.423850000000002</v>
      </c>
      <c r="J715" s="951" t="s">
        <v>6602</v>
      </c>
      <c r="K715" s="951" t="str">
        <f t="shared" si="4"/>
        <v>5010950GD-Q0006-DYConjunto de la sección trasera del panel interior del umbral de la puerta derechaT2</v>
      </c>
      <c r="L715" s="951"/>
      <c r="M715" s="955" t="s">
        <v>6554</v>
      </c>
    </row>
    <row r="716" spans="1:13" ht="15" customHeight="1">
      <c r="A716" s="957" t="s">
        <v>8923</v>
      </c>
      <c r="B716" s="958" t="s">
        <v>8924</v>
      </c>
      <c r="C716" s="959"/>
      <c r="D716" s="959"/>
      <c r="E716" s="951" t="s">
        <v>8925</v>
      </c>
      <c r="F716" s="952" t="s">
        <v>8926</v>
      </c>
      <c r="G716" s="953" t="s">
        <v>5712</v>
      </c>
      <c r="H716" s="954">
        <v>309.34025000000003</v>
      </c>
      <c r="I716" s="954">
        <f>Tabla1[[#This Row],[PVP (SIN IVA)]]-(Tabla1[[#This Row],[PVP (SIN IVA)]]*0.4)</f>
        <v>185.60415</v>
      </c>
      <c r="J716" s="951" t="s">
        <v>6629</v>
      </c>
      <c r="K716" s="951" t="str">
        <f t="shared" si="4"/>
        <v>5101055Z1-Q0001-DYConjunto de la sección trasera del piso traseroT1</v>
      </c>
      <c r="L716" s="951"/>
      <c r="M716" s="955" t="s">
        <v>6554</v>
      </c>
    </row>
    <row r="717" spans="1:13" ht="15" customHeight="1">
      <c r="A717" s="957" t="s">
        <v>8927</v>
      </c>
      <c r="B717" s="958" t="s">
        <v>8928</v>
      </c>
      <c r="C717" s="959"/>
      <c r="D717" s="959"/>
      <c r="E717" s="951" t="s">
        <v>8925</v>
      </c>
      <c r="F717" s="952" t="s">
        <v>8926</v>
      </c>
      <c r="G717" s="953" t="s">
        <v>5712</v>
      </c>
      <c r="H717" s="954">
        <v>427.79949999999997</v>
      </c>
      <c r="I717" s="954">
        <f>Tabla1[[#This Row],[PVP (SIN IVA)]]-(Tabla1[[#This Row],[PVP (SIN IVA)]]*0.4)</f>
        <v>256.67969999999997</v>
      </c>
      <c r="J717" s="951" t="s">
        <v>6602</v>
      </c>
      <c r="K717" s="951" t="str">
        <f t="shared" si="4"/>
        <v>5101055Z1-Q0006-DYConjunto de la sección trasera del piso traseroT2</v>
      </c>
      <c r="L717" s="951"/>
      <c r="M717" s="955" t="s">
        <v>6554</v>
      </c>
    </row>
    <row r="718" spans="1:13" ht="15" customHeight="1">
      <c r="A718" s="957" t="s">
        <v>8929</v>
      </c>
      <c r="B718" s="958" t="s">
        <v>8930</v>
      </c>
      <c r="C718" s="959"/>
      <c r="D718" s="959"/>
      <c r="E718" s="951" t="s">
        <v>8931</v>
      </c>
      <c r="F718" s="952" t="s">
        <v>8932</v>
      </c>
      <c r="G718" s="953" t="s">
        <v>6645</v>
      </c>
      <c r="H718" s="954">
        <v>404.34767999999997</v>
      </c>
      <c r="I718" s="954">
        <f>Tabla1[[#This Row],[PVP (SIN IVA)]]-(Tabla1[[#This Row],[PVP (SIN IVA)]]*0.4)</f>
        <v>242.60860799999998</v>
      </c>
      <c r="J718" s="960" t="s">
        <v>6629</v>
      </c>
      <c r="K718" s="951" t="str">
        <f t="shared" si="4"/>
        <v>3567010-Q0001Conjunto de la unidad de control ESCT1</v>
      </c>
      <c r="L718" s="951"/>
      <c r="M718" s="955" t="s">
        <v>6554</v>
      </c>
    </row>
    <row r="719" spans="1:13" ht="15" customHeight="1">
      <c r="A719" s="957" t="s">
        <v>8933</v>
      </c>
      <c r="B719" s="958" t="s">
        <v>8934</v>
      </c>
      <c r="C719" s="959"/>
      <c r="D719" s="959"/>
      <c r="E719" s="951" t="s">
        <v>8931</v>
      </c>
      <c r="F719" s="952" t="s">
        <v>8932</v>
      </c>
      <c r="G719" s="953" t="s">
        <v>6645</v>
      </c>
      <c r="H719" s="954">
        <v>561.59399999999994</v>
      </c>
      <c r="I719" s="954">
        <f>Tabla1[[#This Row],[PVP (SIN IVA)]]-(Tabla1[[#This Row],[PVP (SIN IVA)]]*0.4)</f>
        <v>336.95639999999992</v>
      </c>
      <c r="J719" s="951" t="s">
        <v>6602</v>
      </c>
      <c r="K719" s="951" t="str">
        <f t="shared" si="4"/>
        <v>3567010-Q0006Conjunto de la unidad de control ESCT2</v>
      </c>
      <c r="L719" s="951"/>
      <c r="M719" s="955" t="s">
        <v>6554</v>
      </c>
    </row>
    <row r="720" spans="1:13" ht="15" customHeight="1">
      <c r="A720" s="948" t="s">
        <v>8935</v>
      </c>
      <c r="B720" s="949">
        <v>8435596612566</v>
      </c>
      <c r="C720" s="950"/>
      <c r="D720" s="950"/>
      <c r="E720" s="951" t="s">
        <v>8936</v>
      </c>
      <c r="F720" s="952" t="s">
        <v>8937</v>
      </c>
      <c r="G720" s="953" t="s">
        <v>5713</v>
      </c>
      <c r="H720" s="954">
        <v>17.0307</v>
      </c>
      <c r="I720" s="954">
        <f>Tabla1[[#This Row],[PVP (SIN IVA)]]-(Tabla1[[#This Row],[PVP (SIN IVA)]]*0.4)</f>
        <v>10.218419999999998</v>
      </c>
      <c r="J720" s="951" t="s">
        <v>1936</v>
      </c>
      <c r="K720" s="951" t="s">
        <v>8938</v>
      </c>
      <c r="L720" s="951" t="s">
        <v>8939</v>
      </c>
      <c r="M720" s="955" t="s">
        <v>6554</v>
      </c>
    </row>
    <row r="721" spans="1:13" ht="15" customHeight="1">
      <c r="A721" s="957" t="s">
        <v>8940</v>
      </c>
      <c r="B721" s="958" t="s">
        <v>8941</v>
      </c>
      <c r="C721" s="959"/>
      <c r="D721" s="959"/>
      <c r="E721" s="951" t="s">
        <v>8942</v>
      </c>
      <c r="F721" s="952" t="s">
        <v>8943</v>
      </c>
      <c r="G721" s="953" t="s">
        <v>5713</v>
      </c>
      <c r="H721" s="954">
        <v>2.7305000000000001</v>
      </c>
      <c r="I721" s="954">
        <f>Tabla1[[#This Row],[PVP (SIN IVA)]]-(Tabla1[[#This Row],[PVP (SIN IVA)]]*0.4)</f>
        <v>1.6383000000000001</v>
      </c>
      <c r="J721" s="960" t="s">
        <v>6567</v>
      </c>
      <c r="K721" s="951" t="str">
        <f t="shared" ref="K721:K732" si="5">_xlfn.CONCAT(A721,F721,J721,)</f>
        <v>3506060-Q0001-1BConjunto de línea de frenado (junta recta ABS)T1/T2</v>
      </c>
      <c r="L721" s="951"/>
      <c r="M721" s="955" t="s">
        <v>6554</v>
      </c>
    </row>
    <row r="722" spans="1:13" ht="15" customHeight="1">
      <c r="A722" s="957" t="s">
        <v>8944</v>
      </c>
      <c r="B722" s="958" t="s">
        <v>8945</v>
      </c>
      <c r="C722" s="959"/>
      <c r="D722" s="959"/>
      <c r="E722" s="951" t="s">
        <v>8946</v>
      </c>
      <c r="F722" s="952" t="s">
        <v>8943</v>
      </c>
      <c r="G722" s="953" t="s">
        <v>5713</v>
      </c>
      <c r="H722" s="954">
        <v>3.6194999999999999</v>
      </c>
      <c r="I722" s="954">
        <f>Tabla1[[#This Row],[PVP (SIN IVA)]]-(Tabla1[[#This Row],[PVP (SIN IVA)]]*0.4)</f>
        <v>2.1717</v>
      </c>
      <c r="J722" s="960" t="s">
        <v>6567</v>
      </c>
      <c r="K722" s="951" t="str">
        <f t="shared" si="5"/>
        <v>3506070-Q0001-1BConjunto de línea de frenado (junta recta ABS)T1/T2</v>
      </c>
      <c r="L722" s="951"/>
      <c r="M722" s="955" t="s">
        <v>6554</v>
      </c>
    </row>
    <row r="723" spans="1:13" ht="15" customHeight="1">
      <c r="A723" s="957" t="s">
        <v>8947</v>
      </c>
      <c r="B723" s="958" t="s">
        <v>8948</v>
      </c>
      <c r="C723" s="959"/>
      <c r="D723" s="959"/>
      <c r="E723" s="951" t="s">
        <v>8949</v>
      </c>
      <c r="F723" s="952" t="s">
        <v>8943</v>
      </c>
      <c r="G723" s="953" t="s">
        <v>5713</v>
      </c>
      <c r="H723" s="954">
        <v>3.6194999999999999</v>
      </c>
      <c r="I723" s="954">
        <f>Tabla1[[#This Row],[PVP (SIN IVA)]]-(Tabla1[[#This Row],[PVP (SIN IVA)]]*0.4)</f>
        <v>2.1717</v>
      </c>
      <c r="J723" s="960" t="s">
        <v>6567</v>
      </c>
      <c r="K723" s="951" t="str">
        <f t="shared" si="5"/>
        <v>3506080-Q0001-1BConjunto de línea de frenado (junta recta ABS)T1/T2</v>
      </c>
      <c r="L723" s="951"/>
      <c r="M723" s="955" t="s">
        <v>6554</v>
      </c>
    </row>
    <row r="724" spans="1:13" ht="15" customHeight="1">
      <c r="A724" s="957" t="s">
        <v>8950</v>
      </c>
      <c r="B724" s="958" t="s">
        <v>8951</v>
      </c>
      <c r="C724" s="959"/>
      <c r="D724" s="959"/>
      <c r="E724" s="951" t="s">
        <v>8952</v>
      </c>
      <c r="F724" s="952" t="s">
        <v>8953</v>
      </c>
      <c r="G724" s="953" t="s">
        <v>5713</v>
      </c>
      <c r="H724" s="954">
        <v>2.19075</v>
      </c>
      <c r="I724" s="954">
        <f>Tabla1[[#This Row],[PVP (SIN IVA)]]-(Tabla1[[#This Row],[PVP (SIN IVA)]]*0.4)</f>
        <v>1.3144499999999999</v>
      </c>
      <c r="J724" s="960" t="s">
        <v>6567</v>
      </c>
      <c r="K724" s="951" t="str">
        <f t="shared" si="5"/>
        <v>3506060-Q0001-2Conjunto de línea de frenado (junta recta-línea delantera derecha)T1/T2</v>
      </c>
      <c r="L724" s="951"/>
      <c r="M724" s="955" t="s">
        <v>6554</v>
      </c>
    </row>
    <row r="725" spans="1:13" ht="15" customHeight="1">
      <c r="A725" s="957" t="s">
        <v>8954</v>
      </c>
      <c r="B725" s="958" t="s">
        <v>8955</v>
      </c>
      <c r="C725" s="959"/>
      <c r="D725" s="959"/>
      <c r="E725" s="951" t="s">
        <v>8956</v>
      </c>
      <c r="F725" s="952" t="s">
        <v>8957</v>
      </c>
      <c r="G725" s="953" t="s">
        <v>5713</v>
      </c>
      <c r="H725" s="954">
        <v>6.8262499999999999</v>
      </c>
      <c r="I725" s="954">
        <f>Tabla1[[#This Row],[PVP (SIN IVA)]]-(Tabla1[[#This Row],[PVP (SIN IVA)]]*0.4)</f>
        <v>4.0957499999999998</v>
      </c>
      <c r="J725" s="960" t="s">
        <v>6629</v>
      </c>
      <c r="K725" s="951" t="str">
        <f t="shared" si="5"/>
        <v>3506080-Q0001-2Conjunto de línea de frenado (junta recta-línea trasera derecha)T1</v>
      </c>
      <c r="L725" s="951"/>
      <c r="M725" s="955" t="s">
        <v>6554</v>
      </c>
    </row>
    <row r="726" spans="1:13" ht="15" customHeight="1">
      <c r="A726" s="957" t="s">
        <v>8958</v>
      </c>
      <c r="B726" s="958" t="s">
        <v>8959</v>
      </c>
      <c r="C726" s="959"/>
      <c r="D726" s="959"/>
      <c r="E726" s="951" t="s">
        <v>8960</v>
      </c>
      <c r="F726" s="952" t="s">
        <v>8961</v>
      </c>
      <c r="G726" s="953" t="s">
        <v>5713</v>
      </c>
      <c r="H726" s="954">
        <v>6.8262499999999999</v>
      </c>
      <c r="I726" s="954">
        <f>Tabla1[[#This Row],[PVP (SIN IVA)]]-(Tabla1[[#This Row],[PVP (SIN IVA)]]*0.4)</f>
        <v>4.0957499999999998</v>
      </c>
      <c r="J726" s="960" t="s">
        <v>6629</v>
      </c>
      <c r="K726" s="951" t="str">
        <f t="shared" si="5"/>
        <v>3506070-Q0001-2Conjunto de línea de frenado (junta recta-línea trasera izquierda)T1</v>
      </c>
      <c r="L726" s="951"/>
      <c r="M726" s="955" t="s">
        <v>6554</v>
      </c>
    </row>
    <row r="727" spans="1:13" ht="15" customHeight="1">
      <c r="A727" s="957" t="s">
        <v>8962</v>
      </c>
      <c r="B727" s="958" t="s">
        <v>8963</v>
      </c>
      <c r="C727" s="959"/>
      <c r="D727" s="959"/>
      <c r="E727" s="951" t="s">
        <v>8964</v>
      </c>
      <c r="F727" s="952" t="s">
        <v>8965</v>
      </c>
      <c r="G727" s="953" t="s">
        <v>5713</v>
      </c>
      <c r="H727" s="954">
        <v>4.0957500000000007</v>
      </c>
      <c r="I727" s="954">
        <f>Tabla1[[#This Row],[PVP (SIN IVA)]]-(Tabla1[[#This Row],[PVP (SIN IVA)]]*0.4)</f>
        <v>2.4574500000000006</v>
      </c>
      <c r="J727" s="960" t="s">
        <v>6567</v>
      </c>
      <c r="K727" s="951" t="str">
        <f t="shared" si="5"/>
        <v>3506050-Q0001Conjunto de línea de freno (ABS-línea delantera izquierda)T1/T2</v>
      </c>
      <c r="L727" s="951"/>
      <c r="M727" s="955" t="s">
        <v>6554</v>
      </c>
    </row>
    <row r="728" spans="1:13" ht="15" customHeight="1">
      <c r="A728" s="957" t="s">
        <v>8966</v>
      </c>
      <c r="B728" s="958" t="s">
        <v>8967</v>
      </c>
      <c r="C728" s="959"/>
      <c r="D728" s="959"/>
      <c r="E728" s="951" t="s">
        <v>8968</v>
      </c>
      <c r="F728" s="976" t="s">
        <v>8969</v>
      </c>
      <c r="G728" s="953" t="s">
        <v>5713</v>
      </c>
      <c r="H728" s="954">
        <v>4.4450000000000003</v>
      </c>
      <c r="I728" s="954">
        <f>Tabla1[[#This Row],[PVP (SIN IVA)]]-(Tabla1[[#This Row],[PVP (SIN IVA)]]*0.4)</f>
        <v>2.6669999999999998</v>
      </c>
      <c r="J728" s="960" t="s">
        <v>6567</v>
      </c>
      <c r="K728" s="951" t="str">
        <f t="shared" si="5"/>
        <v>3506120-Q0001Conjunto de línea de freno (cilindro maestro)_x000D_
primera cámara-ABS）T1/T2</v>
      </c>
      <c r="L728" s="951"/>
      <c r="M728" s="955" t="s">
        <v>6554</v>
      </c>
    </row>
    <row r="729" spans="1:13" ht="15" customHeight="1">
      <c r="A729" s="957" t="s">
        <v>8970</v>
      </c>
      <c r="B729" s="958" t="s">
        <v>8971</v>
      </c>
      <c r="C729" s="959"/>
      <c r="D729" s="959"/>
      <c r="E729" s="951" t="s">
        <v>8972</v>
      </c>
      <c r="F729" s="952" t="s">
        <v>8973</v>
      </c>
      <c r="G729" s="953" t="s">
        <v>5713</v>
      </c>
      <c r="H729" s="954">
        <v>5.302249999999999</v>
      </c>
      <c r="I729" s="954">
        <f>Tabla1[[#This Row],[PVP (SIN IVA)]]-(Tabla1[[#This Row],[PVP (SIN IVA)]]*0.4)</f>
        <v>3.1813499999999992</v>
      </c>
      <c r="J729" s="960" t="s">
        <v>6567</v>
      </c>
      <c r="K729" s="951" t="str">
        <f t="shared" si="5"/>
        <v>3506030A2-Q0001Conjunto de línea de freno (línea de freno trasera izquierda)T1/T2</v>
      </c>
      <c r="L729" s="951"/>
      <c r="M729" s="955" t="s">
        <v>6554</v>
      </c>
    </row>
    <row r="730" spans="1:13" ht="15" customHeight="1">
      <c r="A730" s="957" t="s">
        <v>8974</v>
      </c>
      <c r="B730" s="958" t="s">
        <v>8975</v>
      </c>
      <c r="C730" s="959"/>
      <c r="D730" s="959"/>
      <c r="E730" s="951" t="s">
        <v>8976</v>
      </c>
      <c r="F730" s="952" t="s">
        <v>8977</v>
      </c>
      <c r="G730" s="953" t="s">
        <v>5713</v>
      </c>
      <c r="H730" s="954">
        <v>5.08</v>
      </c>
      <c r="I730" s="954">
        <f>Tabla1[[#This Row],[PVP (SIN IVA)]]-(Tabla1[[#This Row],[PVP (SIN IVA)]]*0.4)</f>
        <v>3.048</v>
      </c>
      <c r="J730" s="960" t="s">
        <v>6567</v>
      </c>
      <c r="K730" s="951" t="str">
        <f t="shared" si="5"/>
        <v>3506130-Q0001Conjunto de línea de freno (segunda cámara del cilindro maestro-ABS)T1/T2</v>
      </c>
      <c r="L730" s="951"/>
      <c r="M730" s="955" t="s">
        <v>6554</v>
      </c>
    </row>
    <row r="731" spans="1:13" ht="15" customHeight="1">
      <c r="A731" s="957" t="s">
        <v>8978</v>
      </c>
      <c r="B731" s="958" t="s">
        <v>8979</v>
      </c>
      <c r="C731" s="959"/>
      <c r="D731" s="959"/>
      <c r="E731" s="951" t="s">
        <v>8980</v>
      </c>
      <c r="F731" s="952" t="s">
        <v>8981</v>
      </c>
      <c r="G731" s="953" t="s">
        <v>5713</v>
      </c>
      <c r="H731" s="954">
        <v>5.302249999999999</v>
      </c>
      <c r="I731" s="954">
        <f>Tabla1[[#This Row],[PVP (SIN IVA)]]-(Tabla1[[#This Row],[PVP (SIN IVA)]]*0.4)</f>
        <v>3.1813499999999992</v>
      </c>
      <c r="J731" s="960" t="s">
        <v>6567</v>
      </c>
      <c r="K731" s="951" t="str">
        <f t="shared" si="5"/>
        <v>3506010-Q0001Conjunto de línea de freno delanteroT1/T2</v>
      </c>
      <c r="L731" s="951"/>
      <c r="M731" s="955" t="s">
        <v>6554</v>
      </c>
    </row>
    <row r="732" spans="1:13" ht="15" customHeight="1">
      <c r="A732" s="957" t="s">
        <v>8982</v>
      </c>
      <c r="B732" s="958" t="s">
        <v>8983</v>
      </c>
      <c r="C732" s="959"/>
      <c r="D732" s="959"/>
      <c r="E732" s="951" t="s">
        <v>8984</v>
      </c>
      <c r="F732" s="952" t="s">
        <v>8985</v>
      </c>
      <c r="G732" s="953" t="s">
        <v>5713</v>
      </c>
      <c r="H732" s="954">
        <v>4.0957500000000007</v>
      </c>
      <c r="I732" s="954">
        <f>Tabla1[[#This Row],[PVP (SIN IVA)]]-(Tabla1[[#This Row],[PVP (SIN IVA)]]*0.4)</f>
        <v>2.4574500000000006</v>
      </c>
      <c r="J732" s="960" t="s">
        <v>6567</v>
      </c>
      <c r="K732" s="951" t="str">
        <f t="shared" si="5"/>
        <v>3506020-Q0001Conjunto de línea de freno traseroT1/T2</v>
      </c>
      <c r="L732" s="951"/>
      <c r="M732" s="955" t="s">
        <v>6554</v>
      </c>
    </row>
    <row r="733" spans="1:13" ht="15" customHeight="1">
      <c r="A733" s="948" t="s">
        <v>2525</v>
      </c>
      <c r="B733" s="949">
        <v>8435596604813</v>
      </c>
      <c r="C733" s="950"/>
      <c r="D733" s="950"/>
      <c r="E733" s="951" t="s">
        <v>2524</v>
      </c>
      <c r="F733" s="952" t="s">
        <v>4123</v>
      </c>
      <c r="G733" s="953" t="s">
        <v>7038</v>
      </c>
      <c r="H733" s="954">
        <v>27.717750000000002</v>
      </c>
      <c r="I733" s="954">
        <f>Tabla1[[#This Row],[PVP (SIN IVA)]]-(Tabla1[[#This Row],[PVP (SIN IVA)]]*0.4)</f>
        <v>16.630650000000003</v>
      </c>
      <c r="J733" s="951" t="s">
        <v>6589</v>
      </c>
      <c r="K733" s="951" t="s">
        <v>8986</v>
      </c>
      <c r="L733" s="951" t="s">
        <v>8987</v>
      </c>
      <c r="M733" s="955" t="s">
        <v>6554</v>
      </c>
    </row>
    <row r="734" spans="1:13" ht="15" customHeight="1">
      <c r="A734" s="948" t="s">
        <v>8988</v>
      </c>
      <c r="B734" s="970" t="s">
        <v>8989</v>
      </c>
      <c r="C734" s="950"/>
      <c r="D734" s="950"/>
      <c r="E734" s="951" t="s">
        <v>8990</v>
      </c>
      <c r="F734" s="952" t="s">
        <v>8991</v>
      </c>
      <c r="G734" s="953" t="s">
        <v>7038</v>
      </c>
      <c r="H734" s="954">
        <v>27.717750000000002</v>
      </c>
      <c r="I734" s="954">
        <f>Tabla1[[#This Row],[PVP (SIN IVA)]]-(Tabla1[[#This Row],[PVP (SIN IVA)]]*0.4)</f>
        <v>16.630650000000003</v>
      </c>
      <c r="J734" s="951" t="s">
        <v>6589</v>
      </c>
      <c r="K734" s="951" t="s">
        <v>8986</v>
      </c>
      <c r="L734" s="951" t="s">
        <v>8987</v>
      </c>
      <c r="M734" s="955" t="s">
        <v>6554</v>
      </c>
    </row>
    <row r="735" spans="1:13" ht="15" customHeight="1">
      <c r="A735" s="948" t="s">
        <v>2523</v>
      </c>
      <c r="B735" s="949">
        <v>8435596604820</v>
      </c>
      <c r="C735" s="950"/>
      <c r="D735" s="950"/>
      <c r="E735" s="951" t="s">
        <v>2522</v>
      </c>
      <c r="F735" s="952" t="s">
        <v>4124</v>
      </c>
      <c r="G735" s="953" t="s">
        <v>7038</v>
      </c>
      <c r="H735" s="954">
        <v>27.717750000000002</v>
      </c>
      <c r="I735" s="954">
        <f>Tabla1[[#This Row],[PVP (SIN IVA)]]-(Tabla1[[#This Row],[PVP (SIN IVA)]]*0.4)</f>
        <v>16.630650000000003</v>
      </c>
      <c r="J735" s="951" t="s">
        <v>6589</v>
      </c>
      <c r="K735" s="951" t="s">
        <v>8992</v>
      </c>
      <c r="L735" s="951" t="s">
        <v>8993</v>
      </c>
      <c r="M735" s="955" t="s">
        <v>6554</v>
      </c>
    </row>
    <row r="736" spans="1:13" ht="15" customHeight="1">
      <c r="A736" s="948" t="s">
        <v>8994</v>
      </c>
      <c r="B736" s="970" t="s">
        <v>8995</v>
      </c>
      <c r="C736" s="950"/>
      <c r="D736" s="950"/>
      <c r="E736" s="951" t="s">
        <v>8996</v>
      </c>
      <c r="F736" s="952" t="s">
        <v>8997</v>
      </c>
      <c r="G736" s="953" t="s">
        <v>7038</v>
      </c>
      <c r="H736" s="954">
        <v>27.717750000000002</v>
      </c>
      <c r="I736" s="954">
        <f>Tabla1[[#This Row],[PVP (SIN IVA)]]-(Tabla1[[#This Row],[PVP (SIN IVA)]]*0.4)</f>
        <v>16.630650000000003</v>
      </c>
      <c r="J736" s="951" t="s">
        <v>6589</v>
      </c>
      <c r="K736" s="951" t="s">
        <v>8992</v>
      </c>
      <c r="L736" s="951" t="s">
        <v>8993</v>
      </c>
      <c r="M736" s="955" t="s">
        <v>6554</v>
      </c>
    </row>
    <row r="737" spans="1:13" ht="15" customHeight="1">
      <c r="A737" s="948" t="s">
        <v>8998</v>
      </c>
      <c r="B737" s="970" t="s">
        <v>8999</v>
      </c>
      <c r="C737" s="950"/>
      <c r="D737" s="950"/>
      <c r="E737" s="951" t="s">
        <v>2520</v>
      </c>
      <c r="F737" s="952" t="s">
        <v>4125</v>
      </c>
      <c r="G737" s="953" t="s">
        <v>7038</v>
      </c>
      <c r="H737" s="954">
        <v>27.717750000000002</v>
      </c>
      <c r="I737" s="954">
        <f>Tabla1[[#This Row],[PVP (SIN IVA)]]-(Tabla1[[#This Row],[PVP (SIN IVA)]]*0.4)</f>
        <v>16.630650000000003</v>
      </c>
      <c r="J737" s="951" t="s">
        <v>6589</v>
      </c>
      <c r="K737" s="951" t="s">
        <v>9000</v>
      </c>
      <c r="L737" s="951" t="s">
        <v>9001</v>
      </c>
      <c r="M737" s="955" t="s">
        <v>6554</v>
      </c>
    </row>
    <row r="738" spans="1:13" ht="15" customHeight="1">
      <c r="A738" s="948" t="s">
        <v>2521</v>
      </c>
      <c r="B738" s="949">
        <v>8435596604837</v>
      </c>
      <c r="C738" s="950"/>
      <c r="D738" s="950"/>
      <c r="E738" s="951" t="s">
        <v>2520</v>
      </c>
      <c r="F738" s="952" t="s">
        <v>4125</v>
      </c>
      <c r="G738" s="953" t="s">
        <v>7038</v>
      </c>
      <c r="H738" s="954">
        <v>27.717750000000002</v>
      </c>
      <c r="I738" s="954">
        <f>Tabla1[[#This Row],[PVP (SIN IVA)]]-(Tabla1[[#This Row],[PVP (SIN IVA)]]*0.4)</f>
        <v>16.630650000000003</v>
      </c>
      <c r="J738" s="951" t="s">
        <v>6589</v>
      </c>
      <c r="K738" s="951" t="s">
        <v>9000</v>
      </c>
      <c r="L738" s="951" t="s">
        <v>9001</v>
      </c>
      <c r="M738" s="955" t="s">
        <v>6554</v>
      </c>
    </row>
    <row r="739" spans="1:13" ht="15" customHeight="1">
      <c r="A739" s="957" t="s">
        <v>9002</v>
      </c>
      <c r="B739" s="958" t="s">
        <v>9003</v>
      </c>
      <c r="C739" s="959"/>
      <c r="D739" s="959"/>
      <c r="E739" s="951" t="s">
        <v>9004</v>
      </c>
      <c r="F739" s="952" t="s">
        <v>9005</v>
      </c>
      <c r="G739" s="953" t="s">
        <v>5713</v>
      </c>
      <c r="H739" s="954">
        <v>54.45252</v>
      </c>
      <c r="I739" s="954">
        <f>Tabla1[[#This Row],[PVP (SIN IVA)]]-(Tabla1[[#This Row],[PVP (SIN IVA)]]*0.4)</f>
        <v>32.671512</v>
      </c>
      <c r="J739" s="960" t="s">
        <v>6567</v>
      </c>
      <c r="K739" s="951" t="str">
        <f>_xlfn.CONCAT(A739,F739,J739,)</f>
        <v>3101110A1-Q0006Conjunto de llantaT1/T2</v>
      </c>
      <c r="L739" s="951"/>
      <c r="M739" s="955" t="s">
        <v>6554</v>
      </c>
    </row>
    <row r="740" spans="1:13" ht="15" customHeight="1">
      <c r="A740" s="948" t="s">
        <v>4002</v>
      </c>
      <c r="B740" s="949">
        <v>8435596603830</v>
      </c>
      <c r="C740" s="950"/>
      <c r="D740" s="950"/>
      <c r="E740" s="951" t="s">
        <v>2750</v>
      </c>
      <c r="F740" s="952" t="s">
        <v>1676</v>
      </c>
      <c r="G740" s="953" t="s">
        <v>5713</v>
      </c>
      <c r="H740" s="954">
        <v>64.041469215170125</v>
      </c>
      <c r="I740" s="954">
        <f>Tabla1[[#This Row],[PVP (SIN IVA)]]-(Tabla1[[#This Row],[PVP (SIN IVA)]]*0.4)</f>
        <v>38.424881529102073</v>
      </c>
      <c r="J740" s="951" t="s">
        <v>6702</v>
      </c>
      <c r="K740" s="951" t="s">
        <v>9006</v>
      </c>
      <c r="L740" s="951" t="s">
        <v>9007</v>
      </c>
      <c r="M740" s="955" t="s">
        <v>6554</v>
      </c>
    </row>
    <row r="741" spans="1:13" ht="15" customHeight="1">
      <c r="A741" s="957" t="s">
        <v>9008</v>
      </c>
      <c r="B741" s="958" t="s">
        <v>9009</v>
      </c>
      <c r="C741" s="959"/>
      <c r="D741" s="959"/>
      <c r="E741" s="951" t="s">
        <v>9010</v>
      </c>
      <c r="F741" s="952" t="s">
        <v>9011</v>
      </c>
      <c r="G741" s="953" t="s">
        <v>5712</v>
      </c>
      <c r="H741" s="954">
        <v>18.986500000000003</v>
      </c>
      <c r="I741" s="954">
        <f>Tabla1[[#This Row],[PVP (SIN IVA)]]-(Tabla1[[#This Row],[PVP (SIN IVA)]]*0.4)</f>
        <v>11.391900000000001</v>
      </c>
      <c r="J741" s="951" t="s">
        <v>6567</v>
      </c>
      <c r="K741" s="951" t="str">
        <f>_xlfn.CONCAT(A741,F741,J741,)</f>
        <v>2803120GD-Q0001Conjunto de logotipo frontalT1/T2</v>
      </c>
      <c r="L741" s="951"/>
      <c r="M741" s="955" t="s">
        <v>6554</v>
      </c>
    </row>
    <row r="742" spans="1:13" ht="15" customHeight="1">
      <c r="A742" s="948" t="s">
        <v>4743</v>
      </c>
      <c r="B742" s="949">
        <v>8435596611491</v>
      </c>
      <c r="C742" s="950"/>
      <c r="D742" s="950"/>
      <c r="E742" s="951" t="s">
        <v>9012</v>
      </c>
      <c r="F742" s="952" t="s">
        <v>9013</v>
      </c>
      <c r="G742" s="953" t="s">
        <v>5713</v>
      </c>
      <c r="H742" s="954">
        <v>75.310999999999993</v>
      </c>
      <c r="I742" s="954">
        <f>Tabla1[[#This Row],[PVP (SIN IVA)]]-(Tabla1[[#This Row],[PVP (SIN IVA)]]*0.4)</f>
        <v>45.186599999999999</v>
      </c>
      <c r="J742" s="951" t="s">
        <v>1936</v>
      </c>
      <c r="K742" s="951" t="s">
        <v>9014</v>
      </c>
      <c r="L742" s="951" t="s">
        <v>9015</v>
      </c>
      <c r="M742" s="955" t="s">
        <v>6554</v>
      </c>
    </row>
    <row r="743" spans="1:13" ht="15" customHeight="1">
      <c r="A743" s="948" t="s">
        <v>4746</v>
      </c>
      <c r="B743" s="949">
        <v>8435596611507</v>
      </c>
      <c r="C743" s="950"/>
      <c r="D743" s="950"/>
      <c r="E743" s="951" t="s">
        <v>9016</v>
      </c>
      <c r="F743" s="952" t="s">
        <v>4907</v>
      </c>
      <c r="G743" s="953" t="s">
        <v>5712</v>
      </c>
      <c r="H743" s="954">
        <v>43.368812081099996</v>
      </c>
      <c r="I743" s="954">
        <f>Tabla1[[#This Row],[PVP (SIN IVA)]]-(Tabla1[[#This Row],[PVP (SIN IVA)]]*0.4)</f>
        <v>26.021287248659998</v>
      </c>
      <c r="J743" s="951" t="s">
        <v>1936</v>
      </c>
      <c r="K743" s="951" t="s">
        <v>9017</v>
      </c>
      <c r="L743" s="951" t="s">
        <v>9018</v>
      </c>
      <c r="M743" s="955" t="s">
        <v>6554</v>
      </c>
    </row>
    <row r="744" spans="1:13" ht="15" customHeight="1">
      <c r="A744" s="948" t="s">
        <v>4744</v>
      </c>
      <c r="B744" s="949">
        <v>8435596611514</v>
      </c>
      <c r="C744" s="950"/>
      <c r="D744" s="950"/>
      <c r="E744" s="951" t="s">
        <v>9019</v>
      </c>
      <c r="F744" s="952" t="s">
        <v>9020</v>
      </c>
      <c r="G744" s="953" t="s">
        <v>5712</v>
      </c>
      <c r="H744" s="954">
        <v>43.368812081099996</v>
      </c>
      <c r="I744" s="954">
        <f>Tabla1[[#This Row],[PVP (SIN IVA)]]-(Tabla1[[#This Row],[PVP (SIN IVA)]]*0.4)</f>
        <v>26.021287248659998</v>
      </c>
      <c r="J744" s="951" t="s">
        <v>1936</v>
      </c>
      <c r="K744" s="951" t="s">
        <v>9021</v>
      </c>
      <c r="L744" s="951" t="s">
        <v>9022</v>
      </c>
      <c r="M744" s="955" t="s">
        <v>6554</v>
      </c>
    </row>
    <row r="745" spans="1:13" ht="15" customHeight="1">
      <c r="A745" s="948" t="s">
        <v>9023</v>
      </c>
      <c r="B745" s="949">
        <v>8435596628864</v>
      </c>
      <c r="C745" s="953" t="s">
        <v>9023</v>
      </c>
      <c r="D745" s="950" t="s">
        <v>2546</v>
      </c>
      <c r="E745" s="951" t="s">
        <v>9024</v>
      </c>
      <c r="F745" s="952" t="s">
        <v>1781</v>
      </c>
      <c r="G745" s="953" t="s">
        <v>5712</v>
      </c>
      <c r="H745" s="954">
        <v>26.066749999999999</v>
      </c>
      <c r="I745" s="954">
        <f>Tabla1[[#This Row],[PVP (SIN IVA)]]-(Tabla1[[#This Row],[PVP (SIN IVA)]]*0.4)</f>
        <v>15.640049999999999</v>
      </c>
      <c r="J745" s="951" t="s">
        <v>6702</v>
      </c>
      <c r="K745" s="951" t="s">
        <v>9025</v>
      </c>
      <c r="L745" s="951" t="s">
        <v>9026</v>
      </c>
      <c r="M745" s="955" t="s">
        <v>6554</v>
      </c>
    </row>
    <row r="746" spans="1:13" ht="15" customHeight="1">
      <c r="A746" s="948" t="s">
        <v>4106</v>
      </c>
      <c r="B746" s="949">
        <v>8435596604707</v>
      </c>
      <c r="C746" s="953" t="s">
        <v>9023</v>
      </c>
      <c r="D746" s="950" t="s">
        <v>2546</v>
      </c>
      <c r="E746" s="951" t="s">
        <v>2545</v>
      </c>
      <c r="F746" s="952" t="s">
        <v>1781</v>
      </c>
      <c r="G746" s="953" t="s">
        <v>5712</v>
      </c>
      <c r="H746" s="954">
        <v>26.066749999999999</v>
      </c>
      <c r="I746" s="954">
        <f>Tabla1[[#This Row],[PVP (SIN IVA)]]-(Tabla1[[#This Row],[PVP (SIN IVA)]]*0.4)</f>
        <v>15.640049999999999</v>
      </c>
      <c r="J746" s="951" t="s">
        <v>6702</v>
      </c>
      <c r="K746" s="951" t="s">
        <v>9025</v>
      </c>
      <c r="L746" s="951" t="s">
        <v>9026</v>
      </c>
      <c r="M746" s="955" t="s">
        <v>6554</v>
      </c>
    </row>
    <row r="747" spans="1:13" ht="15" customHeight="1">
      <c r="A747" s="948" t="s">
        <v>2546</v>
      </c>
      <c r="B747" s="970" t="s">
        <v>9027</v>
      </c>
      <c r="C747" s="953" t="s">
        <v>9023</v>
      </c>
      <c r="D747" s="950" t="s">
        <v>2546</v>
      </c>
      <c r="E747" s="951" t="s">
        <v>9024</v>
      </c>
      <c r="F747" s="952" t="s">
        <v>9028</v>
      </c>
      <c r="G747" s="953" t="s">
        <v>5712</v>
      </c>
      <c r="H747" s="954">
        <v>26.066749999999999</v>
      </c>
      <c r="I747" s="954">
        <f>Tabla1[[#This Row],[PVP (SIN IVA)]]-(Tabla1[[#This Row],[PVP (SIN IVA)]]*0.4)</f>
        <v>15.640049999999999</v>
      </c>
      <c r="J747" s="951" t="s">
        <v>6702</v>
      </c>
      <c r="K747" s="951" t="s">
        <v>9025</v>
      </c>
      <c r="L747" s="951" t="s">
        <v>9026</v>
      </c>
      <c r="M747" s="955" t="s">
        <v>6554</v>
      </c>
    </row>
    <row r="748" spans="1:13" ht="15" customHeight="1">
      <c r="A748" s="948" t="s">
        <v>9029</v>
      </c>
      <c r="B748" s="949">
        <v>8435596629038</v>
      </c>
      <c r="C748" s="950"/>
      <c r="D748" s="950"/>
      <c r="E748" s="951" t="s">
        <v>3225</v>
      </c>
      <c r="F748" s="952" t="s">
        <v>9030</v>
      </c>
      <c r="G748" s="953" t="s">
        <v>5712</v>
      </c>
      <c r="H748" s="954">
        <v>50.668808264046362</v>
      </c>
      <c r="I748" s="954">
        <f>Tabla1[[#This Row],[PVP (SIN IVA)]]-(Tabla1[[#This Row],[PVP (SIN IVA)]]*0.4)</f>
        <v>30.401284958427816</v>
      </c>
      <c r="J748" s="951" t="s">
        <v>1938</v>
      </c>
      <c r="K748" s="951" t="s">
        <v>9031</v>
      </c>
      <c r="L748" s="951" t="s">
        <v>9032</v>
      </c>
      <c r="M748" s="955" t="s">
        <v>6554</v>
      </c>
    </row>
    <row r="749" spans="1:13" ht="15" customHeight="1">
      <c r="A749" s="948" t="s">
        <v>2710</v>
      </c>
      <c r="B749" s="949">
        <v>8435596604288</v>
      </c>
      <c r="C749" s="950"/>
      <c r="D749" s="950"/>
      <c r="E749" s="951" t="s">
        <v>4055</v>
      </c>
      <c r="F749" s="952" t="s">
        <v>5178</v>
      </c>
      <c r="G749" s="953" t="s">
        <v>5713</v>
      </c>
      <c r="H749" s="954">
        <v>20.066000000000003</v>
      </c>
      <c r="I749" s="954">
        <f>Tabla1[[#This Row],[PVP (SIN IVA)]]-(Tabla1[[#This Row],[PVP (SIN IVA)]]*0.4)</f>
        <v>12.039600000000002</v>
      </c>
      <c r="J749" s="951" t="s">
        <v>6589</v>
      </c>
      <c r="K749" s="951" t="s">
        <v>9033</v>
      </c>
      <c r="L749" s="951" t="s">
        <v>9034</v>
      </c>
      <c r="M749" s="955" t="s">
        <v>6554</v>
      </c>
    </row>
    <row r="750" spans="1:13" ht="15" customHeight="1">
      <c r="A750" s="948" t="s">
        <v>9035</v>
      </c>
      <c r="B750" s="970" t="s">
        <v>9036</v>
      </c>
      <c r="C750" s="950"/>
      <c r="D750" s="950"/>
      <c r="E750" s="951" t="s">
        <v>9037</v>
      </c>
      <c r="F750" s="952" t="s">
        <v>9038</v>
      </c>
      <c r="G750" s="953" t="s">
        <v>5713</v>
      </c>
      <c r="H750" s="954">
        <v>20.066000000000003</v>
      </c>
      <c r="I750" s="954">
        <f>Tabla1[[#This Row],[PVP (SIN IVA)]]-(Tabla1[[#This Row],[PVP (SIN IVA)]]*0.4)</f>
        <v>12.039600000000002</v>
      </c>
      <c r="J750" s="951" t="s">
        <v>6589</v>
      </c>
      <c r="K750" s="951" t="s">
        <v>9033</v>
      </c>
      <c r="L750" s="951" t="s">
        <v>9034</v>
      </c>
      <c r="M750" s="955" t="s">
        <v>6554</v>
      </c>
    </row>
    <row r="751" spans="1:13" ht="15" customHeight="1">
      <c r="A751" s="948" t="s">
        <v>2709</v>
      </c>
      <c r="B751" s="949">
        <v>8435596607890</v>
      </c>
      <c r="C751" s="950"/>
      <c r="D751" s="950"/>
      <c r="E751" s="951" t="s">
        <v>9039</v>
      </c>
      <c r="F751" s="952" t="s">
        <v>9040</v>
      </c>
      <c r="G751" s="953" t="s">
        <v>5713</v>
      </c>
      <c r="H751" s="954">
        <v>65.208884503621519</v>
      </c>
      <c r="I751" s="954">
        <f>Tabla1[[#This Row],[PVP (SIN IVA)]]-(Tabla1[[#This Row],[PVP (SIN IVA)]]*0.4)</f>
        <v>39.12533070217291</v>
      </c>
      <c r="J751" s="951" t="s">
        <v>6560</v>
      </c>
      <c r="K751" s="951" t="s">
        <v>9041</v>
      </c>
      <c r="L751" s="951" t="s">
        <v>9042</v>
      </c>
      <c r="M751" s="955" t="s">
        <v>6554</v>
      </c>
    </row>
    <row r="752" spans="1:13" ht="15" customHeight="1">
      <c r="A752" s="948" t="s">
        <v>9043</v>
      </c>
      <c r="B752" s="970" t="s">
        <v>9044</v>
      </c>
      <c r="C752" s="950"/>
      <c r="D752" s="950"/>
      <c r="E752" s="951" t="s">
        <v>9045</v>
      </c>
      <c r="F752" s="952" t="s">
        <v>9046</v>
      </c>
      <c r="G752" s="953" t="s">
        <v>5713</v>
      </c>
      <c r="H752" s="954">
        <v>65.208884503621519</v>
      </c>
      <c r="I752" s="954">
        <f>Tabla1[[#This Row],[PVP (SIN IVA)]]-(Tabla1[[#This Row],[PVP (SIN IVA)]]*0.4)</f>
        <v>39.12533070217291</v>
      </c>
      <c r="J752" s="951" t="s">
        <v>6560</v>
      </c>
      <c r="K752" s="951" t="s">
        <v>9041</v>
      </c>
      <c r="L752" s="951" t="s">
        <v>9042</v>
      </c>
      <c r="M752" s="955" t="s">
        <v>6554</v>
      </c>
    </row>
    <row r="753" spans="1:13" ht="15" customHeight="1">
      <c r="A753" s="957" t="s">
        <v>9047</v>
      </c>
      <c r="B753" s="958" t="s">
        <v>9048</v>
      </c>
      <c r="C753" s="959"/>
      <c r="D753" s="959"/>
      <c r="E753" s="951" t="s">
        <v>9049</v>
      </c>
      <c r="F753" s="952" t="s">
        <v>9050</v>
      </c>
      <c r="G753" s="953" t="s">
        <v>5712</v>
      </c>
      <c r="H753" s="954">
        <v>3.7782499999999999</v>
      </c>
      <c r="I753" s="954">
        <f>Tabla1[[#This Row],[PVP (SIN IVA)]]-(Tabla1[[#This Row],[PVP (SIN IVA)]]*0.4)</f>
        <v>2.2669499999999996</v>
      </c>
      <c r="J753" s="960" t="s">
        <v>6567</v>
      </c>
      <c r="K753" s="951" t="str">
        <f t="shared" ref="K753:K758" si="6">_xlfn.CONCAT(A753,F753,J753,)</f>
        <v>8402331A1-Q0001Conjunto de manija de bloqueo del capóT1/T2</v>
      </c>
      <c r="L753" s="951"/>
      <c r="M753" s="955" t="s">
        <v>6554</v>
      </c>
    </row>
    <row r="754" spans="1:13" ht="15" customHeight="1">
      <c r="A754" s="957" t="s">
        <v>9051</v>
      </c>
      <c r="B754" s="958" t="s">
        <v>9052</v>
      </c>
      <c r="C754" s="959"/>
      <c r="D754" s="959"/>
      <c r="E754" s="951" t="s">
        <v>9053</v>
      </c>
      <c r="F754" s="952" t="s">
        <v>9054</v>
      </c>
      <c r="G754" s="953" t="s">
        <v>5712</v>
      </c>
      <c r="H754" s="954">
        <v>15.875</v>
      </c>
      <c r="I754" s="954">
        <f>Tabla1[[#This Row],[PVP (SIN IVA)]]-(Tabla1[[#This Row],[PVP (SIN IVA)]]*0.4)</f>
        <v>9.5249999999999986</v>
      </c>
      <c r="J754" s="960" t="s">
        <v>6567</v>
      </c>
      <c r="K754" s="951" t="str">
        <f t="shared" si="6"/>
        <v>6705170-Q0001Conjunto de manija de puerta correderaT1/T2</v>
      </c>
      <c r="L754" s="951"/>
      <c r="M754" s="955" t="s">
        <v>6554</v>
      </c>
    </row>
    <row r="755" spans="1:13" ht="15" customHeight="1">
      <c r="A755" s="957" t="s">
        <v>9055</v>
      </c>
      <c r="B755" s="958" t="s">
        <v>9056</v>
      </c>
      <c r="C755" s="959"/>
      <c r="D755" s="959"/>
      <c r="E755" s="951" t="s">
        <v>9057</v>
      </c>
      <c r="F755" s="952" t="s">
        <v>9058</v>
      </c>
      <c r="G755" s="953" t="s">
        <v>5712</v>
      </c>
      <c r="H755" s="954">
        <v>18.891250000000003</v>
      </c>
      <c r="I755" s="954">
        <f>Tabla1[[#This Row],[PVP (SIN IVA)]]-(Tabla1[[#This Row],[PVP (SIN IVA)]]*0.4)</f>
        <v>11.334750000000001</v>
      </c>
      <c r="J755" s="960" t="s">
        <v>6567</v>
      </c>
      <c r="K755" s="951" t="str">
        <f t="shared" si="6"/>
        <v>6105120-Q0001Conjunto de manija exterior de puerta delantera (derecha)T1/T2</v>
      </c>
      <c r="L755" s="951"/>
      <c r="M755" s="955" t="s">
        <v>6554</v>
      </c>
    </row>
    <row r="756" spans="1:13" ht="15" customHeight="1">
      <c r="A756" s="957" t="s">
        <v>9059</v>
      </c>
      <c r="B756" s="958" t="s">
        <v>9060</v>
      </c>
      <c r="C756" s="959"/>
      <c r="D756" s="959"/>
      <c r="E756" s="951" t="s">
        <v>9061</v>
      </c>
      <c r="F756" s="952" t="s">
        <v>9062</v>
      </c>
      <c r="G756" s="953" t="s">
        <v>5712</v>
      </c>
      <c r="H756" s="954">
        <v>29.019500000000001</v>
      </c>
      <c r="I756" s="954">
        <f>Tabla1[[#This Row],[PVP (SIN IVA)]]-(Tabla1[[#This Row],[PVP (SIN IVA)]]*0.4)</f>
        <v>17.4117</v>
      </c>
      <c r="J756" s="960" t="s">
        <v>6567</v>
      </c>
      <c r="K756" s="951" t="str">
        <f t="shared" si="6"/>
        <v>6305300-Q0001Conjunto de manija exterior de puerta trasera derechaT1/T2</v>
      </c>
      <c r="L756" s="951"/>
      <c r="M756" s="955" t="s">
        <v>6554</v>
      </c>
    </row>
    <row r="757" spans="1:13" ht="15" customHeight="1">
      <c r="A757" s="957" t="s">
        <v>9063</v>
      </c>
      <c r="B757" s="958" t="s">
        <v>9064</v>
      </c>
      <c r="C757" s="959"/>
      <c r="D757" s="959"/>
      <c r="E757" s="951" t="s">
        <v>9065</v>
      </c>
      <c r="F757" s="952" t="s">
        <v>9066</v>
      </c>
      <c r="G757" s="953" t="s">
        <v>5712</v>
      </c>
      <c r="H757" s="954">
        <v>14.985999999999999</v>
      </c>
      <c r="I757" s="954">
        <f>Tabla1[[#This Row],[PVP (SIN IVA)]]-(Tabla1[[#This Row],[PVP (SIN IVA)]]*0.4)</f>
        <v>8.9915999999999983</v>
      </c>
      <c r="J757" s="951" t="s">
        <v>6567</v>
      </c>
      <c r="K757" s="951" t="str">
        <f t="shared" si="6"/>
        <v>6307123-Q0001Conjunto de manija interior de puerta trasera derechaT1/T2</v>
      </c>
      <c r="L757" s="951"/>
      <c r="M757" s="955" t="s">
        <v>6554</v>
      </c>
    </row>
    <row r="758" spans="1:13" ht="15" customHeight="1">
      <c r="A758" s="957" t="s">
        <v>9067</v>
      </c>
      <c r="B758" s="958" t="s">
        <v>9068</v>
      </c>
      <c r="C758" s="959"/>
      <c r="D758" s="959"/>
      <c r="E758" s="951" t="s">
        <v>9069</v>
      </c>
      <c r="F758" s="952" t="s">
        <v>9070</v>
      </c>
      <c r="G758" s="953" t="s">
        <v>5712</v>
      </c>
      <c r="H758" s="954">
        <v>14.160500000000001</v>
      </c>
      <c r="I758" s="954">
        <f>Tabla1[[#This Row],[PVP (SIN IVA)]]-(Tabla1[[#This Row],[PVP (SIN IVA)]]*0.4)</f>
        <v>8.4962999999999997</v>
      </c>
      <c r="J758" s="960" t="s">
        <v>6567</v>
      </c>
      <c r="K758" s="951" t="str">
        <f t="shared" si="6"/>
        <v>6307112-Q0001Conjunto de manija interior de puerta trasera izquierdaT1/T2</v>
      </c>
      <c r="L758" s="951"/>
      <c r="M758" s="955" t="s">
        <v>6554</v>
      </c>
    </row>
    <row r="759" spans="1:13" ht="15" customHeight="1">
      <c r="A759" s="948" t="s">
        <v>4472</v>
      </c>
      <c r="B759" s="949">
        <v>8435596625870</v>
      </c>
      <c r="C759" s="950"/>
      <c r="D759" s="950"/>
      <c r="E759" s="951" t="s">
        <v>9071</v>
      </c>
      <c r="F759" s="952" t="s">
        <v>9072</v>
      </c>
      <c r="G759" s="953" t="s">
        <v>5712</v>
      </c>
      <c r="H759" s="954">
        <v>5.9689999999999994</v>
      </c>
      <c r="I759" s="954">
        <f>Tabla1[[#This Row],[PVP (SIN IVA)]]-(Tabla1[[#This Row],[PVP (SIN IVA)]]*0.4)</f>
        <v>3.5813999999999995</v>
      </c>
      <c r="J759" s="951" t="s">
        <v>1936</v>
      </c>
      <c r="K759" s="951" t="s">
        <v>9073</v>
      </c>
      <c r="L759" s="951" t="s">
        <v>9074</v>
      </c>
      <c r="M759" s="955" t="s">
        <v>6554</v>
      </c>
    </row>
    <row r="760" spans="1:13" ht="15" customHeight="1">
      <c r="A760" s="948" t="s">
        <v>4478</v>
      </c>
      <c r="B760" s="949">
        <v>8435596625863</v>
      </c>
      <c r="C760" s="950"/>
      <c r="D760" s="950"/>
      <c r="E760" s="951" t="s">
        <v>9075</v>
      </c>
      <c r="F760" s="952" t="s">
        <v>9076</v>
      </c>
      <c r="G760" s="953" t="s">
        <v>5712</v>
      </c>
      <c r="H760" s="954">
        <v>42.449750000000002</v>
      </c>
      <c r="I760" s="954">
        <f>Tabla1[[#This Row],[PVP (SIN IVA)]]-(Tabla1[[#This Row],[PVP (SIN IVA)]]*0.4)</f>
        <v>25.469850000000001</v>
      </c>
      <c r="J760" s="951" t="s">
        <v>1936</v>
      </c>
      <c r="K760" s="951" t="s">
        <v>9077</v>
      </c>
      <c r="L760" s="951" t="s">
        <v>9078</v>
      </c>
      <c r="M760" s="955" t="s">
        <v>6554</v>
      </c>
    </row>
    <row r="761" spans="1:13" ht="15" customHeight="1">
      <c r="A761" s="948" t="s">
        <v>9079</v>
      </c>
      <c r="B761" s="949">
        <v>8435596624064</v>
      </c>
      <c r="C761" s="950" t="s">
        <v>3467</v>
      </c>
      <c r="D761" s="950"/>
      <c r="E761" s="951" t="e">
        <v>#NAME?</v>
      </c>
      <c r="F761" s="952" t="s">
        <v>9080</v>
      </c>
      <c r="G761" s="953" t="s">
        <v>5712</v>
      </c>
      <c r="H761" s="954">
        <v>725.10792391030486</v>
      </c>
      <c r="I761" s="954">
        <f>Tabla1[[#This Row],[PVP (SIN IVA)]]-(Tabla1[[#This Row],[PVP (SIN IVA)]]*0.4)</f>
        <v>435.06475434618289</v>
      </c>
      <c r="J761" s="951" t="s">
        <v>1938</v>
      </c>
      <c r="K761" s="951" t="s">
        <v>9081</v>
      </c>
      <c r="L761" s="951" t="e">
        <v>#NAME?</v>
      </c>
      <c r="M761" s="955" t="s">
        <v>6554</v>
      </c>
    </row>
    <row r="762" spans="1:13" ht="15" customHeight="1">
      <c r="A762" s="948" t="s">
        <v>4580</v>
      </c>
      <c r="B762" s="949">
        <v>8435596608934</v>
      </c>
      <c r="C762" s="950"/>
      <c r="D762" s="950"/>
      <c r="E762" s="951" t="s">
        <v>9082</v>
      </c>
      <c r="F762" s="952" t="s">
        <v>9083</v>
      </c>
      <c r="G762" s="953" t="s">
        <v>5712</v>
      </c>
      <c r="H762" s="954">
        <v>202.38778971180005</v>
      </c>
      <c r="I762" s="954">
        <f>Tabla1[[#This Row],[PVP (SIN IVA)]]-(Tabla1[[#This Row],[PVP (SIN IVA)]]*0.4)</f>
        <v>121.43267382708002</v>
      </c>
      <c r="J762" s="951" t="s">
        <v>1936</v>
      </c>
      <c r="K762" s="951" t="s">
        <v>9084</v>
      </c>
      <c r="L762" s="951" t="s">
        <v>9085</v>
      </c>
      <c r="M762" s="955" t="s">
        <v>6554</v>
      </c>
    </row>
    <row r="763" spans="1:13" ht="15" customHeight="1">
      <c r="A763" s="948" t="s">
        <v>9086</v>
      </c>
      <c r="B763" s="949">
        <v>8435596608941</v>
      </c>
      <c r="C763" s="950"/>
      <c r="D763" s="950"/>
      <c r="E763" s="951" t="s">
        <v>9087</v>
      </c>
      <c r="F763" s="952" t="s">
        <v>9088</v>
      </c>
      <c r="G763" s="953" t="s">
        <v>5712</v>
      </c>
      <c r="H763" s="954">
        <v>202.38778971180005</v>
      </c>
      <c r="I763" s="954">
        <f>Tabla1[[#This Row],[PVP (SIN IVA)]]-(Tabla1[[#This Row],[PVP (SIN IVA)]]*0.4)</f>
        <v>121.43267382708002</v>
      </c>
      <c r="J763" s="951" t="s">
        <v>1936</v>
      </c>
      <c r="K763" s="951" t="s">
        <v>9089</v>
      </c>
      <c r="L763" s="951" t="s">
        <v>9090</v>
      </c>
      <c r="M763" s="955" t="s">
        <v>6554</v>
      </c>
    </row>
    <row r="764" spans="1:13" ht="15" customHeight="1">
      <c r="A764" s="948" t="s">
        <v>2503</v>
      </c>
      <c r="B764" s="949">
        <v>8435596608057</v>
      </c>
      <c r="C764" s="950"/>
      <c r="D764" s="950"/>
      <c r="E764" s="951" t="s">
        <v>4812</v>
      </c>
      <c r="F764" s="952" t="s">
        <v>9091</v>
      </c>
      <c r="G764" s="953" t="s">
        <v>5712</v>
      </c>
      <c r="H764" s="954">
        <v>156.83708671263983</v>
      </c>
      <c r="I764" s="954">
        <f>Tabla1[[#This Row],[PVP (SIN IVA)]]-(Tabla1[[#This Row],[PVP (SIN IVA)]]*0.4)</f>
        <v>94.102252027583887</v>
      </c>
      <c r="J764" s="951" t="s">
        <v>6560</v>
      </c>
      <c r="K764" s="951" t="s">
        <v>9092</v>
      </c>
      <c r="L764" s="951" t="s">
        <v>9093</v>
      </c>
      <c r="M764" s="955" t="s">
        <v>6554</v>
      </c>
    </row>
    <row r="765" spans="1:13" ht="15" customHeight="1">
      <c r="A765" s="957" t="s">
        <v>9094</v>
      </c>
      <c r="B765" s="958" t="s">
        <v>9095</v>
      </c>
      <c r="C765" s="959"/>
      <c r="D765" s="959"/>
      <c r="E765" s="951" t="s">
        <v>9096</v>
      </c>
      <c r="F765" s="952" t="s">
        <v>9097</v>
      </c>
      <c r="G765" s="953" t="s">
        <v>7038</v>
      </c>
      <c r="H765" s="954">
        <v>91.165680000000009</v>
      </c>
      <c r="I765" s="954">
        <f>Tabla1[[#This Row],[PVP (SIN IVA)]]-(Tabla1[[#This Row],[PVP (SIN IVA)]]*0.4)</f>
        <v>54.699408000000005</v>
      </c>
      <c r="J765" s="960" t="s">
        <v>6567</v>
      </c>
      <c r="K765" s="951" t="str">
        <f t="shared" ref="K765:K772" si="7">_xlfn.CONCAT(A765,F765,J765,)</f>
        <v>4014010-Q0006Conjunto de mazo de cables de CAT1/T2</v>
      </c>
      <c r="L765" s="951"/>
      <c r="M765" s="955" t="s">
        <v>6554</v>
      </c>
    </row>
    <row r="766" spans="1:13" ht="15" customHeight="1">
      <c r="A766" s="957" t="s">
        <v>9098</v>
      </c>
      <c r="B766" s="958" t="s">
        <v>9099</v>
      </c>
      <c r="C766" s="959"/>
      <c r="D766" s="959"/>
      <c r="E766" s="951" t="s">
        <v>9100</v>
      </c>
      <c r="F766" s="952" t="s">
        <v>9101</v>
      </c>
      <c r="G766" s="953" t="s">
        <v>6645</v>
      </c>
      <c r="H766" s="954">
        <v>363.5883</v>
      </c>
      <c r="I766" s="954">
        <f>Tabla1[[#This Row],[PVP (SIN IVA)]]-(Tabla1[[#This Row],[PVP (SIN IVA)]]*0.4)</f>
        <v>218.15297999999999</v>
      </c>
      <c r="J766" s="960" t="s">
        <v>6629</v>
      </c>
      <c r="K766" s="951" t="str">
        <f t="shared" si="7"/>
        <v>4003010H3-Q0001Conjunto de mazo de cables de instrumentosT1</v>
      </c>
      <c r="L766" s="951"/>
      <c r="M766" s="955" t="s">
        <v>6554</v>
      </c>
    </row>
    <row r="767" spans="1:13" ht="15" customHeight="1">
      <c r="A767" s="957" t="s">
        <v>9102</v>
      </c>
      <c r="B767" s="958" t="s">
        <v>9103</v>
      </c>
      <c r="C767" s="959"/>
      <c r="D767" s="959"/>
      <c r="E767" s="951" t="s">
        <v>9100</v>
      </c>
      <c r="F767" s="952" t="s">
        <v>9101</v>
      </c>
      <c r="G767" s="953" t="s">
        <v>6645</v>
      </c>
      <c r="H767" s="954" t="e">
        <v>#VALUE!</v>
      </c>
      <c r="I767" s="954" t="e">
        <f>Tabla1[[#This Row],[PVP (SIN IVA)]]-(Tabla1[[#This Row],[PVP (SIN IVA)]]*0.4)</f>
        <v>#VALUE!</v>
      </c>
      <c r="J767" s="951" t="s">
        <v>6602</v>
      </c>
      <c r="K767" s="951" t="str">
        <f t="shared" si="7"/>
        <v>4003010H1-Q0006Conjunto de mazo de cables de instrumentosT2</v>
      </c>
      <c r="L767" s="951"/>
      <c r="M767" s="955" t="s">
        <v>6554</v>
      </c>
    </row>
    <row r="768" spans="1:13" ht="15" customHeight="1">
      <c r="A768" s="957" t="s">
        <v>9104</v>
      </c>
      <c r="B768" s="958" t="s">
        <v>9105</v>
      </c>
      <c r="C768" s="959"/>
      <c r="D768" s="959"/>
      <c r="E768" s="951" t="s">
        <v>9106</v>
      </c>
      <c r="F768" s="952" t="s">
        <v>9107</v>
      </c>
      <c r="G768" s="953" t="s">
        <v>6645</v>
      </c>
      <c r="H768" s="954">
        <v>38.512750000000004</v>
      </c>
      <c r="I768" s="954">
        <f>Tabla1[[#This Row],[PVP (SIN IVA)]]-(Tabla1[[#This Row],[PVP (SIN IVA)]]*0.4)</f>
        <v>23.10765</v>
      </c>
      <c r="J768" s="960" t="s">
        <v>6567</v>
      </c>
      <c r="K768" s="951" t="str">
        <f t="shared" si="7"/>
        <v>4011020S1-Q0006Conjunto de mazo de cables de la puerta delantera derechaT1/T2</v>
      </c>
      <c r="L768" s="951"/>
      <c r="M768" s="955" t="s">
        <v>6554</v>
      </c>
    </row>
    <row r="769" spans="1:13" ht="15" customHeight="1">
      <c r="A769" s="957" t="s">
        <v>9108</v>
      </c>
      <c r="B769" s="958" t="s">
        <v>9109</v>
      </c>
      <c r="C769" s="959"/>
      <c r="D769" s="959"/>
      <c r="E769" s="951" t="s">
        <v>9110</v>
      </c>
      <c r="F769" s="952" t="s">
        <v>9111</v>
      </c>
      <c r="G769" s="953" t="s">
        <v>6645</v>
      </c>
      <c r="H769" s="954">
        <v>32.03575</v>
      </c>
      <c r="I769" s="954">
        <f>Tabla1[[#This Row],[PVP (SIN IVA)]]-(Tabla1[[#This Row],[PVP (SIN IVA)]]*0.4)</f>
        <v>19.221449999999997</v>
      </c>
      <c r="J769" s="960" t="s">
        <v>6567</v>
      </c>
      <c r="K769" s="951" t="str">
        <f t="shared" si="7"/>
        <v>4011010S1-Q0006Conjunto de mazo de cables de puerta delantera izquierdaT1/T2</v>
      </c>
      <c r="L769" s="951"/>
      <c r="M769" s="955" t="s">
        <v>6554</v>
      </c>
    </row>
    <row r="770" spans="1:13" ht="15" customHeight="1">
      <c r="A770" s="957" t="s">
        <v>9112</v>
      </c>
      <c r="B770" s="958" t="s">
        <v>9113</v>
      </c>
      <c r="C770" s="959"/>
      <c r="D770" s="959"/>
      <c r="E770" s="951" t="s">
        <v>9114</v>
      </c>
      <c r="F770" s="952" t="s">
        <v>9115</v>
      </c>
      <c r="G770" s="953" t="s">
        <v>6645</v>
      </c>
      <c r="H770" s="954">
        <v>21.970999999999997</v>
      </c>
      <c r="I770" s="954">
        <f>Tabla1[[#This Row],[PVP (SIN IVA)]]-(Tabla1[[#This Row],[PVP (SIN IVA)]]*0.4)</f>
        <v>13.182599999999997</v>
      </c>
      <c r="J770" s="960" t="s">
        <v>6567</v>
      </c>
      <c r="K770" s="951" t="str">
        <f t="shared" si="7"/>
        <v>4013020-Q0004Conjunto de mazo de cables de puerta traseraT1/T2</v>
      </c>
      <c r="L770" s="951"/>
      <c r="M770" s="955" t="s">
        <v>6554</v>
      </c>
    </row>
    <row r="771" spans="1:13" ht="15" customHeight="1">
      <c r="A771" s="957" t="s">
        <v>9116</v>
      </c>
      <c r="B771" s="958" t="s">
        <v>9117</v>
      </c>
      <c r="C771" s="959"/>
      <c r="D771" s="959"/>
      <c r="E771" s="951" t="s">
        <v>9118</v>
      </c>
      <c r="F771" s="952" t="s">
        <v>9119</v>
      </c>
      <c r="G771" s="953" t="s">
        <v>6645</v>
      </c>
      <c r="H771" s="954">
        <v>640.92582000000004</v>
      </c>
      <c r="I771" s="954">
        <f>Tabla1[[#This Row],[PVP (SIN IVA)]]-(Tabla1[[#This Row],[PVP (SIN IVA)]]*0.4)</f>
        <v>384.55549200000002</v>
      </c>
      <c r="J771" s="960"/>
      <c r="K771" s="951" t="str">
        <f t="shared" si="7"/>
        <v>4002010H3-Q0001Conjunto de mazo de cables del cuerpo</v>
      </c>
      <c r="L771" s="951"/>
      <c r="M771" s="955" t="s">
        <v>6554</v>
      </c>
    </row>
    <row r="772" spans="1:13" ht="15" customHeight="1">
      <c r="A772" s="957" t="s">
        <v>9120</v>
      </c>
      <c r="B772" s="958" t="s">
        <v>9121</v>
      </c>
      <c r="C772" s="959"/>
      <c r="D772" s="959"/>
      <c r="E772" s="951" t="s">
        <v>9122</v>
      </c>
      <c r="F772" s="952" t="s">
        <v>9123</v>
      </c>
      <c r="G772" s="953" t="s">
        <v>6645</v>
      </c>
      <c r="H772" s="954">
        <v>39.909750000000003</v>
      </c>
      <c r="I772" s="954">
        <f>Tabla1[[#This Row],[PVP (SIN IVA)]]-(Tabla1[[#This Row],[PVP (SIN IVA)]]*0.4)</f>
        <v>23.94585</v>
      </c>
      <c r="J772" s="960" t="s">
        <v>6567</v>
      </c>
      <c r="K772" s="951" t="str">
        <f t="shared" si="7"/>
        <v>6705111-Q0001Conjunto de mecanismo de conmutación de puerta corredera (control central)T1/T2</v>
      </c>
      <c r="L772" s="951"/>
      <c r="M772" s="955" t="s">
        <v>6554</v>
      </c>
    </row>
    <row r="773" spans="1:13" ht="15" customHeight="1">
      <c r="A773" s="948" t="s">
        <v>9124</v>
      </c>
      <c r="B773" s="949">
        <v>8435596609146</v>
      </c>
      <c r="C773" s="950"/>
      <c r="D773" s="950"/>
      <c r="E773" s="951" t="s">
        <v>9125</v>
      </c>
      <c r="F773" s="952" t="s">
        <v>9126</v>
      </c>
      <c r="G773" s="953" t="s">
        <v>6645</v>
      </c>
      <c r="H773" s="954">
        <v>762</v>
      </c>
      <c r="I773" s="954">
        <f>Tabla1[[#This Row],[PVP (SIN IVA)]]-(Tabla1[[#This Row],[PVP (SIN IVA)]]*0.4)</f>
        <v>457.2</v>
      </c>
      <c r="J773" s="951" t="s">
        <v>1936</v>
      </c>
      <c r="K773" s="951" t="s">
        <v>9127</v>
      </c>
      <c r="L773" s="951" t="s">
        <v>9128</v>
      </c>
      <c r="M773" s="955" t="s">
        <v>6554</v>
      </c>
    </row>
    <row r="774" spans="1:13" ht="15" customHeight="1">
      <c r="A774" s="948" t="s">
        <v>4656</v>
      </c>
      <c r="B774" s="949">
        <v>8435596609153</v>
      </c>
      <c r="C774" s="950"/>
      <c r="D774" s="950"/>
      <c r="E774" s="951" t="s">
        <v>9129</v>
      </c>
      <c r="F774" s="952" t="s">
        <v>9130</v>
      </c>
      <c r="G774" s="953" t="s">
        <v>6645</v>
      </c>
      <c r="H774" s="954">
        <v>779.11690475520004</v>
      </c>
      <c r="I774" s="954">
        <f>Tabla1[[#This Row],[PVP (SIN IVA)]]-(Tabla1[[#This Row],[PVP (SIN IVA)]]*0.4)</f>
        <v>467.47014285312002</v>
      </c>
      <c r="J774" s="951" t="s">
        <v>1936</v>
      </c>
      <c r="K774" s="951" t="s">
        <v>9131</v>
      </c>
      <c r="L774" s="951" t="s">
        <v>9132</v>
      </c>
      <c r="M774" s="955" t="s">
        <v>6554</v>
      </c>
    </row>
    <row r="775" spans="1:13" ht="15" customHeight="1">
      <c r="A775" s="948" t="s">
        <v>9133</v>
      </c>
      <c r="B775" s="949">
        <v>8435596610272</v>
      </c>
      <c r="C775" s="950"/>
      <c r="D775" s="950"/>
      <c r="E775" s="951" t="s">
        <v>9134</v>
      </c>
      <c r="F775" s="952" t="s">
        <v>9135</v>
      </c>
      <c r="G775" s="953" t="s">
        <v>5713</v>
      </c>
      <c r="H775" s="954">
        <v>221.13875000000002</v>
      </c>
      <c r="I775" s="954">
        <f>Tabla1[[#This Row],[PVP (SIN IVA)]]-(Tabla1[[#This Row],[PVP (SIN IVA)]]*0.4)</f>
        <v>132.68324999999999</v>
      </c>
      <c r="J775" s="951" t="s">
        <v>1936</v>
      </c>
      <c r="K775" s="951" t="s">
        <v>9136</v>
      </c>
      <c r="L775" s="951" t="s">
        <v>9137</v>
      </c>
      <c r="M775" s="955" t="s">
        <v>6554</v>
      </c>
    </row>
    <row r="776" spans="1:13" ht="15" customHeight="1">
      <c r="A776" s="948" t="s">
        <v>2873</v>
      </c>
      <c r="B776" s="949">
        <v>8435596603335</v>
      </c>
      <c r="C776" s="950"/>
      <c r="D776" s="950"/>
      <c r="E776" s="951" t="s">
        <v>2872</v>
      </c>
      <c r="F776" s="952" t="s">
        <v>9138</v>
      </c>
      <c r="G776" s="953" t="s">
        <v>7038</v>
      </c>
      <c r="H776" s="954">
        <v>293.14047794595922</v>
      </c>
      <c r="I776" s="954">
        <f>Tabla1[[#This Row],[PVP (SIN IVA)]]-(Tabla1[[#This Row],[PVP (SIN IVA)]]*0.4)</f>
        <v>175.88428676757553</v>
      </c>
      <c r="J776" s="951" t="s">
        <v>6589</v>
      </c>
      <c r="K776" s="951" t="s">
        <v>9139</v>
      </c>
      <c r="L776" s="951" t="s">
        <v>9140</v>
      </c>
      <c r="M776" s="955" t="s">
        <v>6554</v>
      </c>
    </row>
    <row r="777" spans="1:13" ht="15" customHeight="1">
      <c r="A777" s="948" t="s">
        <v>2392</v>
      </c>
      <c r="B777" s="949">
        <v>8435596605377</v>
      </c>
      <c r="C777" s="950"/>
      <c r="D777" s="950"/>
      <c r="E777" s="951" t="s">
        <v>2391</v>
      </c>
      <c r="F777" s="952" t="s">
        <v>4212</v>
      </c>
      <c r="G777" s="953" t="s">
        <v>5712</v>
      </c>
      <c r="H777" s="954">
        <v>217.09787157912999</v>
      </c>
      <c r="I777" s="954">
        <f>Tabla1[[#This Row],[PVP (SIN IVA)]]-(Tabla1[[#This Row],[PVP (SIN IVA)]]*0.4)</f>
        <v>130.25872294747799</v>
      </c>
      <c r="J777" s="951" t="s">
        <v>6589</v>
      </c>
      <c r="K777" s="951" t="s">
        <v>9141</v>
      </c>
      <c r="L777" s="951" t="s">
        <v>9142</v>
      </c>
      <c r="M777" s="955" t="s">
        <v>6554</v>
      </c>
    </row>
    <row r="778" spans="1:13" ht="15" customHeight="1">
      <c r="A778" s="957" t="s">
        <v>9143</v>
      </c>
      <c r="B778" s="958" t="s">
        <v>9144</v>
      </c>
      <c r="C778" s="959"/>
      <c r="D778" s="959"/>
      <c r="E778" s="951" t="s">
        <v>9145</v>
      </c>
      <c r="F778" s="952" t="s">
        <v>9146</v>
      </c>
      <c r="G778" s="953" t="s">
        <v>5712</v>
      </c>
      <c r="H778" s="954">
        <v>16.510000000000002</v>
      </c>
      <c r="I778" s="954">
        <f>Tabla1[[#This Row],[PVP (SIN IVA)]]-(Tabla1[[#This Row],[PVP (SIN IVA)]]*0.4)</f>
        <v>9.9060000000000006</v>
      </c>
      <c r="J778" s="960" t="s">
        <v>6629</v>
      </c>
      <c r="K778" s="951" t="str">
        <f>_xlfn.CONCAT(A778,F778,J778,)</f>
        <v>5501010-Q0001-DYConjunto de panel de pared lateral (electroforizado)T1</v>
      </c>
      <c r="L778" s="951"/>
      <c r="M778" s="955" t="s">
        <v>6554</v>
      </c>
    </row>
    <row r="779" spans="1:13" ht="15" customHeight="1">
      <c r="A779" s="957" t="s">
        <v>9147</v>
      </c>
      <c r="B779" s="958" t="s">
        <v>9148</v>
      </c>
      <c r="C779" s="959"/>
      <c r="D779" s="959"/>
      <c r="E779" s="951" t="s">
        <v>9145</v>
      </c>
      <c r="F779" s="952" t="s">
        <v>9146</v>
      </c>
      <c r="G779" s="953" t="s">
        <v>5712</v>
      </c>
      <c r="H779" s="954">
        <v>15.747999999999999</v>
      </c>
      <c r="I779" s="954">
        <f>Tabla1[[#This Row],[PVP (SIN IVA)]]-(Tabla1[[#This Row],[PVP (SIN IVA)]]*0.4)</f>
        <v>9.4487999999999985</v>
      </c>
      <c r="J779" s="951" t="s">
        <v>6602</v>
      </c>
      <c r="K779" s="951" t="str">
        <f>_xlfn.CONCAT(A779,F779,J779,)</f>
        <v>5501010-Q0006-DYConjunto de panel de pared lateral (electroforizado)T2</v>
      </c>
      <c r="L779" s="951"/>
      <c r="M779" s="955" t="s">
        <v>6554</v>
      </c>
    </row>
    <row r="780" spans="1:13" ht="15" customHeight="1">
      <c r="A780" s="957" t="s">
        <v>9149</v>
      </c>
      <c r="B780" s="958" t="s">
        <v>9150</v>
      </c>
      <c r="C780" s="959"/>
      <c r="D780" s="959"/>
      <c r="E780" s="951" t="s">
        <v>9151</v>
      </c>
      <c r="F780" s="952" t="s">
        <v>9152</v>
      </c>
      <c r="G780" s="953" t="s">
        <v>5712</v>
      </c>
      <c r="H780" s="954">
        <v>312.166</v>
      </c>
      <c r="I780" s="954">
        <f>Tabla1[[#This Row],[PVP (SIN IVA)]]-(Tabla1[[#This Row],[PVP (SIN IVA)]]*0.4)</f>
        <v>187.2996</v>
      </c>
      <c r="J780" s="951" t="s">
        <v>6567</v>
      </c>
      <c r="K780" s="951" t="str">
        <f>_xlfn.CONCAT(A780,F780,J780,)</f>
        <v>6101020-Q0001-DYConjunto de panel interior traseroT1/T2</v>
      </c>
      <c r="L780" s="951"/>
      <c r="M780" s="955" t="s">
        <v>6554</v>
      </c>
    </row>
    <row r="781" spans="1:13" ht="15" customHeight="1">
      <c r="A781" s="957" t="s">
        <v>9153</v>
      </c>
      <c r="B781" s="958" t="s">
        <v>9154</v>
      </c>
      <c r="C781" s="959"/>
      <c r="D781" s="959"/>
      <c r="E781" s="951" t="s">
        <v>9155</v>
      </c>
      <c r="F781" s="952" t="s">
        <v>9152</v>
      </c>
      <c r="G781" s="953" t="s">
        <v>5712</v>
      </c>
      <c r="H781" s="954">
        <v>95.948499999999996</v>
      </c>
      <c r="I781" s="954">
        <f>Tabla1[[#This Row],[PVP (SIN IVA)]]-(Tabla1[[#This Row],[PVP (SIN IVA)]]*0.4)</f>
        <v>57.569099999999992</v>
      </c>
      <c r="J781" s="951" t="s">
        <v>6602</v>
      </c>
      <c r="K781" s="951" t="str">
        <f>_xlfn.CONCAT(A781,F781,J781,)</f>
        <v>2801551Z1-Q0001-DYConjunto de panel interior traseroT2</v>
      </c>
      <c r="L781" s="951"/>
      <c r="M781" s="955" t="s">
        <v>6554</v>
      </c>
    </row>
    <row r="782" spans="1:13" ht="15" customHeight="1">
      <c r="A782" s="948" t="s">
        <v>2382</v>
      </c>
      <c r="B782" s="949">
        <v>8435596605919</v>
      </c>
      <c r="C782" s="950"/>
      <c r="D782" s="950"/>
      <c r="E782" s="951" t="s">
        <v>2381</v>
      </c>
      <c r="F782" s="952" t="s">
        <v>9156</v>
      </c>
      <c r="G782" s="953" t="s">
        <v>5712</v>
      </c>
      <c r="H782" s="954">
        <v>441.85887149238772</v>
      </c>
      <c r="I782" s="954">
        <f>Tabla1[[#This Row],[PVP (SIN IVA)]]-(Tabla1[[#This Row],[PVP (SIN IVA)]]*0.4)</f>
        <v>265.11532289543266</v>
      </c>
      <c r="J782" s="951" t="s">
        <v>6589</v>
      </c>
      <c r="K782" s="951" t="s">
        <v>9157</v>
      </c>
      <c r="L782" s="951" t="s">
        <v>9158</v>
      </c>
      <c r="M782" s="955" t="s">
        <v>6554</v>
      </c>
    </row>
    <row r="783" spans="1:13" ht="15" customHeight="1">
      <c r="A783" s="948" t="s">
        <v>9159</v>
      </c>
      <c r="B783" s="949">
        <v>8435596610005</v>
      </c>
      <c r="C783" s="950"/>
      <c r="D783" s="950"/>
      <c r="E783" s="951" t="s">
        <v>9160</v>
      </c>
      <c r="F783" s="952" t="s">
        <v>9161</v>
      </c>
      <c r="G783" s="953" t="s">
        <v>5712</v>
      </c>
      <c r="H783" s="954">
        <v>209.54999999999998</v>
      </c>
      <c r="I783" s="954">
        <f>Tabla1[[#This Row],[PVP (SIN IVA)]]-(Tabla1[[#This Row],[PVP (SIN IVA)]]*0.4)</f>
        <v>125.72999999999999</v>
      </c>
      <c r="J783" s="951" t="s">
        <v>1936</v>
      </c>
      <c r="K783" s="951" t="s">
        <v>9162</v>
      </c>
      <c r="L783" s="951" t="s">
        <v>9163</v>
      </c>
      <c r="M783" s="955" t="s">
        <v>6554</v>
      </c>
    </row>
    <row r="784" spans="1:13" ht="15" customHeight="1">
      <c r="A784" s="957" t="s">
        <v>9164</v>
      </c>
      <c r="B784" s="958" t="s">
        <v>9165</v>
      </c>
      <c r="C784" s="959"/>
      <c r="D784" s="959"/>
      <c r="E784" s="951" t="s">
        <v>9166</v>
      </c>
      <c r="F784" s="952" t="s">
        <v>9167</v>
      </c>
      <c r="G784" s="953" t="s">
        <v>5712</v>
      </c>
      <c r="H784" s="954">
        <v>1626.0445</v>
      </c>
      <c r="I784" s="954">
        <f>Tabla1[[#This Row],[PVP (SIN IVA)]]-(Tabla1[[#This Row],[PVP (SIN IVA)]]*0.4)</f>
        <v>975.62669999999991</v>
      </c>
      <c r="J784" s="951" t="s">
        <v>6602</v>
      </c>
      <c r="K784" s="951" t="str">
        <f t="shared" ref="K784:K789" si="8">_xlfn.CONCAT(A784,F784,J784,)</f>
        <v>5401010-Q0006-DYConjunto de pared lateral izquierdaT2</v>
      </c>
      <c r="L784" s="951"/>
      <c r="M784" s="955" t="s">
        <v>6554</v>
      </c>
    </row>
    <row r="785" spans="1:13" ht="15" customHeight="1">
      <c r="A785" s="957" t="s">
        <v>9168</v>
      </c>
      <c r="B785" s="958" t="s">
        <v>9169</v>
      </c>
      <c r="C785" s="959"/>
      <c r="D785" s="959"/>
      <c r="E785" s="951" t="s">
        <v>9170</v>
      </c>
      <c r="F785" s="952" t="s">
        <v>9171</v>
      </c>
      <c r="G785" s="953" t="s">
        <v>5712</v>
      </c>
      <c r="H785" s="954">
        <v>0.50800000000000001</v>
      </c>
      <c r="I785" s="954">
        <f>Tabla1[[#This Row],[PVP (SIN IVA)]]-(Tabla1[[#This Row],[PVP (SIN IVA)]]*0.4)</f>
        <v>0.30479999999999996</v>
      </c>
      <c r="J785" s="951" t="s">
        <v>6567</v>
      </c>
      <c r="K785" s="951" t="str">
        <f t="shared" si="8"/>
        <v>5701014-Q0001-DYConjunto de partición trasera de la sección trasera de la viga longitudinal del lado derechoT1/T2</v>
      </c>
      <c r="L785" s="951"/>
      <c r="M785" s="955" t="s">
        <v>6554</v>
      </c>
    </row>
    <row r="786" spans="1:13" ht="15" customHeight="1">
      <c r="A786" s="957" t="s">
        <v>9172</v>
      </c>
      <c r="B786" s="958" t="s">
        <v>9173</v>
      </c>
      <c r="C786" s="959"/>
      <c r="D786" s="959"/>
      <c r="E786" s="951" t="s">
        <v>9174</v>
      </c>
      <c r="F786" s="952" t="s">
        <v>9171</v>
      </c>
      <c r="G786" s="953" t="s">
        <v>5712</v>
      </c>
      <c r="H786" s="954">
        <v>2.5082500000000003</v>
      </c>
      <c r="I786" s="954">
        <f>Tabla1[[#This Row],[PVP (SIN IVA)]]-(Tabla1[[#This Row],[PVP (SIN IVA)]]*0.4)</f>
        <v>1.5049500000000002</v>
      </c>
      <c r="J786" s="951" t="s">
        <v>6602</v>
      </c>
      <c r="K786" s="951" t="str">
        <f t="shared" si="8"/>
        <v>2801482Z1-Q0001-DYConjunto de partición trasera de la sección trasera de la viga longitudinal del lado derechoT2</v>
      </c>
      <c r="L786" s="951"/>
      <c r="M786" s="955" t="s">
        <v>6554</v>
      </c>
    </row>
    <row r="787" spans="1:13" ht="15" customHeight="1">
      <c r="A787" s="957" t="s">
        <v>9175</v>
      </c>
      <c r="B787" s="958" t="s">
        <v>9176</v>
      </c>
      <c r="C787" s="959"/>
      <c r="D787" s="959"/>
      <c r="E787" s="951" t="s">
        <v>9177</v>
      </c>
      <c r="F787" s="952" t="s">
        <v>9178</v>
      </c>
      <c r="G787" s="953" t="s">
        <v>5712</v>
      </c>
      <c r="H787" s="954">
        <v>2.4765000000000001</v>
      </c>
      <c r="I787" s="954">
        <f>Tabla1[[#This Row],[PVP (SIN IVA)]]-(Tabla1[[#This Row],[PVP (SIN IVA)]]*0.4)</f>
        <v>1.4859</v>
      </c>
      <c r="J787" s="960" t="s">
        <v>6567</v>
      </c>
      <c r="K787" s="951" t="str">
        <f t="shared" si="8"/>
        <v>6105130-Q0001Conjunto de pasador de bloqueo de puertaT1/T2</v>
      </c>
      <c r="L787" s="951"/>
      <c r="M787" s="955" t="s">
        <v>6554</v>
      </c>
    </row>
    <row r="788" spans="1:13" ht="15" customHeight="1">
      <c r="A788" s="957" t="s">
        <v>9179</v>
      </c>
      <c r="B788" s="958" t="s">
        <v>9180</v>
      </c>
      <c r="C788" s="959"/>
      <c r="D788" s="959"/>
      <c r="E788" s="951" t="s">
        <v>9181</v>
      </c>
      <c r="F788" s="952" t="s">
        <v>9182</v>
      </c>
      <c r="G788" s="953" t="s">
        <v>5712</v>
      </c>
      <c r="H788" s="954">
        <v>2.7622499999999999</v>
      </c>
      <c r="I788" s="954">
        <f>Tabla1[[#This Row],[PVP (SIN IVA)]]-(Tabla1[[#This Row],[PVP (SIN IVA)]]*0.4)</f>
        <v>1.6573499999999999</v>
      </c>
      <c r="J788" s="960" t="s">
        <v>6567</v>
      </c>
      <c r="K788" s="951" t="str">
        <f t="shared" si="8"/>
        <v>6705120-Q0001Conjunto de pasador de bloqueo de puerta correderaT1/T2</v>
      </c>
      <c r="L788" s="951"/>
      <c r="M788" s="955" t="s">
        <v>6554</v>
      </c>
    </row>
    <row r="789" spans="1:13" ht="15" customHeight="1">
      <c r="A789" s="957" t="s">
        <v>9183</v>
      </c>
      <c r="B789" s="958" t="s">
        <v>9184</v>
      </c>
      <c r="C789" s="959"/>
      <c r="D789" s="959"/>
      <c r="E789" s="951" t="s">
        <v>9185</v>
      </c>
      <c r="F789" s="952" t="s">
        <v>9186</v>
      </c>
      <c r="G789" s="953" t="s">
        <v>5713</v>
      </c>
      <c r="H789" s="954">
        <v>0.85725000000000007</v>
      </c>
      <c r="I789" s="954">
        <f>Tabla1[[#This Row],[PVP (SIN IVA)]]-(Tabla1[[#This Row],[PVP (SIN IVA)]]*0.4)</f>
        <v>0.51435000000000008</v>
      </c>
      <c r="J789" s="951" t="s">
        <v>6629</v>
      </c>
      <c r="K789" s="951" t="str">
        <f t="shared" si="8"/>
        <v>5101113Z1-Q0001-DYConjunto de pedalier de frenoT1</v>
      </c>
      <c r="L789" s="951"/>
      <c r="M789" s="955" t="s">
        <v>6554</v>
      </c>
    </row>
    <row r="790" spans="1:13" ht="15" customHeight="1">
      <c r="A790" s="948" t="s">
        <v>2107</v>
      </c>
      <c r="B790" s="949">
        <v>8435596606817</v>
      </c>
      <c r="C790" s="950"/>
      <c r="D790" s="950"/>
      <c r="E790" s="951" t="s">
        <v>2106</v>
      </c>
      <c r="F790" s="952" t="s">
        <v>4389</v>
      </c>
      <c r="G790" s="953" t="s">
        <v>6586</v>
      </c>
      <c r="H790" s="954">
        <v>0.9639155137268518</v>
      </c>
      <c r="I790" s="954">
        <f>Tabla1[[#This Row],[PVP (SIN IVA)]]-(Tabla1[[#This Row],[PVP (SIN IVA)]]*0.4)</f>
        <v>0.57834930823611108</v>
      </c>
      <c r="J790" s="951" t="s">
        <v>6589</v>
      </c>
      <c r="K790" s="951" t="s">
        <v>9187</v>
      </c>
      <c r="L790" s="951" t="s">
        <v>9188</v>
      </c>
      <c r="M790" s="955" t="s">
        <v>6554</v>
      </c>
    </row>
    <row r="791" spans="1:13" ht="15" customHeight="1">
      <c r="A791" s="948" t="s">
        <v>2110</v>
      </c>
      <c r="B791" s="949">
        <v>8435596606794</v>
      </c>
      <c r="C791" s="950"/>
      <c r="D791" s="950"/>
      <c r="E791" s="951" t="s">
        <v>2106</v>
      </c>
      <c r="F791" s="952" t="s">
        <v>4389</v>
      </c>
      <c r="G791" s="953" t="s">
        <v>6586</v>
      </c>
      <c r="H791" s="954">
        <v>0.50490812623787473</v>
      </c>
      <c r="I791" s="954">
        <f>Tabla1[[#This Row],[PVP (SIN IVA)]]-(Tabla1[[#This Row],[PVP (SIN IVA)]]*0.4)</f>
        <v>0.30294487574272483</v>
      </c>
      <c r="J791" s="951" t="s">
        <v>6589</v>
      </c>
      <c r="K791" s="951" t="s">
        <v>9189</v>
      </c>
      <c r="L791" s="951" t="s">
        <v>9190</v>
      </c>
      <c r="M791" s="955" t="s">
        <v>6554</v>
      </c>
    </row>
    <row r="792" spans="1:13" ht="15" customHeight="1">
      <c r="A792" s="948" t="s">
        <v>2111</v>
      </c>
      <c r="B792" s="949">
        <v>8435596606787</v>
      </c>
      <c r="C792" s="950"/>
      <c r="D792" s="950"/>
      <c r="E792" s="951" t="s">
        <v>2106</v>
      </c>
      <c r="F792" s="952" t="s">
        <v>4389</v>
      </c>
      <c r="G792" s="953" t="s">
        <v>6586</v>
      </c>
      <c r="H792" s="954">
        <v>0.45900738748897707</v>
      </c>
      <c r="I792" s="954">
        <f>Tabla1[[#This Row],[PVP (SIN IVA)]]-(Tabla1[[#This Row],[PVP (SIN IVA)]]*0.4)</f>
        <v>0.2754044324933862</v>
      </c>
      <c r="J792" s="951" t="s">
        <v>6589</v>
      </c>
      <c r="K792" s="951" t="s">
        <v>9191</v>
      </c>
      <c r="L792" s="951" t="s">
        <v>9192</v>
      </c>
      <c r="M792" s="955" t="s">
        <v>6554</v>
      </c>
    </row>
    <row r="793" spans="1:13" ht="15" customHeight="1">
      <c r="A793" s="948" t="s">
        <v>5629</v>
      </c>
      <c r="B793" s="949">
        <v>8435596626259</v>
      </c>
      <c r="C793" s="950"/>
      <c r="D793" s="950"/>
      <c r="E793" s="951" t="s">
        <v>9193</v>
      </c>
      <c r="F793" s="952" t="s">
        <v>4389</v>
      </c>
      <c r="G793" s="953" t="s">
        <v>6586</v>
      </c>
      <c r="H793" s="954">
        <v>0.63500000000000001</v>
      </c>
      <c r="I793" s="954">
        <f>Tabla1[[#This Row],[PVP (SIN IVA)]]-(Tabla1[[#This Row],[PVP (SIN IVA)]]*0.4)</f>
        <v>0.38100000000000001</v>
      </c>
      <c r="J793" s="951" t="s">
        <v>1936</v>
      </c>
      <c r="K793" s="951" t="s">
        <v>9194</v>
      </c>
      <c r="L793" s="951" t="s">
        <v>9195</v>
      </c>
      <c r="M793" s="955" t="s">
        <v>6554</v>
      </c>
    </row>
    <row r="794" spans="1:13" ht="15" customHeight="1">
      <c r="A794" s="948" t="s">
        <v>2715</v>
      </c>
      <c r="B794" s="949">
        <v>8435596604318</v>
      </c>
      <c r="C794" s="950"/>
      <c r="D794" s="950"/>
      <c r="E794" s="951" t="s">
        <v>4060</v>
      </c>
      <c r="F794" s="952" t="s">
        <v>9196</v>
      </c>
      <c r="G794" s="953" t="s">
        <v>5713</v>
      </c>
      <c r="H794" s="954">
        <v>86.319360000000003</v>
      </c>
      <c r="I794" s="954">
        <f>Tabla1[[#This Row],[PVP (SIN IVA)]]-(Tabla1[[#This Row],[PVP (SIN IVA)]]*0.4)</f>
        <v>51.791615999999998</v>
      </c>
      <c r="J794" s="951" t="s">
        <v>6589</v>
      </c>
      <c r="K794" s="951" t="s">
        <v>9197</v>
      </c>
      <c r="L794" s="951" t="s">
        <v>9198</v>
      </c>
      <c r="M794" s="955" t="s">
        <v>6554</v>
      </c>
    </row>
    <row r="795" spans="1:13" ht="15" customHeight="1">
      <c r="A795" s="948" t="s">
        <v>9199</v>
      </c>
      <c r="B795" s="970" t="s">
        <v>9200</v>
      </c>
      <c r="C795" s="950"/>
      <c r="D795" s="950"/>
      <c r="E795" s="951" t="s">
        <v>9201</v>
      </c>
      <c r="F795" s="952" t="s">
        <v>9202</v>
      </c>
      <c r="G795" s="953" t="s">
        <v>5713</v>
      </c>
      <c r="H795" s="954">
        <v>26.060400000000005</v>
      </c>
      <c r="I795" s="954">
        <f>Tabla1[[#This Row],[PVP (SIN IVA)]]-(Tabla1[[#This Row],[PVP (SIN IVA)]]*0.4)</f>
        <v>15.636240000000003</v>
      </c>
      <c r="J795" s="951" t="s">
        <v>6589</v>
      </c>
      <c r="K795" s="951" t="s">
        <v>9197</v>
      </c>
      <c r="L795" s="951" t="s">
        <v>9198</v>
      </c>
      <c r="M795" s="955" t="s">
        <v>6554</v>
      </c>
    </row>
    <row r="796" spans="1:13" ht="15" customHeight="1">
      <c r="A796" s="948" t="s">
        <v>9203</v>
      </c>
      <c r="B796" s="970" t="s">
        <v>9204</v>
      </c>
      <c r="C796" s="977"/>
      <c r="D796" s="977"/>
      <c r="E796" s="978" t="s">
        <v>9205</v>
      </c>
      <c r="F796" s="952" t="s">
        <v>9206</v>
      </c>
      <c r="G796" s="953" t="s">
        <v>5713</v>
      </c>
      <c r="H796" s="954">
        <v>26.060400000000005</v>
      </c>
      <c r="I796" s="954">
        <f>Tabla1[[#This Row],[PVP (SIN IVA)]]-(Tabla1[[#This Row],[PVP (SIN IVA)]]*0.4)</f>
        <v>15.636240000000003</v>
      </c>
      <c r="J796" s="978" t="s">
        <v>6589</v>
      </c>
      <c r="K796" s="978" t="s">
        <v>9207</v>
      </c>
      <c r="L796" s="978" t="s">
        <v>9208</v>
      </c>
      <c r="M796" s="979" t="s">
        <v>6554</v>
      </c>
    </row>
    <row r="797" spans="1:13" ht="15" customHeight="1">
      <c r="A797" s="948" t="s">
        <v>3959</v>
      </c>
      <c r="B797" s="949">
        <v>8435596603472</v>
      </c>
      <c r="C797" s="950"/>
      <c r="D797" s="950"/>
      <c r="E797" s="951" t="s">
        <v>2839</v>
      </c>
      <c r="F797" s="952" t="s">
        <v>9209</v>
      </c>
      <c r="G797" s="953" t="s">
        <v>5713</v>
      </c>
      <c r="H797" s="954">
        <v>86.319360000000003</v>
      </c>
      <c r="I797" s="954">
        <f>Tabla1[[#This Row],[PVP (SIN IVA)]]-(Tabla1[[#This Row],[PVP (SIN IVA)]]*0.4)</f>
        <v>51.791615999999998</v>
      </c>
      <c r="J797" s="951" t="s">
        <v>6702</v>
      </c>
      <c r="K797" s="951" t="s">
        <v>9210</v>
      </c>
      <c r="L797" s="951" t="s">
        <v>9211</v>
      </c>
      <c r="M797" s="955" t="s">
        <v>6554</v>
      </c>
    </row>
    <row r="798" spans="1:13" ht="15" customHeight="1">
      <c r="A798" s="948" t="s">
        <v>3956</v>
      </c>
      <c r="B798" s="949">
        <v>8435596603458</v>
      </c>
      <c r="C798" s="950"/>
      <c r="D798" s="950"/>
      <c r="E798" s="951" t="s">
        <v>2844</v>
      </c>
      <c r="F798" s="952" t="s">
        <v>9212</v>
      </c>
      <c r="G798" s="953" t="s">
        <v>5713</v>
      </c>
      <c r="H798" s="954">
        <v>86.319360000000003</v>
      </c>
      <c r="I798" s="954">
        <f>Tabla1[[#This Row],[PVP (SIN IVA)]]-(Tabla1[[#This Row],[PVP (SIN IVA)]]*0.4)</f>
        <v>51.791615999999998</v>
      </c>
      <c r="J798" s="951" t="s">
        <v>6702</v>
      </c>
      <c r="K798" s="951" t="s">
        <v>9213</v>
      </c>
      <c r="L798" s="951" t="s">
        <v>9214</v>
      </c>
      <c r="M798" s="955" t="s">
        <v>6554</v>
      </c>
    </row>
    <row r="799" spans="1:13" ht="15" customHeight="1">
      <c r="A799" s="957" t="s">
        <v>9215</v>
      </c>
      <c r="B799" s="958" t="s">
        <v>9216</v>
      </c>
      <c r="C799" s="959"/>
      <c r="D799" s="959"/>
      <c r="E799" s="951" t="s">
        <v>9217</v>
      </c>
      <c r="F799" s="952" t="s">
        <v>9218</v>
      </c>
      <c r="G799" s="953" t="s">
        <v>5712</v>
      </c>
      <c r="H799" s="954">
        <v>717.45474999999999</v>
      </c>
      <c r="I799" s="954">
        <f>Tabla1[[#This Row],[PVP (SIN IVA)]]-(Tabla1[[#This Row],[PVP (SIN IVA)]]*0.4)</f>
        <v>430.47284999999999</v>
      </c>
      <c r="J799" s="951" t="s">
        <v>6602</v>
      </c>
      <c r="K799" s="951" t="str">
        <f t="shared" ref="K799:K839" si="9">_xlfn.CONCAT(A799,F799,J799,)</f>
        <v>5101050-Q0006-DYConjunto de piso traseroT2</v>
      </c>
      <c r="L799" s="951"/>
      <c r="M799" s="955" t="s">
        <v>6554</v>
      </c>
    </row>
    <row r="800" spans="1:13" ht="15" customHeight="1">
      <c r="A800" s="957" t="s">
        <v>9219</v>
      </c>
      <c r="B800" s="958" t="s">
        <v>9220</v>
      </c>
      <c r="C800" s="959"/>
      <c r="D800" s="959"/>
      <c r="E800" s="951" t="s">
        <v>9221</v>
      </c>
      <c r="F800" s="952" t="s">
        <v>9222</v>
      </c>
      <c r="G800" s="953" t="s">
        <v>5712</v>
      </c>
      <c r="H800" s="954">
        <v>36.417250000000003</v>
      </c>
      <c r="I800" s="954">
        <f>Tabla1[[#This Row],[PVP (SIN IVA)]]-(Tabla1[[#This Row],[PVP (SIN IVA)]]*0.4)</f>
        <v>21.850349999999999</v>
      </c>
      <c r="J800" s="951" t="s">
        <v>6567</v>
      </c>
      <c r="K800" s="951" t="str">
        <f t="shared" si="9"/>
        <v>8403011-Q0001-DYConjunto de placa de conexión delantera de sección trasera de viga longitudinal derecha y faldón lateralT1/T2</v>
      </c>
      <c r="L800" s="951"/>
      <c r="M800" s="955" t="s">
        <v>6554</v>
      </c>
    </row>
    <row r="801" spans="1:13" ht="15" customHeight="1">
      <c r="A801" s="957" t="s">
        <v>9223</v>
      </c>
      <c r="B801" s="958" t="s">
        <v>9224</v>
      </c>
      <c r="C801" s="959"/>
      <c r="D801" s="959"/>
      <c r="E801" s="951" t="s">
        <v>9225</v>
      </c>
      <c r="F801" s="952" t="s">
        <v>9222</v>
      </c>
      <c r="G801" s="953" t="s">
        <v>5712</v>
      </c>
      <c r="H801" s="954">
        <v>13.684249999999999</v>
      </c>
      <c r="I801" s="954">
        <f>Tabla1[[#This Row],[PVP (SIN IVA)]]-(Tabla1[[#This Row],[PVP (SIN IVA)]]*0.4)</f>
        <v>8.2105499999999978</v>
      </c>
      <c r="J801" s="951" t="s">
        <v>6602</v>
      </c>
      <c r="K801" s="951" t="str">
        <f t="shared" si="9"/>
        <v>2801056-Q0001-DYConjunto de placa de conexión delantera de sección trasera de viga longitudinal derecha y faldón lateralT2</v>
      </c>
      <c r="L801" s="951"/>
      <c r="M801" s="955" t="s">
        <v>6554</v>
      </c>
    </row>
    <row r="802" spans="1:13" ht="15" customHeight="1">
      <c r="A802" s="957" t="s">
        <v>9226</v>
      </c>
      <c r="B802" s="958" t="s">
        <v>9227</v>
      </c>
      <c r="C802" s="959"/>
      <c r="D802" s="959"/>
      <c r="E802" s="951" t="s">
        <v>9225</v>
      </c>
      <c r="F802" s="952" t="s">
        <v>9222</v>
      </c>
      <c r="G802" s="953" t="s">
        <v>5712</v>
      </c>
      <c r="H802" s="954">
        <v>13.684249999999999</v>
      </c>
      <c r="I802" s="954">
        <f>Tabla1[[#This Row],[PVP (SIN IVA)]]-(Tabla1[[#This Row],[PVP (SIN IVA)]]*0.4)</f>
        <v>8.2105499999999978</v>
      </c>
      <c r="J802" s="951" t="s">
        <v>6602</v>
      </c>
      <c r="K802" s="951" t="str">
        <f t="shared" si="9"/>
        <v>2801056Z1-Q0001-DYConjunto de placa de conexión delantera de sección trasera de viga longitudinal derecha y faldón lateralT2</v>
      </c>
      <c r="L802" s="951"/>
      <c r="M802" s="955" t="s">
        <v>6554</v>
      </c>
    </row>
    <row r="803" spans="1:13" ht="15" customHeight="1">
      <c r="A803" s="957" t="s">
        <v>9228</v>
      </c>
      <c r="B803" s="958" t="s">
        <v>9229</v>
      </c>
      <c r="C803" s="959"/>
      <c r="D803" s="959"/>
      <c r="E803" s="951" t="s">
        <v>9230</v>
      </c>
      <c r="F803" s="952" t="s">
        <v>9231</v>
      </c>
      <c r="G803" s="953" t="s">
        <v>5712</v>
      </c>
      <c r="H803" s="954">
        <v>15.557500000000001</v>
      </c>
      <c r="I803" s="954">
        <f>Tabla1[[#This Row],[PVP (SIN IVA)]]-(Tabla1[[#This Row],[PVP (SIN IVA)]]*0.4)</f>
        <v>9.3345000000000002</v>
      </c>
      <c r="J803" s="951" t="s">
        <v>6602</v>
      </c>
      <c r="K803" s="951" t="str">
        <f t="shared" si="9"/>
        <v>2801055Z1-Q0001-DYConjunto de placa de conexión delantera de sección trasera de viga longitudinal izquierda y faldón lateralT2</v>
      </c>
      <c r="L803" s="951"/>
      <c r="M803" s="955" t="s">
        <v>6554</v>
      </c>
    </row>
    <row r="804" spans="1:13" ht="15" customHeight="1">
      <c r="A804" s="957" t="s">
        <v>9232</v>
      </c>
      <c r="B804" s="958" t="s">
        <v>9233</v>
      </c>
      <c r="C804" s="959"/>
      <c r="D804" s="959"/>
      <c r="E804" s="951" t="s">
        <v>9234</v>
      </c>
      <c r="F804" s="952" t="s">
        <v>9235</v>
      </c>
      <c r="G804" s="953" t="s">
        <v>5712</v>
      </c>
      <c r="H804" s="954">
        <v>14.001749999999999</v>
      </c>
      <c r="I804" s="954">
        <f>Tabla1[[#This Row],[PVP (SIN IVA)]]-(Tabla1[[#This Row],[PVP (SIN IVA)]]*0.4)</f>
        <v>8.4010499999999997</v>
      </c>
      <c r="J804" s="951" t="s">
        <v>6602</v>
      </c>
      <c r="K804" s="951" t="str">
        <f t="shared" si="9"/>
        <v>5101123Z1-Q0001-DYConjunto de placa de conexión izquierda de la placa de soporte del asiento delanteroT2</v>
      </c>
      <c r="L804" s="951"/>
      <c r="M804" s="955" t="s">
        <v>6554</v>
      </c>
    </row>
    <row r="805" spans="1:13" ht="15" customHeight="1">
      <c r="A805" s="957" t="s">
        <v>9236</v>
      </c>
      <c r="B805" s="958" t="s">
        <v>9237</v>
      </c>
      <c r="C805" s="959"/>
      <c r="D805" s="959"/>
      <c r="E805" s="951" t="s">
        <v>9238</v>
      </c>
      <c r="F805" s="952" t="s">
        <v>9239</v>
      </c>
      <c r="G805" s="953" t="s">
        <v>5712</v>
      </c>
      <c r="H805" s="954">
        <v>2.0955000000000004</v>
      </c>
      <c r="I805" s="954">
        <f>Tabla1[[#This Row],[PVP (SIN IVA)]]-(Tabla1[[#This Row],[PVP (SIN IVA)]]*0.4)</f>
        <v>1.2573000000000003</v>
      </c>
      <c r="J805" s="960" t="s">
        <v>6567</v>
      </c>
      <c r="K805" s="951" t="str">
        <f t="shared" si="9"/>
        <v>5306104S1-Q0001Conjunto de placa de cubierta superior de la pantalla del tablero de instrumentosT1/T2</v>
      </c>
      <c r="L805" s="951"/>
      <c r="M805" s="955" t="s">
        <v>6554</v>
      </c>
    </row>
    <row r="806" spans="1:13" ht="15" customHeight="1">
      <c r="A806" s="957" t="s">
        <v>9240</v>
      </c>
      <c r="B806" s="958" t="s">
        <v>9241</v>
      </c>
      <c r="C806" s="959"/>
      <c r="D806" s="959"/>
      <c r="E806" s="951" t="s">
        <v>9242</v>
      </c>
      <c r="F806" s="952" t="s">
        <v>9243</v>
      </c>
      <c r="G806" s="953" t="s">
        <v>5712</v>
      </c>
      <c r="H806" s="954">
        <v>27.590749999999996</v>
      </c>
      <c r="I806" s="954">
        <f>Tabla1[[#This Row],[PVP (SIN IVA)]]-(Tabla1[[#This Row],[PVP (SIN IVA)]]*0.4)</f>
        <v>16.554449999999996</v>
      </c>
      <c r="J806" s="951" t="s">
        <v>6567</v>
      </c>
      <c r="K806" s="951" t="str">
        <f t="shared" si="9"/>
        <v>5401552Z1-Q0001-DYConjunto de placa de montaje de bisagra inferior de puerta trasera derechaT1/T2</v>
      </c>
      <c r="L806" s="951"/>
      <c r="M806" s="955" t="s">
        <v>6554</v>
      </c>
    </row>
    <row r="807" spans="1:13" ht="15" customHeight="1">
      <c r="A807" s="957" t="s">
        <v>9244</v>
      </c>
      <c r="B807" s="958" t="s">
        <v>9245</v>
      </c>
      <c r="C807" s="959"/>
      <c r="D807" s="959"/>
      <c r="E807" s="951" t="s">
        <v>9246</v>
      </c>
      <c r="F807" s="952" t="s">
        <v>9247</v>
      </c>
      <c r="G807" s="953" t="s">
        <v>5712</v>
      </c>
      <c r="H807" s="954">
        <v>26.892250000000004</v>
      </c>
      <c r="I807" s="954">
        <f>Tabla1[[#This Row],[PVP (SIN IVA)]]-(Tabla1[[#This Row],[PVP (SIN IVA)]]*0.4)</f>
        <v>16.135350000000003</v>
      </c>
      <c r="J807" s="951" t="s">
        <v>6567</v>
      </c>
      <c r="K807" s="951" t="str">
        <f t="shared" si="9"/>
        <v>5401551Z1-Q0001-DYConjunto de placa de montaje de bisagra inferior de puerta trasera izquierdaT1/T2</v>
      </c>
      <c r="L807" s="951"/>
      <c r="M807" s="955" t="s">
        <v>6554</v>
      </c>
    </row>
    <row r="808" spans="1:13" ht="15" customHeight="1">
      <c r="A808" s="957" t="s">
        <v>9248</v>
      </c>
      <c r="B808" s="958" t="s">
        <v>9249</v>
      </c>
      <c r="C808" s="959"/>
      <c r="D808" s="959"/>
      <c r="E808" s="951" t="s">
        <v>9250</v>
      </c>
      <c r="F808" s="952" t="s">
        <v>9251</v>
      </c>
      <c r="G808" s="953" t="s">
        <v>5712</v>
      </c>
      <c r="H808" s="954">
        <v>11.969750000000001</v>
      </c>
      <c r="I808" s="954">
        <f>Tabla1[[#This Row],[PVP (SIN IVA)]]-(Tabla1[[#This Row],[PVP (SIN IVA)]]*0.4)</f>
        <v>7.1818500000000007</v>
      </c>
      <c r="J808" s="951" t="s">
        <v>6567</v>
      </c>
      <c r="K808" s="951" t="str">
        <f t="shared" si="9"/>
        <v>5401532Z1-Q0001-DYConjunto de placa de montaje de bisagra superior de puerta trasera derechaT1/T2</v>
      </c>
      <c r="L808" s="951"/>
      <c r="M808" s="955" t="s">
        <v>6554</v>
      </c>
    </row>
    <row r="809" spans="1:13" ht="15" customHeight="1">
      <c r="A809" s="957" t="s">
        <v>9252</v>
      </c>
      <c r="B809" s="958" t="s">
        <v>9253</v>
      </c>
      <c r="C809" s="959"/>
      <c r="D809" s="959"/>
      <c r="E809" s="951" t="s">
        <v>9254</v>
      </c>
      <c r="F809" s="952" t="s">
        <v>9255</v>
      </c>
      <c r="G809" s="953" t="s">
        <v>5712</v>
      </c>
      <c r="H809" s="954">
        <v>11.779250000000001</v>
      </c>
      <c r="I809" s="954">
        <f>Tabla1[[#This Row],[PVP (SIN IVA)]]-(Tabla1[[#This Row],[PVP (SIN IVA)]]*0.4)</f>
        <v>7.0675500000000007</v>
      </c>
      <c r="J809" s="951" t="s">
        <v>6567</v>
      </c>
      <c r="K809" s="951" t="str">
        <f t="shared" si="9"/>
        <v>5401531Z1-Q0001-DYConjunto de placa de montaje de bisagra superior de puerta trasera izquierdaT1/T2</v>
      </c>
      <c r="L809" s="951"/>
      <c r="M809" s="955" t="s">
        <v>6554</v>
      </c>
    </row>
    <row r="810" spans="1:13" ht="15" customHeight="1">
      <c r="A810" s="957" t="s">
        <v>9256</v>
      </c>
      <c r="B810" s="958" t="s">
        <v>9257</v>
      </c>
      <c r="C810" s="959"/>
      <c r="D810" s="959"/>
      <c r="E810" s="951" t="s">
        <v>9258</v>
      </c>
      <c r="F810" s="952" t="s">
        <v>9259</v>
      </c>
      <c r="G810" s="953" t="s">
        <v>5712</v>
      </c>
      <c r="H810" s="954">
        <v>41.941750000000006</v>
      </c>
      <c r="I810" s="954">
        <f>Tabla1[[#This Row],[PVP (SIN IVA)]]-(Tabla1[[#This Row],[PVP (SIN IVA)]]*0.4)</f>
        <v>25.165050000000004</v>
      </c>
      <c r="J810" s="951" t="s">
        <v>6602</v>
      </c>
      <c r="K810" s="951" t="str">
        <f t="shared" si="9"/>
        <v>2801393Z1-Q0001-DYConjunto de placa de montaje de guía de puerta correderaT2</v>
      </c>
      <c r="L810" s="951"/>
      <c r="M810" s="955" t="s">
        <v>6554</v>
      </c>
    </row>
    <row r="811" spans="1:13" ht="15" customHeight="1">
      <c r="A811" s="957" t="s">
        <v>9260</v>
      </c>
      <c r="B811" s="958" t="s">
        <v>9261</v>
      </c>
      <c r="C811" s="959"/>
      <c r="D811" s="959"/>
      <c r="E811" s="951" t="s">
        <v>9262</v>
      </c>
      <c r="F811" s="952" t="s">
        <v>9263</v>
      </c>
      <c r="G811" s="953" t="s">
        <v>5712</v>
      </c>
      <c r="H811" s="954">
        <v>37.433249999999994</v>
      </c>
      <c r="I811" s="954">
        <f>Tabla1[[#This Row],[PVP (SIN IVA)]]-(Tabla1[[#This Row],[PVP (SIN IVA)]]*0.4)</f>
        <v>22.459949999999996</v>
      </c>
      <c r="J811" s="960" t="s">
        <v>6567</v>
      </c>
      <c r="K811" s="951" t="str">
        <f t="shared" si="9"/>
        <v>6101301Z1-Q0001-DYConjunto de placa de montaje de instrumento secundario (electroforizado)T1/T2</v>
      </c>
      <c r="L811" s="951"/>
      <c r="M811" s="955" t="s">
        <v>6554</v>
      </c>
    </row>
    <row r="812" spans="1:13" ht="15" customHeight="1">
      <c r="A812" s="957" t="s">
        <v>9264</v>
      </c>
      <c r="B812" s="958" t="s">
        <v>9265</v>
      </c>
      <c r="C812" s="959"/>
      <c r="D812" s="959"/>
      <c r="E812" s="951" t="s">
        <v>9266</v>
      </c>
      <c r="F812" s="952" t="s">
        <v>9267</v>
      </c>
      <c r="G812" s="953" t="s">
        <v>5712</v>
      </c>
      <c r="H812" s="954">
        <v>0.28575</v>
      </c>
      <c r="I812" s="954">
        <f>Tabla1[[#This Row],[PVP (SIN IVA)]]-(Tabla1[[#This Row],[PVP (SIN IVA)]]*0.4)</f>
        <v>0.17144999999999999</v>
      </c>
      <c r="J812" s="951" t="s">
        <v>6629</v>
      </c>
      <c r="K812" s="951" t="str">
        <f t="shared" si="9"/>
        <v>2801494Z1-Q0004-DYConjunto de placa de montaje derecha de varilla de empuje delanteraT1</v>
      </c>
      <c r="L812" s="951"/>
      <c r="M812" s="955" t="s">
        <v>6554</v>
      </c>
    </row>
    <row r="813" spans="1:13" ht="15" customHeight="1">
      <c r="A813" s="957" t="s">
        <v>9268</v>
      </c>
      <c r="B813" s="958" t="s">
        <v>9269</v>
      </c>
      <c r="C813" s="959"/>
      <c r="D813" s="959"/>
      <c r="E813" s="951" t="s">
        <v>9270</v>
      </c>
      <c r="F813" s="952" t="s">
        <v>9267</v>
      </c>
      <c r="G813" s="953" t="s">
        <v>5712</v>
      </c>
      <c r="H813" s="954">
        <v>45.465999999999994</v>
      </c>
      <c r="I813" s="954">
        <f>Tabla1[[#This Row],[PVP (SIN IVA)]]-(Tabla1[[#This Row],[PVP (SIN IVA)]]*0.4)</f>
        <v>27.279599999999995</v>
      </c>
      <c r="J813" s="951" t="s">
        <v>6602</v>
      </c>
      <c r="K813" s="951" t="str">
        <f t="shared" si="9"/>
        <v>2801120-Q0001A-DYConjunto de placa de montaje derecha de varilla de empuje delanteraT2</v>
      </c>
      <c r="L813" s="951"/>
      <c r="M813" s="955" t="s">
        <v>6554</v>
      </c>
    </row>
    <row r="814" spans="1:13" ht="15" customHeight="1">
      <c r="A814" s="957" t="s">
        <v>9271</v>
      </c>
      <c r="B814" s="958" t="s">
        <v>9272</v>
      </c>
      <c r="C814" s="959"/>
      <c r="D814" s="959"/>
      <c r="E814" s="951" t="s">
        <v>9273</v>
      </c>
      <c r="F814" s="952" t="s">
        <v>9274</v>
      </c>
      <c r="G814" s="953" t="s">
        <v>5712</v>
      </c>
      <c r="H814" s="954">
        <v>33.750250000000001</v>
      </c>
      <c r="I814" s="954">
        <f>Tabla1[[#This Row],[PVP (SIN IVA)]]-(Tabla1[[#This Row],[PVP (SIN IVA)]]*0.4)</f>
        <v>20.250149999999998</v>
      </c>
      <c r="J814" s="951" t="s">
        <v>6567</v>
      </c>
      <c r="K814" s="951" t="str">
        <f t="shared" si="9"/>
        <v>5701511-Q0001-DYConjunto de placa de montaje izquierda de varilla de empuje delanteraT1/T2</v>
      </c>
      <c r="L814" s="951"/>
      <c r="M814" s="955" t="s">
        <v>6554</v>
      </c>
    </row>
    <row r="815" spans="1:13" ht="15" customHeight="1">
      <c r="A815" s="957" t="s">
        <v>9275</v>
      </c>
      <c r="B815" s="958" t="s">
        <v>9276</v>
      </c>
      <c r="C815" s="959"/>
      <c r="D815" s="959"/>
      <c r="E815" s="951" t="s">
        <v>9277</v>
      </c>
      <c r="F815" s="952" t="s">
        <v>9274</v>
      </c>
      <c r="G815" s="953" t="s">
        <v>5712</v>
      </c>
      <c r="H815" s="954">
        <v>19.780250000000002</v>
      </c>
      <c r="I815" s="954">
        <f>Tabla1[[#This Row],[PVP (SIN IVA)]]-(Tabla1[[#This Row],[PVP (SIN IVA)]]*0.4)</f>
        <v>11.86815</v>
      </c>
      <c r="J815" s="951" t="s">
        <v>6602</v>
      </c>
      <c r="K815" s="951" t="str">
        <f t="shared" si="9"/>
        <v>5010054Z1-Q0001-DYConjunto de placa de montaje izquierda de varilla de empuje delanteraT2</v>
      </c>
      <c r="L815" s="951"/>
      <c r="M815" s="955" t="s">
        <v>6554</v>
      </c>
    </row>
    <row r="816" spans="1:13" ht="15" customHeight="1">
      <c r="A816" s="957" t="s">
        <v>9278</v>
      </c>
      <c r="B816" s="958" t="s">
        <v>9279</v>
      </c>
      <c r="C816" s="959"/>
      <c r="D816" s="959"/>
      <c r="E816" s="951" t="s">
        <v>9280</v>
      </c>
      <c r="F816" s="952" t="s">
        <v>9281</v>
      </c>
      <c r="G816" s="953" t="s">
        <v>5712</v>
      </c>
      <c r="H816" s="954">
        <v>8.4455000000000009</v>
      </c>
      <c r="I816" s="954">
        <f>Tabla1[[#This Row],[PVP (SIN IVA)]]-(Tabla1[[#This Row],[PVP (SIN IVA)]]*0.4)</f>
        <v>5.0673000000000004</v>
      </c>
      <c r="J816" s="951" t="s">
        <v>6567</v>
      </c>
      <c r="K816" s="951" t="str">
        <f t="shared" si="9"/>
        <v>5401580-Q0001-DYConjunto de placa de refuerzo de montaje de cerradura de puerta correderaT1/T2</v>
      </c>
      <c r="L816" s="951"/>
      <c r="M816" s="955" t="s">
        <v>6554</v>
      </c>
    </row>
    <row r="817" spans="1:13" ht="15" customHeight="1">
      <c r="A817" s="957" t="s">
        <v>9282</v>
      </c>
      <c r="B817" s="958" t="s">
        <v>9283</v>
      </c>
      <c r="C817" s="959"/>
      <c r="D817" s="959"/>
      <c r="E817" s="951" t="s">
        <v>9284</v>
      </c>
      <c r="F817" s="952" t="s">
        <v>9285</v>
      </c>
      <c r="G817" s="953" t="s">
        <v>5712</v>
      </c>
      <c r="H817" s="954">
        <v>8.9535</v>
      </c>
      <c r="I817" s="954">
        <f>Tabla1[[#This Row],[PVP (SIN IVA)]]-(Tabla1[[#This Row],[PVP (SIN IVA)]]*0.4)</f>
        <v>5.3720999999999997</v>
      </c>
      <c r="J817" s="951" t="s">
        <v>6567</v>
      </c>
      <c r="K817" s="951" t="str">
        <f t="shared" si="9"/>
        <v>5401270-Q0001-DYConjunto de placa de refuerzo de montaje de cerradura de puerta delanteraT1/T2</v>
      </c>
      <c r="L817" s="951"/>
      <c r="M817" s="955" t="s">
        <v>6554</v>
      </c>
    </row>
    <row r="818" spans="1:13" ht="15" customHeight="1">
      <c r="A818" s="957" t="s">
        <v>9286</v>
      </c>
      <c r="B818" s="958" t="s">
        <v>9287</v>
      </c>
      <c r="C818" s="959"/>
      <c r="D818" s="959"/>
      <c r="E818" s="951" t="s">
        <v>9288</v>
      </c>
      <c r="F818" s="952" t="s">
        <v>9289</v>
      </c>
      <c r="G818" s="953" t="s">
        <v>5712</v>
      </c>
      <c r="H818" s="954">
        <v>7.7469999999999999</v>
      </c>
      <c r="I818" s="954">
        <f>Tabla1[[#This Row],[PVP (SIN IVA)]]-(Tabla1[[#This Row],[PVP (SIN IVA)]]*0.4)</f>
        <v>4.6481999999999992</v>
      </c>
      <c r="J818" s="951" t="s">
        <v>6567</v>
      </c>
      <c r="K818" s="951" t="str">
        <f t="shared" si="9"/>
        <v>5401660-Q0001-DYConjunto de placa de refuerzo de placa de montaje de bisagra inferior de puerta trasera derechaT1/T2</v>
      </c>
      <c r="L818" s="951"/>
      <c r="M818" s="955" t="s">
        <v>6554</v>
      </c>
    </row>
    <row r="819" spans="1:13" ht="15" customHeight="1">
      <c r="A819" s="957" t="s">
        <v>9290</v>
      </c>
      <c r="B819" s="958" t="s">
        <v>9291</v>
      </c>
      <c r="C819" s="959"/>
      <c r="D819" s="959"/>
      <c r="E819" s="951" t="s">
        <v>9292</v>
      </c>
      <c r="F819" s="952" t="s">
        <v>9293</v>
      </c>
      <c r="G819" s="953" t="s">
        <v>5712</v>
      </c>
      <c r="H819" s="954">
        <v>7.5564999999999998</v>
      </c>
      <c r="I819" s="954">
        <f>Tabla1[[#This Row],[PVP (SIN IVA)]]-(Tabla1[[#This Row],[PVP (SIN IVA)]]*0.4)</f>
        <v>4.5338999999999992</v>
      </c>
      <c r="J819" s="951" t="s">
        <v>6567</v>
      </c>
      <c r="K819" s="951" t="str">
        <f t="shared" si="9"/>
        <v>5401650-Q0001-DYConjunto de placa de refuerzo de placa de montaje de bisagra inferior de puerta trasera izquierdaT1/T2</v>
      </c>
      <c r="L819" s="951"/>
      <c r="M819" s="955" t="s">
        <v>6554</v>
      </c>
    </row>
    <row r="820" spans="1:13" ht="15" customHeight="1">
      <c r="A820" s="957" t="s">
        <v>9294</v>
      </c>
      <c r="B820" s="958" t="s">
        <v>9295</v>
      </c>
      <c r="C820" s="959"/>
      <c r="D820" s="959"/>
      <c r="E820" s="951" t="s">
        <v>9296</v>
      </c>
      <c r="F820" s="952" t="s">
        <v>9297</v>
      </c>
      <c r="G820" s="953" t="s">
        <v>5712</v>
      </c>
      <c r="H820" s="954">
        <v>5.4292499999999997</v>
      </c>
      <c r="I820" s="954">
        <f>Tabla1[[#This Row],[PVP (SIN IVA)]]-(Tabla1[[#This Row],[PVP (SIN IVA)]]*0.4)</f>
        <v>3.2575499999999997</v>
      </c>
      <c r="J820" s="951" t="s">
        <v>6567</v>
      </c>
      <c r="K820" s="951" t="str">
        <f t="shared" si="9"/>
        <v>5401640-Q0001-DYConjunto de placa de refuerzo de placa de montaje de bisagra superior de puerta trasera derechaT1/T2</v>
      </c>
      <c r="L820" s="951"/>
      <c r="M820" s="955" t="s">
        <v>6554</v>
      </c>
    </row>
    <row r="821" spans="1:13" ht="15" customHeight="1">
      <c r="A821" s="957" t="s">
        <v>9298</v>
      </c>
      <c r="B821" s="958" t="s">
        <v>9299</v>
      </c>
      <c r="C821" s="959"/>
      <c r="D821" s="959"/>
      <c r="E821" s="951" t="s">
        <v>9300</v>
      </c>
      <c r="F821" s="952" t="s">
        <v>9301</v>
      </c>
      <c r="G821" s="953" t="s">
        <v>5712</v>
      </c>
      <c r="H821" s="954">
        <v>5.4292499999999997</v>
      </c>
      <c r="I821" s="954">
        <f>Tabla1[[#This Row],[PVP (SIN IVA)]]-(Tabla1[[#This Row],[PVP (SIN IVA)]]*0.4)</f>
        <v>3.2575499999999997</v>
      </c>
      <c r="J821" s="951" t="s">
        <v>6567</v>
      </c>
      <c r="K821" s="951" t="str">
        <f t="shared" si="9"/>
        <v>5401630-Q0001-DYConjunto de placa de refuerzo de placa de montaje de bisagra superior de puerta trasera izquierdaT1/T2</v>
      </c>
      <c r="L821" s="951"/>
      <c r="M821" s="955" t="s">
        <v>6554</v>
      </c>
    </row>
    <row r="822" spans="1:13" ht="15" customHeight="1">
      <c r="A822" s="957" t="s">
        <v>9302</v>
      </c>
      <c r="B822" s="958" t="s">
        <v>9303</v>
      </c>
      <c r="C822" s="959"/>
      <c r="D822" s="959"/>
      <c r="E822" s="951" t="s">
        <v>9304</v>
      </c>
      <c r="F822" s="952" t="s">
        <v>9305</v>
      </c>
      <c r="G822" s="953" t="s">
        <v>5712</v>
      </c>
      <c r="H822" s="954">
        <v>83.661249999999995</v>
      </c>
      <c r="I822" s="954">
        <f>Tabla1[[#This Row],[PVP (SIN IVA)]]-(Tabla1[[#This Row],[PVP (SIN IVA)]]*0.4)</f>
        <v>50.196749999999994</v>
      </c>
      <c r="J822" s="951" t="s">
        <v>6567</v>
      </c>
      <c r="K822" s="951" t="str">
        <f t="shared" si="9"/>
        <v>5401120-Q0001-DYConjunto de placa de refuerzo del pilar A derechoT1/T2</v>
      </c>
      <c r="L822" s="951"/>
      <c r="M822" s="955" t="s">
        <v>6554</v>
      </c>
    </row>
    <row r="823" spans="1:13" ht="15" customHeight="1">
      <c r="A823" s="957" t="s">
        <v>9306</v>
      </c>
      <c r="B823" s="958" t="s">
        <v>9307</v>
      </c>
      <c r="C823" s="959"/>
      <c r="D823" s="959"/>
      <c r="E823" s="951" t="s">
        <v>9308</v>
      </c>
      <c r="F823" s="952" t="s">
        <v>9309</v>
      </c>
      <c r="G823" s="953" t="s">
        <v>5712</v>
      </c>
      <c r="H823" s="954">
        <v>83.82</v>
      </c>
      <c r="I823" s="954">
        <f>Tabla1[[#This Row],[PVP (SIN IVA)]]-(Tabla1[[#This Row],[PVP (SIN IVA)]]*0.4)</f>
        <v>50.291999999999994</v>
      </c>
      <c r="J823" s="951" t="s">
        <v>6567</v>
      </c>
      <c r="K823" s="951" t="str">
        <f t="shared" si="9"/>
        <v>5401110-Q0001-DYConjunto de placa de refuerzo del pilar A izquierdoT1/T2</v>
      </c>
      <c r="L823" s="951"/>
      <c r="M823" s="955" t="s">
        <v>6554</v>
      </c>
    </row>
    <row r="824" spans="1:13" ht="15" customHeight="1">
      <c r="A824" s="957" t="s">
        <v>9310</v>
      </c>
      <c r="B824" s="958" t="s">
        <v>9311</v>
      </c>
      <c r="C824" s="959"/>
      <c r="D824" s="959"/>
      <c r="E824" s="951" t="s">
        <v>9312</v>
      </c>
      <c r="F824" s="952" t="s">
        <v>9313</v>
      </c>
      <c r="G824" s="953" t="s">
        <v>5712</v>
      </c>
      <c r="H824" s="954">
        <v>54.324250000000006</v>
      </c>
      <c r="I824" s="954">
        <f>Tabla1[[#This Row],[PVP (SIN IVA)]]-(Tabla1[[#This Row],[PVP (SIN IVA)]]*0.4)</f>
        <v>32.594549999999998</v>
      </c>
      <c r="J824" s="951" t="s">
        <v>6567</v>
      </c>
      <c r="K824" s="951" t="str">
        <f t="shared" si="9"/>
        <v>5401260-Q0001-DYConjunto de placa de refuerzo del pilar B derechoT1/T2</v>
      </c>
      <c r="L824" s="951"/>
      <c r="M824" s="955" t="s">
        <v>6554</v>
      </c>
    </row>
    <row r="825" spans="1:13" ht="15" customHeight="1">
      <c r="A825" s="957" t="s">
        <v>9314</v>
      </c>
      <c r="B825" s="958" t="s">
        <v>9315</v>
      </c>
      <c r="C825" s="959"/>
      <c r="D825" s="959"/>
      <c r="E825" s="951" t="s">
        <v>9316</v>
      </c>
      <c r="F825" s="952" t="s">
        <v>9317</v>
      </c>
      <c r="G825" s="953" t="s">
        <v>5712</v>
      </c>
      <c r="H825" s="954">
        <v>3.4925000000000006</v>
      </c>
      <c r="I825" s="954">
        <f>Tabla1[[#This Row],[PVP (SIN IVA)]]-(Tabla1[[#This Row],[PVP (SIN IVA)]]*0.4)</f>
        <v>2.0955000000000004</v>
      </c>
      <c r="J825" s="951" t="s">
        <v>6567</v>
      </c>
      <c r="K825" s="951" t="str">
        <f t="shared" si="9"/>
        <v>5301308Z1-Q0001-DYConjunto de placa de refuerzo delantera de la sección trasera de la viga longitudinal derechaT1/T2</v>
      </c>
      <c r="L825" s="951"/>
      <c r="M825" s="955" t="s">
        <v>6554</v>
      </c>
    </row>
    <row r="826" spans="1:13" ht="15" customHeight="1">
      <c r="A826" s="957" t="s">
        <v>9318</v>
      </c>
      <c r="B826" s="958" t="s">
        <v>9319</v>
      </c>
      <c r="C826" s="959"/>
      <c r="D826" s="959"/>
      <c r="E826" s="951" t="s">
        <v>9320</v>
      </c>
      <c r="F826" s="952" t="s">
        <v>9317</v>
      </c>
      <c r="G826" s="953" t="s">
        <v>5712</v>
      </c>
      <c r="H826" s="954">
        <v>28.638499999999997</v>
      </c>
      <c r="I826" s="954">
        <f>Tabla1[[#This Row],[PVP (SIN IVA)]]-(Tabla1[[#This Row],[PVP (SIN IVA)]]*0.4)</f>
        <v>17.183099999999996</v>
      </c>
      <c r="J826" s="951" t="s">
        <v>6602</v>
      </c>
      <c r="K826" s="951" t="str">
        <f t="shared" si="9"/>
        <v>2801472Z1-Q0001-DYConjunto de placa de refuerzo delantera de la sección trasera de la viga longitudinal derechaT2</v>
      </c>
      <c r="L826" s="951"/>
      <c r="M826" s="955" t="s">
        <v>6554</v>
      </c>
    </row>
    <row r="827" spans="1:13" ht="15" customHeight="1">
      <c r="A827" s="957" t="s">
        <v>9321</v>
      </c>
      <c r="B827" s="958" t="s">
        <v>9322</v>
      </c>
      <c r="C827" s="959"/>
      <c r="D827" s="959"/>
      <c r="E827" s="951" t="s">
        <v>9323</v>
      </c>
      <c r="F827" s="952" t="s">
        <v>9324</v>
      </c>
      <c r="G827" s="953" t="s">
        <v>5712</v>
      </c>
      <c r="H827" s="954">
        <v>13.874750000000001</v>
      </c>
      <c r="I827" s="954">
        <f>Tabla1[[#This Row],[PVP (SIN IVA)]]-(Tabla1[[#This Row],[PVP (SIN IVA)]]*0.4)</f>
        <v>8.3248499999999996</v>
      </c>
      <c r="J827" s="951" t="s">
        <v>6567</v>
      </c>
      <c r="K827" s="951" t="str">
        <f t="shared" si="9"/>
        <v>5401812Z1-Q0001-DYConjunto de placa de refuerzo inferior del pilar D derechoT1/T2</v>
      </c>
      <c r="L827" s="951"/>
      <c r="M827" s="955" t="s">
        <v>6554</v>
      </c>
    </row>
    <row r="828" spans="1:13" ht="15" customHeight="1">
      <c r="A828" s="957" t="s">
        <v>9325</v>
      </c>
      <c r="B828" s="958" t="s">
        <v>9326</v>
      </c>
      <c r="C828" s="959"/>
      <c r="D828" s="959"/>
      <c r="E828" s="951" t="s">
        <v>9327</v>
      </c>
      <c r="F828" s="952" t="s">
        <v>9328</v>
      </c>
      <c r="G828" s="953" t="s">
        <v>5712</v>
      </c>
      <c r="H828" s="954">
        <v>13.874750000000001</v>
      </c>
      <c r="I828" s="954">
        <f>Tabla1[[#This Row],[PVP (SIN IVA)]]-(Tabla1[[#This Row],[PVP (SIN IVA)]]*0.4)</f>
        <v>8.3248499999999996</v>
      </c>
      <c r="J828" s="951" t="s">
        <v>6567</v>
      </c>
      <c r="K828" s="951" t="str">
        <f t="shared" si="9"/>
        <v>5401811Z1-Q0001-DYConjunto de placa de refuerzo inferior del pilar D izquierdoT1/T2</v>
      </c>
      <c r="L828" s="951"/>
      <c r="M828" s="955" t="s">
        <v>6554</v>
      </c>
    </row>
    <row r="829" spans="1:13" ht="15" customHeight="1">
      <c r="A829" s="957" t="s">
        <v>9329</v>
      </c>
      <c r="B829" s="958" t="s">
        <v>9330</v>
      </c>
      <c r="C829" s="959"/>
      <c r="D829" s="959"/>
      <c r="E829" s="951" t="s">
        <v>9331</v>
      </c>
      <c r="F829" s="952" t="s">
        <v>9332</v>
      </c>
      <c r="G829" s="953" t="s">
        <v>5712</v>
      </c>
      <c r="H829" s="954">
        <v>37.084000000000003</v>
      </c>
      <c r="I829" s="954">
        <f>Tabla1[[#This Row],[PVP (SIN IVA)]]-(Tabla1[[#This Row],[PVP (SIN IVA)]]*0.4)</f>
        <v>22.250399999999999</v>
      </c>
      <c r="J829" s="951" t="s">
        <v>6567</v>
      </c>
      <c r="K829" s="951" t="str">
        <f t="shared" si="9"/>
        <v>5401340-Q0001-DYConjunto de placa de refuerzo superior del pilar B derechoT1/T2</v>
      </c>
      <c r="L829" s="951"/>
      <c r="M829" s="955" t="s">
        <v>6554</v>
      </c>
    </row>
    <row r="830" spans="1:13" ht="15" customHeight="1">
      <c r="A830" s="957" t="s">
        <v>9333</v>
      </c>
      <c r="B830" s="958" t="s">
        <v>9334</v>
      </c>
      <c r="C830" s="959"/>
      <c r="D830" s="959"/>
      <c r="E830" s="951" t="s">
        <v>9335</v>
      </c>
      <c r="F830" s="952" t="s">
        <v>9336</v>
      </c>
      <c r="G830" s="953" t="s">
        <v>5712</v>
      </c>
      <c r="H830" s="954">
        <v>42.132249999999999</v>
      </c>
      <c r="I830" s="954">
        <f>Tabla1[[#This Row],[PVP (SIN IVA)]]-(Tabla1[[#This Row],[PVP (SIN IVA)]]*0.4)</f>
        <v>25.279349999999997</v>
      </c>
      <c r="J830" s="951" t="s">
        <v>6567</v>
      </c>
      <c r="K830" s="951" t="str">
        <f t="shared" si="9"/>
        <v>5401330-Q0001-DYConjunto de placa de refuerzo superior del pilar B izquierdoT1/T2</v>
      </c>
      <c r="L830" s="951"/>
      <c r="M830" s="955" t="s">
        <v>6554</v>
      </c>
    </row>
    <row r="831" spans="1:13" ht="15" customHeight="1">
      <c r="A831" s="957" t="s">
        <v>9337</v>
      </c>
      <c r="B831" s="958" t="s">
        <v>9338</v>
      </c>
      <c r="C831" s="959"/>
      <c r="D831" s="959"/>
      <c r="E831" s="951" t="s">
        <v>9339</v>
      </c>
      <c r="F831" s="952" t="s">
        <v>9340</v>
      </c>
      <c r="G831" s="953" t="s">
        <v>5712</v>
      </c>
      <c r="H831" s="954">
        <v>18.38325</v>
      </c>
      <c r="I831" s="954">
        <f>Tabla1[[#This Row],[PVP (SIN IVA)]]-(Tabla1[[#This Row],[PVP (SIN IVA)]]*0.4)</f>
        <v>11.029949999999999</v>
      </c>
      <c r="J831" s="951" t="s">
        <v>6602</v>
      </c>
      <c r="K831" s="951" t="str">
        <f t="shared" si="9"/>
        <v>2801372Z1-Q0001-DYConjunto de placa de sellado de la sección delantera para larguero derechoT2</v>
      </c>
      <c r="L831" s="951"/>
      <c r="M831" s="955" t="s">
        <v>6554</v>
      </c>
    </row>
    <row r="832" spans="1:13" ht="15" customHeight="1">
      <c r="A832" s="957" t="s">
        <v>9341</v>
      </c>
      <c r="B832" s="958" t="s">
        <v>9342</v>
      </c>
      <c r="C832" s="959"/>
      <c r="D832" s="959"/>
      <c r="E832" s="951" t="s">
        <v>9343</v>
      </c>
      <c r="F832" s="952" t="s">
        <v>9344</v>
      </c>
      <c r="G832" s="953" t="s">
        <v>5712</v>
      </c>
      <c r="H832" s="954">
        <v>19.145250000000001</v>
      </c>
      <c r="I832" s="954">
        <f>Tabla1[[#This Row],[PVP (SIN IVA)]]-(Tabla1[[#This Row],[PVP (SIN IVA)]]*0.4)</f>
        <v>11.48715</v>
      </c>
      <c r="J832" s="951" t="s">
        <v>6602</v>
      </c>
      <c r="K832" s="951" t="str">
        <f t="shared" si="9"/>
        <v>2801371Z1-Q0001-DYConjunto de placa de sellado de sección delantera para viga longitudinal izquierdaT2</v>
      </c>
      <c r="L832" s="951"/>
      <c r="M832" s="955" t="s">
        <v>6554</v>
      </c>
    </row>
    <row r="833" spans="1:13" ht="15" customHeight="1">
      <c r="A833" s="957" t="s">
        <v>9345</v>
      </c>
      <c r="B833" s="958" t="s">
        <v>9346</v>
      </c>
      <c r="C833" s="959"/>
      <c r="D833" s="959"/>
      <c r="E833" s="951" t="s">
        <v>9347</v>
      </c>
      <c r="F833" s="952" t="s">
        <v>9348</v>
      </c>
      <c r="G833" s="953" t="s">
        <v>5712</v>
      </c>
      <c r="H833" s="954">
        <v>35.305999999999997</v>
      </c>
      <c r="I833" s="954">
        <f>Tabla1[[#This Row],[PVP (SIN IVA)]]-(Tabla1[[#This Row],[PVP (SIN IVA)]]*0.4)</f>
        <v>21.183599999999998</v>
      </c>
      <c r="J833" s="951" t="s">
        <v>6602</v>
      </c>
      <c r="K833" s="951" t="str">
        <f t="shared" si="9"/>
        <v>2801380-Q0001A-DYConjunto de placa de sellado de sección intermedia para viga longitudinal derechaT2</v>
      </c>
      <c r="L833" s="951"/>
      <c r="M833" s="955" t="s">
        <v>6554</v>
      </c>
    </row>
    <row r="834" spans="1:13" ht="15" customHeight="1">
      <c r="A834" s="957" t="s">
        <v>9349</v>
      </c>
      <c r="B834" s="958" t="s">
        <v>9350</v>
      </c>
      <c r="C834" s="959"/>
      <c r="D834" s="959"/>
      <c r="E834" s="951" t="s">
        <v>9351</v>
      </c>
      <c r="F834" s="952" t="s">
        <v>9352</v>
      </c>
      <c r="G834" s="953" t="s">
        <v>5712</v>
      </c>
      <c r="H834" s="954">
        <v>16.35125</v>
      </c>
      <c r="I834" s="954">
        <f>Tabla1[[#This Row],[PVP (SIN IVA)]]-(Tabla1[[#This Row],[PVP (SIN IVA)]]*0.4)</f>
        <v>9.8107499999999987</v>
      </c>
      <c r="J834" s="951" t="s">
        <v>6602</v>
      </c>
      <c r="K834" s="951" t="str">
        <f t="shared" si="9"/>
        <v>2801370-Q0001A-DYConjunto de placa de sellado de sección intermedia para viga longitudinal izquierdaT2</v>
      </c>
      <c r="L834" s="951"/>
      <c r="M834" s="955" t="s">
        <v>6554</v>
      </c>
    </row>
    <row r="835" spans="1:13" ht="15" customHeight="1">
      <c r="A835" s="957" t="s">
        <v>9353</v>
      </c>
      <c r="B835" s="958" t="s">
        <v>9354</v>
      </c>
      <c r="C835" s="959"/>
      <c r="D835" s="959"/>
      <c r="E835" s="951" t="s">
        <v>9355</v>
      </c>
      <c r="F835" s="952" t="s">
        <v>9356</v>
      </c>
      <c r="G835" s="953" t="s">
        <v>5712</v>
      </c>
      <c r="H835" s="954">
        <v>25.4</v>
      </c>
      <c r="I835" s="954">
        <f>Tabla1[[#This Row],[PVP (SIN IVA)]]-(Tabla1[[#This Row],[PVP (SIN IVA)]]*0.4)</f>
        <v>15.239999999999998</v>
      </c>
      <c r="J835" s="951" t="s">
        <v>6629</v>
      </c>
      <c r="K835" s="951" t="str">
        <f t="shared" si="9"/>
        <v>5401730-Q0001-DYConjunto de placa de soporte 1 y 2 del pilar C izquierdo y del panel exteriorT1</v>
      </c>
      <c r="L835" s="951"/>
      <c r="M835" s="955" t="s">
        <v>6554</v>
      </c>
    </row>
    <row r="836" spans="1:13" ht="15" customHeight="1">
      <c r="A836" s="957" t="s">
        <v>9357</v>
      </c>
      <c r="B836" s="958" t="s">
        <v>9358</v>
      </c>
      <c r="C836" s="959"/>
      <c r="D836" s="959"/>
      <c r="E836" s="951" t="s">
        <v>9359</v>
      </c>
      <c r="F836" s="952" t="s">
        <v>9360</v>
      </c>
      <c r="G836" s="953" t="s">
        <v>5712</v>
      </c>
      <c r="H836" s="954">
        <v>40.671750000000003</v>
      </c>
      <c r="I836" s="954">
        <f>Tabla1[[#This Row],[PVP (SIN IVA)]]-(Tabla1[[#This Row],[PVP (SIN IVA)]]*0.4)</f>
        <v>24.40305</v>
      </c>
      <c r="J836" s="960" t="s">
        <v>6567</v>
      </c>
      <c r="K836" s="951" t="str">
        <f t="shared" si="9"/>
        <v>6101303Z1-Q0001-DYConjunto de placa de soporte del condensador (electroforizado)T1/T2</v>
      </c>
      <c r="L836" s="951"/>
      <c r="M836" s="955" t="s">
        <v>6554</v>
      </c>
    </row>
    <row r="837" spans="1:13" ht="15" customHeight="1">
      <c r="A837" s="957" t="s">
        <v>9361</v>
      </c>
      <c r="B837" s="958" t="s">
        <v>9362</v>
      </c>
      <c r="C837" s="959"/>
      <c r="D837" s="959"/>
      <c r="E837" s="951" t="s">
        <v>9363</v>
      </c>
      <c r="F837" s="952" t="s">
        <v>9364</v>
      </c>
      <c r="G837" s="953" t="s">
        <v>5712</v>
      </c>
      <c r="H837" s="954">
        <v>2.54</v>
      </c>
      <c r="I837" s="954">
        <f>Tabla1[[#This Row],[PVP (SIN IVA)]]-(Tabla1[[#This Row],[PVP (SIN IVA)]]*0.4)</f>
        <v>1.524</v>
      </c>
      <c r="J837" s="951" t="s">
        <v>6567</v>
      </c>
      <c r="K837" s="951" t="str">
        <f t="shared" si="9"/>
        <v>5301551Z1-Q0001-DYConjunto de placa de soporte del travesaño del faro izquierdoT1/T2</v>
      </c>
      <c r="L837" s="951"/>
      <c r="M837" s="955" t="s">
        <v>6554</v>
      </c>
    </row>
    <row r="838" spans="1:13" ht="15" customHeight="1">
      <c r="A838" s="957" t="s">
        <v>9365</v>
      </c>
      <c r="B838" s="958" t="s">
        <v>9366</v>
      </c>
      <c r="C838" s="959"/>
      <c r="D838" s="959"/>
      <c r="E838" s="951" t="s">
        <v>9367</v>
      </c>
      <c r="F838" s="952" t="s">
        <v>9368</v>
      </c>
      <c r="G838" s="953" t="s">
        <v>5712</v>
      </c>
      <c r="H838" s="954">
        <v>4.0322500000000003</v>
      </c>
      <c r="I838" s="954">
        <f>Tabla1[[#This Row],[PVP (SIN IVA)]]-(Tabla1[[#This Row],[PVP (SIN IVA)]]*0.4)</f>
        <v>2.4193500000000001</v>
      </c>
      <c r="J838" s="951" t="s">
        <v>6629</v>
      </c>
      <c r="K838" s="951" t="str">
        <f t="shared" si="9"/>
        <v>5101141Z1-Q0001-DYConjunto de placa de tuercaT1</v>
      </c>
      <c r="L838" s="951"/>
      <c r="M838" s="955" t="s">
        <v>6554</v>
      </c>
    </row>
    <row r="839" spans="1:13" ht="15" customHeight="1">
      <c r="A839" s="957" t="s">
        <v>9369</v>
      </c>
      <c r="B839" s="958" t="s">
        <v>9370</v>
      </c>
      <c r="C839" s="959"/>
      <c r="D839" s="959"/>
      <c r="E839" s="951" t="s">
        <v>9371</v>
      </c>
      <c r="F839" s="952" t="s">
        <v>9372</v>
      </c>
      <c r="G839" s="953" t="s">
        <v>5712</v>
      </c>
      <c r="H839" s="954">
        <v>50.958750000000002</v>
      </c>
      <c r="I839" s="954">
        <f>Tabla1[[#This Row],[PVP (SIN IVA)]]-(Tabla1[[#This Row],[PVP (SIN IVA)]]*0.4)</f>
        <v>30.57525</v>
      </c>
      <c r="J839" s="951" t="s">
        <v>6602</v>
      </c>
      <c r="K839" s="951" t="str">
        <f t="shared" si="9"/>
        <v>2801403Z1-Q0001-DYConjunto de placa de umbral de puerta mediaT2</v>
      </c>
      <c r="L839" s="951"/>
      <c r="M839" s="955" t="s">
        <v>6554</v>
      </c>
    </row>
    <row r="840" spans="1:13" ht="15" customHeight="1">
      <c r="A840" s="948" t="s">
        <v>2502</v>
      </c>
      <c r="B840" s="949">
        <v>8435596608064</v>
      </c>
      <c r="C840" s="950"/>
      <c r="D840" s="950"/>
      <c r="E840" s="951" t="s">
        <v>4813</v>
      </c>
      <c r="F840" s="952" t="s">
        <v>9373</v>
      </c>
      <c r="G840" s="953" t="s">
        <v>5712</v>
      </c>
      <c r="H840" s="954">
        <v>215.59576990357243</v>
      </c>
      <c r="I840" s="954">
        <f>Tabla1[[#This Row],[PVP (SIN IVA)]]-(Tabla1[[#This Row],[PVP (SIN IVA)]]*0.4)</f>
        <v>129.35746194214346</v>
      </c>
      <c r="J840" s="951" t="s">
        <v>6560</v>
      </c>
      <c r="K840" s="951" t="s">
        <v>9374</v>
      </c>
      <c r="L840" s="951" t="s">
        <v>9375</v>
      </c>
      <c r="M840" s="955" t="s">
        <v>6554</v>
      </c>
    </row>
    <row r="841" spans="1:13" ht="15" customHeight="1">
      <c r="A841" s="957" t="s">
        <v>9376</v>
      </c>
      <c r="B841" s="958" t="s">
        <v>9377</v>
      </c>
      <c r="C841" s="959"/>
      <c r="D841" s="959"/>
      <c r="E841" s="951" t="s">
        <v>9378</v>
      </c>
      <c r="F841" s="952" t="s">
        <v>9379</v>
      </c>
      <c r="G841" s="953" t="s">
        <v>5712</v>
      </c>
      <c r="H841" s="954">
        <v>13.589000000000002</v>
      </c>
      <c r="I841" s="954">
        <f>Tabla1[[#This Row],[PVP (SIN IVA)]]-(Tabla1[[#This Row],[PVP (SIN IVA)]]*0.4)</f>
        <v>8.1534000000000013</v>
      </c>
      <c r="J841" s="951" t="s">
        <v>6602</v>
      </c>
      <c r="K841" s="951" t="str">
        <f>_xlfn.CONCAT(A841,F841,J841,)</f>
        <v>2801525Z1-Q0001-DYConjunto de placa lateral de viga transversal n.° 2 del bastidor traseroT2</v>
      </c>
      <c r="L841" s="951"/>
      <c r="M841" s="955" t="s">
        <v>6554</v>
      </c>
    </row>
    <row r="842" spans="1:13" ht="15" customHeight="1">
      <c r="A842" s="957" t="s">
        <v>9380</v>
      </c>
      <c r="B842" s="958" t="s">
        <v>9381</v>
      </c>
      <c r="C842" s="959"/>
      <c r="D842" s="959"/>
      <c r="E842" s="951" t="s">
        <v>9382</v>
      </c>
      <c r="F842" s="952" t="s">
        <v>9383</v>
      </c>
      <c r="G842" s="953" t="s">
        <v>5712</v>
      </c>
      <c r="H842" s="954">
        <v>209.51824999999999</v>
      </c>
      <c r="I842" s="954">
        <f>Tabla1[[#This Row],[PVP (SIN IVA)]]-(Tabla1[[#This Row],[PVP (SIN IVA)]]*0.4)</f>
        <v>125.71095</v>
      </c>
      <c r="J842" s="960" t="s">
        <v>6629</v>
      </c>
      <c r="K842" s="951" t="str">
        <f>_xlfn.CONCAT(A842,F842,J842,)</f>
        <v>5801000-Q0001Conjunto de placa separadoraT1</v>
      </c>
      <c r="L842" s="951"/>
      <c r="M842" s="955" t="s">
        <v>6554</v>
      </c>
    </row>
    <row r="843" spans="1:13" ht="15" customHeight="1">
      <c r="A843" s="957" t="s">
        <v>9384</v>
      </c>
      <c r="B843" s="958" t="s">
        <v>9385</v>
      </c>
      <c r="C843" s="959"/>
      <c r="D843" s="959"/>
      <c r="E843" s="951" t="s">
        <v>9386</v>
      </c>
      <c r="F843" s="952" t="s">
        <v>9387</v>
      </c>
      <c r="G843" s="953" t="s">
        <v>5712</v>
      </c>
      <c r="H843" s="954">
        <v>11.2395</v>
      </c>
      <c r="I843" s="954">
        <f>Tabla1[[#This Row],[PVP (SIN IVA)]]-(Tabla1[[#This Row],[PVP (SIN IVA)]]*0.4)</f>
        <v>6.7436999999999996</v>
      </c>
      <c r="J843" s="951" t="s">
        <v>6567</v>
      </c>
      <c r="K843" s="951" t="str">
        <f>_xlfn.CONCAT(A843,F843,J843,)</f>
        <v>5401670Z1-Q0001-DYConjunto de placa suplementaria de placa de montaje de bisagra inferior de puerta trasera derechaT1/T2</v>
      </c>
      <c r="L843" s="951"/>
      <c r="M843" s="955" t="s">
        <v>6554</v>
      </c>
    </row>
    <row r="844" spans="1:13" ht="15" customHeight="1">
      <c r="A844" s="957" t="s">
        <v>9388</v>
      </c>
      <c r="B844" s="958" t="s">
        <v>9389</v>
      </c>
      <c r="C844" s="959"/>
      <c r="D844" s="959"/>
      <c r="E844" s="951" t="s">
        <v>9390</v>
      </c>
      <c r="F844" s="952" t="s">
        <v>9391</v>
      </c>
      <c r="G844" s="953" t="s">
        <v>5712</v>
      </c>
      <c r="H844" s="954">
        <v>11.2395</v>
      </c>
      <c r="I844" s="954">
        <f>Tabla1[[#This Row],[PVP (SIN IVA)]]-(Tabla1[[#This Row],[PVP (SIN IVA)]]*0.4)</f>
        <v>6.7436999999999996</v>
      </c>
      <c r="J844" s="951" t="s">
        <v>6567</v>
      </c>
      <c r="K844" s="951" t="str">
        <f>_xlfn.CONCAT(A844,F844,J844,)</f>
        <v>5401570Z1-Q0001-DYConjunto de placa suplementaria de placa de montaje de bisagra inferior de puerta trasera izquierdaT1/T2</v>
      </c>
      <c r="L844" s="951"/>
      <c r="M844" s="955" t="s">
        <v>6554</v>
      </c>
    </row>
    <row r="845" spans="1:13" ht="15" customHeight="1">
      <c r="A845" s="948" t="s">
        <v>2500</v>
      </c>
      <c r="B845" s="949">
        <v>8435596608088</v>
      </c>
      <c r="C845" s="950"/>
      <c r="D845" s="950"/>
      <c r="E845" s="951" t="s">
        <v>4815</v>
      </c>
      <c r="F845" s="952" t="s">
        <v>9392</v>
      </c>
      <c r="G845" s="953" t="s">
        <v>5712</v>
      </c>
      <c r="H845" s="954">
        <v>160.37144359630489</v>
      </c>
      <c r="I845" s="954">
        <f>Tabla1[[#This Row],[PVP (SIN IVA)]]-(Tabla1[[#This Row],[PVP (SIN IVA)]]*0.4)</f>
        <v>96.222866157782931</v>
      </c>
      <c r="J845" s="951" t="s">
        <v>6560</v>
      </c>
      <c r="K845" s="951" t="s">
        <v>9393</v>
      </c>
      <c r="L845" s="951" t="s">
        <v>9394</v>
      </c>
      <c r="M845" s="955" t="s">
        <v>6554</v>
      </c>
    </row>
    <row r="846" spans="1:13" ht="15" customHeight="1">
      <c r="A846" s="948" t="s">
        <v>2981</v>
      </c>
      <c r="B846" s="949">
        <v>8435596627195</v>
      </c>
      <c r="C846" s="950"/>
      <c r="D846" s="950"/>
      <c r="E846" s="951" t="s">
        <v>9395</v>
      </c>
      <c r="F846" s="952" t="s">
        <v>9396</v>
      </c>
      <c r="G846" s="953" t="s">
        <v>5712</v>
      </c>
      <c r="H846" s="954">
        <v>63.779400000000003</v>
      </c>
      <c r="I846" s="954">
        <f>Tabla1[[#This Row],[PVP (SIN IVA)]]-(Tabla1[[#This Row],[PVP (SIN IVA)]]*0.4)</f>
        <v>38.26764</v>
      </c>
      <c r="J846" s="951" t="s">
        <v>1935</v>
      </c>
      <c r="K846" s="951" t="s">
        <v>9397</v>
      </c>
      <c r="L846" s="951" t="s">
        <v>9398</v>
      </c>
      <c r="M846" s="955" t="s">
        <v>6554</v>
      </c>
    </row>
    <row r="847" spans="1:13" ht="15" customHeight="1">
      <c r="A847" s="957" t="s">
        <v>9399</v>
      </c>
      <c r="B847" s="958" t="s">
        <v>9400</v>
      </c>
      <c r="C847" s="959"/>
      <c r="D847" s="959"/>
      <c r="E847" s="951" t="s">
        <v>9401</v>
      </c>
      <c r="F847" s="952" t="s">
        <v>9402</v>
      </c>
      <c r="G847" s="953" t="s">
        <v>5712</v>
      </c>
      <c r="H847" s="954">
        <v>539.27374999999995</v>
      </c>
      <c r="I847" s="954">
        <f>Tabla1[[#This Row],[PVP (SIN IVA)]]-(Tabla1[[#This Row],[PVP (SIN IVA)]]*0.4)</f>
        <v>323.56424999999996</v>
      </c>
      <c r="J847" s="960" t="s">
        <v>6629</v>
      </c>
      <c r="K847" s="951" t="str">
        <f>_xlfn.CONCAT(A847,F847,J847,)</f>
        <v>6701010-Q0001-DYConjunto de puerta corredera (electroforizada)T1</v>
      </c>
      <c r="L847" s="951"/>
      <c r="M847" s="955" t="s">
        <v>6554</v>
      </c>
    </row>
    <row r="848" spans="1:13" ht="15" customHeight="1">
      <c r="A848" s="948" t="s">
        <v>4095</v>
      </c>
      <c r="B848" s="949">
        <v>8435596604561</v>
      </c>
      <c r="C848" s="950"/>
      <c r="D848" s="950"/>
      <c r="E848" s="951" t="s">
        <v>4096</v>
      </c>
      <c r="F848" s="952" t="s">
        <v>9403</v>
      </c>
      <c r="G848" s="953" t="s">
        <v>7038</v>
      </c>
      <c r="H848" s="954">
        <v>91.217749999999995</v>
      </c>
      <c r="I848" s="954">
        <f>Tabla1[[#This Row],[PVP (SIN IVA)]]-(Tabla1[[#This Row],[PVP (SIN IVA)]]*0.4)</f>
        <v>54.730649999999997</v>
      </c>
      <c r="J848" s="951" t="s">
        <v>6702</v>
      </c>
      <c r="K848" s="951" t="s">
        <v>9404</v>
      </c>
      <c r="L848" s="951" t="s">
        <v>9405</v>
      </c>
      <c r="M848" s="955" t="s">
        <v>6554</v>
      </c>
    </row>
    <row r="849" spans="1:13" ht="15" customHeight="1">
      <c r="A849" s="948" t="s">
        <v>2854</v>
      </c>
      <c r="B849" s="949">
        <v>8435596607586</v>
      </c>
      <c r="C849" s="950"/>
      <c r="D849" s="950"/>
      <c r="E849" s="951" t="s">
        <v>2853</v>
      </c>
      <c r="F849" s="952" t="s">
        <v>9406</v>
      </c>
      <c r="G849" s="953" t="s">
        <v>7038</v>
      </c>
      <c r="H849" s="954">
        <v>91.213948041809431</v>
      </c>
      <c r="I849" s="954">
        <f>Tabla1[[#This Row],[PVP (SIN IVA)]]-(Tabla1[[#This Row],[PVP (SIN IVA)]]*0.4)</f>
        <v>54.72836882508566</v>
      </c>
      <c r="J849" s="951" t="s">
        <v>6560</v>
      </c>
      <c r="K849" s="951" t="s">
        <v>9407</v>
      </c>
      <c r="L849" s="951" t="s">
        <v>9408</v>
      </c>
      <c r="M849" s="955" t="s">
        <v>6554</v>
      </c>
    </row>
    <row r="850" spans="1:13" ht="15" customHeight="1">
      <c r="A850" s="948" t="s">
        <v>3064</v>
      </c>
      <c r="B850" s="949">
        <v>8435596628338</v>
      </c>
      <c r="C850" s="950"/>
      <c r="D850" s="950"/>
      <c r="E850" s="951" t="s">
        <v>2853</v>
      </c>
      <c r="F850" s="952" t="s">
        <v>9406</v>
      </c>
      <c r="G850" s="953" t="s">
        <v>7038</v>
      </c>
      <c r="H850" s="954">
        <v>83.02752000000001</v>
      </c>
      <c r="I850" s="954">
        <f>Tabla1[[#This Row],[PVP (SIN IVA)]]-(Tabla1[[#This Row],[PVP (SIN IVA)]]*0.4)</f>
        <v>49.816512000000003</v>
      </c>
      <c r="J850" s="951" t="s">
        <v>7222</v>
      </c>
      <c r="K850" s="951" t="s">
        <v>9409</v>
      </c>
      <c r="L850" s="951" t="s">
        <v>9410</v>
      </c>
      <c r="M850" s="955" t="s">
        <v>6554</v>
      </c>
    </row>
    <row r="851" spans="1:13" ht="15" customHeight="1">
      <c r="A851" s="957" t="s">
        <v>9411</v>
      </c>
      <c r="B851" s="958" t="s">
        <v>9412</v>
      </c>
      <c r="C851" s="959"/>
      <c r="D851" s="959"/>
      <c r="E851" s="951" t="s">
        <v>9413</v>
      </c>
      <c r="F851" s="952" t="s">
        <v>9414</v>
      </c>
      <c r="G851" s="953" t="s">
        <v>5713</v>
      </c>
      <c r="H851" s="954">
        <v>163.83762000000002</v>
      </c>
      <c r="I851" s="954">
        <f>Tabla1[[#This Row],[PVP (SIN IVA)]]-(Tabla1[[#This Row],[PVP (SIN IVA)]]*0.4)</f>
        <v>98.302572000000012</v>
      </c>
      <c r="J851" s="960" t="s">
        <v>6567</v>
      </c>
      <c r="K851" s="951" t="str">
        <f>_xlfn.CONCAT(A851,F851,J851,)</f>
        <v>1301010-Q0006Conjunto de radiador con accesorios.T1/T2</v>
      </c>
      <c r="L851" s="951"/>
      <c r="M851" s="955" t="s">
        <v>6554</v>
      </c>
    </row>
    <row r="852" spans="1:13" ht="15" customHeight="1">
      <c r="A852" s="957" t="s">
        <v>9415</v>
      </c>
      <c r="B852" s="958" t="s">
        <v>9416</v>
      </c>
      <c r="C852" s="959"/>
      <c r="D852" s="959"/>
      <c r="E852" s="951" t="s">
        <v>9417</v>
      </c>
      <c r="F852" s="952" t="s">
        <v>9418</v>
      </c>
      <c r="G852" s="953" t="s">
        <v>5712</v>
      </c>
      <c r="H852" s="954">
        <v>43.529250000000005</v>
      </c>
      <c r="I852" s="954">
        <f>Tabla1[[#This Row],[PVP (SIN IVA)]]-(Tabla1[[#This Row],[PVP (SIN IVA)]]*0.4)</f>
        <v>26.117550000000001</v>
      </c>
      <c r="J852" s="960" t="s">
        <v>6567</v>
      </c>
      <c r="K852" s="951" t="str">
        <f>_xlfn.CONCAT(A852,F852,J852,)</f>
        <v>5401095Z1-Q0001Conjunto de riel guía central de puerta correderaT1/T2</v>
      </c>
      <c r="L852" s="951"/>
      <c r="M852" s="955" t="s">
        <v>6554</v>
      </c>
    </row>
    <row r="853" spans="1:13" ht="15" customHeight="1">
      <c r="A853" s="948" t="s">
        <v>2753</v>
      </c>
      <c r="B853" s="949">
        <v>8435596603823</v>
      </c>
      <c r="C853" s="950"/>
      <c r="D853" s="950"/>
      <c r="E853" s="951" t="s">
        <v>2752</v>
      </c>
      <c r="F853" s="952" t="s">
        <v>4848</v>
      </c>
      <c r="G853" s="953" t="s">
        <v>5713</v>
      </c>
      <c r="H853" s="954">
        <v>9.6391551372685171</v>
      </c>
      <c r="I853" s="954">
        <f>Tabla1[[#This Row],[PVP (SIN IVA)]]-(Tabla1[[#This Row],[PVP (SIN IVA)]]*0.4)</f>
        <v>5.7834930823611099</v>
      </c>
      <c r="J853" s="951" t="s">
        <v>6589</v>
      </c>
      <c r="K853" s="951" t="s">
        <v>9419</v>
      </c>
      <c r="L853" s="951" t="s">
        <v>9420</v>
      </c>
      <c r="M853" s="955" t="s">
        <v>6554</v>
      </c>
    </row>
    <row r="854" spans="1:13" ht="15" customHeight="1">
      <c r="A854" s="948" t="s">
        <v>2755</v>
      </c>
      <c r="B854" s="949">
        <v>8435596603816</v>
      </c>
      <c r="C854" s="950"/>
      <c r="D854" s="950"/>
      <c r="E854" s="951" t="s">
        <v>2754</v>
      </c>
      <c r="F854" s="952" t="s">
        <v>4847</v>
      </c>
      <c r="G854" s="953" t="s">
        <v>5713</v>
      </c>
      <c r="H854" s="954">
        <v>9.6391551372685171</v>
      </c>
      <c r="I854" s="954">
        <f>Tabla1[[#This Row],[PVP (SIN IVA)]]-(Tabla1[[#This Row],[PVP (SIN IVA)]]*0.4)</f>
        <v>5.7834930823611099</v>
      </c>
      <c r="J854" s="951" t="s">
        <v>6589</v>
      </c>
      <c r="K854" s="951" t="s">
        <v>9421</v>
      </c>
      <c r="L854" s="951" t="s">
        <v>9422</v>
      </c>
      <c r="M854" s="955" t="s">
        <v>6554</v>
      </c>
    </row>
    <row r="855" spans="1:13" ht="15" customHeight="1">
      <c r="A855" s="957" t="s">
        <v>9423</v>
      </c>
      <c r="B855" s="958" t="s">
        <v>9424</v>
      </c>
      <c r="C855" s="959"/>
      <c r="D855" s="959"/>
      <c r="E855" s="951" t="s">
        <v>9425</v>
      </c>
      <c r="F855" s="952" t="s">
        <v>9426</v>
      </c>
      <c r="G855" s="953" t="s">
        <v>5712</v>
      </c>
      <c r="H855" s="954">
        <v>179.86374999999998</v>
      </c>
      <c r="I855" s="954">
        <f>Tabla1[[#This Row],[PVP (SIN IVA)]]-(Tabla1[[#This Row],[PVP (SIN IVA)]]*0.4)</f>
        <v>107.91824999999999</v>
      </c>
      <c r="J855" s="951" t="s">
        <v>6602</v>
      </c>
      <c r="K855" s="951" t="str">
        <f t="shared" ref="K855:K860" si="10">_xlfn.CONCAT(A855,F855,J855,)</f>
        <v>5401733Z1-Q0006-DYConjunto de sección central del panel interior trasero izquierdoT2</v>
      </c>
      <c r="L855" s="951"/>
      <c r="M855" s="955" t="s">
        <v>6554</v>
      </c>
    </row>
    <row r="856" spans="1:13" ht="15" customHeight="1">
      <c r="A856" s="957" t="s">
        <v>9427</v>
      </c>
      <c r="B856" s="958" t="s">
        <v>9428</v>
      </c>
      <c r="C856" s="959"/>
      <c r="D856" s="959"/>
      <c r="E856" s="951" t="s">
        <v>9429</v>
      </c>
      <c r="F856" s="952" t="s">
        <v>9430</v>
      </c>
      <c r="G856" s="953" t="s">
        <v>5713</v>
      </c>
      <c r="H856" s="954">
        <v>4.9212500000000006</v>
      </c>
      <c r="I856" s="954">
        <f>Tabla1[[#This Row],[PVP (SIN IVA)]]-(Tabla1[[#This Row],[PVP (SIN IVA)]]*0.4)</f>
        <v>2.95275</v>
      </c>
      <c r="J856" s="960" t="s">
        <v>6567</v>
      </c>
      <c r="K856" s="951" t="str">
        <f t="shared" si="10"/>
        <v>2400013-Q0001Conjunto de sello de aceite del semieje del eje traseroT1/T2</v>
      </c>
      <c r="L856" s="951"/>
      <c r="M856" s="955" t="s">
        <v>6554</v>
      </c>
    </row>
    <row r="857" spans="1:13" ht="15" customHeight="1">
      <c r="A857" s="957" t="s">
        <v>9431</v>
      </c>
      <c r="B857" s="958" t="s">
        <v>9432</v>
      </c>
      <c r="C857" s="959"/>
      <c r="D857" s="959"/>
      <c r="E857" s="951" t="s">
        <v>9433</v>
      </c>
      <c r="F857" s="952" t="s">
        <v>9434</v>
      </c>
      <c r="G857" s="953" t="s">
        <v>5713</v>
      </c>
      <c r="H857" s="954">
        <v>13.620749999999999</v>
      </c>
      <c r="I857" s="954">
        <f>Tabla1[[#This Row],[PVP (SIN IVA)]]-(Tabla1[[#This Row],[PVP (SIN IVA)]]*0.4)</f>
        <v>8.1724499999999995</v>
      </c>
      <c r="J857" s="960" t="s">
        <v>6567</v>
      </c>
      <c r="K857" s="951" t="str">
        <f t="shared" si="10"/>
        <v>3550120-Q0001Conjunto de sensor ABS delantero derechoT1/T2</v>
      </c>
      <c r="L857" s="951"/>
      <c r="M857" s="955" t="s">
        <v>6554</v>
      </c>
    </row>
    <row r="858" spans="1:13" ht="15" customHeight="1">
      <c r="A858" s="957" t="s">
        <v>9435</v>
      </c>
      <c r="B858" s="958" t="s">
        <v>9436</v>
      </c>
      <c r="C858" s="959"/>
      <c r="D858" s="959"/>
      <c r="E858" s="951" t="s">
        <v>9437</v>
      </c>
      <c r="F858" s="952" t="s">
        <v>9438</v>
      </c>
      <c r="G858" s="953" t="s">
        <v>5713</v>
      </c>
      <c r="H858" s="954">
        <v>13.620749999999999</v>
      </c>
      <c r="I858" s="954">
        <f>Tabla1[[#This Row],[PVP (SIN IVA)]]-(Tabla1[[#This Row],[PVP (SIN IVA)]]*0.4)</f>
        <v>8.1724499999999995</v>
      </c>
      <c r="J858" s="960" t="s">
        <v>6567</v>
      </c>
      <c r="K858" s="951" t="str">
        <f t="shared" si="10"/>
        <v>3550110-Q0001Conjunto de sensor ABS delantero izquierdoT1/T2</v>
      </c>
      <c r="L858" s="951"/>
      <c r="M858" s="955" t="s">
        <v>6554</v>
      </c>
    </row>
    <row r="859" spans="1:13" ht="15" customHeight="1">
      <c r="A859" s="957" t="s">
        <v>9439</v>
      </c>
      <c r="B859" s="958" t="s">
        <v>9440</v>
      </c>
      <c r="C859" s="959"/>
      <c r="D859" s="959"/>
      <c r="E859" s="951" t="s">
        <v>9441</v>
      </c>
      <c r="F859" s="952" t="s">
        <v>9442</v>
      </c>
      <c r="G859" s="953" t="s">
        <v>5713</v>
      </c>
      <c r="H859" s="954">
        <v>13.620749999999999</v>
      </c>
      <c r="I859" s="954">
        <f>Tabla1[[#This Row],[PVP (SIN IVA)]]-(Tabla1[[#This Row],[PVP (SIN IVA)]]*0.4)</f>
        <v>8.1724499999999995</v>
      </c>
      <c r="J859" s="960" t="s">
        <v>6567</v>
      </c>
      <c r="K859" s="951" t="str">
        <f t="shared" si="10"/>
        <v>3550140-Q0001Conjunto de sensor ABS trasero derechoT1/T2</v>
      </c>
      <c r="L859" s="951"/>
      <c r="M859" s="955" t="s">
        <v>6554</v>
      </c>
    </row>
    <row r="860" spans="1:13" ht="15" customHeight="1">
      <c r="A860" s="957" t="s">
        <v>9443</v>
      </c>
      <c r="B860" s="958" t="s">
        <v>9444</v>
      </c>
      <c r="C860" s="959"/>
      <c r="D860" s="959"/>
      <c r="E860" s="951" t="s">
        <v>9445</v>
      </c>
      <c r="F860" s="952" t="s">
        <v>9446</v>
      </c>
      <c r="G860" s="953" t="s">
        <v>5713</v>
      </c>
      <c r="H860" s="954">
        <v>13.620749999999999</v>
      </c>
      <c r="I860" s="954">
        <f>Tabla1[[#This Row],[PVP (SIN IVA)]]-(Tabla1[[#This Row],[PVP (SIN IVA)]]*0.4)</f>
        <v>8.1724499999999995</v>
      </c>
      <c r="J860" s="960" t="s">
        <v>6567</v>
      </c>
      <c r="K860" s="951" t="str">
        <f t="shared" si="10"/>
        <v>3550130-Q0001Conjunto de sensor ABS trasero izquierdoT1/T2</v>
      </c>
      <c r="L860" s="951"/>
      <c r="M860" s="955" t="s">
        <v>6554</v>
      </c>
    </row>
    <row r="861" spans="1:13" ht="15" customHeight="1">
      <c r="A861" s="948" t="s">
        <v>4598</v>
      </c>
      <c r="B861" s="949">
        <v>8435596611552</v>
      </c>
      <c r="C861" s="950"/>
      <c r="D861" s="950"/>
      <c r="E861" s="951" t="s">
        <v>9447</v>
      </c>
      <c r="F861" s="952" t="s">
        <v>9448</v>
      </c>
      <c r="G861" s="953" t="s">
        <v>6645</v>
      </c>
      <c r="H861" s="954">
        <v>64.482575857425005</v>
      </c>
      <c r="I861" s="954">
        <f>Tabla1[[#This Row],[PVP (SIN IVA)]]-(Tabla1[[#This Row],[PVP (SIN IVA)]]*0.4)</f>
        <v>38.689545514455006</v>
      </c>
      <c r="J861" s="951" t="s">
        <v>1936</v>
      </c>
      <c r="K861" s="951" t="s">
        <v>9449</v>
      </c>
      <c r="L861" s="951" t="s">
        <v>9450</v>
      </c>
      <c r="M861" s="955" t="s">
        <v>6554</v>
      </c>
    </row>
    <row r="862" spans="1:13" ht="15" customHeight="1">
      <c r="A862" s="948" t="s">
        <v>2537</v>
      </c>
      <c r="B862" s="949">
        <v>8435596628512</v>
      </c>
      <c r="C862" s="950" t="s">
        <v>4107</v>
      </c>
      <c r="D862" s="950"/>
      <c r="E862" s="951" t="s">
        <v>1757</v>
      </c>
      <c r="F862" s="952" t="s">
        <v>1756</v>
      </c>
      <c r="G862" s="953" t="s">
        <v>6645</v>
      </c>
      <c r="H862" s="954">
        <v>99.349560000000011</v>
      </c>
      <c r="I862" s="954">
        <f>Tabla1[[#This Row],[PVP (SIN IVA)]]-(Tabla1[[#This Row],[PVP (SIN IVA)]]*0.4)</f>
        <v>59.609736000000005</v>
      </c>
      <c r="J862" s="951" t="s">
        <v>6702</v>
      </c>
      <c r="K862" s="951" t="s">
        <v>9451</v>
      </c>
      <c r="L862" s="951" t="s">
        <v>9452</v>
      </c>
      <c r="M862" s="955" t="s">
        <v>6554</v>
      </c>
    </row>
    <row r="863" spans="1:13" ht="15" customHeight="1">
      <c r="A863" s="948" t="s">
        <v>9453</v>
      </c>
      <c r="B863" s="949">
        <v>8435596609061</v>
      </c>
      <c r="C863" s="950"/>
      <c r="D863" s="950"/>
      <c r="E863" s="951" t="s">
        <v>9454</v>
      </c>
      <c r="F863" s="952" t="s">
        <v>9455</v>
      </c>
      <c r="G863" s="953" t="s">
        <v>5712</v>
      </c>
      <c r="H863" s="954">
        <v>662.01805877668312</v>
      </c>
      <c r="I863" s="954">
        <f>Tabla1[[#This Row],[PVP (SIN IVA)]]-(Tabla1[[#This Row],[PVP (SIN IVA)]]*0.4)</f>
        <v>397.21083526600984</v>
      </c>
      <c r="J863" s="951" t="s">
        <v>1936</v>
      </c>
      <c r="K863" s="951" t="s">
        <v>9456</v>
      </c>
      <c r="L863" s="951" t="s">
        <v>9457</v>
      </c>
      <c r="M863" s="955" t="s">
        <v>6554</v>
      </c>
    </row>
    <row r="864" spans="1:13" ht="15" customHeight="1">
      <c r="A864" s="948" t="s">
        <v>3990</v>
      </c>
      <c r="B864" s="949">
        <v>8435596628482</v>
      </c>
      <c r="C864" s="950"/>
      <c r="D864" s="950"/>
      <c r="E864" s="951" t="s">
        <v>9458</v>
      </c>
      <c r="F864" s="952" t="s">
        <v>9459</v>
      </c>
      <c r="G864" s="953" t="s">
        <v>5712</v>
      </c>
      <c r="H864" s="954">
        <v>315.34100000000001</v>
      </c>
      <c r="I864" s="954">
        <f>Tabla1[[#This Row],[PVP (SIN IVA)]]-(Tabla1[[#This Row],[PVP (SIN IVA)]]*0.4)</f>
        <v>189.2046</v>
      </c>
      <c r="J864" s="951" t="s">
        <v>6702</v>
      </c>
      <c r="K864" s="951" t="s">
        <v>9460</v>
      </c>
      <c r="L864" s="951" t="s">
        <v>9461</v>
      </c>
      <c r="M864" s="955" t="s">
        <v>6554</v>
      </c>
    </row>
    <row r="865" spans="1:13" ht="15" customHeight="1">
      <c r="A865" s="948" t="s">
        <v>9462</v>
      </c>
      <c r="B865" s="949">
        <v>8435596603700</v>
      </c>
      <c r="C865" s="950"/>
      <c r="D865" s="950"/>
      <c r="E865" s="951" t="s">
        <v>2779</v>
      </c>
      <c r="F865" s="952" t="s">
        <v>3991</v>
      </c>
      <c r="G865" s="953" t="s">
        <v>5712</v>
      </c>
      <c r="H865" s="954">
        <v>315.34100000000001</v>
      </c>
      <c r="I865" s="954">
        <f>Tabla1[[#This Row],[PVP (SIN IVA)]]-(Tabla1[[#This Row],[PVP (SIN IVA)]]*0.4)</f>
        <v>189.2046</v>
      </c>
      <c r="J865" s="951" t="s">
        <v>6702</v>
      </c>
      <c r="K865" s="951" t="s">
        <v>9463</v>
      </c>
      <c r="L865" s="951" t="s">
        <v>9464</v>
      </c>
      <c r="M865" s="955" t="s">
        <v>6554</v>
      </c>
    </row>
    <row r="866" spans="1:13" ht="15" customHeight="1">
      <c r="A866" s="948" t="s">
        <v>3992</v>
      </c>
      <c r="B866" s="949">
        <v>8435596603717</v>
      </c>
      <c r="C866" s="950"/>
      <c r="D866" s="950"/>
      <c r="E866" s="951" t="s">
        <v>2776</v>
      </c>
      <c r="F866" s="952" t="s">
        <v>8703</v>
      </c>
      <c r="G866" s="953" t="s">
        <v>5712</v>
      </c>
      <c r="H866" s="954">
        <v>406.65400000000005</v>
      </c>
      <c r="I866" s="954">
        <f>Tabla1[[#This Row],[PVP (SIN IVA)]]-(Tabla1[[#This Row],[PVP (SIN IVA)]]*0.4)</f>
        <v>243.99240000000003</v>
      </c>
      <c r="J866" s="951" t="s">
        <v>6702</v>
      </c>
      <c r="K866" s="951" t="s">
        <v>9465</v>
      </c>
      <c r="L866" s="951" t="s">
        <v>9466</v>
      </c>
      <c r="M866" s="955" t="s">
        <v>6554</v>
      </c>
    </row>
    <row r="867" spans="1:13" ht="15" customHeight="1">
      <c r="A867" s="948" t="s">
        <v>9467</v>
      </c>
      <c r="B867" s="949">
        <v>8435596609054</v>
      </c>
      <c r="C867" s="950"/>
      <c r="D867" s="950"/>
      <c r="E867" s="951" t="s">
        <v>9454</v>
      </c>
      <c r="F867" s="952" t="s">
        <v>9468</v>
      </c>
      <c r="G867" s="953" t="s">
        <v>5712</v>
      </c>
      <c r="H867" s="954">
        <v>662.01645600000006</v>
      </c>
      <c r="I867" s="954">
        <f>Tabla1[[#This Row],[PVP (SIN IVA)]]-(Tabla1[[#This Row],[PVP (SIN IVA)]]*0.4)</f>
        <v>397.20987360000004</v>
      </c>
      <c r="J867" s="951" t="s">
        <v>1936</v>
      </c>
      <c r="K867" s="951" t="s">
        <v>9469</v>
      </c>
      <c r="L867" s="951" t="s">
        <v>9470</v>
      </c>
      <c r="M867" s="955" t="s">
        <v>6554</v>
      </c>
    </row>
    <row r="868" spans="1:13" ht="15" customHeight="1">
      <c r="A868" s="948" t="s">
        <v>9471</v>
      </c>
      <c r="B868" s="949">
        <v>8435596699635</v>
      </c>
      <c r="C868" s="950"/>
      <c r="D868" s="950"/>
      <c r="E868" s="951" t="s">
        <v>9472</v>
      </c>
      <c r="F868" s="952" t="s">
        <v>9473</v>
      </c>
      <c r="G868" s="953" t="s">
        <v>5713</v>
      </c>
      <c r="H868" s="954">
        <v>11.937999999999999</v>
      </c>
      <c r="I868" s="954">
        <f>Tabla1[[#This Row],[PVP (SIN IVA)]]-(Tabla1[[#This Row],[PVP (SIN IVA)]]*0.4)</f>
        <v>7.1627999999999989</v>
      </c>
      <c r="J868" s="951" t="s">
        <v>1938</v>
      </c>
      <c r="K868" s="951" t="s">
        <v>9474</v>
      </c>
      <c r="L868" s="951" t="s">
        <v>9475</v>
      </c>
      <c r="M868" s="955" t="s">
        <v>6554</v>
      </c>
    </row>
    <row r="869" spans="1:13" ht="15" customHeight="1">
      <c r="A869" s="948" t="s">
        <v>9476</v>
      </c>
      <c r="B869" s="949">
        <v>8435596611361</v>
      </c>
      <c r="C869" s="950"/>
      <c r="D869" s="950"/>
      <c r="E869" s="951" t="s">
        <v>9477</v>
      </c>
      <c r="F869" s="952" t="s">
        <v>9478</v>
      </c>
      <c r="G869" s="953" t="s">
        <v>5712</v>
      </c>
      <c r="H869" s="954">
        <v>49.491900000000001</v>
      </c>
      <c r="I869" s="954">
        <f>Tabla1[[#This Row],[PVP (SIN IVA)]]-(Tabla1[[#This Row],[PVP (SIN IVA)]]*0.4)</f>
        <v>29.695139999999999</v>
      </c>
      <c r="J869" s="951" t="s">
        <v>1936</v>
      </c>
      <c r="K869" s="951" t="s">
        <v>9479</v>
      </c>
      <c r="L869" s="951" t="s">
        <v>9480</v>
      </c>
      <c r="M869" s="955" t="s">
        <v>6554</v>
      </c>
    </row>
    <row r="870" spans="1:13" ht="15" customHeight="1">
      <c r="A870" s="957" t="s">
        <v>9481</v>
      </c>
      <c r="B870" s="958" t="s">
        <v>9482</v>
      </c>
      <c r="C870" s="959"/>
      <c r="D870" s="959"/>
      <c r="E870" s="951" t="s">
        <v>9483</v>
      </c>
      <c r="F870" s="952" t="s">
        <v>9484</v>
      </c>
      <c r="G870" s="953" t="s">
        <v>5712</v>
      </c>
      <c r="H870" s="954">
        <v>257.84174999999999</v>
      </c>
      <c r="I870" s="954">
        <f>Tabla1[[#This Row],[PVP (SIN IVA)]]-(Tabla1[[#This Row],[PVP (SIN IVA)]]*0.4)</f>
        <v>154.70504999999997</v>
      </c>
      <c r="J870" s="951" t="s">
        <v>6567</v>
      </c>
      <c r="K870" s="951" t="str">
        <f t="shared" ref="K870:K894" si="11">_xlfn.CONCAT(A870,F870,J870,)</f>
        <v>6301020-Q0001-DYConjunto de soporte de montaje de cerradura de puerta trasera derechaT1/T2</v>
      </c>
      <c r="L870" s="951"/>
      <c r="M870" s="955" t="s">
        <v>6554</v>
      </c>
    </row>
    <row r="871" spans="1:13" ht="15" customHeight="1">
      <c r="A871" s="957" t="s">
        <v>9485</v>
      </c>
      <c r="B871" s="958" t="s">
        <v>9486</v>
      </c>
      <c r="C871" s="959"/>
      <c r="D871" s="959"/>
      <c r="E871" s="951" t="s">
        <v>9487</v>
      </c>
      <c r="F871" s="952" t="s">
        <v>9484</v>
      </c>
      <c r="G871" s="953" t="s">
        <v>5712</v>
      </c>
      <c r="H871" s="954">
        <v>2.6352500000000001</v>
      </c>
      <c r="I871" s="954">
        <f>Tabla1[[#This Row],[PVP (SIN IVA)]]-(Tabla1[[#This Row],[PVP (SIN IVA)]]*0.4)</f>
        <v>1.5811500000000001</v>
      </c>
      <c r="J871" s="951" t="s">
        <v>6602</v>
      </c>
      <c r="K871" s="951" t="str">
        <f t="shared" si="11"/>
        <v>2801558Z1-Q0001-DYConjunto de soporte de montaje de cerradura de puerta trasera derechaT2</v>
      </c>
      <c r="L871" s="951"/>
      <c r="M871" s="955" t="s">
        <v>6554</v>
      </c>
    </row>
    <row r="872" spans="1:13" ht="15" customHeight="1">
      <c r="A872" s="957" t="s">
        <v>9488</v>
      </c>
      <c r="B872" s="958" t="s">
        <v>9489</v>
      </c>
      <c r="C872" s="959"/>
      <c r="D872" s="959"/>
      <c r="E872" s="951" t="s">
        <v>9490</v>
      </c>
      <c r="F872" s="952" t="s">
        <v>9491</v>
      </c>
      <c r="G872" s="953" t="s">
        <v>5712</v>
      </c>
      <c r="H872" s="954">
        <v>257.84174999999999</v>
      </c>
      <c r="I872" s="954">
        <f>Tabla1[[#This Row],[PVP (SIN IVA)]]-(Tabla1[[#This Row],[PVP (SIN IVA)]]*0.4)</f>
        <v>154.70504999999997</v>
      </c>
      <c r="J872" s="951" t="s">
        <v>6567</v>
      </c>
      <c r="K872" s="951" t="str">
        <f t="shared" si="11"/>
        <v>6301010-Q0004-DYConjunto de soporte de montaje de cerradura de puerta trasera izquierdaT1/T2</v>
      </c>
      <c r="L872" s="951"/>
      <c r="M872" s="955" t="s">
        <v>6554</v>
      </c>
    </row>
    <row r="873" spans="1:13" ht="15" customHeight="1">
      <c r="A873" s="957" t="s">
        <v>9492</v>
      </c>
      <c r="B873" s="958" t="s">
        <v>9493</v>
      </c>
      <c r="C873" s="959"/>
      <c r="D873" s="959"/>
      <c r="E873" s="951" t="s">
        <v>9494</v>
      </c>
      <c r="F873" s="952" t="s">
        <v>9491</v>
      </c>
      <c r="G873" s="953" t="s">
        <v>5712</v>
      </c>
      <c r="H873" s="954">
        <v>2.6352500000000001</v>
      </c>
      <c r="I873" s="954">
        <f>Tabla1[[#This Row],[PVP (SIN IVA)]]-(Tabla1[[#This Row],[PVP (SIN IVA)]]*0.4)</f>
        <v>1.5811500000000001</v>
      </c>
      <c r="J873" s="951" t="s">
        <v>6602</v>
      </c>
      <c r="K873" s="951" t="str">
        <f t="shared" si="11"/>
        <v>2801557Z1-Q0001-DYConjunto de soporte de montaje de cerradura de puerta trasera izquierdaT2</v>
      </c>
      <c r="L873" s="951"/>
      <c r="M873" s="955" t="s">
        <v>6554</v>
      </c>
    </row>
    <row r="874" spans="1:13" ht="15" customHeight="1">
      <c r="A874" s="957" t="s">
        <v>9495</v>
      </c>
      <c r="B874" s="958" t="s">
        <v>9496</v>
      </c>
      <c r="C874" s="959"/>
      <c r="D874" s="959"/>
      <c r="E874" s="951" t="s">
        <v>9497</v>
      </c>
      <c r="F874" s="952" t="s">
        <v>9498</v>
      </c>
      <c r="G874" s="953" t="s">
        <v>5712</v>
      </c>
      <c r="H874" s="954">
        <v>0.53975000000000006</v>
      </c>
      <c r="I874" s="954">
        <f>Tabla1[[#This Row],[PVP (SIN IVA)]]-(Tabla1[[#This Row],[PVP (SIN IVA)]]*0.4)</f>
        <v>0.32385000000000003</v>
      </c>
      <c r="J874" s="951" t="s">
        <v>6567</v>
      </c>
      <c r="K874" s="951" t="str">
        <f t="shared" si="11"/>
        <v>5401152Z1-Q0001-DYConjunto de soporte de montaje debajo del guardabarros derechoT1/T2</v>
      </c>
      <c r="L874" s="951"/>
      <c r="M874" s="955" t="s">
        <v>6554</v>
      </c>
    </row>
    <row r="875" spans="1:13" ht="15" customHeight="1">
      <c r="A875" s="957" t="s">
        <v>9499</v>
      </c>
      <c r="B875" s="958" t="s">
        <v>9500</v>
      </c>
      <c r="C875" s="959"/>
      <c r="D875" s="959"/>
      <c r="E875" s="951" t="s">
        <v>9501</v>
      </c>
      <c r="F875" s="952" t="s">
        <v>9502</v>
      </c>
      <c r="G875" s="953" t="s">
        <v>5712</v>
      </c>
      <c r="H875" s="954">
        <v>1.0477500000000002</v>
      </c>
      <c r="I875" s="954">
        <f>Tabla1[[#This Row],[PVP (SIN IVA)]]-(Tabla1[[#This Row],[PVP (SIN IVA)]]*0.4)</f>
        <v>0.62865000000000015</v>
      </c>
      <c r="J875" s="951" t="s">
        <v>6567</v>
      </c>
      <c r="K875" s="951" t="str">
        <f t="shared" si="11"/>
        <v>5401131Z1-Q0001-DYConjunto de soporte de montaje del guardabarrosT1/T2</v>
      </c>
      <c r="L875" s="951"/>
      <c r="M875" s="955" t="s">
        <v>6554</v>
      </c>
    </row>
    <row r="876" spans="1:13" ht="15" customHeight="1">
      <c r="A876" s="957" t="s">
        <v>9503</v>
      </c>
      <c r="B876" s="958" t="s">
        <v>9504</v>
      </c>
      <c r="C876" s="959"/>
      <c r="D876" s="959"/>
      <c r="E876" s="951" t="s">
        <v>9505</v>
      </c>
      <c r="F876" s="952" t="s">
        <v>9506</v>
      </c>
      <c r="G876" s="953" t="s">
        <v>5712</v>
      </c>
      <c r="H876" s="954">
        <v>8.2550000000000008</v>
      </c>
      <c r="I876" s="954">
        <f>Tabla1[[#This Row],[PVP (SIN IVA)]]-(Tabla1[[#This Row],[PVP (SIN IVA)]]*0.4)</f>
        <v>4.9530000000000003</v>
      </c>
      <c r="J876" s="951" t="s">
        <v>6567</v>
      </c>
      <c r="K876" s="951" t="str">
        <f t="shared" si="11"/>
        <v>6101109-Q0001-DYConjunto de soporte de montaje del parachoques delanteroT1/T2</v>
      </c>
      <c r="L876" s="951"/>
      <c r="M876" s="955" t="s">
        <v>6554</v>
      </c>
    </row>
    <row r="877" spans="1:13" ht="15" customHeight="1">
      <c r="A877" s="957" t="s">
        <v>9507</v>
      </c>
      <c r="B877" s="958" t="s">
        <v>9508</v>
      </c>
      <c r="C877" s="959"/>
      <c r="D877" s="959"/>
      <c r="E877" s="951" t="s">
        <v>9509</v>
      </c>
      <c r="F877" s="952" t="s">
        <v>9506</v>
      </c>
      <c r="G877" s="953" t="s">
        <v>5712</v>
      </c>
      <c r="H877" s="954">
        <v>2.5717500000000006</v>
      </c>
      <c r="I877" s="954">
        <f>Tabla1[[#This Row],[PVP (SIN IVA)]]-(Tabla1[[#This Row],[PVP (SIN IVA)]]*0.4)</f>
        <v>1.5430500000000003</v>
      </c>
      <c r="J877" s="951" t="s">
        <v>6602</v>
      </c>
      <c r="K877" s="951" t="str">
        <f t="shared" si="11"/>
        <v>2801911Z1-Q0001-DYConjunto de soporte de montaje del parachoques delanteroT2</v>
      </c>
      <c r="L877" s="951"/>
      <c r="M877" s="955" t="s">
        <v>6554</v>
      </c>
    </row>
    <row r="878" spans="1:13" ht="15" customHeight="1">
      <c r="A878" s="957" t="s">
        <v>9510</v>
      </c>
      <c r="B878" s="958" t="s">
        <v>9511</v>
      </c>
      <c r="C878" s="959"/>
      <c r="D878" s="959"/>
      <c r="E878" s="951" t="s">
        <v>9512</v>
      </c>
      <c r="F878" s="952" t="s">
        <v>9513</v>
      </c>
      <c r="G878" s="953" t="s">
        <v>5713</v>
      </c>
      <c r="H878" s="954">
        <v>69.024500000000003</v>
      </c>
      <c r="I878" s="954">
        <f>Tabla1[[#This Row],[PVP (SIN IVA)]]-(Tabla1[[#This Row],[PVP (SIN IVA)]]*0.4)</f>
        <v>41.414699999999996</v>
      </c>
      <c r="J878" s="951" t="s">
        <v>6567</v>
      </c>
      <c r="K878" s="951" t="str">
        <f t="shared" si="11"/>
        <v>5701012Z1-Q0001-DYConjunto de soporte de montaje delantero de ballesta de suspensión traseraT1/T2</v>
      </c>
      <c r="L878" s="951"/>
      <c r="M878" s="955" t="s">
        <v>6554</v>
      </c>
    </row>
    <row r="879" spans="1:13" ht="15" customHeight="1">
      <c r="A879" s="957" t="s">
        <v>9514</v>
      </c>
      <c r="B879" s="958" t="s">
        <v>9515</v>
      </c>
      <c r="C879" s="959"/>
      <c r="D879" s="959"/>
      <c r="E879" s="951" t="s">
        <v>9516</v>
      </c>
      <c r="F879" s="952" t="s">
        <v>9513</v>
      </c>
      <c r="G879" s="953" t="s">
        <v>5713</v>
      </c>
      <c r="H879" s="954">
        <v>82.359500000000011</v>
      </c>
      <c r="I879" s="954">
        <f>Tabla1[[#This Row],[PVP (SIN IVA)]]-(Tabla1[[#This Row],[PVP (SIN IVA)]]*0.4)</f>
        <v>49.415700000000008</v>
      </c>
      <c r="J879" s="951" t="s">
        <v>6602</v>
      </c>
      <c r="K879" s="951" t="str">
        <f t="shared" si="11"/>
        <v>2801410-Q0001-DYConjunto de soporte de montaje delantero de ballesta de suspensión traseraT2</v>
      </c>
      <c r="L879" s="951"/>
      <c r="M879" s="955" t="s">
        <v>6554</v>
      </c>
    </row>
    <row r="880" spans="1:13" ht="15" customHeight="1">
      <c r="A880" s="957" t="s">
        <v>9517</v>
      </c>
      <c r="B880" s="958" t="s">
        <v>9518</v>
      </c>
      <c r="C880" s="959"/>
      <c r="D880" s="959"/>
      <c r="E880" s="951" t="s">
        <v>9516</v>
      </c>
      <c r="F880" s="952" t="s">
        <v>9513</v>
      </c>
      <c r="G880" s="953" t="s">
        <v>5713</v>
      </c>
      <c r="H880" s="954">
        <v>82.359500000000011</v>
      </c>
      <c r="I880" s="954">
        <f>Tabla1[[#This Row],[PVP (SIN IVA)]]-(Tabla1[[#This Row],[PVP (SIN IVA)]]*0.4)</f>
        <v>49.415700000000008</v>
      </c>
      <c r="J880" s="951" t="s">
        <v>6602</v>
      </c>
      <c r="K880" s="951" t="str">
        <f t="shared" si="11"/>
        <v>2801420-Q0001-DYConjunto de soporte de montaje delantero de ballesta de suspensión traseraT2</v>
      </c>
      <c r="L880" s="951"/>
      <c r="M880" s="955" t="s">
        <v>6554</v>
      </c>
    </row>
    <row r="881" spans="1:13" ht="15" customHeight="1">
      <c r="A881" s="957" t="s">
        <v>9519</v>
      </c>
      <c r="B881" s="958" t="s">
        <v>9520</v>
      </c>
      <c r="C881" s="959"/>
      <c r="D881" s="959"/>
      <c r="E881" s="951" t="s">
        <v>9521</v>
      </c>
      <c r="F881" s="952" t="s">
        <v>9522</v>
      </c>
      <c r="G881" s="953" t="s">
        <v>5712</v>
      </c>
      <c r="H881" s="954">
        <v>2.3812500000000001</v>
      </c>
      <c r="I881" s="954">
        <f>Tabla1[[#This Row],[PVP (SIN IVA)]]-(Tabla1[[#This Row],[PVP (SIN IVA)]]*0.4)</f>
        <v>1.42875</v>
      </c>
      <c r="J881" s="951" t="s">
        <v>6602</v>
      </c>
      <c r="K881" s="951" t="str">
        <f t="shared" si="11"/>
        <v>2801337Z1-Q0006-DYConjunto de soporte de montaje delantero del asientoT2</v>
      </c>
      <c r="L881" s="951"/>
      <c r="M881" s="955" t="s">
        <v>6554</v>
      </c>
    </row>
    <row r="882" spans="1:13" ht="15" customHeight="1">
      <c r="A882" s="957" t="s">
        <v>9523</v>
      </c>
      <c r="B882" s="958" t="s">
        <v>9524</v>
      </c>
      <c r="C882" s="959"/>
      <c r="D882" s="959"/>
      <c r="E882" s="951" t="s">
        <v>9525</v>
      </c>
      <c r="F882" s="952" t="s">
        <v>9526</v>
      </c>
      <c r="G882" s="953" t="s">
        <v>5712</v>
      </c>
      <c r="H882" s="954">
        <v>38.258750000000006</v>
      </c>
      <c r="I882" s="954">
        <f>Tabla1[[#This Row],[PVP (SIN IVA)]]-(Tabla1[[#This Row],[PVP (SIN IVA)]]*0.4)</f>
        <v>22.955250000000003</v>
      </c>
      <c r="J882" s="951" t="s">
        <v>6567</v>
      </c>
      <c r="K882" s="951" t="str">
        <f t="shared" si="11"/>
        <v>5701512-Q0001-DYConjunto de soporte de montaje derecho del paquete de bateríasT1/T2</v>
      </c>
      <c r="L882" s="951"/>
      <c r="M882" s="955" t="s">
        <v>6554</v>
      </c>
    </row>
    <row r="883" spans="1:13" ht="15" customHeight="1">
      <c r="A883" s="957" t="s">
        <v>9527</v>
      </c>
      <c r="B883" s="958" t="s">
        <v>9528</v>
      </c>
      <c r="C883" s="959"/>
      <c r="D883" s="959"/>
      <c r="E883" s="951" t="s">
        <v>9529</v>
      </c>
      <c r="F883" s="952" t="s">
        <v>9526</v>
      </c>
      <c r="G883" s="953" t="s">
        <v>5712</v>
      </c>
      <c r="H883" s="954">
        <v>243.64949999999999</v>
      </c>
      <c r="I883" s="954">
        <f>Tabla1[[#This Row],[PVP (SIN IVA)]]-(Tabla1[[#This Row],[PVP (SIN IVA)]]*0.4)</f>
        <v>146.18969999999999</v>
      </c>
      <c r="J883" s="951" t="s">
        <v>6602</v>
      </c>
      <c r="K883" s="951" t="str">
        <f t="shared" si="11"/>
        <v>2801052-Q0006-DYConjunto de soporte de montaje derecho del paquete de bateríasT2</v>
      </c>
      <c r="L883" s="951"/>
      <c r="M883" s="955" t="s">
        <v>6554</v>
      </c>
    </row>
    <row r="884" spans="1:13" ht="15" customHeight="1">
      <c r="A884" s="957" t="s">
        <v>9530</v>
      </c>
      <c r="B884" s="958" t="s">
        <v>9531</v>
      </c>
      <c r="C884" s="959"/>
      <c r="D884" s="959"/>
      <c r="E884" s="951" t="s">
        <v>9532</v>
      </c>
      <c r="F884" s="952" t="s">
        <v>9533</v>
      </c>
      <c r="G884" s="953" t="s">
        <v>5712</v>
      </c>
      <c r="H884" s="954">
        <v>0.53975000000000006</v>
      </c>
      <c r="I884" s="954">
        <f>Tabla1[[#This Row],[PVP (SIN IVA)]]-(Tabla1[[#This Row],[PVP (SIN IVA)]]*0.4)</f>
        <v>0.32385000000000003</v>
      </c>
      <c r="J884" s="951" t="s">
        <v>6567</v>
      </c>
      <c r="K884" s="951" t="str">
        <f t="shared" si="11"/>
        <v>5401151Z1-Q0001-DYConjunto de soporte de montaje inferior del guardabarros izquierdoT1/T2</v>
      </c>
      <c r="L884" s="951"/>
      <c r="M884" s="955" t="s">
        <v>6554</v>
      </c>
    </row>
    <row r="885" spans="1:13" ht="15" customHeight="1">
      <c r="A885" s="957" t="s">
        <v>9534</v>
      </c>
      <c r="B885" s="958" t="s">
        <v>9535</v>
      </c>
      <c r="C885" s="959"/>
      <c r="D885" s="959"/>
      <c r="E885" s="951" t="s">
        <v>9536</v>
      </c>
      <c r="F885" s="952" t="s">
        <v>9537</v>
      </c>
      <c r="G885" s="953" t="s">
        <v>5712</v>
      </c>
      <c r="H885" s="954">
        <v>34.639250000000004</v>
      </c>
      <c r="I885" s="954">
        <f>Tabla1[[#This Row],[PVP (SIN IVA)]]-(Tabla1[[#This Row],[PVP (SIN IVA)]]*0.4)</f>
        <v>20.783550000000002</v>
      </c>
      <c r="J885" s="951" t="s">
        <v>6629</v>
      </c>
      <c r="K885" s="951" t="str">
        <f t="shared" si="11"/>
        <v>5401106-Q0001-DYConjunto de soporte de montaje izquierdo del paquete de bateríasT1</v>
      </c>
      <c r="L885" s="951"/>
      <c r="M885" s="955" t="s">
        <v>6554</v>
      </c>
    </row>
    <row r="886" spans="1:13" ht="15" customHeight="1">
      <c r="A886" s="957" t="s">
        <v>9538</v>
      </c>
      <c r="B886" s="958" t="s">
        <v>9539</v>
      </c>
      <c r="C886" s="959"/>
      <c r="D886" s="959"/>
      <c r="E886" s="951" t="s">
        <v>9540</v>
      </c>
      <c r="F886" s="952" t="s">
        <v>9537</v>
      </c>
      <c r="G886" s="953" t="s">
        <v>5712</v>
      </c>
      <c r="H886" s="954">
        <v>19.526250000000005</v>
      </c>
      <c r="I886" s="954">
        <f>Tabla1[[#This Row],[PVP (SIN IVA)]]-(Tabla1[[#This Row],[PVP (SIN IVA)]]*0.4)</f>
        <v>11.715750000000003</v>
      </c>
      <c r="J886" s="951" t="s">
        <v>6602</v>
      </c>
      <c r="K886" s="951" t="str">
        <f t="shared" si="11"/>
        <v>5010053Z1-Q0001-DYConjunto de soporte de montaje izquierdo del paquete de bateríasT2</v>
      </c>
      <c r="L886" s="951"/>
      <c r="M886" s="955" t="s">
        <v>6554</v>
      </c>
    </row>
    <row r="887" spans="1:13" ht="15" customHeight="1">
      <c r="A887" s="957" t="s">
        <v>9541</v>
      </c>
      <c r="B887" s="958" t="s">
        <v>9542</v>
      </c>
      <c r="C887" s="959"/>
      <c r="D887" s="959"/>
      <c r="E887" s="951" t="s">
        <v>9540</v>
      </c>
      <c r="F887" s="952" t="s">
        <v>9537</v>
      </c>
      <c r="G887" s="953" t="s">
        <v>5712</v>
      </c>
      <c r="H887" s="954">
        <v>28.225750000000001</v>
      </c>
      <c r="I887" s="954">
        <f>Tabla1[[#This Row],[PVP (SIN IVA)]]-(Tabla1[[#This Row],[PVP (SIN IVA)]]*0.4)</f>
        <v>16.935449999999999</v>
      </c>
      <c r="J887" s="951" t="s">
        <v>6602</v>
      </c>
      <c r="K887" s="951" t="str">
        <f t="shared" si="11"/>
        <v>2801471Z1-Q0001-DYConjunto de soporte de montaje izquierdo del paquete de bateríasT2</v>
      </c>
      <c r="L887" s="951"/>
      <c r="M887" s="955" t="s">
        <v>6554</v>
      </c>
    </row>
    <row r="888" spans="1:13" ht="15" customHeight="1">
      <c r="A888" s="957" t="s">
        <v>9543</v>
      </c>
      <c r="B888" s="958" t="s">
        <v>9544</v>
      </c>
      <c r="C888" s="959"/>
      <c r="D888" s="959"/>
      <c r="E888" s="951" t="s">
        <v>8686</v>
      </c>
      <c r="F888" s="952" t="s">
        <v>9545</v>
      </c>
      <c r="G888" s="953" t="s">
        <v>5712</v>
      </c>
      <c r="H888" s="954">
        <v>12.446</v>
      </c>
      <c r="I888" s="954">
        <f>Tabla1[[#This Row],[PVP (SIN IVA)]]-(Tabla1[[#This Row],[PVP (SIN IVA)]]*0.4)</f>
        <v>7.4675999999999991</v>
      </c>
      <c r="J888" s="951" t="s">
        <v>6629</v>
      </c>
      <c r="K888" s="951" t="str">
        <f t="shared" si="11"/>
        <v>5421100-Q0004-DYConjunto de soporte de montaje izquierdo para parte inferior del parachoques traseroT1</v>
      </c>
      <c r="L888" s="951"/>
      <c r="M888" s="955" t="s">
        <v>6554</v>
      </c>
    </row>
    <row r="889" spans="1:13" ht="15" customHeight="1">
      <c r="A889" s="957" t="s">
        <v>9546</v>
      </c>
      <c r="B889" s="958" t="s">
        <v>9547</v>
      </c>
      <c r="C889" s="959"/>
      <c r="D889" s="959"/>
      <c r="E889" s="951" t="s">
        <v>9548</v>
      </c>
      <c r="F889" s="952" t="s">
        <v>9545</v>
      </c>
      <c r="G889" s="953" t="s">
        <v>5712</v>
      </c>
      <c r="H889" s="954">
        <v>4.7307500000000005</v>
      </c>
      <c r="I889" s="954">
        <f>Tabla1[[#This Row],[PVP (SIN IVA)]]-(Tabla1[[#This Row],[PVP (SIN IVA)]]*0.4)</f>
        <v>2.8384499999999999</v>
      </c>
      <c r="J889" s="951" t="s">
        <v>6602</v>
      </c>
      <c r="K889" s="951" t="str">
        <f t="shared" si="11"/>
        <v>2801555Z1-Q0001-DYConjunto de soporte de montaje izquierdo para parte inferior del parachoques traseroT2</v>
      </c>
      <c r="L889" s="951"/>
      <c r="M889" s="955" t="s">
        <v>6554</v>
      </c>
    </row>
    <row r="890" spans="1:13" ht="15" customHeight="1">
      <c r="A890" s="957" t="s">
        <v>9549</v>
      </c>
      <c r="B890" s="958" t="s">
        <v>9550</v>
      </c>
      <c r="C890" s="959"/>
      <c r="D890" s="959"/>
      <c r="E890" s="951" t="s">
        <v>9551</v>
      </c>
      <c r="F890" s="952" t="s">
        <v>9552</v>
      </c>
      <c r="G890" s="953" t="s">
        <v>5712</v>
      </c>
      <c r="H890" s="954">
        <v>150.30450000000002</v>
      </c>
      <c r="I890" s="954">
        <f>Tabla1[[#This Row],[PVP (SIN IVA)]]-(Tabla1[[#This Row],[PVP (SIN IVA)]]*0.4)</f>
        <v>90.182700000000011</v>
      </c>
      <c r="J890" s="951" t="s">
        <v>6567</v>
      </c>
      <c r="K890" s="951" t="str">
        <f t="shared" si="11"/>
        <v>8402010-Q0001-DYConjunto de soporte de montaje trasero de cabina de viga longitudinal derechaT1/T2</v>
      </c>
      <c r="L890" s="951"/>
      <c r="M890" s="955" t="s">
        <v>6554</v>
      </c>
    </row>
    <row r="891" spans="1:13" ht="15" customHeight="1">
      <c r="A891" s="957" t="s">
        <v>9553</v>
      </c>
      <c r="B891" s="958" t="s">
        <v>9554</v>
      </c>
      <c r="C891" s="959"/>
      <c r="D891" s="959"/>
      <c r="E891" s="951" t="s">
        <v>9555</v>
      </c>
      <c r="F891" s="952" t="s">
        <v>9552</v>
      </c>
      <c r="G891" s="953" t="s">
        <v>5712</v>
      </c>
      <c r="H891" s="954">
        <v>2.44475</v>
      </c>
      <c r="I891" s="954">
        <f>Tabla1[[#This Row],[PVP (SIN IVA)]]-(Tabla1[[#This Row],[PVP (SIN IVA)]]*0.4)</f>
        <v>1.46685</v>
      </c>
      <c r="J891" s="951" t="s">
        <v>6602</v>
      </c>
      <c r="K891" s="951" t="str">
        <f t="shared" si="11"/>
        <v>2801338Z1-Q0001-DYConjunto de soporte de montaje trasero de cabina de viga longitudinal derechaT2</v>
      </c>
      <c r="L891" s="951"/>
      <c r="M891" s="955" t="s">
        <v>6554</v>
      </c>
    </row>
    <row r="892" spans="1:13" ht="15" customHeight="1">
      <c r="A892" s="957" t="s">
        <v>9556</v>
      </c>
      <c r="B892" s="958" t="s">
        <v>9557</v>
      </c>
      <c r="C892" s="959"/>
      <c r="D892" s="959"/>
      <c r="E892" s="951" t="s">
        <v>9558</v>
      </c>
      <c r="F892" s="952" t="s">
        <v>9559</v>
      </c>
      <c r="G892" s="953" t="s">
        <v>5712</v>
      </c>
      <c r="H892" s="954">
        <v>55.403750000000002</v>
      </c>
      <c r="I892" s="954">
        <f>Tabla1[[#This Row],[PVP (SIN IVA)]]-(Tabla1[[#This Row],[PVP (SIN IVA)]]*0.4)</f>
        <v>33.242249999999999</v>
      </c>
      <c r="J892" s="951" t="s">
        <v>6567</v>
      </c>
      <c r="K892" s="951" t="str">
        <f t="shared" si="11"/>
        <v>5401104-Q0001-DYConjunto de soporte de montaje trasero de cabina de viga longitudinal izquierdaT1/T2</v>
      </c>
      <c r="L892" s="951"/>
      <c r="M892" s="955" t="s">
        <v>6554</v>
      </c>
    </row>
    <row r="893" spans="1:13" ht="15" customHeight="1">
      <c r="A893" s="957" t="s">
        <v>9560</v>
      </c>
      <c r="B893" s="958" t="s">
        <v>9561</v>
      </c>
      <c r="C893" s="959"/>
      <c r="D893" s="959"/>
      <c r="E893" s="951" t="s">
        <v>9562</v>
      </c>
      <c r="F893" s="952" t="s">
        <v>9559</v>
      </c>
      <c r="G893" s="953" t="s">
        <v>5712</v>
      </c>
      <c r="H893" s="954">
        <v>2.44475</v>
      </c>
      <c r="I893" s="954">
        <f>Tabla1[[#This Row],[PVP (SIN IVA)]]-(Tabla1[[#This Row],[PVP (SIN IVA)]]*0.4)</f>
        <v>1.46685</v>
      </c>
      <c r="J893" s="951" t="s">
        <v>6602</v>
      </c>
      <c r="K893" s="951" t="str">
        <f t="shared" si="11"/>
        <v>2801339Z1-Q0001-DYConjunto de soporte de montaje trasero de cabina de viga longitudinal izquierdaT2</v>
      </c>
      <c r="L893" s="951"/>
      <c r="M893" s="955" t="s">
        <v>6554</v>
      </c>
    </row>
    <row r="894" spans="1:13" ht="15" customHeight="1">
      <c r="A894" s="957" t="s">
        <v>9563</v>
      </c>
      <c r="B894" s="958" t="s">
        <v>9564</v>
      </c>
      <c r="C894" s="959"/>
      <c r="D894" s="959"/>
      <c r="E894" s="951" t="s">
        <v>9565</v>
      </c>
      <c r="F894" s="952" t="s">
        <v>9566</v>
      </c>
      <c r="G894" s="953" t="s">
        <v>5712</v>
      </c>
      <c r="H894" s="954">
        <v>64.738249999999994</v>
      </c>
      <c r="I894" s="954">
        <f>Tabla1[[#This Row],[PVP (SIN IVA)]]-(Tabla1[[#This Row],[PVP (SIN IVA)]]*0.4)</f>
        <v>38.842949999999995</v>
      </c>
      <c r="J894" s="951" t="s">
        <v>6602</v>
      </c>
      <c r="K894" s="951" t="str">
        <f t="shared" si="11"/>
        <v>5010130-Q0006-DYConjunto de soporte del asiento delanteroT2</v>
      </c>
      <c r="L894" s="951"/>
      <c r="M894" s="955" t="s">
        <v>6554</v>
      </c>
    </row>
    <row r="895" spans="1:13" ht="15" customHeight="1">
      <c r="A895" s="948" t="s">
        <v>9567</v>
      </c>
      <c r="B895" s="949">
        <v>8435596611439</v>
      </c>
      <c r="C895" s="950"/>
      <c r="D895" s="950"/>
      <c r="E895" s="951" t="s">
        <v>9568</v>
      </c>
      <c r="F895" s="952" t="s">
        <v>9569</v>
      </c>
      <c r="G895" s="953" t="s">
        <v>5712</v>
      </c>
      <c r="H895" s="954">
        <v>45.681900000000006</v>
      </c>
      <c r="I895" s="954">
        <f>Tabla1[[#This Row],[PVP (SIN IVA)]]-(Tabla1[[#This Row],[PVP (SIN IVA)]]*0.4)</f>
        <v>27.409140000000004</v>
      </c>
      <c r="J895" s="951" t="s">
        <v>1936</v>
      </c>
      <c r="K895" s="951" t="s">
        <v>9570</v>
      </c>
      <c r="L895" s="951" t="s">
        <v>9571</v>
      </c>
      <c r="M895" s="955" t="s">
        <v>6554</v>
      </c>
    </row>
    <row r="896" spans="1:13" ht="15" customHeight="1">
      <c r="A896" s="948" t="s">
        <v>9572</v>
      </c>
      <c r="B896" s="949">
        <v>8435596612283</v>
      </c>
      <c r="C896" s="950"/>
      <c r="D896" s="950"/>
      <c r="E896" s="951" t="s">
        <v>9573</v>
      </c>
      <c r="F896" s="952" t="s">
        <v>9574</v>
      </c>
      <c r="G896" s="953" t="s">
        <v>5712</v>
      </c>
      <c r="H896" s="954">
        <v>20.954999999999998</v>
      </c>
      <c r="I896" s="954">
        <f>Tabla1[[#This Row],[PVP (SIN IVA)]]-(Tabla1[[#This Row],[PVP (SIN IVA)]]*0.4)</f>
        <v>12.572999999999999</v>
      </c>
      <c r="J896" s="951" t="s">
        <v>1936</v>
      </c>
      <c r="K896" s="951" t="s">
        <v>9575</v>
      </c>
      <c r="L896" s="951" t="s">
        <v>9576</v>
      </c>
      <c r="M896" s="955" t="s">
        <v>6554</v>
      </c>
    </row>
    <row r="897" spans="1:13" ht="15" customHeight="1">
      <c r="A897" s="957" t="s">
        <v>9577</v>
      </c>
      <c r="B897" s="958" t="s">
        <v>9578</v>
      </c>
      <c r="C897" s="959"/>
      <c r="D897" s="959"/>
      <c r="E897" s="951" t="s">
        <v>9579</v>
      </c>
      <c r="F897" s="952" t="s">
        <v>9580</v>
      </c>
      <c r="G897" s="953" t="s">
        <v>5712</v>
      </c>
      <c r="H897" s="954">
        <v>333.75600000000009</v>
      </c>
      <c r="I897" s="954">
        <f>Tabla1[[#This Row],[PVP (SIN IVA)]]-(Tabla1[[#This Row],[PVP (SIN IVA)]]*0.4)</f>
        <v>200.25360000000003</v>
      </c>
      <c r="J897" s="951" t="s">
        <v>6629</v>
      </c>
      <c r="K897" s="951" t="str">
        <f>_xlfn.CONCAT(A897,F897,J897,)</f>
        <v>5701011-Q0001-DYConjunto de soporte trasero del tanque de combustibleT1</v>
      </c>
      <c r="L897" s="951"/>
      <c r="M897" s="955" t="s">
        <v>6554</v>
      </c>
    </row>
    <row r="898" spans="1:13" ht="15" customHeight="1">
      <c r="A898" s="957" t="s">
        <v>9581</v>
      </c>
      <c r="B898" s="958" t="s">
        <v>9582</v>
      </c>
      <c r="C898" s="959"/>
      <c r="D898" s="959"/>
      <c r="E898" s="951" t="s">
        <v>9583</v>
      </c>
      <c r="F898" s="952" t="s">
        <v>9580</v>
      </c>
      <c r="G898" s="953" t="s">
        <v>5712</v>
      </c>
      <c r="H898" s="954">
        <v>3.3972500000000005</v>
      </c>
      <c r="I898" s="954">
        <f>Tabla1[[#This Row],[PVP (SIN IVA)]]-(Tabla1[[#This Row],[PVP (SIN IVA)]]*0.4)</f>
        <v>2.0383500000000003</v>
      </c>
      <c r="J898" s="951" t="s">
        <v>6602</v>
      </c>
      <c r="K898" s="951" t="str">
        <f>_xlfn.CONCAT(A898,F898,J898,)</f>
        <v>2801495Z1-Q0001-DYConjunto de soporte trasero del tanque de combustibleT2</v>
      </c>
      <c r="L898" s="951"/>
      <c r="M898" s="955" t="s">
        <v>6554</v>
      </c>
    </row>
    <row r="899" spans="1:13" ht="15" customHeight="1">
      <c r="A899" s="948" t="s">
        <v>3012</v>
      </c>
      <c r="B899" s="949">
        <v>8435596600112</v>
      </c>
      <c r="C899" s="950"/>
      <c r="D899" s="950"/>
      <c r="E899" s="951" t="s">
        <v>2588</v>
      </c>
      <c r="F899" s="952" t="s">
        <v>9584</v>
      </c>
      <c r="G899" s="953" t="s">
        <v>6645</v>
      </c>
      <c r="H899" s="954">
        <v>203.33969999999999</v>
      </c>
      <c r="I899" s="954">
        <f>Tabla1[[#This Row],[PVP (SIN IVA)]]-(Tabla1[[#This Row],[PVP (SIN IVA)]]*0.4)</f>
        <v>122.00381999999999</v>
      </c>
      <c r="J899" s="951" t="s">
        <v>1935</v>
      </c>
      <c r="K899" s="951" t="s">
        <v>1935</v>
      </c>
      <c r="L899" s="951" t="s">
        <v>9585</v>
      </c>
      <c r="M899" s="955" t="s">
        <v>6554</v>
      </c>
    </row>
    <row r="900" spans="1:13" ht="15" customHeight="1">
      <c r="A900" s="948" t="s">
        <v>2589</v>
      </c>
      <c r="B900" s="949">
        <v>8435596604592</v>
      </c>
      <c r="C900" s="950" t="s">
        <v>4099</v>
      </c>
      <c r="D900" s="950"/>
      <c r="E900" s="951" t="s">
        <v>2588</v>
      </c>
      <c r="F900" s="952" t="s">
        <v>9586</v>
      </c>
      <c r="G900" s="953" t="s">
        <v>6645</v>
      </c>
      <c r="H900" s="954">
        <v>203.33969999999999</v>
      </c>
      <c r="I900" s="954">
        <f>Tabla1[[#This Row],[PVP (SIN IVA)]]-(Tabla1[[#This Row],[PVP (SIN IVA)]]*0.4)</f>
        <v>122.00381999999999</v>
      </c>
      <c r="J900" s="951" t="s">
        <v>6702</v>
      </c>
      <c r="K900" s="951" t="s">
        <v>9587</v>
      </c>
      <c r="L900" s="951" t="s">
        <v>9588</v>
      </c>
      <c r="M900" s="955" t="s">
        <v>6554</v>
      </c>
    </row>
    <row r="901" spans="1:13" ht="15" customHeight="1">
      <c r="A901" s="948" t="s">
        <v>2501</v>
      </c>
      <c r="B901" s="949">
        <v>8435596608071</v>
      </c>
      <c r="C901" s="950"/>
      <c r="D901" s="950"/>
      <c r="E901" s="951" t="s">
        <v>4814</v>
      </c>
      <c r="F901" s="952" t="s">
        <v>9589</v>
      </c>
      <c r="G901" s="953" t="s">
        <v>5712</v>
      </c>
      <c r="H901" s="954">
        <v>141.37427534660492</v>
      </c>
      <c r="I901" s="954">
        <f>Tabla1[[#This Row],[PVP (SIN IVA)]]-(Tabla1[[#This Row],[PVP (SIN IVA)]]*0.4)</f>
        <v>84.824565207962948</v>
      </c>
      <c r="J901" s="951" t="s">
        <v>6560</v>
      </c>
      <c r="K901" s="951" t="s">
        <v>9590</v>
      </c>
      <c r="L901" s="951" t="s">
        <v>9591</v>
      </c>
      <c r="M901" s="955" t="s">
        <v>6554</v>
      </c>
    </row>
    <row r="902" spans="1:13" ht="15" customHeight="1">
      <c r="A902" s="948" t="s">
        <v>4109</v>
      </c>
      <c r="B902" s="949">
        <v>8435596604752</v>
      </c>
      <c r="C902" s="950"/>
      <c r="D902" s="950"/>
      <c r="E902" s="951" t="s">
        <v>9592</v>
      </c>
      <c r="F902" s="952" t="s">
        <v>9593</v>
      </c>
      <c r="G902" s="953" t="s">
        <v>6645</v>
      </c>
      <c r="H902" s="954">
        <v>300.52463379643621</v>
      </c>
      <c r="I902" s="954">
        <f>Tabla1[[#This Row],[PVP (SIN IVA)]]-(Tabla1[[#This Row],[PVP (SIN IVA)]]*0.4)</f>
        <v>180.3147802778617</v>
      </c>
      <c r="J902" s="951" t="s">
        <v>6702</v>
      </c>
      <c r="K902" s="951" t="s">
        <v>9594</v>
      </c>
      <c r="L902" s="951" t="s">
        <v>9595</v>
      </c>
      <c r="M902" s="955" t="s">
        <v>6554</v>
      </c>
    </row>
    <row r="903" spans="1:13" ht="15" customHeight="1">
      <c r="A903" s="957" t="s">
        <v>9596</v>
      </c>
      <c r="B903" s="958" t="s">
        <v>9597</v>
      </c>
      <c r="C903" s="959"/>
      <c r="D903" s="959"/>
      <c r="E903" s="951" t="s">
        <v>9598</v>
      </c>
      <c r="F903" s="952" t="s">
        <v>9599</v>
      </c>
      <c r="G903" s="953" t="s">
        <v>5712</v>
      </c>
      <c r="H903" s="954">
        <v>14.319249999999998</v>
      </c>
      <c r="I903" s="954">
        <f>Tabla1[[#This Row],[PVP (SIN IVA)]]-(Tabla1[[#This Row],[PVP (SIN IVA)]]*0.4)</f>
        <v>8.591549999999998</v>
      </c>
      <c r="J903" s="960" t="s">
        <v>6567</v>
      </c>
      <c r="K903" s="951" t="str">
        <f>_xlfn.CONCAT(A903,F903,J903,)</f>
        <v>6107142-Q0001Conjunto de tira de sellado de puerta delantera derecha T1/T2</v>
      </c>
      <c r="L903" s="951"/>
      <c r="M903" s="955" t="s">
        <v>6554</v>
      </c>
    </row>
    <row r="904" spans="1:13" ht="15" customHeight="1">
      <c r="A904" s="957" t="s">
        <v>9600</v>
      </c>
      <c r="B904" s="958" t="s">
        <v>9601</v>
      </c>
      <c r="C904" s="959"/>
      <c r="D904" s="959"/>
      <c r="E904" s="951" t="s">
        <v>9602</v>
      </c>
      <c r="F904" s="952" t="s">
        <v>9603</v>
      </c>
      <c r="G904" s="953" t="s">
        <v>5712</v>
      </c>
      <c r="H904" s="954">
        <v>14.319249999999998</v>
      </c>
      <c r="I904" s="954">
        <f>Tabla1[[#This Row],[PVP (SIN IVA)]]-(Tabla1[[#This Row],[PVP (SIN IVA)]]*0.4)</f>
        <v>8.591549999999998</v>
      </c>
      <c r="J904" s="960" t="s">
        <v>6567</v>
      </c>
      <c r="K904" s="951" t="str">
        <f>_xlfn.CONCAT(A904,F904,J904,)</f>
        <v>6107141-Q0001Conjunto de tira de sellado de puerta delantera izquierda T1/T2</v>
      </c>
      <c r="L904" s="951"/>
      <c r="M904" s="955" t="s">
        <v>6554</v>
      </c>
    </row>
    <row r="905" spans="1:13" ht="15" customHeight="1">
      <c r="A905" s="948" t="s">
        <v>2540</v>
      </c>
      <c r="B905" s="949">
        <v>8435596604721</v>
      </c>
      <c r="C905" s="950"/>
      <c r="D905" s="950"/>
      <c r="E905" s="951" t="s">
        <v>2539</v>
      </c>
      <c r="F905" s="952" t="s">
        <v>1760</v>
      </c>
      <c r="G905" s="953" t="s">
        <v>6645</v>
      </c>
      <c r="H905" s="954">
        <v>16.386563733356454</v>
      </c>
      <c r="I905" s="954">
        <f>Tabla1[[#This Row],[PVP (SIN IVA)]]-(Tabla1[[#This Row],[PVP (SIN IVA)]]*0.4)</f>
        <v>9.8319382400138728</v>
      </c>
      <c r="J905" s="951" t="s">
        <v>6589</v>
      </c>
      <c r="K905" s="951" t="s">
        <v>9604</v>
      </c>
      <c r="L905" s="951" t="s">
        <v>9605</v>
      </c>
      <c r="M905" s="955" t="s">
        <v>6554</v>
      </c>
    </row>
    <row r="906" spans="1:13" ht="15" customHeight="1">
      <c r="A906" s="948" t="s">
        <v>2071</v>
      </c>
      <c r="B906" s="949">
        <v>8435596606992</v>
      </c>
      <c r="C906" s="950"/>
      <c r="D906" s="950"/>
      <c r="E906" s="951" t="s">
        <v>2068</v>
      </c>
      <c r="F906" s="952" t="s">
        <v>9606</v>
      </c>
      <c r="G906" s="953" t="s">
        <v>6586</v>
      </c>
      <c r="H906" s="954">
        <v>0.2295036937444882</v>
      </c>
      <c r="I906" s="954">
        <f>Tabla1[[#This Row],[PVP (SIN IVA)]]-(Tabla1[[#This Row],[PVP (SIN IVA)]]*0.4)</f>
        <v>0.13770221624669293</v>
      </c>
      <c r="J906" s="951" t="s">
        <v>6589</v>
      </c>
      <c r="K906" s="951" t="s">
        <v>9607</v>
      </c>
      <c r="L906" s="951" t="s">
        <v>9608</v>
      </c>
      <c r="M906" s="955" t="s">
        <v>6554</v>
      </c>
    </row>
    <row r="907" spans="1:13" ht="15" customHeight="1">
      <c r="A907" s="948" t="s">
        <v>2070</v>
      </c>
      <c r="B907" s="949">
        <v>8435596607005</v>
      </c>
      <c r="C907" s="950"/>
      <c r="D907" s="950"/>
      <c r="E907" s="951" t="s">
        <v>2068</v>
      </c>
      <c r="F907" s="952" t="s">
        <v>9606</v>
      </c>
      <c r="G907" s="953" t="s">
        <v>6586</v>
      </c>
      <c r="H907" s="954">
        <v>0.18360295499559082</v>
      </c>
      <c r="I907" s="954">
        <f>Tabla1[[#This Row],[PVP (SIN IVA)]]-(Tabla1[[#This Row],[PVP (SIN IVA)]]*0.4)</f>
        <v>0.11016177299735448</v>
      </c>
      <c r="J907" s="951" t="s">
        <v>6589</v>
      </c>
      <c r="K907" s="951" t="s">
        <v>9609</v>
      </c>
      <c r="L907" s="951" t="s">
        <v>9610</v>
      </c>
      <c r="M907" s="955" t="s">
        <v>6554</v>
      </c>
    </row>
    <row r="908" spans="1:13" ht="15" customHeight="1">
      <c r="A908" s="948" t="s">
        <v>2069</v>
      </c>
      <c r="B908" s="949">
        <v>8435596607012</v>
      </c>
      <c r="C908" s="950"/>
      <c r="D908" s="950"/>
      <c r="E908" s="951" t="s">
        <v>2068</v>
      </c>
      <c r="F908" s="952" t="s">
        <v>9606</v>
      </c>
      <c r="G908" s="953" t="s">
        <v>6586</v>
      </c>
      <c r="H908" s="954">
        <v>0.15606251174625219</v>
      </c>
      <c r="I908" s="954">
        <f>Tabla1[[#This Row],[PVP (SIN IVA)]]-(Tabla1[[#This Row],[PVP (SIN IVA)]]*0.4)</f>
        <v>9.3637507047751312E-2</v>
      </c>
      <c r="J908" s="951" t="s">
        <v>6589</v>
      </c>
      <c r="K908" s="951" t="s">
        <v>9611</v>
      </c>
      <c r="L908" s="951" t="s">
        <v>9612</v>
      </c>
      <c r="M908" s="955" t="s">
        <v>6554</v>
      </c>
    </row>
    <row r="909" spans="1:13" ht="15" customHeight="1">
      <c r="A909" s="957" t="s">
        <v>9613</v>
      </c>
      <c r="B909" s="958" t="s">
        <v>9614</v>
      </c>
      <c r="C909" s="959"/>
      <c r="D909" s="959"/>
      <c r="E909" s="951" t="s">
        <v>9615</v>
      </c>
      <c r="F909" s="952" t="s">
        <v>9616</v>
      </c>
      <c r="G909" s="953" t="s">
        <v>5712</v>
      </c>
      <c r="H909" s="954">
        <v>26.130250000000004</v>
      </c>
      <c r="I909" s="954">
        <f>Tabla1[[#This Row],[PVP (SIN IVA)]]-(Tabla1[[#This Row],[PVP (SIN IVA)]]*0.4)</f>
        <v>15.678150000000002</v>
      </c>
      <c r="J909" s="951" t="s">
        <v>6567</v>
      </c>
      <c r="K909" s="951" t="str">
        <f t="shared" ref="K909:K915" si="12">_xlfn.CONCAT(A909,F909,J909,)</f>
        <v>5701200-Q0001-DYConjunto de travesaño delantero de cubierta superiorT1/T2</v>
      </c>
      <c r="L909" s="951"/>
      <c r="M909" s="955" t="s">
        <v>6554</v>
      </c>
    </row>
    <row r="910" spans="1:13" ht="15" customHeight="1">
      <c r="A910" s="957" t="s">
        <v>9617</v>
      </c>
      <c r="B910" s="958" t="s">
        <v>9618</v>
      </c>
      <c r="C910" s="959"/>
      <c r="D910" s="959"/>
      <c r="E910" s="951" t="s">
        <v>9619</v>
      </c>
      <c r="F910" s="952" t="s">
        <v>9620</v>
      </c>
      <c r="G910" s="953" t="s">
        <v>5712</v>
      </c>
      <c r="H910" s="954">
        <v>27.590749999999996</v>
      </c>
      <c r="I910" s="954">
        <f>Tabla1[[#This Row],[PVP (SIN IVA)]]-(Tabla1[[#This Row],[PVP (SIN IVA)]]*0.4)</f>
        <v>16.554449999999996</v>
      </c>
      <c r="J910" s="951" t="s">
        <v>6567</v>
      </c>
      <c r="K910" s="951" t="str">
        <f t="shared" si="12"/>
        <v>5101053Z1-Q0001-DYConjunto de travesaño delantero del piso traseroT1/T2</v>
      </c>
      <c r="L910" s="951"/>
      <c r="M910" s="955" t="s">
        <v>6554</v>
      </c>
    </row>
    <row r="911" spans="1:13" ht="15" customHeight="1">
      <c r="A911" s="957" t="s">
        <v>9621</v>
      </c>
      <c r="B911" s="958" t="s">
        <v>9622</v>
      </c>
      <c r="C911" s="959"/>
      <c r="D911" s="959"/>
      <c r="E911" s="951" t="s">
        <v>9619</v>
      </c>
      <c r="F911" s="952" t="s">
        <v>9620</v>
      </c>
      <c r="G911" s="953" t="s">
        <v>5712</v>
      </c>
      <c r="H911" s="954">
        <v>26.288999999999998</v>
      </c>
      <c r="I911" s="954">
        <f>Tabla1[[#This Row],[PVP (SIN IVA)]]-(Tabla1[[#This Row],[PVP (SIN IVA)]]*0.4)</f>
        <v>15.773399999999999</v>
      </c>
      <c r="J911" s="951" t="s">
        <v>6602</v>
      </c>
      <c r="K911" s="951" t="str">
        <f t="shared" si="12"/>
        <v>5101053Z1-Q0006-DYConjunto de travesaño delantero del piso traseroT2</v>
      </c>
      <c r="L911" s="951"/>
      <c r="M911" s="955" t="s">
        <v>6554</v>
      </c>
    </row>
    <row r="912" spans="1:13" ht="15" customHeight="1">
      <c r="A912" s="957" t="s">
        <v>9623</v>
      </c>
      <c r="B912" s="958" t="s">
        <v>9624</v>
      </c>
      <c r="C912" s="959"/>
      <c r="D912" s="959"/>
      <c r="E912" s="951" t="s">
        <v>9625</v>
      </c>
      <c r="F912" s="952" t="s">
        <v>9626</v>
      </c>
      <c r="G912" s="953" t="s">
        <v>5712</v>
      </c>
      <c r="H912" s="954">
        <v>34.671000000000006</v>
      </c>
      <c r="I912" s="954">
        <f>Tabla1[[#This Row],[PVP (SIN IVA)]]-(Tabla1[[#This Row],[PVP (SIN IVA)]]*0.4)</f>
        <v>20.802600000000005</v>
      </c>
      <c r="J912" s="951" t="s">
        <v>6567</v>
      </c>
      <c r="K912" s="951" t="str">
        <f t="shared" si="12"/>
        <v>5010040-Q0001-DYConjunto de travesaño superior del radiadorT1/T2</v>
      </c>
      <c r="L912" s="951"/>
      <c r="M912" s="955" t="s">
        <v>6554</v>
      </c>
    </row>
    <row r="913" spans="1:13" ht="15" customHeight="1">
      <c r="A913" s="957" t="s">
        <v>9627</v>
      </c>
      <c r="B913" s="958" t="s">
        <v>9628</v>
      </c>
      <c r="C913" s="959"/>
      <c r="D913" s="959"/>
      <c r="E913" s="951" t="s">
        <v>9629</v>
      </c>
      <c r="F913" s="952" t="s">
        <v>9630</v>
      </c>
      <c r="G913" s="953" t="s">
        <v>5712</v>
      </c>
      <c r="H913" s="954">
        <v>64.357249999999993</v>
      </c>
      <c r="I913" s="954">
        <f>Tabla1[[#This Row],[PVP (SIN IVA)]]-(Tabla1[[#This Row],[PVP (SIN IVA)]]*0.4)</f>
        <v>38.614349999999995</v>
      </c>
      <c r="J913" s="951" t="s">
        <v>6567</v>
      </c>
      <c r="K913" s="951" t="str">
        <f t="shared" si="12"/>
        <v>5701300-Q0001-DYConjunto de travesaño trasero de cubierta superiorT1/T2</v>
      </c>
      <c r="L913" s="951"/>
      <c r="M913" s="955" t="s">
        <v>6554</v>
      </c>
    </row>
    <row r="914" spans="1:13" ht="15" customHeight="1">
      <c r="A914" s="957" t="s">
        <v>9631</v>
      </c>
      <c r="B914" s="958" t="s">
        <v>9632</v>
      </c>
      <c r="C914" s="959"/>
      <c r="D914" s="959"/>
      <c r="E914" s="951" t="s">
        <v>9633</v>
      </c>
      <c r="F914" s="952" t="s">
        <v>9634</v>
      </c>
      <c r="G914" s="953" t="s">
        <v>5713</v>
      </c>
      <c r="H914" s="954">
        <v>6.8262499999999999</v>
      </c>
      <c r="I914" s="954">
        <f>Tabla1[[#This Row],[PVP (SIN IVA)]]-(Tabla1[[#This Row],[PVP (SIN IVA)]]*0.4)</f>
        <v>4.0957499999999998</v>
      </c>
      <c r="J914" s="951" t="s">
        <v>6602</v>
      </c>
      <c r="K914" s="951" t="str">
        <f t="shared" si="12"/>
        <v>3506080-Q0006-2Conjunto de tubería de aceite de freno (junta recta - manguera de freno trasero derecho)T2</v>
      </c>
      <c r="L914" s="951"/>
      <c r="M914" s="955" t="s">
        <v>6554</v>
      </c>
    </row>
    <row r="915" spans="1:13" ht="15" customHeight="1">
      <c r="A915" s="957" t="s">
        <v>9635</v>
      </c>
      <c r="B915" s="958" t="s">
        <v>9636</v>
      </c>
      <c r="C915" s="959"/>
      <c r="D915" s="959"/>
      <c r="E915" s="951" t="s">
        <v>9637</v>
      </c>
      <c r="F915" s="952" t="s">
        <v>9638</v>
      </c>
      <c r="G915" s="953" t="s">
        <v>5713</v>
      </c>
      <c r="H915" s="954">
        <v>6.8262499999999999</v>
      </c>
      <c r="I915" s="954">
        <f>Tabla1[[#This Row],[PVP (SIN IVA)]]-(Tabla1[[#This Row],[PVP (SIN IVA)]]*0.4)</f>
        <v>4.0957499999999998</v>
      </c>
      <c r="J915" s="951" t="s">
        <v>6602</v>
      </c>
      <c r="K915" s="951" t="str">
        <f t="shared" si="12"/>
        <v>3506070-Q0006-2Conjunto de tubería de aceite de freno (junta recta - manguera de freno trasero izquierdo)T2</v>
      </c>
      <c r="L915" s="951"/>
      <c r="M915" s="955" t="s">
        <v>6554</v>
      </c>
    </row>
    <row r="916" spans="1:13" ht="15" customHeight="1">
      <c r="A916" s="948" t="s">
        <v>4072</v>
      </c>
      <c r="B916" s="949">
        <v>8435596604387</v>
      </c>
      <c r="C916" s="950"/>
      <c r="D916" s="950"/>
      <c r="E916" s="951" t="s">
        <v>2708</v>
      </c>
      <c r="F916" s="952" t="s">
        <v>4073</v>
      </c>
      <c r="G916" s="953" t="s">
        <v>5713</v>
      </c>
      <c r="H916" s="954">
        <v>65.219580000000008</v>
      </c>
      <c r="I916" s="954">
        <f>Tabla1[[#This Row],[PVP (SIN IVA)]]-(Tabla1[[#This Row],[PVP (SIN IVA)]]*0.4)</f>
        <v>39.131748000000002</v>
      </c>
      <c r="J916" s="951" t="s">
        <v>6702</v>
      </c>
      <c r="K916" s="951" t="s">
        <v>9639</v>
      </c>
      <c r="L916" s="951" t="s">
        <v>9640</v>
      </c>
      <c r="M916" s="955" t="s">
        <v>6554</v>
      </c>
    </row>
    <row r="917" spans="1:13" ht="15" customHeight="1">
      <c r="A917" s="948" t="s">
        <v>2436</v>
      </c>
      <c r="B917" s="949">
        <v>8435596605155</v>
      </c>
      <c r="C917" s="950"/>
      <c r="D917" s="950"/>
      <c r="E917" s="951" t="s">
        <v>2435</v>
      </c>
      <c r="F917" s="952" t="s">
        <v>4190</v>
      </c>
      <c r="G917" s="953" t="s">
        <v>5713</v>
      </c>
      <c r="H917" s="954">
        <v>48.243971462029023</v>
      </c>
      <c r="I917" s="954">
        <f>Tabla1[[#This Row],[PVP (SIN IVA)]]-(Tabla1[[#This Row],[PVP (SIN IVA)]]*0.4)</f>
        <v>28.946382877217413</v>
      </c>
      <c r="J917" s="951" t="s">
        <v>6589</v>
      </c>
      <c r="K917" s="951" t="s">
        <v>9641</v>
      </c>
      <c r="L917" s="951" t="s">
        <v>9642</v>
      </c>
      <c r="M917" s="955" t="s">
        <v>6554</v>
      </c>
    </row>
    <row r="918" spans="1:13" ht="15" customHeight="1">
      <c r="A918" s="957" t="s">
        <v>9643</v>
      </c>
      <c r="B918" s="958" t="s">
        <v>9644</v>
      </c>
      <c r="C918" s="959"/>
      <c r="D918" s="959"/>
      <c r="E918" s="951" t="s">
        <v>9645</v>
      </c>
      <c r="F918" s="952" t="s">
        <v>9646</v>
      </c>
      <c r="G918" s="953" t="s">
        <v>6645</v>
      </c>
      <c r="H918" s="954">
        <v>102.80141999999999</v>
      </c>
      <c r="I918" s="954">
        <f>Tabla1[[#This Row],[PVP (SIN IVA)]]-(Tabla1[[#This Row],[PVP (SIN IVA)]]*0.4)</f>
        <v>61.680851999999994</v>
      </c>
      <c r="J918" s="960" t="s">
        <v>6567</v>
      </c>
      <c r="K918" s="951" t="str">
        <f>_xlfn.CONCAT(A918,F918,J918,)</f>
        <v>3658020-Q0004Conjunto de unidad de control de airbagT1/T2</v>
      </c>
      <c r="L918" s="951"/>
      <c r="M918" s="955" t="s">
        <v>6554</v>
      </c>
    </row>
    <row r="919" spans="1:13" ht="15" customHeight="1">
      <c r="A919" s="948" t="s">
        <v>2428</v>
      </c>
      <c r="B919" s="949">
        <v>8435596605193</v>
      </c>
      <c r="C919" s="950"/>
      <c r="D919" s="950"/>
      <c r="E919" s="951" t="s">
        <v>2427</v>
      </c>
      <c r="F919" s="952" t="s">
        <v>9647</v>
      </c>
      <c r="G919" s="953" t="s">
        <v>6645</v>
      </c>
      <c r="H919" s="954">
        <v>277.40283590666598</v>
      </c>
      <c r="I919" s="954">
        <f>Tabla1[[#This Row],[PVP (SIN IVA)]]-(Tabla1[[#This Row],[PVP (SIN IVA)]]*0.4)</f>
        <v>166.44170154399959</v>
      </c>
      <c r="J919" s="951" t="s">
        <v>6589</v>
      </c>
      <c r="K919" s="951" t="s">
        <v>9648</v>
      </c>
      <c r="L919" s="951" t="s">
        <v>9649</v>
      </c>
      <c r="M919" s="955" t="s">
        <v>6554</v>
      </c>
    </row>
    <row r="920" spans="1:13" ht="15" customHeight="1">
      <c r="A920" s="948" t="s">
        <v>2487</v>
      </c>
      <c r="B920" s="949">
        <v>8435596608194</v>
      </c>
      <c r="C920" s="950"/>
      <c r="D920" s="950"/>
      <c r="E920" s="951" t="s">
        <v>2486</v>
      </c>
      <c r="F920" s="952" t="s">
        <v>9650</v>
      </c>
      <c r="G920" s="953" t="s">
        <v>5712</v>
      </c>
      <c r="H920" s="954">
        <v>25.590499999999999</v>
      </c>
      <c r="I920" s="954">
        <f>Tabla1[[#This Row],[PVP (SIN IVA)]]-(Tabla1[[#This Row],[PVP (SIN IVA)]]*0.4)</f>
        <v>15.354299999999999</v>
      </c>
      <c r="J920" s="951" t="s">
        <v>6560</v>
      </c>
      <c r="K920" s="951" t="s">
        <v>9651</v>
      </c>
      <c r="L920" s="951" t="s">
        <v>9652</v>
      </c>
      <c r="M920" s="955" t="s">
        <v>6554</v>
      </c>
    </row>
    <row r="921" spans="1:13" ht="15" customHeight="1">
      <c r="A921" s="957" t="s">
        <v>9653</v>
      </c>
      <c r="B921" s="958" t="s">
        <v>9654</v>
      </c>
      <c r="C921" s="959"/>
      <c r="D921" s="959"/>
      <c r="E921" s="951" t="s">
        <v>9655</v>
      </c>
      <c r="F921" s="952" t="s">
        <v>9656</v>
      </c>
      <c r="G921" s="953" t="s">
        <v>5713</v>
      </c>
      <c r="H921" s="954">
        <v>0.88900000000000001</v>
      </c>
      <c r="I921" s="954">
        <f>Tabla1[[#This Row],[PVP (SIN IVA)]]-(Tabla1[[#This Row],[PVP (SIN IVA)]]*0.4)</f>
        <v>0.53339999999999999</v>
      </c>
      <c r="J921" s="960" t="s">
        <v>6567</v>
      </c>
      <c r="K921" s="951" t="str">
        <f>_xlfn.CONCAT(A921,F921,J921,)</f>
        <v>6305117-Q0001Conjunto de varilla de dirección del cilindro de cerradura de puerta trasera derechaT1/T2</v>
      </c>
      <c r="L921" s="951"/>
      <c r="M921" s="955" t="s">
        <v>6554</v>
      </c>
    </row>
    <row r="922" spans="1:13" ht="15" customHeight="1">
      <c r="A922" s="957" t="s">
        <v>9657</v>
      </c>
      <c r="B922" s="958" t="s">
        <v>9658</v>
      </c>
      <c r="C922" s="959"/>
      <c r="D922" s="959"/>
      <c r="E922" s="951" t="s">
        <v>9659</v>
      </c>
      <c r="F922" s="952" t="s">
        <v>9660</v>
      </c>
      <c r="G922" s="953" t="s">
        <v>5712</v>
      </c>
      <c r="H922" s="954">
        <v>15.24</v>
      </c>
      <c r="I922" s="954">
        <f>Tabla1[[#This Row],[PVP (SIN IVA)]]-(Tabla1[[#This Row],[PVP (SIN IVA)]]*0.4)</f>
        <v>9.1440000000000001</v>
      </c>
      <c r="J922" s="951" t="s">
        <v>6567</v>
      </c>
      <c r="K922" s="951" t="str">
        <f>_xlfn.CONCAT(A922,F922,J922,)</f>
        <v>5301540-Q0001-DYConjunto de viga de conexión derecha del travesaño del radiadorT1/T2</v>
      </c>
      <c r="L922" s="951"/>
      <c r="M922" s="955" t="s">
        <v>6554</v>
      </c>
    </row>
    <row r="923" spans="1:13" ht="15" customHeight="1">
      <c r="A923" s="957" t="s">
        <v>9661</v>
      </c>
      <c r="B923" s="958" t="s">
        <v>9662</v>
      </c>
      <c r="C923" s="959"/>
      <c r="D923" s="959"/>
      <c r="E923" s="951" t="s">
        <v>9663</v>
      </c>
      <c r="F923" s="952" t="s">
        <v>9664</v>
      </c>
      <c r="G923" s="953" t="s">
        <v>5712</v>
      </c>
      <c r="H923" s="954">
        <v>15.24</v>
      </c>
      <c r="I923" s="954">
        <f>Tabla1[[#This Row],[PVP (SIN IVA)]]-(Tabla1[[#This Row],[PVP (SIN IVA)]]*0.4)</f>
        <v>9.1440000000000001</v>
      </c>
      <c r="J923" s="951" t="s">
        <v>6567</v>
      </c>
      <c r="K923" s="951" t="str">
        <f>_xlfn.CONCAT(A923,F923,J923,)</f>
        <v>5301530-Q0001-DYConjunto de viga de conexión izquierda del travesaño del radiadorT1/T2</v>
      </c>
      <c r="L923" s="951"/>
      <c r="M923" s="955" t="s">
        <v>6554</v>
      </c>
    </row>
    <row r="924" spans="1:13" ht="15" customHeight="1">
      <c r="A924" s="957" t="s">
        <v>9665</v>
      </c>
      <c r="B924" s="958" t="s">
        <v>9666</v>
      </c>
      <c r="C924" s="959"/>
      <c r="D924" s="959"/>
      <c r="E924" s="951" t="s">
        <v>9667</v>
      </c>
      <c r="F924" s="952" t="s">
        <v>9668</v>
      </c>
      <c r="G924" s="953" t="s">
        <v>5712</v>
      </c>
      <c r="H924" s="954">
        <v>43.814999999999998</v>
      </c>
      <c r="I924" s="954">
        <f>Tabla1[[#This Row],[PVP (SIN IVA)]]-(Tabla1[[#This Row],[PVP (SIN IVA)]]*0.4)</f>
        <v>26.288999999999998</v>
      </c>
      <c r="J924" s="951" t="s">
        <v>6567</v>
      </c>
      <c r="K924" s="951" t="str">
        <f>_xlfn.CONCAT(A924,F924,J924,)</f>
        <v>5101025Z1-Q0001-DYConjunto de viga de refuerzo frontal del piso medioT1/T2</v>
      </c>
      <c r="L924" s="951"/>
      <c r="M924" s="955" t="s">
        <v>6554</v>
      </c>
    </row>
    <row r="925" spans="1:13" ht="15" customHeight="1">
      <c r="A925" s="948" t="s">
        <v>4581</v>
      </c>
      <c r="B925" s="949">
        <v>8435596625955</v>
      </c>
      <c r="C925" s="950"/>
      <c r="D925" s="950"/>
      <c r="E925" s="951" t="s">
        <v>9669</v>
      </c>
      <c r="F925" s="952" t="s">
        <v>9670</v>
      </c>
      <c r="G925" s="953" t="s">
        <v>5712</v>
      </c>
      <c r="H925" s="954">
        <v>4.9530000000000003</v>
      </c>
      <c r="I925" s="954">
        <f>Tabla1[[#This Row],[PVP (SIN IVA)]]-(Tabla1[[#This Row],[PVP (SIN IVA)]]*0.4)</f>
        <v>2.9718</v>
      </c>
      <c r="J925" s="951" t="s">
        <v>1936</v>
      </c>
      <c r="K925" s="951" t="s">
        <v>9671</v>
      </c>
      <c r="L925" s="951" t="s">
        <v>9672</v>
      </c>
      <c r="M925" s="955" t="s">
        <v>6554</v>
      </c>
    </row>
    <row r="926" spans="1:13" ht="15" customHeight="1">
      <c r="A926" s="957" t="s">
        <v>9673</v>
      </c>
      <c r="B926" s="958" t="s">
        <v>9674</v>
      </c>
      <c r="C926" s="959"/>
      <c r="D926" s="959"/>
      <c r="E926" s="951" t="s">
        <v>9675</v>
      </c>
      <c r="F926" s="952" t="s">
        <v>9676</v>
      </c>
      <c r="G926" s="953" t="s">
        <v>5712</v>
      </c>
      <c r="H926" s="954">
        <v>8.7947500000000005</v>
      </c>
      <c r="I926" s="954">
        <f>Tabla1[[#This Row],[PVP (SIN IVA)]]-(Tabla1[[#This Row],[PVP (SIN IVA)]]*0.4)</f>
        <v>5.2768499999999996</v>
      </c>
      <c r="J926" s="951" t="s">
        <v>6567</v>
      </c>
      <c r="K926" s="951" t="str">
        <f>_xlfn.CONCAT(A926,F926,J926,)</f>
        <v>8402310-Q0001-DYConjunto de viga de tubo del marco delanteroT1/T2</v>
      </c>
      <c r="L926" s="951"/>
      <c r="M926" s="955" t="s">
        <v>6554</v>
      </c>
    </row>
    <row r="927" spans="1:13" ht="15" customHeight="1">
      <c r="A927" s="957" t="s">
        <v>9677</v>
      </c>
      <c r="B927" s="958" t="s">
        <v>9678</v>
      </c>
      <c r="C927" s="959"/>
      <c r="D927" s="959"/>
      <c r="E927" s="951" t="s">
        <v>9679</v>
      </c>
      <c r="F927" s="952" t="s">
        <v>9676</v>
      </c>
      <c r="G927" s="953" t="s">
        <v>5712</v>
      </c>
      <c r="H927" s="954">
        <v>75.374499999999998</v>
      </c>
      <c r="I927" s="954">
        <f>Tabla1[[#This Row],[PVP (SIN IVA)]]-(Tabla1[[#This Row],[PVP (SIN IVA)]]*0.4)</f>
        <v>45.224699999999999</v>
      </c>
      <c r="J927" s="951" t="s">
        <v>6602</v>
      </c>
      <c r="K927" s="951" t="str">
        <f>_xlfn.CONCAT(A927,F927,J927,)</f>
        <v>2801330-Q0001-DYConjunto de viga de tubo del marco delanteroT2</v>
      </c>
      <c r="L927" s="951"/>
      <c r="M927" s="955" t="s">
        <v>6554</v>
      </c>
    </row>
    <row r="928" spans="1:13" ht="15" customHeight="1">
      <c r="A928" s="957" t="s">
        <v>9680</v>
      </c>
      <c r="B928" s="958" t="s">
        <v>9681</v>
      </c>
      <c r="C928" s="959"/>
      <c r="D928" s="959"/>
      <c r="E928" s="951" t="s">
        <v>9682</v>
      </c>
      <c r="F928" s="952" t="s">
        <v>9683</v>
      </c>
      <c r="G928" s="953" t="s">
        <v>5712</v>
      </c>
      <c r="H928" s="954">
        <v>8.7947500000000005</v>
      </c>
      <c r="I928" s="954">
        <f>Tabla1[[#This Row],[PVP (SIN IVA)]]-(Tabla1[[#This Row],[PVP (SIN IVA)]]*0.4)</f>
        <v>5.2768499999999996</v>
      </c>
      <c r="J928" s="951" t="s">
        <v>6567</v>
      </c>
      <c r="K928" s="951" t="str">
        <f>_xlfn.CONCAT(A928,F928,J928,)</f>
        <v>8402320-Q0001-DYConjunto de viga del tubo del bastidor traseroT1/T2</v>
      </c>
      <c r="L928" s="951"/>
      <c r="M928" s="955" t="s">
        <v>6554</v>
      </c>
    </row>
    <row r="929" spans="1:13" ht="15" customHeight="1">
      <c r="A929" s="957" t="s">
        <v>9684</v>
      </c>
      <c r="B929" s="958" t="s">
        <v>9685</v>
      </c>
      <c r="C929" s="959"/>
      <c r="D929" s="959"/>
      <c r="E929" s="951" t="s">
        <v>9686</v>
      </c>
      <c r="F929" s="952" t="s">
        <v>9683</v>
      </c>
      <c r="G929" s="953" t="s">
        <v>5712</v>
      </c>
      <c r="H929" s="954">
        <v>94.329250000000002</v>
      </c>
      <c r="I929" s="954">
        <f>Tabla1[[#This Row],[PVP (SIN IVA)]]-(Tabla1[[#This Row],[PVP (SIN IVA)]]*0.4)</f>
        <v>56.597549999999998</v>
      </c>
      <c r="J929" s="951" t="s">
        <v>6602</v>
      </c>
      <c r="K929" s="951" t="str">
        <f>_xlfn.CONCAT(A929,F929,J929,)</f>
        <v>2801352Z1-Q0006-DYConjunto de viga del tubo del bastidor traseroT2</v>
      </c>
      <c r="L929" s="951"/>
      <c r="M929" s="955" t="s">
        <v>6554</v>
      </c>
    </row>
    <row r="930" spans="1:13" ht="15" customHeight="1">
      <c r="A930" s="948" t="s">
        <v>5280</v>
      </c>
      <c r="B930" s="949">
        <v>8435596625948</v>
      </c>
      <c r="C930" s="950"/>
      <c r="D930" s="950"/>
      <c r="E930" s="951" t="s">
        <v>9687</v>
      </c>
      <c r="F930" s="952" t="s">
        <v>9688</v>
      </c>
      <c r="G930" s="953" t="s">
        <v>5712</v>
      </c>
      <c r="H930" s="954">
        <v>0</v>
      </c>
      <c r="I930" s="954">
        <f>Tabla1[[#This Row],[PVP (SIN IVA)]]-(Tabla1[[#This Row],[PVP (SIN IVA)]]*0.4)</f>
        <v>0</v>
      </c>
      <c r="J930" s="951" t="s">
        <v>1936</v>
      </c>
      <c r="K930" s="951" t="s">
        <v>9689</v>
      </c>
      <c r="L930" s="951" t="s">
        <v>9690</v>
      </c>
      <c r="M930" s="955" t="s">
        <v>6554</v>
      </c>
    </row>
    <row r="931" spans="1:13" ht="15" customHeight="1">
      <c r="A931" s="957" t="s">
        <v>9691</v>
      </c>
      <c r="B931" s="958" t="s">
        <v>9692</v>
      </c>
      <c r="C931" s="959"/>
      <c r="D931" s="959"/>
      <c r="E931" s="951" t="s">
        <v>9693</v>
      </c>
      <c r="F931" s="952" t="s">
        <v>9694</v>
      </c>
      <c r="G931" s="953" t="s">
        <v>5712</v>
      </c>
      <c r="H931" s="954">
        <v>17.303750000000001</v>
      </c>
      <c r="I931" s="954">
        <f>Tabla1[[#This Row],[PVP (SIN IVA)]]-(Tabla1[[#This Row],[PVP (SIN IVA)]]*0.4)</f>
        <v>10.382249999999999</v>
      </c>
      <c r="J931" s="951" t="s">
        <v>6567</v>
      </c>
      <c r="K931" s="951" t="str">
        <f>_xlfn.CONCAT(A931,F931,J931,)</f>
        <v>6106010A1-Q0001-DYConjunto de viga transversal n.° 1 del bastidor traseroT1/T2</v>
      </c>
      <c r="L931" s="951"/>
      <c r="M931" s="955" t="s">
        <v>6554</v>
      </c>
    </row>
    <row r="932" spans="1:13" ht="15" customHeight="1">
      <c r="A932" s="957" t="s">
        <v>9695</v>
      </c>
      <c r="B932" s="958" t="s">
        <v>9696</v>
      </c>
      <c r="C932" s="959"/>
      <c r="D932" s="959"/>
      <c r="E932" s="951" t="s">
        <v>9697</v>
      </c>
      <c r="F932" s="952" t="s">
        <v>9694</v>
      </c>
      <c r="G932" s="953" t="s">
        <v>5712</v>
      </c>
      <c r="H932" s="954">
        <v>58.102499999999999</v>
      </c>
      <c r="I932" s="954">
        <f>Tabla1[[#This Row],[PVP (SIN IVA)]]-(Tabla1[[#This Row],[PVP (SIN IVA)]]*0.4)</f>
        <v>34.861499999999999</v>
      </c>
      <c r="J932" s="951" t="s">
        <v>6602</v>
      </c>
      <c r="K932" s="951" t="str">
        <f>_xlfn.CONCAT(A932,F932,J932,)</f>
        <v>2801511Z1-Q0006-DYConjunto de viga transversal n.° 1 del bastidor traseroT2</v>
      </c>
      <c r="L932" s="951"/>
      <c r="M932" s="955" t="s">
        <v>6554</v>
      </c>
    </row>
    <row r="933" spans="1:13" ht="15" customHeight="1">
      <c r="A933" s="957" t="s">
        <v>9698</v>
      </c>
      <c r="B933" s="958" t="s">
        <v>9699</v>
      </c>
      <c r="C933" s="959"/>
      <c r="D933" s="959"/>
      <c r="E933" s="951" t="s">
        <v>9700</v>
      </c>
      <c r="F933" s="952" t="s">
        <v>9701</v>
      </c>
      <c r="G933" s="953" t="s">
        <v>5712</v>
      </c>
      <c r="H933" s="954">
        <v>51.625500000000002</v>
      </c>
      <c r="I933" s="954">
        <f>Tabla1[[#This Row],[PVP (SIN IVA)]]-(Tabla1[[#This Row],[PVP (SIN IVA)]]*0.4)</f>
        <v>30.975300000000001</v>
      </c>
      <c r="J933" s="951" t="s">
        <v>6602</v>
      </c>
      <c r="K933" s="951" t="str">
        <f>_xlfn.CONCAT(A933,F933,J933,)</f>
        <v>2801530-Q0006-DYConjunto de viga transversal n.° 3 del bastidor traseroT2</v>
      </c>
      <c r="L933" s="951"/>
      <c r="M933" s="955" t="s">
        <v>6554</v>
      </c>
    </row>
    <row r="934" spans="1:13" ht="15" customHeight="1">
      <c r="A934" s="957" t="s">
        <v>9702</v>
      </c>
      <c r="B934" s="958" t="s">
        <v>9703</v>
      </c>
      <c r="C934" s="959"/>
      <c r="D934" s="959"/>
      <c r="E934" s="951" t="s">
        <v>9704</v>
      </c>
      <c r="F934" s="952" t="s">
        <v>9705</v>
      </c>
      <c r="G934" s="953" t="s">
        <v>5712</v>
      </c>
      <c r="H934" s="954">
        <v>56.546749999999989</v>
      </c>
      <c r="I934" s="954">
        <f>Tabla1[[#This Row],[PVP (SIN IVA)]]-(Tabla1[[#This Row],[PVP (SIN IVA)]]*0.4)</f>
        <v>33.928049999999992</v>
      </c>
      <c r="J934" s="951" t="s">
        <v>6602</v>
      </c>
      <c r="K934" s="951" t="str">
        <f>_xlfn.CONCAT(A934,F934,J934,)</f>
        <v>2801541Z1-Q0006-DYConjunto de viga transversal n.° 4 del bastidor traseroT2</v>
      </c>
      <c r="L934" s="951"/>
      <c r="M934" s="955" t="s">
        <v>6554</v>
      </c>
    </row>
    <row r="935" spans="1:13" ht="15" customHeight="1">
      <c r="A935" s="957" t="s">
        <v>9706</v>
      </c>
      <c r="B935" s="958" t="s">
        <v>9707</v>
      </c>
      <c r="C935" s="959"/>
      <c r="D935" s="959"/>
      <c r="E935" s="951" t="s">
        <v>9708</v>
      </c>
      <c r="F935" s="952" t="s">
        <v>9709</v>
      </c>
      <c r="G935" s="953" t="s">
        <v>5712</v>
      </c>
      <c r="H935" s="954">
        <v>72.866249999999994</v>
      </c>
      <c r="I935" s="954">
        <f>Tabla1[[#This Row],[PVP (SIN IVA)]]-(Tabla1[[#This Row],[PVP (SIN IVA)]]*0.4)</f>
        <v>43.719749999999991</v>
      </c>
      <c r="J935" s="951" t="s">
        <v>6602</v>
      </c>
      <c r="K935" s="951" t="str">
        <f>_xlfn.CONCAT(A935,F935,J935,)</f>
        <v>2801521Z1-Q0001-DYConjunto de viga transversal n° 2 del bastidor traseroT2</v>
      </c>
      <c r="L935" s="951"/>
      <c r="M935" s="955" t="s">
        <v>6554</v>
      </c>
    </row>
    <row r="936" spans="1:13" ht="15" customHeight="1">
      <c r="A936" s="948" t="s">
        <v>9710</v>
      </c>
      <c r="B936" s="949">
        <v>8435596611040</v>
      </c>
      <c r="C936" s="950"/>
      <c r="D936" s="950"/>
      <c r="E936" s="951" t="s">
        <v>9711</v>
      </c>
      <c r="F936" s="952" t="s">
        <v>9712</v>
      </c>
      <c r="G936" s="953" t="s">
        <v>5712</v>
      </c>
      <c r="H936" s="954">
        <v>76.2</v>
      </c>
      <c r="I936" s="954">
        <f>Tabla1[[#This Row],[PVP (SIN IVA)]]-(Tabla1[[#This Row],[PVP (SIN IVA)]]*0.4)</f>
        <v>45.72</v>
      </c>
      <c r="J936" s="951" t="s">
        <v>1936</v>
      </c>
      <c r="K936" s="951" t="s">
        <v>9713</v>
      </c>
      <c r="L936" s="951" t="s">
        <v>9714</v>
      </c>
      <c r="M936" s="955" t="s">
        <v>6554</v>
      </c>
    </row>
    <row r="937" spans="1:13" ht="15" customHeight="1">
      <c r="A937" s="957" t="s">
        <v>9715</v>
      </c>
      <c r="B937" s="958" t="s">
        <v>9716</v>
      </c>
      <c r="C937" s="959"/>
      <c r="D937" s="959"/>
      <c r="E937" s="951" t="s">
        <v>9717</v>
      </c>
      <c r="F937" s="952" t="s">
        <v>9718</v>
      </c>
      <c r="G937" s="953" t="s">
        <v>5713</v>
      </c>
      <c r="H937" s="954">
        <v>16.54175</v>
      </c>
      <c r="I937" s="954">
        <f>Tabla1[[#This Row],[PVP (SIN IVA)]]-(Tabla1[[#This Row],[PVP (SIN IVA)]]*0.4)</f>
        <v>9.9250499999999988</v>
      </c>
      <c r="J937" s="960" t="s">
        <v>6567</v>
      </c>
      <c r="K937" s="951" t="str">
        <f>_xlfn.CONCAT(A937,F937,J937,)</f>
        <v>2400022-Q0001Conjunto de zapatas de freno delantero (Eje ​​trasero) (zapatas)T1/T2</v>
      </c>
      <c r="L937" s="951"/>
      <c r="M937" s="955" t="s">
        <v>6554</v>
      </c>
    </row>
    <row r="938" spans="1:13" ht="15" customHeight="1">
      <c r="A938" s="957" t="s">
        <v>9719</v>
      </c>
      <c r="B938" s="958" t="s">
        <v>9720</v>
      </c>
      <c r="C938" s="959"/>
      <c r="D938" s="959"/>
      <c r="E938" s="951" t="s">
        <v>9721</v>
      </c>
      <c r="F938" s="952" t="s">
        <v>9722</v>
      </c>
      <c r="G938" s="953" t="s">
        <v>5713</v>
      </c>
      <c r="H938" s="954">
        <v>16.54175</v>
      </c>
      <c r="I938" s="954">
        <f>Tabla1[[#This Row],[PVP (SIN IVA)]]-(Tabla1[[#This Row],[PVP (SIN IVA)]]*0.4)</f>
        <v>9.9250499999999988</v>
      </c>
      <c r="J938" s="960" t="s">
        <v>6567</v>
      </c>
      <c r="K938" s="951" t="str">
        <f>_xlfn.CONCAT(A938,F938,J938,)</f>
        <v>2400023-Q0001Conjunto de zapatas de freno trasero (Eje ​​trasero) (zapatas)T1/T2</v>
      </c>
      <c r="L938" s="951"/>
      <c r="M938" s="955" t="s">
        <v>6554</v>
      </c>
    </row>
    <row r="939" spans="1:13" ht="15" customHeight="1">
      <c r="A939" s="948" t="s">
        <v>4747</v>
      </c>
      <c r="B939" s="949">
        <v>8435596612139</v>
      </c>
      <c r="C939" s="950"/>
      <c r="D939" s="950"/>
      <c r="E939" s="951" t="s">
        <v>9723</v>
      </c>
      <c r="F939" s="952" t="s">
        <v>9724</v>
      </c>
      <c r="G939" s="953" t="s">
        <v>5712</v>
      </c>
      <c r="H939" s="954">
        <v>31.385324532374995</v>
      </c>
      <c r="I939" s="954">
        <f>Tabla1[[#This Row],[PVP (SIN IVA)]]-(Tabla1[[#This Row],[PVP (SIN IVA)]]*0.4)</f>
        <v>18.831194719424996</v>
      </c>
      <c r="J939" s="951" t="s">
        <v>1936</v>
      </c>
      <c r="K939" s="951" t="s">
        <v>9725</v>
      </c>
      <c r="L939" s="951" t="s">
        <v>9726</v>
      </c>
      <c r="M939" s="955" t="s">
        <v>6554</v>
      </c>
    </row>
    <row r="940" spans="1:13" ht="15" customHeight="1">
      <c r="A940" s="948" t="s">
        <v>9727</v>
      </c>
      <c r="B940" s="949">
        <v>8435596609467</v>
      </c>
      <c r="C940" s="950" t="s">
        <v>9728</v>
      </c>
      <c r="D940" s="950"/>
      <c r="E940" s="951" t="s">
        <v>9729</v>
      </c>
      <c r="F940" s="952" t="s">
        <v>9730</v>
      </c>
      <c r="G940" s="953" t="s">
        <v>5712</v>
      </c>
      <c r="H940" s="954">
        <v>381.0093241716869</v>
      </c>
      <c r="I940" s="954">
        <f>Tabla1[[#This Row],[PVP (SIN IVA)]]-(Tabla1[[#This Row],[PVP (SIN IVA)]]*0.4)</f>
        <v>228.60559450301213</v>
      </c>
      <c r="J940" s="951" t="s">
        <v>1936</v>
      </c>
      <c r="K940" s="951" t="s">
        <v>9731</v>
      </c>
      <c r="L940" s="951" t="s">
        <v>9732</v>
      </c>
      <c r="M940" s="955" t="s">
        <v>6554</v>
      </c>
    </row>
    <row r="941" spans="1:13" ht="15" customHeight="1">
      <c r="A941" s="948" t="s">
        <v>9733</v>
      </c>
      <c r="B941" s="949">
        <v>8435596609450</v>
      </c>
      <c r="C941" s="950" t="s">
        <v>9734</v>
      </c>
      <c r="D941" s="950"/>
      <c r="E941" s="951" t="s">
        <v>9729</v>
      </c>
      <c r="F941" s="952" t="s">
        <v>9730</v>
      </c>
      <c r="G941" s="953" t="s">
        <v>5712</v>
      </c>
      <c r="H941" s="954">
        <v>381.00249115384742</v>
      </c>
      <c r="I941" s="954">
        <f>Tabla1[[#This Row],[PVP (SIN IVA)]]-(Tabla1[[#This Row],[PVP (SIN IVA)]]*0.4)</f>
        <v>228.60149469230845</v>
      </c>
      <c r="J941" s="951" t="s">
        <v>1936</v>
      </c>
      <c r="K941" s="951" t="s">
        <v>9735</v>
      </c>
      <c r="L941" s="951" t="s">
        <v>9736</v>
      </c>
      <c r="M941" s="955" t="s">
        <v>6554</v>
      </c>
    </row>
    <row r="942" spans="1:13" ht="15" customHeight="1">
      <c r="A942" s="948" t="s">
        <v>9737</v>
      </c>
      <c r="B942" s="949">
        <v>8435596609429</v>
      </c>
      <c r="C942" s="950"/>
      <c r="D942" s="950"/>
      <c r="E942" s="951" t="s">
        <v>9729</v>
      </c>
      <c r="F942" s="952" t="s">
        <v>9730</v>
      </c>
      <c r="G942" s="953" t="s">
        <v>5712</v>
      </c>
      <c r="H942" s="954">
        <v>381</v>
      </c>
      <c r="I942" s="954">
        <f>Tabla1[[#This Row],[PVP (SIN IVA)]]-(Tabla1[[#This Row],[PVP (SIN IVA)]]*0.4)</f>
        <v>228.6</v>
      </c>
      <c r="J942" s="951" t="s">
        <v>1936</v>
      </c>
      <c r="K942" s="951" t="s">
        <v>9738</v>
      </c>
      <c r="L942" s="951" t="s">
        <v>9739</v>
      </c>
      <c r="M942" s="955" t="s">
        <v>6554</v>
      </c>
    </row>
    <row r="943" spans="1:13" ht="15" customHeight="1">
      <c r="A943" s="948" t="s">
        <v>9740</v>
      </c>
      <c r="B943" s="949">
        <v>8435596609412</v>
      </c>
      <c r="C943" s="950"/>
      <c r="D943" s="950"/>
      <c r="E943" s="951" t="s">
        <v>9729</v>
      </c>
      <c r="F943" s="952" t="s">
        <v>9730</v>
      </c>
      <c r="G943" s="953" t="s">
        <v>5712</v>
      </c>
      <c r="H943" s="954">
        <v>381</v>
      </c>
      <c r="I943" s="954">
        <f>Tabla1[[#This Row],[PVP (SIN IVA)]]-(Tabla1[[#This Row],[PVP (SIN IVA)]]*0.4)</f>
        <v>228.6</v>
      </c>
      <c r="J943" s="951" t="s">
        <v>1936</v>
      </c>
      <c r="K943" s="951" t="s">
        <v>9741</v>
      </c>
      <c r="L943" s="951" t="s">
        <v>9742</v>
      </c>
      <c r="M943" s="955" t="s">
        <v>6554</v>
      </c>
    </row>
    <row r="944" spans="1:13" ht="15" customHeight="1">
      <c r="A944" s="948" t="s">
        <v>5406</v>
      </c>
      <c r="B944" s="949">
        <v>8435596625962</v>
      </c>
      <c r="C944" s="950"/>
      <c r="D944" s="950"/>
      <c r="E944" s="951" t="s">
        <v>9743</v>
      </c>
      <c r="F944" s="952" t="s">
        <v>9730</v>
      </c>
      <c r="G944" s="953" t="s">
        <v>5712</v>
      </c>
      <c r="H944" s="954">
        <v>0</v>
      </c>
      <c r="I944" s="954">
        <f>Tabla1[[#This Row],[PVP (SIN IVA)]]-(Tabla1[[#This Row],[PVP (SIN IVA)]]*0.4)</f>
        <v>0</v>
      </c>
      <c r="J944" s="951" t="s">
        <v>1936</v>
      </c>
      <c r="K944" s="951" t="s">
        <v>9744</v>
      </c>
      <c r="L944" s="951" t="s">
        <v>9745</v>
      </c>
      <c r="M944" s="955" t="s">
        <v>6554</v>
      </c>
    </row>
    <row r="945" spans="1:13" ht="15" customHeight="1">
      <c r="A945" s="957" t="s">
        <v>9746</v>
      </c>
      <c r="B945" s="958" t="s">
        <v>9747</v>
      </c>
      <c r="C945" s="959"/>
      <c r="D945" s="959"/>
      <c r="E945" s="951" t="s">
        <v>9748</v>
      </c>
      <c r="F945" s="952" t="s">
        <v>9730</v>
      </c>
      <c r="G945" s="953" t="s">
        <v>5712</v>
      </c>
      <c r="H945" s="954">
        <v>229.9716</v>
      </c>
      <c r="I945" s="954">
        <f>Tabla1[[#This Row],[PVP (SIN IVA)]]-(Tabla1[[#This Row],[PVP (SIN IVA)]]*0.4)</f>
        <v>137.98295999999999</v>
      </c>
      <c r="J945" s="960" t="s">
        <v>6567</v>
      </c>
      <c r="K945" s="951" t="str">
        <f>_xlfn.CONCAT(A945,F945,J945,)</f>
        <v>6800100A1-Q0004Conjunto del asiento del conductorT1/T2</v>
      </c>
      <c r="L945" s="951"/>
      <c r="M945" s="955" t="s">
        <v>6554</v>
      </c>
    </row>
    <row r="946" spans="1:13" ht="15" customHeight="1">
      <c r="A946" s="948" t="s">
        <v>9749</v>
      </c>
      <c r="B946" s="949">
        <v>8435596609528</v>
      </c>
      <c r="C946" s="950">
        <v>1001030504040060</v>
      </c>
      <c r="D946" s="950"/>
      <c r="E946" s="951" t="s">
        <v>9750</v>
      </c>
      <c r="F946" s="952" t="s">
        <v>9751</v>
      </c>
      <c r="G946" s="953" t="s">
        <v>5712</v>
      </c>
      <c r="H946" s="954">
        <v>381.0093241716869</v>
      </c>
      <c r="I946" s="954">
        <f>Tabla1[[#This Row],[PVP (SIN IVA)]]-(Tabla1[[#This Row],[PVP (SIN IVA)]]*0.4)</f>
        <v>228.60559450301213</v>
      </c>
      <c r="J946" s="951" t="s">
        <v>1936</v>
      </c>
      <c r="K946" s="951" t="s">
        <v>9752</v>
      </c>
      <c r="L946" s="951" t="s">
        <v>9753</v>
      </c>
      <c r="M946" s="955" t="s">
        <v>6554</v>
      </c>
    </row>
    <row r="947" spans="1:13" ht="15" customHeight="1">
      <c r="A947" s="948" t="s">
        <v>9754</v>
      </c>
      <c r="B947" s="949">
        <v>8435596609481</v>
      </c>
      <c r="C947" s="950"/>
      <c r="D947" s="950"/>
      <c r="E947" s="951" t="s">
        <v>9750</v>
      </c>
      <c r="F947" s="952" t="s">
        <v>9751</v>
      </c>
      <c r="G947" s="953" t="s">
        <v>5712</v>
      </c>
      <c r="H947" s="954">
        <v>381</v>
      </c>
      <c r="I947" s="954">
        <f>Tabla1[[#This Row],[PVP (SIN IVA)]]-(Tabla1[[#This Row],[PVP (SIN IVA)]]*0.4)</f>
        <v>228.6</v>
      </c>
      <c r="J947" s="951" t="s">
        <v>1936</v>
      </c>
      <c r="K947" s="951" t="s">
        <v>9755</v>
      </c>
      <c r="L947" s="951" t="s">
        <v>9756</v>
      </c>
      <c r="M947" s="955" t="s">
        <v>6554</v>
      </c>
    </row>
    <row r="948" spans="1:13" ht="15" customHeight="1">
      <c r="A948" s="948" t="s">
        <v>9757</v>
      </c>
      <c r="B948" s="949">
        <v>8435596609474</v>
      </c>
      <c r="C948" s="950"/>
      <c r="D948" s="950"/>
      <c r="E948" s="951" t="s">
        <v>9750</v>
      </c>
      <c r="F948" s="952" t="s">
        <v>9751</v>
      </c>
      <c r="G948" s="953" t="s">
        <v>5712</v>
      </c>
      <c r="H948" s="954">
        <v>381</v>
      </c>
      <c r="I948" s="954">
        <f>Tabla1[[#This Row],[PVP (SIN IVA)]]-(Tabla1[[#This Row],[PVP (SIN IVA)]]*0.4)</f>
        <v>228.6</v>
      </c>
      <c r="J948" s="951" t="s">
        <v>1936</v>
      </c>
      <c r="K948" s="951" t="s">
        <v>9758</v>
      </c>
      <c r="L948" s="951" t="s">
        <v>9759</v>
      </c>
      <c r="M948" s="955" t="s">
        <v>6554</v>
      </c>
    </row>
    <row r="949" spans="1:13" ht="15" customHeight="1">
      <c r="A949" s="948" t="s">
        <v>9760</v>
      </c>
      <c r="B949" s="949">
        <v>8435596609511</v>
      </c>
      <c r="C949" s="950" t="s">
        <v>9761</v>
      </c>
      <c r="D949" s="950"/>
      <c r="E949" s="951" t="s">
        <v>9750</v>
      </c>
      <c r="F949" s="952" t="s">
        <v>9751</v>
      </c>
      <c r="G949" s="953" t="s">
        <v>5712</v>
      </c>
      <c r="H949" s="954">
        <v>375.86303803620001</v>
      </c>
      <c r="I949" s="954">
        <f>Tabla1[[#This Row],[PVP (SIN IVA)]]-(Tabla1[[#This Row],[PVP (SIN IVA)]]*0.4)</f>
        <v>225.51782282171999</v>
      </c>
      <c r="J949" s="951" t="s">
        <v>1936</v>
      </c>
      <c r="K949" s="951" t="s">
        <v>9762</v>
      </c>
      <c r="L949" s="951" t="s">
        <v>9763</v>
      </c>
      <c r="M949" s="955" t="s">
        <v>6554</v>
      </c>
    </row>
    <row r="950" spans="1:13" ht="15" customHeight="1">
      <c r="A950" s="948" t="s">
        <v>9764</v>
      </c>
      <c r="B950" s="949">
        <v>8435596609047</v>
      </c>
      <c r="C950" s="950"/>
      <c r="D950" s="950"/>
      <c r="E950" s="951" t="s">
        <v>9765</v>
      </c>
      <c r="F950" s="952" t="s">
        <v>9766</v>
      </c>
      <c r="G950" s="953" t="s">
        <v>5712</v>
      </c>
      <c r="H950" s="954">
        <v>666.59760000000006</v>
      </c>
      <c r="I950" s="954">
        <f>Tabla1[[#This Row],[PVP (SIN IVA)]]-(Tabla1[[#This Row],[PVP (SIN IVA)]]*0.4)</f>
        <v>399.95856000000003</v>
      </c>
      <c r="J950" s="951" t="s">
        <v>1936</v>
      </c>
      <c r="K950" s="951" t="s">
        <v>9767</v>
      </c>
      <c r="L950" s="951" t="s">
        <v>9768</v>
      </c>
      <c r="M950" s="955" t="s">
        <v>6554</v>
      </c>
    </row>
    <row r="951" spans="1:13" ht="15" customHeight="1">
      <c r="A951" s="948" t="s">
        <v>4674</v>
      </c>
      <c r="B951" s="949">
        <v>8435596609085</v>
      </c>
      <c r="C951" s="950"/>
      <c r="D951" s="950"/>
      <c r="E951" s="951" t="s">
        <v>9765</v>
      </c>
      <c r="F951" s="952" t="s">
        <v>9766</v>
      </c>
      <c r="G951" s="953" t="s">
        <v>5712</v>
      </c>
      <c r="H951" s="954">
        <v>575.20740233880008</v>
      </c>
      <c r="I951" s="954">
        <f>Tabla1[[#This Row],[PVP (SIN IVA)]]-(Tabla1[[#This Row],[PVP (SIN IVA)]]*0.4)</f>
        <v>345.12444140328</v>
      </c>
      <c r="J951" s="951" t="s">
        <v>1936</v>
      </c>
      <c r="K951" s="951" t="s">
        <v>9769</v>
      </c>
      <c r="L951" s="951" t="s">
        <v>9770</v>
      </c>
      <c r="M951" s="955" t="s">
        <v>6554</v>
      </c>
    </row>
    <row r="952" spans="1:13" ht="15" customHeight="1">
      <c r="A952" s="948" t="s">
        <v>2199</v>
      </c>
      <c r="B952" s="949">
        <v>8435596606411</v>
      </c>
      <c r="C952" s="950"/>
      <c r="D952" s="950"/>
      <c r="E952" s="951" t="s">
        <v>2198</v>
      </c>
      <c r="F952" s="952" t="s">
        <v>4338</v>
      </c>
      <c r="G952" s="953" t="s">
        <v>5712</v>
      </c>
      <c r="H952" s="954">
        <v>31.065619985253829</v>
      </c>
      <c r="I952" s="954">
        <f>Tabla1[[#This Row],[PVP (SIN IVA)]]-(Tabla1[[#This Row],[PVP (SIN IVA)]]*0.4)</f>
        <v>18.639371991152295</v>
      </c>
      <c r="J952" s="951" t="s">
        <v>6589</v>
      </c>
      <c r="K952" s="951" t="s">
        <v>9771</v>
      </c>
      <c r="L952" s="951" t="s">
        <v>9772</v>
      </c>
      <c r="M952" s="955" t="s">
        <v>6554</v>
      </c>
    </row>
    <row r="953" spans="1:13" ht="15" customHeight="1">
      <c r="A953" s="957" t="s">
        <v>9773</v>
      </c>
      <c r="B953" s="958" t="s">
        <v>9774</v>
      </c>
      <c r="C953" s="959"/>
      <c r="D953" s="959"/>
      <c r="E953" s="951" t="s">
        <v>9775</v>
      </c>
      <c r="F953" s="952" t="s">
        <v>9776</v>
      </c>
      <c r="G953" s="953" t="s">
        <v>5712</v>
      </c>
      <c r="H953" s="954">
        <v>81.756249999999994</v>
      </c>
      <c r="I953" s="954">
        <f>Tabla1[[#This Row],[PVP (SIN IVA)]]-(Tabla1[[#This Row],[PVP (SIN IVA)]]*0.4)</f>
        <v>49.053749999999994</v>
      </c>
      <c r="J953" s="960" t="s">
        <v>6567</v>
      </c>
      <c r="K953" s="951" t="str">
        <f>_xlfn.CONCAT(A953,F953,J953,)</f>
        <v>3001010-Q0001Conjunto del cuerpo del eje delanteroT1/T2</v>
      </c>
      <c r="L953" s="951"/>
      <c r="M953" s="955" t="s">
        <v>6554</v>
      </c>
    </row>
    <row r="954" spans="1:13" ht="15" customHeight="1">
      <c r="A954" s="948" t="s">
        <v>9777</v>
      </c>
      <c r="B954" s="949">
        <v>8435596612191</v>
      </c>
      <c r="C954" s="950"/>
      <c r="D954" s="950"/>
      <c r="E954" s="951" t="s">
        <v>9778</v>
      </c>
      <c r="F954" s="952" t="s">
        <v>9779</v>
      </c>
      <c r="G954" s="953" t="s">
        <v>5712</v>
      </c>
      <c r="H954" s="954">
        <v>22.707599999999999</v>
      </c>
      <c r="I954" s="954">
        <f>Tabla1[[#This Row],[PVP (SIN IVA)]]-(Tabla1[[#This Row],[PVP (SIN IVA)]]*0.4)</f>
        <v>13.624559999999999</v>
      </c>
      <c r="J954" s="951" t="s">
        <v>1936</v>
      </c>
      <c r="K954" s="951" t="s">
        <v>9780</v>
      </c>
      <c r="L954" s="951" t="s">
        <v>9781</v>
      </c>
      <c r="M954" s="955" t="s">
        <v>6554</v>
      </c>
    </row>
    <row r="955" spans="1:13" ht="15" customHeight="1">
      <c r="A955" s="948" t="s">
        <v>4604</v>
      </c>
      <c r="B955" s="949">
        <v>8435596609542</v>
      </c>
      <c r="C955" s="950"/>
      <c r="D955" s="950"/>
      <c r="E955" s="951" t="s">
        <v>9782</v>
      </c>
      <c r="F955" s="952" t="s">
        <v>9783</v>
      </c>
      <c r="G955" s="953" t="s">
        <v>5713</v>
      </c>
      <c r="H955" s="954">
        <v>369.43654094213332</v>
      </c>
      <c r="I955" s="954">
        <f>Tabla1[[#This Row],[PVP (SIN IVA)]]-(Tabla1[[#This Row],[PVP (SIN IVA)]]*0.4)</f>
        <v>221.66192456527997</v>
      </c>
      <c r="J955" s="951" t="s">
        <v>1936</v>
      </c>
      <c r="K955" s="951" t="s">
        <v>9784</v>
      </c>
      <c r="L955" s="951" t="s">
        <v>9785</v>
      </c>
      <c r="M955" s="955" t="s">
        <v>6554</v>
      </c>
    </row>
    <row r="956" spans="1:13" ht="15" customHeight="1">
      <c r="A956" s="948" t="s">
        <v>4092</v>
      </c>
      <c r="B956" s="949">
        <v>8435596604554</v>
      </c>
      <c r="C956" s="950"/>
      <c r="D956" s="950"/>
      <c r="E956" s="951" t="s">
        <v>4093</v>
      </c>
      <c r="F956" s="952" t="s">
        <v>4094</v>
      </c>
      <c r="G956" s="953" t="s">
        <v>5712</v>
      </c>
      <c r="H956" s="954">
        <v>26.699206109505113</v>
      </c>
      <c r="I956" s="954">
        <f>Tabla1[[#This Row],[PVP (SIN IVA)]]-(Tabla1[[#This Row],[PVP (SIN IVA)]]*0.4)</f>
        <v>16.019523665703069</v>
      </c>
      <c r="J956" s="951" t="s">
        <v>6702</v>
      </c>
      <c r="K956" s="951" t="s">
        <v>9786</v>
      </c>
      <c r="L956" s="951" t="s">
        <v>9787</v>
      </c>
      <c r="M956" s="955" t="s">
        <v>6554</v>
      </c>
    </row>
    <row r="957" spans="1:13" ht="15" customHeight="1">
      <c r="A957" s="957" t="s">
        <v>9788</v>
      </c>
      <c r="B957" s="958" t="s">
        <v>9789</v>
      </c>
      <c r="C957" s="959"/>
      <c r="D957" s="959"/>
      <c r="E957" s="951" t="s">
        <v>9790</v>
      </c>
      <c r="F957" s="952" t="s">
        <v>9791</v>
      </c>
      <c r="G957" s="953" t="s">
        <v>5713</v>
      </c>
      <c r="H957" s="954">
        <v>21.113750000000003</v>
      </c>
      <c r="I957" s="954">
        <f>Tabla1[[#This Row],[PVP (SIN IVA)]]-(Tabla1[[#This Row],[PVP (SIN IVA)]]*0.4)</f>
        <v>12.668250000000002</v>
      </c>
      <c r="J957" s="960" t="s">
        <v>6567</v>
      </c>
      <c r="K957" s="951" t="str">
        <f>_xlfn.CONCAT(A957,F957,J957,)</f>
        <v>3508010-Q0001Conjunto del mecanismo de control del freno de estacionamientoT1/T2</v>
      </c>
      <c r="L957" s="951"/>
      <c r="M957" s="955" t="s">
        <v>6554</v>
      </c>
    </row>
    <row r="958" spans="1:13" ht="15" customHeight="1">
      <c r="A958" s="957" t="s">
        <v>9792</v>
      </c>
      <c r="B958" s="958" t="s">
        <v>9793</v>
      </c>
      <c r="C958" s="959"/>
      <c r="D958" s="959"/>
      <c r="E958" s="951" t="s">
        <v>9794</v>
      </c>
      <c r="F958" s="952" t="s">
        <v>9795</v>
      </c>
      <c r="G958" s="953" t="s">
        <v>5713</v>
      </c>
      <c r="H958" s="954">
        <v>197.58025000000001</v>
      </c>
      <c r="I958" s="954">
        <f>Tabla1[[#This Row],[PVP (SIN IVA)]]-(Tabla1[[#This Row],[PVP (SIN IVA)]]*0.4)</f>
        <v>118.54814999999999</v>
      </c>
      <c r="J958" s="960" t="s">
        <v>6567</v>
      </c>
      <c r="K958" s="951" t="str">
        <f>_xlfn.CONCAT(A958,F958,J958,)</f>
        <v>3401011-Q0001Conjunto del mecanismo de direcciónT1/T2</v>
      </c>
      <c r="L958" s="951"/>
      <c r="M958" s="955" t="s">
        <v>6554</v>
      </c>
    </row>
    <row r="959" spans="1:13" ht="15" customHeight="1">
      <c r="A959" s="948" t="s">
        <v>2619</v>
      </c>
      <c r="B959" s="949">
        <v>8435596607975</v>
      </c>
      <c r="C959" s="950"/>
      <c r="D959" s="950"/>
      <c r="E959" s="951" t="s">
        <v>2618</v>
      </c>
      <c r="F959" s="952" t="s">
        <v>4887</v>
      </c>
      <c r="G959" s="953" t="s">
        <v>5712</v>
      </c>
      <c r="H959" s="954">
        <v>125.24994</v>
      </c>
      <c r="I959" s="954">
        <f>Tabla1[[#This Row],[PVP (SIN IVA)]]-(Tabla1[[#This Row],[PVP (SIN IVA)]]*0.4)</f>
        <v>75.149963999999997</v>
      </c>
      <c r="J959" s="951" t="s">
        <v>6560</v>
      </c>
      <c r="K959" s="951" t="s">
        <v>9796</v>
      </c>
      <c r="L959" s="951" t="s">
        <v>9797</v>
      </c>
      <c r="M959" s="955" t="s">
        <v>6554</v>
      </c>
    </row>
    <row r="960" spans="1:13" ht="15" customHeight="1">
      <c r="A960" s="948" t="s">
        <v>9798</v>
      </c>
      <c r="B960" s="949">
        <v>8435596604462</v>
      </c>
      <c r="C960" s="950"/>
      <c r="D960" s="950"/>
      <c r="E960" s="951" t="s">
        <v>2618</v>
      </c>
      <c r="F960" s="952" t="s">
        <v>4887</v>
      </c>
      <c r="G960" s="953" t="s">
        <v>5712</v>
      </c>
      <c r="H960" s="954">
        <v>125.24994</v>
      </c>
      <c r="I960" s="954">
        <f>Tabla1[[#This Row],[PVP (SIN IVA)]]-(Tabla1[[#This Row],[PVP (SIN IVA)]]*0.4)</f>
        <v>75.149963999999997</v>
      </c>
      <c r="J960" s="951" t="s">
        <v>6702</v>
      </c>
      <c r="K960" s="951" t="s">
        <v>9799</v>
      </c>
      <c r="L960" s="951" t="s">
        <v>9800</v>
      </c>
      <c r="M960" s="955" t="s">
        <v>6554</v>
      </c>
    </row>
    <row r="961" spans="1:13" ht="15" customHeight="1">
      <c r="A961" s="957" t="s">
        <v>9801</v>
      </c>
      <c r="B961" s="958" t="s">
        <v>9802</v>
      </c>
      <c r="C961" s="959"/>
      <c r="D961" s="959"/>
      <c r="E961" s="951" t="s">
        <v>9803</v>
      </c>
      <c r="F961" s="952" t="s">
        <v>9804</v>
      </c>
      <c r="G961" s="953" t="s">
        <v>5712</v>
      </c>
      <c r="H961" s="954">
        <v>49.180750000000003</v>
      </c>
      <c r="I961" s="954">
        <f>Tabla1[[#This Row],[PVP (SIN IVA)]]-(Tabla1[[#This Row],[PVP (SIN IVA)]]*0.4)</f>
        <v>29.50845</v>
      </c>
      <c r="J961" s="960" t="s">
        <v>6567</v>
      </c>
      <c r="K961" s="951" t="str">
        <f>_xlfn.CONCAT(A961,F961,J961,)</f>
        <v>6102200S1-Q0001Conjunto del panel de la puerta derechaT1/T2</v>
      </c>
      <c r="L961" s="951"/>
      <c r="M961" s="955" t="s">
        <v>6554</v>
      </c>
    </row>
    <row r="962" spans="1:13" ht="15" customHeight="1">
      <c r="A962" s="957" t="s">
        <v>9805</v>
      </c>
      <c r="B962" s="958" t="s">
        <v>9806</v>
      </c>
      <c r="C962" s="959"/>
      <c r="D962" s="959"/>
      <c r="E962" s="951" t="s">
        <v>9807</v>
      </c>
      <c r="F962" s="952" t="s">
        <v>9808</v>
      </c>
      <c r="G962" s="953" t="s">
        <v>5712</v>
      </c>
      <c r="H962" s="954">
        <v>49.180750000000003</v>
      </c>
      <c r="I962" s="954">
        <f>Tabla1[[#This Row],[PVP (SIN IVA)]]-(Tabla1[[#This Row],[PVP (SIN IVA)]]*0.4)</f>
        <v>29.50845</v>
      </c>
      <c r="J962" s="960" t="s">
        <v>6567</v>
      </c>
      <c r="K962" s="951" t="str">
        <f>_xlfn.CONCAT(A962,F962,J962,)</f>
        <v>6102100S1-Q0001Conjunto del panel de la puerta izquierdaT1/T2</v>
      </c>
      <c r="L962" s="951"/>
      <c r="M962" s="955" t="s">
        <v>6554</v>
      </c>
    </row>
    <row r="963" spans="1:13" ht="15" customHeight="1">
      <c r="A963" s="948" t="s">
        <v>2452</v>
      </c>
      <c r="B963" s="949">
        <v>8435596608262</v>
      </c>
      <c r="C963" s="950"/>
      <c r="D963" s="950"/>
      <c r="E963" s="951" t="s">
        <v>9809</v>
      </c>
      <c r="F963" s="952" t="s">
        <v>9810</v>
      </c>
      <c r="G963" s="953" t="s">
        <v>5712</v>
      </c>
      <c r="H963" s="954">
        <v>92.335073585751161</v>
      </c>
      <c r="I963" s="954">
        <f>Tabla1[[#This Row],[PVP (SIN IVA)]]-(Tabla1[[#This Row],[PVP (SIN IVA)]]*0.4)</f>
        <v>55.401044151450698</v>
      </c>
      <c r="J963" s="951" t="s">
        <v>6560</v>
      </c>
      <c r="K963" s="951" t="s">
        <v>9811</v>
      </c>
      <c r="L963" s="951" t="s">
        <v>9812</v>
      </c>
      <c r="M963" s="955" t="s">
        <v>6554</v>
      </c>
    </row>
    <row r="964" spans="1:13" ht="15" customHeight="1">
      <c r="A964" s="948" t="s">
        <v>2450</v>
      </c>
      <c r="B964" s="949">
        <v>8435596608286</v>
      </c>
      <c r="C964" s="950"/>
      <c r="D964" s="950"/>
      <c r="E964" s="951" t="s">
        <v>9813</v>
      </c>
      <c r="F964" s="952" t="s">
        <v>9814</v>
      </c>
      <c r="G964" s="953" t="s">
        <v>5712</v>
      </c>
      <c r="H964" s="954">
        <v>53.015353254976844</v>
      </c>
      <c r="I964" s="954">
        <f>Tabla1[[#This Row],[PVP (SIN IVA)]]-(Tabla1[[#This Row],[PVP (SIN IVA)]]*0.4)</f>
        <v>31.809211952986104</v>
      </c>
      <c r="J964" s="951" t="s">
        <v>6560</v>
      </c>
      <c r="K964" s="951" t="s">
        <v>9815</v>
      </c>
      <c r="L964" s="951" t="s">
        <v>9816</v>
      </c>
      <c r="M964" s="955" t="s">
        <v>6554</v>
      </c>
    </row>
    <row r="965" spans="1:13" ht="15" customHeight="1">
      <c r="A965" s="948" t="s">
        <v>2451</v>
      </c>
      <c r="B965" s="949">
        <v>8435596608279</v>
      </c>
      <c r="C965" s="950"/>
      <c r="D965" s="950"/>
      <c r="E965" s="951" t="s">
        <v>9817</v>
      </c>
      <c r="F965" s="952" t="s">
        <v>9818</v>
      </c>
      <c r="G965" s="953" t="s">
        <v>5712</v>
      </c>
      <c r="H965" s="954">
        <v>66.269191568721055</v>
      </c>
      <c r="I965" s="954">
        <f>Tabla1[[#This Row],[PVP (SIN IVA)]]-(Tabla1[[#This Row],[PVP (SIN IVA)]]*0.4)</f>
        <v>39.761514941232633</v>
      </c>
      <c r="J965" s="951" t="s">
        <v>6560</v>
      </c>
      <c r="K965" s="951" t="s">
        <v>9819</v>
      </c>
      <c r="L965" s="951" t="s">
        <v>9820</v>
      </c>
      <c r="M965" s="955" t="s">
        <v>6554</v>
      </c>
    </row>
    <row r="966" spans="1:13" ht="15" customHeight="1">
      <c r="A966" s="957" t="s">
        <v>9821</v>
      </c>
      <c r="B966" s="958" t="s">
        <v>9822</v>
      </c>
      <c r="C966" s="959"/>
      <c r="D966" s="959"/>
      <c r="E966" s="951" t="s">
        <v>9823</v>
      </c>
      <c r="F966" s="952" t="s">
        <v>9824</v>
      </c>
      <c r="G966" s="953" t="s">
        <v>5712</v>
      </c>
      <c r="H966" s="954">
        <v>164.05225000000002</v>
      </c>
      <c r="I966" s="954">
        <f>Tabla1[[#This Row],[PVP (SIN IVA)]]-(Tabla1[[#This Row],[PVP (SIN IVA)]]*0.4)</f>
        <v>98.431350000000009</v>
      </c>
      <c r="J966" s="951" t="s">
        <v>6629</v>
      </c>
      <c r="K966" s="951" t="str">
        <f t="shared" ref="K966:K976" si="13">_xlfn.CONCAT(A966,F966,J966,)</f>
        <v>5401722Z1-Q0001-DYConjunto del panel interior del lado derechoT1</v>
      </c>
      <c r="L966" s="951"/>
      <c r="M966" s="955" t="s">
        <v>6554</v>
      </c>
    </row>
    <row r="967" spans="1:13" ht="15" customHeight="1">
      <c r="A967" s="957" t="s">
        <v>9825</v>
      </c>
      <c r="B967" s="958" t="s">
        <v>9826</v>
      </c>
      <c r="C967" s="959"/>
      <c r="D967" s="959"/>
      <c r="E967" s="951" t="s">
        <v>9823</v>
      </c>
      <c r="F967" s="952" t="s">
        <v>9824</v>
      </c>
      <c r="G967" s="953" t="s">
        <v>5712</v>
      </c>
      <c r="H967" s="954">
        <v>184.72149999999999</v>
      </c>
      <c r="I967" s="954">
        <f>Tabla1[[#This Row],[PVP (SIN IVA)]]-(Tabla1[[#This Row],[PVP (SIN IVA)]]*0.4)</f>
        <v>110.8329</v>
      </c>
      <c r="J967" s="951" t="s">
        <v>6602</v>
      </c>
      <c r="K967" s="951" t="str">
        <f t="shared" si="13"/>
        <v>5401722Z1-Q0006-DYConjunto del panel interior del lado derechoT2</v>
      </c>
      <c r="L967" s="951"/>
      <c r="M967" s="955" t="s">
        <v>6554</v>
      </c>
    </row>
    <row r="968" spans="1:13" ht="15" customHeight="1">
      <c r="A968" s="957" t="s">
        <v>9827</v>
      </c>
      <c r="B968" s="958" t="s">
        <v>9828</v>
      </c>
      <c r="C968" s="959"/>
      <c r="D968" s="959"/>
      <c r="E968" s="951" t="s">
        <v>9829</v>
      </c>
      <c r="F968" s="952" t="s">
        <v>9830</v>
      </c>
      <c r="G968" s="953" t="s">
        <v>5712</v>
      </c>
      <c r="H968" s="954">
        <v>203.96199999999999</v>
      </c>
      <c r="I968" s="954">
        <f>Tabla1[[#This Row],[PVP (SIN IVA)]]-(Tabla1[[#This Row],[PVP (SIN IVA)]]*0.4)</f>
        <v>122.37719999999999</v>
      </c>
      <c r="J968" s="951" t="s">
        <v>6629</v>
      </c>
      <c r="K968" s="951" t="str">
        <f t="shared" si="13"/>
        <v>5401711Z1-Q0001-DYConjunto del panel interior del lado izquierdoT1</v>
      </c>
      <c r="L968" s="951"/>
      <c r="M968" s="955" t="s">
        <v>6554</v>
      </c>
    </row>
    <row r="969" spans="1:13" ht="15" customHeight="1">
      <c r="A969" s="957" t="s">
        <v>9831</v>
      </c>
      <c r="B969" s="958" t="s">
        <v>9832</v>
      </c>
      <c r="C969" s="959"/>
      <c r="D969" s="959"/>
      <c r="E969" s="951" t="s">
        <v>9829</v>
      </c>
      <c r="F969" s="952" t="s">
        <v>9830</v>
      </c>
      <c r="G969" s="953" t="s">
        <v>5712</v>
      </c>
      <c r="H969" s="954">
        <v>132.23874999999998</v>
      </c>
      <c r="I969" s="954">
        <f>Tabla1[[#This Row],[PVP (SIN IVA)]]-(Tabla1[[#This Row],[PVP (SIN IVA)]]*0.4)</f>
        <v>79.343249999999983</v>
      </c>
      <c r="J969" s="951" t="s">
        <v>6602</v>
      </c>
      <c r="K969" s="951" t="str">
        <f t="shared" si="13"/>
        <v>5401711Z1-Q0006-DYConjunto del panel interior del lado izquierdoT2</v>
      </c>
      <c r="L969" s="951"/>
      <c r="M969" s="955" t="s">
        <v>6554</v>
      </c>
    </row>
    <row r="970" spans="1:13" ht="15" customHeight="1">
      <c r="A970" s="957" t="s">
        <v>9833</v>
      </c>
      <c r="B970" s="958" t="s">
        <v>9834</v>
      </c>
      <c r="C970" s="959"/>
      <c r="D970" s="959"/>
      <c r="E970" s="951" t="s">
        <v>9835</v>
      </c>
      <c r="F970" s="952" t="s">
        <v>9836</v>
      </c>
      <c r="G970" s="953" t="s">
        <v>5712</v>
      </c>
      <c r="H970" s="954">
        <v>10.541</v>
      </c>
      <c r="I970" s="954">
        <f>Tabla1[[#This Row],[PVP (SIN IVA)]]-(Tabla1[[#This Row],[PVP (SIN IVA)]]*0.4)</f>
        <v>6.3246000000000002</v>
      </c>
      <c r="J970" s="960" t="s">
        <v>6567</v>
      </c>
      <c r="K970" s="951" t="str">
        <f t="shared" si="13"/>
        <v>5402120S1-Q0001Conjunto del panel interior del pilar derecho AT1/T2</v>
      </c>
      <c r="L970" s="951"/>
      <c r="M970" s="955" t="s">
        <v>6554</v>
      </c>
    </row>
    <row r="971" spans="1:13" ht="15" customHeight="1">
      <c r="A971" s="957" t="s">
        <v>9837</v>
      </c>
      <c r="B971" s="958" t="s">
        <v>9838</v>
      </c>
      <c r="C971" s="959"/>
      <c r="D971" s="959"/>
      <c r="E971" s="951" t="s">
        <v>9839</v>
      </c>
      <c r="F971" s="952" t="s">
        <v>9840</v>
      </c>
      <c r="G971" s="953" t="s">
        <v>5712</v>
      </c>
      <c r="H971" s="954">
        <v>10.541</v>
      </c>
      <c r="I971" s="954">
        <f>Tabla1[[#This Row],[PVP (SIN IVA)]]-(Tabla1[[#This Row],[PVP (SIN IVA)]]*0.4)</f>
        <v>6.3246000000000002</v>
      </c>
      <c r="J971" s="960" t="s">
        <v>6567</v>
      </c>
      <c r="K971" s="951" t="str">
        <f t="shared" si="13"/>
        <v>5402110S1-Q0001Conjunto del panel interior del pilar izquierdo AT1/T2</v>
      </c>
      <c r="L971" s="951"/>
      <c r="M971" s="955" t="s">
        <v>6554</v>
      </c>
    </row>
    <row r="972" spans="1:13" ht="15" customHeight="1">
      <c r="A972" s="957" t="s">
        <v>9841</v>
      </c>
      <c r="B972" s="958" t="s">
        <v>9842</v>
      </c>
      <c r="C972" s="959"/>
      <c r="D972" s="959"/>
      <c r="E972" s="951" t="s">
        <v>9843</v>
      </c>
      <c r="F972" s="952" t="s">
        <v>9844</v>
      </c>
      <c r="G972" s="953" t="s">
        <v>5712</v>
      </c>
      <c r="H972" s="954">
        <v>166.81449999999998</v>
      </c>
      <c r="I972" s="954">
        <f>Tabla1[[#This Row],[PVP (SIN IVA)]]-(Tabla1[[#This Row],[PVP (SIN IVA)]]*0.4)</f>
        <v>100.08869999999999</v>
      </c>
      <c r="J972" s="951" t="s">
        <v>6629</v>
      </c>
      <c r="K972" s="951" t="str">
        <f t="shared" si="13"/>
        <v>5010060GD-Q0004-DYConjunto del panel interior del umbral de la puerta derechaT1</v>
      </c>
      <c r="L972" s="951"/>
      <c r="M972" s="955" t="s">
        <v>6554</v>
      </c>
    </row>
    <row r="973" spans="1:13" ht="15" customHeight="1">
      <c r="A973" s="957" t="s">
        <v>9845</v>
      </c>
      <c r="B973" s="958" t="s">
        <v>9846</v>
      </c>
      <c r="C973" s="959"/>
      <c r="D973" s="959"/>
      <c r="E973" s="951" t="s">
        <v>9847</v>
      </c>
      <c r="F973" s="952" t="s">
        <v>9848</v>
      </c>
      <c r="G973" s="953" t="s">
        <v>5712</v>
      </c>
      <c r="H973" s="954">
        <v>154.71775</v>
      </c>
      <c r="I973" s="954">
        <f>Tabla1[[#This Row],[PVP (SIN IVA)]]-(Tabla1[[#This Row],[PVP (SIN IVA)]]*0.4)</f>
        <v>92.830649999999991</v>
      </c>
      <c r="J973" s="951" t="s">
        <v>6629</v>
      </c>
      <c r="K973" s="951" t="str">
        <f t="shared" si="13"/>
        <v>5010050-Q0001-DYConjunto del panel interior del umbral de la puerta izquierdaT1</v>
      </c>
      <c r="L973" s="951"/>
      <c r="M973" s="955" t="s">
        <v>6554</v>
      </c>
    </row>
    <row r="974" spans="1:13" ht="15" customHeight="1">
      <c r="A974" s="957" t="s">
        <v>9849</v>
      </c>
      <c r="B974" s="958" t="s">
        <v>9850</v>
      </c>
      <c r="C974" s="959"/>
      <c r="D974" s="959"/>
      <c r="E974" s="951" t="s">
        <v>9847</v>
      </c>
      <c r="F974" s="952" t="s">
        <v>9848</v>
      </c>
      <c r="G974" s="953" t="s">
        <v>5712</v>
      </c>
      <c r="H974" s="954">
        <v>203.80324999999999</v>
      </c>
      <c r="I974" s="954">
        <f>Tabla1[[#This Row],[PVP (SIN IVA)]]-(Tabla1[[#This Row],[PVP (SIN IVA)]]*0.4)</f>
        <v>122.28194999999999</v>
      </c>
      <c r="J974" s="951" t="s">
        <v>6602</v>
      </c>
      <c r="K974" s="951" t="str">
        <f t="shared" si="13"/>
        <v>5010050-Q0006-DYConjunto del panel interior del umbral de la puerta izquierdaT2</v>
      </c>
      <c r="L974" s="951"/>
      <c r="M974" s="955" t="s">
        <v>6554</v>
      </c>
    </row>
    <row r="975" spans="1:13" ht="15" customHeight="1">
      <c r="A975" s="957" t="s">
        <v>9851</v>
      </c>
      <c r="B975" s="958" t="s">
        <v>9852</v>
      </c>
      <c r="C975" s="959"/>
      <c r="D975" s="959"/>
      <c r="E975" s="951" t="s">
        <v>9853</v>
      </c>
      <c r="F975" s="952" t="s">
        <v>9854</v>
      </c>
      <c r="G975" s="953" t="s">
        <v>5712</v>
      </c>
      <c r="H975" s="954">
        <v>26.193749999999998</v>
      </c>
      <c r="I975" s="954">
        <f>Tabla1[[#This Row],[PVP (SIN IVA)]]-(Tabla1[[#This Row],[PVP (SIN IVA)]]*0.4)</f>
        <v>15.716249999999999</v>
      </c>
      <c r="J975" s="951" t="s">
        <v>6567</v>
      </c>
      <c r="K975" s="951" t="str">
        <f t="shared" si="13"/>
        <v>5401732Z1-Q0001-DYConjunto del panel interior superior del pilar A derechoT1/T2</v>
      </c>
      <c r="L975" s="951"/>
      <c r="M975" s="955" t="s">
        <v>6554</v>
      </c>
    </row>
    <row r="976" spans="1:13" ht="15" customHeight="1">
      <c r="A976" s="957" t="s">
        <v>9855</v>
      </c>
      <c r="B976" s="958" t="s">
        <v>9856</v>
      </c>
      <c r="C976" s="959"/>
      <c r="D976" s="959"/>
      <c r="E976" s="951" t="s">
        <v>9857</v>
      </c>
      <c r="F976" s="952" t="s">
        <v>9858</v>
      </c>
      <c r="G976" s="953" t="s">
        <v>5712</v>
      </c>
      <c r="H976" s="954">
        <v>25.971499999999999</v>
      </c>
      <c r="I976" s="954">
        <f>Tabla1[[#This Row],[PVP (SIN IVA)]]-(Tabla1[[#This Row],[PVP (SIN IVA)]]*0.4)</f>
        <v>15.582899999999999</v>
      </c>
      <c r="J976" s="951" t="s">
        <v>6567</v>
      </c>
      <c r="K976" s="951" t="str">
        <f t="shared" si="13"/>
        <v>5401731Z1-Q0001-DYConjunto del panel interior superior del pilar A izquierdoT1/T2</v>
      </c>
      <c r="L976" s="951"/>
      <c r="M976" s="955" t="s">
        <v>6554</v>
      </c>
    </row>
    <row r="977" spans="1:13" ht="15" customHeight="1">
      <c r="A977" s="948" t="s">
        <v>9859</v>
      </c>
      <c r="B977" s="949">
        <v>8435596608804</v>
      </c>
      <c r="C977" s="950"/>
      <c r="D977" s="950"/>
      <c r="E977" s="951" t="s">
        <v>9860</v>
      </c>
      <c r="F977" s="952" t="s">
        <v>9861</v>
      </c>
      <c r="G977" s="953" t="s">
        <v>7221</v>
      </c>
      <c r="H977" s="954">
        <v>15910.560000000001</v>
      </c>
      <c r="I977" s="954">
        <f>Tabla1[[#This Row],[PVP (SIN IVA)]]-(Tabla1[[#This Row],[PVP (SIN IVA)]]*0.4)</f>
        <v>9546.3359999999993</v>
      </c>
      <c r="J977" s="951" t="s">
        <v>1936</v>
      </c>
      <c r="K977" s="951" t="s">
        <v>9862</v>
      </c>
      <c r="L977" s="951" t="s">
        <v>9863</v>
      </c>
      <c r="M977" s="955" t="s">
        <v>6554</v>
      </c>
    </row>
    <row r="978" spans="1:13" ht="15" customHeight="1">
      <c r="A978" s="957" t="s">
        <v>9864</v>
      </c>
      <c r="B978" s="958" t="s">
        <v>9865</v>
      </c>
      <c r="C978" s="959"/>
      <c r="D978" s="959"/>
      <c r="E978" s="951" t="s">
        <v>9866</v>
      </c>
      <c r="F978" s="952" t="s">
        <v>9867</v>
      </c>
      <c r="G978" s="953" t="s">
        <v>5713</v>
      </c>
      <c r="H978" s="954">
        <v>38.830249999999999</v>
      </c>
      <c r="I978" s="954">
        <f>Tabla1[[#This Row],[PVP (SIN IVA)]]-(Tabla1[[#This Row],[PVP (SIN IVA)]]*0.4)</f>
        <v>23.29815</v>
      </c>
      <c r="J978" s="960" t="s">
        <v>6567</v>
      </c>
      <c r="K978" s="951" t="str">
        <f>_xlfn.CONCAT(A978,F978,J978,)</f>
        <v>3504010-Q0001Conjunto del pedal de frenoT1/T2</v>
      </c>
      <c r="L978" s="951"/>
      <c r="M978" s="955" t="s">
        <v>6554</v>
      </c>
    </row>
    <row r="979" spans="1:13" ht="15" customHeight="1">
      <c r="A979" s="948" t="s">
        <v>4719</v>
      </c>
      <c r="B979" s="949">
        <v>8435596611392</v>
      </c>
      <c r="C979" s="950"/>
      <c r="D979" s="950"/>
      <c r="E979" s="951" t="s">
        <v>9868</v>
      </c>
      <c r="F979" s="952" t="s">
        <v>9869</v>
      </c>
      <c r="G979" s="953" t="s">
        <v>5713</v>
      </c>
      <c r="H979" s="954">
        <v>108.0416020266</v>
      </c>
      <c r="I979" s="954">
        <f>Tabla1[[#This Row],[PVP (SIN IVA)]]-(Tabla1[[#This Row],[PVP (SIN IVA)]]*0.4)</f>
        <v>64.824961215960002</v>
      </c>
      <c r="J979" s="951" t="s">
        <v>1936</v>
      </c>
      <c r="K979" s="951" t="s">
        <v>9870</v>
      </c>
      <c r="L979" s="951" t="s">
        <v>9871</v>
      </c>
      <c r="M979" s="955" t="s">
        <v>6554</v>
      </c>
    </row>
    <row r="980" spans="1:13" ht="15" customHeight="1">
      <c r="A980" s="948" t="s">
        <v>9872</v>
      </c>
      <c r="B980" s="949">
        <v>8435596611217</v>
      </c>
      <c r="C980" s="950"/>
      <c r="D980" s="950"/>
      <c r="E980" s="951" t="s">
        <v>9873</v>
      </c>
      <c r="F980" s="952" t="s">
        <v>9874</v>
      </c>
      <c r="G980" s="953" t="s">
        <v>5713</v>
      </c>
      <c r="H980" s="954">
        <v>76.2</v>
      </c>
      <c r="I980" s="954">
        <f>Tabla1[[#This Row],[PVP (SIN IVA)]]-(Tabla1[[#This Row],[PVP (SIN IVA)]]*0.4)</f>
        <v>45.72</v>
      </c>
      <c r="J980" s="951" t="s">
        <v>1936</v>
      </c>
      <c r="K980" s="951" t="s">
        <v>9875</v>
      </c>
      <c r="L980" s="951" t="s">
        <v>9876</v>
      </c>
      <c r="M980" s="955" t="s">
        <v>6554</v>
      </c>
    </row>
    <row r="981" spans="1:13" ht="15" customHeight="1">
      <c r="A981" s="948" t="s">
        <v>4537</v>
      </c>
      <c r="B981" s="949">
        <v>8435596611224</v>
      </c>
      <c r="C981" s="950"/>
      <c r="D981" s="950"/>
      <c r="E981" s="951" t="s">
        <v>9873</v>
      </c>
      <c r="F981" s="952" t="s">
        <v>9874</v>
      </c>
      <c r="G981" s="953" t="s">
        <v>5713</v>
      </c>
      <c r="H981" s="954">
        <v>88.550749999999994</v>
      </c>
      <c r="I981" s="954">
        <f>Tabla1[[#This Row],[PVP (SIN IVA)]]-(Tabla1[[#This Row],[PVP (SIN IVA)]]*0.4)</f>
        <v>53.130449999999996</v>
      </c>
      <c r="J981" s="951" t="s">
        <v>1936</v>
      </c>
      <c r="K981" s="951" t="s">
        <v>9877</v>
      </c>
      <c r="L981" s="951" t="s">
        <v>9878</v>
      </c>
      <c r="M981" s="955" t="s">
        <v>6554</v>
      </c>
    </row>
    <row r="982" spans="1:13" ht="15" customHeight="1">
      <c r="A982" s="948" t="s">
        <v>9879</v>
      </c>
      <c r="B982" s="949">
        <v>8435596609900</v>
      </c>
      <c r="C982" s="950"/>
      <c r="D982" s="950"/>
      <c r="E982" s="951" t="s">
        <v>9880</v>
      </c>
      <c r="F982" s="952" t="s">
        <v>9881</v>
      </c>
      <c r="G982" s="953" t="s">
        <v>5713</v>
      </c>
      <c r="H982" s="954">
        <v>228.6</v>
      </c>
      <c r="I982" s="954">
        <f>Tabla1[[#This Row],[PVP (SIN IVA)]]-(Tabla1[[#This Row],[PVP (SIN IVA)]]*0.4)</f>
        <v>137.16</v>
      </c>
      <c r="J982" s="951" t="s">
        <v>1936</v>
      </c>
      <c r="K982" s="951" t="s">
        <v>9882</v>
      </c>
      <c r="L982" s="951" t="s">
        <v>9883</v>
      </c>
      <c r="M982" s="955" t="s">
        <v>6554</v>
      </c>
    </row>
    <row r="983" spans="1:13" ht="15" customHeight="1">
      <c r="A983" s="948" t="s">
        <v>9884</v>
      </c>
      <c r="B983" s="949">
        <v>8435596609894</v>
      </c>
      <c r="C983" s="950"/>
      <c r="D983" s="950"/>
      <c r="E983" s="951" t="s">
        <v>9880</v>
      </c>
      <c r="F983" s="952" t="s">
        <v>9881</v>
      </c>
      <c r="G983" s="953" t="s">
        <v>5713</v>
      </c>
      <c r="H983" s="954">
        <v>228.6</v>
      </c>
      <c r="I983" s="954">
        <f>Tabla1[[#This Row],[PVP (SIN IVA)]]-(Tabla1[[#This Row],[PVP (SIN IVA)]]*0.4)</f>
        <v>137.16</v>
      </c>
      <c r="J983" s="951" t="s">
        <v>1936</v>
      </c>
      <c r="K983" s="951" t="s">
        <v>9885</v>
      </c>
      <c r="L983" s="951" t="s">
        <v>9886</v>
      </c>
      <c r="M983" s="955" t="s">
        <v>6554</v>
      </c>
    </row>
    <row r="984" spans="1:13" ht="15" customHeight="1">
      <c r="A984" s="948" t="s">
        <v>9887</v>
      </c>
      <c r="B984" s="949">
        <v>8435596609917</v>
      </c>
      <c r="C984" s="950"/>
      <c r="D984" s="950"/>
      <c r="E984" s="951" t="s">
        <v>9888</v>
      </c>
      <c r="F984" s="952" t="s">
        <v>9889</v>
      </c>
      <c r="G984" s="953" t="s">
        <v>5713</v>
      </c>
      <c r="H984" s="954">
        <v>228.6</v>
      </c>
      <c r="I984" s="954">
        <f>Tabla1[[#This Row],[PVP (SIN IVA)]]-(Tabla1[[#This Row],[PVP (SIN IVA)]]*0.4)</f>
        <v>137.16</v>
      </c>
      <c r="J984" s="951" t="s">
        <v>1936</v>
      </c>
      <c r="K984" s="951" t="s">
        <v>9890</v>
      </c>
      <c r="L984" s="951" t="s">
        <v>9891</v>
      </c>
      <c r="M984" s="955" t="s">
        <v>6554</v>
      </c>
    </row>
    <row r="985" spans="1:13" ht="15" customHeight="1">
      <c r="A985" s="948" t="s">
        <v>4605</v>
      </c>
      <c r="B985" s="949">
        <v>8435596611545</v>
      </c>
      <c r="C985" s="950"/>
      <c r="D985" s="950"/>
      <c r="E985" s="951" t="s">
        <v>9892</v>
      </c>
      <c r="F985" s="952" t="s">
        <v>5568</v>
      </c>
      <c r="G985" s="953" t="s">
        <v>6645</v>
      </c>
      <c r="H985" s="954">
        <v>64.482575857425005</v>
      </c>
      <c r="I985" s="954">
        <f>Tabla1[[#This Row],[PVP (SIN IVA)]]-(Tabla1[[#This Row],[PVP (SIN IVA)]]*0.4)</f>
        <v>38.689545514455006</v>
      </c>
      <c r="J985" s="951" t="s">
        <v>1936</v>
      </c>
      <c r="K985" s="951" t="s">
        <v>9893</v>
      </c>
      <c r="L985" s="951" t="s">
        <v>9894</v>
      </c>
      <c r="M985" s="955" t="s">
        <v>6554</v>
      </c>
    </row>
    <row r="986" spans="1:13" ht="15" customHeight="1">
      <c r="A986" s="948" t="s">
        <v>9895</v>
      </c>
      <c r="B986" s="949">
        <v>8435596610814</v>
      </c>
      <c r="C986" s="950"/>
      <c r="D986" s="950"/>
      <c r="E986" s="951" t="s">
        <v>9896</v>
      </c>
      <c r="F986" s="952" t="s">
        <v>9897</v>
      </c>
      <c r="G986" s="953" t="s">
        <v>5712</v>
      </c>
      <c r="H986" s="954">
        <v>90.503863106085007</v>
      </c>
      <c r="I986" s="954">
        <f>Tabla1[[#This Row],[PVP (SIN IVA)]]-(Tabla1[[#This Row],[PVP (SIN IVA)]]*0.4)</f>
        <v>54.302317863651005</v>
      </c>
      <c r="J986" s="951" t="s">
        <v>1936</v>
      </c>
      <c r="K986" s="951" t="s">
        <v>9898</v>
      </c>
      <c r="L986" s="951" t="s">
        <v>9899</v>
      </c>
      <c r="M986" s="955" t="s">
        <v>6554</v>
      </c>
    </row>
    <row r="987" spans="1:13" ht="15" customHeight="1">
      <c r="A987" s="948" t="s">
        <v>9900</v>
      </c>
      <c r="B987" s="949">
        <v>8435596613617</v>
      </c>
      <c r="C987" s="950"/>
      <c r="D987" s="950"/>
      <c r="E987" s="951" t="s">
        <v>9901</v>
      </c>
      <c r="F987" s="952" t="s">
        <v>9902</v>
      </c>
      <c r="G987" s="953" t="s">
        <v>5712</v>
      </c>
      <c r="H987" s="954">
        <v>7.62</v>
      </c>
      <c r="I987" s="954">
        <f>Tabla1[[#This Row],[PVP (SIN IVA)]]-(Tabla1[[#This Row],[PVP (SIN IVA)]]*0.4)</f>
        <v>4.5720000000000001</v>
      </c>
      <c r="J987" s="951" t="s">
        <v>1936</v>
      </c>
      <c r="K987" s="951" t="s">
        <v>9903</v>
      </c>
      <c r="L987" s="951" t="s">
        <v>9904</v>
      </c>
      <c r="M987" s="955" t="s">
        <v>6554</v>
      </c>
    </row>
    <row r="988" spans="1:13" ht="15" customHeight="1">
      <c r="A988" s="948" t="s">
        <v>9905</v>
      </c>
      <c r="B988" s="949">
        <v>8435596611422</v>
      </c>
      <c r="C988" s="950"/>
      <c r="D988" s="950"/>
      <c r="E988" s="951" t="s">
        <v>9906</v>
      </c>
      <c r="F988" s="952" t="s">
        <v>9907</v>
      </c>
      <c r="G988" s="953" t="s">
        <v>5712</v>
      </c>
      <c r="H988" s="954">
        <v>45.681900000000006</v>
      </c>
      <c r="I988" s="954">
        <f>Tabla1[[#This Row],[PVP (SIN IVA)]]-(Tabla1[[#This Row],[PVP (SIN IVA)]]*0.4)</f>
        <v>27.409140000000004</v>
      </c>
      <c r="J988" s="951" t="s">
        <v>1936</v>
      </c>
      <c r="K988" s="951" t="s">
        <v>9908</v>
      </c>
      <c r="L988" s="951" t="s">
        <v>9909</v>
      </c>
      <c r="M988" s="955" t="s">
        <v>6554</v>
      </c>
    </row>
    <row r="989" spans="1:13" ht="15" customHeight="1">
      <c r="A989" s="957" t="s">
        <v>9910</v>
      </c>
      <c r="B989" s="958" t="s">
        <v>9911</v>
      </c>
      <c r="C989" s="959"/>
      <c r="D989" s="959"/>
      <c r="E989" s="951" t="s">
        <v>9912</v>
      </c>
      <c r="F989" s="952" t="s">
        <v>9913</v>
      </c>
      <c r="G989" s="953" t="s">
        <v>5712</v>
      </c>
      <c r="H989" s="954">
        <v>38.480999999999995</v>
      </c>
      <c r="I989" s="954">
        <f>Tabla1[[#This Row],[PVP (SIN IVA)]]-(Tabla1[[#This Row],[PVP (SIN IVA)]]*0.4)</f>
        <v>23.088599999999996</v>
      </c>
      <c r="J989" s="960" t="s">
        <v>6567</v>
      </c>
      <c r="K989" s="951" t="str">
        <f>_xlfn.CONCAT(A989,F989,J989,)</f>
        <v>5305100S1-Q0001Conjunto del tablero del pasajeroT1/T2</v>
      </c>
      <c r="L989" s="951"/>
      <c r="M989" s="955" t="s">
        <v>6554</v>
      </c>
    </row>
    <row r="990" spans="1:13" ht="15" customHeight="1">
      <c r="A990" s="957" t="s">
        <v>9914</v>
      </c>
      <c r="B990" s="958" t="s">
        <v>9915</v>
      </c>
      <c r="C990" s="959"/>
      <c r="D990" s="959"/>
      <c r="E990" s="951" t="s">
        <v>9916</v>
      </c>
      <c r="F990" s="952" t="s">
        <v>9917</v>
      </c>
      <c r="G990" s="953" t="s">
        <v>5713</v>
      </c>
      <c r="H990" s="954">
        <v>38.163499999999999</v>
      </c>
      <c r="I990" s="954">
        <f>Tabla1[[#This Row],[PVP (SIN IVA)]]-(Tabla1[[#This Row],[PVP (SIN IVA)]]*0.4)</f>
        <v>22.898099999999999</v>
      </c>
      <c r="J990" s="960" t="s">
        <v>6629</v>
      </c>
      <c r="K990" s="951" t="str">
        <f>_xlfn.CONCAT(A990,F990,J990,)</f>
        <v>3401010A1-Q0004Conjunto del volanteT1</v>
      </c>
      <c r="L990" s="951"/>
      <c r="M990" s="955" t="s">
        <v>6554</v>
      </c>
    </row>
    <row r="991" spans="1:13" ht="15" customHeight="1">
      <c r="A991" s="957" t="s">
        <v>9918</v>
      </c>
      <c r="B991" s="958" t="s">
        <v>9919</v>
      </c>
      <c r="C991" s="959"/>
      <c r="D991" s="959"/>
      <c r="E991" s="951" t="s">
        <v>9916</v>
      </c>
      <c r="F991" s="952" t="s">
        <v>9917</v>
      </c>
      <c r="G991" s="953" t="s">
        <v>5713</v>
      </c>
      <c r="H991" s="954">
        <v>38.163499999999999</v>
      </c>
      <c r="I991" s="954">
        <f>Tabla1[[#This Row],[PVP (SIN IVA)]]-(Tabla1[[#This Row],[PVP (SIN IVA)]]*0.4)</f>
        <v>22.898099999999999</v>
      </c>
      <c r="J991" s="951" t="s">
        <v>6602</v>
      </c>
      <c r="K991" s="951" t="str">
        <f>_xlfn.CONCAT(A991,F991,J991,)</f>
        <v xml:space="preserve"> 3401010A1-Q0004Conjunto del volanteT2</v>
      </c>
      <c r="L991" s="951"/>
      <c r="M991" s="955" t="s">
        <v>6554</v>
      </c>
    </row>
    <row r="992" spans="1:13" ht="15" customHeight="1">
      <c r="A992" s="948" t="s">
        <v>9920</v>
      </c>
      <c r="B992" s="949">
        <v>8435596610975</v>
      </c>
      <c r="C992" s="950"/>
      <c r="D992" s="950"/>
      <c r="E992" s="951" t="s">
        <v>9921</v>
      </c>
      <c r="F992" s="952" t="s">
        <v>9922</v>
      </c>
      <c r="G992" s="953" t="s">
        <v>5713</v>
      </c>
      <c r="H992" s="954">
        <v>76.2</v>
      </c>
      <c r="I992" s="954">
        <f>Tabla1[[#This Row],[PVP (SIN IVA)]]-(Tabla1[[#This Row],[PVP (SIN IVA)]]*0.4)</f>
        <v>45.72</v>
      </c>
      <c r="J992" s="951" t="s">
        <v>1936</v>
      </c>
      <c r="K992" s="951" t="s">
        <v>9923</v>
      </c>
      <c r="L992" s="951" t="s">
        <v>9924</v>
      </c>
      <c r="M992" s="955" t="s">
        <v>6554</v>
      </c>
    </row>
    <row r="993" spans="1:13" ht="15" customHeight="1">
      <c r="A993" s="948" t="s">
        <v>4567</v>
      </c>
      <c r="B993" s="949">
        <v>8435596611453</v>
      </c>
      <c r="C993" s="950"/>
      <c r="D993" s="950"/>
      <c r="E993" s="951" t="s">
        <v>9925</v>
      </c>
      <c r="F993" s="952" t="s">
        <v>9926</v>
      </c>
      <c r="G993" s="953" t="s">
        <v>5712</v>
      </c>
      <c r="H993" s="954">
        <v>91.30276227600001</v>
      </c>
      <c r="I993" s="954">
        <f>Tabla1[[#This Row],[PVP (SIN IVA)]]-(Tabla1[[#This Row],[PVP (SIN IVA)]]*0.4)</f>
        <v>54.781657365600005</v>
      </c>
      <c r="J993" s="951" t="s">
        <v>1936</v>
      </c>
      <c r="K993" s="951" t="s">
        <v>9927</v>
      </c>
      <c r="L993" s="951" t="s">
        <v>9928</v>
      </c>
      <c r="M993" s="955" t="s">
        <v>6554</v>
      </c>
    </row>
    <row r="994" spans="1:13" ht="15" customHeight="1">
      <c r="A994" s="948" t="s">
        <v>3166</v>
      </c>
      <c r="B994" s="949">
        <v>8435596628970</v>
      </c>
      <c r="C994" s="950"/>
      <c r="D994" s="950"/>
      <c r="E994" s="951" t="s">
        <v>3167</v>
      </c>
      <c r="F994" s="952" t="s">
        <v>9929</v>
      </c>
      <c r="G994" s="953" t="s">
        <v>6645</v>
      </c>
      <c r="H994" s="954">
        <v>594.62654320987667</v>
      </c>
      <c r="I994" s="954">
        <f>Tabla1[[#This Row],[PVP (SIN IVA)]]-(Tabla1[[#This Row],[PVP (SIN IVA)]]*0.4)</f>
        <v>356.775925925926</v>
      </c>
      <c r="J994" s="951" t="s">
        <v>1938</v>
      </c>
      <c r="K994" s="951" t="s">
        <v>9930</v>
      </c>
      <c r="L994" s="951" t="s">
        <v>9931</v>
      </c>
      <c r="M994" s="955" t="s">
        <v>6554</v>
      </c>
    </row>
    <row r="995" spans="1:13" ht="15" customHeight="1">
      <c r="A995" s="948" t="s">
        <v>3170</v>
      </c>
      <c r="B995" s="949">
        <v>8435596628987</v>
      </c>
      <c r="C995" s="950"/>
      <c r="D995" s="950"/>
      <c r="E995" s="951" t="s">
        <v>3171</v>
      </c>
      <c r="F995" s="952" t="s">
        <v>9932</v>
      </c>
      <c r="G995" s="953" t="s">
        <v>6645</v>
      </c>
      <c r="H995" s="954">
        <v>112.0009448223734</v>
      </c>
      <c r="I995" s="954">
        <f>Tabla1[[#This Row],[PVP (SIN IVA)]]-(Tabla1[[#This Row],[PVP (SIN IVA)]]*0.4)</f>
        <v>67.200566893424039</v>
      </c>
      <c r="J995" s="951" t="s">
        <v>1938</v>
      </c>
      <c r="K995" s="951" t="s">
        <v>9933</v>
      </c>
      <c r="L995" s="951" t="s">
        <v>9934</v>
      </c>
      <c r="M995" s="955" t="s">
        <v>6554</v>
      </c>
    </row>
    <row r="996" spans="1:13" ht="15" customHeight="1">
      <c r="A996" s="948" t="s">
        <v>2851</v>
      </c>
      <c r="B996" s="949">
        <v>8435596607593</v>
      </c>
      <c r="C996" s="950"/>
      <c r="D996" s="950"/>
      <c r="E996" s="951" t="s">
        <v>9935</v>
      </c>
      <c r="F996" s="952" t="s">
        <v>9936</v>
      </c>
      <c r="G996" s="953" t="s">
        <v>6645</v>
      </c>
      <c r="H996" s="954">
        <v>397.94688000000002</v>
      </c>
      <c r="I996" s="954">
        <f>Tabla1[[#This Row],[PVP (SIN IVA)]]-(Tabla1[[#This Row],[PVP (SIN IVA)]]*0.4)</f>
        <v>238.76812799999999</v>
      </c>
      <c r="J996" s="951" t="s">
        <v>6560</v>
      </c>
      <c r="K996" s="951" t="s">
        <v>9937</v>
      </c>
      <c r="L996" s="951" t="s">
        <v>9938</v>
      </c>
      <c r="M996" s="955" t="s">
        <v>6554</v>
      </c>
    </row>
    <row r="997" spans="1:13" ht="15" customHeight="1">
      <c r="A997" s="948" t="s">
        <v>9939</v>
      </c>
      <c r="B997" s="949">
        <v>8435596612245</v>
      </c>
      <c r="C997" s="950"/>
      <c r="D997" s="950"/>
      <c r="E997" s="951" t="s">
        <v>9940</v>
      </c>
      <c r="F997" s="952" t="s">
        <v>9941</v>
      </c>
      <c r="G997" s="953" t="s">
        <v>5712</v>
      </c>
      <c r="H997" s="954">
        <v>45.651381138000005</v>
      </c>
      <c r="I997" s="954">
        <f>Tabla1[[#This Row],[PVP (SIN IVA)]]-(Tabla1[[#This Row],[PVP (SIN IVA)]]*0.4)</f>
        <v>27.390828682800002</v>
      </c>
      <c r="J997" s="951" t="s">
        <v>1936</v>
      </c>
      <c r="K997" s="951" t="s">
        <v>9942</v>
      </c>
      <c r="L997" s="951" t="s">
        <v>9943</v>
      </c>
      <c r="M997" s="955" t="s">
        <v>6554</v>
      </c>
    </row>
    <row r="998" spans="1:13" ht="15" customHeight="1">
      <c r="A998" s="948" t="s">
        <v>2256</v>
      </c>
      <c r="B998" s="949">
        <v>8435596606206</v>
      </c>
      <c r="C998" s="950"/>
      <c r="D998" s="950"/>
      <c r="E998" s="951" t="s">
        <v>2255</v>
      </c>
      <c r="F998" s="952" t="s">
        <v>5006</v>
      </c>
      <c r="G998" s="953" t="s">
        <v>5712</v>
      </c>
      <c r="H998" s="954">
        <v>43.548300000000005</v>
      </c>
      <c r="I998" s="954">
        <f>Tabla1[[#This Row],[PVP (SIN IVA)]]-(Tabla1[[#This Row],[PVP (SIN IVA)]]*0.4)</f>
        <v>26.128980000000002</v>
      </c>
      <c r="J998" s="951" t="s">
        <v>6589</v>
      </c>
      <c r="K998" s="951" t="s">
        <v>9944</v>
      </c>
      <c r="L998" s="951" t="s">
        <v>9945</v>
      </c>
      <c r="M998" s="955" t="s">
        <v>6554</v>
      </c>
    </row>
    <row r="999" spans="1:13" ht="15" customHeight="1">
      <c r="A999" s="948" t="s">
        <v>9946</v>
      </c>
      <c r="B999" s="949">
        <v>8435596600129</v>
      </c>
      <c r="C999" s="950"/>
      <c r="D999" s="950"/>
      <c r="E999" s="951" t="s">
        <v>2255</v>
      </c>
      <c r="F999" s="952" t="s">
        <v>5006</v>
      </c>
      <c r="G999" s="953" t="s">
        <v>5712</v>
      </c>
      <c r="H999" s="954">
        <v>63.779400000000003</v>
      </c>
      <c r="I999" s="954">
        <f>Tabla1[[#This Row],[PVP (SIN IVA)]]-(Tabla1[[#This Row],[PVP (SIN IVA)]]*0.4)</f>
        <v>38.26764</v>
      </c>
      <c r="J999" s="951" t="s">
        <v>1935</v>
      </c>
      <c r="K999" s="951" t="s">
        <v>9947</v>
      </c>
      <c r="L999" s="951" t="s">
        <v>9948</v>
      </c>
      <c r="M999" s="955" t="s">
        <v>6554</v>
      </c>
    </row>
    <row r="1000" spans="1:13" ht="15" customHeight="1">
      <c r="A1000" s="948" t="s">
        <v>2455</v>
      </c>
      <c r="B1000" s="949">
        <v>8435596608231</v>
      </c>
      <c r="C1000" s="950"/>
      <c r="D1000" s="950"/>
      <c r="E1000" s="951" t="s">
        <v>9949</v>
      </c>
      <c r="F1000" s="952" t="s">
        <v>9950</v>
      </c>
      <c r="G1000" s="953" t="s">
        <v>5712</v>
      </c>
      <c r="H1000" s="954">
        <v>238.56908964739551</v>
      </c>
      <c r="I1000" s="954">
        <f>Tabla1[[#This Row],[PVP (SIN IVA)]]-(Tabla1[[#This Row],[PVP (SIN IVA)]]*0.4)</f>
        <v>143.1414537884373</v>
      </c>
      <c r="J1000" s="951" t="s">
        <v>6560</v>
      </c>
      <c r="K1000" s="951" t="s">
        <v>9951</v>
      </c>
      <c r="L1000" s="951" t="s">
        <v>9952</v>
      </c>
      <c r="M1000" s="955" t="s">
        <v>6554</v>
      </c>
    </row>
    <row r="1001" spans="1:13" ht="15" customHeight="1">
      <c r="A1001" s="948" t="s">
        <v>2751</v>
      </c>
      <c r="B1001" s="949">
        <v>8435596607876</v>
      </c>
      <c r="C1001" s="950" t="s">
        <v>4002</v>
      </c>
      <c r="D1001" s="950"/>
      <c r="E1001" s="951" t="s">
        <v>2750</v>
      </c>
      <c r="F1001" s="952" t="s">
        <v>9953</v>
      </c>
      <c r="G1001" s="953" t="s">
        <v>5713</v>
      </c>
      <c r="H1001" s="954">
        <v>62.567820000000005</v>
      </c>
      <c r="I1001" s="954">
        <f>Tabla1[[#This Row],[PVP (SIN IVA)]]-(Tabla1[[#This Row],[PVP (SIN IVA)]]*0.4)</f>
        <v>37.540692</v>
      </c>
      <c r="J1001" s="951" t="s">
        <v>6560</v>
      </c>
      <c r="K1001" s="951" t="s">
        <v>9954</v>
      </c>
      <c r="L1001" s="951" t="s">
        <v>9955</v>
      </c>
      <c r="M1001" s="955" t="s">
        <v>6554</v>
      </c>
    </row>
    <row r="1002" spans="1:13" ht="15" customHeight="1">
      <c r="A1002" s="961" t="s">
        <v>9956</v>
      </c>
      <c r="B1002" s="949"/>
      <c r="C1002" s="953"/>
      <c r="D1002" s="962"/>
      <c r="E1002" s="951"/>
      <c r="F1002" s="952" t="s">
        <v>9957</v>
      </c>
      <c r="G1002" s="953" t="s">
        <v>5713</v>
      </c>
      <c r="H1002" s="954">
        <v>148.58999999999997</v>
      </c>
      <c r="I1002" s="954">
        <f>Tabla1[[#This Row],[PVP (SIN IVA)]]-(Tabla1[[#This Row],[PVP (SIN IVA)]]*0.4)</f>
        <v>89.153999999999982</v>
      </c>
      <c r="J1002" s="951" t="s">
        <v>6666</v>
      </c>
      <c r="K1002" s="951" t="str">
        <f>CONCATENATE(Precios!$A1928,Precios!$F1928,Precios!$J1928)</f>
        <v>8500270-R10Panel vertical derecho trasero del modelo Pick-upLIGHT2020</v>
      </c>
      <c r="L1002" s="951"/>
      <c r="M1002" s="955" t="s">
        <v>6554</v>
      </c>
    </row>
    <row r="1003" spans="1:13" ht="15" customHeight="1">
      <c r="A1003" s="961" t="s">
        <v>9958</v>
      </c>
      <c r="B1003" s="949"/>
      <c r="C1003" s="953"/>
      <c r="D1003" s="962"/>
      <c r="E1003" s="951"/>
      <c r="F1003" s="952" t="s">
        <v>9959</v>
      </c>
      <c r="G1003" s="953" t="s">
        <v>7038</v>
      </c>
      <c r="H1003" s="954">
        <v>1184.2115000000001</v>
      </c>
      <c r="I1003" s="954">
        <f>Tabla1[[#This Row],[PVP (SIN IVA)]]-(Tabla1[[#This Row],[PVP (SIN IVA)]]*0.4)</f>
        <v>710.52690000000007</v>
      </c>
      <c r="J1003" s="951" t="s">
        <v>6666</v>
      </c>
      <c r="K1003" s="951" t="str">
        <f>CONCATENATE(Precios!$A1952,Precios!$F1952,Precios!$J1952)</f>
        <v>6105165-Q0001Parte decorativa (derecha)T1/T2</v>
      </c>
      <c r="L1003" s="951"/>
      <c r="M1003" s="955" t="s">
        <v>6554</v>
      </c>
    </row>
    <row r="1004" spans="1:13" ht="15" customHeight="1">
      <c r="A1004" s="948" t="s">
        <v>4512</v>
      </c>
      <c r="B1004" s="949">
        <v>8435596614102</v>
      </c>
      <c r="C1004" s="950"/>
      <c r="D1004" s="950"/>
      <c r="E1004" s="951" t="s">
        <v>9960</v>
      </c>
      <c r="F1004" s="952" t="s">
        <v>9961</v>
      </c>
      <c r="G1004" s="953" t="s">
        <v>5712</v>
      </c>
      <c r="H1004" s="954">
        <v>151.56258537816001</v>
      </c>
      <c r="I1004" s="954">
        <f>Tabla1[[#This Row],[PVP (SIN IVA)]]-(Tabla1[[#This Row],[PVP (SIN IVA)]]*0.4)</f>
        <v>90.937551226896005</v>
      </c>
      <c r="J1004" s="951" t="s">
        <v>1936</v>
      </c>
      <c r="K1004" s="951" t="s">
        <v>9962</v>
      </c>
      <c r="L1004" s="951" t="s">
        <v>9963</v>
      </c>
      <c r="M1004" s="955" t="s">
        <v>6554</v>
      </c>
    </row>
    <row r="1005" spans="1:13" ht="15" customHeight="1">
      <c r="A1005" s="948" t="s">
        <v>2840</v>
      </c>
      <c r="B1005" s="949">
        <v>8435596607630</v>
      </c>
      <c r="C1005" s="950"/>
      <c r="D1005" s="950"/>
      <c r="E1005" s="951" t="s">
        <v>9964</v>
      </c>
      <c r="F1005" s="952" t="s">
        <v>9965</v>
      </c>
      <c r="G1005" s="953" t="s">
        <v>5713</v>
      </c>
      <c r="H1005" s="954">
        <v>88.285319999999999</v>
      </c>
      <c r="I1005" s="954">
        <f>Tabla1[[#This Row],[PVP (SIN IVA)]]-(Tabla1[[#This Row],[PVP (SIN IVA)]]*0.4)</f>
        <v>52.971191999999995</v>
      </c>
      <c r="J1005" s="951" t="s">
        <v>6560</v>
      </c>
      <c r="K1005" s="951" t="s">
        <v>9966</v>
      </c>
      <c r="L1005" s="951" t="s">
        <v>9967</v>
      </c>
      <c r="M1005" s="955" t="s">
        <v>6554</v>
      </c>
    </row>
    <row r="1006" spans="1:13" ht="15" customHeight="1">
      <c r="A1006" s="948" t="s">
        <v>9968</v>
      </c>
      <c r="B1006" s="970" t="s">
        <v>9969</v>
      </c>
      <c r="C1006" s="950"/>
      <c r="D1006" s="950"/>
      <c r="E1006" s="951" t="s">
        <v>9970</v>
      </c>
      <c r="F1006" s="952" t="s">
        <v>9971</v>
      </c>
      <c r="G1006" s="953" t="s">
        <v>5713</v>
      </c>
      <c r="H1006" s="954">
        <v>88.285319999999999</v>
      </c>
      <c r="I1006" s="954">
        <f>Tabla1[[#This Row],[PVP (SIN IVA)]]-(Tabla1[[#This Row],[PVP (SIN IVA)]]*0.4)</f>
        <v>52.971191999999995</v>
      </c>
      <c r="J1006" s="951" t="s">
        <v>6560</v>
      </c>
      <c r="K1006" s="951" t="s">
        <v>9966</v>
      </c>
      <c r="L1006" s="951" t="s">
        <v>9967</v>
      </c>
      <c r="M1006" s="955" t="s">
        <v>6554</v>
      </c>
    </row>
    <row r="1007" spans="1:13" ht="15" customHeight="1">
      <c r="A1007" s="948" t="s">
        <v>2845</v>
      </c>
      <c r="B1007" s="949">
        <v>8435596607616</v>
      </c>
      <c r="C1007" s="950"/>
      <c r="D1007" s="950"/>
      <c r="E1007" s="951" t="s">
        <v>9972</v>
      </c>
      <c r="F1007" s="952" t="s">
        <v>9973</v>
      </c>
      <c r="G1007" s="953" t="s">
        <v>5713</v>
      </c>
      <c r="H1007" s="954">
        <v>88.285319999999999</v>
      </c>
      <c r="I1007" s="954">
        <f>Tabla1[[#This Row],[PVP (SIN IVA)]]-(Tabla1[[#This Row],[PVP (SIN IVA)]]*0.4)</f>
        <v>52.971191999999995</v>
      </c>
      <c r="J1007" s="951" t="s">
        <v>6560</v>
      </c>
      <c r="K1007" s="951" t="s">
        <v>9974</v>
      </c>
      <c r="L1007" s="951" t="s">
        <v>9975</v>
      </c>
      <c r="M1007" s="955" t="s">
        <v>6554</v>
      </c>
    </row>
    <row r="1008" spans="1:13" ht="15" customHeight="1">
      <c r="A1008" s="948" t="s">
        <v>9976</v>
      </c>
      <c r="B1008" s="970" t="s">
        <v>9977</v>
      </c>
      <c r="C1008" s="950"/>
      <c r="D1008" s="950"/>
      <c r="E1008" s="951" t="s">
        <v>9978</v>
      </c>
      <c r="F1008" s="952" t="s">
        <v>9979</v>
      </c>
      <c r="G1008" s="953" t="s">
        <v>5713</v>
      </c>
      <c r="H1008" s="954">
        <v>88.285319999999999</v>
      </c>
      <c r="I1008" s="954">
        <f>Tabla1[[#This Row],[PVP (SIN IVA)]]-(Tabla1[[#This Row],[PVP (SIN IVA)]]*0.4)</f>
        <v>52.971191999999995</v>
      </c>
      <c r="J1008" s="951" t="s">
        <v>6560</v>
      </c>
      <c r="K1008" s="951" t="s">
        <v>9974</v>
      </c>
      <c r="L1008" s="951" t="s">
        <v>9975</v>
      </c>
      <c r="M1008" s="955" t="s">
        <v>6554</v>
      </c>
    </row>
    <row r="1009" spans="1:13" ht="15" customHeight="1">
      <c r="A1009" s="961" t="s">
        <v>9980</v>
      </c>
      <c r="B1009" s="949"/>
      <c r="C1009" s="953"/>
      <c r="D1009" s="962"/>
      <c r="E1009" s="951"/>
      <c r="F1009" s="952" t="s">
        <v>9981</v>
      </c>
      <c r="G1009" s="953" t="s">
        <v>5712</v>
      </c>
      <c r="H1009" s="954">
        <v>148.81224999999998</v>
      </c>
      <c r="I1009" s="954">
        <f>Tabla1[[#This Row],[PVP (SIN IVA)]]-(Tabla1[[#This Row],[PVP (SIN IVA)]]*0.4)</f>
        <v>89.287349999999975</v>
      </c>
      <c r="J1009" s="951" t="s">
        <v>6666</v>
      </c>
      <c r="K1009" s="951" t="str">
        <f>CONCATENATE(Precios!$A2032,Precios!$F2032,Precios!$J2032)</f>
        <v>3501032-R10Perno de montaje de pastilla delanteraLIGHT2020, LIGHT2021</v>
      </c>
      <c r="L1009" s="951"/>
      <c r="M1009" s="955" t="s">
        <v>6554</v>
      </c>
    </row>
    <row r="1010" spans="1:13" ht="15" customHeight="1">
      <c r="A1010" s="957" t="s">
        <v>9982</v>
      </c>
      <c r="B1010" s="958" t="s">
        <v>9983</v>
      </c>
      <c r="C1010" s="959"/>
      <c r="D1010" s="959"/>
      <c r="E1010" s="951" t="s">
        <v>9984</v>
      </c>
      <c r="F1010" s="952" t="s">
        <v>9985</v>
      </c>
      <c r="G1010" s="953" t="s">
        <v>5712</v>
      </c>
      <c r="H1010" s="954">
        <v>2.54</v>
      </c>
      <c r="I1010" s="954">
        <f>Tabla1[[#This Row],[PVP (SIN IVA)]]-(Tabla1[[#This Row],[PVP (SIN IVA)]]*0.4)</f>
        <v>1.524</v>
      </c>
      <c r="J1010" s="951" t="s">
        <v>6567</v>
      </c>
      <c r="K1010" s="951" t="str">
        <f>_xlfn.CONCAT(A1010,F1010,J1010,)</f>
        <v>5301552Z1-Q0001-DYConjunto placa soporte travesaño faro derechoT1/T2</v>
      </c>
      <c r="L1010" s="951"/>
      <c r="M1010" s="955" t="s">
        <v>6554</v>
      </c>
    </row>
    <row r="1011" spans="1:13" ht="15" customHeight="1">
      <c r="A1011" s="948" t="s">
        <v>9986</v>
      </c>
      <c r="B1011" s="949">
        <v>8435596610067</v>
      </c>
      <c r="C1011" s="950"/>
      <c r="D1011" s="950"/>
      <c r="E1011" s="951" t="s">
        <v>9987</v>
      </c>
      <c r="F1011" s="952" t="s">
        <v>9988</v>
      </c>
      <c r="G1011" s="953" t="s">
        <v>5713</v>
      </c>
      <c r="H1011" s="954">
        <v>204.55813245673579</v>
      </c>
      <c r="I1011" s="954">
        <f>Tabla1[[#This Row],[PVP (SIN IVA)]]-(Tabla1[[#This Row],[PVP (SIN IVA)]]*0.4)</f>
        <v>122.73487947404146</v>
      </c>
      <c r="J1011" s="951" t="s">
        <v>1936</v>
      </c>
      <c r="K1011" s="951" t="s">
        <v>9989</v>
      </c>
      <c r="L1011" s="951" t="s">
        <v>9990</v>
      </c>
      <c r="M1011" s="955" t="s">
        <v>6554</v>
      </c>
    </row>
    <row r="1012" spans="1:13" ht="15" customHeight="1">
      <c r="A1012" s="957" t="s">
        <v>9991</v>
      </c>
      <c r="B1012" s="958" t="s">
        <v>9992</v>
      </c>
      <c r="C1012" s="959"/>
      <c r="D1012" s="959"/>
      <c r="E1012" s="951" t="s">
        <v>9993</v>
      </c>
      <c r="F1012" s="952" t="s">
        <v>9994</v>
      </c>
      <c r="G1012" s="953" t="s">
        <v>5712</v>
      </c>
      <c r="H1012" s="954">
        <v>2.5082500000000003</v>
      </c>
      <c r="I1012" s="954">
        <f>Tabla1[[#This Row],[PVP (SIN IVA)]]-(Tabla1[[#This Row],[PVP (SIN IVA)]]*0.4)</f>
        <v>1.5049500000000002</v>
      </c>
      <c r="J1012" s="951" t="s">
        <v>6602</v>
      </c>
      <c r="K1012" s="951" t="str">
        <f>_xlfn.CONCAT(A1012,F1012,J1012,)</f>
        <v>2801481Z1-Q0001-DYConjunto tabique trasero sección trasera viga longitudinal izquierdaT2</v>
      </c>
      <c r="L1012" s="951"/>
      <c r="M1012" s="955" t="s">
        <v>6554</v>
      </c>
    </row>
    <row r="1013" spans="1:13" ht="15" customHeight="1">
      <c r="A1013" s="980" t="s">
        <v>9995</v>
      </c>
      <c r="B1013" s="964" t="s">
        <v>9996</v>
      </c>
      <c r="C1013" s="959"/>
      <c r="D1013" s="959"/>
      <c r="E1013" s="951" t="s">
        <v>9997</v>
      </c>
      <c r="F1013" s="952" t="s">
        <v>9998</v>
      </c>
      <c r="G1013" s="953" t="s">
        <v>5712</v>
      </c>
      <c r="H1013" s="954">
        <v>29.845000000000002</v>
      </c>
      <c r="I1013" s="954">
        <f>Tabla1[[#This Row],[PVP (SIN IVA)]]-(Tabla1[[#This Row],[PVP (SIN IVA)]]*0.4)</f>
        <v>17.907</v>
      </c>
      <c r="J1013" s="951" t="s">
        <v>1936</v>
      </c>
      <c r="K1013" s="951" t="str">
        <f>_xlfn.CONCAT(A1013,F1013,J1013,)</f>
        <v>1001030301310000Conjunto tapa protección puertp de cargaMouse</v>
      </c>
      <c r="L1013" s="951" t="str">
        <f>CONCATENATE(Precios!$A1729,Precios!$E1729)</f>
        <v>8500201-R20Mount plate</v>
      </c>
      <c r="M1013" s="955" t="s">
        <v>6554</v>
      </c>
    </row>
    <row r="1014" spans="1:13" ht="15" customHeight="1">
      <c r="A1014" s="957" t="s">
        <v>9999</v>
      </c>
      <c r="B1014" s="958" t="s">
        <v>10000</v>
      </c>
      <c r="C1014" s="959"/>
      <c r="D1014" s="959"/>
      <c r="E1014" s="951" t="s">
        <v>10001</v>
      </c>
      <c r="F1014" s="952" t="s">
        <v>10002</v>
      </c>
      <c r="G1014" s="953" t="s">
        <v>5712</v>
      </c>
      <c r="H1014" s="954">
        <v>374.11025000000001</v>
      </c>
      <c r="I1014" s="954">
        <f>Tabla1[[#This Row],[PVP (SIN IVA)]]-(Tabla1[[#This Row],[PVP (SIN IVA)]]*0.4)</f>
        <v>224.46615</v>
      </c>
      <c r="J1014" s="951" t="s">
        <v>6629</v>
      </c>
      <c r="K1014" s="951" t="str">
        <f>_xlfn.CONCAT(A1014,F1014,J1014,)</f>
        <v>5301010GD-Q0001-DYConjunto trasero de cabina delanteraT1</v>
      </c>
      <c r="L1014" s="951"/>
      <c r="M1014" s="955" t="s">
        <v>6554</v>
      </c>
    </row>
    <row r="1015" spans="1:13" ht="15" customHeight="1">
      <c r="A1015" s="957" t="s">
        <v>10003</v>
      </c>
      <c r="B1015" s="958" t="s">
        <v>10004</v>
      </c>
      <c r="C1015" s="959"/>
      <c r="D1015" s="959"/>
      <c r="E1015" s="951" t="s">
        <v>10001</v>
      </c>
      <c r="F1015" s="952" t="s">
        <v>10002</v>
      </c>
      <c r="G1015" s="953" t="s">
        <v>5712</v>
      </c>
      <c r="H1015" s="954">
        <v>423.29099999999994</v>
      </c>
      <c r="I1015" s="954">
        <f>Tabla1[[#This Row],[PVP (SIN IVA)]]-(Tabla1[[#This Row],[PVP (SIN IVA)]]*0.4)</f>
        <v>253.97459999999995</v>
      </c>
      <c r="J1015" s="951" t="s">
        <v>6602</v>
      </c>
      <c r="K1015" s="951" t="str">
        <f>_xlfn.CONCAT(A1015,F1015,J1015,)</f>
        <v>5301010-Q0006-DYConjunto trasero de cabina delanteraT2</v>
      </c>
      <c r="L1015" s="951"/>
      <c r="M1015" s="955" t="s">
        <v>6554</v>
      </c>
    </row>
    <row r="1016" spans="1:13" ht="15" customHeight="1">
      <c r="A1016" s="948">
        <v>207002404</v>
      </c>
      <c r="B1016" s="970" t="s">
        <v>10005</v>
      </c>
      <c r="C1016" s="950"/>
      <c r="D1016" s="950"/>
      <c r="E1016" s="951" t="s">
        <v>10006</v>
      </c>
      <c r="F1016" s="952" t="s">
        <v>10007</v>
      </c>
      <c r="G1016" s="953" t="s">
        <v>6648</v>
      </c>
      <c r="H1016" s="954">
        <v>235.43514000000002</v>
      </c>
      <c r="I1016" s="954">
        <f>Tabla1[[#This Row],[PVP (SIN IVA)]]-(Tabla1[[#This Row],[PVP (SIN IVA)]]*0.4)</f>
        <v>141.26108400000001</v>
      </c>
      <c r="J1016" s="951" t="s">
        <v>6702</v>
      </c>
      <c r="K1016" s="951" t="s">
        <v>10008</v>
      </c>
      <c r="L1016" s="951" t="s">
        <v>10009</v>
      </c>
      <c r="M1016" s="955" t="s">
        <v>6648</v>
      </c>
    </row>
    <row r="1017" spans="1:13" ht="15" customHeight="1">
      <c r="A1017" s="948" t="s">
        <v>2414</v>
      </c>
      <c r="B1017" s="949">
        <v>8435596605261</v>
      </c>
      <c r="C1017" s="950"/>
      <c r="D1017" s="950"/>
      <c r="E1017" s="951" t="s">
        <v>2413</v>
      </c>
      <c r="F1017" s="952" t="s">
        <v>4201</v>
      </c>
      <c r="G1017" s="953" t="s">
        <v>7038</v>
      </c>
      <c r="H1017" s="954">
        <v>45.230932218704247</v>
      </c>
      <c r="I1017" s="954">
        <f>Tabla1[[#This Row],[PVP (SIN IVA)]]-(Tabla1[[#This Row],[PVP (SIN IVA)]]*0.4)</f>
        <v>27.138559331222549</v>
      </c>
      <c r="J1017" s="951" t="s">
        <v>6589</v>
      </c>
      <c r="K1017" s="951" t="s">
        <v>10010</v>
      </c>
      <c r="L1017" s="951" t="s">
        <v>10011</v>
      </c>
      <c r="M1017" s="955" t="s">
        <v>6554</v>
      </c>
    </row>
    <row r="1018" spans="1:13" ht="15" customHeight="1">
      <c r="A1018" s="961" t="s">
        <v>10012</v>
      </c>
      <c r="B1018" s="949"/>
      <c r="C1018" s="953"/>
      <c r="D1018" s="962"/>
      <c r="E1018" s="951"/>
      <c r="F1018" s="952" t="s">
        <v>10013</v>
      </c>
      <c r="G1018" s="953" t="s">
        <v>5712</v>
      </c>
      <c r="H1018" s="954">
        <v>44.735750000000003</v>
      </c>
      <c r="I1018" s="954">
        <f>Tabla1[[#This Row],[PVP (SIN IVA)]]-(Tabla1[[#This Row],[PVP (SIN IVA)]]*0.4)</f>
        <v>26.841450000000002</v>
      </c>
      <c r="J1018" s="951" t="s">
        <v>6666</v>
      </c>
      <c r="K1018" s="951" t="str">
        <f>CONCATENATE(Precios!$A1990,Precios!$F1990,Precios!$J1990)</f>
        <v>1001010406500010Pedal de frenoMouse</v>
      </c>
      <c r="L1018" s="951"/>
      <c r="M1018" s="955" t="s">
        <v>6554</v>
      </c>
    </row>
    <row r="1019" spans="1:13" ht="15" customHeight="1">
      <c r="A1019" s="948" t="s">
        <v>10014</v>
      </c>
      <c r="B1019" s="949">
        <v>8435596623487</v>
      </c>
      <c r="C1019" s="950" t="s">
        <v>3573</v>
      </c>
      <c r="D1019" s="950"/>
      <c r="E1019" s="951" t="e">
        <v>#NAME?</v>
      </c>
      <c r="F1019" s="952" t="s">
        <v>10015</v>
      </c>
      <c r="G1019" s="953" t="s">
        <v>5713</v>
      </c>
      <c r="H1019" s="954">
        <v>3.2089882590073069</v>
      </c>
      <c r="I1019" s="954">
        <f>Tabla1[[#This Row],[PVP (SIN IVA)]]-(Tabla1[[#This Row],[PVP (SIN IVA)]]*0.4)</f>
        <v>1.925392955404384</v>
      </c>
      <c r="J1019" s="951" t="s">
        <v>1938</v>
      </c>
      <c r="K1019" s="951" t="s">
        <v>10016</v>
      </c>
      <c r="L1019" s="951" t="e">
        <v>#NAME?</v>
      </c>
      <c r="M1019" s="955" t="s">
        <v>6554</v>
      </c>
    </row>
    <row r="1020" spans="1:13" ht="15" customHeight="1">
      <c r="A1020" s="948" t="s">
        <v>10017</v>
      </c>
      <c r="B1020" s="949">
        <v>8435596623593</v>
      </c>
      <c r="C1020" s="950" t="s">
        <v>3553</v>
      </c>
      <c r="D1020" s="950"/>
      <c r="E1020" s="951" t="e">
        <v>#NAME?</v>
      </c>
      <c r="F1020" s="952" t="s">
        <v>10018</v>
      </c>
      <c r="G1020" s="953" t="s">
        <v>6586</v>
      </c>
      <c r="H1020" s="954">
        <v>0.49369050138573956</v>
      </c>
      <c r="I1020" s="954">
        <f>Tabla1[[#This Row],[PVP (SIN IVA)]]-(Tabla1[[#This Row],[PVP (SIN IVA)]]*0.4)</f>
        <v>0.29621430083144373</v>
      </c>
      <c r="J1020" s="951" t="s">
        <v>1938</v>
      </c>
      <c r="K1020" s="951" t="s">
        <v>10019</v>
      </c>
      <c r="L1020" s="951" t="e">
        <v>#NAME?</v>
      </c>
      <c r="M1020" s="955" t="s">
        <v>6554</v>
      </c>
    </row>
    <row r="1021" spans="1:13" ht="15" customHeight="1">
      <c r="A1021" s="948" t="s">
        <v>10020</v>
      </c>
      <c r="B1021" s="949">
        <v>8435596623647</v>
      </c>
      <c r="C1021" s="950" t="s">
        <v>3235</v>
      </c>
      <c r="D1021" s="950"/>
      <c r="E1021" s="951" t="e">
        <v>#NAME?</v>
      </c>
      <c r="F1021" s="952" t="s">
        <v>10021</v>
      </c>
      <c r="G1021" s="953" t="s">
        <v>6586</v>
      </c>
      <c r="H1021" s="954">
        <v>1.1185175422020661</v>
      </c>
      <c r="I1021" s="954">
        <f>Tabla1[[#This Row],[PVP (SIN IVA)]]-(Tabla1[[#This Row],[PVP (SIN IVA)]]*0.4)</f>
        <v>0.67111052532123971</v>
      </c>
      <c r="J1021" s="951" t="s">
        <v>1938</v>
      </c>
      <c r="K1021" s="951" t="s">
        <v>10022</v>
      </c>
      <c r="L1021" s="951" t="e">
        <v>#NAME?</v>
      </c>
      <c r="M1021" s="955" t="s">
        <v>6554</v>
      </c>
    </row>
    <row r="1022" spans="1:13" ht="15" customHeight="1">
      <c r="A1022" s="948" t="s">
        <v>4649</v>
      </c>
      <c r="B1022" s="949">
        <v>8435596625795</v>
      </c>
      <c r="C1022" s="950"/>
      <c r="D1022" s="950"/>
      <c r="E1022" s="951" t="s">
        <v>10023</v>
      </c>
      <c r="F1022" s="952" t="s">
        <v>10024</v>
      </c>
      <c r="G1022" s="953" t="s">
        <v>6586</v>
      </c>
      <c r="H1022" s="954">
        <v>0</v>
      </c>
      <c r="I1022" s="954">
        <f>Tabla1[[#This Row],[PVP (SIN IVA)]]-(Tabla1[[#This Row],[PVP (SIN IVA)]]*0.4)</f>
        <v>0</v>
      </c>
      <c r="J1022" s="951" t="s">
        <v>1936</v>
      </c>
      <c r="K1022" s="951" t="s">
        <v>10025</v>
      </c>
      <c r="L1022" s="951" t="s">
        <v>10026</v>
      </c>
      <c r="M1022" s="955" t="s">
        <v>6554</v>
      </c>
    </row>
    <row r="1023" spans="1:13" ht="15" customHeight="1">
      <c r="A1023" s="948" t="s">
        <v>2616</v>
      </c>
      <c r="B1023" s="949">
        <v>8435596604479</v>
      </c>
      <c r="C1023" s="950"/>
      <c r="D1023" s="950"/>
      <c r="E1023" s="951" t="s">
        <v>2615</v>
      </c>
      <c r="F1023" s="952" t="s">
        <v>4082</v>
      </c>
      <c r="G1023" s="953" t="s">
        <v>6645</v>
      </c>
      <c r="H1023" s="954">
        <v>24.097887843171261</v>
      </c>
      <c r="I1023" s="954">
        <f>Tabla1[[#This Row],[PVP (SIN IVA)]]-(Tabla1[[#This Row],[PVP (SIN IVA)]]*0.4)</f>
        <v>14.458732705902756</v>
      </c>
      <c r="J1023" s="951" t="s">
        <v>6589</v>
      </c>
      <c r="K1023" s="951" t="s">
        <v>10027</v>
      </c>
      <c r="L1023" s="951" t="s">
        <v>10028</v>
      </c>
      <c r="M1023" s="955" t="s">
        <v>6554</v>
      </c>
    </row>
    <row r="1024" spans="1:13" ht="15" customHeight="1">
      <c r="A1024" s="948" t="s">
        <v>2422</v>
      </c>
      <c r="B1024" s="949">
        <v>8435596605223</v>
      </c>
      <c r="C1024" s="950"/>
      <c r="D1024" s="950"/>
      <c r="E1024" s="951" t="s">
        <v>2421</v>
      </c>
      <c r="F1024" s="952" t="s">
        <v>4197</v>
      </c>
      <c r="G1024" s="953" t="s">
        <v>7038</v>
      </c>
      <c r="H1024" s="954">
        <v>356.04050938977275</v>
      </c>
      <c r="I1024" s="954">
        <f>Tabla1[[#This Row],[PVP (SIN IVA)]]-(Tabla1[[#This Row],[PVP (SIN IVA)]]*0.4)</f>
        <v>213.62430563386366</v>
      </c>
      <c r="J1024" s="951" t="s">
        <v>6589</v>
      </c>
      <c r="K1024" s="951" t="s">
        <v>10029</v>
      </c>
      <c r="L1024" s="951" t="s">
        <v>10030</v>
      </c>
      <c r="M1024" s="955" t="s">
        <v>6554</v>
      </c>
    </row>
    <row r="1025" spans="1:13" ht="15" customHeight="1">
      <c r="A1025" s="948" t="s">
        <v>3206</v>
      </c>
      <c r="B1025" s="949">
        <v>8435596628956</v>
      </c>
      <c r="C1025" s="950"/>
      <c r="D1025" s="950"/>
      <c r="E1025" s="951" t="s">
        <v>3208</v>
      </c>
      <c r="F1025" s="952" t="s">
        <v>10031</v>
      </c>
      <c r="G1025" s="953" t="s">
        <v>7038</v>
      </c>
      <c r="H1025" s="954">
        <v>906.83759637188223</v>
      </c>
      <c r="I1025" s="954">
        <f>Tabla1[[#This Row],[PVP (SIN IVA)]]-(Tabla1[[#This Row],[PVP (SIN IVA)]]*0.4)</f>
        <v>544.10255782312925</v>
      </c>
      <c r="J1025" s="951" t="s">
        <v>1938</v>
      </c>
      <c r="K1025" s="951" t="s">
        <v>10032</v>
      </c>
      <c r="L1025" s="951" t="s">
        <v>10033</v>
      </c>
      <c r="M1025" s="955" t="s">
        <v>6554</v>
      </c>
    </row>
    <row r="1026" spans="1:13" ht="15" customHeight="1">
      <c r="A1026" s="948" t="s">
        <v>3201</v>
      </c>
      <c r="B1026" s="949">
        <v>8435596628963</v>
      </c>
      <c r="C1026" s="950"/>
      <c r="D1026" s="950"/>
      <c r="E1026" s="951" t="s">
        <v>3203</v>
      </c>
      <c r="F1026" s="952" t="s">
        <v>10034</v>
      </c>
      <c r="G1026" s="953" t="s">
        <v>7038</v>
      </c>
      <c r="H1026" s="954">
        <v>906.83759637188223</v>
      </c>
      <c r="I1026" s="954">
        <f>Tabla1[[#This Row],[PVP (SIN IVA)]]-(Tabla1[[#This Row],[PVP (SIN IVA)]]*0.4)</f>
        <v>544.10255782312925</v>
      </c>
      <c r="J1026" s="951" t="s">
        <v>1938</v>
      </c>
      <c r="K1026" s="951" t="s">
        <v>10035</v>
      </c>
      <c r="L1026" s="951" t="s">
        <v>10036</v>
      </c>
      <c r="M1026" s="955" t="s">
        <v>6554</v>
      </c>
    </row>
    <row r="1027" spans="1:13" ht="15" customHeight="1">
      <c r="A1027" s="948" t="s">
        <v>10037</v>
      </c>
      <c r="B1027" s="949">
        <v>8435596608927</v>
      </c>
      <c r="C1027" s="950"/>
      <c r="D1027" s="950"/>
      <c r="E1027" s="951" t="s">
        <v>10038</v>
      </c>
      <c r="F1027" s="952" t="s">
        <v>10039</v>
      </c>
      <c r="G1027" s="953" t="s">
        <v>7038</v>
      </c>
      <c r="H1027" s="954">
        <v>2013.2259081857999</v>
      </c>
      <c r="I1027" s="954">
        <f>Tabla1[[#This Row],[PVP (SIN IVA)]]-(Tabla1[[#This Row],[PVP (SIN IVA)]]*0.4)</f>
        <v>1207.9355449114798</v>
      </c>
      <c r="J1027" s="951" t="s">
        <v>1936</v>
      </c>
      <c r="K1027" s="951" t="s">
        <v>10040</v>
      </c>
      <c r="L1027" s="951" t="s">
        <v>10041</v>
      </c>
      <c r="M1027" s="955" t="s">
        <v>6554</v>
      </c>
    </row>
    <row r="1028" spans="1:13" ht="15" customHeight="1">
      <c r="A1028" s="948" t="s">
        <v>4734</v>
      </c>
      <c r="B1028" s="949">
        <v>8435596608910</v>
      </c>
      <c r="C1028" s="950"/>
      <c r="D1028" s="950"/>
      <c r="E1028" s="951" t="s">
        <v>10042</v>
      </c>
      <c r="F1028" s="952" t="s">
        <v>10043</v>
      </c>
      <c r="G1028" s="953" t="s">
        <v>7038</v>
      </c>
      <c r="H1028" s="954">
        <v>2013.2259081857999</v>
      </c>
      <c r="I1028" s="954">
        <f>Tabla1[[#This Row],[PVP (SIN IVA)]]-(Tabla1[[#This Row],[PVP (SIN IVA)]]*0.4)</f>
        <v>1207.9355449114798</v>
      </c>
      <c r="J1028" s="951" t="s">
        <v>1936</v>
      </c>
      <c r="K1028" s="951" t="s">
        <v>10044</v>
      </c>
      <c r="L1028" s="951" t="s">
        <v>10045</v>
      </c>
      <c r="M1028" s="955" t="s">
        <v>6554</v>
      </c>
    </row>
    <row r="1029" spans="1:13" ht="15" customHeight="1">
      <c r="A1029" s="948" t="s">
        <v>10046</v>
      </c>
      <c r="B1029" s="949">
        <v>8435596629106</v>
      </c>
      <c r="C1029" s="950"/>
      <c r="D1029" s="950"/>
      <c r="E1029" s="951" t="s">
        <v>3199</v>
      </c>
      <c r="F1029" s="952" t="s">
        <v>10047</v>
      </c>
      <c r="G1029" s="953" t="s">
        <v>7038</v>
      </c>
      <c r="H1029" s="954">
        <v>3.4637818090199044</v>
      </c>
      <c r="I1029" s="954">
        <f>Tabla1[[#This Row],[PVP (SIN IVA)]]-(Tabla1[[#This Row],[PVP (SIN IVA)]]*0.4)</f>
        <v>2.0782690854119426</v>
      </c>
      <c r="J1029" s="951" t="s">
        <v>1938</v>
      </c>
      <c r="K1029" s="951" t="s">
        <v>10048</v>
      </c>
      <c r="L1029" s="951" t="s">
        <v>10049</v>
      </c>
      <c r="M1029" s="955" t="s">
        <v>6554</v>
      </c>
    </row>
    <row r="1030" spans="1:13" ht="15" customHeight="1">
      <c r="A1030" s="948" t="s">
        <v>10050</v>
      </c>
      <c r="B1030" s="949">
        <v>8435596609818</v>
      </c>
      <c r="C1030" s="950"/>
      <c r="D1030" s="950"/>
      <c r="E1030" s="951" t="s">
        <v>10051</v>
      </c>
      <c r="F1030" s="952" t="s">
        <v>5515</v>
      </c>
      <c r="G1030" s="953" t="s">
        <v>6645</v>
      </c>
      <c r="H1030" s="954">
        <v>289.56000000000006</v>
      </c>
      <c r="I1030" s="954">
        <f>Tabla1[[#This Row],[PVP (SIN IVA)]]-(Tabla1[[#This Row],[PVP (SIN IVA)]]*0.4)</f>
        <v>173.73600000000005</v>
      </c>
      <c r="J1030" s="951" t="s">
        <v>1936</v>
      </c>
      <c r="K1030" s="951" t="s">
        <v>10052</v>
      </c>
      <c r="L1030" s="951" t="s">
        <v>10053</v>
      </c>
      <c r="M1030" s="955" t="s">
        <v>6554</v>
      </c>
    </row>
    <row r="1031" spans="1:13" ht="15" customHeight="1">
      <c r="A1031" s="948" t="s">
        <v>4646</v>
      </c>
      <c r="B1031" s="949">
        <v>8435596609795</v>
      </c>
      <c r="C1031" s="950"/>
      <c r="D1031" s="950"/>
      <c r="E1031" s="951" t="s">
        <v>10054</v>
      </c>
      <c r="F1031" s="952" t="s">
        <v>10055</v>
      </c>
      <c r="G1031" s="953" t="s">
        <v>6645</v>
      </c>
      <c r="H1031" s="954">
        <v>346.95049664879997</v>
      </c>
      <c r="I1031" s="954">
        <f>Tabla1[[#This Row],[PVP (SIN IVA)]]-(Tabla1[[#This Row],[PVP (SIN IVA)]]*0.4)</f>
        <v>208.17029798927999</v>
      </c>
      <c r="J1031" s="951" t="s">
        <v>1936</v>
      </c>
      <c r="K1031" s="951" t="s">
        <v>10056</v>
      </c>
      <c r="L1031" s="951" t="s">
        <v>10057</v>
      </c>
      <c r="M1031" s="955" t="s">
        <v>6554</v>
      </c>
    </row>
    <row r="1032" spans="1:13" ht="15" customHeight="1">
      <c r="A1032" s="948" t="s">
        <v>10058</v>
      </c>
      <c r="B1032" s="949">
        <v>8435596609825</v>
      </c>
      <c r="C1032" s="950"/>
      <c r="D1032" s="950"/>
      <c r="E1032" s="951" t="s">
        <v>10059</v>
      </c>
      <c r="F1032" s="952" t="s">
        <v>10060</v>
      </c>
      <c r="G1032" s="953" t="s">
        <v>6645</v>
      </c>
      <c r="H1032" s="954">
        <v>247.65</v>
      </c>
      <c r="I1032" s="954">
        <f>Tabla1[[#This Row],[PVP (SIN IVA)]]-(Tabla1[[#This Row],[PVP (SIN IVA)]]*0.4)</f>
        <v>148.59</v>
      </c>
      <c r="J1032" s="951" t="s">
        <v>1936</v>
      </c>
      <c r="K1032" s="951" t="s">
        <v>10061</v>
      </c>
      <c r="L1032" s="951" t="s">
        <v>10062</v>
      </c>
      <c r="M1032" s="955" t="s">
        <v>6554</v>
      </c>
    </row>
    <row r="1033" spans="1:13" ht="15" customHeight="1">
      <c r="A1033" s="948" t="s">
        <v>6054</v>
      </c>
      <c r="B1033" s="949" t="s">
        <v>10063</v>
      </c>
      <c r="C1033" s="950"/>
      <c r="D1033" s="968"/>
      <c r="E1033" s="951"/>
      <c r="F1033" s="966" t="s">
        <v>10064</v>
      </c>
      <c r="G1033" s="953" t="s">
        <v>7038</v>
      </c>
      <c r="H1033" s="954">
        <v>537.57575999999995</v>
      </c>
      <c r="I1033" s="954">
        <f>Tabla1[[#This Row],[PVP (SIN IVA)]]-(Tabla1[[#This Row],[PVP (SIN IVA)]]*0.4)</f>
        <v>322.54545599999994</v>
      </c>
      <c r="J1033" s="960" t="s">
        <v>6052</v>
      </c>
      <c r="K1033" s="951"/>
      <c r="L1033" s="951"/>
      <c r="M1033" s="955" t="s">
        <v>6554</v>
      </c>
    </row>
    <row r="1034" spans="1:13" ht="15" customHeight="1">
      <c r="A1034" s="957" t="s">
        <v>10065</v>
      </c>
      <c r="B1034" s="958" t="s">
        <v>10066</v>
      </c>
      <c r="C1034" s="959"/>
      <c r="D1034" s="959"/>
      <c r="E1034" s="951" t="s">
        <v>10067</v>
      </c>
      <c r="F1034" s="952" t="s">
        <v>10068</v>
      </c>
      <c r="G1034" s="953" t="s">
        <v>7038</v>
      </c>
      <c r="H1034" s="954">
        <v>1766.0264400000001</v>
      </c>
      <c r="I1034" s="954">
        <f>Tabla1[[#This Row],[PVP (SIN IVA)]]-(Tabla1[[#This Row],[PVP (SIN IVA)]]*0.4)</f>
        <v>1059.6158639999999</v>
      </c>
      <c r="J1034" s="960" t="s">
        <v>6567</v>
      </c>
      <c r="K1034" s="951" t="str">
        <f>_xlfn.CONCAT(A1034,F1034,J1034,)</f>
        <v>2103010-Q0004ControladoraT1/T2</v>
      </c>
      <c r="L1034" s="951"/>
      <c r="M1034" s="955" t="s">
        <v>6554</v>
      </c>
    </row>
    <row r="1035" spans="1:13" ht="15" customHeight="1">
      <c r="A1035" s="948" t="s">
        <v>3067</v>
      </c>
      <c r="B1035" s="949">
        <v>8435596628383</v>
      </c>
      <c r="C1035" s="950"/>
      <c r="D1035" s="950"/>
      <c r="E1035" s="951" t="s">
        <v>10069</v>
      </c>
      <c r="F1035" s="952" t="s">
        <v>10070</v>
      </c>
      <c r="G1035" s="953" t="s">
        <v>7038</v>
      </c>
      <c r="H1035" s="954">
        <v>311.43575000000004</v>
      </c>
      <c r="I1035" s="954">
        <f>Tabla1[[#This Row],[PVP (SIN IVA)]]-(Tabla1[[#This Row],[PVP (SIN IVA)]]*0.4)</f>
        <v>186.86145000000002</v>
      </c>
      <c r="J1035" s="951" t="s">
        <v>1935</v>
      </c>
      <c r="K1035" s="951" t="s">
        <v>10071</v>
      </c>
      <c r="L1035" s="951" t="s">
        <v>10072</v>
      </c>
      <c r="M1035" s="955" t="s">
        <v>6554</v>
      </c>
    </row>
    <row r="1036" spans="1:13" ht="15" customHeight="1">
      <c r="A1036" s="948" t="s">
        <v>10073</v>
      </c>
      <c r="B1036" s="949">
        <v>8435596628390</v>
      </c>
      <c r="C1036" s="950"/>
      <c r="D1036" s="950"/>
      <c r="E1036" s="951" t="s">
        <v>10074</v>
      </c>
      <c r="F1036" s="952" t="s">
        <v>10070</v>
      </c>
      <c r="G1036" s="953" t="s">
        <v>7038</v>
      </c>
      <c r="H1036" s="954">
        <v>382.80975000000001</v>
      </c>
      <c r="I1036" s="954">
        <f>Tabla1[[#This Row],[PVP (SIN IVA)]]-(Tabla1[[#This Row],[PVP (SIN IVA)]]*0.4)</f>
        <v>229.68584999999999</v>
      </c>
      <c r="J1036" s="951" t="s">
        <v>1935</v>
      </c>
      <c r="K1036" s="951" t="s">
        <v>10075</v>
      </c>
      <c r="L1036" s="951" t="s">
        <v>10076</v>
      </c>
      <c r="M1036" s="955" t="s">
        <v>6554</v>
      </c>
    </row>
    <row r="1037" spans="1:13" ht="15" customHeight="1">
      <c r="A1037" s="948" t="s">
        <v>10077</v>
      </c>
      <c r="B1037" s="949">
        <v>8435596626341</v>
      </c>
      <c r="C1037" s="950"/>
      <c r="D1037" s="950"/>
      <c r="E1037" s="951" t="s">
        <v>10069</v>
      </c>
      <c r="F1037" s="952" t="s">
        <v>10070</v>
      </c>
      <c r="G1037" s="953" t="s">
        <v>7038</v>
      </c>
      <c r="H1037" s="954">
        <v>238.09324999999998</v>
      </c>
      <c r="I1037" s="954">
        <f>Tabla1[[#This Row],[PVP (SIN IVA)]]-(Tabla1[[#This Row],[PVP (SIN IVA)]]*0.4)</f>
        <v>142.85594999999998</v>
      </c>
      <c r="J1037" s="951" t="s">
        <v>1935</v>
      </c>
      <c r="K1037" s="951" t="s">
        <v>10078</v>
      </c>
      <c r="L1037" s="951" t="s">
        <v>10079</v>
      </c>
      <c r="M1037" s="955" t="s">
        <v>6554</v>
      </c>
    </row>
    <row r="1038" spans="1:13" ht="15" customHeight="1">
      <c r="A1038" s="948" t="s">
        <v>6210</v>
      </c>
      <c r="B1038" s="949" t="s">
        <v>10080</v>
      </c>
      <c r="C1038" s="950"/>
      <c r="D1038" s="950"/>
      <c r="E1038" s="951" t="s">
        <v>10069</v>
      </c>
      <c r="F1038" s="952" t="s">
        <v>10081</v>
      </c>
      <c r="G1038" s="953" t="s">
        <v>7038</v>
      </c>
      <c r="H1038" s="954">
        <v>327.12024999999994</v>
      </c>
      <c r="I1038" s="954">
        <f>Tabla1[[#This Row],[PVP (SIN IVA)]]-(Tabla1[[#This Row],[PVP (SIN IVA)]]*0.4)</f>
        <v>196.27214999999995</v>
      </c>
      <c r="J1038" s="951" t="s">
        <v>7222</v>
      </c>
      <c r="K1038" s="951" t="str">
        <f>_xlfn.CONCAT(A1038,F1038,J1038,)</f>
        <v>2104070-R21Controladora motor Mini L2 L5 (24)Mini L2, Mini L5</v>
      </c>
      <c r="L1038" s="951"/>
      <c r="M1038" s="955"/>
    </row>
    <row r="1039" spans="1:13" ht="15" customHeight="1">
      <c r="A1039" s="961" t="s">
        <v>10082</v>
      </c>
      <c r="B1039" s="949"/>
      <c r="C1039" s="953"/>
      <c r="D1039" s="962"/>
      <c r="E1039" s="951"/>
      <c r="F1039" s="952" t="s">
        <v>10083</v>
      </c>
      <c r="G1039" s="953" t="s">
        <v>6645</v>
      </c>
      <c r="H1039" s="954">
        <v>385.06399999999996</v>
      </c>
      <c r="I1039" s="954">
        <f>Tabla1[[#This Row],[PVP (SIN IVA)]]-(Tabla1[[#This Row],[PVP (SIN IVA)]]*0.4)</f>
        <v>231.03839999999997</v>
      </c>
      <c r="J1039" s="951" t="s">
        <v>6666</v>
      </c>
      <c r="K1039" s="951" t="str">
        <f>CONCATENATE(Precios!$A1934,Precios!$F1934,Precios!$J1934)</f>
        <v>1001020301140030Paquete de batería de alimentación (Individual sin calefacción)Mouse</v>
      </c>
      <c r="L1039" s="951"/>
      <c r="M1039" s="955" t="s">
        <v>6554</v>
      </c>
    </row>
    <row r="1040" spans="1:13" ht="15" customHeight="1">
      <c r="A1040" s="948" t="s">
        <v>10084</v>
      </c>
      <c r="B1040" s="949">
        <v>8435596609740</v>
      </c>
      <c r="C1040" s="950"/>
      <c r="D1040" s="950"/>
      <c r="E1040" s="951" t="s">
        <v>10085</v>
      </c>
      <c r="F1040" s="952" t="s">
        <v>10086</v>
      </c>
      <c r="G1040" s="953" t="s">
        <v>6645</v>
      </c>
      <c r="H1040" s="954">
        <v>327.66000000000008</v>
      </c>
      <c r="I1040" s="954">
        <f>Tabla1[[#This Row],[PVP (SIN IVA)]]-(Tabla1[[#This Row],[PVP (SIN IVA)]]*0.4)</f>
        <v>196.59600000000003</v>
      </c>
      <c r="J1040" s="951" t="s">
        <v>1936</v>
      </c>
      <c r="K1040" s="951" t="s">
        <v>10087</v>
      </c>
      <c r="L1040" s="951" t="s">
        <v>10088</v>
      </c>
      <c r="M1040" s="955" t="s">
        <v>6554</v>
      </c>
    </row>
    <row r="1041" spans="1:13" ht="15" customHeight="1">
      <c r="A1041" s="948" t="s">
        <v>10089</v>
      </c>
      <c r="B1041" s="949">
        <v>8435596609733</v>
      </c>
      <c r="C1041" s="950"/>
      <c r="D1041" s="950"/>
      <c r="E1041" s="951" t="s">
        <v>10090</v>
      </c>
      <c r="F1041" s="952" t="s">
        <v>10091</v>
      </c>
      <c r="G1041" s="953" t="s">
        <v>6645</v>
      </c>
      <c r="H1041" s="954">
        <v>327.66000000000008</v>
      </c>
      <c r="I1041" s="954">
        <f>Tabla1[[#This Row],[PVP (SIN IVA)]]-(Tabla1[[#This Row],[PVP (SIN IVA)]]*0.4)</f>
        <v>196.59600000000003</v>
      </c>
      <c r="J1041" s="951" t="s">
        <v>1936</v>
      </c>
      <c r="K1041" s="951" t="s">
        <v>10092</v>
      </c>
      <c r="L1041" s="951" t="s">
        <v>10093</v>
      </c>
      <c r="M1041" s="955" t="s">
        <v>6554</v>
      </c>
    </row>
    <row r="1042" spans="1:13" ht="15" customHeight="1">
      <c r="A1042" s="948" t="s">
        <v>4735</v>
      </c>
      <c r="B1042" s="949">
        <v>8435596609160</v>
      </c>
      <c r="C1042" s="950"/>
      <c r="D1042" s="950"/>
      <c r="E1042" s="951" t="s">
        <v>10094</v>
      </c>
      <c r="F1042" s="952" t="s">
        <v>10095</v>
      </c>
      <c r="G1042" s="953" t="s">
        <v>6645</v>
      </c>
      <c r="H1042" s="954">
        <v>758.95421141924999</v>
      </c>
      <c r="I1042" s="954">
        <f>Tabla1[[#This Row],[PVP (SIN IVA)]]-(Tabla1[[#This Row],[PVP (SIN IVA)]]*0.4)</f>
        <v>455.37252685154999</v>
      </c>
      <c r="J1042" s="951" t="s">
        <v>1936</v>
      </c>
      <c r="K1042" s="951" t="s">
        <v>10096</v>
      </c>
      <c r="L1042" s="951" t="s">
        <v>10097</v>
      </c>
      <c r="M1042" s="955" t="s">
        <v>6554</v>
      </c>
    </row>
    <row r="1043" spans="1:13" ht="15" customHeight="1">
      <c r="A1043" s="948" t="s">
        <v>10098</v>
      </c>
      <c r="B1043" s="949">
        <v>8435596614782</v>
      </c>
      <c r="C1043" s="950"/>
      <c r="D1043" s="950"/>
      <c r="E1043" s="951" t="s">
        <v>10099</v>
      </c>
      <c r="F1043" s="952" t="s">
        <v>10100</v>
      </c>
      <c r="G1043" s="953" t="s">
        <v>6586</v>
      </c>
      <c r="H1043" s="954">
        <v>0.45719999999999994</v>
      </c>
      <c r="I1043" s="954">
        <f>Tabla1[[#This Row],[PVP (SIN IVA)]]-(Tabla1[[#This Row],[PVP (SIN IVA)]]*0.4)</f>
        <v>0.27431999999999995</v>
      </c>
      <c r="J1043" s="951" t="s">
        <v>1936</v>
      </c>
      <c r="K1043" s="951" t="s">
        <v>10101</v>
      </c>
      <c r="L1043" s="951" t="s">
        <v>10102</v>
      </c>
      <c r="M1043" s="955" t="s">
        <v>6554</v>
      </c>
    </row>
    <row r="1044" spans="1:13" ht="15" customHeight="1">
      <c r="A1044" s="957" t="s">
        <v>10103</v>
      </c>
      <c r="B1044" s="958" t="s">
        <v>10104</v>
      </c>
      <c r="C1044" s="959"/>
      <c r="D1044" s="959"/>
      <c r="E1044" s="951" t="s">
        <v>10105</v>
      </c>
      <c r="F1044" s="952" t="s">
        <v>10106</v>
      </c>
      <c r="G1044" s="953" t="s">
        <v>6586</v>
      </c>
      <c r="H1044" s="954">
        <v>6.9532499999999997</v>
      </c>
      <c r="I1044" s="954">
        <f>Tabla1[[#This Row],[PVP (SIN IVA)]]-(Tabla1[[#This Row],[PVP (SIN IVA)]]*0.4)</f>
        <v>4.1719499999999998</v>
      </c>
      <c r="J1044" s="960" t="s">
        <v>6567</v>
      </c>
      <c r="K1044" s="951" t="str">
        <f>_xlfn.CONCAT(A1044,F1044,J1044,)</f>
        <v>2110030-Q0004Correa adhesiva cuatro en unoT1/T2</v>
      </c>
      <c r="L1044" s="951"/>
      <c r="M1044" s="955" t="s">
        <v>6554</v>
      </c>
    </row>
    <row r="1045" spans="1:13" ht="15" customHeight="1">
      <c r="A1045" s="957" t="s">
        <v>10107</v>
      </c>
      <c r="B1045" s="958" t="s">
        <v>10108</v>
      </c>
      <c r="C1045" s="959"/>
      <c r="D1045" s="959"/>
      <c r="E1045" s="951" t="s">
        <v>10109</v>
      </c>
      <c r="F1045" s="952" t="s">
        <v>10110</v>
      </c>
      <c r="G1045" s="953" t="s">
        <v>5712</v>
      </c>
      <c r="H1045" s="954">
        <v>5.4927499999999991</v>
      </c>
      <c r="I1045" s="954">
        <f>Tabla1[[#This Row],[PVP (SIN IVA)]]-(Tabla1[[#This Row],[PVP (SIN IVA)]]*0.4)</f>
        <v>3.2956499999999993</v>
      </c>
      <c r="J1045" s="960" t="s">
        <v>6567</v>
      </c>
      <c r="K1045" s="951" t="str">
        <f>_xlfn.CONCAT(A1045,F1045,J1045,)</f>
        <v>6109010-Q0001Correa de control de puerta delanteraT1/T2</v>
      </c>
      <c r="L1045" s="951"/>
      <c r="M1045" s="955" t="s">
        <v>6554</v>
      </c>
    </row>
    <row r="1046" spans="1:13" ht="15" customHeight="1">
      <c r="A1046" s="957" t="s">
        <v>10111</v>
      </c>
      <c r="B1046" s="958" t="s">
        <v>10112</v>
      </c>
      <c r="C1046" s="959"/>
      <c r="D1046" s="959"/>
      <c r="E1046" s="951" t="s">
        <v>10113</v>
      </c>
      <c r="F1046" s="952" t="s">
        <v>10114</v>
      </c>
      <c r="G1046" s="953" t="s">
        <v>5712</v>
      </c>
      <c r="H1046" s="954">
        <v>0</v>
      </c>
      <c r="I1046" s="954">
        <f>Tabla1[[#This Row],[PVP (SIN IVA)]]-(Tabla1[[#This Row],[PVP (SIN IVA)]]*0.4)</f>
        <v>0</v>
      </c>
      <c r="J1046" s="960" t="s">
        <v>6567</v>
      </c>
      <c r="K1046" s="951" t="str">
        <f>_xlfn.CONCAT(A1046,F1046,J1046,)</f>
        <v>4014011-Q0001Correa de unión del compresorT1/T2</v>
      </c>
      <c r="L1046" s="951"/>
      <c r="M1046" s="955" t="s">
        <v>6554</v>
      </c>
    </row>
    <row r="1047" spans="1:13" ht="15" customHeight="1">
      <c r="A1047" s="957" t="s">
        <v>10115</v>
      </c>
      <c r="B1047" s="958" t="s">
        <v>10116</v>
      </c>
      <c r="C1047" s="959"/>
      <c r="D1047" s="959"/>
      <c r="E1047" s="951" t="s">
        <v>10117</v>
      </c>
      <c r="F1047" s="952" t="s">
        <v>10118</v>
      </c>
      <c r="G1047" s="953" t="s">
        <v>5712</v>
      </c>
      <c r="H1047" s="954">
        <v>8.1915000000000013</v>
      </c>
      <c r="I1047" s="954">
        <f>Tabla1[[#This Row],[PVP (SIN IVA)]]-(Tabla1[[#This Row],[PVP (SIN IVA)]]*0.4)</f>
        <v>4.9149000000000012</v>
      </c>
      <c r="J1047" s="960" t="s">
        <v>6567</v>
      </c>
      <c r="K1047" s="951" t="str">
        <f>_xlfn.CONCAT(A1047,F1047,J1047,)</f>
        <v>4010010-Q0001Correa de unión del motor de accionamientoT1/T2</v>
      </c>
      <c r="L1047" s="951"/>
      <c r="M1047" s="955" t="s">
        <v>6554</v>
      </c>
    </row>
    <row r="1048" spans="1:13" ht="15" customHeight="1">
      <c r="A1048" s="948" t="s">
        <v>10119</v>
      </c>
      <c r="B1048" s="949">
        <v>8435596609719</v>
      </c>
      <c r="C1048" s="950"/>
      <c r="D1048" s="950"/>
      <c r="E1048" s="951" t="s">
        <v>10120</v>
      </c>
      <c r="F1048" s="952" t="s">
        <v>10121</v>
      </c>
      <c r="G1048" s="953" t="s">
        <v>5712</v>
      </c>
      <c r="H1048" s="954">
        <v>327.66000000000008</v>
      </c>
      <c r="I1048" s="954">
        <f>Tabla1[[#This Row],[PVP (SIN IVA)]]-(Tabla1[[#This Row],[PVP (SIN IVA)]]*0.4)</f>
        <v>196.59600000000003</v>
      </c>
      <c r="J1048" s="951" t="s">
        <v>1936</v>
      </c>
      <c r="K1048" s="951" t="s">
        <v>10122</v>
      </c>
      <c r="L1048" s="951" t="s">
        <v>10123</v>
      </c>
      <c r="M1048" s="955" t="s">
        <v>6554</v>
      </c>
    </row>
    <row r="1049" spans="1:13" ht="15" customHeight="1">
      <c r="A1049" s="948" t="s">
        <v>4556</v>
      </c>
      <c r="B1049" s="949">
        <v>8435596609726</v>
      </c>
      <c r="C1049" s="950"/>
      <c r="D1049" s="950"/>
      <c r="E1049" s="951" t="s">
        <v>10120</v>
      </c>
      <c r="F1049" s="952" t="s">
        <v>10121</v>
      </c>
      <c r="G1049" s="953" t="s">
        <v>5712</v>
      </c>
      <c r="H1049" s="954">
        <v>312.30109836505801</v>
      </c>
      <c r="I1049" s="954">
        <f>Tabla1[[#This Row],[PVP (SIN IVA)]]-(Tabla1[[#This Row],[PVP (SIN IVA)]]*0.4)</f>
        <v>187.38065901903479</v>
      </c>
      <c r="J1049" s="951" t="s">
        <v>1936</v>
      </c>
      <c r="K1049" s="951" t="s">
        <v>10124</v>
      </c>
      <c r="L1049" s="951" t="s">
        <v>10125</v>
      </c>
      <c r="M1049" s="955" t="s">
        <v>6554</v>
      </c>
    </row>
    <row r="1050" spans="1:13" ht="15" customHeight="1">
      <c r="A1050" s="948" t="s">
        <v>10126</v>
      </c>
      <c r="B1050" s="949">
        <v>8435596609702</v>
      </c>
      <c r="C1050" s="950"/>
      <c r="D1050" s="950"/>
      <c r="E1050" s="951" t="s">
        <v>10127</v>
      </c>
      <c r="F1050" s="952" t="s">
        <v>10128</v>
      </c>
      <c r="G1050" s="953" t="s">
        <v>5712</v>
      </c>
      <c r="H1050" s="954">
        <v>327.6609579301263</v>
      </c>
      <c r="I1050" s="954">
        <f>Tabla1[[#This Row],[PVP (SIN IVA)]]-(Tabla1[[#This Row],[PVP (SIN IVA)]]*0.4)</f>
        <v>196.59657475807577</v>
      </c>
      <c r="J1050" s="951" t="s">
        <v>1936</v>
      </c>
      <c r="K1050" s="951" t="s">
        <v>10129</v>
      </c>
      <c r="L1050" s="951" t="s">
        <v>10130</v>
      </c>
      <c r="M1050" s="955" t="s">
        <v>6554</v>
      </c>
    </row>
    <row r="1051" spans="1:13" ht="15" customHeight="1">
      <c r="A1051" s="948" t="s">
        <v>10131</v>
      </c>
      <c r="B1051" s="949">
        <v>8435596614560</v>
      </c>
      <c r="C1051" s="950"/>
      <c r="D1051" s="950"/>
      <c r="E1051" s="951" t="s">
        <v>10132</v>
      </c>
      <c r="F1051" s="952" t="s">
        <v>10133</v>
      </c>
      <c r="G1051" s="953" t="s">
        <v>5712</v>
      </c>
      <c r="H1051" s="954">
        <v>0.95250000000000001</v>
      </c>
      <c r="I1051" s="954">
        <f>Tabla1[[#This Row],[PVP (SIN IVA)]]-(Tabla1[[#This Row],[PVP (SIN IVA)]]*0.4)</f>
        <v>0.57150000000000001</v>
      </c>
      <c r="J1051" s="951" t="s">
        <v>1936</v>
      </c>
      <c r="K1051" s="951" t="s">
        <v>10134</v>
      </c>
      <c r="L1051" s="951" t="s">
        <v>10135</v>
      </c>
      <c r="M1051" s="955" t="s">
        <v>6554</v>
      </c>
    </row>
    <row r="1052" spans="1:13" ht="15" customHeight="1">
      <c r="A1052" s="948" t="s">
        <v>10136</v>
      </c>
      <c r="B1052" s="949">
        <v>8435596614553</v>
      </c>
      <c r="C1052" s="950"/>
      <c r="D1052" s="950"/>
      <c r="E1052" s="951" t="s">
        <v>10132</v>
      </c>
      <c r="F1052" s="952" t="s">
        <v>10133</v>
      </c>
      <c r="G1052" s="953" t="s">
        <v>5712</v>
      </c>
      <c r="H1052" s="954">
        <v>0.95250000000000001</v>
      </c>
      <c r="I1052" s="954">
        <f>Tabla1[[#This Row],[PVP (SIN IVA)]]-(Tabla1[[#This Row],[PVP (SIN IVA)]]*0.4)</f>
        <v>0.57150000000000001</v>
      </c>
      <c r="J1052" s="951" t="s">
        <v>1936</v>
      </c>
      <c r="K1052" s="951" t="s">
        <v>10137</v>
      </c>
      <c r="L1052" s="951" t="s">
        <v>10138</v>
      </c>
      <c r="M1052" s="955" t="s">
        <v>6554</v>
      </c>
    </row>
    <row r="1053" spans="1:13" ht="15" customHeight="1">
      <c r="A1053" s="948" t="s">
        <v>4588</v>
      </c>
      <c r="B1053" s="949">
        <v>8435596613440</v>
      </c>
      <c r="C1053" s="950"/>
      <c r="D1053" s="950"/>
      <c r="E1053" s="951" t="s">
        <v>10139</v>
      </c>
      <c r="F1053" s="952" t="s">
        <v>5590</v>
      </c>
      <c r="G1053" s="953" t="s">
        <v>5712</v>
      </c>
      <c r="H1053" s="954">
        <v>13.31498616525</v>
      </c>
      <c r="I1053" s="954">
        <f>Tabla1[[#This Row],[PVP (SIN IVA)]]-(Tabla1[[#This Row],[PVP (SIN IVA)]]*0.4)</f>
        <v>7.9889916991499996</v>
      </c>
      <c r="J1053" s="951" t="s">
        <v>1936</v>
      </c>
      <c r="K1053" s="951" t="s">
        <v>10140</v>
      </c>
      <c r="L1053" s="951" t="s">
        <v>10141</v>
      </c>
      <c r="M1053" s="955" t="s">
        <v>6554</v>
      </c>
    </row>
    <row r="1054" spans="1:13" ht="15" customHeight="1">
      <c r="A1054" s="948" t="s">
        <v>10142</v>
      </c>
      <c r="B1054" s="949">
        <v>8435596614010</v>
      </c>
      <c r="C1054" s="950"/>
      <c r="D1054" s="950"/>
      <c r="E1054" s="951" t="s">
        <v>10143</v>
      </c>
      <c r="F1054" s="952" t="s">
        <v>10144</v>
      </c>
      <c r="G1054" s="953" t="s">
        <v>5712</v>
      </c>
      <c r="H1054" s="954">
        <v>5.0673000000000004</v>
      </c>
      <c r="I1054" s="954">
        <f>Tabla1[[#This Row],[PVP (SIN IVA)]]-(Tabla1[[#This Row],[PVP (SIN IVA)]]*0.4)</f>
        <v>3.0403800000000003</v>
      </c>
      <c r="J1054" s="951" t="s">
        <v>1936</v>
      </c>
      <c r="K1054" s="951" t="s">
        <v>10145</v>
      </c>
      <c r="L1054" s="951" t="s">
        <v>10146</v>
      </c>
      <c r="M1054" s="955" t="s">
        <v>6554</v>
      </c>
    </row>
    <row r="1055" spans="1:13" ht="15" customHeight="1">
      <c r="A1055" s="948" t="s">
        <v>10147</v>
      </c>
      <c r="B1055" s="949">
        <v>8435596629175</v>
      </c>
      <c r="C1055" s="950"/>
      <c r="D1055" s="950"/>
      <c r="E1055" s="951" t="s">
        <v>3240</v>
      </c>
      <c r="F1055" s="952" t="s">
        <v>10148</v>
      </c>
      <c r="G1055" s="953" t="s">
        <v>5712</v>
      </c>
      <c r="H1055" s="954">
        <v>7.1755479969765688</v>
      </c>
      <c r="I1055" s="954">
        <f>Tabla1[[#This Row],[PVP (SIN IVA)]]-(Tabla1[[#This Row],[PVP (SIN IVA)]]*0.4)</f>
        <v>4.3053287981859416</v>
      </c>
      <c r="J1055" s="951" t="s">
        <v>1938</v>
      </c>
      <c r="K1055" s="951" t="s">
        <v>10149</v>
      </c>
      <c r="L1055" s="951" t="s">
        <v>10150</v>
      </c>
      <c r="M1055" s="955" t="s">
        <v>6554</v>
      </c>
    </row>
    <row r="1056" spans="1:13" ht="15" customHeight="1">
      <c r="A1056" s="948" t="s">
        <v>10151</v>
      </c>
      <c r="B1056" s="949">
        <v>8435596624705</v>
      </c>
      <c r="C1056" s="950" t="s">
        <v>3366</v>
      </c>
      <c r="D1056" s="950"/>
      <c r="E1056" s="951" t="e">
        <v>#NAME?</v>
      </c>
      <c r="F1056" s="952" t="s">
        <v>10152</v>
      </c>
      <c r="G1056" s="953" t="s">
        <v>5712</v>
      </c>
      <c r="H1056" s="954">
        <v>14.2875</v>
      </c>
      <c r="I1056" s="954">
        <f>Tabla1[[#This Row],[PVP (SIN IVA)]]-(Tabla1[[#This Row],[PVP (SIN IVA)]]*0.4)</f>
        <v>8.5724999999999998</v>
      </c>
      <c r="J1056" s="951" t="s">
        <v>1938</v>
      </c>
      <c r="K1056" s="951" t="s">
        <v>10153</v>
      </c>
      <c r="L1056" s="951" t="e">
        <v>#NAME?</v>
      </c>
      <c r="M1056" s="955" t="s">
        <v>6554</v>
      </c>
    </row>
    <row r="1057" spans="1:13" ht="15" customHeight="1">
      <c r="A1057" s="948" t="s">
        <v>10154</v>
      </c>
      <c r="B1057" s="949">
        <v>8435596624712</v>
      </c>
      <c r="C1057" s="950" t="s">
        <v>3364</v>
      </c>
      <c r="D1057" s="950"/>
      <c r="E1057" s="951" t="e">
        <v>#NAME?</v>
      </c>
      <c r="F1057" s="952" t="s">
        <v>10155</v>
      </c>
      <c r="G1057" s="953" t="s">
        <v>5712</v>
      </c>
      <c r="H1057" s="954">
        <v>6.0168529856387014</v>
      </c>
      <c r="I1057" s="954">
        <f>Tabla1[[#This Row],[PVP (SIN IVA)]]-(Tabla1[[#This Row],[PVP (SIN IVA)]]*0.4)</f>
        <v>3.6101117913832206</v>
      </c>
      <c r="J1057" s="951" t="s">
        <v>1938</v>
      </c>
      <c r="K1057" s="951" t="s">
        <v>10156</v>
      </c>
      <c r="L1057" s="951" t="e">
        <v>#NAME?</v>
      </c>
      <c r="M1057" s="955" t="s">
        <v>6554</v>
      </c>
    </row>
    <row r="1058" spans="1:13" ht="15" customHeight="1">
      <c r="A1058" s="948" t="s">
        <v>10157</v>
      </c>
      <c r="B1058" s="949">
        <v>8435596624729</v>
      </c>
      <c r="C1058" s="950" t="s">
        <v>3362</v>
      </c>
      <c r="D1058" s="950"/>
      <c r="E1058" s="951" t="e">
        <v>#NAME?</v>
      </c>
      <c r="F1058" s="952" t="s">
        <v>10158</v>
      </c>
      <c r="G1058" s="953" t="s">
        <v>5712</v>
      </c>
      <c r="H1058" s="954">
        <v>6.0168529856387014</v>
      </c>
      <c r="I1058" s="954">
        <f>Tabla1[[#This Row],[PVP (SIN IVA)]]-(Tabla1[[#This Row],[PVP (SIN IVA)]]*0.4)</f>
        <v>3.6101117913832206</v>
      </c>
      <c r="J1058" s="951" t="s">
        <v>1938</v>
      </c>
      <c r="K1058" s="951" t="s">
        <v>10159</v>
      </c>
      <c r="L1058" s="951" t="e">
        <v>#NAME?</v>
      </c>
      <c r="M1058" s="955" t="s">
        <v>6554</v>
      </c>
    </row>
    <row r="1059" spans="1:13" ht="15" customHeight="1">
      <c r="A1059" s="957" t="s">
        <v>10160</v>
      </c>
      <c r="B1059" s="958" t="s">
        <v>10161</v>
      </c>
      <c r="C1059" s="959"/>
      <c r="D1059" s="959"/>
      <c r="E1059" s="951" t="s">
        <v>10162</v>
      </c>
      <c r="F1059" s="952" t="s">
        <v>10163</v>
      </c>
      <c r="G1059" s="953" t="s">
        <v>5712</v>
      </c>
      <c r="H1059" s="954">
        <v>2.4130000000000003</v>
      </c>
      <c r="I1059" s="954">
        <f>Tabla1[[#This Row],[PVP (SIN IVA)]]-(Tabla1[[#This Row],[PVP (SIN IVA)]]*0.4)</f>
        <v>1.4478</v>
      </c>
      <c r="J1059" s="960" t="s">
        <v>6629</v>
      </c>
      <c r="K1059" s="951" t="str">
        <f>_xlfn.CONCAT(A1059,F1059,J1059,)</f>
        <v>5401734Z1-Q0001-DYCubierta de acceso a cerradura de puerta corredera (electroforizada)T1</v>
      </c>
      <c r="L1059" s="951"/>
      <c r="M1059" s="955" t="s">
        <v>6554</v>
      </c>
    </row>
    <row r="1060" spans="1:13" ht="15" customHeight="1">
      <c r="A1060" s="957" t="s">
        <v>10164</v>
      </c>
      <c r="B1060" s="958" t="s">
        <v>10165</v>
      </c>
      <c r="C1060" s="959"/>
      <c r="D1060" s="959"/>
      <c r="E1060" s="951" t="s">
        <v>10166</v>
      </c>
      <c r="F1060" s="952" t="s">
        <v>10167</v>
      </c>
      <c r="G1060" s="953" t="s">
        <v>5712</v>
      </c>
      <c r="H1060" s="954">
        <v>1.6192500000000001</v>
      </c>
      <c r="I1060" s="954">
        <f>Tabla1[[#This Row],[PVP (SIN IVA)]]-(Tabla1[[#This Row],[PVP (SIN IVA)]]*0.4)</f>
        <v>0.97155000000000002</v>
      </c>
      <c r="J1060" s="951" t="s">
        <v>6567</v>
      </c>
      <c r="K1060" s="951" t="str">
        <f>_xlfn.CONCAT(A1060,F1060,J1060,)</f>
        <v>5401734-Q0001-DYCubierta de acceso a la cerradura de la puerta correderaT1/T2</v>
      </c>
      <c r="L1060" s="951"/>
      <c r="M1060" s="955" t="s">
        <v>6554</v>
      </c>
    </row>
    <row r="1061" spans="1:13" ht="15" customHeight="1">
      <c r="A1061" s="948" t="s">
        <v>4565</v>
      </c>
      <c r="B1061" s="949">
        <v>8435596614492</v>
      </c>
      <c r="C1061" s="950"/>
      <c r="D1061" s="950"/>
      <c r="E1061" s="951" t="s">
        <v>10168</v>
      </c>
      <c r="F1061" s="952" t="s">
        <v>10169</v>
      </c>
      <c r="G1061" s="953" t="s">
        <v>5712</v>
      </c>
      <c r="H1061" s="954">
        <v>2.556477343728</v>
      </c>
      <c r="I1061" s="954">
        <f>Tabla1[[#This Row],[PVP (SIN IVA)]]-(Tabla1[[#This Row],[PVP (SIN IVA)]]*0.4)</f>
        <v>1.5338864062367998</v>
      </c>
      <c r="J1061" s="951" t="s">
        <v>1936</v>
      </c>
      <c r="K1061" s="951" t="s">
        <v>10170</v>
      </c>
      <c r="L1061" s="951" t="s">
        <v>10171</v>
      </c>
      <c r="M1061" s="955" t="s">
        <v>6554</v>
      </c>
    </row>
    <row r="1062" spans="1:13" ht="15" customHeight="1">
      <c r="A1062" s="948" t="s">
        <v>10172</v>
      </c>
      <c r="B1062" s="949">
        <v>8435596629199</v>
      </c>
      <c r="C1062" s="950"/>
      <c r="D1062" s="950"/>
      <c r="E1062" s="951" t="s">
        <v>3219</v>
      </c>
      <c r="F1062" s="952" t="s">
        <v>10173</v>
      </c>
      <c r="G1062" s="953" t="s">
        <v>5712</v>
      </c>
      <c r="H1062" s="954">
        <v>12.415217939027464</v>
      </c>
      <c r="I1062" s="954">
        <f>Tabla1[[#This Row],[PVP (SIN IVA)]]-(Tabla1[[#This Row],[PVP (SIN IVA)]]*0.4)</f>
        <v>7.4491307634164778</v>
      </c>
      <c r="J1062" s="951" t="s">
        <v>1938</v>
      </c>
      <c r="K1062" s="951" t="s">
        <v>10174</v>
      </c>
      <c r="L1062" s="951" t="s">
        <v>10175</v>
      </c>
      <c r="M1062" s="955" t="s">
        <v>6554</v>
      </c>
    </row>
    <row r="1063" spans="1:13" ht="15" customHeight="1">
      <c r="A1063" s="948" t="s">
        <v>10176</v>
      </c>
      <c r="B1063" s="949">
        <v>8435596612092</v>
      </c>
      <c r="C1063" s="950"/>
      <c r="D1063" s="950"/>
      <c r="E1063" s="951" t="s">
        <v>10177</v>
      </c>
      <c r="F1063" s="952" t="s">
        <v>10178</v>
      </c>
      <c r="G1063" s="953" t="s">
        <v>5712</v>
      </c>
      <c r="H1063" s="954">
        <v>30.48</v>
      </c>
      <c r="I1063" s="954">
        <f>Tabla1[[#This Row],[PVP (SIN IVA)]]-(Tabla1[[#This Row],[PVP (SIN IVA)]]*0.4)</f>
        <v>18.288</v>
      </c>
      <c r="J1063" s="951" t="s">
        <v>1936</v>
      </c>
      <c r="K1063" s="951" t="s">
        <v>10179</v>
      </c>
      <c r="L1063" s="951" t="s">
        <v>10180</v>
      </c>
      <c r="M1063" s="955" t="s">
        <v>6554</v>
      </c>
    </row>
    <row r="1064" spans="1:13" ht="15" customHeight="1">
      <c r="A1064" s="948" t="s">
        <v>4538</v>
      </c>
      <c r="B1064" s="949">
        <v>8435596612085</v>
      </c>
      <c r="C1064" s="950"/>
      <c r="D1064" s="950"/>
      <c r="E1064" s="951" t="s">
        <v>10177</v>
      </c>
      <c r="F1064" s="952" t="s">
        <v>10178</v>
      </c>
      <c r="G1064" s="953" t="s">
        <v>5712</v>
      </c>
      <c r="H1064" s="954">
        <v>26.820186418574998</v>
      </c>
      <c r="I1064" s="954">
        <f>Tabla1[[#This Row],[PVP (SIN IVA)]]-(Tabla1[[#This Row],[PVP (SIN IVA)]]*0.4)</f>
        <v>16.092111851144999</v>
      </c>
      <c r="J1064" s="951" t="s">
        <v>1936</v>
      </c>
      <c r="K1064" s="951" t="s">
        <v>10181</v>
      </c>
      <c r="L1064" s="951" t="s">
        <v>10182</v>
      </c>
      <c r="M1064" s="955" t="s">
        <v>6554</v>
      </c>
    </row>
    <row r="1065" spans="1:13" ht="15" customHeight="1">
      <c r="A1065" s="948" t="s">
        <v>10183</v>
      </c>
      <c r="B1065" s="949">
        <v>8435596612108</v>
      </c>
      <c r="C1065" s="950"/>
      <c r="D1065" s="950"/>
      <c r="E1065" s="951" t="s">
        <v>10177</v>
      </c>
      <c r="F1065" s="952" t="s">
        <v>10178</v>
      </c>
      <c r="G1065" s="953" t="s">
        <v>5712</v>
      </c>
      <c r="H1065" s="954">
        <v>24.764999999999997</v>
      </c>
      <c r="I1065" s="954">
        <f>Tabla1[[#This Row],[PVP (SIN IVA)]]-(Tabla1[[#This Row],[PVP (SIN IVA)]]*0.4)</f>
        <v>14.858999999999998</v>
      </c>
      <c r="J1065" s="951" t="s">
        <v>1936</v>
      </c>
      <c r="K1065" s="951" t="s">
        <v>10184</v>
      </c>
      <c r="L1065" s="951" t="s">
        <v>10185</v>
      </c>
      <c r="M1065" s="955" t="s">
        <v>6554</v>
      </c>
    </row>
    <row r="1066" spans="1:13" ht="15" customHeight="1">
      <c r="A1066" s="948" t="s">
        <v>2398</v>
      </c>
      <c r="B1066" s="949">
        <v>8435596605346</v>
      </c>
      <c r="C1066" s="950"/>
      <c r="D1066" s="950"/>
      <c r="E1066" s="951" t="s">
        <v>2397</v>
      </c>
      <c r="F1066" s="952" t="s">
        <v>4209</v>
      </c>
      <c r="G1066" s="953" t="s">
        <v>5712</v>
      </c>
      <c r="H1066" s="954">
        <v>60.304964327535977</v>
      </c>
      <c r="I1066" s="954">
        <f>Tabla1[[#This Row],[PVP (SIN IVA)]]-(Tabla1[[#This Row],[PVP (SIN IVA)]]*0.4)</f>
        <v>36.182978596521586</v>
      </c>
      <c r="J1066" s="951" t="s">
        <v>6589</v>
      </c>
      <c r="K1066" s="951" t="s">
        <v>10186</v>
      </c>
      <c r="L1066" s="951" t="s">
        <v>10187</v>
      </c>
      <c r="M1066" s="955" t="s">
        <v>6554</v>
      </c>
    </row>
    <row r="1067" spans="1:13" ht="15" customHeight="1">
      <c r="A1067" s="948" t="s">
        <v>4698</v>
      </c>
      <c r="B1067" s="949">
        <v>8435596613785</v>
      </c>
      <c r="C1067" s="950"/>
      <c r="D1067" s="950"/>
      <c r="E1067" s="951" t="s">
        <v>10188</v>
      </c>
      <c r="F1067" s="952" t="s">
        <v>10189</v>
      </c>
      <c r="G1067" s="953" t="s">
        <v>5712</v>
      </c>
      <c r="H1067" s="954">
        <v>6.8477071706999997</v>
      </c>
      <c r="I1067" s="954">
        <f>Tabla1[[#This Row],[PVP (SIN IVA)]]-(Tabla1[[#This Row],[PVP (SIN IVA)]]*0.4)</f>
        <v>4.1086243024199991</v>
      </c>
      <c r="J1067" s="951" t="s">
        <v>1936</v>
      </c>
      <c r="K1067" s="951" t="s">
        <v>10190</v>
      </c>
      <c r="L1067" s="951" t="s">
        <v>10191</v>
      </c>
      <c r="M1067" s="955" t="s">
        <v>6554</v>
      </c>
    </row>
    <row r="1068" spans="1:13" ht="15" customHeight="1">
      <c r="A1068" s="948" t="s">
        <v>10192</v>
      </c>
      <c r="B1068" s="949">
        <v>8435596613792</v>
      </c>
      <c r="C1068" s="950"/>
      <c r="D1068" s="950"/>
      <c r="E1068" s="951" t="s">
        <v>10188</v>
      </c>
      <c r="F1068" s="952" t="s">
        <v>10189</v>
      </c>
      <c r="G1068" s="953" t="s">
        <v>5712</v>
      </c>
      <c r="H1068" s="954">
        <v>6.8199000000000005</v>
      </c>
      <c r="I1068" s="954">
        <f>Tabla1[[#This Row],[PVP (SIN IVA)]]-(Tabla1[[#This Row],[PVP (SIN IVA)]]*0.4)</f>
        <v>4.0919400000000001</v>
      </c>
      <c r="J1068" s="951" t="s">
        <v>1936</v>
      </c>
      <c r="K1068" s="951" t="s">
        <v>10193</v>
      </c>
      <c r="L1068" s="951" t="s">
        <v>10194</v>
      </c>
      <c r="M1068" s="955" t="s">
        <v>6554</v>
      </c>
    </row>
    <row r="1069" spans="1:13" ht="15" customHeight="1">
      <c r="A1069" s="948" t="s">
        <v>4025</v>
      </c>
      <c r="B1069" s="949">
        <v>8435596604073</v>
      </c>
      <c r="C1069" s="950"/>
      <c r="D1069" s="950"/>
      <c r="E1069" s="951" t="s">
        <v>4026</v>
      </c>
      <c r="F1069" s="952" t="s">
        <v>10195</v>
      </c>
      <c r="G1069" s="953" t="s">
        <v>5712</v>
      </c>
      <c r="H1069" s="954">
        <v>5.831176022205911</v>
      </c>
      <c r="I1069" s="954">
        <f>Tabla1[[#This Row],[PVP (SIN IVA)]]-(Tabla1[[#This Row],[PVP (SIN IVA)]]*0.4)</f>
        <v>3.4987056133235463</v>
      </c>
      <c r="J1069" s="951" t="s">
        <v>6702</v>
      </c>
      <c r="K1069" s="951" t="s">
        <v>10196</v>
      </c>
      <c r="L1069" s="951" t="s">
        <v>10197</v>
      </c>
      <c r="M1069" s="955" t="s">
        <v>6554</v>
      </c>
    </row>
    <row r="1070" spans="1:13" ht="15" customHeight="1">
      <c r="A1070" s="948" t="s">
        <v>10198</v>
      </c>
      <c r="B1070" s="949">
        <v>8435596624576</v>
      </c>
      <c r="C1070" s="950" t="s">
        <v>3384</v>
      </c>
      <c r="D1070" s="950"/>
      <c r="E1070" s="951" t="e">
        <v>#NAME?</v>
      </c>
      <c r="F1070" s="952" t="s">
        <v>10199</v>
      </c>
      <c r="G1070" s="953" t="s">
        <v>5712</v>
      </c>
      <c r="H1070" s="954">
        <v>29.590574426807766</v>
      </c>
      <c r="I1070" s="954">
        <f>Tabla1[[#This Row],[PVP (SIN IVA)]]-(Tabla1[[#This Row],[PVP (SIN IVA)]]*0.4)</f>
        <v>17.754344656084658</v>
      </c>
      <c r="J1070" s="951" t="s">
        <v>1938</v>
      </c>
      <c r="K1070" s="951" t="s">
        <v>10200</v>
      </c>
      <c r="L1070" s="951" t="e">
        <v>#NAME?</v>
      </c>
      <c r="M1070" s="955" t="s">
        <v>6554</v>
      </c>
    </row>
    <row r="1071" spans="1:13" ht="15" customHeight="1">
      <c r="A1071" s="948" t="s">
        <v>10201</v>
      </c>
      <c r="B1071" s="949">
        <v>8435596614232</v>
      </c>
      <c r="C1071" s="950"/>
      <c r="D1071" s="950"/>
      <c r="E1071" s="951" t="s">
        <v>10202</v>
      </c>
      <c r="F1071" s="952" t="s">
        <v>10203</v>
      </c>
      <c r="G1071" s="953" t="s">
        <v>5712</v>
      </c>
      <c r="H1071" s="954">
        <v>4.5720000000000001</v>
      </c>
      <c r="I1071" s="954">
        <f>Tabla1[[#This Row],[PVP (SIN IVA)]]-(Tabla1[[#This Row],[PVP (SIN IVA)]]*0.4)</f>
        <v>2.7431999999999999</v>
      </c>
      <c r="J1071" s="951" t="s">
        <v>1936</v>
      </c>
      <c r="K1071" s="951" t="s">
        <v>10204</v>
      </c>
      <c r="L1071" s="951" t="s">
        <v>10205</v>
      </c>
      <c r="M1071" s="955" t="s">
        <v>6554</v>
      </c>
    </row>
    <row r="1072" spans="1:13" ht="15" customHeight="1">
      <c r="A1072" s="948" t="s">
        <v>4468</v>
      </c>
      <c r="B1072" s="949">
        <v>8435596614119</v>
      </c>
      <c r="C1072" s="950"/>
      <c r="D1072" s="950"/>
      <c r="E1072" s="951" t="s">
        <v>10206</v>
      </c>
      <c r="F1072" s="952" t="s">
        <v>10207</v>
      </c>
      <c r="G1072" s="953" t="s">
        <v>5712</v>
      </c>
      <c r="H1072" s="954">
        <v>3.8423245791149996</v>
      </c>
      <c r="I1072" s="954">
        <f>Tabla1[[#This Row],[PVP (SIN IVA)]]-(Tabla1[[#This Row],[PVP (SIN IVA)]]*0.4)</f>
        <v>2.3053947474689997</v>
      </c>
      <c r="J1072" s="951" t="s">
        <v>1936</v>
      </c>
      <c r="K1072" s="951" t="s">
        <v>10208</v>
      </c>
      <c r="L1072" s="951" t="s">
        <v>10209</v>
      </c>
      <c r="M1072" s="955" t="s">
        <v>6554</v>
      </c>
    </row>
    <row r="1073" spans="1:13" ht="15" customHeight="1">
      <c r="A1073" s="948" t="s">
        <v>4474</v>
      </c>
      <c r="B1073" s="949">
        <v>8435596614331</v>
      </c>
      <c r="C1073" s="950"/>
      <c r="D1073" s="950"/>
      <c r="E1073" s="951" t="s">
        <v>10210</v>
      </c>
      <c r="F1073" s="952" t="s">
        <v>10211</v>
      </c>
      <c r="G1073" s="953" t="s">
        <v>5712</v>
      </c>
      <c r="H1073" s="954">
        <v>3.8423245791149996</v>
      </c>
      <c r="I1073" s="954">
        <f>Tabla1[[#This Row],[PVP (SIN IVA)]]-(Tabla1[[#This Row],[PVP (SIN IVA)]]*0.4)</f>
        <v>2.3053947474689997</v>
      </c>
      <c r="J1073" s="951" t="s">
        <v>1936</v>
      </c>
      <c r="K1073" s="951" t="s">
        <v>10212</v>
      </c>
      <c r="L1073" s="951" t="s">
        <v>10213</v>
      </c>
      <c r="M1073" s="955" t="s">
        <v>6554</v>
      </c>
    </row>
    <row r="1074" spans="1:13" ht="15" customHeight="1">
      <c r="A1074" s="948" t="s">
        <v>4470</v>
      </c>
      <c r="B1074" s="949">
        <v>8435596613594</v>
      </c>
      <c r="C1074" s="950"/>
      <c r="D1074" s="950"/>
      <c r="E1074" s="951" t="s">
        <v>10214</v>
      </c>
      <c r="F1074" s="952" t="s">
        <v>10215</v>
      </c>
      <c r="G1074" s="953" t="s">
        <v>5712</v>
      </c>
      <c r="H1074" s="954">
        <v>7.9357317544890016</v>
      </c>
      <c r="I1074" s="954">
        <f>Tabla1[[#This Row],[PVP (SIN IVA)]]-(Tabla1[[#This Row],[PVP (SIN IVA)]]*0.4)</f>
        <v>4.761439052693401</v>
      </c>
      <c r="J1074" s="951" t="s">
        <v>1936</v>
      </c>
      <c r="K1074" s="951" t="s">
        <v>10216</v>
      </c>
      <c r="L1074" s="951" t="s">
        <v>10217</v>
      </c>
      <c r="M1074" s="955" t="s">
        <v>6554</v>
      </c>
    </row>
    <row r="1075" spans="1:13" ht="15" customHeight="1">
      <c r="A1075" s="948" t="s">
        <v>4476</v>
      </c>
      <c r="B1075" s="949">
        <v>8435596613587</v>
      </c>
      <c r="C1075" s="950"/>
      <c r="D1075" s="950"/>
      <c r="E1075" s="951" t="s">
        <v>10218</v>
      </c>
      <c r="F1075" s="952" t="s">
        <v>10215</v>
      </c>
      <c r="G1075" s="953" t="s">
        <v>5712</v>
      </c>
      <c r="H1075" s="954">
        <v>7.9357317544890016</v>
      </c>
      <c r="I1075" s="954">
        <f>Tabla1[[#This Row],[PVP (SIN IVA)]]-(Tabla1[[#This Row],[PVP (SIN IVA)]]*0.4)</f>
        <v>4.761439052693401</v>
      </c>
      <c r="J1075" s="951" t="s">
        <v>1936</v>
      </c>
      <c r="K1075" s="951" t="s">
        <v>10219</v>
      </c>
      <c r="L1075" s="951" t="s">
        <v>10220</v>
      </c>
      <c r="M1075" s="955" t="s">
        <v>6554</v>
      </c>
    </row>
    <row r="1076" spans="1:13" ht="15" customHeight="1">
      <c r="A1076" s="957" t="s">
        <v>10221</v>
      </c>
      <c r="B1076" s="958" t="s">
        <v>10222</v>
      </c>
      <c r="C1076" s="959"/>
      <c r="D1076" s="959"/>
      <c r="E1076" s="951" t="s">
        <v>10223</v>
      </c>
      <c r="F1076" s="952" t="s">
        <v>10224</v>
      </c>
      <c r="G1076" s="953" t="s">
        <v>5712</v>
      </c>
      <c r="H1076" s="954">
        <v>46.386749999999999</v>
      </c>
      <c r="I1076" s="954">
        <f>Tabla1[[#This Row],[PVP (SIN IVA)]]-(Tabla1[[#This Row],[PVP (SIN IVA)]]*0.4)</f>
        <v>27.832049999999999</v>
      </c>
      <c r="J1076" s="951" t="s">
        <v>6602</v>
      </c>
      <c r="K1076" s="951" t="str">
        <f>_xlfn.CONCAT(A1076,F1076,J1076,)</f>
        <v>5101151-Q0001-DYcubierta de la rueda izquierdaT2</v>
      </c>
      <c r="L1076" s="951"/>
      <c r="M1076" s="955" t="s">
        <v>6554</v>
      </c>
    </row>
    <row r="1077" spans="1:13" ht="15" customHeight="1">
      <c r="A1077" s="948" t="s">
        <v>10225</v>
      </c>
      <c r="B1077" s="949">
        <v>8435596614423</v>
      </c>
      <c r="C1077" s="950"/>
      <c r="D1077" s="950"/>
      <c r="E1077" s="951" t="s">
        <v>10226</v>
      </c>
      <c r="F1077" s="952" t="s">
        <v>10227</v>
      </c>
      <c r="G1077" s="953" t="s">
        <v>5712</v>
      </c>
      <c r="H1077" s="954">
        <v>1.5239999999999998</v>
      </c>
      <c r="I1077" s="954">
        <f>Tabla1[[#This Row],[PVP (SIN IVA)]]-(Tabla1[[#This Row],[PVP (SIN IVA)]]*0.4)</f>
        <v>0.91439999999999988</v>
      </c>
      <c r="J1077" s="951" t="s">
        <v>1936</v>
      </c>
      <c r="K1077" s="951" t="s">
        <v>10228</v>
      </c>
      <c r="L1077" s="951" t="s">
        <v>10229</v>
      </c>
      <c r="M1077" s="955" t="s">
        <v>6554</v>
      </c>
    </row>
    <row r="1078" spans="1:13" ht="15" customHeight="1">
      <c r="A1078" s="948" t="s">
        <v>10230</v>
      </c>
      <c r="B1078" s="949">
        <v>8435596610500</v>
      </c>
      <c r="C1078" s="950"/>
      <c r="D1078" s="950"/>
      <c r="E1078" s="951" t="s">
        <v>10231</v>
      </c>
      <c r="F1078" s="952" t="s">
        <v>10232</v>
      </c>
      <c r="G1078" s="953" t="s">
        <v>5712</v>
      </c>
      <c r="H1078" s="954">
        <v>114.3</v>
      </c>
      <c r="I1078" s="954">
        <f>Tabla1[[#This Row],[PVP (SIN IVA)]]-(Tabla1[[#This Row],[PVP (SIN IVA)]]*0.4)</f>
        <v>68.58</v>
      </c>
      <c r="J1078" s="951" t="s">
        <v>1936</v>
      </c>
      <c r="K1078" s="951" t="s">
        <v>10233</v>
      </c>
      <c r="L1078" s="951" t="s">
        <v>10234</v>
      </c>
      <c r="M1078" s="955" t="s">
        <v>6554</v>
      </c>
    </row>
    <row r="1079" spans="1:13" ht="15" customHeight="1">
      <c r="A1079" s="948" t="s">
        <v>10235</v>
      </c>
      <c r="B1079" s="949">
        <v>8435596610494</v>
      </c>
      <c r="C1079" s="950"/>
      <c r="D1079" s="950"/>
      <c r="E1079" s="951" t="s">
        <v>10236</v>
      </c>
      <c r="F1079" s="952" t="s">
        <v>10237</v>
      </c>
      <c r="G1079" s="953" t="s">
        <v>5712</v>
      </c>
      <c r="H1079" s="954">
        <v>114.3</v>
      </c>
      <c r="I1079" s="954">
        <f>Tabla1[[#This Row],[PVP (SIN IVA)]]-(Tabla1[[#This Row],[PVP (SIN IVA)]]*0.4)</f>
        <v>68.58</v>
      </c>
      <c r="J1079" s="951" t="s">
        <v>1936</v>
      </c>
      <c r="K1079" s="951" t="s">
        <v>10238</v>
      </c>
      <c r="L1079" s="951" t="s">
        <v>10239</v>
      </c>
      <c r="M1079" s="955" t="s">
        <v>6554</v>
      </c>
    </row>
    <row r="1080" spans="1:13" ht="15" customHeight="1">
      <c r="A1080" s="948" t="s">
        <v>4542</v>
      </c>
      <c r="B1080" s="949">
        <v>8435596611095</v>
      </c>
      <c r="C1080" s="950"/>
      <c r="D1080" s="950"/>
      <c r="E1080" s="951" t="s">
        <v>10231</v>
      </c>
      <c r="F1080" s="952" t="s">
        <v>10240</v>
      </c>
      <c r="G1080" s="953" t="s">
        <v>5712</v>
      </c>
      <c r="H1080" s="954">
        <v>52.499088308699996</v>
      </c>
      <c r="I1080" s="954">
        <f>Tabla1[[#This Row],[PVP (SIN IVA)]]-(Tabla1[[#This Row],[PVP (SIN IVA)]]*0.4)</f>
        <v>31.499452985219996</v>
      </c>
      <c r="J1080" s="951" t="s">
        <v>1936</v>
      </c>
      <c r="K1080" s="951" t="s">
        <v>10241</v>
      </c>
      <c r="L1080" s="951" t="s">
        <v>10242</v>
      </c>
      <c r="M1080" s="955" t="s">
        <v>6554</v>
      </c>
    </row>
    <row r="1081" spans="1:13" ht="15" customHeight="1">
      <c r="A1081" s="948" t="s">
        <v>4543</v>
      </c>
      <c r="B1081" s="949">
        <v>8435596611088</v>
      </c>
      <c r="C1081" s="950"/>
      <c r="D1081" s="950"/>
      <c r="E1081" s="951" t="s">
        <v>10236</v>
      </c>
      <c r="F1081" s="952" t="s">
        <v>10243</v>
      </c>
      <c r="G1081" s="953" t="s">
        <v>5712</v>
      </c>
      <c r="H1081" s="954">
        <v>52.499088308699996</v>
      </c>
      <c r="I1081" s="954">
        <f>Tabla1[[#This Row],[PVP (SIN IVA)]]-(Tabla1[[#This Row],[PVP (SIN IVA)]]*0.4)</f>
        <v>31.499452985219996</v>
      </c>
      <c r="J1081" s="951" t="s">
        <v>1936</v>
      </c>
      <c r="K1081" s="951" t="s">
        <v>10244</v>
      </c>
      <c r="L1081" s="951" t="s">
        <v>10245</v>
      </c>
      <c r="M1081" s="955" t="s">
        <v>6554</v>
      </c>
    </row>
    <row r="1082" spans="1:13" ht="15" customHeight="1">
      <c r="A1082" s="957" t="s">
        <v>10246</v>
      </c>
      <c r="B1082" s="958" t="s">
        <v>10247</v>
      </c>
      <c r="C1082" s="959"/>
      <c r="D1082" s="959"/>
      <c r="E1082" s="951" t="s">
        <v>10248</v>
      </c>
      <c r="F1082" s="952" t="s">
        <v>10249</v>
      </c>
      <c r="G1082" s="953" t="s">
        <v>5712</v>
      </c>
      <c r="H1082" s="954">
        <v>2.3177500000000002</v>
      </c>
      <c r="I1082" s="954">
        <f>Tabla1[[#This Row],[PVP (SIN IVA)]]-(Tabla1[[#This Row],[PVP (SIN IVA)]]*0.4)</f>
        <v>1.3906499999999999</v>
      </c>
      <c r="J1082" s="951" t="s">
        <v>6567</v>
      </c>
      <c r="K1082" s="951" t="str">
        <f>_xlfn.CONCAT(A1082,F1082,J1082,)</f>
        <v>6307124-Q0001Cubierta de manija interior de puerta trasera derechaT1/T2</v>
      </c>
      <c r="L1082" s="951"/>
      <c r="M1082" s="955" t="s">
        <v>6554</v>
      </c>
    </row>
    <row r="1083" spans="1:13" ht="15" customHeight="1">
      <c r="A1083" s="948" t="s">
        <v>10250</v>
      </c>
      <c r="B1083" s="949">
        <v>8435596625115</v>
      </c>
      <c r="C1083" s="950" t="s">
        <v>3309</v>
      </c>
      <c r="D1083" s="950"/>
      <c r="E1083" s="951" t="e">
        <v>#NAME?</v>
      </c>
      <c r="F1083" s="952" t="s">
        <v>10251</v>
      </c>
      <c r="G1083" s="953" t="s">
        <v>5712</v>
      </c>
      <c r="H1083" s="954">
        <v>0.62482704081632656</v>
      </c>
      <c r="I1083" s="954">
        <f>Tabla1[[#This Row],[PVP (SIN IVA)]]-(Tabla1[[#This Row],[PVP (SIN IVA)]]*0.4)</f>
        <v>0.37489622448979593</v>
      </c>
      <c r="J1083" s="951" t="s">
        <v>1938</v>
      </c>
      <c r="K1083" s="951" t="s">
        <v>10252</v>
      </c>
      <c r="L1083" s="951" t="e">
        <v>#NAME?</v>
      </c>
      <c r="M1083" s="955" t="s">
        <v>6554</v>
      </c>
    </row>
    <row r="1084" spans="1:13" ht="15" customHeight="1">
      <c r="A1084" s="948" t="s">
        <v>2242</v>
      </c>
      <c r="B1084" s="949">
        <v>8435596606268</v>
      </c>
      <c r="C1084" s="950"/>
      <c r="D1084" s="950"/>
      <c r="E1084" s="951" t="s">
        <v>2241</v>
      </c>
      <c r="F1084" s="952" t="s">
        <v>4322</v>
      </c>
      <c r="G1084" s="953" t="s">
        <v>5712</v>
      </c>
      <c r="H1084" s="954">
        <v>1.9278310274537003</v>
      </c>
      <c r="I1084" s="954">
        <f>Tabla1[[#This Row],[PVP (SIN IVA)]]-(Tabla1[[#This Row],[PVP (SIN IVA)]]*0.4)</f>
        <v>1.1566986164722202</v>
      </c>
      <c r="J1084" s="951" t="s">
        <v>6589</v>
      </c>
      <c r="K1084" s="951" t="s">
        <v>10253</v>
      </c>
      <c r="L1084" s="951" t="s">
        <v>10254</v>
      </c>
      <c r="M1084" s="955" t="s">
        <v>6554</v>
      </c>
    </row>
    <row r="1085" spans="1:13" ht="15" customHeight="1">
      <c r="A1085" s="948" t="s">
        <v>2657</v>
      </c>
      <c r="B1085" s="949">
        <v>8435596604141</v>
      </c>
      <c r="C1085" s="950"/>
      <c r="D1085" s="950"/>
      <c r="E1085" s="951" t="s">
        <v>2656</v>
      </c>
      <c r="F1085" s="952" t="s">
        <v>4873</v>
      </c>
      <c r="G1085" s="953" t="s">
        <v>5712</v>
      </c>
      <c r="H1085" s="954">
        <v>2.0747133914501736</v>
      </c>
      <c r="I1085" s="954">
        <f>Tabla1[[#This Row],[PVP (SIN IVA)]]-(Tabla1[[#This Row],[PVP (SIN IVA)]]*0.4)</f>
        <v>1.2448280348701042</v>
      </c>
      <c r="J1085" s="951" t="s">
        <v>6589</v>
      </c>
      <c r="K1085" s="951" t="s">
        <v>10255</v>
      </c>
      <c r="L1085" s="951" t="s">
        <v>10256</v>
      </c>
      <c r="M1085" s="955" t="s">
        <v>6554</v>
      </c>
    </row>
    <row r="1086" spans="1:13" ht="15" customHeight="1">
      <c r="A1086" s="948" t="s">
        <v>4566</v>
      </c>
      <c r="B1086" s="949">
        <v>8435596611132</v>
      </c>
      <c r="C1086" s="950"/>
      <c r="D1086" s="950"/>
      <c r="E1086" s="951" t="s">
        <v>10257</v>
      </c>
      <c r="F1086" s="952" t="s">
        <v>10258</v>
      </c>
      <c r="G1086" s="953" t="s">
        <v>5712</v>
      </c>
      <c r="H1086" s="954">
        <v>73.083296063824193</v>
      </c>
      <c r="I1086" s="954">
        <f>Tabla1[[#This Row],[PVP (SIN IVA)]]-(Tabla1[[#This Row],[PVP (SIN IVA)]]*0.4)</f>
        <v>43.849977638294519</v>
      </c>
      <c r="J1086" s="951" t="s">
        <v>1936</v>
      </c>
      <c r="K1086" s="951" t="s">
        <v>10259</v>
      </c>
      <c r="L1086" s="951" t="s">
        <v>10260</v>
      </c>
      <c r="M1086" s="955" t="s">
        <v>6554</v>
      </c>
    </row>
    <row r="1087" spans="1:13" ht="15" customHeight="1">
      <c r="A1087" s="948" t="s">
        <v>4484</v>
      </c>
      <c r="B1087" s="949">
        <v>8435596611118</v>
      </c>
      <c r="C1087" s="950"/>
      <c r="D1087" s="950"/>
      <c r="E1087" s="951" t="s">
        <v>10261</v>
      </c>
      <c r="F1087" s="952" t="s">
        <v>10262</v>
      </c>
      <c r="G1087" s="953" t="s">
        <v>5712</v>
      </c>
      <c r="H1087" s="954">
        <v>73.083296063824193</v>
      </c>
      <c r="I1087" s="954">
        <f>Tabla1[[#This Row],[PVP (SIN IVA)]]-(Tabla1[[#This Row],[PVP (SIN IVA)]]*0.4)</f>
        <v>43.849977638294519</v>
      </c>
      <c r="J1087" s="951" t="s">
        <v>1936</v>
      </c>
      <c r="K1087" s="951" t="s">
        <v>10263</v>
      </c>
      <c r="L1087" s="951" t="s">
        <v>10264</v>
      </c>
      <c r="M1087" s="955" t="s">
        <v>6554</v>
      </c>
    </row>
    <row r="1088" spans="1:13" ht="15" customHeight="1">
      <c r="A1088" s="948" t="s">
        <v>4546</v>
      </c>
      <c r="B1088" s="949">
        <v>8435596610944</v>
      </c>
      <c r="C1088" s="950"/>
      <c r="D1088" s="950"/>
      <c r="E1088" s="951" t="s">
        <v>10265</v>
      </c>
      <c r="F1088" s="952" t="s">
        <v>10266</v>
      </c>
      <c r="G1088" s="953" t="s">
        <v>5712</v>
      </c>
      <c r="H1088" s="954">
        <v>83.313770576850004</v>
      </c>
      <c r="I1088" s="954">
        <f>Tabla1[[#This Row],[PVP (SIN IVA)]]-(Tabla1[[#This Row],[PVP (SIN IVA)]]*0.4)</f>
        <v>49.988262346109998</v>
      </c>
      <c r="J1088" s="951" t="s">
        <v>1936</v>
      </c>
      <c r="K1088" s="951" t="s">
        <v>10267</v>
      </c>
      <c r="L1088" s="951" t="s">
        <v>10268</v>
      </c>
      <c r="M1088" s="955" t="s">
        <v>6554</v>
      </c>
    </row>
    <row r="1089" spans="1:13" ht="15" customHeight="1">
      <c r="A1089" s="948" t="s">
        <v>10269</v>
      </c>
      <c r="B1089" s="949">
        <v>8435596610951</v>
      </c>
      <c r="C1089" s="950"/>
      <c r="D1089" s="950"/>
      <c r="E1089" s="951" t="s">
        <v>10265</v>
      </c>
      <c r="F1089" s="952" t="s">
        <v>10266</v>
      </c>
      <c r="G1089" s="953" t="s">
        <v>5712</v>
      </c>
      <c r="H1089" s="954">
        <v>76.2</v>
      </c>
      <c r="I1089" s="954">
        <f>Tabla1[[#This Row],[PVP (SIN IVA)]]-(Tabla1[[#This Row],[PVP (SIN IVA)]]*0.4)</f>
        <v>45.72</v>
      </c>
      <c r="J1089" s="951" t="s">
        <v>1936</v>
      </c>
      <c r="K1089" s="951" t="s">
        <v>10270</v>
      </c>
      <c r="L1089" s="951" t="s">
        <v>10271</v>
      </c>
      <c r="M1089" s="955" t="s">
        <v>6554</v>
      </c>
    </row>
    <row r="1090" spans="1:13" ht="15" customHeight="1">
      <c r="A1090" s="957" t="s">
        <v>10272</v>
      </c>
      <c r="B1090" s="958" t="s">
        <v>10273</v>
      </c>
      <c r="C1090" s="959"/>
      <c r="D1090" s="959"/>
      <c r="E1090" s="951" t="s">
        <v>10274</v>
      </c>
      <c r="F1090" s="952" t="s">
        <v>10275</v>
      </c>
      <c r="G1090" s="953" t="s">
        <v>5712</v>
      </c>
      <c r="H1090" s="954">
        <v>24.510999999999999</v>
      </c>
      <c r="I1090" s="954">
        <f>Tabla1[[#This Row],[PVP (SIN IVA)]]-(Tabla1[[#This Row],[PVP (SIN IVA)]]*0.4)</f>
        <v>14.706599999999998</v>
      </c>
      <c r="J1090" s="960" t="s">
        <v>6567</v>
      </c>
      <c r="K1090" s="951" t="str">
        <f>_xlfn.CONCAT(A1090,F1090,J1090,)</f>
        <v>5304101-Q0001Cubierta de ventilación del limpiaparabrisasT1/T2</v>
      </c>
      <c r="L1090" s="951"/>
      <c r="M1090" s="955" t="s">
        <v>6554</v>
      </c>
    </row>
    <row r="1091" spans="1:13" ht="15" customHeight="1">
      <c r="A1091" s="957" t="s">
        <v>10276</v>
      </c>
      <c r="B1091" s="958" t="s">
        <v>10277</v>
      </c>
      <c r="C1091" s="959"/>
      <c r="D1091" s="959"/>
      <c r="E1091" s="951" t="s">
        <v>10278</v>
      </c>
      <c r="F1091" s="952" t="s">
        <v>10279</v>
      </c>
      <c r="G1091" s="953" t="s">
        <v>5712</v>
      </c>
      <c r="H1091" s="954">
        <v>1.6510000000000002</v>
      </c>
      <c r="I1091" s="954">
        <f>Tabla1[[#This Row],[PVP (SIN IVA)]]-(Tabla1[[#This Row],[PVP (SIN IVA)]]*0.4)</f>
        <v>0.99060000000000015</v>
      </c>
      <c r="J1091" s="960" t="s">
        <v>6567</v>
      </c>
      <c r="K1091" s="951" t="str">
        <f>_xlfn.CONCAT(A1091,F1091,J1091,)</f>
        <v>5304103-Q0001Cubierta de ventilación del limpiaparabrisas (derecha)T1/T2</v>
      </c>
      <c r="L1091" s="951"/>
      <c r="M1091" s="955" t="s">
        <v>6554</v>
      </c>
    </row>
    <row r="1092" spans="1:13" ht="15" customHeight="1">
      <c r="A1092" s="957" t="s">
        <v>10280</v>
      </c>
      <c r="B1092" s="958" t="s">
        <v>10281</v>
      </c>
      <c r="C1092" s="959"/>
      <c r="D1092" s="959"/>
      <c r="E1092" s="951" t="s">
        <v>10282</v>
      </c>
      <c r="F1092" s="952" t="s">
        <v>10283</v>
      </c>
      <c r="G1092" s="953" t="s">
        <v>5712</v>
      </c>
      <c r="H1092" s="954">
        <v>1.6510000000000002</v>
      </c>
      <c r="I1092" s="954">
        <f>Tabla1[[#This Row],[PVP (SIN IVA)]]-(Tabla1[[#This Row],[PVP (SIN IVA)]]*0.4)</f>
        <v>0.99060000000000015</v>
      </c>
      <c r="J1092" s="960" t="s">
        <v>6567</v>
      </c>
      <c r="K1092" s="951" t="str">
        <f>_xlfn.CONCAT(A1092,F1092,J1092,)</f>
        <v>5304102-Q0001Cubierta de ventilación del limpiaparabrisas (izquierda)T1/T2</v>
      </c>
      <c r="L1092" s="951"/>
      <c r="M1092" s="955" t="s">
        <v>6554</v>
      </c>
    </row>
    <row r="1093" spans="1:13" ht="15" customHeight="1">
      <c r="A1093" s="948" t="s">
        <v>4544</v>
      </c>
      <c r="B1093" s="949">
        <v>8435596613013</v>
      </c>
      <c r="C1093" s="950"/>
      <c r="D1093" s="950"/>
      <c r="E1093" s="951" t="s">
        <v>10284</v>
      </c>
      <c r="F1093" s="952" t="s">
        <v>10285</v>
      </c>
      <c r="G1093" s="953" t="s">
        <v>5712</v>
      </c>
      <c r="H1093" s="954">
        <v>24.880002720210005</v>
      </c>
      <c r="I1093" s="954">
        <f>Tabla1[[#This Row],[PVP (SIN IVA)]]-(Tabla1[[#This Row],[PVP (SIN IVA)]]*0.4)</f>
        <v>14.928001632126001</v>
      </c>
      <c r="J1093" s="951" t="s">
        <v>1936</v>
      </c>
      <c r="K1093" s="951" t="s">
        <v>10286</v>
      </c>
      <c r="L1093" s="951" t="s">
        <v>10287</v>
      </c>
      <c r="M1093" s="955" t="s">
        <v>6554</v>
      </c>
    </row>
    <row r="1094" spans="1:13" ht="15" customHeight="1">
      <c r="A1094" s="948" t="s">
        <v>10288</v>
      </c>
      <c r="B1094" s="949">
        <v>8435596614270</v>
      </c>
      <c r="C1094" s="950"/>
      <c r="D1094" s="950"/>
      <c r="E1094" s="951" t="s">
        <v>10289</v>
      </c>
      <c r="F1094" s="952" t="s">
        <v>10290</v>
      </c>
      <c r="G1094" s="953" t="s">
        <v>5712</v>
      </c>
      <c r="H1094" s="954">
        <v>2.2479</v>
      </c>
      <c r="I1094" s="954">
        <f>Tabla1[[#This Row],[PVP (SIN IVA)]]-(Tabla1[[#This Row],[PVP (SIN IVA)]]*0.4)</f>
        <v>1.3487399999999998</v>
      </c>
      <c r="J1094" s="951" t="s">
        <v>1936</v>
      </c>
      <c r="K1094" s="951" t="s">
        <v>10291</v>
      </c>
      <c r="L1094" s="951" t="s">
        <v>10292</v>
      </c>
      <c r="M1094" s="955" t="s">
        <v>6554</v>
      </c>
    </row>
    <row r="1095" spans="1:13" ht="15" customHeight="1">
      <c r="A1095" s="948" t="s">
        <v>10293</v>
      </c>
      <c r="B1095" s="949">
        <v>8435596614263</v>
      </c>
      <c r="C1095" s="950"/>
      <c r="D1095" s="950"/>
      <c r="E1095" s="951" t="s">
        <v>10294</v>
      </c>
      <c r="F1095" s="952" t="s">
        <v>10295</v>
      </c>
      <c r="G1095" s="953" t="s">
        <v>5712</v>
      </c>
      <c r="H1095" s="954">
        <v>2.2479</v>
      </c>
      <c r="I1095" s="954">
        <f>Tabla1[[#This Row],[PVP (SIN IVA)]]-(Tabla1[[#This Row],[PVP (SIN IVA)]]*0.4)</f>
        <v>1.3487399999999998</v>
      </c>
      <c r="J1095" s="951" t="s">
        <v>1936</v>
      </c>
      <c r="K1095" s="951" t="s">
        <v>10296</v>
      </c>
      <c r="L1095" s="951" t="s">
        <v>10297</v>
      </c>
      <c r="M1095" s="955" t="s">
        <v>6554</v>
      </c>
    </row>
    <row r="1096" spans="1:13" ht="15" customHeight="1">
      <c r="A1096" s="948" t="s">
        <v>4521</v>
      </c>
      <c r="B1096" s="949">
        <v>8435596614195</v>
      </c>
      <c r="C1096" s="950"/>
      <c r="D1096" s="950"/>
      <c r="E1096" s="951" t="s">
        <v>10298</v>
      </c>
      <c r="F1096" s="952" t="s">
        <v>5359</v>
      </c>
      <c r="G1096" s="953" t="s">
        <v>5712</v>
      </c>
      <c r="H1096" s="954">
        <v>4.5651381138000007</v>
      </c>
      <c r="I1096" s="954">
        <f>Tabla1[[#This Row],[PVP (SIN IVA)]]-(Tabla1[[#This Row],[PVP (SIN IVA)]]*0.4)</f>
        <v>2.7390828682800006</v>
      </c>
      <c r="J1096" s="951" t="s">
        <v>1936</v>
      </c>
      <c r="K1096" s="951" t="s">
        <v>10299</v>
      </c>
      <c r="L1096" s="951" t="s">
        <v>10300</v>
      </c>
      <c r="M1096" s="955" t="s">
        <v>6554</v>
      </c>
    </row>
    <row r="1097" spans="1:13" ht="15" customHeight="1">
      <c r="A1097" s="948" t="s">
        <v>10301</v>
      </c>
      <c r="B1097" s="949">
        <v>8435596610029</v>
      </c>
      <c r="C1097" s="950"/>
      <c r="D1097" s="950"/>
      <c r="E1097" s="951" t="s">
        <v>10302</v>
      </c>
      <c r="F1097" s="952" t="s">
        <v>10303</v>
      </c>
      <c r="G1097" s="953" t="s">
        <v>5712</v>
      </c>
      <c r="H1097" s="954">
        <v>209.54999999999998</v>
      </c>
      <c r="I1097" s="954">
        <f>Tabla1[[#This Row],[PVP (SIN IVA)]]-(Tabla1[[#This Row],[PVP (SIN IVA)]]*0.4)</f>
        <v>125.72999999999999</v>
      </c>
      <c r="J1097" s="951" t="s">
        <v>1936</v>
      </c>
      <c r="K1097" s="951" t="s">
        <v>10304</v>
      </c>
      <c r="L1097" s="951" t="s">
        <v>10305</v>
      </c>
      <c r="M1097" s="955" t="s">
        <v>6554</v>
      </c>
    </row>
    <row r="1098" spans="1:13" ht="15" customHeight="1">
      <c r="A1098" s="948" t="s">
        <v>4548</v>
      </c>
      <c r="B1098" s="949">
        <v>8435596610012</v>
      </c>
      <c r="C1098" s="950"/>
      <c r="D1098" s="950"/>
      <c r="E1098" s="951" t="s">
        <v>10302</v>
      </c>
      <c r="F1098" s="952" t="s">
        <v>10303</v>
      </c>
      <c r="G1098" s="953" t="s">
        <v>5712</v>
      </c>
      <c r="H1098" s="954">
        <v>233.83875000000003</v>
      </c>
      <c r="I1098" s="954">
        <f>Tabla1[[#This Row],[PVP (SIN IVA)]]-(Tabla1[[#This Row],[PVP (SIN IVA)]]*0.4)</f>
        <v>140.30325000000002</v>
      </c>
      <c r="J1098" s="951" t="s">
        <v>1936</v>
      </c>
      <c r="K1098" s="951" t="s">
        <v>10306</v>
      </c>
      <c r="L1098" s="951" t="s">
        <v>10307</v>
      </c>
      <c r="M1098" s="955" t="s">
        <v>6554</v>
      </c>
    </row>
    <row r="1099" spans="1:13" ht="15" customHeight="1">
      <c r="A1099" s="957" t="s">
        <v>10308</v>
      </c>
      <c r="B1099" s="958" t="s">
        <v>10309</v>
      </c>
      <c r="C1099" s="959"/>
      <c r="D1099" s="959"/>
      <c r="E1099" s="951" t="s">
        <v>10310</v>
      </c>
      <c r="F1099" s="952" t="s">
        <v>10311</v>
      </c>
      <c r="G1099" s="953" t="s">
        <v>5712</v>
      </c>
      <c r="H1099" s="954">
        <v>0.6984999999999999</v>
      </c>
      <c r="I1099" s="954">
        <f>Tabla1[[#This Row],[PVP (SIN IVA)]]-(Tabla1[[#This Row],[PVP (SIN IVA)]]*0.4)</f>
        <v>0.41909999999999992</v>
      </c>
      <c r="J1099" s="960" t="s">
        <v>6567</v>
      </c>
      <c r="K1099" s="951" t="str">
        <f>_xlfn.CONCAT(A1099,F1099,J1099,)</f>
        <v>2803400S1-Q0001Cubierta del gancho de remolque delanteroT1/T2</v>
      </c>
      <c r="L1099" s="951"/>
      <c r="M1099" s="955" t="s">
        <v>6554</v>
      </c>
    </row>
    <row r="1100" spans="1:13" ht="15" customHeight="1">
      <c r="A1100" s="948" t="s">
        <v>2394</v>
      </c>
      <c r="B1100" s="949">
        <v>8435596605360</v>
      </c>
      <c r="C1100" s="950"/>
      <c r="D1100" s="950"/>
      <c r="E1100" s="951" t="s">
        <v>2393</v>
      </c>
      <c r="F1100" s="952" t="s">
        <v>4211</v>
      </c>
      <c r="G1100" s="953" t="s">
        <v>5712</v>
      </c>
      <c r="H1100" s="954">
        <v>72.365957193043215</v>
      </c>
      <c r="I1100" s="954">
        <f>Tabla1[[#This Row],[PVP (SIN IVA)]]-(Tabla1[[#This Row],[PVP (SIN IVA)]]*0.4)</f>
        <v>43.419574315825926</v>
      </c>
      <c r="J1100" s="951" t="s">
        <v>6589</v>
      </c>
      <c r="K1100" s="951" t="s">
        <v>10312</v>
      </c>
      <c r="L1100" s="951" t="s">
        <v>10313</v>
      </c>
      <c r="M1100" s="955" t="s">
        <v>6554</v>
      </c>
    </row>
    <row r="1101" spans="1:13" ht="15" customHeight="1">
      <c r="A1101" s="957" t="s">
        <v>10314</v>
      </c>
      <c r="B1101" s="958" t="s">
        <v>10315</v>
      </c>
      <c r="C1101" s="959"/>
      <c r="D1101" s="959"/>
      <c r="E1101" s="951" t="s">
        <v>10316</v>
      </c>
      <c r="F1101" s="952" t="s">
        <v>10317</v>
      </c>
      <c r="G1101" s="953" t="s">
        <v>5712</v>
      </c>
      <c r="H1101" s="954">
        <v>0.22225</v>
      </c>
      <c r="I1101" s="954">
        <f>Tabla1[[#This Row],[PVP (SIN IVA)]]-(Tabla1[[#This Row],[PVP (SIN IVA)]]*0.4)</f>
        <v>0.13335</v>
      </c>
      <c r="J1101" s="951" t="s">
        <v>6567</v>
      </c>
      <c r="K1101" s="951" t="str">
        <f>_xlfn.CONCAT(A1101,F1101,J1101,)</f>
        <v>5532119-Q0001Cubierta del orificio de proceso del panel frontalT1/T2</v>
      </c>
      <c r="L1101" s="951"/>
      <c r="M1101" s="955" t="s">
        <v>6554</v>
      </c>
    </row>
    <row r="1102" spans="1:13" ht="15" customHeight="1">
      <c r="A1102" s="957" t="s">
        <v>10318</v>
      </c>
      <c r="B1102" s="958" t="s">
        <v>10319</v>
      </c>
      <c r="C1102" s="959"/>
      <c r="D1102" s="959"/>
      <c r="E1102" s="951" t="s">
        <v>10320</v>
      </c>
      <c r="F1102" s="952" t="s">
        <v>10321</v>
      </c>
      <c r="G1102" s="953" t="s">
        <v>5712</v>
      </c>
      <c r="H1102" s="954">
        <v>0.127</v>
      </c>
      <c r="I1102" s="954">
        <f>Tabla1[[#This Row],[PVP (SIN IVA)]]-(Tabla1[[#This Row],[PVP (SIN IVA)]]*0.4)</f>
        <v>7.619999999999999E-2</v>
      </c>
      <c r="J1102" s="960" t="s">
        <v>6567</v>
      </c>
      <c r="K1102" s="951" t="str">
        <f>_xlfn.CONCAT(A1102,F1102,J1102,)</f>
        <v>5306242S1-Q0001Cubierta del soporte USBT1/T2</v>
      </c>
      <c r="L1102" s="951"/>
      <c r="M1102" s="955" t="s">
        <v>6554</v>
      </c>
    </row>
    <row r="1103" spans="1:13" ht="15" customHeight="1">
      <c r="A1103" s="948" t="s">
        <v>10322</v>
      </c>
      <c r="B1103" s="949">
        <v>8435596610784</v>
      </c>
      <c r="C1103" s="950"/>
      <c r="D1103" s="950"/>
      <c r="E1103" s="951" t="s">
        <v>10323</v>
      </c>
      <c r="F1103" s="952" t="s">
        <v>10324</v>
      </c>
      <c r="G1103" s="953" t="s">
        <v>5712</v>
      </c>
      <c r="H1103" s="954">
        <v>95.25</v>
      </c>
      <c r="I1103" s="954">
        <f>Tabla1[[#This Row],[PVP (SIN IVA)]]-(Tabla1[[#This Row],[PVP (SIN IVA)]]*0.4)</f>
        <v>57.15</v>
      </c>
      <c r="J1103" s="951" t="s">
        <v>1936</v>
      </c>
      <c r="K1103" s="951" t="s">
        <v>10325</v>
      </c>
      <c r="L1103" s="951" t="s">
        <v>10326</v>
      </c>
      <c r="M1103" s="955" t="s">
        <v>6554</v>
      </c>
    </row>
    <row r="1104" spans="1:13" ht="15" customHeight="1">
      <c r="A1104" s="948" t="s">
        <v>10327</v>
      </c>
      <c r="B1104" s="949">
        <v>8435596624736</v>
      </c>
      <c r="C1104" s="950" t="s">
        <v>3360</v>
      </c>
      <c r="D1104" s="950"/>
      <c r="E1104" s="951" t="e">
        <v>#NAME?</v>
      </c>
      <c r="F1104" s="952" t="s">
        <v>10328</v>
      </c>
      <c r="G1104" s="953" t="s">
        <v>5712</v>
      </c>
      <c r="H1104" s="954">
        <v>7.7601975686570945</v>
      </c>
      <c r="I1104" s="954">
        <f>Tabla1[[#This Row],[PVP (SIN IVA)]]-(Tabla1[[#This Row],[PVP (SIN IVA)]]*0.4)</f>
        <v>4.6561185411942567</v>
      </c>
      <c r="J1104" s="951" t="s">
        <v>1938</v>
      </c>
      <c r="K1104" s="951" t="s">
        <v>10329</v>
      </c>
      <c r="L1104" s="951" t="e">
        <v>#NAME?</v>
      </c>
      <c r="M1104" s="955" t="s">
        <v>6554</v>
      </c>
    </row>
    <row r="1105" spans="1:13" ht="15" customHeight="1">
      <c r="A1105" s="948" t="s">
        <v>2580</v>
      </c>
      <c r="B1105" s="949">
        <v>8435596605636</v>
      </c>
      <c r="C1105" s="950"/>
      <c r="D1105" s="950"/>
      <c r="E1105" s="951" t="s">
        <v>2579</v>
      </c>
      <c r="F1105" s="952" t="s">
        <v>4900</v>
      </c>
      <c r="G1105" s="953" t="s">
        <v>5712</v>
      </c>
      <c r="H1105" s="954">
        <v>20.664512584753744</v>
      </c>
      <c r="I1105" s="954">
        <f>Tabla1[[#This Row],[PVP (SIN IVA)]]-(Tabla1[[#This Row],[PVP (SIN IVA)]]*0.4)</f>
        <v>12.398707550852246</v>
      </c>
      <c r="J1105" s="951" t="s">
        <v>6589</v>
      </c>
      <c r="K1105" s="951" t="s">
        <v>10330</v>
      </c>
      <c r="L1105" s="951" t="s">
        <v>10331</v>
      </c>
      <c r="M1105" s="955" t="s">
        <v>6554</v>
      </c>
    </row>
    <row r="1106" spans="1:13" ht="15" customHeight="1">
      <c r="A1106" s="948" t="s">
        <v>2259</v>
      </c>
      <c r="B1106" s="949">
        <v>8435596606190</v>
      </c>
      <c r="C1106" s="950"/>
      <c r="D1106" s="950"/>
      <c r="E1106" s="951" t="s">
        <v>2258</v>
      </c>
      <c r="F1106" s="952" t="s">
        <v>5207</v>
      </c>
      <c r="G1106" s="953" t="s">
        <v>5712</v>
      </c>
      <c r="H1106" s="954">
        <v>8.2867499999999996</v>
      </c>
      <c r="I1106" s="954">
        <f>Tabla1[[#This Row],[PVP (SIN IVA)]]-(Tabla1[[#This Row],[PVP (SIN IVA)]]*0.4)</f>
        <v>4.9720499999999994</v>
      </c>
      <c r="J1106" s="951" t="s">
        <v>6589</v>
      </c>
      <c r="K1106" s="951" t="s">
        <v>10332</v>
      </c>
      <c r="L1106" s="951" t="s">
        <v>10333</v>
      </c>
      <c r="M1106" s="955" t="s">
        <v>6554</v>
      </c>
    </row>
    <row r="1107" spans="1:13" ht="15" customHeight="1">
      <c r="A1107" s="948" t="s">
        <v>10334</v>
      </c>
      <c r="B1107" s="949">
        <v>8435596624569</v>
      </c>
      <c r="C1107" s="950" t="s">
        <v>3386</v>
      </c>
      <c r="D1107" s="950"/>
      <c r="E1107" s="951" t="e">
        <v>#NAME?</v>
      </c>
      <c r="F1107" s="952" t="s">
        <v>10335</v>
      </c>
      <c r="G1107" s="953" t="s">
        <v>5712</v>
      </c>
      <c r="H1107" s="954">
        <v>24.229404138321996</v>
      </c>
      <c r="I1107" s="954">
        <f>Tabla1[[#This Row],[PVP (SIN IVA)]]-(Tabla1[[#This Row],[PVP (SIN IVA)]]*0.4)</f>
        <v>14.537642482993197</v>
      </c>
      <c r="J1107" s="951" t="s">
        <v>1938</v>
      </c>
      <c r="K1107" s="951" t="s">
        <v>10336</v>
      </c>
      <c r="L1107" s="951" t="e">
        <v>#NAME?</v>
      </c>
      <c r="M1107" s="955" t="s">
        <v>6554</v>
      </c>
    </row>
    <row r="1108" spans="1:13" ht="15" customHeight="1">
      <c r="A1108" s="957" t="s">
        <v>10337</v>
      </c>
      <c r="B1108" s="958" t="s">
        <v>10338</v>
      </c>
      <c r="C1108" s="959"/>
      <c r="D1108" s="959"/>
      <c r="E1108" s="951" t="s">
        <v>10339</v>
      </c>
      <c r="F1108" s="952" t="s">
        <v>10340</v>
      </c>
      <c r="G1108" s="953" t="s">
        <v>5712</v>
      </c>
      <c r="H1108" s="954">
        <v>6.604000000000001</v>
      </c>
      <c r="I1108" s="954">
        <f>Tabla1[[#This Row],[PVP (SIN IVA)]]-(Tabla1[[#This Row],[PVP (SIN IVA)]]*0.4)</f>
        <v>3.9624000000000006</v>
      </c>
      <c r="J1108" s="960" t="s">
        <v>6567</v>
      </c>
      <c r="K1108" s="951" t="str">
        <f>_xlfn.CONCAT(A1108,F1108,J1108,)</f>
        <v>5306202-Q0004Cubierta inferior para columna de dirección T1/T2</v>
      </c>
      <c r="L1108" s="951"/>
      <c r="M1108" s="955" t="s">
        <v>6554</v>
      </c>
    </row>
    <row r="1109" spans="1:13" ht="15" customHeight="1">
      <c r="A1109" s="948" t="s">
        <v>10341</v>
      </c>
      <c r="B1109" s="949" t="s">
        <v>10342</v>
      </c>
      <c r="C1109" s="950" t="s">
        <v>10343</v>
      </c>
      <c r="D1109" s="950"/>
      <c r="E1109" s="951" t="e">
        <v>#NAME?</v>
      </c>
      <c r="F1109" s="952" t="s">
        <v>10344</v>
      </c>
      <c r="G1109" s="953" t="s">
        <v>5712</v>
      </c>
      <c r="H1109" s="954">
        <v>24.267973708742762</v>
      </c>
      <c r="I1109" s="954">
        <f>Tabla1[[#This Row],[PVP (SIN IVA)]]-(Tabla1[[#This Row],[PVP (SIN IVA)]]*0.4)</f>
        <v>14.560784225245657</v>
      </c>
      <c r="J1109" s="951" t="s">
        <v>1938</v>
      </c>
      <c r="K1109" s="951" t="s">
        <v>10345</v>
      </c>
      <c r="L1109" s="951" t="e">
        <v>#NAME?</v>
      </c>
      <c r="M1109" s="955" t="s">
        <v>6554</v>
      </c>
    </row>
    <row r="1110" spans="1:13" ht="15" customHeight="1">
      <c r="A1110" s="948" t="s">
        <v>10346</v>
      </c>
      <c r="B1110" s="949" t="s">
        <v>10347</v>
      </c>
      <c r="C1110" s="950" t="s">
        <v>10348</v>
      </c>
      <c r="D1110" s="950"/>
      <c r="E1110" s="951" t="e">
        <v>#NAME?</v>
      </c>
      <c r="F1110" s="952" t="s">
        <v>10349</v>
      </c>
      <c r="G1110" s="953" t="s">
        <v>5712</v>
      </c>
      <c r="H1110" s="954">
        <v>24.267973708742762</v>
      </c>
      <c r="I1110" s="954">
        <f>Tabla1[[#This Row],[PVP (SIN IVA)]]-(Tabla1[[#This Row],[PVP (SIN IVA)]]*0.4)</f>
        <v>14.560784225245657</v>
      </c>
      <c r="J1110" s="951" t="s">
        <v>1938</v>
      </c>
      <c r="K1110" s="951" t="s">
        <v>10350</v>
      </c>
      <c r="L1110" s="951" t="e">
        <v>#NAME?</v>
      </c>
      <c r="M1110" s="955" t="s">
        <v>6554</v>
      </c>
    </row>
    <row r="1111" spans="1:13" ht="15" customHeight="1">
      <c r="A1111" s="948" t="s">
        <v>10351</v>
      </c>
      <c r="B1111" s="949">
        <v>8435596629113</v>
      </c>
      <c r="C1111" s="950"/>
      <c r="D1111" s="950"/>
      <c r="E1111" s="951" t="s">
        <v>3217</v>
      </c>
      <c r="F1111" s="952" t="s">
        <v>10352</v>
      </c>
      <c r="G1111" s="953" t="s">
        <v>5712</v>
      </c>
      <c r="H1111" s="954">
        <v>15.50302343159486</v>
      </c>
      <c r="I1111" s="954">
        <f>Tabla1[[#This Row],[PVP (SIN IVA)]]-(Tabla1[[#This Row],[PVP (SIN IVA)]]*0.4)</f>
        <v>9.301814058956916</v>
      </c>
      <c r="J1111" s="951" t="s">
        <v>1938</v>
      </c>
      <c r="K1111" s="951" t="s">
        <v>10353</v>
      </c>
      <c r="L1111" s="951" t="s">
        <v>10354</v>
      </c>
      <c r="M1111" s="955" t="s">
        <v>6554</v>
      </c>
    </row>
    <row r="1112" spans="1:13" ht="15" customHeight="1">
      <c r="A1112" s="948" t="s">
        <v>4545</v>
      </c>
      <c r="B1112" s="949">
        <v>8435596613273</v>
      </c>
      <c r="C1112" s="950"/>
      <c r="D1112" s="950"/>
      <c r="E1112" s="951" t="s">
        <v>10355</v>
      </c>
      <c r="F1112" s="952" t="s">
        <v>10356</v>
      </c>
      <c r="G1112" s="953" t="s">
        <v>5712</v>
      </c>
      <c r="H1112" s="954">
        <v>9.9520010880839997</v>
      </c>
      <c r="I1112" s="954">
        <f>Tabla1[[#This Row],[PVP (SIN IVA)]]-(Tabla1[[#This Row],[PVP (SIN IVA)]]*0.4)</f>
        <v>5.9712006528503991</v>
      </c>
      <c r="J1112" s="951" t="s">
        <v>1936</v>
      </c>
      <c r="K1112" s="951" t="s">
        <v>10357</v>
      </c>
      <c r="L1112" s="951" t="s">
        <v>10358</v>
      </c>
      <c r="M1112" s="955" t="s">
        <v>6554</v>
      </c>
    </row>
    <row r="1113" spans="1:13" ht="15" customHeight="1">
      <c r="A1113" s="948" t="s">
        <v>10359</v>
      </c>
      <c r="B1113" s="949">
        <v>8435596611460</v>
      </c>
      <c r="C1113" s="950"/>
      <c r="D1113" s="950"/>
      <c r="E1113" s="951" t="s">
        <v>10360</v>
      </c>
      <c r="F1113" s="952" t="s">
        <v>10361</v>
      </c>
      <c r="G1113" s="953" t="s">
        <v>5712</v>
      </c>
      <c r="H1113" s="954">
        <v>44.462699999999998</v>
      </c>
      <c r="I1113" s="954">
        <f>Tabla1[[#This Row],[PVP (SIN IVA)]]-(Tabla1[[#This Row],[PVP (SIN IVA)]]*0.4)</f>
        <v>26.677619999999997</v>
      </c>
      <c r="J1113" s="951" t="s">
        <v>1936</v>
      </c>
      <c r="K1113" s="951" t="s">
        <v>10362</v>
      </c>
      <c r="L1113" s="951" t="s">
        <v>10363</v>
      </c>
      <c r="M1113" s="955" t="s">
        <v>6554</v>
      </c>
    </row>
    <row r="1114" spans="1:13" ht="15" customHeight="1">
      <c r="A1114" s="948" t="s">
        <v>4536</v>
      </c>
      <c r="B1114" s="949">
        <v>8435596612986</v>
      </c>
      <c r="C1114" s="950"/>
      <c r="D1114" s="950"/>
      <c r="E1114" s="951" t="s">
        <v>10364</v>
      </c>
      <c r="F1114" s="952" t="s">
        <v>10365</v>
      </c>
      <c r="G1114" s="953" t="s">
        <v>5712</v>
      </c>
      <c r="H1114" s="954">
        <v>27.390828682799999</v>
      </c>
      <c r="I1114" s="954">
        <f>Tabla1[[#This Row],[PVP (SIN IVA)]]-(Tabla1[[#This Row],[PVP (SIN IVA)]]*0.4)</f>
        <v>16.434497209679996</v>
      </c>
      <c r="J1114" s="951" t="s">
        <v>1936</v>
      </c>
      <c r="K1114" s="951" t="s">
        <v>10366</v>
      </c>
      <c r="L1114" s="951" t="s">
        <v>10367</v>
      </c>
      <c r="M1114" s="955" t="s">
        <v>6554</v>
      </c>
    </row>
    <row r="1115" spans="1:13" ht="15" customHeight="1">
      <c r="A1115" s="948" t="s">
        <v>10368</v>
      </c>
      <c r="B1115" s="949">
        <v>8435596612993</v>
      </c>
      <c r="C1115" s="950"/>
      <c r="D1115" s="950"/>
      <c r="E1115" s="951" t="s">
        <v>10369</v>
      </c>
      <c r="F1115" s="952" t="s">
        <v>10370</v>
      </c>
      <c r="G1115" s="953" t="s">
        <v>5712</v>
      </c>
      <c r="H1115" s="954">
        <v>20.574000000000005</v>
      </c>
      <c r="I1115" s="954">
        <f>Tabla1[[#This Row],[PVP (SIN IVA)]]-(Tabla1[[#This Row],[PVP (SIN IVA)]]*0.4)</f>
        <v>12.344400000000002</v>
      </c>
      <c r="J1115" s="951" t="s">
        <v>1936</v>
      </c>
      <c r="K1115" s="951" t="s">
        <v>10371</v>
      </c>
      <c r="L1115" s="951" t="s">
        <v>10372</v>
      </c>
      <c r="M1115" s="955" t="s">
        <v>6554</v>
      </c>
    </row>
    <row r="1116" spans="1:13" ht="15" customHeight="1">
      <c r="A1116" s="957" t="s">
        <v>10373</v>
      </c>
      <c r="B1116" s="958" t="s">
        <v>10374</v>
      </c>
      <c r="C1116" s="959"/>
      <c r="D1116" s="959"/>
      <c r="E1116" s="951" t="s">
        <v>10375</v>
      </c>
      <c r="F1116" s="952" t="s">
        <v>10376</v>
      </c>
      <c r="G1116" s="953" t="s">
        <v>5712</v>
      </c>
      <c r="H1116" s="954">
        <v>0.28575</v>
      </c>
      <c r="I1116" s="954">
        <f>Tabla1[[#This Row],[PVP (SIN IVA)]]-(Tabla1[[#This Row],[PVP (SIN IVA)]]*0.4)</f>
        <v>0.17144999999999999</v>
      </c>
      <c r="J1116" s="960" t="s">
        <v>6567</v>
      </c>
      <c r="K1116" s="951" t="str">
        <f>_xlfn.CONCAT(A1116,F1116,J1116,)</f>
        <v>5532113-Q0001Cubierta semicircular de puerta delantera T1/T2</v>
      </c>
      <c r="L1116" s="951"/>
      <c r="M1116" s="955" t="s">
        <v>6554</v>
      </c>
    </row>
    <row r="1117" spans="1:13" ht="15" customHeight="1">
      <c r="A1117" s="948" t="s">
        <v>4555</v>
      </c>
      <c r="B1117" s="949">
        <v>8435596609801</v>
      </c>
      <c r="C1117" s="950"/>
      <c r="D1117" s="950"/>
      <c r="E1117" s="951" t="s">
        <v>10377</v>
      </c>
      <c r="F1117" s="952" t="s">
        <v>10378</v>
      </c>
      <c r="G1117" s="953" t="s">
        <v>5712</v>
      </c>
      <c r="H1117" s="954">
        <v>205.43121512100001</v>
      </c>
      <c r="I1117" s="954">
        <f>Tabla1[[#This Row],[PVP (SIN IVA)]]-(Tabla1[[#This Row],[PVP (SIN IVA)]]*0.4)</f>
        <v>123.2587290726</v>
      </c>
      <c r="J1117" s="951" t="s">
        <v>1936</v>
      </c>
      <c r="K1117" s="951" t="s">
        <v>10379</v>
      </c>
      <c r="L1117" s="951" t="s">
        <v>10380</v>
      </c>
      <c r="M1117" s="955" t="s">
        <v>6554</v>
      </c>
    </row>
    <row r="1118" spans="1:13" ht="15" customHeight="1">
      <c r="A1118" s="948" t="s">
        <v>2262</v>
      </c>
      <c r="B1118" s="949">
        <v>8435596606183</v>
      </c>
      <c r="C1118" s="950"/>
      <c r="D1118" s="950"/>
      <c r="E1118" s="951" t="s">
        <v>2261</v>
      </c>
      <c r="F1118" s="952" t="s">
        <v>5005</v>
      </c>
      <c r="G1118" s="953" t="s">
        <v>5712</v>
      </c>
      <c r="H1118" s="954">
        <v>7.3977500000000003</v>
      </c>
      <c r="I1118" s="954">
        <f>Tabla1[[#This Row],[PVP (SIN IVA)]]-(Tabla1[[#This Row],[PVP (SIN IVA)]]*0.4)</f>
        <v>4.43865</v>
      </c>
      <c r="J1118" s="951" t="s">
        <v>6589</v>
      </c>
      <c r="K1118" s="951" t="s">
        <v>10381</v>
      </c>
      <c r="L1118" s="951" t="s">
        <v>10382</v>
      </c>
      <c r="M1118" s="955" t="s">
        <v>6554</v>
      </c>
    </row>
    <row r="1119" spans="1:13" ht="15" customHeight="1">
      <c r="A1119" s="961" t="s">
        <v>6119</v>
      </c>
      <c r="B1119" s="964" t="s">
        <v>10383</v>
      </c>
      <c r="C1119" s="962" t="s">
        <v>2262</v>
      </c>
      <c r="D1119" s="959"/>
      <c r="E1119" s="951" t="s">
        <v>10384</v>
      </c>
      <c r="F1119" s="952" t="s">
        <v>10385</v>
      </c>
      <c r="G1119" s="953" t="s">
        <v>5712</v>
      </c>
      <c r="H1119" s="954">
        <v>7.3977500000000003</v>
      </c>
      <c r="I1119" s="954">
        <f>Tabla1[[#This Row],[PVP (SIN IVA)]]-(Tabla1[[#This Row],[PVP (SIN IVA)]]*0.4)</f>
        <v>4.43865</v>
      </c>
      <c r="J1119" s="951" t="s">
        <v>1933</v>
      </c>
      <c r="K1119" s="951" t="str">
        <f>_xlfn.CONCAT(A1119,F1119,J1119,)</f>
        <v>5305011-R1021Cubierta superior del manillar 2023Light/Mini</v>
      </c>
      <c r="L1119" s="951" t="str">
        <f>CONCATENATE(Precios!$A1060,Precios!$E1060)</f>
        <v>5401734-Q0001-DYSliding door lock access cover</v>
      </c>
      <c r="M1119" s="955" t="s">
        <v>6554</v>
      </c>
    </row>
    <row r="1120" spans="1:13" ht="15" customHeight="1">
      <c r="A1120" s="957" t="s">
        <v>10386</v>
      </c>
      <c r="B1120" s="958" t="s">
        <v>10387</v>
      </c>
      <c r="C1120" s="959"/>
      <c r="D1120" s="959"/>
      <c r="E1120" s="951" t="s">
        <v>10388</v>
      </c>
      <c r="F1120" s="952" t="s">
        <v>10389</v>
      </c>
      <c r="G1120" s="953" t="s">
        <v>5712</v>
      </c>
      <c r="H1120" s="954">
        <v>4.8895</v>
      </c>
      <c r="I1120" s="954">
        <f>Tabla1[[#This Row],[PVP (SIN IVA)]]-(Tabla1[[#This Row],[PVP (SIN IVA)]]*0.4)</f>
        <v>2.9337</v>
      </c>
      <c r="J1120" s="960" t="s">
        <v>6567</v>
      </c>
      <c r="K1120" s="951" t="str">
        <f>_xlfn.CONCAT(A1120,F1120,J1120,)</f>
        <v>5306201-Q0004Cubierta superior para columna de direcciónT1/T2</v>
      </c>
      <c r="L1120" s="951"/>
      <c r="M1120" s="955" t="s">
        <v>6554</v>
      </c>
    </row>
    <row r="1121" spans="1:13" ht="15" customHeight="1">
      <c r="A1121" s="948" t="s">
        <v>10390</v>
      </c>
      <c r="B1121" s="949">
        <v>8435596623333</v>
      </c>
      <c r="C1121" s="950" t="s">
        <v>3592</v>
      </c>
      <c r="D1121" s="950"/>
      <c r="E1121" s="951" t="e">
        <v>#NAME?</v>
      </c>
      <c r="F1121" s="952" t="s">
        <v>10391</v>
      </c>
      <c r="G1121" s="953" t="s">
        <v>5712</v>
      </c>
      <c r="H1121" s="954">
        <v>17.262475000000002</v>
      </c>
      <c r="I1121" s="954">
        <f>Tabla1[[#This Row],[PVP (SIN IVA)]]-(Tabla1[[#This Row],[PVP (SIN IVA)]]*0.4)</f>
        <v>10.357485</v>
      </c>
      <c r="J1121" s="951" t="s">
        <v>1938</v>
      </c>
      <c r="K1121" s="951" t="s">
        <v>10392</v>
      </c>
      <c r="L1121" s="951" t="e">
        <v>#NAME?</v>
      </c>
      <c r="M1121" s="955" t="s">
        <v>6554</v>
      </c>
    </row>
    <row r="1122" spans="1:13" ht="15" customHeight="1">
      <c r="A1122" s="948" t="s">
        <v>2870</v>
      </c>
      <c r="B1122" s="949">
        <v>8435596603342</v>
      </c>
      <c r="C1122" s="950"/>
      <c r="D1122" s="950"/>
      <c r="E1122" s="951" t="s">
        <v>2869</v>
      </c>
      <c r="F1122" s="952" t="s">
        <v>4827</v>
      </c>
      <c r="G1122" s="953" t="s">
        <v>5712</v>
      </c>
      <c r="H1122" s="954">
        <v>7.7113241098148073</v>
      </c>
      <c r="I1122" s="954">
        <f>Tabla1[[#This Row],[PVP (SIN IVA)]]-(Tabla1[[#This Row],[PVP (SIN IVA)]]*0.4)</f>
        <v>4.6267944658888842</v>
      </c>
      <c r="J1122" s="951" t="s">
        <v>6589</v>
      </c>
      <c r="K1122" s="951" t="s">
        <v>10393</v>
      </c>
      <c r="L1122" s="951" t="s">
        <v>10394</v>
      </c>
      <c r="M1122" s="955" t="s">
        <v>6554</v>
      </c>
    </row>
    <row r="1123" spans="1:13" ht="15" customHeight="1">
      <c r="A1123" s="948" t="s">
        <v>2197</v>
      </c>
      <c r="B1123" s="949">
        <v>8435596606428</v>
      </c>
      <c r="C1123" s="950"/>
      <c r="D1123" s="950"/>
      <c r="E1123" s="951" t="s">
        <v>2196</v>
      </c>
      <c r="F1123" s="952" t="s">
        <v>4339</v>
      </c>
      <c r="G1123" s="953" t="s">
        <v>5712</v>
      </c>
      <c r="H1123" s="954">
        <v>5.8890647814835653</v>
      </c>
      <c r="I1123" s="954">
        <f>Tabla1[[#This Row],[PVP (SIN IVA)]]-(Tabla1[[#This Row],[PVP (SIN IVA)]]*0.4)</f>
        <v>3.5334388688901393</v>
      </c>
      <c r="J1123" s="951" t="s">
        <v>6589</v>
      </c>
      <c r="K1123" s="951" t="s">
        <v>10395</v>
      </c>
      <c r="L1123" s="951" t="s">
        <v>10396</v>
      </c>
      <c r="M1123" s="955" t="s">
        <v>6554</v>
      </c>
    </row>
    <row r="1124" spans="1:13" ht="15" customHeight="1">
      <c r="A1124" s="948" t="s">
        <v>10397</v>
      </c>
      <c r="B1124" s="949">
        <v>8435596629182</v>
      </c>
      <c r="C1124" s="950"/>
      <c r="D1124" s="950"/>
      <c r="E1124" s="951" t="s">
        <v>3375</v>
      </c>
      <c r="F1124" s="952" t="s">
        <v>10398</v>
      </c>
      <c r="G1124" s="953" t="s">
        <v>5712</v>
      </c>
      <c r="H1124" s="954">
        <v>0.20798689846308893</v>
      </c>
      <c r="I1124" s="954">
        <f>Tabla1[[#This Row],[PVP (SIN IVA)]]-(Tabla1[[#This Row],[PVP (SIN IVA)]]*0.4)</f>
        <v>0.12479213907785336</v>
      </c>
      <c r="J1124" s="951" t="s">
        <v>1938</v>
      </c>
      <c r="K1124" s="951" t="s">
        <v>10399</v>
      </c>
      <c r="L1124" s="951" t="s">
        <v>10400</v>
      </c>
      <c r="M1124" s="955" t="s">
        <v>6554</v>
      </c>
    </row>
    <row r="1125" spans="1:13" ht="15" customHeight="1">
      <c r="A1125" s="948" t="s">
        <v>10401</v>
      </c>
      <c r="B1125" s="949">
        <v>8435596610937</v>
      </c>
      <c r="C1125" s="950"/>
      <c r="D1125" s="950"/>
      <c r="E1125" s="951" t="s">
        <v>10402</v>
      </c>
      <c r="F1125" s="952" t="s">
        <v>10403</v>
      </c>
      <c r="G1125" s="953" t="s">
        <v>5712</v>
      </c>
      <c r="H1125" s="954">
        <v>76.2</v>
      </c>
      <c r="I1125" s="954">
        <f>Tabla1[[#This Row],[PVP (SIN IVA)]]-(Tabla1[[#This Row],[PVP (SIN IVA)]]*0.4)</f>
        <v>45.72</v>
      </c>
      <c r="J1125" s="951" t="s">
        <v>1936</v>
      </c>
      <c r="K1125" s="951" t="s">
        <v>10404</v>
      </c>
      <c r="L1125" s="951" t="s">
        <v>10405</v>
      </c>
      <c r="M1125" s="955" t="s">
        <v>6554</v>
      </c>
    </row>
    <row r="1126" spans="1:13" ht="15" customHeight="1">
      <c r="A1126" s="948" t="s">
        <v>5522</v>
      </c>
      <c r="B1126" s="949">
        <v>8435596625689</v>
      </c>
      <c r="C1126" s="950"/>
      <c r="D1126" s="950"/>
      <c r="E1126" s="951" t="s">
        <v>10406</v>
      </c>
      <c r="F1126" s="952" t="s">
        <v>5523</v>
      </c>
      <c r="G1126" s="953" t="s">
        <v>5713</v>
      </c>
      <c r="H1126" s="954">
        <v>0</v>
      </c>
      <c r="I1126" s="954">
        <f>Tabla1[[#This Row],[PVP (SIN IVA)]]-(Tabla1[[#This Row],[PVP (SIN IVA)]]*0.4)</f>
        <v>0</v>
      </c>
      <c r="J1126" s="951" t="s">
        <v>1936</v>
      </c>
      <c r="K1126" s="951" t="s">
        <v>10407</v>
      </c>
      <c r="L1126" s="951" t="s">
        <v>10408</v>
      </c>
      <c r="M1126" s="955" t="s">
        <v>6554</v>
      </c>
    </row>
    <row r="1127" spans="1:13" ht="15" customHeight="1">
      <c r="A1127" s="957" t="s">
        <v>10409</v>
      </c>
      <c r="B1127" s="958" t="s">
        <v>10410</v>
      </c>
      <c r="C1127" s="959"/>
      <c r="D1127" s="959"/>
      <c r="E1127" s="951" t="s">
        <v>10411</v>
      </c>
      <c r="F1127" s="952" t="s">
        <v>10412</v>
      </c>
      <c r="G1127" s="953" t="s">
        <v>5712</v>
      </c>
      <c r="H1127" s="954">
        <v>7.01675</v>
      </c>
      <c r="I1127" s="954">
        <f>Tabla1[[#This Row],[PVP (SIN IVA)]]-(Tabla1[[#This Row],[PVP (SIN IVA)]]*0.4)</f>
        <v>4.2100499999999998</v>
      </c>
      <c r="J1127" s="960" t="s">
        <v>6567</v>
      </c>
      <c r="K1127" s="951" t="str">
        <f>_xlfn.CONCAT(A1127,F1127,J1127,)</f>
        <v>2803105S1-Q0001Cuerpo de la parrilla superior del parachoques delanteroT1/T2</v>
      </c>
      <c r="L1127" s="951"/>
      <c r="M1127" s="955" t="s">
        <v>6554</v>
      </c>
    </row>
    <row r="1128" spans="1:13" ht="15" customHeight="1">
      <c r="A1128" s="957" t="s">
        <v>10413</v>
      </c>
      <c r="B1128" s="958" t="s">
        <v>10414</v>
      </c>
      <c r="C1128" s="959"/>
      <c r="D1128" s="959"/>
      <c r="E1128" s="951" t="s">
        <v>10415</v>
      </c>
      <c r="F1128" s="952" t="s">
        <v>10416</v>
      </c>
      <c r="G1128" s="953" t="s">
        <v>5712</v>
      </c>
      <c r="H1128" s="954">
        <v>12.6365</v>
      </c>
      <c r="I1128" s="954">
        <f>Tabla1[[#This Row],[PVP (SIN IVA)]]-(Tabla1[[#This Row],[PVP (SIN IVA)]]*0.4)</f>
        <v>7.5818999999999992</v>
      </c>
      <c r="J1128" s="960" t="s">
        <v>6567</v>
      </c>
      <c r="K1128" s="951" t="str">
        <f>_xlfn.CONCAT(A1128,F1128,J1128,)</f>
        <v>5306251S1-Q0001Cuerpo de la placa de cubierta del instrumento T1/T2</v>
      </c>
      <c r="L1128" s="951"/>
      <c r="M1128" s="955" t="s">
        <v>6554</v>
      </c>
    </row>
    <row r="1129" spans="1:13" ht="15" customHeight="1">
      <c r="A1129" s="948" t="s">
        <v>10417</v>
      </c>
      <c r="B1129" s="949">
        <v>8435596610722</v>
      </c>
      <c r="C1129" s="950"/>
      <c r="D1129" s="950"/>
      <c r="E1129" s="951" t="s">
        <v>10418</v>
      </c>
      <c r="F1129" s="952" t="s">
        <v>10419</v>
      </c>
      <c r="G1129" s="953" t="s">
        <v>5712</v>
      </c>
      <c r="H1129" s="954">
        <v>95.25</v>
      </c>
      <c r="I1129" s="954">
        <f>Tabla1[[#This Row],[PVP (SIN IVA)]]-(Tabla1[[#This Row],[PVP (SIN IVA)]]*0.4)</f>
        <v>57.15</v>
      </c>
      <c r="J1129" s="951" t="s">
        <v>1936</v>
      </c>
      <c r="K1129" s="951" t="s">
        <v>10420</v>
      </c>
      <c r="L1129" s="951" t="s">
        <v>10421</v>
      </c>
      <c r="M1129" s="955" t="s">
        <v>6554</v>
      </c>
    </row>
    <row r="1130" spans="1:13" ht="15" customHeight="1">
      <c r="A1130" s="948" t="s">
        <v>10422</v>
      </c>
      <c r="B1130" s="949">
        <v>8435596610715</v>
      </c>
      <c r="C1130" s="950">
        <v>1001030401070010</v>
      </c>
      <c r="D1130" s="950"/>
      <c r="E1130" s="951" t="s">
        <v>10418</v>
      </c>
      <c r="F1130" s="952" t="s">
        <v>10419</v>
      </c>
      <c r="G1130" s="953" t="s">
        <v>5712</v>
      </c>
      <c r="H1130" s="954">
        <v>95.25</v>
      </c>
      <c r="I1130" s="954">
        <f>Tabla1[[#This Row],[PVP (SIN IVA)]]-(Tabla1[[#This Row],[PVP (SIN IVA)]]*0.4)</f>
        <v>57.15</v>
      </c>
      <c r="J1130" s="951" t="s">
        <v>1936</v>
      </c>
      <c r="K1130" s="951" t="s">
        <v>10423</v>
      </c>
      <c r="L1130" s="951" t="s">
        <v>10424</v>
      </c>
      <c r="M1130" s="955" t="s">
        <v>6554</v>
      </c>
    </row>
    <row r="1131" spans="1:13" ht="15" customHeight="1">
      <c r="A1131" s="948" t="s">
        <v>10425</v>
      </c>
      <c r="B1131" s="949">
        <v>8435596610739</v>
      </c>
      <c r="C1131" s="950"/>
      <c r="D1131" s="950"/>
      <c r="E1131" s="951" t="s">
        <v>10426</v>
      </c>
      <c r="F1131" s="952" t="s">
        <v>10427</v>
      </c>
      <c r="G1131" s="953" t="s">
        <v>5712</v>
      </c>
      <c r="H1131" s="954">
        <v>95.25</v>
      </c>
      <c r="I1131" s="954">
        <f>Tabla1[[#This Row],[PVP (SIN IVA)]]-(Tabla1[[#This Row],[PVP (SIN IVA)]]*0.4)</f>
        <v>57.15</v>
      </c>
      <c r="J1131" s="951" t="s">
        <v>1936</v>
      </c>
      <c r="K1131" s="951" t="s">
        <v>10428</v>
      </c>
      <c r="L1131" s="951" t="s">
        <v>10429</v>
      </c>
      <c r="M1131" s="955" t="s">
        <v>6554</v>
      </c>
    </row>
    <row r="1132" spans="1:13" ht="15" customHeight="1">
      <c r="A1132" s="957" t="s">
        <v>10430</v>
      </c>
      <c r="B1132" s="958" t="s">
        <v>10431</v>
      </c>
      <c r="C1132" s="959"/>
      <c r="D1132" s="959"/>
      <c r="E1132" s="951" t="s">
        <v>10432</v>
      </c>
      <c r="F1132" s="952" t="s">
        <v>10433</v>
      </c>
      <c r="G1132" s="953" t="s">
        <v>5712</v>
      </c>
      <c r="H1132" s="954">
        <v>33.686749999999996</v>
      </c>
      <c r="I1132" s="954">
        <f>Tabla1[[#This Row],[PVP (SIN IVA)]]-(Tabla1[[#This Row],[PVP (SIN IVA)]]*0.4)</f>
        <v>20.212049999999998</v>
      </c>
      <c r="J1132" s="960" t="s">
        <v>6567</v>
      </c>
      <c r="K1132" s="951" t="str">
        <f>_xlfn.CONCAT(A1132,F1132,J1132,)</f>
        <v>2803102S1-Q0001Cuerpo de parrilla inferior del parachoques delanteroT1/T2</v>
      </c>
      <c r="L1132" s="951"/>
      <c r="M1132" s="955" t="s">
        <v>6554</v>
      </c>
    </row>
    <row r="1133" spans="1:13" ht="15" customHeight="1">
      <c r="A1133" s="948" t="s">
        <v>2287</v>
      </c>
      <c r="B1133" s="949">
        <v>8435596606091</v>
      </c>
      <c r="C1133" s="950"/>
      <c r="D1133" s="950"/>
      <c r="E1133" s="951" t="s">
        <v>2286</v>
      </c>
      <c r="F1133" s="952" t="s">
        <v>4307</v>
      </c>
      <c r="G1133" s="953" t="s">
        <v>5712</v>
      </c>
      <c r="H1133" s="954">
        <v>15.523629844877194</v>
      </c>
      <c r="I1133" s="954">
        <f>Tabla1[[#This Row],[PVP (SIN IVA)]]-(Tabla1[[#This Row],[PVP (SIN IVA)]]*0.4)</f>
        <v>9.3141779069263162</v>
      </c>
      <c r="J1133" s="951" t="s">
        <v>6589</v>
      </c>
      <c r="K1133" s="951" t="s">
        <v>10434</v>
      </c>
      <c r="L1133" s="951" t="s">
        <v>10435</v>
      </c>
      <c r="M1133" s="955" t="s">
        <v>6554</v>
      </c>
    </row>
    <row r="1134" spans="1:13" ht="15" customHeight="1">
      <c r="A1134" s="948" t="s">
        <v>2294</v>
      </c>
      <c r="B1134" s="949">
        <v>8435596606053</v>
      </c>
      <c r="C1134" s="950"/>
      <c r="D1134" s="950"/>
      <c r="E1134" s="951" t="s">
        <v>2293</v>
      </c>
      <c r="F1134" s="952" t="s">
        <v>4304</v>
      </c>
      <c r="G1134" s="953" t="s">
        <v>5712</v>
      </c>
      <c r="H1134" s="954">
        <v>15.523629844877194</v>
      </c>
      <c r="I1134" s="954">
        <f>Tabla1[[#This Row],[PVP (SIN IVA)]]-(Tabla1[[#This Row],[PVP (SIN IVA)]]*0.4)</f>
        <v>9.3141779069263162</v>
      </c>
      <c r="J1134" s="951" t="s">
        <v>6589</v>
      </c>
      <c r="K1134" s="951" t="s">
        <v>10436</v>
      </c>
      <c r="L1134" s="951" t="s">
        <v>10437</v>
      </c>
      <c r="M1134" s="955" t="s">
        <v>6554</v>
      </c>
    </row>
    <row r="1135" spans="1:13" ht="15" customHeight="1">
      <c r="A1135" s="948" t="s">
        <v>5296</v>
      </c>
      <c r="B1135" s="949">
        <v>8435596626143</v>
      </c>
      <c r="C1135" s="950"/>
      <c r="D1135" s="950"/>
      <c r="E1135" s="951" t="s">
        <v>10438</v>
      </c>
      <c r="F1135" s="952" t="s">
        <v>10439</v>
      </c>
      <c r="G1135" s="953" t="s">
        <v>5712</v>
      </c>
      <c r="H1135" s="954">
        <v>112.395</v>
      </c>
      <c r="I1135" s="954">
        <f>Tabla1[[#This Row],[PVP (SIN IVA)]]-(Tabla1[[#This Row],[PVP (SIN IVA)]]*0.4)</f>
        <v>67.436999999999998</v>
      </c>
      <c r="J1135" s="951" t="s">
        <v>1936</v>
      </c>
      <c r="K1135" s="951" t="s">
        <v>10440</v>
      </c>
      <c r="L1135" s="951" t="s">
        <v>10441</v>
      </c>
      <c r="M1135" s="955" t="s">
        <v>6554</v>
      </c>
    </row>
    <row r="1136" spans="1:13" ht="15" customHeight="1">
      <c r="A1136" s="957" t="s">
        <v>10442</v>
      </c>
      <c r="B1136" s="958" t="s">
        <v>10443</v>
      </c>
      <c r="C1136" s="959"/>
      <c r="D1136" s="959"/>
      <c r="E1136" s="951" t="s">
        <v>10438</v>
      </c>
      <c r="F1136" s="952" t="s">
        <v>10439</v>
      </c>
      <c r="G1136" s="953" t="s">
        <v>5712</v>
      </c>
      <c r="H1136" s="954">
        <v>94.075249999999997</v>
      </c>
      <c r="I1136" s="954">
        <f>Tabla1[[#This Row],[PVP (SIN IVA)]]-(Tabla1[[#This Row],[PVP (SIN IVA)]]*0.4)</f>
        <v>56.445149999999998</v>
      </c>
      <c r="J1136" s="960" t="s">
        <v>6567</v>
      </c>
      <c r="K1136" s="951" t="str">
        <f>_xlfn.CONCAT(A1136,F1136,J1136,)</f>
        <v>2803101S1-Q0001Cuerpo del parachoques delanteroT1/T2</v>
      </c>
      <c r="L1136" s="951"/>
      <c r="M1136" s="955" t="s">
        <v>6554</v>
      </c>
    </row>
    <row r="1137" spans="1:13" ht="15" customHeight="1">
      <c r="A1137" s="957" t="s">
        <v>10444</v>
      </c>
      <c r="B1137" s="958" t="s">
        <v>10445</v>
      </c>
      <c r="C1137" s="959"/>
      <c r="D1137" s="959"/>
      <c r="E1137" s="951" t="s">
        <v>10446</v>
      </c>
      <c r="F1137" s="952" t="s">
        <v>10447</v>
      </c>
      <c r="G1137" s="953" t="s">
        <v>5712</v>
      </c>
      <c r="H1137" s="954">
        <v>51.561999999999998</v>
      </c>
      <c r="I1137" s="954">
        <f>Tabla1[[#This Row],[PVP (SIN IVA)]]-(Tabla1[[#This Row],[PVP (SIN IVA)]]*0.4)</f>
        <v>30.937199999999997</v>
      </c>
      <c r="J1137" s="960" t="s">
        <v>6567</v>
      </c>
      <c r="K1137" s="951" t="str">
        <f>_xlfn.CONCAT(A1137,F1137,J1137,)</f>
        <v>2804101-Q0001Cuerpo del parachoques traseroT1/T2</v>
      </c>
      <c r="L1137" s="951"/>
      <c r="M1137" s="955" t="s">
        <v>6554</v>
      </c>
    </row>
    <row r="1138" spans="1:13" ht="15" customHeight="1">
      <c r="A1138" s="948" t="s">
        <v>10448</v>
      </c>
      <c r="B1138" s="949">
        <v>8435596625771</v>
      </c>
      <c r="C1138" s="950"/>
      <c r="D1138" s="950"/>
      <c r="E1138" s="951" t="s">
        <v>10449</v>
      </c>
      <c r="F1138" s="952" t="s">
        <v>10450</v>
      </c>
      <c r="G1138" s="953" t="s">
        <v>5713</v>
      </c>
      <c r="H1138" s="954">
        <v>0</v>
      </c>
      <c r="I1138" s="954">
        <f>Tabla1[[#This Row],[PVP (SIN IVA)]]-(Tabla1[[#This Row],[PVP (SIN IVA)]]*0.4)</f>
        <v>0</v>
      </c>
      <c r="J1138" s="951" t="s">
        <v>1936</v>
      </c>
      <c r="K1138" s="951" t="s">
        <v>10451</v>
      </c>
      <c r="L1138" s="951" t="s">
        <v>10452</v>
      </c>
      <c r="M1138" s="955" t="s">
        <v>6554</v>
      </c>
    </row>
    <row r="1139" spans="1:13" ht="15" customHeight="1">
      <c r="A1139" s="957" t="s">
        <v>10453</v>
      </c>
      <c r="B1139" s="958" t="s">
        <v>10454</v>
      </c>
      <c r="C1139" s="959"/>
      <c r="D1139" s="959"/>
      <c r="E1139" s="951" t="s">
        <v>10455</v>
      </c>
      <c r="F1139" s="952" t="s">
        <v>10456</v>
      </c>
      <c r="G1139" s="953" t="s">
        <v>5712</v>
      </c>
      <c r="H1139" s="954">
        <v>59.658249999999995</v>
      </c>
      <c r="I1139" s="954">
        <f>Tabla1[[#This Row],[PVP (SIN IVA)]]-(Tabla1[[#This Row],[PVP (SIN IVA)]]*0.4)</f>
        <v>35.79495</v>
      </c>
      <c r="J1139" s="960" t="s">
        <v>6567</v>
      </c>
      <c r="K1139" s="951" t="str">
        <f>_xlfn.CONCAT(A1139,F1139,J1139,)</f>
        <v>2803301S1-Q0001Cuerpo embellecedor de farosT1/T2</v>
      </c>
      <c r="L1139" s="951"/>
      <c r="M1139" s="955" t="s">
        <v>6554</v>
      </c>
    </row>
    <row r="1140" spans="1:13" ht="15" customHeight="1">
      <c r="A1140" s="961" t="s">
        <v>10457</v>
      </c>
      <c r="B1140" s="949"/>
      <c r="C1140" s="953"/>
      <c r="D1140" s="962"/>
      <c r="E1140" s="951"/>
      <c r="F1140" s="952" t="s">
        <v>10458</v>
      </c>
      <c r="G1140" s="953" t="s">
        <v>5713</v>
      </c>
      <c r="H1140" s="954">
        <v>82.613500000000002</v>
      </c>
      <c r="I1140" s="954">
        <f>Tabla1[[#This Row],[PVP (SIN IVA)]]-(Tabla1[[#This Row],[PVP (SIN IVA)]]*0.4)</f>
        <v>49.568100000000001</v>
      </c>
      <c r="J1140" s="951" t="s">
        <v>6666</v>
      </c>
      <c r="K1140" s="951" t="str">
        <f>CONCATENATE(Precios!$A2040,Precios!$F2040,Precios!$J2040)</f>
        <v>B2400-00100014Perno de reabastecimiento de combustible del eje trasero (incluida la junta de sellado)T1/T2</v>
      </c>
      <c r="L1140" s="951"/>
      <c r="M1140" s="955" t="s">
        <v>6554</v>
      </c>
    </row>
    <row r="1141" spans="1:13" ht="15" customHeight="1">
      <c r="A1141" s="961" t="s">
        <v>10459</v>
      </c>
      <c r="B1141" s="949"/>
      <c r="C1141" s="953"/>
      <c r="D1141" s="962"/>
      <c r="E1141" s="951"/>
      <c r="F1141" s="952" t="s">
        <v>10460</v>
      </c>
      <c r="G1141" s="953" t="s">
        <v>5713</v>
      </c>
      <c r="H1141" s="954">
        <v>111.72825</v>
      </c>
      <c r="I1141" s="954">
        <f>Tabla1[[#This Row],[PVP (SIN IVA)]]-(Tabla1[[#This Row],[PVP (SIN IVA)]]*0.4)</f>
        <v>67.03694999999999</v>
      </c>
      <c r="J1141" s="951" t="s">
        <v>6666</v>
      </c>
      <c r="K1141" s="951" t="str">
        <f>CONCATENATE(Precios!$A2038,Precios!$F2038,Precios!$J2038)</f>
        <v>5206104-R10Perno de pasoLIGHT2020, LIGHT2021</v>
      </c>
      <c r="L1141" s="951"/>
      <c r="M1141" s="955" t="s">
        <v>6554</v>
      </c>
    </row>
    <row r="1142" spans="1:13" ht="15" customHeight="1">
      <c r="A1142" s="948" t="s">
        <v>3182</v>
      </c>
      <c r="B1142" s="949">
        <v>8435596629014</v>
      </c>
      <c r="C1142" s="950"/>
      <c r="D1142" s="950"/>
      <c r="E1142" s="951" t="s">
        <v>3180</v>
      </c>
      <c r="F1142" s="952" t="s">
        <v>3180</v>
      </c>
      <c r="G1142" s="953" t="s">
        <v>6645</v>
      </c>
      <c r="H1142" s="954">
        <v>22.320250000000001</v>
      </c>
      <c r="I1142" s="954">
        <f>Tabla1[[#This Row],[PVP (SIN IVA)]]-(Tabla1[[#This Row],[PVP (SIN IVA)]]*0.4)</f>
        <v>13.392150000000001</v>
      </c>
      <c r="J1142" s="951" t="s">
        <v>1938</v>
      </c>
      <c r="K1142" s="951" t="s">
        <v>10461</v>
      </c>
      <c r="L1142" s="951" t="s">
        <v>10461</v>
      </c>
      <c r="M1142" s="955" t="s">
        <v>6554</v>
      </c>
    </row>
    <row r="1143" spans="1:13" ht="15" customHeight="1">
      <c r="A1143" s="957" t="s">
        <v>10462</v>
      </c>
      <c r="B1143" s="958" t="s">
        <v>10463</v>
      </c>
      <c r="C1143" s="959"/>
      <c r="D1143" s="959"/>
      <c r="E1143" s="951" t="s">
        <v>10464</v>
      </c>
      <c r="F1143" s="952" t="s">
        <v>10465</v>
      </c>
      <c r="G1143" s="953" t="s">
        <v>5712</v>
      </c>
      <c r="H1143" s="954">
        <v>0.79374999999999996</v>
      </c>
      <c r="I1143" s="954">
        <f>Tabla1[[#This Row],[PVP (SIN IVA)]]-(Tabla1[[#This Row],[PVP (SIN IVA)]]*0.4)</f>
        <v>0.47624999999999995</v>
      </c>
      <c r="J1143" s="960" t="s">
        <v>6567</v>
      </c>
      <c r="K1143" s="951" t="str">
        <f>_xlfn.CONCAT(A1143,F1143,J1143,)</f>
        <v>6705195-Q0001Decoración de cerradura de puerta corredera.T1/T2</v>
      </c>
      <c r="L1143" s="951"/>
      <c r="M1143" s="955" t="s">
        <v>6554</v>
      </c>
    </row>
    <row r="1144" spans="1:13" ht="15" customHeight="1">
      <c r="A1144" s="957" t="s">
        <v>10466</v>
      </c>
      <c r="B1144" s="958" t="s">
        <v>10467</v>
      </c>
      <c r="C1144" s="959"/>
      <c r="D1144" s="959"/>
      <c r="E1144" s="951" t="s">
        <v>10468</v>
      </c>
      <c r="F1144" s="952" t="s">
        <v>10469</v>
      </c>
      <c r="G1144" s="953" t="s">
        <v>5712</v>
      </c>
      <c r="H1144" s="954">
        <v>0.79374999999999996</v>
      </c>
      <c r="I1144" s="954">
        <f>Tabla1[[#This Row],[PVP (SIN IVA)]]-(Tabla1[[#This Row],[PVP (SIN IVA)]]*0.4)</f>
        <v>0.47624999999999995</v>
      </c>
      <c r="J1144" s="960" t="s">
        <v>6567</v>
      </c>
      <c r="K1144" s="951" t="str">
        <f>_xlfn.CONCAT(A1144,F1144,J1144,)</f>
        <v>3603011-Q0001-TDecoración de radar de marcha atrásT1/T2</v>
      </c>
      <c r="L1144" s="951"/>
      <c r="M1144" s="955" t="s">
        <v>6554</v>
      </c>
    </row>
    <row r="1145" spans="1:13" ht="15" customHeight="1">
      <c r="A1145" s="948" t="s">
        <v>4430</v>
      </c>
      <c r="B1145" s="949">
        <v>8435596612207</v>
      </c>
      <c r="C1145" s="950"/>
      <c r="D1145" s="950"/>
      <c r="E1145" s="951" t="s">
        <v>10470</v>
      </c>
      <c r="F1145" s="952" t="s">
        <v>10471</v>
      </c>
      <c r="G1145" s="953" t="s">
        <v>5712</v>
      </c>
      <c r="H1145" s="954">
        <v>38.042817615000004</v>
      </c>
      <c r="I1145" s="954">
        <f>Tabla1[[#This Row],[PVP (SIN IVA)]]-(Tabla1[[#This Row],[PVP (SIN IVA)]]*0.4)</f>
        <v>22.825690569000002</v>
      </c>
      <c r="J1145" s="951" t="s">
        <v>1936</v>
      </c>
      <c r="K1145" s="951" t="s">
        <v>10472</v>
      </c>
      <c r="L1145" s="951" t="s">
        <v>10473</v>
      </c>
      <c r="M1145" s="955" t="s">
        <v>6554</v>
      </c>
    </row>
    <row r="1146" spans="1:13" ht="15" customHeight="1">
      <c r="A1146" s="948" t="s">
        <v>10474</v>
      </c>
      <c r="B1146" s="949">
        <v>8435596612214</v>
      </c>
      <c r="C1146" s="950"/>
      <c r="D1146" s="950"/>
      <c r="E1146" s="951" t="s">
        <v>10470</v>
      </c>
      <c r="F1146" s="952" t="s">
        <v>10471</v>
      </c>
      <c r="G1146" s="953" t="s">
        <v>5712</v>
      </c>
      <c r="H1146" s="954">
        <v>22.707599999999999</v>
      </c>
      <c r="I1146" s="954">
        <f>Tabla1[[#This Row],[PVP (SIN IVA)]]-(Tabla1[[#This Row],[PVP (SIN IVA)]]*0.4)</f>
        <v>13.624559999999999</v>
      </c>
      <c r="J1146" s="951" t="s">
        <v>1936</v>
      </c>
      <c r="K1146" s="951" t="s">
        <v>10475</v>
      </c>
      <c r="L1146" s="951" t="s">
        <v>10476</v>
      </c>
      <c r="M1146" s="955" t="s">
        <v>6554</v>
      </c>
    </row>
    <row r="1147" spans="1:13" ht="15" customHeight="1">
      <c r="A1147" s="948" t="s">
        <v>2365</v>
      </c>
      <c r="B1147" s="949">
        <v>8435596605773</v>
      </c>
      <c r="C1147" s="950"/>
      <c r="D1147" s="950"/>
      <c r="E1147" s="951" t="s">
        <v>2364</v>
      </c>
      <c r="F1147" s="952" t="s">
        <v>10477</v>
      </c>
      <c r="G1147" s="953" t="s">
        <v>5712</v>
      </c>
      <c r="H1147" s="954">
        <v>14.458732705902777</v>
      </c>
      <c r="I1147" s="954">
        <f>Tabla1[[#This Row],[PVP (SIN IVA)]]-(Tabla1[[#This Row],[PVP (SIN IVA)]]*0.4)</f>
        <v>8.6752396235416658</v>
      </c>
      <c r="J1147" s="951" t="s">
        <v>6589</v>
      </c>
      <c r="K1147" s="951" t="s">
        <v>10478</v>
      </c>
      <c r="L1147" s="951" t="s">
        <v>10479</v>
      </c>
      <c r="M1147" s="955" t="s">
        <v>6554</v>
      </c>
    </row>
    <row r="1148" spans="1:13" ht="15" customHeight="1">
      <c r="A1148" s="948" t="s">
        <v>3968</v>
      </c>
      <c r="B1148" s="949">
        <v>8435596603540</v>
      </c>
      <c r="C1148" s="950"/>
      <c r="D1148" s="950"/>
      <c r="E1148" s="951" t="s">
        <v>2823</v>
      </c>
      <c r="F1148" s="952" t="s">
        <v>3969</v>
      </c>
      <c r="G1148" s="953" t="s">
        <v>5713</v>
      </c>
      <c r="H1148" s="954">
        <v>330.03999654830272</v>
      </c>
      <c r="I1148" s="954">
        <f>Tabla1[[#This Row],[PVP (SIN IVA)]]-(Tabla1[[#This Row],[PVP (SIN IVA)]]*0.4)</f>
        <v>198.02399792898163</v>
      </c>
      <c r="J1148" s="951" t="s">
        <v>6702</v>
      </c>
      <c r="K1148" s="951" t="s">
        <v>10480</v>
      </c>
      <c r="L1148" s="951" t="s">
        <v>10481</v>
      </c>
      <c r="M1148" s="955" t="s">
        <v>6554</v>
      </c>
    </row>
    <row r="1149" spans="1:13" ht="15" customHeight="1">
      <c r="A1149" s="948" t="s">
        <v>6077</v>
      </c>
      <c r="B1149" s="949" t="s">
        <v>10482</v>
      </c>
      <c r="C1149" s="950"/>
      <c r="D1149" s="968"/>
      <c r="E1149" s="951" t="s">
        <v>10483</v>
      </c>
      <c r="F1149" s="952" t="s">
        <v>10484</v>
      </c>
      <c r="G1149" s="953" t="s">
        <v>5713</v>
      </c>
      <c r="H1149" s="954">
        <v>293.47096326495114</v>
      </c>
      <c r="I1149" s="954">
        <f>Tabla1[[#This Row],[PVP (SIN IVA)]]-(Tabla1[[#This Row],[PVP (SIN IVA)]]*0.4)</f>
        <v>176.08257795897066</v>
      </c>
      <c r="J1149" s="960" t="s">
        <v>6052</v>
      </c>
      <c r="K1149" s="951"/>
      <c r="L1149" s="951"/>
      <c r="M1149" s="955" t="s">
        <v>6554</v>
      </c>
    </row>
    <row r="1150" spans="1:13" ht="15" customHeight="1">
      <c r="A1150" s="948" t="s">
        <v>2824</v>
      </c>
      <c r="B1150" s="949">
        <v>8435596607692</v>
      </c>
      <c r="C1150" s="950"/>
      <c r="D1150" s="950"/>
      <c r="E1150" s="951" t="s">
        <v>10485</v>
      </c>
      <c r="F1150" s="952" t="s">
        <v>10486</v>
      </c>
      <c r="G1150" s="953" t="s">
        <v>5713</v>
      </c>
      <c r="H1150" s="954">
        <v>293.47096326495114</v>
      </c>
      <c r="I1150" s="954">
        <f>Tabla1[[#This Row],[PVP (SIN IVA)]]-(Tabla1[[#This Row],[PVP (SIN IVA)]]*0.4)</f>
        <v>176.08257795897066</v>
      </c>
      <c r="J1150" s="951" t="s">
        <v>6560</v>
      </c>
      <c r="K1150" s="951" t="s">
        <v>10487</v>
      </c>
      <c r="L1150" s="951" t="s">
        <v>10488</v>
      </c>
      <c r="M1150" s="955" t="s">
        <v>6554</v>
      </c>
    </row>
    <row r="1151" spans="1:13" ht="15" customHeight="1">
      <c r="A1151" s="961" t="s">
        <v>10489</v>
      </c>
      <c r="B1151" s="949"/>
      <c r="C1151" s="953"/>
      <c r="D1151" s="962"/>
      <c r="E1151" s="951"/>
      <c r="F1151" s="952" t="s">
        <v>10490</v>
      </c>
      <c r="G1151" s="953" t="s">
        <v>6586</v>
      </c>
      <c r="H1151" s="954">
        <v>5.4610000000000003</v>
      </c>
      <c r="I1151" s="954">
        <f>Tabla1[[#This Row],[PVP (SIN IVA)]]-(Tabla1[[#This Row],[PVP (SIN IVA)]]*0.4)</f>
        <v>3.2766000000000002</v>
      </c>
      <c r="J1151" s="951" t="s">
        <v>6666</v>
      </c>
      <c r="K1151" s="951" t="str">
        <f>CONCATENATE(Precios!$A1815,Precios!$F1815,Precios!$J1815)</f>
        <v>5207013-R10Motor de bomba de parabrisasLIGHT2020, LIGHT2021</v>
      </c>
      <c r="L1151" s="951"/>
      <c r="M1151" s="955" t="s">
        <v>6554</v>
      </c>
    </row>
    <row r="1152" spans="1:13" ht="15" customHeight="1">
      <c r="A1152" s="961" t="s">
        <v>10491</v>
      </c>
      <c r="B1152" s="949"/>
      <c r="C1152" s="953"/>
      <c r="D1152" s="962"/>
      <c r="E1152" s="951"/>
      <c r="F1152" s="952" t="s">
        <v>10492</v>
      </c>
      <c r="G1152" s="953" t="s">
        <v>6586</v>
      </c>
      <c r="H1152" s="954">
        <v>0.38099999999999995</v>
      </c>
      <c r="I1152" s="954">
        <f>Tabla1[[#This Row],[PVP (SIN IVA)]]-(Tabla1[[#This Row],[PVP (SIN IVA)]]*0.4)</f>
        <v>0.22859999999999997</v>
      </c>
      <c r="J1152" s="951" t="s">
        <v>6666</v>
      </c>
      <c r="K1152" s="951" t="str">
        <f>CONCATENATE(Precios!$A1816,Precios!$F1816,Precios!$J1816)</f>
        <v>5205010-R1021Motor de limpiaparabrisa y conjunto de bielaLIGHT2020, LIGHT2021</v>
      </c>
      <c r="L1152" s="951"/>
      <c r="M1152" s="955" t="s">
        <v>6554</v>
      </c>
    </row>
    <row r="1153" spans="1:13" ht="15" customHeight="1">
      <c r="A1153" s="961" t="s">
        <v>10493</v>
      </c>
      <c r="B1153" s="949"/>
      <c r="C1153" s="953"/>
      <c r="D1153" s="962"/>
      <c r="E1153" s="951"/>
      <c r="F1153" s="952" t="s">
        <v>10494</v>
      </c>
      <c r="G1153" s="953" t="s">
        <v>6586</v>
      </c>
      <c r="H1153" s="954">
        <v>5.9055</v>
      </c>
      <c r="I1153" s="954">
        <f>Tabla1[[#This Row],[PVP (SIN IVA)]]-(Tabla1[[#This Row],[PVP (SIN IVA)]]*0.4)</f>
        <v>3.5432999999999999</v>
      </c>
      <c r="J1153" s="951" t="s">
        <v>6666</v>
      </c>
      <c r="K1153" s="951" t="str">
        <f>CONCATENATE(Precios!$A1826,Precios!$F1826,Precios!$J1826)</f>
        <v>1001010502030030Muelle de relojMouse</v>
      </c>
      <c r="L1153" s="951"/>
      <c r="M1153" s="955" t="s">
        <v>6554</v>
      </c>
    </row>
    <row r="1154" spans="1:13" ht="15" customHeight="1">
      <c r="A1154" s="961" t="s">
        <v>10495</v>
      </c>
      <c r="B1154" s="949"/>
      <c r="C1154" s="953"/>
      <c r="D1154" s="962"/>
      <c r="E1154" s="951"/>
      <c r="F1154" s="952" t="s">
        <v>10496</v>
      </c>
      <c r="G1154" s="953" t="s">
        <v>6586</v>
      </c>
      <c r="H1154" s="954">
        <v>2.4765000000000001</v>
      </c>
      <c r="I1154" s="954">
        <f>Tabla1[[#This Row],[PVP (SIN IVA)]]-(Tabla1[[#This Row],[PVP (SIN IVA)]]*0.4)</f>
        <v>1.4859</v>
      </c>
      <c r="J1154" s="951" t="s">
        <v>6666</v>
      </c>
      <c r="K1154" s="951" t="str">
        <f>CONCATENATE(Precios!$A1827,Precios!$F1827,Precios!$J1827)</f>
        <v>3774020A1-Q0004Muelle de relojT1/T2</v>
      </c>
      <c r="L1154" s="951"/>
      <c r="M1154" s="955" t="s">
        <v>6554</v>
      </c>
    </row>
    <row r="1155" spans="1:13" ht="15" customHeight="1">
      <c r="A1155" s="948" t="s">
        <v>4660</v>
      </c>
      <c r="B1155" s="949">
        <v>8435596611569</v>
      </c>
      <c r="C1155" s="950"/>
      <c r="D1155" s="950"/>
      <c r="E1155" s="951" t="s">
        <v>10497</v>
      </c>
      <c r="F1155" s="952" t="s">
        <v>10498</v>
      </c>
      <c r="G1155" s="953" t="s">
        <v>5713</v>
      </c>
      <c r="H1155" s="954">
        <v>34.238535853499997</v>
      </c>
      <c r="I1155" s="954">
        <f>Tabla1[[#This Row],[PVP (SIN IVA)]]-(Tabla1[[#This Row],[PVP (SIN IVA)]]*0.4)</f>
        <v>20.543121512099997</v>
      </c>
      <c r="J1155" s="951" t="s">
        <v>1936</v>
      </c>
      <c r="K1155" s="951" t="s">
        <v>10499</v>
      </c>
      <c r="L1155" s="951" t="s">
        <v>10500</v>
      </c>
      <c r="M1155" s="955" t="s">
        <v>6554</v>
      </c>
    </row>
    <row r="1156" spans="1:13" ht="15" customHeight="1">
      <c r="A1156" s="948" t="s">
        <v>10501</v>
      </c>
      <c r="B1156" s="949">
        <v>8435596623531</v>
      </c>
      <c r="C1156" s="950" t="s">
        <v>3564</v>
      </c>
      <c r="D1156" s="950"/>
      <c r="E1156" s="951" t="e">
        <v>#NAME?</v>
      </c>
      <c r="F1156" s="952" t="s">
        <v>10502</v>
      </c>
      <c r="G1156" s="953" t="s">
        <v>5713</v>
      </c>
      <c r="H1156" s="954">
        <v>7.5133523179642223</v>
      </c>
      <c r="I1156" s="954">
        <f>Tabla1[[#This Row],[PVP (SIN IVA)]]-(Tabla1[[#This Row],[PVP (SIN IVA)]]*0.4)</f>
        <v>4.5080113907785329</v>
      </c>
      <c r="J1156" s="951" t="s">
        <v>1938</v>
      </c>
      <c r="K1156" s="951" t="s">
        <v>10503</v>
      </c>
      <c r="L1156" s="951" t="e">
        <v>#NAME?</v>
      </c>
      <c r="M1156" s="955" t="s">
        <v>6554</v>
      </c>
    </row>
    <row r="1157" spans="1:13" ht="15" customHeight="1">
      <c r="A1157" s="948" t="s">
        <v>10504</v>
      </c>
      <c r="B1157" s="949">
        <v>8435596623784</v>
      </c>
      <c r="C1157" s="950" t="s">
        <v>3524</v>
      </c>
      <c r="D1157" s="950"/>
      <c r="E1157" s="951" t="e">
        <v>#NAME?</v>
      </c>
      <c r="F1157" s="952" t="s">
        <v>5561</v>
      </c>
      <c r="G1157" s="953" t="s">
        <v>5713</v>
      </c>
      <c r="H1157" s="954">
        <v>30.04569535777275</v>
      </c>
      <c r="I1157" s="954">
        <f>Tabla1[[#This Row],[PVP (SIN IVA)]]-(Tabla1[[#This Row],[PVP (SIN IVA)]]*0.4)</f>
        <v>18.02741721466365</v>
      </c>
      <c r="J1157" s="951" t="s">
        <v>1938</v>
      </c>
      <c r="K1157" s="951" t="s">
        <v>10505</v>
      </c>
      <c r="L1157" s="951" t="e">
        <v>#NAME?</v>
      </c>
      <c r="M1157" s="955" t="s">
        <v>6554</v>
      </c>
    </row>
    <row r="1158" spans="1:13" ht="15" customHeight="1">
      <c r="A1158" s="948" t="s">
        <v>2706</v>
      </c>
      <c r="B1158" s="949">
        <v>8435596603915</v>
      </c>
      <c r="C1158" s="950"/>
      <c r="D1158" s="950"/>
      <c r="E1158" s="951" t="s">
        <v>4011</v>
      </c>
      <c r="F1158" s="952" t="s">
        <v>5561</v>
      </c>
      <c r="G1158" s="953" t="s">
        <v>5713</v>
      </c>
      <c r="H1158" s="954">
        <v>26.098500000000001</v>
      </c>
      <c r="I1158" s="954">
        <f>Tabla1[[#This Row],[PVP (SIN IVA)]]-(Tabla1[[#This Row],[PVP (SIN IVA)]]*0.4)</f>
        <v>15.6591</v>
      </c>
      <c r="J1158" s="951" t="s">
        <v>6589</v>
      </c>
      <c r="K1158" s="951" t="s">
        <v>10506</v>
      </c>
      <c r="L1158" s="951" t="s">
        <v>10507</v>
      </c>
      <c r="M1158" s="955" t="s">
        <v>6554</v>
      </c>
    </row>
    <row r="1159" spans="1:13" ht="15" customHeight="1">
      <c r="A1159" s="948" t="s">
        <v>4609</v>
      </c>
      <c r="B1159" s="949">
        <v>8435596610890</v>
      </c>
      <c r="C1159" s="950"/>
      <c r="D1159" s="950"/>
      <c r="E1159" s="951" t="s">
        <v>10508</v>
      </c>
      <c r="F1159" s="952" t="s">
        <v>5561</v>
      </c>
      <c r="G1159" s="953" t="s">
        <v>5713</v>
      </c>
      <c r="H1159" s="954">
        <v>84.409403724162004</v>
      </c>
      <c r="I1159" s="954">
        <f>Tabla1[[#This Row],[PVP (SIN IVA)]]-(Tabla1[[#This Row],[PVP (SIN IVA)]]*0.4)</f>
        <v>50.645642234497203</v>
      </c>
      <c r="J1159" s="951" t="s">
        <v>1936</v>
      </c>
      <c r="K1159" s="951" t="s">
        <v>10509</v>
      </c>
      <c r="L1159" s="951" t="s">
        <v>10510</v>
      </c>
      <c r="M1159" s="955" t="s">
        <v>6554</v>
      </c>
    </row>
    <row r="1160" spans="1:13" ht="15" customHeight="1">
      <c r="A1160" s="961" t="s">
        <v>10511</v>
      </c>
      <c r="B1160" s="949"/>
      <c r="C1160" s="953"/>
      <c r="D1160" s="962"/>
      <c r="E1160" s="951"/>
      <c r="F1160" s="952" t="s">
        <v>10512</v>
      </c>
      <c r="G1160" s="953" t="s">
        <v>5713</v>
      </c>
      <c r="H1160" s="954">
        <v>42.799000000000007</v>
      </c>
      <c r="I1160" s="954">
        <f>Tabla1[[#This Row],[PVP (SIN IVA)]]-(Tabla1[[#This Row],[PVP (SIN IVA)]]*0.4)</f>
        <v>25.679400000000005</v>
      </c>
      <c r="J1160" s="951" t="s">
        <v>6666</v>
      </c>
      <c r="K1160" s="951" t="str">
        <f>CONCATENATE(Precios!$A2026,Precios!$F2026,Precios!$J2026)</f>
        <v>3106107-R10Perno de cubo de ruedaLIGHT2020, LIGHT2021</v>
      </c>
      <c r="L1160" s="951"/>
      <c r="M1160" s="955" t="s">
        <v>6554</v>
      </c>
    </row>
    <row r="1161" spans="1:13" ht="15" customHeight="1">
      <c r="A1161" s="948" t="s">
        <v>10513</v>
      </c>
      <c r="B1161" s="970" t="s">
        <v>10514</v>
      </c>
      <c r="C1161" s="950"/>
      <c r="D1161" s="950"/>
      <c r="E1161" s="951" t="s">
        <v>10515</v>
      </c>
      <c r="F1161" s="952" t="s">
        <v>10516</v>
      </c>
      <c r="G1161" s="953" t="s">
        <v>5713</v>
      </c>
      <c r="H1161" s="954">
        <v>26.098500000000001</v>
      </c>
      <c r="I1161" s="954">
        <f>Tabla1[[#This Row],[PVP (SIN IVA)]]-(Tabla1[[#This Row],[PVP (SIN IVA)]]*0.4)</f>
        <v>15.6591</v>
      </c>
      <c r="J1161" s="951" t="s">
        <v>6589</v>
      </c>
      <c r="K1161" s="951" t="s">
        <v>10506</v>
      </c>
      <c r="L1161" s="951" t="s">
        <v>10507</v>
      </c>
      <c r="M1161" s="955" t="s">
        <v>6554</v>
      </c>
    </row>
    <row r="1162" spans="1:13" ht="15" customHeight="1">
      <c r="A1162" s="957" t="s">
        <v>10517</v>
      </c>
      <c r="B1162" s="958" t="s">
        <v>10518</v>
      </c>
      <c r="C1162" s="959"/>
      <c r="D1162" s="959"/>
      <c r="E1162" s="951" t="s">
        <v>1670</v>
      </c>
      <c r="F1162" s="952" t="s">
        <v>10519</v>
      </c>
      <c r="G1162" s="953" t="s">
        <v>5713</v>
      </c>
      <c r="H1162" s="954">
        <v>86.233000000000004</v>
      </c>
      <c r="I1162" s="954">
        <f>Tabla1[[#This Row],[PVP (SIN IVA)]]-(Tabla1[[#This Row],[PVP (SIN IVA)]]*0.4)</f>
        <v>51.739800000000002</v>
      </c>
      <c r="J1162" s="960" t="s">
        <v>6567</v>
      </c>
      <c r="K1162" s="951" t="str">
        <f>_xlfn.CONCAT(A1162,F1162,J1162,)</f>
        <v>3501022-Q0001Disco de freno delantero derechoT1/T2</v>
      </c>
      <c r="L1162" s="951"/>
      <c r="M1162" s="955" t="s">
        <v>6554</v>
      </c>
    </row>
    <row r="1163" spans="1:13" ht="15" customHeight="1">
      <c r="A1163" s="957" t="s">
        <v>10520</v>
      </c>
      <c r="B1163" s="958" t="s">
        <v>10521</v>
      </c>
      <c r="C1163" s="959"/>
      <c r="D1163" s="959"/>
      <c r="E1163" s="951" t="s">
        <v>1673</v>
      </c>
      <c r="F1163" s="952" t="s">
        <v>10522</v>
      </c>
      <c r="G1163" s="953" t="s">
        <v>5713</v>
      </c>
      <c r="H1163" s="954">
        <v>45.815249999999999</v>
      </c>
      <c r="I1163" s="954">
        <f>Tabla1[[#This Row],[PVP (SIN IVA)]]-(Tabla1[[#This Row],[PVP (SIN IVA)]]*0.4)</f>
        <v>27.489149999999999</v>
      </c>
      <c r="J1163" s="960" t="s">
        <v>6567</v>
      </c>
      <c r="K1163" s="951" t="str">
        <f>_xlfn.CONCAT(A1163,F1163,J1163,)</f>
        <v>3501011-Q0001Disco de freno delantero izquierdoT1/T2</v>
      </c>
      <c r="L1163" s="951"/>
      <c r="M1163" s="955" t="s">
        <v>6554</v>
      </c>
    </row>
    <row r="1164" spans="1:13" ht="15" customHeight="1">
      <c r="A1164" s="948" t="s">
        <v>10523</v>
      </c>
      <c r="B1164" s="949">
        <v>8435596623791</v>
      </c>
      <c r="C1164" s="950" t="s">
        <v>3522</v>
      </c>
      <c r="D1164" s="950"/>
      <c r="E1164" s="951" t="e">
        <v>#NAME?</v>
      </c>
      <c r="F1164" s="952" t="s">
        <v>1075</v>
      </c>
      <c r="G1164" s="953" t="s">
        <v>5713</v>
      </c>
      <c r="H1164" s="954">
        <v>22.542499999999997</v>
      </c>
      <c r="I1164" s="954">
        <f>Tabla1[[#This Row],[PVP (SIN IVA)]]-(Tabla1[[#This Row],[PVP (SIN IVA)]]*0.4)</f>
        <v>13.525499999999997</v>
      </c>
      <c r="J1164" s="951" t="s">
        <v>1938</v>
      </c>
      <c r="K1164" s="951" t="s">
        <v>10524</v>
      </c>
      <c r="L1164" s="951" t="e">
        <v>#NAME?</v>
      </c>
      <c r="M1164" s="955" t="s">
        <v>6554</v>
      </c>
    </row>
    <row r="1165" spans="1:13" ht="15" customHeight="1">
      <c r="A1165" s="948" t="s">
        <v>4784</v>
      </c>
      <c r="B1165" s="949">
        <v>8435596603489</v>
      </c>
      <c r="C1165" s="950"/>
      <c r="D1165" s="950"/>
      <c r="E1165" s="951" t="s">
        <v>2835</v>
      </c>
      <c r="F1165" s="952" t="s">
        <v>1075</v>
      </c>
      <c r="G1165" s="953" t="s">
        <v>5713</v>
      </c>
      <c r="H1165" s="954">
        <v>33.562367864693464</v>
      </c>
      <c r="I1165" s="954">
        <f>Tabla1[[#This Row],[PVP (SIN IVA)]]-(Tabla1[[#This Row],[PVP (SIN IVA)]]*0.4)</f>
        <v>20.137420718816077</v>
      </c>
      <c r="J1165" s="951" t="s">
        <v>6702</v>
      </c>
      <c r="K1165" s="951" t="s">
        <v>10525</v>
      </c>
      <c r="L1165" s="951" t="s">
        <v>10526</v>
      </c>
      <c r="M1165" s="955" t="s">
        <v>6554</v>
      </c>
    </row>
    <row r="1166" spans="1:13" ht="15" customHeight="1">
      <c r="A1166" s="948" t="s">
        <v>4601</v>
      </c>
      <c r="B1166" s="949">
        <v>8435596610968</v>
      </c>
      <c r="C1166" s="950"/>
      <c r="D1166" s="950"/>
      <c r="E1166" s="951" t="s">
        <v>10527</v>
      </c>
      <c r="F1166" s="952" t="s">
        <v>1075</v>
      </c>
      <c r="G1166" s="953" t="s">
        <v>5713</v>
      </c>
      <c r="H1166" s="954">
        <v>46.416041772061511</v>
      </c>
      <c r="I1166" s="954">
        <f>Tabla1[[#This Row],[PVP (SIN IVA)]]-(Tabla1[[#This Row],[PVP (SIN IVA)]]*0.4)</f>
        <v>27.849625063236907</v>
      </c>
      <c r="J1166" s="951" t="s">
        <v>1936</v>
      </c>
      <c r="K1166" s="951" t="s">
        <v>10528</v>
      </c>
      <c r="L1166" s="951" t="s">
        <v>10529</v>
      </c>
      <c r="M1166" s="955" t="s">
        <v>6554</v>
      </c>
    </row>
    <row r="1167" spans="1:13" ht="15" customHeight="1">
      <c r="A1167" s="948" t="s">
        <v>2836</v>
      </c>
      <c r="B1167" s="949">
        <v>8435596607654</v>
      </c>
      <c r="C1167" s="950"/>
      <c r="D1167" s="950"/>
      <c r="E1167" s="951" t="s">
        <v>10530</v>
      </c>
      <c r="F1167" s="952" t="s">
        <v>10531</v>
      </c>
      <c r="G1167" s="953" t="s">
        <v>5713</v>
      </c>
      <c r="H1167" s="954">
        <v>39.327752960055413</v>
      </c>
      <c r="I1167" s="954">
        <f>Tabla1[[#This Row],[PVP (SIN IVA)]]-(Tabla1[[#This Row],[PVP (SIN IVA)]]*0.4)</f>
        <v>23.596651776033248</v>
      </c>
      <c r="J1167" s="951" t="s">
        <v>6560</v>
      </c>
      <c r="K1167" s="951" t="s">
        <v>10532</v>
      </c>
      <c r="L1167" s="951" t="s">
        <v>10533</v>
      </c>
      <c r="M1167" s="955" t="s">
        <v>6554</v>
      </c>
    </row>
    <row r="1168" spans="1:13" ht="15" customHeight="1">
      <c r="A1168" s="961" t="s">
        <v>10534</v>
      </c>
      <c r="B1168" s="949"/>
      <c r="C1168" s="953"/>
      <c r="D1168" s="962"/>
      <c r="E1168" s="951"/>
      <c r="F1168" s="952" t="s">
        <v>10535</v>
      </c>
      <c r="G1168" s="953" t="s">
        <v>5713</v>
      </c>
      <c r="H1168" s="954">
        <v>15.557500000000001</v>
      </c>
      <c r="I1168" s="954">
        <f>Tabla1[[#This Row],[PVP (SIN IVA)]]-(Tabla1[[#This Row],[PVP (SIN IVA)]]*0.4)</f>
        <v>9.3345000000000002</v>
      </c>
      <c r="J1168" s="951" t="s">
        <v>6666</v>
      </c>
      <c r="K1168" s="951" t="str">
        <f>CONCATENATE(Precios!$A1978,Precios!$F1978,Precios!$J1978)</f>
        <v>45310-TBG-A000-M1Pastilla de freno delantero (Juego)VS1</v>
      </c>
      <c r="L1168" s="951"/>
      <c r="M1168" s="955" t="s">
        <v>6554</v>
      </c>
    </row>
    <row r="1169" spans="1:13" ht="15" customHeight="1">
      <c r="A1169" s="981">
        <v>1001010404020020</v>
      </c>
      <c r="B1169" s="982" t="s">
        <v>10536</v>
      </c>
      <c r="C1169" s="959"/>
      <c r="D1169" s="959"/>
      <c r="E1169" s="951" t="s">
        <v>10508</v>
      </c>
      <c r="F1169" s="952" t="s">
        <v>10537</v>
      </c>
      <c r="G1169" s="953" t="s">
        <v>5713</v>
      </c>
      <c r="H1169" s="954">
        <v>78.613000000000014</v>
      </c>
      <c r="I1169" s="954">
        <f>Tabla1[[#This Row],[PVP (SIN IVA)]]-(Tabla1[[#This Row],[PVP (SIN IVA)]]*0.4)</f>
        <v>47.167800000000007</v>
      </c>
      <c r="J1169" s="951" t="s">
        <v>1936</v>
      </c>
      <c r="K1169" s="951" t="str">
        <f>_xlfn.CONCAT(A1169,F1169,J1169,)</f>
        <v>1001010404020020Disco Freno DelanteroMouse</v>
      </c>
      <c r="L1169" s="951" t="str">
        <f>CONCATENATE(Precios!$A1617,Precios!$E1617)</f>
        <v>8500500-R20EPP box assy without exterior trim</v>
      </c>
      <c r="M1169" s="955" t="s">
        <v>6554</v>
      </c>
    </row>
    <row r="1170" spans="1:13" ht="15" customHeight="1">
      <c r="A1170" s="961" t="s">
        <v>10538</v>
      </c>
      <c r="B1170" s="949"/>
      <c r="C1170" s="953"/>
      <c r="D1170" s="962"/>
      <c r="E1170" s="951"/>
      <c r="F1170" s="952" t="s">
        <v>10539</v>
      </c>
      <c r="G1170" s="953" t="s">
        <v>5713</v>
      </c>
      <c r="H1170" s="954">
        <v>361.47375</v>
      </c>
      <c r="I1170" s="954">
        <f>Tabla1[[#This Row],[PVP (SIN IVA)]]-(Tabla1[[#This Row],[PVP (SIN IVA)]]*0.4)</f>
        <v>216.88424999999998</v>
      </c>
      <c r="J1170" s="951" t="s">
        <v>6666</v>
      </c>
      <c r="K1170" s="951" t="str">
        <f>CONCATENATE(Precios!$A1992,Precios!$F1992,Precios!$J1992)</f>
        <v>1001010406880100Pedal de freno (MBR+ABS+VA)Mouse</v>
      </c>
      <c r="L1170" s="951"/>
      <c r="M1170" s="955" t="s">
        <v>6554</v>
      </c>
    </row>
    <row r="1171" spans="1:13" ht="15" customHeight="1">
      <c r="A1171" s="948" t="s">
        <v>10540</v>
      </c>
      <c r="B1171" s="949">
        <v>8435596625221</v>
      </c>
      <c r="C1171" s="950" t="s">
        <v>3286</v>
      </c>
      <c r="D1171" s="950"/>
      <c r="E1171" s="951" t="e">
        <v>#NAME?</v>
      </c>
      <c r="F1171" s="952" t="s">
        <v>10541</v>
      </c>
      <c r="G1171" s="953" t="s">
        <v>7038</v>
      </c>
      <c r="H1171" s="954">
        <v>26.150168745275892</v>
      </c>
      <c r="I1171" s="954">
        <f>Tabla1[[#This Row],[PVP (SIN IVA)]]-(Tabla1[[#This Row],[PVP (SIN IVA)]]*0.4)</f>
        <v>15.690101247165535</v>
      </c>
      <c r="J1171" s="951" t="s">
        <v>1938</v>
      </c>
      <c r="K1171" s="951" t="s">
        <v>10542</v>
      </c>
      <c r="L1171" s="951" t="e">
        <v>#NAME?</v>
      </c>
      <c r="M1171" s="955" t="s">
        <v>6554</v>
      </c>
    </row>
    <row r="1172" spans="1:13" ht="15" customHeight="1">
      <c r="A1172" s="961" t="s">
        <v>10543</v>
      </c>
      <c r="B1172" s="949"/>
      <c r="C1172" s="953"/>
      <c r="D1172" s="962"/>
      <c r="E1172" s="951"/>
      <c r="F1172" s="952" t="s">
        <v>10544</v>
      </c>
      <c r="G1172" s="953" t="s">
        <v>7038</v>
      </c>
      <c r="H1172" s="954">
        <v>88.995249999999999</v>
      </c>
      <c r="I1172" s="954">
        <f>Tabla1[[#This Row],[PVP (SIN IVA)]]-(Tabla1[[#This Row],[PVP (SIN IVA)]]*0.4)</f>
        <v>53.397149999999996</v>
      </c>
      <c r="J1172" s="951" t="s">
        <v>6666</v>
      </c>
      <c r="K1172" s="951" t="str">
        <f>CONCATENATE(Precios!$A1911,Precios!$F1911,Precios!$J1911)</f>
        <v>5402103-Q0001Panel inferior de pared corredera izquierdaT1/T2</v>
      </c>
      <c r="L1172" s="951"/>
      <c r="M1172" s="955" t="s">
        <v>6554</v>
      </c>
    </row>
    <row r="1173" spans="1:13" ht="15" customHeight="1">
      <c r="A1173" s="948" t="s">
        <v>10545</v>
      </c>
      <c r="B1173" s="949">
        <v>8435596623401</v>
      </c>
      <c r="C1173" s="950" t="s">
        <v>3588</v>
      </c>
      <c r="D1173" s="950"/>
      <c r="E1173" s="951" t="e">
        <v>#NAME?</v>
      </c>
      <c r="F1173" s="952" t="s">
        <v>1185</v>
      </c>
      <c r="G1173" s="953" t="s">
        <v>6645</v>
      </c>
      <c r="H1173" s="954">
        <v>166.87800000000004</v>
      </c>
      <c r="I1173" s="954">
        <f>Tabla1[[#This Row],[PVP (SIN IVA)]]-(Tabla1[[#This Row],[PVP (SIN IVA)]]*0.4)</f>
        <v>100.12680000000002</v>
      </c>
      <c r="J1173" s="951" t="s">
        <v>1938</v>
      </c>
      <c r="K1173" s="951" t="s">
        <v>10546</v>
      </c>
      <c r="L1173" s="951" t="e">
        <v>#NAME?</v>
      </c>
      <c r="M1173" s="955" t="s">
        <v>6554</v>
      </c>
    </row>
    <row r="1174" spans="1:13" ht="15" customHeight="1">
      <c r="A1174" s="961" t="s">
        <v>10547</v>
      </c>
      <c r="B1174" s="949"/>
      <c r="C1174" s="953"/>
      <c r="D1174" s="962"/>
      <c r="E1174" s="951"/>
      <c r="F1174" s="952" t="s">
        <v>10548</v>
      </c>
      <c r="G1174" s="953" t="s">
        <v>6645</v>
      </c>
      <c r="H1174" s="954">
        <v>173.10100000000003</v>
      </c>
      <c r="I1174" s="954">
        <f>Tabla1[[#This Row],[PVP (SIN IVA)]]-(Tabla1[[#This Row],[PVP (SIN IVA)]]*0.4)</f>
        <v>103.86060000000002</v>
      </c>
      <c r="J1174" s="951" t="s">
        <v>6666</v>
      </c>
      <c r="K1174" s="951" t="str">
        <f>CONCATENATE(Precios!$A1963,Precios!$F1963,Precios!$J1963)</f>
        <v>5010951-Q0006-DYParte trasera del panel interior del umbral de la puerta izquierdaT2</v>
      </c>
      <c r="L1174" s="951"/>
      <c r="M1174" s="955" t="s">
        <v>6554</v>
      </c>
    </row>
    <row r="1175" spans="1:13" ht="15" customHeight="1">
      <c r="A1175" s="957" t="s">
        <v>10549</v>
      </c>
      <c r="B1175" s="958" t="s">
        <v>10550</v>
      </c>
      <c r="C1175" s="959"/>
      <c r="D1175" s="959"/>
      <c r="E1175" s="951" t="s">
        <v>10551</v>
      </c>
      <c r="F1175" s="952" t="s">
        <v>10552</v>
      </c>
      <c r="G1175" s="953" t="s">
        <v>7038</v>
      </c>
      <c r="H1175" s="954">
        <v>6.7309999999999999</v>
      </c>
      <c r="I1175" s="954">
        <f>Tabla1[[#This Row],[PVP (SIN IVA)]]-(Tabla1[[#This Row],[PVP (SIN IVA)]]*0.4)</f>
        <v>4.0385999999999997</v>
      </c>
      <c r="J1175" s="960" t="s">
        <v>6629</v>
      </c>
      <c r="K1175" s="951" t="str">
        <f>_xlfn.CONCAT(A1175,F1175,J1175,)</f>
        <v>5004112-Q0001Dispositivo de bloqueo del depósito de combustibleT1</v>
      </c>
      <c r="L1175" s="951"/>
      <c r="M1175" s="955" t="s">
        <v>6554</v>
      </c>
    </row>
    <row r="1176" spans="1:13" ht="15" customHeight="1">
      <c r="A1176" s="957" t="s">
        <v>10553</v>
      </c>
      <c r="B1176" s="958" t="s">
        <v>10554</v>
      </c>
      <c r="C1176" s="959"/>
      <c r="D1176" s="959"/>
      <c r="E1176" s="951" t="s">
        <v>10555</v>
      </c>
      <c r="F1176" s="952" t="s">
        <v>10556</v>
      </c>
      <c r="G1176" s="953" t="s">
        <v>5712</v>
      </c>
      <c r="H1176" s="954">
        <v>5.6197499999999998</v>
      </c>
      <c r="I1176" s="954">
        <f>Tabla1[[#This Row],[PVP (SIN IVA)]]-(Tabla1[[#This Row],[PVP (SIN IVA)]]*0.4)</f>
        <v>3.3718499999999998</v>
      </c>
      <c r="J1176" s="960" t="s">
        <v>6567</v>
      </c>
      <c r="K1176" s="951" t="str">
        <f>_xlfn.CONCAT(A1176,F1176,J1176,)</f>
        <v>8200010-Q0006Dispositivo de remolque (delantero)T1/T2</v>
      </c>
      <c r="L1176" s="951"/>
      <c r="M1176" s="955" t="s">
        <v>6554</v>
      </c>
    </row>
    <row r="1177" spans="1:13" ht="15" customHeight="1">
      <c r="A1177" s="961" t="s">
        <v>10557</v>
      </c>
      <c r="B1177" s="949"/>
      <c r="C1177" s="953"/>
      <c r="D1177" s="962"/>
      <c r="E1177" s="951"/>
      <c r="F1177" s="952" t="s">
        <v>10558</v>
      </c>
      <c r="G1177" s="953" t="s">
        <v>5713</v>
      </c>
      <c r="H1177" s="954">
        <v>26.447749999999999</v>
      </c>
      <c r="I1177" s="954">
        <f>Tabla1[[#This Row],[PVP (SIN IVA)]]-(Tabla1[[#This Row],[PVP (SIN IVA)]]*0.4)</f>
        <v>15.868649999999999</v>
      </c>
      <c r="J1177" s="951" t="s">
        <v>6666</v>
      </c>
      <c r="K1177" s="951" t="str">
        <f>CONCATENATE(Precios!$A2003,Precios!$F2003,Precios!$J2003)</f>
        <v>95701-06012-08Perno de brida 6x12 (Color zinc)VS1</v>
      </c>
      <c r="L1177" s="951"/>
      <c r="M1177" s="955" t="s">
        <v>6554</v>
      </c>
    </row>
    <row r="1178" spans="1:13" ht="15" customHeight="1">
      <c r="A1178" s="961" t="s">
        <v>10559</v>
      </c>
      <c r="B1178" s="949"/>
      <c r="C1178" s="953"/>
      <c r="D1178" s="962"/>
      <c r="E1178" s="951"/>
      <c r="F1178" s="952" t="s">
        <v>10560</v>
      </c>
      <c r="G1178" s="953" t="s">
        <v>5713</v>
      </c>
      <c r="H1178" s="954">
        <v>14.50975</v>
      </c>
      <c r="I1178" s="954">
        <f>Tabla1[[#This Row],[PVP (SIN IVA)]]-(Tabla1[[#This Row],[PVP (SIN IVA)]]*0.4)</f>
        <v>8.7058499999999999</v>
      </c>
      <c r="J1178" s="951" t="s">
        <v>6666</v>
      </c>
      <c r="K1178" s="951" t="str">
        <f>CONCATENATE(Precios!$A2007,Precios!$F2007,Precios!$J2007)</f>
        <v>95701-08016-07Perno de brida 8X16 (Trivalente negro)VS1</v>
      </c>
      <c r="L1178" s="951"/>
      <c r="M1178" s="955" t="s">
        <v>6554</v>
      </c>
    </row>
    <row r="1179" spans="1:13" ht="15" customHeight="1">
      <c r="A1179" s="948" t="s">
        <v>4770</v>
      </c>
      <c r="B1179" s="949">
        <v>8435596613815</v>
      </c>
      <c r="C1179" s="950"/>
      <c r="D1179" s="950"/>
      <c r="E1179" s="951" t="s">
        <v>10561</v>
      </c>
      <c r="F1179" s="952" t="s">
        <v>10562</v>
      </c>
      <c r="G1179" s="953" t="s">
        <v>5713</v>
      </c>
      <c r="H1179" s="954">
        <v>6.0868508184000003</v>
      </c>
      <c r="I1179" s="954">
        <f>Tabla1[[#This Row],[PVP (SIN IVA)]]-(Tabla1[[#This Row],[PVP (SIN IVA)]]*0.4)</f>
        <v>3.6521104910400002</v>
      </c>
      <c r="J1179" s="951" t="s">
        <v>1936</v>
      </c>
      <c r="K1179" s="951" t="s">
        <v>10563</v>
      </c>
      <c r="L1179" s="951" t="s">
        <v>10564</v>
      </c>
      <c r="M1179" s="955" t="s">
        <v>6554</v>
      </c>
    </row>
    <row r="1180" spans="1:13" ht="15" customHeight="1">
      <c r="A1180" s="961">
        <v>10320</v>
      </c>
      <c r="B1180" s="949"/>
      <c r="C1180" s="962"/>
      <c r="D1180" s="962"/>
      <c r="E1180" s="951"/>
      <c r="F1180" s="952" t="s">
        <v>10565</v>
      </c>
      <c r="G1180" s="953" t="s">
        <v>5713</v>
      </c>
      <c r="H1180" s="954">
        <v>3.3337500000000002</v>
      </c>
      <c r="I1180" s="954">
        <f>Tabla1[[#This Row],[PVP (SIN IVA)]]-(Tabla1[[#This Row],[PVP (SIN IVA)]]*0.4)</f>
        <v>2.0002500000000003</v>
      </c>
      <c r="J1180" s="951" t="s">
        <v>6666</v>
      </c>
      <c r="K1180" s="951" t="str">
        <f>CONCATENATE(Precios!$A2076,Precios!$F2076,Precios!$J2076)</f>
        <v>1001050104010520Pernos hexagonales con arandela elásticaMouse</v>
      </c>
      <c r="L1180" s="951"/>
      <c r="M1180" s="955" t="s">
        <v>6554</v>
      </c>
    </row>
    <row r="1181" spans="1:13" ht="15" customHeight="1">
      <c r="A1181" s="961" t="s">
        <v>10566</v>
      </c>
      <c r="B1181" s="949"/>
      <c r="C1181" s="953"/>
      <c r="D1181" s="962"/>
      <c r="E1181" s="951"/>
      <c r="F1181" s="952" t="s">
        <v>10567</v>
      </c>
      <c r="G1181" s="953" t="s">
        <v>5713</v>
      </c>
      <c r="H1181" s="954">
        <v>39.052500000000009</v>
      </c>
      <c r="I1181" s="954">
        <f>Tabla1[[#This Row],[PVP (SIN IVA)]]-(Tabla1[[#This Row],[PVP (SIN IVA)]]*0.4)</f>
        <v>23.431500000000007</v>
      </c>
      <c r="J1181" s="951" t="s">
        <v>6666</v>
      </c>
      <c r="K1181" s="951" t="str">
        <f>CONCATENATE(Precios!$A1953,Precios!$F1953,Precios!$J1953)</f>
        <v>6105155-Q0001Parte decorativa (izquierda)T1/T2</v>
      </c>
      <c r="L1181" s="951"/>
      <c r="M1181" s="955" t="s">
        <v>6554</v>
      </c>
    </row>
    <row r="1182" spans="1:13" ht="15" customHeight="1">
      <c r="A1182" s="961" t="s">
        <v>10568</v>
      </c>
      <c r="B1182" s="949"/>
      <c r="C1182" s="953"/>
      <c r="D1182" s="962"/>
      <c r="E1182" s="951"/>
      <c r="F1182" s="952" t="s">
        <v>10569</v>
      </c>
      <c r="G1182" s="953" t="s">
        <v>5713</v>
      </c>
      <c r="H1182" s="954">
        <v>62.674499999999995</v>
      </c>
      <c r="I1182" s="954">
        <f>Tabla1[[#This Row],[PVP (SIN IVA)]]-(Tabla1[[#This Row],[PVP (SIN IVA)]]*0.4)</f>
        <v>37.604699999999994</v>
      </c>
      <c r="J1182" s="951" t="s">
        <v>6666</v>
      </c>
      <c r="K1182" s="951" t="str">
        <f>CONCATENATE(Precios!$A2005,Precios!$F2005,Precios!$J2005)</f>
        <v>90102-QSM-A000Perno de brida 6x22VS1</v>
      </c>
      <c r="L1182" s="951"/>
      <c r="M1182" s="955" t="s">
        <v>6554</v>
      </c>
    </row>
    <row r="1183" spans="1:13" ht="15" customHeight="1">
      <c r="A1183" s="948" t="s">
        <v>4445</v>
      </c>
      <c r="B1183" s="949">
        <v>8435596611477</v>
      </c>
      <c r="C1183" s="950"/>
      <c r="D1183" s="950"/>
      <c r="E1183" s="951" t="s">
        <v>10570</v>
      </c>
      <c r="F1183" s="952" t="s">
        <v>10571</v>
      </c>
      <c r="G1183" s="953" t="s">
        <v>5712</v>
      </c>
      <c r="H1183" s="954">
        <v>45.651381138000005</v>
      </c>
      <c r="I1183" s="954">
        <f>Tabla1[[#This Row],[PVP (SIN IVA)]]-(Tabla1[[#This Row],[PVP (SIN IVA)]]*0.4)</f>
        <v>27.390828682800002</v>
      </c>
      <c r="J1183" s="951" t="s">
        <v>1936</v>
      </c>
      <c r="K1183" s="951" t="s">
        <v>10572</v>
      </c>
      <c r="L1183" s="951" t="s">
        <v>10573</v>
      </c>
      <c r="M1183" s="955" t="s">
        <v>6554</v>
      </c>
    </row>
    <row r="1184" spans="1:13" ht="15" customHeight="1">
      <c r="A1184" s="948" t="s">
        <v>10574</v>
      </c>
      <c r="B1184" s="949">
        <v>8435596625047</v>
      </c>
      <c r="C1184" s="950" t="s">
        <v>3324</v>
      </c>
      <c r="D1184" s="950"/>
      <c r="E1184" s="951" t="e">
        <v>#NAME?</v>
      </c>
      <c r="F1184" s="952" t="s">
        <v>10575</v>
      </c>
      <c r="G1184" s="953" t="s">
        <v>5712</v>
      </c>
      <c r="H1184" s="954">
        <v>0.93338360418241373</v>
      </c>
      <c r="I1184" s="954">
        <f>Tabla1[[#This Row],[PVP (SIN IVA)]]-(Tabla1[[#This Row],[PVP (SIN IVA)]]*0.4)</f>
        <v>0.56003016250944815</v>
      </c>
      <c r="J1184" s="951" t="s">
        <v>1938</v>
      </c>
      <c r="K1184" s="951" t="s">
        <v>10576</v>
      </c>
      <c r="L1184" s="951" t="e">
        <v>#NAME?</v>
      </c>
      <c r="M1184" s="955" t="s">
        <v>6554</v>
      </c>
    </row>
    <row r="1185" spans="1:13" ht="15" customHeight="1">
      <c r="A1185" s="957" t="s">
        <v>10577</v>
      </c>
      <c r="B1185" s="958" t="s">
        <v>10578</v>
      </c>
      <c r="C1185" s="959"/>
      <c r="D1185" s="959"/>
      <c r="E1185" s="951" t="s">
        <v>10579</v>
      </c>
      <c r="F1185" s="952" t="s">
        <v>10580</v>
      </c>
      <c r="G1185" s="953" t="s">
        <v>5712</v>
      </c>
      <c r="H1185" s="954">
        <v>52.35575</v>
      </c>
      <c r="I1185" s="954">
        <f>Tabla1[[#This Row],[PVP (SIN IVA)]]-(Tabla1[[#This Row],[PVP (SIN IVA)]]*0.4)</f>
        <v>31.413449999999997</v>
      </c>
      <c r="J1185" s="960" t="s">
        <v>6567</v>
      </c>
      <c r="K1185" s="951" t="str">
        <f>_xlfn.CONCAT(A1185,F1185,J1185,)</f>
        <v>3404020A1-Q0006Eje de conexión de dirección con conjunto de cubiertaT1/T2</v>
      </c>
      <c r="L1185" s="951"/>
      <c r="M1185" s="955" t="s">
        <v>6554</v>
      </c>
    </row>
    <row r="1186" spans="1:13" ht="15" customHeight="1">
      <c r="A1186" s="948" t="s">
        <v>2798</v>
      </c>
      <c r="B1186" s="949">
        <v>8435596607791</v>
      </c>
      <c r="C1186" s="950"/>
      <c r="D1186" s="950"/>
      <c r="E1186" s="951" t="s">
        <v>5253</v>
      </c>
      <c r="F1186" s="952" t="s">
        <v>10581</v>
      </c>
      <c r="G1186" s="953" t="s">
        <v>5713</v>
      </c>
      <c r="H1186" s="954">
        <v>1.9880757470616286</v>
      </c>
      <c r="I1186" s="954">
        <f>Tabla1[[#This Row],[PVP (SIN IVA)]]-(Tabla1[[#This Row],[PVP (SIN IVA)]]*0.4)</f>
        <v>1.192845448236977</v>
      </c>
      <c r="J1186" s="951" t="s">
        <v>6560</v>
      </c>
      <c r="K1186" s="951" t="s">
        <v>10582</v>
      </c>
      <c r="L1186" s="951" t="s">
        <v>10583</v>
      </c>
      <c r="M1186" s="955" t="s">
        <v>6554</v>
      </c>
    </row>
    <row r="1187" spans="1:13" ht="15" customHeight="1">
      <c r="A1187" s="948" t="s">
        <v>10584</v>
      </c>
      <c r="B1187" s="949">
        <v>8435596624002</v>
      </c>
      <c r="C1187" s="950" t="s">
        <v>3480</v>
      </c>
      <c r="D1187" s="950"/>
      <c r="E1187" s="951" t="e">
        <v>#NAME?</v>
      </c>
      <c r="F1187" s="952" t="s">
        <v>10585</v>
      </c>
      <c r="G1187" s="953" t="s">
        <v>5713</v>
      </c>
      <c r="H1187" s="954">
        <v>3.4404056815318729</v>
      </c>
      <c r="I1187" s="954">
        <f>Tabla1[[#This Row],[PVP (SIN IVA)]]-(Tabla1[[#This Row],[PVP (SIN IVA)]]*0.4)</f>
        <v>2.0642434089191237</v>
      </c>
      <c r="J1187" s="951" t="s">
        <v>1938</v>
      </c>
      <c r="K1187" s="951" t="s">
        <v>10586</v>
      </c>
      <c r="L1187" s="951" t="e">
        <v>#NAME?</v>
      </c>
      <c r="M1187" s="955" t="s">
        <v>6554</v>
      </c>
    </row>
    <row r="1188" spans="1:13" ht="15" customHeight="1">
      <c r="A1188" s="948" t="s">
        <v>10587</v>
      </c>
      <c r="B1188" s="949">
        <v>8435596609863</v>
      </c>
      <c r="C1188" s="950"/>
      <c r="D1188" s="950"/>
      <c r="E1188" s="951" t="s">
        <v>10588</v>
      </c>
      <c r="F1188" s="952" t="s">
        <v>10589</v>
      </c>
      <c r="G1188" s="953" t="s">
        <v>5713</v>
      </c>
      <c r="H1188" s="954">
        <v>247.23089999999999</v>
      </c>
      <c r="I1188" s="954">
        <f>Tabla1[[#This Row],[PVP (SIN IVA)]]-(Tabla1[[#This Row],[PVP (SIN IVA)]]*0.4)</f>
        <v>148.33853999999999</v>
      </c>
      <c r="J1188" s="951" t="s">
        <v>1936</v>
      </c>
      <c r="K1188" s="951" t="s">
        <v>10590</v>
      </c>
      <c r="L1188" s="951" t="s">
        <v>10591</v>
      </c>
      <c r="M1188" s="955" t="s">
        <v>6554</v>
      </c>
    </row>
    <row r="1189" spans="1:13" ht="15" customHeight="1">
      <c r="A1189" s="948" t="s">
        <v>10592</v>
      </c>
      <c r="B1189" s="949">
        <v>8435596609856</v>
      </c>
      <c r="C1189" s="950"/>
      <c r="D1189" s="950"/>
      <c r="E1189" s="951" t="s">
        <v>10593</v>
      </c>
      <c r="F1189" s="952" t="s">
        <v>10594</v>
      </c>
      <c r="G1189" s="953" t="s">
        <v>5713</v>
      </c>
      <c r="H1189" s="954">
        <v>247.23089999999999</v>
      </c>
      <c r="I1189" s="954">
        <f>Tabla1[[#This Row],[PVP (SIN IVA)]]-(Tabla1[[#This Row],[PVP (SIN IVA)]]*0.4)</f>
        <v>148.33853999999999</v>
      </c>
      <c r="J1189" s="951" t="s">
        <v>1936</v>
      </c>
      <c r="K1189" s="951" t="s">
        <v>10595</v>
      </c>
      <c r="L1189" s="951" t="s">
        <v>10596</v>
      </c>
      <c r="M1189" s="955" t="s">
        <v>6554</v>
      </c>
    </row>
    <row r="1190" spans="1:13" ht="15" customHeight="1">
      <c r="A1190" s="948" t="s">
        <v>4637</v>
      </c>
      <c r="B1190" s="949">
        <v>8435596615192</v>
      </c>
      <c r="C1190" s="950"/>
      <c r="D1190" s="950"/>
      <c r="E1190" s="951" t="s">
        <v>10597</v>
      </c>
      <c r="F1190" s="952" t="s">
        <v>10598</v>
      </c>
      <c r="G1190" s="953" t="s">
        <v>5713</v>
      </c>
      <c r="H1190" s="954">
        <v>0.57064226422500008</v>
      </c>
      <c r="I1190" s="954">
        <f>Tabla1[[#This Row],[PVP (SIN IVA)]]-(Tabla1[[#This Row],[PVP (SIN IVA)]]*0.4)</f>
        <v>0.34238535853500007</v>
      </c>
      <c r="J1190" s="951" t="s">
        <v>1936</v>
      </c>
      <c r="K1190" s="951" t="s">
        <v>10599</v>
      </c>
      <c r="L1190" s="951" t="s">
        <v>10600</v>
      </c>
      <c r="M1190" s="955" t="s">
        <v>6554</v>
      </c>
    </row>
    <row r="1191" spans="1:13" ht="15" customHeight="1">
      <c r="A1191" s="961" t="s">
        <v>10601</v>
      </c>
      <c r="B1191" s="949"/>
      <c r="C1191" s="953"/>
      <c r="D1191" s="962"/>
      <c r="E1191" s="951"/>
      <c r="F1191" s="952" t="s">
        <v>10602</v>
      </c>
      <c r="G1191" s="953" t="s">
        <v>5713</v>
      </c>
      <c r="H1191" s="954">
        <v>30.57525</v>
      </c>
      <c r="I1191" s="954">
        <f>Tabla1[[#This Row],[PVP (SIN IVA)]]-(Tabla1[[#This Row],[PVP (SIN IVA)]]*0.4)</f>
        <v>18.34515</v>
      </c>
      <c r="J1191" s="951" t="s">
        <v>6666</v>
      </c>
      <c r="K1191" s="951" t="str">
        <f>CONCATENATE(Precios!$A2008,Precios!$F2008,Precios!$J2008)</f>
        <v>95701-08040-07Perno de brida 8X40 (Trivalente negro)VS1</v>
      </c>
      <c r="L1191" s="951"/>
      <c r="M1191" s="955" t="s">
        <v>6554</v>
      </c>
    </row>
    <row r="1192" spans="1:13" ht="15" customHeight="1">
      <c r="A1192" s="948" t="s">
        <v>10603</v>
      </c>
      <c r="B1192" s="949">
        <v>8435596623623</v>
      </c>
      <c r="C1192" s="950" t="s">
        <v>3546</v>
      </c>
      <c r="D1192" s="950"/>
      <c r="E1192" s="951" t="e">
        <v>#NAME?</v>
      </c>
      <c r="F1192" s="952" t="s">
        <v>1119</v>
      </c>
      <c r="G1192" s="953" t="s">
        <v>5713</v>
      </c>
      <c r="H1192" s="954">
        <v>4.5049258251448734</v>
      </c>
      <c r="I1192" s="954">
        <f>Tabla1[[#This Row],[PVP (SIN IVA)]]-(Tabla1[[#This Row],[PVP (SIN IVA)]]*0.4)</f>
        <v>2.7029554950869237</v>
      </c>
      <c r="J1192" s="951" t="s">
        <v>1938</v>
      </c>
      <c r="K1192" s="951" t="s">
        <v>10604</v>
      </c>
      <c r="L1192" s="951" t="e">
        <v>#NAME?</v>
      </c>
      <c r="M1192" s="955" t="s">
        <v>6554</v>
      </c>
    </row>
    <row r="1193" spans="1:13" ht="15" customHeight="1">
      <c r="A1193" s="948" t="s">
        <v>2138</v>
      </c>
      <c r="B1193" s="949">
        <v>8435596603939</v>
      </c>
      <c r="C1193" s="950"/>
      <c r="D1193" s="950"/>
      <c r="E1193" s="951" t="s">
        <v>2137</v>
      </c>
      <c r="F1193" s="952" t="s">
        <v>1119</v>
      </c>
      <c r="G1193" s="953" t="s">
        <v>5713</v>
      </c>
      <c r="H1193" s="954">
        <v>22.032354599470864</v>
      </c>
      <c r="I1193" s="954">
        <f>Tabla1[[#This Row],[PVP (SIN IVA)]]-(Tabla1[[#This Row],[PVP (SIN IVA)]]*0.4)</f>
        <v>13.219412759682518</v>
      </c>
      <c r="J1193" s="951" t="s">
        <v>6589</v>
      </c>
      <c r="K1193" s="951" t="s">
        <v>10605</v>
      </c>
      <c r="L1193" s="951" t="s">
        <v>10606</v>
      </c>
      <c r="M1193" s="955" t="s">
        <v>6554</v>
      </c>
    </row>
    <row r="1194" spans="1:13" ht="15" customHeight="1">
      <c r="A1194" s="948" t="s">
        <v>10607</v>
      </c>
      <c r="B1194" s="949">
        <v>8435596623968</v>
      </c>
      <c r="C1194" s="950" t="s">
        <v>3487</v>
      </c>
      <c r="D1194" s="950"/>
      <c r="E1194" s="951" t="e">
        <v>#NAME?</v>
      </c>
      <c r="F1194" s="952" t="s">
        <v>10608</v>
      </c>
      <c r="G1194" s="953" t="s">
        <v>5713</v>
      </c>
      <c r="H1194" s="954">
        <v>1.6739193562610231</v>
      </c>
      <c r="I1194" s="954">
        <f>Tabla1[[#This Row],[PVP (SIN IVA)]]-(Tabla1[[#This Row],[PVP (SIN IVA)]]*0.4)</f>
        <v>1.0043516137566137</v>
      </c>
      <c r="J1194" s="951" t="s">
        <v>1938</v>
      </c>
      <c r="K1194" s="951" t="s">
        <v>10609</v>
      </c>
      <c r="L1194" s="951" t="e">
        <v>#NAME?</v>
      </c>
      <c r="M1194" s="955" t="s">
        <v>6554</v>
      </c>
    </row>
    <row r="1195" spans="1:13" ht="15" customHeight="1">
      <c r="A1195" s="948" t="s">
        <v>2674</v>
      </c>
      <c r="B1195" s="949">
        <v>8435596604080</v>
      </c>
      <c r="C1195" s="950"/>
      <c r="D1195" s="950"/>
      <c r="E1195" s="951" t="s">
        <v>2673</v>
      </c>
      <c r="F1195" s="952" t="s">
        <v>5168</v>
      </c>
      <c r="G1195" s="953" t="s">
        <v>5713</v>
      </c>
      <c r="H1195" s="954">
        <v>5.301535325497678</v>
      </c>
      <c r="I1195" s="954">
        <f>Tabla1[[#This Row],[PVP (SIN IVA)]]-(Tabla1[[#This Row],[PVP (SIN IVA)]]*0.4)</f>
        <v>3.1809211952986067</v>
      </c>
      <c r="J1195" s="951" t="s">
        <v>6589</v>
      </c>
      <c r="K1195" s="951" t="s">
        <v>10610</v>
      </c>
      <c r="L1195" s="951" t="s">
        <v>10611</v>
      </c>
      <c r="M1195" s="955" t="s">
        <v>6554</v>
      </c>
    </row>
    <row r="1196" spans="1:13" ht="15" customHeight="1">
      <c r="A1196" s="961" t="s">
        <v>10612</v>
      </c>
      <c r="B1196" s="964" t="s">
        <v>10613</v>
      </c>
      <c r="C1196" s="962" t="s">
        <v>2674</v>
      </c>
      <c r="D1196" s="959"/>
      <c r="E1196" s="951" t="s">
        <v>10614</v>
      </c>
      <c r="F1196" s="952" t="s">
        <v>10615</v>
      </c>
      <c r="G1196" s="953" t="s">
        <v>5713</v>
      </c>
      <c r="H1196" s="954">
        <v>0</v>
      </c>
      <c r="I1196" s="954">
        <f>Tabla1[[#This Row],[PVP (SIN IVA)]]-(Tabla1[[#This Row],[PVP (SIN IVA)]]*0.4)</f>
        <v>0</v>
      </c>
      <c r="J1196" s="951" t="s">
        <v>1933</v>
      </c>
      <c r="K1196" s="951" t="str">
        <f>_xlfn.CONCAT(A1196,F1196,J1196,)</f>
        <v>3421027-R1011Eje intermedio 2023Light/Mini</v>
      </c>
      <c r="L1196" s="951" t="str">
        <f>CONCATENATE(Precios!$A1051,Precios!$E1051)</f>
        <v>1099090199023720Cover</v>
      </c>
      <c r="M1196" s="955" t="s">
        <v>6554</v>
      </c>
    </row>
    <row r="1197" spans="1:13" ht="15" customHeight="1">
      <c r="A1197" s="948" t="s">
        <v>4345</v>
      </c>
      <c r="B1197" s="949">
        <v>8435596606459</v>
      </c>
      <c r="C1197" s="950"/>
      <c r="D1197" s="950"/>
      <c r="E1197" s="951" t="s">
        <v>4346</v>
      </c>
      <c r="F1197" s="952" t="s">
        <v>4347</v>
      </c>
      <c r="G1197" s="953" t="s">
        <v>5713</v>
      </c>
      <c r="H1197" s="954">
        <v>0.33790683292344459</v>
      </c>
      <c r="I1197" s="954">
        <f>Tabla1[[#This Row],[PVP (SIN IVA)]]-(Tabla1[[#This Row],[PVP (SIN IVA)]]*0.4)</f>
        <v>0.20274409975406674</v>
      </c>
      <c r="J1197" s="951" t="s">
        <v>6702</v>
      </c>
      <c r="K1197" s="951" t="s">
        <v>10616</v>
      </c>
      <c r="L1197" s="951" t="s">
        <v>10617</v>
      </c>
      <c r="M1197" s="955" t="s">
        <v>6554</v>
      </c>
    </row>
    <row r="1198" spans="1:13" ht="15" customHeight="1">
      <c r="A1198" s="961" t="s">
        <v>10618</v>
      </c>
      <c r="B1198" s="949"/>
      <c r="C1198" s="953"/>
      <c r="D1198" s="962"/>
      <c r="E1198" s="951"/>
      <c r="F1198" s="952" t="s">
        <v>10619</v>
      </c>
      <c r="G1198" s="953" t="s">
        <v>5713</v>
      </c>
      <c r="H1198" s="954">
        <v>36.766500000000001</v>
      </c>
      <c r="I1198" s="954">
        <f>Tabla1[[#This Row],[PVP (SIN IVA)]]-(Tabla1[[#This Row],[PVP (SIN IVA)]]*0.4)</f>
        <v>22.059899999999999</v>
      </c>
      <c r="J1198" s="951" t="s">
        <v>6666</v>
      </c>
      <c r="K1198" s="951" t="str">
        <f>CONCATENATE(Precios!$A2001,Precios!$F2001,Precios!$J2001)</f>
        <v>95801-TAC-A000Perno de brida 10x45 (Color trivalente)VS1</v>
      </c>
      <c r="L1198" s="951"/>
      <c r="M1198" s="955" t="s">
        <v>6554</v>
      </c>
    </row>
    <row r="1199" spans="1:13" ht="15" customHeight="1">
      <c r="A1199" s="957" t="s">
        <v>10620</v>
      </c>
      <c r="B1199" s="958" t="s">
        <v>10621</v>
      </c>
      <c r="C1199" s="959"/>
      <c r="D1199" s="959"/>
      <c r="E1199" s="951" t="s">
        <v>10622</v>
      </c>
      <c r="F1199" s="952" t="s">
        <v>10623</v>
      </c>
      <c r="G1199" s="953" t="s">
        <v>5713</v>
      </c>
      <c r="H1199" s="954">
        <v>1090.83348</v>
      </c>
      <c r="I1199" s="954">
        <f>Tabla1[[#This Row],[PVP (SIN IVA)]]-(Tabla1[[#This Row],[PVP (SIN IVA)]]*0.4)</f>
        <v>654.50008800000001</v>
      </c>
      <c r="J1199" s="960" t="s">
        <v>6629</v>
      </c>
      <c r="K1199" s="951" t="str">
        <f>_xlfn.CONCAT(A1199,F1199,J1199,)</f>
        <v>2400010-Q0001Eje trasero con conjunto de freno (con cable de freno de estacionamiento)T1</v>
      </c>
      <c r="L1199" s="951"/>
      <c r="M1199" s="955" t="s">
        <v>6554</v>
      </c>
    </row>
    <row r="1200" spans="1:13" ht="15" customHeight="1">
      <c r="A1200" s="957" t="s">
        <v>10624</v>
      </c>
      <c r="B1200" s="958" t="s">
        <v>10625</v>
      </c>
      <c r="C1200" s="959"/>
      <c r="D1200" s="959"/>
      <c r="E1200" s="951" t="s">
        <v>10622</v>
      </c>
      <c r="F1200" s="952" t="s">
        <v>10623</v>
      </c>
      <c r="G1200" s="953" t="s">
        <v>5713</v>
      </c>
      <c r="H1200" s="954">
        <v>1515.0464999999999</v>
      </c>
      <c r="I1200" s="954">
        <f>Tabla1[[#This Row],[PVP (SIN IVA)]]-(Tabla1[[#This Row],[PVP (SIN IVA)]]*0.4)</f>
        <v>909.02789999999993</v>
      </c>
      <c r="J1200" s="951" t="s">
        <v>6602</v>
      </c>
      <c r="K1200" s="951" t="str">
        <f>_xlfn.CONCAT(A1200,F1200,J1200,)</f>
        <v>2400010-Q0006Eje trasero con conjunto de freno (con cable de freno de estacionamiento)T2</v>
      </c>
      <c r="L1200" s="951"/>
      <c r="M1200" s="955" t="s">
        <v>6554</v>
      </c>
    </row>
    <row r="1201" spans="1:13" ht="15" customHeight="1">
      <c r="A1201" s="961" t="s">
        <v>10626</v>
      </c>
      <c r="B1201" s="949"/>
      <c r="C1201" s="953"/>
      <c r="D1201" s="962"/>
      <c r="E1201" s="951"/>
      <c r="F1201" s="952" t="s">
        <v>10627</v>
      </c>
      <c r="G1201" s="953" t="s">
        <v>5712</v>
      </c>
      <c r="H1201" s="954">
        <v>1.7462500000000003</v>
      </c>
      <c r="I1201" s="954">
        <f>Tabla1[[#This Row],[PVP (SIN IVA)]]-(Tabla1[[#This Row],[PVP (SIN IVA)]]*0.4)</f>
        <v>1.0477500000000002</v>
      </c>
      <c r="J1201" s="951" t="s">
        <v>6666</v>
      </c>
      <c r="K1201" s="951" t="str">
        <f>CONCATENATE(Precios!$A1881,Precios!$F1881,Precios!$J1881)</f>
        <v>5402012-R10Panel de montaje derecho de la carrocería traseraLIGHT2020, LIGHT2021</v>
      </c>
      <c r="L1201" s="951"/>
      <c r="M1201" s="955" t="s">
        <v>6554</v>
      </c>
    </row>
    <row r="1202" spans="1:13" ht="15" customHeight="1">
      <c r="A1202" s="948" t="s">
        <v>4561</v>
      </c>
      <c r="B1202" s="949">
        <v>8435596611866</v>
      </c>
      <c r="C1202" s="950"/>
      <c r="D1202" s="950"/>
      <c r="E1202" s="951" t="s">
        <v>10628</v>
      </c>
      <c r="F1202" s="952" t="s">
        <v>10629</v>
      </c>
      <c r="G1202" s="953" t="s">
        <v>5712</v>
      </c>
      <c r="H1202" s="954">
        <v>62.219028209332507</v>
      </c>
      <c r="I1202" s="954">
        <f>Tabla1[[#This Row],[PVP (SIN IVA)]]-(Tabla1[[#This Row],[PVP (SIN IVA)]]*0.4)</f>
        <v>37.331416925599498</v>
      </c>
      <c r="J1202" s="951" t="s">
        <v>1936</v>
      </c>
      <c r="K1202" s="951" t="s">
        <v>10630</v>
      </c>
      <c r="L1202" s="951" t="s">
        <v>10631</v>
      </c>
      <c r="M1202" s="955" t="s">
        <v>6554</v>
      </c>
    </row>
    <row r="1203" spans="1:13" ht="15" customHeight="1">
      <c r="A1203" s="948" t="s">
        <v>4559</v>
      </c>
      <c r="B1203" s="949">
        <v>8435596611859</v>
      </c>
      <c r="C1203" s="950"/>
      <c r="D1203" s="950"/>
      <c r="E1203" s="951" t="s">
        <v>10632</v>
      </c>
      <c r="F1203" s="952" t="s">
        <v>10633</v>
      </c>
      <c r="G1203" s="953" t="s">
        <v>5712</v>
      </c>
      <c r="H1203" s="954">
        <v>62.219028209332507</v>
      </c>
      <c r="I1203" s="954">
        <f>Tabla1[[#This Row],[PVP (SIN IVA)]]-(Tabla1[[#This Row],[PVP (SIN IVA)]]*0.4)</f>
        <v>37.331416925599498</v>
      </c>
      <c r="J1203" s="951" t="s">
        <v>1936</v>
      </c>
      <c r="K1203" s="951" t="s">
        <v>10634</v>
      </c>
      <c r="L1203" s="951" t="s">
        <v>10635</v>
      </c>
      <c r="M1203" s="955" t="s">
        <v>6554</v>
      </c>
    </row>
    <row r="1204" spans="1:13" ht="15" customHeight="1">
      <c r="A1204" s="948" t="s">
        <v>4560</v>
      </c>
      <c r="B1204" s="949">
        <v>8435596611668</v>
      </c>
      <c r="C1204" s="950"/>
      <c r="D1204" s="950"/>
      <c r="E1204" s="951" t="s">
        <v>10636</v>
      </c>
      <c r="F1204" s="952" t="s">
        <v>10637</v>
      </c>
      <c r="G1204" s="953" t="s">
        <v>5712</v>
      </c>
      <c r="H1204" s="954">
        <v>58.083773934582005</v>
      </c>
      <c r="I1204" s="954">
        <f>Tabla1[[#This Row],[PVP (SIN IVA)]]-(Tabla1[[#This Row],[PVP (SIN IVA)]]*0.4)</f>
        <v>34.8502643607492</v>
      </c>
      <c r="J1204" s="951" t="s">
        <v>1936</v>
      </c>
      <c r="K1204" s="951" t="s">
        <v>10638</v>
      </c>
      <c r="L1204" s="951" t="s">
        <v>10639</v>
      </c>
      <c r="M1204" s="955" t="s">
        <v>6554</v>
      </c>
    </row>
    <row r="1205" spans="1:13" ht="15" customHeight="1">
      <c r="A1205" s="948" t="s">
        <v>4558</v>
      </c>
      <c r="B1205" s="949">
        <v>8435596611637</v>
      </c>
      <c r="C1205" s="950"/>
      <c r="D1205" s="950"/>
      <c r="E1205" s="951" t="s">
        <v>10640</v>
      </c>
      <c r="F1205" s="952" t="s">
        <v>10641</v>
      </c>
      <c r="G1205" s="953" t="s">
        <v>5712</v>
      </c>
      <c r="H1205" s="954">
        <v>58.083773934582005</v>
      </c>
      <c r="I1205" s="954">
        <f>Tabla1[[#This Row],[PVP (SIN IVA)]]-(Tabla1[[#This Row],[PVP (SIN IVA)]]*0.4)</f>
        <v>34.8502643607492</v>
      </c>
      <c r="J1205" s="951" t="s">
        <v>1936</v>
      </c>
      <c r="K1205" s="951" t="s">
        <v>10642</v>
      </c>
      <c r="L1205" s="951" t="s">
        <v>10643</v>
      </c>
      <c r="M1205" s="955" t="s">
        <v>6554</v>
      </c>
    </row>
    <row r="1206" spans="1:13" ht="15" customHeight="1">
      <c r="A1206" s="948" t="s">
        <v>4526</v>
      </c>
      <c r="B1206" s="949">
        <v>8435596611897</v>
      </c>
      <c r="C1206" s="950"/>
      <c r="D1206" s="950"/>
      <c r="E1206" s="951" t="s">
        <v>10644</v>
      </c>
      <c r="F1206" s="952" t="s">
        <v>10645</v>
      </c>
      <c r="G1206" s="953" t="s">
        <v>5712</v>
      </c>
      <c r="H1206" s="954">
        <v>15.977983398300001</v>
      </c>
      <c r="I1206" s="954">
        <f>Tabla1[[#This Row],[PVP (SIN IVA)]]-(Tabla1[[#This Row],[PVP (SIN IVA)]]*0.4)</f>
        <v>9.5867900389800003</v>
      </c>
      <c r="J1206" s="951" t="s">
        <v>1936</v>
      </c>
      <c r="K1206" s="951" t="s">
        <v>10646</v>
      </c>
      <c r="L1206" s="951" t="s">
        <v>10647</v>
      </c>
      <c r="M1206" s="955" t="s">
        <v>6554</v>
      </c>
    </row>
    <row r="1207" spans="1:13" ht="15" customHeight="1">
      <c r="A1207" s="948" t="s">
        <v>4527</v>
      </c>
      <c r="B1207" s="949">
        <v>8435596611880</v>
      </c>
      <c r="C1207" s="950"/>
      <c r="D1207" s="950"/>
      <c r="E1207" s="951" t="s">
        <v>10648</v>
      </c>
      <c r="F1207" s="952" t="s">
        <v>10649</v>
      </c>
      <c r="G1207" s="953" t="s">
        <v>5712</v>
      </c>
      <c r="H1207" s="954">
        <v>15.977983398300001</v>
      </c>
      <c r="I1207" s="954">
        <f>Tabla1[[#This Row],[PVP (SIN IVA)]]-(Tabla1[[#This Row],[PVP (SIN IVA)]]*0.4)</f>
        <v>9.5867900389800003</v>
      </c>
      <c r="J1207" s="951" t="s">
        <v>1936</v>
      </c>
      <c r="K1207" s="951" t="s">
        <v>10650</v>
      </c>
      <c r="L1207" s="951" t="s">
        <v>10651</v>
      </c>
      <c r="M1207" s="955" t="s">
        <v>6554</v>
      </c>
    </row>
    <row r="1208" spans="1:13" ht="15" customHeight="1">
      <c r="A1208" s="957" t="s">
        <v>10652</v>
      </c>
      <c r="B1208" s="958" t="s">
        <v>10653</v>
      </c>
      <c r="C1208" s="959"/>
      <c r="D1208" s="959"/>
      <c r="E1208" s="951" t="s">
        <v>10654</v>
      </c>
      <c r="F1208" s="952" t="s">
        <v>10655</v>
      </c>
      <c r="G1208" s="953" t="s">
        <v>5712</v>
      </c>
      <c r="H1208" s="954">
        <v>12.7</v>
      </c>
      <c r="I1208" s="954">
        <f>Tabla1[[#This Row],[PVP (SIN IVA)]]-(Tabla1[[#This Row],[PVP (SIN IVA)]]*0.4)</f>
        <v>7.6199999999999992</v>
      </c>
      <c r="J1208" s="960" t="s">
        <v>6567</v>
      </c>
      <c r="K1208" s="951" t="str">
        <f>_xlfn.CONCAT(A1208,F1208,J1208,)</f>
        <v>5402108-Q0001Embellecedor del umbral de la puerta corredera derecha (trasero)T1/T2</v>
      </c>
      <c r="L1208" s="951"/>
      <c r="M1208" s="955" t="s">
        <v>6554</v>
      </c>
    </row>
    <row r="1209" spans="1:13" ht="15" customHeight="1">
      <c r="A1209" s="961" t="s">
        <v>10656</v>
      </c>
      <c r="B1209" s="949"/>
      <c r="C1209" s="953"/>
      <c r="D1209" s="962"/>
      <c r="E1209" s="951"/>
      <c r="F1209" s="952" t="s">
        <v>10657</v>
      </c>
      <c r="G1209" s="953" t="s">
        <v>5712</v>
      </c>
      <c r="H1209" s="954">
        <v>85.566249999999997</v>
      </c>
      <c r="I1209" s="954">
        <f>Tabla1[[#This Row],[PVP (SIN IVA)]]-(Tabla1[[#This Row],[PVP (SIN IVA)]]*0.4)</f>
        <v>51.339749999999995</v>
      </c>
      <c r="J1209" s="951" t="s">
        <v>6666</v>
      </c>
      <c r="K1209" s="951" t="str">
        <f>CONCATENATE(Precios!$A1945,Precios!$F1945,Precios!$J1945)</f>
        <v>5401814-Q0001-DYParche de placa de refuerzo inferior del pilar D derechoT1/T2</v>
      </c>
      <c r="L1209" s="951"/>
      <c r="M1209" s="955" t="s">
        <v>6554</v>
      </c>
    </row>
    <row r="1210" spans="1:13" ht="15" customHeight="1">
      <c r="A1210" s="961" t="s">
        <v>10658</v>
      </c>
      <c r="B1210" s="949"/>
      <c r="C1210" s="953"/>
      <c r="D1210" s="962"/>
      <c r="E1210" s="951"/>
      <c r="F1210" s="952" t="s">
        <v>10659</v>
      </c>
      <c r="G1210" s="953" t="s">
        <v>5713</v>
      </c>
      <c r="H1210" s="954">
        <v>43.561000000000007</v>
      </c>
      <c r="I1210" s="954">
        <f>Tabla1[[#This Row],[PVP (SIN IVA)]]-(Tabla1[[#This Row],[PVP (SIN IVA)]]*0.4)</f>
        <v>26.136600000000005</v>
      </c>
      <c r="J1210" s="951" t="s">
        <v>6666</v>
      </c>
      <c r="K1210" s="951" t="str">
        <f>CONCATENATE(Precios!$A1943,Precios!$F1943,Precios!$J1943)</f>
        <v>1001030102020010Paraosol derechoMouse</v>
      </c>
      <c r="L1210" s="951"/>
      <c r="M1210" s="955" t="s">
        <v>6554</v>
      </c>
    </row>
    <row r="1211" spans="1:13" ht="15" customHeight="1">
      <c r="A1211" s="957" t="s">
        <v>10660</v>
      </c>
      <c r="B1211" s="958" t="s">
        <v>10661</v>
      </c>
      <c r="C1211" s="959"/>
      <c r="D1211" s="959"/>
      <c r="E1211" s="951" t="s">
        <v>10662</v>
      </c>
      <c r="F1211" s="952" t="s">
        <v>10663</v>
      </c>
      <c r="G1211" s="953" t="s">
        <v>6645</v>
      </c>
      <c r="H1211" s="954">
        <v>5.4610000000000003</v>
      </c>
      <c r="I1211" s="954">
        <f>Tabla1[[#This Row],[PVP (SIN IVA)]]-(Tabla1[[#This Row],[PVP (SIN IVA)]]*0.4)</f>
        <v>3.2766000000000002</v>
      </c>
      <c r="J1211" s="960" t="s">
        <v>6567</v>
      </c>
      <c r="K1211" s="951" t="str">
        <f>_xlfn.CONCAT(A1211,F1211,J1211,)</f>
        <v>3725010-Q0001Encendedor de cigarrillos/fuente de alimentación de 12 VT1/T2</v>
      </c>
      <c r="L1211" s="951"/>
      <c r="M1211" s="955" t="s">
        <v>6554</v>
      </c>
    </row>
    <row r="1212" spans="1:13" ht="15" customHeight="1">
      <c r="A1212" s="948" t="s">
        <v>4715</v>
      </c>
      <c r="B1212" s="949">
        <v>8435596612849</v>
      </c>
      <c r="C1212" s="950"/>
      <c r="D1212" s="950"/>
      <c r="E1212" s="951" t="s">
        <v>10664</v>
      </c>
      <c r="F1212" s="952" t="s">
        <v>10665</v>
      </c>
      <c r="G1212" s="953" t="s">
        <v>7038</v>
      </c>
      <c r="H1212" s="954">
        <v>28.029948018732004</v>
      </c>
      <c r="I1212" s="954">
        <f>Tabla1[[#This Row],[PVP (SIN IVA)]]-(Tabla1[[#This Row],[PVP (SIN IVA)]]*0.4)</f>
        <v>16.817968811239201</v>
      </c>
      <c r="J1212" s="951" t="s">
        <v>1936</v>
      </c>
      <c r="K1212" s="951" t="s">
        <v>10666</v>
      </c>
      <c r="L1212" s="951" t="s">
        <v>10667</v>
      </c>
      <c r="M1212" s="955" t="s">
        <v>6554</v>
      </c>
    </row>
    <row r="1213" spans="1:13" ht="15" customHeight="1">
      <c r="A1213" s="948" t="s">
        <v>10668</v>
      </c>
      <c r="B1213" s="949">
        <v>8435596612061</v>
      </c>
      <c r="C1213" s="950"/>
      <c r="D1213" s="950"/>
      <c r="E1213" s="951" t="s">
        <v>10669</v>
      </c>
      <c r="F1213" s="952" t="s">
        <v>10670</v>
      </c>
      <c r="G1213" s="953" t="s">
        <v>7038</v>
      </c>
      <c r="H1213" s="954">
        <v>26.67</v>
      </c>
      <c r="I1213" s="954">
        <f>Tabla1[[#This Row],[PVP (SIN IVA)]]-(Tabla1[[#This Row],[PVP (SIN IVA)]]*0.4)</f>
        <v>16.002000000000002</v>
      </c>
      <c r="J1213" s="951" t="s">
        <v>1936</v>
      </c>
      <c r="K1213" s="951" t="s">
        <v>10671</v>
      </c>
      <c r="L1213" s="951" t="s">
        <v>10672</v>
      </c>
      <c r="M1213" s="955" t="s">
        <v>6554</v>
      </c>
    </row>
    <row r="1214" spans="1:13" ht="15" customHeight="1">
      <c r="A1214" s="948" t="s">
        <v>10673</v>
      </c>
      <c r="B1214" s="949">
        <v>8435596609122</v>
      </c>
      <c r="C1214" s="950"/>
      <c r="D1214" s="950"/>
      <c r="E1214" s="951" t="s">
        <v>10674</v>
      </c>
      <c r="F1214" s="952" t="s">
        <v>10675</v>
      </c>
      <c r="G1214" s="953" t="s">
        <v>7038</v>
      </c>
      <c r="H1214" s="954">
        <v>493.77600000000001</v>
      </c>
      <c r="I1214" s="954">
        <f>Tabla1[[#This Row],[PVP (SIN IVA)]]-(Tabla1[[#This Row],[PVP (SIN IVA)]]*0.4)</f>
        <v>296.26560000000001</v>
      </c>
      <c r="J1214" s="951" t="s">
        <v>1936</v>
      </c>
      <c r="K1214" s="951" t="s">
        <v>10676</v>
      </c>
      <c r="L1214" s="951" t="s">
        <v>10677</v>
      </c>
      <c r="M1214" s="955" t="s">
        <v>6554</v>
      </c>
    </row>
    <row r="1215" spans="1:13" ht="15" customHeight="1">
      <c r="A1215" s="948" t="s">
        <v>10678</v>
      </c>
      <c r="B1215" s="949">
        <v>8435596609665</v>
      </c>
      <c r="C1215" s="950"/>
      <c r="D1215" s="950"/>
      <c r="E1215" s="951" t="s">
        <v>10674</v>
      </c>
      <c r="F1215" s="952" t="s">
        <v>10675</v>
      </c>
      <c r="G1215" s="953" t="s">
        <v>7038</v>
      </c>
      <c r="H1215" s="954">
        <v>342.90164592000002</v>
      </c>
      <c r="I1215" s="954">
        <f>Tabla1[[#This Row],[PVP (SIN IVA)]]-(Tabla1[[#This Row],[PVP (SIN IVA)]]*0.4)</f>
        <v>205.74098755200001</v>
      </c>
      <c r="J1215" s="951" t="s">
        <v>1936</v>
      </c>
      <c r="K1215" s="951" t="s">
        <v>10679</v>
      </c>
      <c r="L1215" s="951" t="s">
        <v>10680</v>
      </c>
      <c r="M1215" s="955" t="s">
        <v>6554</v>
      </c>
    </row>
    <row r="1216" spans="1:13" ht="15" customHeight="1">
      <c r="A1216" s="948" t="s">
        <v>2446</v>
      </c>
      <c r="B1216" s="949">
        <v>8435596608323</v>
      </c>
      <c r="C1216" s="950"/>
      <c r="D1216" s="950"/>
      <c r="E1216" s="951" t="s">
        <v>10681</v>
      </c>
      <c r="F1216" s="952" t="s">
        <v>5119</v>
      </c>
      <c r="G1216" s="953" t="s">
        <v>5712</v>
      </c>
      <c r="H1216" s="954">
        <v>2.2089730522906987</v>
      </c>
      <c r="I1216" s="954">
        <f>Tabla1[[#This Row],[PVP (SIN IVA)]]-(Tabla1[[#This Row],[PVP (SIN IVA)]]*0.4)</f>
        <v>1.3253838313744191</v>
      </c>
      <c r="J1216" s="951" t="s">
        <v>6560</v>
      </c>
      <c r="K1216" s="951" t="s">
        <v>10682</v>
      </c>
      <c r="L1216" s="951" t="s">
        <v>10683</v>
      </c>
      <c r="M1216" s="955" t="s">
        <v>6554</v>
      </c>
    </row>
    <row r="1217" spans="1:13" ht="15" customHeight="1">
      <c r="A1217" s="948" t="s">
        <v>2420</v>
      </c>
      <c r="B1217" s="949">
        <v>8435596605230</v>
      </c>
      <c r="C1217" s="950"/>
      <c r="D1217" s="950"/>
      <c r="E1217" s="951" t="s">
        <v>2419</v>
      </c>
      <c r="F1217" s="952" t="s">
        <v>10684</v>
      </c>
      <c r="G1217" s="953" t="s">
        <v>5713</v>
      </c>
      <c r="H1217" s="954">
        <v>1302.5872294747794</v>
      </c>
      <c r="I1217" s="954">
        <f>Tabla1[[#This Row],[PVP (SIN IVA)]]-(Tabla1[[#This Row],[PVP (SIN IVA)]]*0.4)</f>
        <v>781.55233768486767</v>
      </c>
      <c r="J1217" s="951" t="s">
        <v>6589</v>
      </c>
      <c r="K1217" s="951" t="s">
        <v>10685</v>
      </c>
      <c r="L1217" s="951" t="s">
        <v>10686</v>
      </c>
      <c r="M1217" s="955" t="s">
        <v>6554</v>
      </c>
    </row>
    <row r="1218" spans="1:13" ht="15" customHeight="1">
      <c r="A1218" s="948" t="s">
        <v>4665</v>
      </c>
      <c r="B1218" s="949">
        <v>8435596609832</v>
      </c>
      <c r="C1218" s="950"/>
      <c r="D1218" s="950"/>
      <c r="E1218" s="951" t="s">
        <v>10687</v>
      </c>
      <c r="F1218" s="952" t="s">
        <v>10688</v>
      </c>
      <c r="G1218" s="953" t="s">
        <v>6645</v>
      </c>
      <c r="H1218" s="954">
        <v>333.52899059422805</v>
      </c>
      <c r="I1218" s="954">
        <f>Tabla1[[#This Row],[PVP (SIN IVA)]]-(Tabla1[[#This Row],[PVP (SIN IVA)]]*0.4)</f>
        <v>200.11739435653683</v>
      </c>
      <c r="J1218" s="951" t="s">
        <v>1936</v>
      </c>
      <c r="K1218" s="951" t="s">
        <v>10689</v>
      </c>
      <c r="L1218" s="951" t="s">
        <v>10690</v>
      </c>
      <c r="M1218" s="955" t="s">
        <v>6554</v>
      </c>
    </row>
    <row r="1219" spans="1:13" ht="15" customHeight="1">
      <c r="A1219" s="948" t="s">
        <v>10691</v>
      </c>
      <c r="B1219" s="949">
        <v>8435596623609</v>
      </c>
      <c r="C1219" s="950" t="s">
        <v>3550</v>
      </c>
      <c r="D1219" s="950"/>
      <c r="E1219" s="951" t="e">
        <v>#NAME?</v>
      </c>
      <c r="F1219" s="952" t="s">
        <v>10692</v>
      </c>
      <c r="G1219" s="953" t="s">
        <v>5713</v>
      </c>
      <c r="H1219" s="954">
        <v>106.58474999999999</v>
      </c>
      <c r="I1219" s="954">
        <f>Tabla1[[#This Row],[PVP (SIN IVA)]]-(Tabla1[[#This Row],[PVP (SIN IVA)]]*0.4)</f>
        <v>63.950849999999988</v>
      </c>
      <c r="J1219" s="951" t="s">
        <v>1938</v>
      </c>
      <c r="K1219" s="951" t="s">
        <v>10693</v>
      </c>
      <c r="L1219" s="951" t="e">
        <v>#NAME?</v>
      </c>
      <c r="M1219" s="955" t="s">
        <v>6554</v>
      </c>
    </row>
    <row r="1220" spans="1:13" ht="15" customHeight="1">
      <c r="A1220" s="948" t="s">
        <v>3066</v>
      </c>
      <c r="B1220" s="949">
        <v>8435596600105</v>
      </c>
      <c r="C1220" s="950"/>
      <c r="D1220" s="950"/>
      <c r="E1220" s="951" t="s">
        <v>1898</v>
      </c>
      <c r="F1220" s="952" t="s">
        <v>10694</v>
      </c>
      <c r="G1220" s="953" t="s">
        <v>6645</v>
      </c>
      <c r="H1220" s="954">
        <v>188.43625</v>
      </c>
      <c r="I1220" s="954">
        <f>Tabla1[[#This Row],[PVP (SIN IVA)]]-(Tabla1[[#This Row],[PVP (SIN IVA)]]*0.4)</f>
        <v>113.06175</v>
      </c>
      <c r="J1220" s="951" t="s">
        <v>7644</v>
      </c>
      <c r="K1220" s="951"/>
      <c r="L1220" s="951" t="s">
        <v>10695</v>
      </c>
      <c r="M1220" s="955" t="s">
        <v>6554</v>
      </c>
    </row>
    <row r="1221" spans="1:13" ht="15" customHeight="1">
      <c r="A1221" s="948">
        <v>207002405</v>
      </c>
      <c r="B1221" s="949">
        <v>8435596608460</v>
      </c>
      <c r="C1221" s="950"/>
      <c r="D1221" s="950"/>
      <c r="E1221" s="951" t="s">
        <v>1979</v>
      </c>
      <c r="F1221" s="952" t="s">
        <v>10696</v>
      </c>
      <c r="G1221" s="953" t="s">
        <v>6648</v>
      </c>
      <c r="H1221" s="954">
        <v>235.43514000000002</v>
      </c>
      <c r="I1221" s="954">
        <f>Tabla1[[#This Row],[PVP (SIN IVA)]]-(Tabla1[[#This Row],[PVP (SIN IVA)]]*0.4)</f>
        <v>141.26108400000001</v>
      </c>
      <c r="J1221" s="951" t="s">
        <v>6560</v>
      </c>
      <c r="K1221" s="951" t="s">
        <v>10697</v>
      </c>
      <c r="L1221" s="951" t="s">
        <v>10698</v>
      </c>
      <c r="M1221" s="955" t="s">
        <v>6648</v>
      </c>
    </row>
    <row r="1222" spans="1:13" ht="15" customHeight="1">
      <c r="A1222" s="948">
        <v>901000145</v>
      </c>
      <c r="B1222" s="949">
        <v>8435596608477</v>
      </c>
      <c r="C1222" s="950"/>
      <c r="D1222" s="950"/>
      <c r="E1222" s="951" t="s">
        <v>10699</v>
      </c>
      <c r="F1222" s="952" t="s">
        <v>10700</v>
      </c>
      <c r="G1222" s="953" t="s">
        <v>6648</v>
      </c>
      <c r="H1222" s="954">
        <v>235.44390644615621</v>
      </c>
      <c r="I1222" s="954">
        <f>Tabla1[[#This Row],[PVP (SIN IVA)]]-(Tabla1[[#This Row],[PVP (SIN IVA)]]*0.4)</f>
        <v>141.26634386769371</v>
      </c>
      <c r="J1222" s="951" t="s">
        <v>6560</v>
      </c>
      <c r="K1222" s="951" t="s">
        <v>10701</v>
      </c>
      <c r="L1222" s="951" t="s">
        <v>10702</v>
      </c>
      <c r="M1222" s="955" t="s">
        <v>6648</v>
      </c>
    </row>
    <row r="1223" spans="1:13" ht="15" customHeight="1">
      <c r="A1223" s="948" t="s">
        <v>10703</v>
      </c>
      <c r="B1223" s="949">
        <v>8435596608552</v>
      </c>
      <c r="C1223" s="950"/>
      <c r="D1223" s="950"/>
      <c r="E1223" s="951" t="s">
        <v>10704</v>
      </c>
      <c r="F1223" s="952" t="s">
        <v>10705</v>
      </c>
      <c r="G1223" s="953" t="s">
        <v>5712</v>
      </c>
      <c r="H1223" s="954">
        <v>3.1964159871136473</v>
      </c>
      <c r="I1223" s="954">
        <f>Tabla1[[#This Row],[PVP (SIN IVA)]]-(Tabla1[[#This Row],[PVP (SIN IVA)]]*0.4)</f>
        <v>1.9178495922681882</v>
      </c>
      <c r="J1223" s="951" t="s">
        <v>6560</v>
      </c>
      <c r="K1223" s="951" t="s">
        <v>10706</v>
      </c>
      <c r="L1223" s="951" t="s">
        <v>10707</v>
      </c>
      <c r="M1223" s="955" t="s">
        <v>6554</v>
      </c>
    </row>
    <row r="1224" spans="1:13" ht="15" customHeight="1">
      <c r="A1224" s="948" t="s">
        <v>10708</v>
      </c>
      <c r="B1224" s="949">
        <v>8435596611255</v>
      </c>
      <c r="C1224" s="950"/>
      <c r="D1224" s="950"/>
      <c r="E1224" s="951" t="s">
        <v>10709</v>
      </c>
      <c r="F1224" s="952" t="s">
        <v>5443</v>
      </c>
      <c r="G1224" s="953" t="s">
        <v>5712</v>
      </c>
      <c r="H1224" s="954">
        <v>60.198</v>
      </c>
      <c r="I1224" s="954">
        <f>Tabla1[[#This Row],[PVP (SIN IVA)]]-(Tabla1[[#This Row],[PVP (SIN IVA)]]*0.4)</f>
        <v>36.1188</v>
      </c>
      <c r="J1224" s="951" t="s">
        <v>1936</v>
      </c>
      <c r="K1224" s="951" t="s">
        <v>10710</v>
      </c>
      <c r="L1224" s="951" t="s">
        <v>10711</v>
      </c>
      <c r="M1224" s="955" t="s">
        <v>6554</v>
      </c>
    </row>
    <row r="1225" spans="1:13" ht="15" customHeight="1">
      <c r="A1225" s="948" t="s">
        <v>4437</v>
      </c>
      <c r="B1225" s="949">
        <v>8435596611262</v>
      </c>
      <c r="C1225" s="950"/>
      <c r="D1225" s="950"/>
      <c r="E1225" s="951" t="s">
        <v>10709</v>
      </c>
      <c r="F1225" s="952" t="s">
        <v>5443</v>
      </c>
      <c r="G1225" s="953" t="s">
        <v>5712</v>
      </c>
      <c r="H1225" s="954">
        <v>31.740492277628643</v>
      </c>
      <c r="I1225" s="954">
        <f>Tabla1[[#This Row],[PVP (SIN IVA)]]-(Tabla1[[#This Row],[PVP (SIN IVA)]]*0.4)</f>
        <v>19.044295366577185</v>
      </c>
      <c r="J1225" s="951" t="s">
        <v>1936</v>
      </c>
      <c r="K1225" s="951" t="s">
        <v>10712</v>
      </c>
      <c r="L1225" s="951" t="s">
        <v>10713</v>
      </c>
      <c r="M1225" s="955" t="s">
        <v>6554</v>
      </c>
    </row>
    <row r="1226" spans="1:13" ht="15" customHeight="1">
      <c r="A1226" s="948" t="s">
        <v>10714</v>
      </c>
      <c r="B1226" s="949">
        <v>8435596612146</v>
      </c>
      <c r="C1226" s="950"/>
      <c r="D1226" s="950"/>
      <c r="E1226" s="951" t="s">
        <v>10709</v>
      </c>
      <c r="F1226" s="952" t="s">
        <v>5443</v>
      </c>
      <c r="G1226" s="953" t="s">
        <v>5712</v>
      </c>
      <c r="H1226" s="954">
        <v>23.0124</v>
      </c>
      <c r="I1226" s="954">
        <f>Tabla1[[#This Row],[PVP (SIN IVA)]]-(Tabla1[[#This Row],[PVP (SIN IVA)]]*0.4)</f>
        <v>13.80744</v>
      </c>
      <c r="J1226" s="951" t="s">
        <v>1936</v>
      </c>
      <c r="K1226" s="951" t="s">
        <v>10715</v>
      </c>
      <c r="L1226" s="951" t="s">
        <v>10716</v>
      </c>
      <c r="M1226" s="955" t="s">
        <v>6554</v>
      </c>
    </row>
    <row r="1227" spans="1:13" ht="15" customHeight="1">
      <c r="A1227" s="948" t="s">
        <v>5397</v>
      </c>
      <c r="B1227" s="949">
        <v>8435596626181</v>
      </c>
      <c r="C1227" s="950"/>
      <c r="D1227" s="950"/>
      <c r="E1227" s="951" t="s">
        <v>10717</v>
      </c>
      <c r="F1227" s="952" t="s">
        <v>5387</v>
      </c>
      <c r="G1227" s="953" t="s">
        <v>5712</v>
      </c>
      <c r="H1227" s="954">
        <v>42.862499999999997</v>
      </c>
      <c r="I1227" s="954">
        <f>Tabla1[[#This Row],[PVP (SIN IVA)]]-(Tabla1[[#This Row],[PVP (SIN IVA)]]*0.4)</f>
        <v>25.717499999999998</v>
      </c>
      <c r="J1227" s="951" t="s">
        <v>1936</v>
      </c>
      <c r="K1227" s="951" t="s">
        <v>10718</v>
      </c>
      <c r="L1227" s="951" t="s">
        <v>10719</v>
      </c>
      <c r="M1227" s="955" t="s">
        <v>6554</v>
      </c>
    </row>
    <row r="1228" spans="1:13" ht="15" customHeight="1">
      <c r="A1228" s="948" t="s">
        <v>5386</v>
      </c>
      <c r="B1228" s="949">
        <v>8435596626174</v>
      </c>
      <c r="C1228" s="950"/>
      <c r="D1228" s="950"/>
      <c r="E1228" s="951" t="s">
        <v>10717</v>
      </c>
      <c r="F1228" s="952" t="s">
        <v>5387</v>
      </c>
      <c r="G1228" s="953" t="s">
        <v>5712</v>
      </c>
      <c r="H1228" s="954">
        <v>42.862499999999997</v>
      </c>
      <c r="I1228" s="954">
        <f>Tabla1[[#This Row],[PVP (SIN IVA)]]-(Tabla1[[#This Row],[PVP (SIN IVA)]]*0.4)</f>
        <v>25.717499999999998</v>
      </c>
      <c r="J1228" s="951" t="s">
        <v>1936</v>
      </c>
      <c r="K1228" s="951" t="s">
        <v>10720</v>
      </c>
      <c r="L1228" s="951" t="s">
        <v>10721</v>
      </c>
      <c r="M1228" s="955" t="s">
        <v>6554</v>
      </c>
    </row>
    <row r="1229" spans="1:13" ht="15" customHeight="1">
      <c r="A1229" s="961" t="s">
        <v>10722</v>
      </c>
      <c r="B1229" s="949"/>
      <c r="C1229" s="953"/>
      <c r="D1229" s="962"/>
      <c r="E1229" s="951"/>
      <c r="F1229" s="952" t="s">
        <v>10723</v>
      </c>
      <c r="G1229" s="953" t="s">
        <v>5712</v>
      </c>
      <c r="H1229" s="954">
        <v>34.036000000000001</v>
      </c>
      <c r="I1229" s="954">
        <f>Tabla1[[#This Row],[PVP (SIN IVA)]]-(Tabla1[[#This Row],[PVP (SIN IVA)]]*0.4)</f>
        <v>20.421599999999998</v>
      </c>
      <c r="J1229" s="951" t="s">
        <v>6666</v>
      </c>
      <c r="K1229" s="951" t="str">
        <f>CONCATENATE(Precios!$A1993,Precios!$F1993,Precios!$J1993)</f>
        <v>10002Pedal de freno AssEezonE3</v>
      </c>
      <c r="L1229" s="951"/>
      <c r="M1229" s="955" t="s">
        <v>6554</v>
      </c>
    </row>
    <row r="1230" spans="1:13" ht="15" customHeight="1">
      <c r="A1230" s="948" t="s">
        <v>10724</v>
      </c>
      <c r="B1230" s="949">
        <v>8435596610708</v>
      </c>
      <c r="C1230" s="950"/>
      <c r="D1230" s="950"/>
      <c r="E1230" s="951" t="s">
        <v>10725</v>
      </c>
      <c r="F1230" s="952" t="s">
        <v>10726</v>
      </c>
      <c r="G1230" s="953" t="s">
        <v>5712</v>
      </c>
      <c r="H1230" s="954">
        <v>68.58</v>
      </c>
      <c r="I1230" s="954">
        <f>Tabla1[[#This Row],[PVP (SIN IVA)]]-(Tabla1[[#This Row],[PVP (SIN IVA)]]*0.4)</f>
        <v>41.147999999999996</v>
      </c>
      <c r="J1230" s="951" t="s">
        <v>1936</v>
      </c>
      <c r="K1230" s="951" t="s">
        <v>10727</v>
      </c>
      <c r="L1230" s="951" t="s">
        <v>10728</v>
      </c>
      <c r="M1230" s="955" t="s">
        <v>6554</v>
      </c>
    </row>
    <row r="1231" spans="1:13" ht="15" customHeight="1">
      <c r="A1231" s="957" t="s">
        <v>10729</v>
      </c>
      <c r="B1231" s="958" t="s">
        <v>10730</v>
      </c>
      <c r="C1231" s="959"/>
      <c r="D1231" s="959"/>
      <c r="E1231" s="951" t="s">
        <v>10731</v>
      </c>
      <c r="F1231" s="952" t="s">
        <v>10732</v>
      </c>
      <c r="G1231" s="953" t="s">
        <v>5712</v>
      </c>
      <c r="H1231" s="954">
        <v>84.23275000000001</v>
      </c>
      <c r="I1231" s="954">
        <f>Tabla1[[#This Row],[PVP (SIN IVA)]]-(Tabla1[[#This Row],[PVP (SIN IVA)]]*0.4)</f>
        <v>50.539650000000002</v>
      </c>
      <c r="J1231" s="960" t="s">
        <v>6567</v>
      </c>
      <c r="K1231" s="951" t="str">
        <f>_xlfn.CONCAT(A1231,F1231,J1231,)</f>
        <v>8202020-Q0006Espejo retrovisor derecho（con ajuste eléctrico y calefactor）T1/T2</v>
      </c>
      <c r="L1231" s="951"/>
      <c r="M1231" s="955" t="s">
        <v>6554</v>
      </c>
    </row>
    <row r="1232" spans="1:13" ht="15" customHeight="1">
      <c r="A1232" s="961" t="s">
        <v>10733</v>
      </c>
      <c r="B1232" s="949"/>
      <c r="C1232" s="953"/>
      <c r="D1232" s="962"/>
      <c r="E1232" s="951"/>
      <c r="F1232" s="952" t="s">
        <v>10734</v>
      </c>
      <c r="G1232" s="953" t="s">
        <v>5712</v>
      </c>
      <c r="H1232" s="954">
        <v>34.036000000000001</v>
      </c>
      <c r="I1232" s="954">
        <f>Tabla1[[#This Row],[PVP (SIN IVA)]]-(Tabla1[[#This Row],[PVP (SIN IVA)]]*0.4)</f>
        <v>20.421599999999998</v>
      </c>
      <c r="J1232" s="951" t="s">
        <v>6666</v>
      </c>
      <c r="K1232" s="951" t="str">
        <f>CONCATENATE(Precios!$A1994,Precios!$F1994,Precios!$J1994)</f>
        <v>5101113-Q0001-DYPedalier de frenoT1</v>
      </c>
      <c r="L1232" s="951"/>
      <c r="M1232" s="955" t="s">
        <v>6554</v>
      </c>
    </row>
    <row r="1233" spans="1:13" ht="15" customHeight="1">
      <c r="A1233" s="948" t="s">
        <v>10735</v>
      </c>
      <c r="B1233" s="949">
        <v>8435596610692</v>
      </c>
      <c r="C1233" s="950"/>
      <c r="D1233" s="950"/>
      <c r="E1233" s="951" t="s">
        <v>10736</v>
      </c>
      <c r="F1233" s="952" t="s">
        <v>10737</v>
      </c>
      <c r="G1233" s="953" t="s">
        <v>5712</v>
      </c>
      <c r="H1233" s="954">
        <v>68.58</v>
      </c>
      <c r="I1233" s="954">
        <f>Tabla1[[#This Row],[PVP (SIN IVA)]]-(Tabla1[[#This Row],[PVP (SIN IVA)]]*0.4)</f>
        <v>41.147999999999996</v>
      </c>
      <c r="J1233" s="951" t="s">
        <v>1936</v>
      </c>
      <c r="K1233" s="951" t="s">
        <v>10738</v>
      </c>
      <c r="L1233" s="951" t="s">
        <v>10739</v>
      </c>
      <c r="M1233" s="955" t="s">
        <v>6554</v>
      </c>
    </row>
    <row r="1234" spans="1:13" ht="15" customHeight="1">
      <c r="A1234" s="957" t="s">
        <v>10740</v>
      </c>
      <c r="B1234" s="958" t="s">
        <v>10741</v>
      </c>
      <c r="C1234" s="959"/>
      <c r="D1234" s="959"/>
      <c r="E1234" s="951" t="s">
        <v>10742</v>
      </c>
      <c r="F1234" s="952" t="s">
        <v>10743</v>
      </c>
      <c r="G1234" s="953" t="s">
        <v>5712</v>
      </c>
      <c r="H1234" s="954">
        <v>84.23275000000001</v>
      </c>
      <c r="I1234" s="954">
        <f>Tabla1[[#This Row],[PVP (SIN IVA)]]-(Tabla1[[#This Row],[PVP (SIN IVA)]]*0.4)</f>
        <v>50.539650000000002</v>
      </c>
      <c r="J1234" s="960" t="s">
        <v>6567</v>
      </c>
      <c r="K1234" s="951" t="str">
        <f>_xlfn.CONCAT(A1234,F1234,J1234,)</f>
        <v>8202010-Q0006Espejo retrovisor izquierdo（con ajuste eléctrico y calefactor）T1/T2</v>
      </c>
      <c r="L1234" s="951"/>
      <c r="M1234" s="955" t="s">
        <v>6554</v>
      </c>
    </row>
    <row r="1235" spans="1:13" ht="15" customHeight="1">
      <c r="A1235" s="957" t="s">
        <v>10744</v>
      </c>
      <c r="B1235" s="958" t="s">
        <v>10745</v>
      </c>
      <c r="C1235" s="959"/>
      <c r="D1235" s="959"/>
      <c r="E1235" s="951" t="s">
        <v>10746</v>
      </c>
      <c r="F1235" s="952" t="s">
        <v>10747</v>
      </c>
      <c r="G1235" s="953" t="s">
        <v>5712</v>
      </c>
      <c r="H1235" s="954">
        <v>36.09975</v>
      </c>
      <c r="I1235" s="954">
        <f>Tabla1[[#This Row],[PVP (SIN IVA)]]-(Tabla1[[#This Row],[PVP (SIN IVA)]]*0.4)</f>
        <v>21.659849999999999</v>
      </c>
      <c r="J1235" s="960" t="s">
        <v>6567</v>
      </c>
      <c r="K1235" s="951" t="str">
        <f>_xlfn.CONCAT(A1235,F1235,J1235,)</f>
        <v>2906010A1-Q0001Estabilizador delanteroT1/T2</v>
      </c>
      <c r="L1235" s="951"/>
      <c r="M1235" s="955" t="s">
        <v>6554</v>
      </c>
    </row>
    <row r="1236" spans="1:13" ht="15" customHeight="1">
      <c r="A1236" s="948" t="s">
        <v>10748</v>
      </c>
      <c r="B1236" s="949">
        <v>8435596624224</v>
      </c>
      <c r="C1236" s="950" t="s">
        <v>3439</v>
      </c>
      <c r="D1236" s="950"/>
      <c r="E1236" s="951" t="e">
        <v>#NAME?</v>
      </c>
      <c r="F1236" s="952" t="s">
        <v>10749</v>
      </c>
      <c r="G1236" s="953" t="s">
        <v>5712</v>
      </c>
      <c r="H1236" s="954">
        <v>128.38176000000001</v>
      </c>
      <c r="I1236" s="954">
        <f>Tabla1[[#This Row],[PVP (SIN IVA)]]-(Tabla1[[#This Row],[PVP (SIN IVA)]]*0.4)</f>
        <v>77.029055999999997</v>
      </c>
      <c r="J1236" s="951" t="s">
        <v>1938</v>
      </c>
      <c r="K1236" s="951" t="s">
        <v>10750</v>
      </c>
      <c r="L1236" s="951" t="e">
        <v>#NAME?</v>
      </c>
      <c r="M1236" s="955" t="s">
        <v>6554</v>
      </c>
    </row>
    <row r="1237" spans="1:13" ht="15" customHeight="1">
      <c r="A1237" s="948" t="s">
        <v>10751</v>
      </c>
      <c r="B1237" s="949">
        <v>8435596624217</v>
      </c>
      <c r="C1237" s="950" t="s">
        <v>3442</v>
      </c>
      <c r="D1237" s="950"/>
      <c r="E1237" s="951" t="e">
        <v>#NAME?</v>
      </c>
      <c r="F1237" s="952" t="s">
        <v>10752</v>
      </c>
      <c r="G1237" s="953" t="s">
        <v>5712</v>
      </c>
      <c r="H1237" s="954">
        <v>106.36250000000001</v>
      </c>
      <c r="I1237" s="954">
        <f>Tabla1[[#This Row],[PVP (SIN IVA)]]-(Tabla1[[#This Row],[PVP (SIN IVA)]]*0.4)</f>
        <v>63.817500000000003</v>
      </c>
      <c r="J1237" s="951" t="s">
        <v>1938</v>
      </c>
      <c r="K1237" s="951" t="s">
        <v>10753</v>
      </c>
      <c r="L1237" s="951" t="e">
        <v>#NAME?</v>
      </c>
      <c r="M1237" s="955" t="s">
        <v>6554</v>
      </c>
    </row>
    <row r="1238" spans="1:13" ht="15" customHeight="1">
      <c r="A1238" s="948" t="s">
        <v>10754</v>
      </c>
      <c r="B1238" s="949">
        <v>8435596624231</v>
      </c>
      <c r="C1238" s="950" t="s">
        <v>3437</v>
      </c>
      <c r="D1238" s="950"/>
      <c r="E1238" s="951" t="e">
        <v>#NAME?</v>
      </c>
      <c r="F1238" s="952" t="s">
        <v>10755</v>
      </c>
      <c r="G1238" s="953" t="s">
        <v>5712</v>
      </c>
      <c r="H1238" s="954">
        <v>128.38176000000001</v>
      </c>
      <c r="I1238" s="954">
        <f>Tabla1[[#This Row],[PVP (SIN IVA)]]-(Tabla1[[#This Row],[PVP (SIN IVA)]]*0.4)</f>
        <v>77.029055999999997</v>
      </c>
      <c r="J1238" s="951" t="s">
        <v>1938</v>
      </c>
      <c r="K1238" s="951" t="s">
        <v>10756</v>
      </c>
      <c r="L1238" s="951" t="e">
        <v>#NAME?</v>
      </c>
      <c r="M1238" s="955" t="s">
        <v>6554</v>
      </c>
    </row>
    <row r="1239" spans="1:13" ht="15" customHeight="1">
      <c r="A1239" s="948" t="s">
        <v>10757</v>
      </c>
      <c r="B1239" s="949">
        <v>8435596624255</v>
      </c>
      <c r="C1239" s="950" t="s">
        <v>3433</v>
      </c>
      <c r="D1239" s="950"/>
      <c r="E1239" s="951" t="e">
        <v>#NAME?</v>
      </c>
      <c r="F1239" s="952" t="s">
        <v>10758</v>
      </c>
      <c r="G1239" s="953" t="s">
        <v>5712</v>
      </c>
      <c r="H1239" s="954">
        <v>4.4450000000000003</v>
      </c>
      <c r="I1239" s="954">
        <f>Tabla1[[#This Row],[PVP (SIN IVA)]]-(Tabla1[[#This Row],[PVP (SIN IVA)]]*0.4)</f>
        <v>2.6669999999999998</v>
      </c>
      <c r="J1239" s="951" t="s">
        <v>1938</v>
      </c>
      <c r="K1239" s="951" t="s">
        <v>10759</v>
      </c>
      <c r="L1239" s="951" t="e">
        <v>#NAME?</v>
      </c>
      <c r="M1239" s="955" t="s">
        <v>6554</v>
      </c>
    </row>
    <row r="1240" spans="1:13" ht="15" customHeight="1">
      <c r="A1240" s="948" t="s">
        <v>10760</v>
      </c>
      <c r="B1240" s="949">
        <v>8435596624262</v>
      </c>
      <c r="C1240" s="950" t="s">
        <v>3431</v>
      </c>
      <c r="D1240" s="950"/>
      <c r="E1240" s="951" t="e">
        <v>#NAME?</v>
      </c>
      <c r="F1240" s="952" t="s">
        <v>10761</v>
      </c>
      <c r="G1240" s="953" t="s">
        <v>5712</v>
      </c>
      <c r="H1240" s="954">
        <v>4.4450000000000003</v>
      </c>
      <c r="I1240" s="954">
        <f>Tabla1[[#This Row],[PVP (SIN IVA)]]-(Tabla1[[#This Row],[PVP (SIN IVA)]]*0.4)</f>
        <v>2.6669999999999998</v>
      </c>
      <c r="J1240" s="951" t="s">
        <v>1938</v>
      </c>
      <c r="K1240" s="951" t="s">
        <v>10762</v>
      </c>
      <c r="L1240" s="951" t="e">
        <v>#NAME?</v>
      </c>
      <c r="M1240" s="955" t="s">
        <v>6554</v>
      </c>
    </row>
    <row r="1241" spans="1:13" ht="15" customHeight="1">
      <c r="A1241" s="948" t="s">
        <v>10763</v>
      </c>
      <c r="B1241" s="949">
        <v>8435596624088</v>
      </c>
      <c r="C1241" s="950" t="s">
        <v>3463</v>
      </c>
      <c r="D1241" s="950"/>
      <c r="E1241" s="951" t="e">
        <v>#NAME?</v>
      </c>
      <c r="F1241" s="952" t="s">
        <v>10764</v>
      </c>
      <c r="G1241" s="953" t="s">
        <v>5712</v>
      </c>
      <c r="H1241" s="954">
        <v>67.74530733360001</v>
      </c>
      <c r="I1241" s="954">
        <f>Tabla1[[#This Row],[PVP (SIN IVA)]]-(Tabla1[[#This Row],[PVP (SIN IVA)]]*0.4)</f>
        <v>40.64718440016</v>
      </c>
      <c r="J1241" s="951" t="s">
        <v>1938</v>
      </c>
      <c r="K1241" s="951" t="s">
        <v>10765</v>
      </c>
      <c r="L1241" s="951" t="e">
        <v>#NAME?</v>
      </c>
      <c r="M1241" s="955" t="s">
        <v>6554</v>
      </c>
    </row>
    <row r="1242" spans="1:13" ht="15" customHeight="1">
      <c r="A1242" s="948" t="s">
        <v>2807</v>
      </c>
      <c r="B1242" s="949">
        <v>8435596603601</v>
      </c>
      <c r="C1242" s="950"/>
      <c r="D1242" s="950"/>
      <c r="E1242" s="951" t="s">
        <v>10766</v>
      </c>
      <c r="F1242" s="952" t="s">
        <v>10767</v>
      </c>
      <c r="G1242" s="953" t="s">
        <v>5712</v>
      </c>
      <c r="H1242" s="954">
        <v>253.10592</v>
      </c>
      <c r="I1242" s="954">
        <f>Tabla1[[#This Row],[PVP (SIN IVA)]]-(Tabla1[[#This Row],[PVP (SIN IVA)]]*0.4)</f>
        <v>151.863552</v>
      </c>
      <c r="J1242" s="951" t="s">
        <v>6589</v>
      </c>
      <c r="K1242" s="951" t="s">
        <v>10768</v>
      </c>
      <c r="L1242" s="951" t="s">
        <v>10769</v>
      </c>
      <c r="M1242" s="955" t="s">
        <v>6554</v>
      </c>
    </row>
    <row r="1243" spans="1:13" ht="15" customHeight="1">
      <c r="A1243" s="948" t="s">
        <v>4237</v>
      </c>
      <c r="B1243" s="949">
        <v>8435596605506</v>
      </c>
      <c r="C1243" s="950"/>
      <c r="D1243" s="950"/>
      <c r="E1243" s="951" t="s">
        <v>2490</v>
      </c>
      <c r="F1243" s="952" t="s">
        <v>4238</v>
      </c>
      <c r="G1243" s="953" t="s">
        <v>5712</v>
      </c>
      <c r="H1243" s="954">
        <v>38.023651320993636</v>
      </c>
      <c r="I1243" s="954">
        <f>Tabla1[[#This Row],[PVP (SIN IVA)]]-(Tabla1[[#This Row],[PVP (SIN IVA)]]*0.4)</f>
        <v>22.814190792596179</v>
      </c>
      <c r="J1243" s="951" t="s">
        <v>6702</v>
      </c>
      <c r="K1243" s="951" t="s">
        <v>10770</v>
      </c>
      <c r="L1243" s="951" t="s">
        <v>10771</v>
      </c>
      <c r="M1243" s="955" t="s">
        <v>6554</v>
      </c>
    </row>
    <row r="1244" spans="1:13" ht="15" customHeight="1">
      <c r="A1244" s="948" t="s">
        <v>4239</v>
      </c>
      <c r="B1244" s="949">
        <v>8435596605513</v>
      </c>
      <c r="C1244" s="950"/>
      <c r="D1244" s="950"/>
      <c r="E1244" s="951" t="s">
        <v>4240</v>
      </c>
      <c r="F1244" s="952" t="s">
        <v>4241</v>
      </c>
      <c r="G1244" s="953" t="s">
        <v>5712</v>
      </c>
      <c r="H1244" s="954">
        <v>81.029145273331295</v>
      </c>
      <c r="I1244" s="954">
        <f>Tabla1[[#This Row],[PVP (SIN IVA)]]-(Tabla1[[#This Row],[PVP (SIN IVA)]]*0.4)</f>
        <v>48.617487163998774</v>
      </c>
      <c r="J1244" s="951" t="s">
        <v>6702</v>
      </c>
      <c r="K1244" s="951" t="s">
        <v>10772</v>
      </c>
      <c r="L1244" s="951" t="s">
        <v>10773</v>
      </c>
      <c r="M1244" s="955" t="s">
        <v>6554</v>
      </c>
    </row>
    <row r="1245" spans="1:13" ht="15" customHeight="1">
      <c r="A1245" s="948" t="s">
        <v>2491</v>
      </c>
      <c r="B1245" s="949">
        <v>8435596608170</v>
      </c>
      <c r="C1245" s="950"/>
      <c r="D1245" s="950"/>
      <c r="E1245" s="951" t="s">
        <v>2490</v>
      </c>
      <c r="F1245" s="952" t="s">
        <v>10774</v>
      </c>
      <c r="G1245" s="953" t="s">
        <v>5712</v>
      </c>
      <c r="H1245" s="954">
        <v>29.582567116277037</v>
      </c>
      <c r="I1245" s="954">
        <f>Tabla1[[#This Row],[PVP (SIN IVA)]]-(Tabla1[[#This Row],[PVP (SIN IVA)]]*0.4)</f>
        <v>17.749540269766221</v>
      </c>
      <c r="J1245" s="951" t="s">
        <v>6560</v>
      </c>
      <c r="K1245" s="951" t="s">
        <v>10775</v>
      </c>
      <c r="L1245" s="951" t="s">
        <v>10776</v>
      </c>
      <c r="M1245" s="955" t="s">
        <v>6554</v>
      </c>
    </row>
    <row r="1246" spans="1:13" ht="15" customHeight="1">
      <c r="A1246" s="948" t="s">
        <v>4152</v>
      </c>
      <c r="B1246" s="949">
        <v>8435596604998</v>
      </c>
      <c r="C1246" s="950"/>
      <c r="D1246" s="950"/>
      <c r="E1246" s="951" t="s">
        <v>2490</v>
      </c>
      <c r="F1246" s="952" t="s">
        <v>4153</v>
      </c>
      <c r="G1246" s="953" t="s">
        <v>5712</v>
      </c>
      <c r="H1246" s="954">
        <v>40.640146121873748</v>
      </c>
      <c r="I1246" s="954">
        <f>Tabla1[[#This Row],[PVP (SIN IVA)]]-(Tabla1[[#This Row],[PVP (SIN IVA)]]*0.4)</f>
        <v>24.384087673124249</v>
      </c>
      <c r="J1246" s="951" t="s">
        <v>6702</v>
      </c>
      <c r="K1246" s="951" t="s">
        <v>10777</v>
      </c>
      <c r="L1246" s="951" t="s">
        <v>10778</v>
      </c>
      <c r="M1246" s="955" t="s">
        <v>6554</v>
      </c>
    </row>
    <row r="1247" spans="1:13" ht="15" customHeight="1">
      <c r="A1247" s="948" t="s">
        <v>2458</v>
      </c>
      <c r="B1247" s="949">
        <v>8435596604936</v>
      </c>
      <c r="C1247" s="950"/>
      <c r="D1247" s="950"/>
      <c r="E1247" s="951" t="s">
        <v>2457</v>
      </c>
      <c r="F1247" s="952" t="s">
        <v>4137</v>
      </c>
      <c r="G1247" s="953" t="s">
        <v>5712</v>
      </c>
      <c r="H1247" s="954">
        <v>236.63827048185038</v>
      </c>
      <c r="I1247" s="954">
        <f>Tabla1[[#This Row],[PVP (SIN IVA)]]-(Tabla1[[#This Row],[PVP (SIN IVA)]]*0.4)</f>
        <v>141.98296228911022</v>
      </c>
      <c r="J1247" s="951" t="s">
        <v>6589</v>
      </c>
      <c r="K1247" s="951" t="s">
        <v>10779</v>
      </c>
      <c r="L1247" s="951" t="s">
        <v>10780</v>
      </c>
      <c r="M1247" s="955" t="s">
        <v>6554</v>
      </c>
    </row>
    <row r="1248" spans="1:13" ht="15" customHeight="1">
      <c r="A1248" s="957" t="s">
        <v>10781</v>
      </c>
      <c r="B1248" s="958" t="s">
        <v>10782</v>
      </c>
      <c r="C1248" s="959"/>
      <c r="D1248" s="959"/>
      <c r="E1248" s="951" t="s">
        <v>10783</v>
      </c>
      <c r="F1248" s="952" t="s">
        <v>10784</v>
      </c>
      <c r="G1248" s="953" t="s">
        <v>5712</v>
      </c>
      <c r="H1248" s="954">
        <v>6.3500000000000001E-2</v>
      </c>
      <c r="I1248" s="954">
        <f>Tabla1[[#This Row],[PVP (SIN IVA)]]-(Tabla1[[#This Row],[PVP (SIN IVA)]]*0.4)</f>
        <v>3.8099999999999995E-2</v>
      </c>
      <c r="J1248" s="951" t="s">
        <v>6567</v>
      </c>
      <c r="K1248" s="951" t="str">
        <f>_xlfn.CONCAT(A1248,F1248,J1248,)</f>
        <v>5532121-Q0001Etiqueta adhesiva del orificio del procesoT1/T2</v>
      </c>
      <c r="L1248" s="951"/>
      <c r="M1248" s="955" t="s">
        <v>6554</v>
      </c>
    </row>
    <row r="1249" spans="1:13" ht="15" customHeight="1">
      <c r="A1249" s="957" t="s">
        <v>10785</v>
      </c>
      <c r="B1249" s="958" t="s">
        <v>10786</v>
      </c>
      <c r="C1249" s="959"/>
      <c r="D1249" s="959"/>
      <c r="E1249" s="951" t="s">
        <v>10783</v>
      </c>
      <c r="F1249" s="952" t="s">
        <v>10784</v>
      </c>
      <c r="G1249" s="953" t="s">
        <v>5712</v>
      </c>
      <c r="H1249" s="954">
        <v>0.22225</v>
      </c>
      <c r="I1249" s="954">
        <f>Tabla1[[#This Row],[PVP (SIN IVA)]]-(Tabla1[[#This Row],[PVP (SIN IVA)]]*0.4)</f>
        <v>0.13335</v>
      </c>
      <c r="J1249" s="951" t="s">
        <v>6567</v>
      </c>
      <c r="K1249" s="951" t="str">
        <f>_xlfn.CONCAT(A1249,F1249,J1249,)</f>
        <v>5532123-Q0004Etiqueta adhesiva del orificio del procesoT1/T2</v>
      </c>
      <c r="L1249" s="951"/>
      <c r="M1249" s="955" t="s">
        <v>6554</v>
      </c>
    </row>
    <row r="1250" spans="1:13" ht="15" customHeight="1">
      <c r="A1250" s="948" t="s">
        <v>10787</v>
      </c>
      <c r="B1250" s="949">
        <v>8435596625658</v>
      </c>
      <c r="C1250" s="950"/>
      <c r="D1250" s="950"/>
      <c r="E1250" s="951" t="s">
        <v>3079</v>
      </c>
      <c r="F1250" s="952" t="s">
        <v>10788</v>
      </c>
      <c r="G1250" s="953" t="s">
        <v>5712</v>
      </c>
      <c r="H1250" s="954">
        <v>0.13599143361048122</v>
      </c>
      <c r="I1250" s="954">
        <f>Tabla1[[#This Row],[PVP (SIN IVA)]]-(Tabla1[[#This Row],[PVP (SIN IVA)]]*0.4)</f>
        <v>8.1594860166288724E-2</v>
      </c>
      <c r="J1250" s="951" t="s">
        <v>1938</v>
      </c>
      <c r="K1250" s="951" t="s">
        <v>10789</v>
      </c>
      <c r="L1250" s="951" t="s">
        <v>10790</v>
      </c>
      <c r="M1250" s="955" t="s">
        <v>6554</v>
      </c>
    </row>
    <row r="1251" spans="1:13" ht="15" customHeight="1">
      <c r="A1251" s="948" t="s">
        <v>10791</v>
      </c>
      <c r="B1251" s="949">
        <v>8435596625634</v>
      </c>
      <c r="C1251" s="950"/>
      <c r="D1251" s="950"/>
      <c r="E1251" s="951" t="s">
        <v>3083</v>
      </c>
      <c r="F1251" s="952" t="s">
        <v>4367</v>
      </c>
      <c r="G1251" s="953" t="s">
        <v>5712</v>
      </c>
      <c r="H1251" s="954">
        <v>0.33597883597883599</v>
      </c>
      <c r="I1251" s="954">
        <f>Tabla1[[#This Row],[PVP (SIN IVA)]]-(Tabla1[[#This Row],[PVP (SIN IVA)]]*0.4)</f>
        <v>0.20158730158730159</v>
      </c>
      <c r="J1251" s="951" t="s">
        <v>1938</v>
      </c>
      <c r="K1251" s="951" t="s">
        <v>10792</v>
      </c>
      <c r="L1251" s="951" t="s">
        <v>10793</v>
      </c>
      <c r="M1251" s="955" t="s">
        <v>6554</v>
      </c>
    </row>
    <row r="1252" spans="1:13" ht="15" customHeight="1">
      <c r="A1252" s="948" t="s">
        <v>2192</v>
      </c>
      <c r="B1252" s="949">
        <v>8435596606473</v>
      </c>
      <c r="C1252" s="950"/>
      <c r="D1252" s="950"/>
      <c r="E1252" s="951" t="s">
        <v>2191</v>
      </c>
      <c r="F1252" s="952" t="s">
        <v>4351</v>
      </c>
      <c r="G1252" s="953" t="s">
        <v>5712</v>
      </c>
      <c r="H1252" s="954">
        <v>0.77113241098148078</v>
      </c>
      <c r="I1252" s="954">
        <f>Tabla1[[#This Row],[PVP (SIN IVA)]]-(Tabla1[[#This Row],[PVP (SIN IVA)]]*0.4)</f>
        <v>0.46267944658888843</v>
      </c>
      <c r="J1252" s="951" t="s">
        <v>6589</v>
      </c>
      <c r="K1252" s="951" t="s">
        <v>10794</v>
      </c>
      <c r="L1252" s="951" t="s">
        <v>10795</v>
      </c>
      <c r="M1252" s="955" t="s">
        <v>6554</v>
      </c>
    </row>
    <row r="1253" spans="1:13" ht="15" customHeight="1">
      <c r="A1253" s="948" t="s">
        <v>2146</v>
      </c>
      <c r="B1253" s="949">
        <v>8435596608415</v>
      </c>
      <c r="C1253" s="950"/>
      <c r="D1253" s="950"/>
      <c r="E1253" s="951" t="s">
        <v>2145</v>
      </c>
      <c r="F1253" s="952" t="s">
        <v>5045</v>
      </c>
      <c r="G1253" s="953" t="s">
        <v>5712</v>
      </c>
      <c r="H1253" s="954">
        <v>0.91801477497795414</v>
      </c>
      <c r="I1253" s="954">
        <f>Tabla1[[#This Row],[PVP (SIN IVA)]]-(Tabla1[[#This Row],[PVP (SIN IVA)]]*0.4)</f>
        <v>0.5508088649867724</v>
      </c>
      <c r="J1253" s="951" t="s">
        <v>6560</v>
      </c>
      <c r="K1253" s="951" t="s">
        <v>10796</v>
      </c>
      <c r="L1253" s="951" t="s">
        <v>10797</v>
      </c>
      <c r="M1253" s="955" t="s">
        <v>6554</v>
      </c>
    </row>
    <row r="1254" spans="1:13" ht="15" customHeight="1">
      <c r="A1254" s="948" t="s">
        <v>3006</v>
      </c>
      <c r="B1254" s="949">
        <v>8435596606541</v>
      </c>
      <c r="C1254" s="950"/>
      <c r="D1254" s="950"/>
      <c r="E1254" s="951" t="s">
        <v>4361</v>
      </c>
      <c r="F1254" s="952" t="s">
        <v>4353</v>
      </c>
      <c r="G1254" s="953" t="s">
        <v>5712</v>
      </c>
      <c r="H1254" s="954">
        <v>0.77113241098148078</v>
      </c>
      <c r="I1254" s="954">
        <f>Tabla1[[#This Row],[PVP (SIN IVA)]]-(Tabla1[[#This Row],[PVP (SIN IVA)]]*0.4)</f>
        <v>0.46267944658888843</v>
      </c>
      <c r="J1254" s="951" t="s">
        <v>6702</v>
      </c>
      <c r="K1254" s="951" t="s">
        <v>10798</v>
      </c>
      <c r="L1254" s="951" t="s">
        <v>10799</v>
      </c>
      <c r="M1254" s="955" t="s">
        <v>6554</v>
      </c>
    </row>
    <row r="1255" spans="1:13" ht="15" customHeight="1">
      <c r="A1255" s="948" t="s">
        <v>2190</v>
      </c>
      <c r="B1255" s="949">
        <v>8435596606480</v>
      </c>
      <c r="C1255" s="950"/>
      <c r="D1255" s="950"/>
      <c r="E1255" s="951" t="s">
        <v>4352</v>
      </c>
      <c r="F1255" s="952" t="s">
        <v>4353</v>
      </c>
      <c r="G1255" s="953" t="s">
        <v>5712</v>
      </c>
      <c r="H1255" s="954">
        <v>0.77113241098148078</v>
      </c>
      <c r="I1255" s="954">
        <f>Tabla1[[#This Row],[PVP (SIN IVA)]]-(Tabla1[[#This Row],[PVP (SIN IVA)]]*0.4)</f>
        <v>0.46267944658888843</v>
      </c>
      <c r="J1255" s="951" t="s">
        <v>6589</v>
      </c>
      <c r="K1255" s="951" t="s">
        <v>10800</v>
      </c>
      <c r="L1255" s="951" t="s">
        <v>10801</v>
      </c>
      <c r="M1255" s="955" t="s">
        <v>6554</v>
      </c>
    </row>
    <row r="1256" spans="1:13" ht="15" customHeight="1">
      <c r="A1256" s="948" t="s">
        <v>2175</v>
      </c>
      <c r="B1256" s="949">
        <v>8435596606572</v>
      </c>
      <c r="C1256" s="950"/>
      <c r="D1256" s="950"/>
      <c r="E1256" s="951" t="s">
        <v>2174</v>
      </c>
      <c r="F1256" s="952" t="s">
        <v>4364</v>
      </c>
      <c r="G1256" s="953" t="s">
        <v>5712</v>
      </c>
      <c r="H1256" s="954">
        <v>0.41769672261496776</v>
      </c>
      <c r="I1256" s="954">
        <f>Tabla1[[#This Row],[PVP (SIN IVA)]]-(Tabla1[[#This Row],[PVP (SIN IVA)]]*0.4)</f>
        <v>0.25061803356898066</v>
      </c>
      <c r="J1256" s="951" t="s">
        <v>6589</v>
      </c>
      <c r="K1256" s="951" t="s">
        <v>10802</v>
      </c>
      <c r="L1256" s="951" t="s">
        <v>10803</v>
      </c>
      <c r="M1256" s="955" t="s">
        <v>6554</v>
      </c>
    </row>
    <row r="1257" spans="1:13" ht="15" customHeight="1">
      <c r="A1257" s="948" t="s">
        <v>2181</v>
      </c>
      <c r="B1257" s="949">
        <v>8435596606534</v>
      </c>
      <c r="C1257" s="950"/>
      <c r="D1257" s="950"/>
      <c r="E1257" s="951" t="s">
        <v>2180</v>
      </c>
      <c r="F1257" s="952" t="s">
        <v>4360</v>
      </c>
      <c r="G1257" s="953" t="s">
        <v>5712</v>
      </c>
      <c r="H1257" s="954">
        <v>0.4819577568634259</v>
      </c>
      <c r="I1257" s="954">
        <f>Tabla1[[#This Row],[PVP (SIN IVA)]]-(Tabla1[[#This Row],[PVP (SIN IVA)]]*0.4)</f>
        <v>0.28917465411805554</v>
      </c>
      <c r="J1257" s="951" t="s">
        <v>6589</v>
      </c>
      <c r="K1257" s="951" t="s">
        <v>10804</v>
      </c>
      <c r="L1257" s="951" t="s">
        <v>10805</v>
      </c>
      <c r="M1257" s="955" t="s">
        <v>6554</v>
      </c>
    </row>
    <row r="1258" spans="1:13" ht="15" customHeight="1">
      <c r="A1258" s="957" t="s">
        <v>10806</v>
      </c>
      <c r="B1258" s="958" t="s">
        <v>10807</v>
      </c>
      <c r="C1258" s="959"/>
      <c r="D1258" s="959"/>
      <c r="E1258" s="951" t="s">
        <v>10808</v>
      </c>
      <c r="F1258" s="952" t="s">
        <v>10809</v>
      </c>
      <c r="G1258" s="953" t="s">
        <v>5712</v>
      </c>
      <c r="H1258" s="954">
        <v>0.34924999999999995</v>
      </c>
      <c r="I1258" s="954">
        <f>Tabla1[[#This Row],[PVP (SIN IVA)]]-(Tabla1[[#This Row],[PVP (SIN IVA)]]*0.4)</f>
        <v>0.20954999999999996</v>
      </c>
      <c r="J1258" s="951" t="s">
        <v>6567</v>
      </c>
      <c r="K1258" s="951" t="str">
        <f>_xlfn.CONCAT(A1258,F1258,J1258,)</f>
        <v>3921112-Q0004Etiqueta de llenado de refrigeranteT1/T2</v>
      </c>
      <c r="L1258" s="951"/>
      <c r="M1258" s="955" t="s">
        <v>6554</v>
      </c>
    </row>
    <row r="1259" spans="1:13" ht="15" customHeight="1">
      <c r="A1259" s="948" t="s">
        <v>10810</v>
      </c>
      <c r="B1259" s="949">
        <v>8435596625191</v>
      </c>
      <c r="C1259" s="950" t="s">
        <v>3292</v>
      </c>
      <c r="D1259" s="950"/>
      <c r="E1259" s="951" t="e">
        <v>#NAME?</v>
      </c>
      <c r="F1259" s="952" t="s">
        <v>10811</v>
      </c>
      <c r="G1259" s="953" t="s">
        <v>5712</v>
      </c>
      <c r="H1259" s="954">
        <v>7.2665070672713536</v>
      </c>
      <c r="I1259" s="954">
        <f>Tabla1[[#This Row],[PVP (SIN IVA)]]-(Tabla1[[#This Row],[PVP (SIN IVA)]]*0.4)</f>
        <v>4.3599042403628125</v>
      </c>
      <c r="J1259" s="951" t="s">
        <v>1938</v>
      </c>
      <c r="K1259" s="951" t="s">
        <v>10812</v>
      </c>
      <c r="L1259" s="951" t="e">
        <v>#NAME?</v>
      </c>
      <c r="M1259" s="955" t="s">
        <v>6554</v>
      </c>
    </row>
    <row r="1260" spans="1:13" ht="15" customHeight="1">
      <c r="A1260" s="948" t="s">
        <v>10813</v>
      </c>
      <c r="B1260" s="949">
        <v>8435596625627</v>
      </c>
      <c r="C1260" s="950"/>
      <c r="D1260" s="950"/>
      <c r="E1260" s="951" t="s">
        <v>3085</v>
      </c>
      <c r="F1260" s="952" t="s">
        <v>10814</v>
      </c>
      <c r="G1260" s="953" t="s">
        <v>5712</v>
      </c>
      <c r="H1260" s="954">
        <v>0.39197530864197533</v>
      </c>
      <c r="I1260" s="954">
        <f>Tabla1[[#This Row],[PVP (SIN IVA)]]-(Tabla1[[#This Row],[PVP (SIN IVA)]]*0.4)</f>
        <v>0.23518518518518519</v>
      </c>
      <c r="J1260" s="951" t="s">
        <v>1938</v>
      </c>
      <c r="K1260" s="951" t="s">
        <v>10815</v>
      </c>
      <c r="L1260" s="951" t="s">
        <v>10816</v>
      </c>
      <c r="M1260" s="955" t="s">
        <v>6554</v>
      </c>
    </row>
    <row r="1261" spans="1:13" ht="15" customHeight="1">
      <c r="A1261" s="957" t="s">
        <v>10817</v>
      </c>
      <c r="B1261" s="958" t="s">
        <v>10818</v>
      </c>
      <c r="C1261" s="959"/>
      <c r="D1261" s="959"/>
      <c r="E1261" s="951" t="s">
        <v>3085</v>
      </c>
      <c r="F1261" s="952" t="s">
        <v>10819</v>
      </c>
      <c r="G1261" s="953" t="s">
        <v>5712</v>
      </c>
      <c r="H1261" s="954">
        <v>0.34924999999999995</v>
      </c>
      <c r="I1261" s="954">
        <f>Tabla1[[#This Row],[PVP (SIN IVA)]]-(Tabla1[[#This Row],[PVP (SIN IVA)]]*0.4)</f>
        <v>0.20954999999999996</v>
      </c>
      <c r="J1261" s="951" t="s">
        <v>6567</v>
      </c>
      <c r="K1261" s="951" t="str">
        <f>_xlfn.CONCAT(A1261,F1261,J1261,)</f>
        <v>3921109-Q0006Etiqueta de presión de neumáticosT1/T2</v>
      </c>
      <c r="L1261" s="951"/>
      <c r="M1261" s="955" t="s">
        <v>6554</v>
      </c>
    </row>
    <row r="1262" spans="1:13" ht="15" customHeight="1">
      <c r="A1262" s="948" t="s">
        <v>10820</v>
      </c>
      <c r="B1262" s="949">
        <v>8435596625641</v>
      </c>
      <c r="C1262" s="950"/>
      <c r="D1262" s="950"/>
      <c r="E1262" s="951" t="s">
        <v>3081</v>
      </c>
      <c r="F1262" s="952" t="s">
        <v>10821</v>
      </c>
      <c r="G1262" s="953" t="s">
        <v>5712</v>
      </c>
      <c r="H1262" s="954">
        <v>0.33597883597883599</v>
      </c>
      <c r="I1262" s="954">
        <f>Tabla1[[#This Row],[PVP (SIN IVA)]]-(Tabla1[[#This Row],[PVP (SIN IVA)]]*0.4)</f>
        <v>0.20158730158730159</v>
      </c>
      <c r="J1262" s="951" t="s">
        <v>1938</v>
      </c>
      <c r="K1262" s="951" t="s">
        <v>10822</v>
      </c>
      <c r="L1262" s="951" t="s">
        <v>10823</v>
      </c>
      <c r="M1262" s="955" t="s">
        <v>6554</v>
      </c>
    </row>
    <row r="1263" spans="1:13" ht="15" customHeight="1">
      <c r="A1263" s="948" t="s">
        <v>2188</v>
      </c>
      <c r="B1263" s="949">
        <v>8435596606497</v>
      </c>
      <c r="C1263" s="950"/>
      <c r="D1263" s="950"/>
      <c r="E1263" s="951" t="s">
        <v>2187</v>
      </c>
      <c r="F1263" s="952" t="s">
        <v>4354</v>
      </c>
      <c r="G1263" s="953" t="s">
        <v>5712</v>
      </c>
      <c r="H1263" s="954">
        <v>0.77113241098148078</v>
      </c>
      <c r="I1263" s="954">
        <f>Tabla1[[#This Row],[PVP (SIN IVA)]]-(Tabla1[[#This Row],[PVP (SIN IVA)]]*0.4)</f>
        <v>0.46267944658888843</v>
      </c>
      <c r="J1263" s="951" t="s">
        <v>6589</v>
      </c>
      <c r="K1263" s="951" t="s">
        <v>10824</v>
      </c>
      <c r="L1263" s="951" t="s">
        <v>10825</v>
      </c>
      <c r="M1263" s="955" t="s">
        <v>6554</v>
      </c>
    </row>
    <row r="1264" spans="1:13" ht="15" customHeight="1">
      <c r="A1264" s="948" t="s">
        <v>10826</v>
      </c>
      <c r="B1264" s="949">
        <v>8435596625610</v>
      </c>
      <c r="C1264" s="950"/>
      <c r="D1264" s="950"/>
      <c r="E1264" s="951" t="s">
        <v>3087</v>
      </c>
      <c r="F1264" s="952" t="s">
        <v>10827</v>
      </c>
      <c r="G1264" s="953" t="s">
        <v>5712</v>
      </c>
      <c r="H1264" s="954">
        <v>0.39197530864197533</v>
      </c>
      <c r="I1264" s="954">
        <f>Tabla1[[#This Row],[PVP (SIN IVA)]]-(Tabla1[[#This Row],[PVP (SIN IVA)]]*0.4)</f>
        <v>0.23518518518518519</v>
      </c>
      <c r="J1264" s="951" t="s">
        <v>1938</v>
      </c>
      <c r="K1264" s="951" t="s">
        <v>10828</v>
      </c>
      <c r="L1264" s="951" t="s">
        <v>10829</v>
      </c>
      <c r="M1264" s="955" t="s">
        <v>6554</v>
      </c>
    </row>
    <row r="1265" spans="1:13" ht="15" customHeight="1">
      <c r="A1265" s="948" t="s">
        <v>2154</v>
      </c>
      <c r="B1265" s="949">
        <v>8435596606695</v>
      </c>
      <c r="C1265" s="950"/>
      <c r="D1265" s="950"/>
      <c r="E1265" s="951" t="s">
        <v>2153</v>
      </c>
      <c r="F1265" s="952" t="s">
        <v>4380</v>
      </c>
      <c r="G1265" s="953" t="s">
        <v>5712</v>
      </c>
      <c r="H1265" s="954">
        <v>37.978271240837991</v>
      </c>
      <c r="I1265" s="954">
        <f>Tabla1[[#This Row],[PVP (SIN IVA)]]-(Tabla1[[#This Row],[PVP (SIN IVA)]]*0.4)</f>
        <v>22.786962744502794</v>
      </c>
      <c r="J1265" s="951" t="s">
        <v>6589</v>
      </c>
      <c r="K1265" s="951" t="s">
        <v>10830</v>
      </c>
      <c r="L1265" s="951" t="s">
        <v>10831</v>
      </c>
      <c r="M1265" s="955" t="s">
        <v>6554</v>
      </c>
    </row>
    <row r="1266" spans="1:13" ht="15" customHeight="1">
      <c r="A1266" s="957" t="s">
        <v>10832</v>
      </c>
      <c r="B1266" s="958" t="s">
        <v>10833</v>
      </c>
      <c r="C1266" s="959"/>
      <c r="D1266" s="959"/>
      <c r="E1266" s="951" t="s">
        <v>2153</v>
      </c>
      <c r="F1266" s="952" t="s">
        <v>5043</v>
      </c>
      <c r="G1266" s="953" t="s">
        <v>5712</v>
      </c>
      <c r="H1266" s="954">
        <v>22.097999999999999</v>
      </c>
      <c r="I1266" s="954">
        <f>Tabla1[[#This Row],[PVP (SIN IVA)]]-(Tabla1[[#This Row],[PVP (SIN IVA)]]*0.4)</f>
        <v>13.258799999999999</v>
      </c>
      <c r="J1266" s="960" t="s">
        <v>6567</v>
      </c>
      <c r="K1266" s="951" t="str">
        <f>_xlfn.CONCAT(A1266,F1266,J1266,)</f>
        <v>3910030-Q0001Extintor de incendiosT1/T2</v>
      </c>
      <c r="L1266" s="951"/>
      <c r="M1266" s="955" t="s">
        <v>6554</v>
      </c>
    </row>
    <row r="1267" spans="1:13" ht="15" customHeight="1">
      <c r="A1267" s="948" t="s">
        <v>10834</v>
      </c>
      <c r="B1267" s="949">
        <v>8435596609290</v>
      </c>
      <c r="C1267" s="950"/>
      <c r="D1267" s="950"/>
      <c r="E1267" s="951" t="s">
        <v>10835</v>
      </c>
      <c r="F1267" s="952" t="s">
        <v>10836</v>
      </c>
      <c r="G1267" s="953" t="s">
        <v>5712</v>
      </c>
      <c r="H1267" s="954">
        <v>329.18400000000003</v>
      </c>
      <c r="I1267" s="954">
        <f>Tabla1[[#This Row],[PVP (SIN IVA)]]-(Tabla1[[#This Row],[PVP (SIN IVA)]]*0.4)</f>
        <v>197.5104</v>
      </c>
      <c r="J1267" s="951" t="s">
        <v>1936</v>
      </c>
      <c r="K1267" s="951" t="s">
        <v>10837</v>
      </c>
      <c r="L1267" s="951" t="s">
        <v>10838</v>
      </c>
      <c r="M1267" s="955" t="s">
        <v>6554</v>
      </c>
    </row>
    <row r="1268" spans="1:13" ht="15" customHeight="1">
      <c r="A1268" s="948" t="s">
        <v>10839</v>
      </c>
      <c r="B1268" s="949">
        <v>8435596609283</v>
      </c>
      <c r="C1268" s="950"/>
      <c r="D1268" s="950"/>
      <c r="E1268" s="951" t="s">
        <v>10835</v>
      </c>
      <c r="F1268" s="952" t="s">
        <v>10836</v>
      </c>
      <c r="G1268" s="953" t="s">
        <v>5712</v>
      </c>
      <c r="H1268" s="954">
        <v>329.18400000000003</v>
      </c>
      <c r="I1268" s="954">
        <f>Tabla1[[#This Row],[PVP (SIN IVA)]]-(Tabla1[[#This Row],[PVP (SIN IVA)]]*0.4)</f>
        <v>197.5104</v>
      </c>
      <c r="J1268" s="951" t="s">
        <v>1936</v>
      </c>
      <c r="K1268" s="951" t="s">
        <v>10840</v>
      </c>
      <c r="L1268" s="951" t="s">
        <v>10841</v>
      </c>
      <c r="M1268" s="955" t="s">
        <v>6554</v>
      </c>
    </row>
    <row r="1269" spans="1:13" ht="15" customHeight="1">
      <c r="A1269" s="948" t="s">
        <v>10842</v>
      </c>
      <c r="B1269" s="949">
        <v>8435596609269</v>
      </c>
      <c r="C1269" s="950"/>
      <c r="D1269" s="950"/>
      <c r="E1269" s="951" t="s">
        <v>10835</v>
      </c>
      <c r="F1269" s="952" t="s">
        <v>10836</v>
      </c>
      <c r="G1269" s="953" t="s">
        <v>5712</v>
      </c>
      <c r="H1269" s="954">
        <v>329.18400000000003</v>
      </c>
      <c r="I1269" s="954">
        <f>Tabla1[[#This Row],[PVP (SIN IVA)]]-(Tabla1[[#This Row],[PVP (SIN IVA)]]*0.4)</f>
        <v>197.5104</v>
      </c>
      <c r="J1269" s="951" t="s">
        <v>1936</v>
      </c>
      <c r="K1269" s="951" t="s">
        <v>10843</v>
      </c>
      <c r="L1269" s="951" t="s">
        <v>10844</v>
      </c>
      <c r="M1269" s="955" t="s">
        <v>6554</v>
      </c>
    </row>
    <row r="1270" spans="1:13" ht="15" customHeight="1">
      <c r="A1270" s="948" t="s">
        <v>4485</v>
      </c>
      <c r="B1270" s="949">
        <v>8435596609276</v>
      </c>
      <c r="C1270" s="950"/>
      <c r="D1270" s="950"/>
      <c r="E1270" s="951" t="s">
        <v>10835</v>
      </c>
      <c r="F1270" s="952" t="s">
        <v>10836</v>
      </c>
      <c r="G1270" s="953" t="s">
        <v>5712</v>
      </c>
      <c r="H1270" s="954">
        <v>314.9945298522</v>
      </c>
      <c r="I1270" s="954">
        <f>Tabla1[[#This Row],[PVP (SIN IVA)]]-(Tabla1[[#This Row],[PVP (SIN IVA)]]*0.4)</f>
        <v>188.99671791131999</v>
      </c>
      <c r="J1270" s="951" t="s">
        <v>1936</v>
      </c>
      <c r="K1270" s="951" t="s">
        <v>10845</v>
      </c>
      <c r="L1270" s="951" t="s">
        <v>10846</v>
      </c>
      <c r="M1270" s="955" t="s">
        <v>6554</v>
      </c>
    </row>
    <row r="1271" spans="1:13" ht="15" customHeight="1">
      <c r="A1271" s="948" t="s">
        <v>10847</v>
      </c>
      <c r="B1271" s="949">
        <v>8435596609252</v>
      </c>
      <c r="C1271" s="950"/>
      <c r="D1271" s="950"/>
      <c r="E1271" s="951" t="s">
        <v>10848</v>
      </c>
      <c r="F1271" s="952" t="s">
        <v>10849</v>
      </c>
      <c r="G1271" s="953" t="s">
        <v>5712</v>
      </c>
      <c r="H1271" s="954">
        <v>329.18400000000003</v>
      </c>
      <c r="I1271" s="954">
        <f>Tabla1[[#This Row],[PVP (SIN IVA)]]-(Tabla1[[#This Row],[PVP (SIN IVA)]]*0.4)</f>
        <v>197.5104</v>
      </c>
      <c r="J1271" s="951" t="s">
        <v>1936</v>
      </c>
      <c r="K1271" s="951" t="s">
        <v>10850</v>
      </c>
      <c r="L1271" s="951" t="s">
        <v>10851</v>
      </c>
      <c r="M1271" s="955" t="s">
        <v>6554</v>
      </c>
    </row>
    <row r="1272" spans="1:13" ht="15" customHeight="1">
      <c r="A1272" s="948" t="s">
        <v>10852</v>
      </c>
      <c r="B1272" s="949">
        <v>8435596609245</v>
      </c>
      <c r="C1272" s="950"/>
      <c r="D1272" s="950"/>
      <c r="E1272" s="951" t="s">
        <v>10848</v>
      </c>
      <c r="F1272" s="952" t="s">
        <v>10849</v>
      </c>
      <c r="G1272" s="953" t="s">
        <v>5712</v>
      </c>
      <c r="H1272" s="954">
        <v>329.18400000000003</v>
      </c>
      <c r="I1272" s="954">
        <f>Tabla1[[#This Row],[PVP (SIN IVA)]]-(Tabla1[[#This Row],[PVP (SIN IVA)]]*0.4)</f>
        <v>197.5104</v>
      </c>
      <c r="J1272" s="951" t="s">
        <v>1936</v>
      </c>
      <c r="K1272" s="951" t="s">
        <v>10853</v>
      </c>
      <c r="L1272" s="951" t="s">
        <v>10854</v>
      </c>
      <c r="M1272" s="955" t="s">
        <v>6554</v>
      </c>
    </row>
    <row r="1273" spans="1:13" ht="15" customHeight="1">
      <c r="A1273" s="948" t="s">
        <v>10855</v>
      </c>
      <c r="B1273" s="949">
        <v>8435596609221</v>
      </c>
      <c r="C1273" s="950"/>
      <c r="D1273" s="950"/>
      <c r="E1273" s="951" t="s">
        <v>10848</v>
      </c>
      <c r="F1273" s="952" t="s">
        <v>10849</v>
      </c>
      <c r="G1273" s="953" t="s">
        <v>5712</v>
      </c>
      <c r="H1273" s="954">
        <v>329.18400000000003</v>
      </c>
      <c r="I1273" s="954">
        <f>Tabla1[[#This Row],[PVP (SIN IVA)]]-(Tabla1[[#This Row],[PVP (SIN IVA)]]*0.4)</f>
        <v>197.5104</v>
      </c>
      <c r="J1273" s="951" t="s">
        <v>1936</v>
      </c>
      <c r="K1273" s="951" t="s">
        <v>10856</v>
      </c>
      <c r="L1273" s="951" t="s">
        <v>10857</v>
      </c>
      <c r="M1273" s="955" t="s">
        <v>6554</v>
      </c>
    </row>
    <row r="1274" spans="1:13" ht="15" customHeight="1">
      <c r="A1274" s="948" t="s">
        <v>4486</v>
      </c>
      <c r="B1274" s="949">
        <v>8435596609238</v>
      </c>
      <c r="C1274" s="950"/>
      <c r="D1274" s="950"/>
      <c r="E1274" s="951" t="s">
        <v>10848</v>
      </c>
      <c r="F1274" s="952" t="s">
        <v>10849</v>
      </c>
      <c r="G1274" s="953" t="s">
        <v>5712</v>
      </c>
      <c r="H1274" s="954">
        <v>314.9945298522</v>
      </c>
      <c r="I1274" s="954">
        <f>Tabla1[[#This Row],[PVP (SIN IVA)]]-(Tabla1[[#This Row],[PVP (SIN IVA)]]*0.4)</f>
        <v>188.99671791131999</v>
      </c>
      <c r="J1274" s="951" t="s">
        <v>1936</v>
      </c>
      <c r="K1274" s="951" t="s">
        <v>10858</v>
      </c>
      <c r="L1274" s="951" t="s">
        <v>10859</v>
      </c>
      <c r="M1274" s="955" t="s">
        <v>6554</v>
      </c>
    </row>
    <row r="1275" spans="1:13" ht="15" customHeight="1">
      <c r="A1275" s="948" t="s">
        <v>10860</v>
      </c>
      <c r="B1275" s="949">
        <v>8435596610296</v>
      </c>
      <c r="C1275" s="950"/>
      <c r="D1275" s="950"/>
      <c r="E1275" s="951" t="s">
        <v>3597</v>
      </c>
      <c r="F1275" s="952" t="s">
        <v>10861</v>
      </c>
      <c r="G1275" s="953" t="s">
        <v>5712</v>
      </c>
      <c r="H1275" s="954">
        <v>171.45</v>
      </c>
      <c r="I1275" s="954">
        <f>Tabla1[[#This Row],[PVP (SIN IVA)]]-(Tabla1[[#This Row],[PVP (SIN IVA)]]*0.4)</f>
        <v>102.86999999999999</v>
      </c>
      <c r="J1275" s="951" t="s">
        <v>1936</v>
      </c>
      <c r="K1275" s="951" t="s">
        <v>10862</v>
      </c>
      <c r="L1275" s="951" t="s">
        <v>10863</v>
      </c>
      <c r="M1275" s="955" t="s">
        <v>6554</v>
      </c>
    </row>
    <row r="1276" spans="1:13" ht="15" customHeight="1">
      <c r="A1276" s="948" t="s">
        <v>4727</v>
      </c>
      <c r="B1276" s="949">
        <v>8435596610579</v>
      </c>
      <c r="C1276" s="950"/>
      <c r="D1276" s="950"/>
      <c r="E1276" s="951" t="s">
        <v>10864</v>
      </c>
      <c r="F1276" s="952" t="s">
        <v>10865</v>
      </c>
      <c r="G1276" s="953" t="s">
        <v>5712</v>
      </c>
      <c r="H1276" s="954">
        <v>92.444046804449997</v>
      </c>
      <c r="I1276" s="954">
        <f>Tabla1[[#This Row],[PVP (SIN IVA)]]-(Tabla1[[#This Row],[PVP (SIN IVA)]]*0.4)</f>
        <v>55.466428082669999</v>
      </c>
      <c r="J1276" s="951" t="s">
        <v>1936</v>
      </c>
      <c r="K1276" s="951" t="s">
        <v>10866</v>
      </c>
      <c r="L1276" s="951" t="s">
        <v>10867</v>
      </c>
      <c r="M1276" s="955" t="s">
        <v>6554</v>
      </c>
    </row>
    <row r="1277" spans="1:13" ht="15" customHeight="1">
      <c r="A1277" s="957" t="s">
        <v>10868</v>
      </c>
      <c r="B1277" s="958" t="s">
        <v>10869</v>
      </c>
      <c r="C1277" s="959"/>
      <c r="D1277" s="959"/>
      <c r="E1277" s="951" t="s">
        <v>10870</v>
      </c>
      <c r="F1277" s="952" t="s">
        <v>10871</v>
      </c>
      <c r="G1277" s="953" t="s">
        <v>5712</v>
      </c>
      <c r="H1277" s="954">
        <v>366.55374999999998</v>
      </c>
      <c r="I1277" s="954">
        <f>Tabla1[[#This Row],[PVP (SIN IVA)]]-(Tabla1[[#This Row],[PVP (SIN IVA)]]*0.4)</f>
        <v>219.93224999999998</v>
      </c>
      <c r="J1277" s="960" t="s">
        <v>6567</v>
      </c>
      <c r="K1277" s="951" t="str">
        <f>_xlfn.CONCAT(A1277,F1277,J1277,)</f>
        <v>4121200A1-Q0001faro derechoT1/T2</v>
      </c>
      <c r="L1277" s="951"/>
      <c r="M1277" s="955" t="s">
        <v>6554</v>
      </c>
    </row>
    <row r="1278" spans="1:13" ht="15" customHeight="1">
      <c r="A1278" s="961" t="s">
        <v>10872</v>
      </c>
      <c r="B1278" s="949"/>
      <c r="C1278" s="953"/>
      <c r="D1278" s="962"/>
      <c r="E1278" s="951"/>
      <c r="F1278" s="952" t="s">
        <v>10873</v>
      </c>
      <c r="G1278" s="953" t="s">
        <v>5712</v>
      </c>
      <c r="H1278" s="954">
        <v>207.70850000000002</v>
      </c>
      <c r="I1278" s="954">
        <f>Tabla1[[#This Row],[PVP (SIN IVA)]]-(Tabla1[[#This Row],[PVP (SIN IVA)]]*0.4)</f>
        <v>124.6251</v>
      </c>
      <c r="J1278" s="951" t="s">
        <v>6666</v>
      </c>
      <c r="K1278" s="951" t="str">
        <f>CONCATENATE(Precios!$A1997,Precios!$F1997,Precios!$J1997)</f>
        <v>0C10269PEGATINA PRECAUCIÓN CARGA MÁXEezonE3</v>
      </c>
      <c r="L1278" s="951"/>
      <c r="M1278" s="955" t="s">
        <v>6554</v>
      </c>
    </row>
    <row r="1279" spans="1:13" ht="15" customHeight="1">
      <c r="A1279" s="961" t="s">
        <v>10874</v>
      </c>
      <c r="B1279" s="949"/>
      <c r="C1279" s="953"/>
      <c r="D1279" s="962"/>
      <c r="E1279" s="951"/>
      <c r="F1279" s="952" t="s">
        <v>10875</v>
      </c>
      <c r="G1279" s="953" t="s">
        <v>5712</v>
      </c>
      <c r="H1279" s="954">
        <v>5.3657500000000002</v>
      </c>
      <c r="I1279" s="954">
        <f>Tabla1[[#This Row],[PVP (SIN IVA)]]-(Tabla1[[#This Row],[PVP (SIN IVA)]]*0.4)</f>
        <v>3.2194500000000001</v>
      </c>
      <c r="J1279" s="951" t="s">
        <v>6666</v>
      </c>
      <c r="K1279" s="951" t="str">
        <f>CONCATENATE(Precios!$A1918,Precios!$F1918,Precios!$J1918)</f>
        <v>5401712-Q0001-DYPanel interior superior del pilar B derechoT1/T2</v>
      </c>
      <c r="L1279" s="951"/>
      <c r="M1279" s="955" t="s">
        <v>6554</v>
      </c>
    </row>
    <row r="1280" spans="1:13" ht="15" customHeight="1">
      <c r="A1280" s="957" t="s">
        <v>10876</v>
      </c>
      <c r="B1280" s="958" t="s">
        <v>10877</v>
      </c>
      <c r="C1280" s="959"/>
      <c r="D1280" s="959"/>
      <c r="E1280" s="951" t="s">
        <v>10878</v>
      </c>
      <c r="F1280" s="952" t="s">
        <v>10879</v>
      </c>
      <c r="G1280" s="953" t="s">
        <v>5712</v>
      </c>
      <c r="H1280" s="954">
        <v>366.55374999999998</v>
      </c>
      <c r="I1280" s="954">
        <f>Tabla1[[#This Row],[PVP (SIN IVA)]]-(Tabla1[[#This Row],[PVP (SIN IVA)]]*0.4)</f>
        <v>219.93224999999998</v>
      </c>
      <c r="J1280" s="960" t="s">
        <v>6567</v>
      </c>
      <c r="K1280" s="951" t="str">
        <f>_xlfn.CONCAT(A1280,F1280,J1280,)</f>
        <v>4121100A1-Q0001faro izquierdoT1/T2</v>
      </c>
      <c r="L1280" s="951"/>
      <c r="M1280" s="955" t="s">
        <v>6554</v>
      </c>
    </row>
    <row r="1281" spans="1:13" ht="15" customHeight="1">
      <c r="A1281" s="948" t="s">
        <v>2790</v>
      </c>
      <c r="B1281" s="949">
        <v>8435596607838</v>
      </c>
      <c r="C1281" s="950"/>
      <c r="D1281" s="950"/>
      <c r="E1281" s="951" t="s">
        <v>4792</v>
      </c>
      <c r="F1281" s="952" t="s">
        <v>10880</v>
      </c>
      <c r="G1281" s="953" t="s">
        <v>5712</v>
      </c>
      <c r="H1281" s="954">
        <v>1.1475184687224425</v>
      </c>
      <c r="I1281" s="954">
        <f>Tabla1[[#This Row],[PVP (SIN IVA)]]-(Tabla1[[#This Row],[PVP (SIN IVA)]]*0.4)</f>
        <v>0.68851108123346538</v>
      </c>
      <c r="J1281" s="951" t="s">
        <v>6560</v>
      </c>
      <c r="K1281" s="951" t="s">
        <v>10881</v>
      </c>
      <c r="L1281" s="951" t="s">
        <v>10882</v>
      </c>
      <c r="M1281" s="955" t="s">
        <v>6554</v>
      </c>
    </row>
    <row r="1282" spans="1:13" ht="15" customHeight="1">
      <c r="A1282" s="948" t="s">
        <v>6196</v>
      </c>
      <c r="B1282" s="949">
        <v>8435596629250</v>
      </c>
      <c r="C1282" s="950"/>
      <c r="D1282" s="950"/>
      <c r="E1282" s="951" t="s">
        <v>10883</v>
      </c>
      <c r="F1282" s="952" t="s">
        <v>6195</v>
      </c>
      <c r="G1282" s="953" t="s">
        <v>5712</v>
      </c>
      <c r="H1282" s="954">
        <v>1.0318750000000001</v>
      </c>
      <c r="I1282" s="954">
        <f>Tabla1[[#This Row],[PVP (SIN IVA)]]-(Tabla1[[#This Row],[PVP (SIN IVA)]]*0.4)</f>
        <v>0.61912500000000004</v>
      </c>
      <c r="J1282" s="951" t="s">
        <v>6560</v>
      </c>
      <c r="K1282" s="951" t="s">
        <v>10881</v>
      </c>
      <c r="L1282" s="951" t="s">
        <v>10882</v>
      </c>
      <c r="M1282" s="955" t="s">
        <v>6554</v>
      </c>
    </row>
    <row r="1283" spans="1:13" ht="15" customHeight="1">
      <c r="A1283" s="961">
        <v>10480</v>
      </c>
      <c r="B1283" s="949"/>
      <c r="C1283" s="962"/>
      <c r="D1283" s="962"/>
      <c r="E1283" s="951"/>
      <c r="F1283" s="952" t="s">
        <v>10884</v>
      </c>
      <c r="G1283" s="953" t="s">
        <v>6645</v>
      </c>
      <c r="H1283" s="954">
        <v>73.120249999999999</v>
      </c>
      <c r="I1283" s="954">
        <f>Tabla1[[#This Row],[PVP (SIN IVA)]]-(Tabla1[[#This Row],[PVP (SIN IVA)]]*0.4)</f>
        <v>43.872149999999998</v>
      </c>
      <c r="J1283" s="951" t="s">
        <v>6666</v>
      </c>
      <c r="K1283" s="951" t="str">
        <f>CONCATENATE(Precios!$A2069,Precios!$F2069,Precios!$J2069)</f>
        <v>1001050104110030Pernos hexagonalesMouse</v>
      </c>
      <c r="L1283" s="951"/>
      <c r="M1283" s="955" t="s">
        <v>6554</v>
      </c>
    </row>
    <row r="1284" spans="1:13" ht="15" customHeight="1">
      <c r="A1284" s="948" t="s">
        <v>2303</v>
      </c>
      <c r="B1284" s="949">
        <v>8435596606022</v>
      </c>
      <c r="C1284" s="950"/>
      <c r="D1284" s="950"/>
      <c r="E1284" s="951" t="s">
        <v>2302</v>
      </c>
      <c r="F1284" s="952" t="s">
        <v>10885</v>
      </c>
      <c r="G1284" s="953" t="s">
        <v>5712</v>
      </c>
      <c r="H1284" s="954">
        <v>4.1448367090254585</v>
      </c>
      <c r="I1284" s="954">
        <f>Tabla1[[#This Row],[PVP (SIN IVA)]]-(Tabla1[[#This Row],[PVP (SIN IVA)]]*0.4)</f>
        <v>2.4869020254152749</v>
      </c>
      <c r="J1284" s="951" t="s">
        <v>6589</v>
      </c>
      <c r="K1284" s="951" t="s">
        <v>10886</v>
      </c>
      <c r="L1284" s="951" t="s">
        <v>10887</v>
      </c>
      <c r="M1284" s="955" t="s">
        <v>6554</v>
      </c>
    </row>
    <row r="1285" spans="1:13" ht="15" customHeight="1">
      <c r="A1285" s="948" t="s">
        <v>2305</v>
      </c>
      <c r="B1285" s="949">
        <v>8435596606015</v>
      </c>
      <c r="C1285" s="950"/>
      <c r="D1285" s="950"/>
      <c r="E1285" s="951" t="s">
        <v>2304</v>
      </c>
      <c r="F1285" s="952" t="s">
        <v>10888</v>
      </c>
      <c r="G1285" s="953" t="s">
        <v>5712</v>
      </c>
      <c r="H1285" s="954">
        <v>4.1448367090254585</v>
      </c>
      <c r="I1285" s="954">
        <f>Tabla1[[#This Row],[PVP (SIN IVA)]]-(Tabla1[[#This Row],[PVP (SIN IVA)]]*0.4)</f>
        <v>2.4869020254152749</v>
      </c>
      <c r="J1285" s="951" t="s">
        <v>6589</v>
      </c>
      <c r="K1285" s="951" t="s">
        <v>10889</v>
      </c>
      <c r="L1285" s="951" t="s">
        <v>10890</v>
      </c>
      <c r="M1285" s="955" t="s">
        <v>6554</v>
      </c>
    </row>
    <row r="1286" spans="1:13" ht="15" customHeight="1">
      <c r="A1286" s="948" t="s">
        <v>4587</v>
      </c>
      <c r="B1286" s="949">
        <v>8435596610845</v>
      </c>
      <c r="C1286" s="950"/>
      <c r="D1286" s="950"/>
      <c r="E1286" s="951" t="s">
        <v>10891</v>
      </c>
      <c r="F1286" s="952" t="s">
        <v>5589</v>
      </c>
      <c r="G1286" s="953" t="s">
        <v>5713</v>
      </c>
      <c r="H1286" s="954">
        <v>114.12845284500001</v>
      </c>
      <c r="I1286" s="954">
        <f>Tabla1[[#This Row],[PVP (SIN IVA)]]-(Tabla1[[#This Row],[PVP (SIN IVA)]]*0.4)</f>
        <v>68.477071707000007</v>
      </c>
      <c r="J1286" s="951" t="s">
        <v>1936</v>
      </c>
      <c r="K1286" s="951" t="s">
        <v>10892</v>
      </c>
      <c r="L1286" s="951" t="s">
        <v>10893</v>
      </c>
      <c r="M1286" s="955" t="s">
        <v>6554</v>
      </c>
    </row>
    <row r="1287" spans="1:13" ht="15" customHeight="1">
      <c r="A1287" s="948" t="s">
        <v>10894</v>
      </c>
      <c r="B1287" s="949">
        <v>8435596610838</v>
      </c>
      <c r="C1287" s="950"/>
      <c r="D1287" s="950"/>
      <c r="E1287" s="951" t="s">
        <v>10891</v>
      </c>
      <c r="F1287" s="952" t="s">
        <v>5589</v>
      </c>
      <c r="G1287" s="953" t="s">
        <v>5713</v>
      </c>
      <c r="H1287" s="954">
        <v>93.819658764705849</v>
      </c>
      <c r="I1287" s="954">
        <f>Tabla1[[#This Row],[PVP (SIN IVA)]]-(Tabla1[[#This Row],[PVP (SIN IVA)]]*0.4)</f>
        <v>56.291795258823505</v>
      </c>
      <c r="J1287" s="951" t="s">
        <v>1936</v>
      </c>
      <c r="K1287" s="951" t="s">
        <v>10895</v>
      </c>
      <c r="L1287" s="951" t="s">
        <v>10896</v>
      </c>
      <c r="M1287" s="955" t="s">
        <v>6554</v>
      </c>
    </row>
    <row r="1288" spans="1:13" ht="15" customHeight="1">
      <c r="A1288" s="948" t="s">
        <v>10897</v>
      </c>
      <c r="B1288" s="949">
        <v>8435596614126</v>
      </c>
      <c r="C1288" s="950"/>
      <c r="D1288" s="950"/>
      <c r="E1288" s="951" t="s">
        <v>10898</v>
      </c>
      <c r="F1288" s="952" t="s">
        <v>10899</v>
      </c>
      <c r="G1288" s="953" t="s">
        <v>5713</v>
      </c>
      <c r="H1288" s="954">
        <v>3.5433000000000003</v>
      </c>
      <c r="I1288" s="954">
        <f>Tabla1[[#This Row],[PVP (SIN IVA)]]-(Tabla1[[#This Row],[PVP (SIN IVA)]]*0.4)</f>
        <v>2.1259800000000002</v>
      </c>
      <c r="J1288" s="951" t="s">
        <v>1936</v>
      </c>
      <c r="K1288" s="951" t="s">
        <v>10900</v>
      </c>
      <c r="L1288" s="951" t="s">
        <v>10901</v>
      </c>
      <c r="M1288" s="955" t="s">
        <v>6554</v>
      </c>
    </row>
    <row r="1289" spans="1:13" ht="15" customHeight="1">
      <c r="A1289" s="948" t="s">
        <v>10902</v>
      </c>
      <c r="B1289" s="949">
        <v>8435596614027</v>
      </c>
      <c r="C1289" s="950"/>
      <c r="D1289" s="950"/>
      <c r="E1289" s="951" t="s">
        <v>10903</v>
      </c>
      <c r="F1289" s="952" t="s">
        <v>10904</v>
      </c>
      <c r="G1289" s="953" t="s">
        <v>5713</v>
      </c>
      <c r="H1289" s="954">
        <v>4.0767000000000007</v>
      </c>
      <c r="I1289" s="954">
        <f>Tabla1[[#This Row],[PVP (SIN IVA)]]-(Tabla1[[#This Row],[PVP (SIN IVA)]]*0.4)</f>
        <v>2.4460200000000003</v>
      </c>
      <c r="J1289" s="951" t="s">
        <v>1936</v>
      </c>
      <c r="K1289" s="951" t="s">
        <v>10905</v>
      </c>
      <c r="L1289" s="951" t="s">
        <v>10906</v>
      </c>
      <c r="M1289" s="955" t="s">
        <v>6554</v>
      </c>
    </row>
    <row r="1290" spans="1:13" ht="15" customHeight="1">
      <c r="A1290" s="957" t="s">
        <v>10907</v>
      </c>
      <c r="B1290" s="958" t="s">
        <v>10908</v>
      </c>
      <c r="C1290" s="959"/>
      <c r="D1290" s="959"/>
      <c r="E1290" s="951" t="s">
        <v>10909</v>
      </c>
      <c r="F1290" s="952" t="s">
        <v>10910</v>
      </c>
      <c r="G1290" s="953" t="s">
        <v>5713</v>
      </c>
      <c r="H1290" s="954">
        <v>14.700249999999999</v>
      </c>
      <c r="I1290" s="954">
        <f>Tabla1[[#This Row],[PVP (SIN IVA)]]-(Tabla1[[#This Row],[PVP (SIN IVA)]]*0.4)</f>
        <v>8.8201499999999982</v>
      </c>
      <c r="J1290" s="960" t="s">
        <v>6629</v>
      </c>
      <c r="K1290" s="951" t="str">
        <f t="shared" ref="K1290:K1295" si="14">_xlfn.CONCAT(A1290,F1290,J1290,)</f>
        <v>8511107A2-Q0004Funda de carga rápidaT1</v>
      </c>
      <c r="L1290" s="951"/>
      <c r="M1290" s="955" t="s">
        <v>6554</v>
      </c>
    </row>
    <row r="1291" spans="1:13" ht="15" customHeight="1">
      <c r="A1291" s="957" t="s">
        <v>10911</v>
      </c>
      <c r="B1291" s="958" t="s">
        <v>10912</v>
      </c>
      <c r="C1291" s="959"/>
      <c r="D1291" s="959"/>
      <c r="E1291" s="951" t="s">
        <v>10913</v>
      </c>
      <c r="F1291" s="952" t="s">
        <v>10914</v>
      </c>
      <c r="G1291" s="953" t="s">
        <v>5712</v>
      </c>
      <c r="H1291" s="954">
        <v>0.22225</v>
      </c>
      <c r="I1291" s="954">
        <f>Tabla1[[#This Row],[PVP (SIN IVA)]]-(Tabla1[[#This Row],[PVP (SIN IVA)]]*0.4)</f>
        <v>0.13335</v>
      </c>
      <c r="J1291" s="951" t="s">
        <v>6629</v>
      </c>
      <c r="K1291" s="951" t="str">
        <f t="shared" si="14"/>
        <v>5532109-Q0001Funda de goma elíptica del cable del puerto de cargaT1</v>
      </c>
      <c r="L1291" s="951"/>
      <c r="M1291" s="955" t="s">
        <v>6554</v>
      </c>
    </row>
    <row r="1292" spans="1:13" ht="15" customHeight="1">
      <c r="A1292" s="957" t="s">
        <v>10915</v>
      </c>
      <c r="B1292" s="958" t="s">
        <v>10916</v>
      </c>
      <c r="C1292" s="959"/>
      <c r="D1292" s="959"/>
      <c r="E1292" s="951" t="s">
        <v>10917</v>
      </c>
      <c r="F1292" s="952" t="s">
        <v>10918</v>
      </c>
      <c r="G1292" s="953" t="s">
        <v>5712</v>
      </c>
      <c r="H1292" s="954">
        <v>0.79374999999999996</v>
      </c>
      <c r="I1292" s="954">
        <f>Tabla1[[#This Row],[PVP (SIN IVA)]]-(Tabla1[[#This Row],[PVP (SIN IVA)]]*0.4)</f>
        <v>0.47624999999999995</v>
      </c>
      <c r="J1292" s="951" t="s">
        <v>6567</v>
      </c>
      <c r="K1292" s="951" t="str">
        <f t="shared" si="14"/>
        <v>5532102-Q0001Funda elíptica para coche.T1/T2</v>
      </c>
      <c r="L1292" s="951"/>
      <c r="M1292" s="955" t="s">
        <v>6554</v>
      </c>
    </row>
    <row r="1293" spans="1:13" ht="15" customHeight="1">
      <c r="A1293" s="957" t="s">
        <v>10919</v>
      </c>
      <c r="B1293" s="958" t="s">
        <v>10920</v>
      </c>
      <c r="C1293" s="959"/>
      <c r="D1293" s="959"/>
      <c r="E1293" s="951" t="s">
        <v>10921</v>
      </c>
      <c r="F1293" s="952" t="s">
        <v>10922</v>
      </c>
      <c r="G1293" s="953" t="s">
        <v>5712</v>
      </c>
      <c r="H1293" s="954">
        <v>111.71682</v>
      </c>
      <c r="I1293" s="954">
        <f>Tabla1[[#This Row],[PVP (SIN IVA)]]-(Tabla1[[#This Row],[PVP (SIN IVA)]]*0.4)</f>
        <v>67.030091999999996</v>
      </c>
      <c r="J1293" s="960" t="s">
        <v>6567</v>
      </c>
      <c r="K1293" s="951" t="str">
        <f t="shared" si="14"/>
        <v>3401020GD-Q0004Funda para volante (con airbag)T1/T2</v>
      </c>
      <c r="L1293" s="951"/>
      <c r="M1293" s="955" t="s">
        <v>6554</v>
      </c>
    </row>
    <row r="1294" spans="1:13" ht="15" customHeight="1">
      <c r="A1294" s="957" t="s">
        <v>10923</v>
      </c>
      <c r="B1294" s="958" t="s">
        <v>10924</v>
      </c>
      <c r="C1294" s="959"/>
      <c r="D1294" s="959"/>
      <c r="E1294" s="951" t="s">
        <v>10925</v>
      </c>
      <c r="F1294" s="952" t="s">
        <v>10926</v>
      </c>
      <c r="G1294" s="953" t="s">
        <v>5712</v>
      </c>
      <c r="H1294" s="954">
        <v>1.5874999999999999</v>
      </c>
      <c r="I1294" s="954">
        <f>Tabla1[[#This Row],[PVP (SIN IVA)]]-(Tabla1[[#This Row],[PVP (SIN IVA)]]*0.4)</f>
        <v>0.9524999999999999</v>
      </c>
      <c r="J1294" s="960" t="s">
        <v>6567</v>
      </c>
      <c r="K1294" s="951" t="str">
        <f t="shared" si="14"/>
        <v>5503101-Q0001Funda retractor de cinturón de seguridadT1/T2</v>
      </c>
      <c r="L1294" s="951"/>
      <c r="M1294" s="955" t="s">
        <v>6554</v>
      </c>
    </row>
    <row r="1295" spans="1:13" ht="15" customHeight="1">
      <c r="A1295" s="957" t="s">
        <v>10927</v>
      </c>
      <c r="B1295" s="958" t="s">
        <v>10928</v>
      </c>
      <c r="C1295" s="959"/>
      <c r="D1295" s="959"/>
      <c r="E1295" s="951" t="s">
        <v>10925</v>
      </c>
      <c r="F1295" s="952" t="s">
        <v>10926</v>
      </c>
      <c r="G1295" s="953" t="s">
        <v>5712</v>
      </c>
      <c r="H1295" s="954">
        <v>0.254</v>
      </c>
      <c r="I1295" s="954">
        <f>Tabla1[[#This Row],[PVP (SIN IVA)]]-(Tabla1[[#This Row],[PVP (SIN IVA)]]*0.4)</f>
        <v>0.15239999999999998</v>
      </c>
      <c r="J1295" s="960" t="s">
        <v>6567</v>
      </c>
      <c r="K1295" s="951" t="str">
        <f t="shared" si="14"/>
        <v>5811111-Q0001Funda retractor de cinturón de seguridadT1/T2</v>
      </c>
      <c r="L1295" s="951"/>
      <c r="M1295" s="955" t="s">
        <v>6554</v>
      </c>
    </row>
    <row r="1296" spans="1:13" ht="15" customHeight="1">
      <c r="A1296" s="948" t="s">
        <v>10929</v>
      </c>
      <c r="B1296" s="949">
        <v>8435596608729</v>
      </c>
      <c r="C1296" s="950"/>
      <c r="D1296" s="950"/>
      <c r="E1296" s="951" t="s">
        <v>10930</v>
      </c>
      <c r="F1296" s="952" t="s">
        <v>10931</v>
      </c>
      <c r="G1296" s="953" t="s">
        <v>6645</v>
      </c>
      <c r="H1296" s="954">
        <v>95.25</v>
      </c>
      <c r="I1296" s="954">
        <f>Tabla1[[#This Row],[PVP (SIN IVA)]]-(Tabla1[[#This Row],[PVP (SIN IVA)]]*0.4)</f>
        <v>57.15</v>
      </c>
      <c r="J1296" s="951" t="s">
        <v>1936</v>
      </c>
      <c r="K1296" s="951" t="s">
        <v>10932</v>
      </c>
      <c r="L1296" s="951" t="s">
        <v>10933</v>
      </c>
      <c r="M1296" s="955" t="s">
        <v>6554</v>
      </c>
    </row>
    <row r="1297" spans="1:13" ht="15" customHeight="1">
      <c r="A1297" s="948" t="s">
        <v>2517</v>
      </c>
      <c r="B1297" s="949">
        <v>8435596604868</v>
      </c>
      <c r="C1297" s="950"/>
      <c r="D1297" s="950"/>
      <c r="E1297" s="951" t="s">
        <v>10934</v>
      </c>
      <c r="F1297" s="952" t="s">
        <v>4128</v>
      </c>
      <c r="G1297" s="953" t="s">
        <v>6645</v>
      </c>
      <c r="H1297" s="954">
        <v>1.0419467695999785</v>
      </c>
      <c r="I1297" s="954">
        <f>Tabla1[[#This Row],[PVP (SIN IVA)]]-(Tabla1[[#This Row],[PVP (SIN IVA)]]*0.4)</f>
        <v>0.62516806175998707</v>
      </c>
      <c r="J1297" s="951" t="s">
        <v>6589</v>
      </c>
      <c r="K1297" s="951" t="s">
        <v>10935</v>
      </c>
      <c r="L1297" s="951" t="s">
        <v>10936</v>
      </c>
      <c r="M1297" s="955" t="s">
        <v>6554</v>
      </c>
    </row>
    <row r="1298" spans="1:13" ht="15" customHeight="1">
      <c r="A1298" s="961" t="s">
        <v>10937</v>
      </c>
      <c r="B1298" s="949"/>
      <c r="C1298" s="953"/>
      <c r="D1298" s="962"/>
      <c r="E1298" s="951"/>
      <c r="F1298" s="952" t="s">
        <v>10938</v>
      </c>
      <c r="G1298" s="953" t="s">
        <v>6645</v>
      </c>
      <c r="H1298" s="954">
        <v>0.38099999999999995</v>
      </c>
      <c r="I1298" s="954">
        <f>Tabla1[[#This Row],[PVP (SIN IVA)]]-(Tabla1[[#This Row],[PVP (SIN IVA)]]*0.4)</f>
        <v>0.22859999999999997</v>
      </c>
      <c r="J1298" s="951" t="s">
        <v>6666</v>
      </c>
      <c r="K1298" s="951" t="str">
        <f>CONCATENATE(Precios!$A1857,Precios!$F1857,Precios!$J1857)</f>
        <v>5401180GD-Q0006-DYP.te Nombre AinoaT2</v>
      </c>
      <c r="L1298" s="951"/>
      <c r="M1298" s="955" t="s">
        <v>6554</v>
      </c>
    </row>
    <row r="1299" spans="1:13" ht="15" customHeight="1">
      <c r="A1299" s="948" t="s">
        <v>2515</v>
      </c>
      <c r="B1299" s="949">
        <v>8435596604875</v>
      </c>
      <c r="C1299" s="950"/>
      <c r="D1299" s="950"/>
      <c r="E1299" s="951" t="s">
        <v>10939</v>
      </c>
      <c r="F1299" s="952" t="s">
        <v>4129</v>
      </c>
      <c r="G1299" s="953" t="s">
        <v>6645</v>
      </c>
      <c r="H1299" s="954">
        <v>0.52326842173743182</v>
      </c>
      <c r="I1299" s="954">
        <f>Tabla1[[#This Row],[PVP (SIN IVA)]]-(Tabla1[[#This Row],[PVP (SIN IVA)]]*0.4)</f>
        <v>0.31396105304245908</v>
      </c>
      <c r="J1299" s="951" t="s">
        <v>6589</v>
      </c>
      <c r="K1299" s="951" t="s">
        <v>10940</v>
      </c>
      <c r="L1299" s="951" t="s">
        <v>10941</v>
      </c>
      <c r="M1299" s="955" t="s">
        <v>6554</v>
      </c>
    </row>
    <row r="1300" spans="1:13" ht="15" customHeight="1">
      <c r="A1300" s="961" t="s">
        <v>10942</v>
      </c>
      <c r="B1300" s="949"/>
      <c r="C1300" s="953"/>
      <c r="D1300" s="962"/>
      <c r="E1300" s="951"/>
      <c r="F1300" s="952" t="s">
        <v>10943</v>
      </c>
      <c r="G1300" s="953" t="s">
        <v>6645</v>
      </c>
      <c r="H1300" s="954">
        <v>0.38099999999999995</v>
      </c>
      <c r="I1300" s="954">
        <f>Tabla1[[#This Row],[PVP (SIN IVA)]]-(Tabla1[[#This Row],[PVP (SIN IVA)]]*0.4)</f>
        <v>0.22859999999999997</v>
      </c>
      <c r="J1300" s="951" t="s">
        <v>6666</v>
      </c>
      <c r="K1300" s="951" t="str">
        <f>CONCATENATE(Precios!$A1858,Precios!$F1858,Precios!$J1858)</f>
        <v>10511Pad spring kit - Pinza de freno delanteroEezonE3</v>
      </c>
      <c r="L1300" s="951"/>
      <c r="M1300" s="955" t="s">
        <v>6554</v>
      </c>
    </row>
    <row r="1301" spans="1:13" ht="15" customHeight="1">
      <c r="A1301" s="948" t="s">
        <v>2513</v>
      </c>
      <c r="B1301" s="949">
        <v>8435596604882</v>
      </c>
      <c r="C1301" s="950"/>
      <c r="D1301" s="950"/>
      <c r="E1301" s="951" t="s">
        <v>10944</v>
      </c>
      <c r="F1301" s="952" t="s">
        <v>4130</v>
      </c>
      <c r="G1301" s="953" t="s">
        <v>6645</v>
      </c>
      <c r="H1301" s="954">
        <v>0.57834930823610975</v>
      </c>
      <c r="I1301" s="954">
        <f>Tabla1[[#This Row],[PVP (SIN IVA)]]-(Tabla1[[#This Row],[PVP (SIN IVA)]]*0.4)</f>
        <v>0.34700958494166584</v>
      </c>
      <c r="J1301" s="951" t="s">
        <v>6589</v>
      </c>
      <c r="K1301" s="951" t="s">
        <v>10945</v>
      </c>
      <c r="L1301" s="951" t="s">
        <v>10946</v>
      </c>
      <c r="M1301" s="955" t="s">
        <v>6554</v>
      </c>
    </row>
    <row r="1302" spans="1:13" ht="15" customHeight="1">
      <c r="A1302" s="948" t="s">
        <v>2511</v>
      </c>
      <c r="B1302" s="949">
        <v>8435596604899</v>
      </c>
      <c r="C1302" s="950"/>
      <c r="D1302" s="950"/>
      <c r="E1302" s="951" t="s">
        <v>10947</v>
      </c>
      <c r="F1302" s="952" t="s">
        <v>4131</v>
      </c>
      <c r="G1302" s="953" t="s">
        <v>6645</v>
      </c>
      <c r="H1302" s="954">
        <v>0.52326842173743182</v>
      </c>
      <c r="I1302" s="954">
        <f>Tabla1[[#This Row],[PVP (SIN IVA)]]-(Tabla1[[#This Row],[PVP (SIN IVA)]]*0.4)</f>
        <v>0.31396105304245908</v>
      </c>
      <c r="J1302" s="951" t="s">
        <v>6589</v>
      </c>
      <c r="K1302" s="951" t="s">
        <v>10948</v>
      </c>
      <c r="L1302" s="951" t="s">
        <v>10949</v>
      </c>
      <c r="M1302" s="955" t="s">
        <v>6554</v>
      </c>
    </row>
    <row r="1303" spans="1:13" ht="15" customHeight="1">
      <c r="A1303" s="948" t="s">
        <v>2519</v>
      </c>
      <c r="B1303" s="949">
        <v>8435596604851</v>
      </c>
      <c r="C1303" s="950"/>
      <c r="D1303" s="950"/>
      <c r="E1303" s="951" t="s">
        <v>10950</v>
      </c>
      <c r="F1303" s="952" t="s">
        <v>4127</v>
      </c>
      <c r="G1303" s="953" t="s">
        <v>6645</v>
      </c>
      <c r="H1303" s="954">
        <v>0.52326842173743182</v>
      </c>
      <c r="I1303" s="954">
        <f>Tabla1[[#This Row],[PVP (SIN IVA)]]-(Tabla1[[#This Row],[PVP (SIN IVA)]]*0.4)</f>
        <v>0.31396105304245908</v>
      </c>
      <c r="J1303" s="951" t="s">
        <v>6589</v>
      </c>
      <c r="K1303" s="951" t="s">
        <v>10951</v>
      </c>
      <c r="L1303" s="951" t="s">
        <v>10952</v>
      </c>
      <c r="M1303" s="955" t="s">
        <v>6554</v>
      </c>
    </row>
    <row r="1304" spans="1:13" ht="15" customHeight="1">
      <c r="A1304" s="961" t="s">
        <v>10953</v>
      </c>
      <c r="B1304" s="949"/>
      <c r="C1304" s="953"/>
      <c r="D1304" s="962"/>
      <c r="E1304" s="951"/>
      <c r="F1304" s="952" t="s">
        <v>10954</v>
      </c>
      <c r="G1304" s="953" t="s">
        <v>6645</v>
      </c>
      <c r="H1304" s="954">
        <v>0.38099999999999995</v>
      </c>
      <c r="I1304" s="954">
        <f>Tabla1[[#This Row],[PVP (SIN IVA)]]-(Tabla1[[#This Row],[PVP (SIN IVA)]]*0.4)</f>
        <v>0.22859999999999997</v>
      </c>
      <c r="J1304" s="951" t="s">
        <v>6666</v>
      </c>
      <c r="K1304" s="951" t="str">
        <f>CONCATENATE(Precios!$A1856,Precios!$F1856,Precios!$J1856)</f>
        <v>1001040102010010Nueva box de energía en energíaMouse</v>
      </c>
      <c r="L1304" s="951"/>
      <c r="M1304" s="955" t="s">
        <v>6554</v>
      </c>
    </row>
    <row r="1305" spans="1:13" ht="15" customHeight="1">
      <c r="A1305" s="948" t="s">
        <v>2239</v>
      </c>
      <c r="B1305" s="949">
        <v>8435596606275</v>
      </c>
      <c r="C1305" s="950"/>
      <c r="D1305" s="950"/>
      <c r="E1305" s="951" t="s">
        <v>2238</v>
      </c>
      <c r="F1305" s="952" t="s">
        <v>4323</v>
      </c>
      <c r="G1305" s="953" t="s">
        <v>5712</v>
      </c>
      <c r="H1305" s="954">
        <v>4.8195775686342586</v>
      </c>
      <c r="I1305" s="954">
        <f>Tabla1[[#This Row],[PVP (SIN IVA)]]-(Tabla1[[#This Row],[PVP (SIN IVA)]]*0.4)</f>
        <v>2.891746541180555</v>
      </c>
      <c r="J1305" s="951" t="s">
        <v>6589</v>
      </c>
      <c r="K1305" s="951" t="s">
        <v>10955</v>
      </c>
      <c r="L1305" s="951" t="s">
        <v>10956</v>
      </c>
      <c r="M1305" s="955" t="s">
        <v>6554</v>
      </c>
    </row>
    <row r="1306" spans="1:13" ht="15" customHeight="1">
      <c r="A1306" s="957" t="s">
        <v>10957</v>
      </c>
      <c r="B1306" s="958" t="s">
        <v>10958</v>
      </c>
      <c r="C1306" s="959"/>
      <c r="D1306" s="959"/>
      <c r="E1306" s="951" t="s">
        <v>10959</v>
      </c>
      <c r="F1306" s="952" t="s">
        <v>10960</v>
      </c>
      <c r="G1306" s="953" t="s">
        <v>5712</v>
      </c>
      <c r="H1306" s="954">
        <v>0.53975000000000006</v>
      </c>
      <c r="I1306" s="954">
        <f>Tabla1[[#This Row],[PVP (SIN IVA)]]-(Tabla1[[#This Row],[PVP (SIN IVA)]]*0.4)</f>
        <v>0.32385000000000003</v>
      </c>
      <c r="J1306" s="960" t="s">
        <v>6629</v>
      </c>
      <c r="K1306" s="951" t="str">
        <f>_xlfn.CONCAT(A1306,F1306,J1306,)</f>
        <v>5001112-Q0001Gancho de bloqueo de puerta correderaT1</v>
      </c>
      <c r="L1306" s="951"/>
      <c r="M1306" s="955" t="s">
        <v>6554</v>
      </c>
    </row>
    <row r="1307" spans="1:13" ht="15" customHeight="1">
      <c r="A1307" s="948" t="s">
        <v>4149</v>
      </c>
      <c r="B1307" s="949">
        <v>8435596604981</v>
      </c>
      <c r="C1307" s="950"/>
      <c r="D1307" s="950"/>
      <c r="E1307" s="951" t="s">
        <v>4150</v>
      </c>
      <c r="F1307" s="952" t="s">
        <v>4151</v>
      </c>
      <c r="G1307" s="953" t="s">
        <v>5712</v>
      </c>
      <c r="H1307" s="954">
        <v>4.7946239806705027</v>
      </c>
      <c r="I1307" s="954">
        <f>Tabla1[[#This Row],[PVP (SIN IVA)]]-(Tabla1[[#This Row],[PVP (SIN IVA)]]*0.4)</f>
        <v>2.8767743884023016</v>
      </c>
      <c r="J1307" s="951" t="s">
        <v>6702</v>
      </c>
      <c r="K1307" s="951" t="s">
        <v>10961</v>
      </c>
      <c r="L1307" s="951" t="s">
        <v>10962</v>
      </c>
      <c r="M1307" s="955" t="s">
        <v>6554</v>
      </c>
    </row>
    <row r="1308" spans="1:13" ht="15" customHeight="1">
      <c r="A1308" s="948" t="s">
        <v>10963</v>
      </c>
      <c r="B1308" s="949">
        <v>8435596615703</v>
      </c>
      <c r="C1308" s="950"/>
      <c r="D1308" s="950"/>
      <c r="E1308" s="951" t="s">
        <v>10964</v>
      </c>
      <c r="F1308" s="952" t="s">
        <v>5382</v>
      </c>
      <c r="G1308" s="953" t="s">
        <v>5712</v>
      </c>
      <c r="H1308" s="954">
        <v>4.2607955728800011</v>
      </c>
      <c r="I1308" s="954">
        <f>Tabla1[[#This Row],[PVP (SIN IVA)]]-(Tabla1[[#This Row],[PVP (SIN IVA)]]*0.4)</f>
        <v>2.5564773437280008</v>
      </c>
      <c r="J1308" s="951" t="s">
        <v>1936</v>
      </c>
      <c r="K1308" s="951" t="s">
        <v>10965</v>
      </c>
      <c r="L1308" s="951" t="s">
        <v>10966</v>
      </c>
      <c r="M1308" s="955" t="s">
        <v>6554</v>
      </c>
    </row>
    <row r="1309" spans="1:13" ht="15" customHeight="1">
      <c r="A1309" s="948" t="s">
        <v>2361</v>
      </c>
      <c r="B1309" s="949">
        <v>8435596605797</v>
      </c>
      <c r="C1309" s="950"/>
      <c r="D1309" s="950"/>
      <c r="E1309" s="951" t="s">
        <v>2360</v>
      </c>
      <c r="F1309" s="952" t="s">
        <v>10967</v>
      </c>
      <c r="G1309" s="953" t="s">
        <v>5712</v>
      </c>
      <c r="H1309" s="954">
        <v>0.86752396235416473</v>
      </c>
      <c r="I1309" s="954">
        <f>Tabla1[[#This Row],[PVP (SIN IVA)]]-(Tabla1[[#This Row],[PVP (SIN IVA)]]*0.4)</f>
        <v>0.52051437741249884</v>
      </c>
      <c r="J1309" s="951" t="s">
        <v>6589</v>
      </c>
      <c r="K1309" s="951" t="s">
        <v>10968</v>
      </c>
      <c r="L1309" s="951" t="s">
        <v>10969</v>
      </c>
      <c r="M1309" s="955" t="s">
        <v>6554</v>
      </c>
    </row>
    <row r="1310" spans="1:13" ht="15" customHeight="1">
      <c r="A1310" s="948" t="s">
        <v>4454</v>
      </c>
      <c r="B1310" s="949">
        <v>8435596614164</v>
      </c>
      <c r="C1310" s="950"/>
      <c r="D1310" s="950"/>
      <c r="E1310" s="951" t="s">
        <v>10970</v>
      </c>
      <c r="F1310" s="952" t="s">
        <v>10971</v>
      </c>
      <c r="G1310" s="953" t="s">
        <v>5712</v>
      </c>
      <c r="H1310" s="954">
        <v>10.956331473120002</v>
      </c>
      <c r="I1310" s="954">
        <f>Tabla1[[#This Row],[PVP (SIN IVA)]]-(Tabla1[[#This Row],[PVP (SIN IVA)]]*0.4)</f>
        <v>6.5737988838720014</v>
      </c>
      <c r="J1310" s="951" t="s">
        <v>1936</v>
      </c>
      <c r="K1310" s="951" t="s">
        <v>10972</v>
      </c>
      <c r="L1310" s="951" t="s">
        <v>10973</v>
      </c>
      <c r="M1310" s="955" t="s">
        <v>6554</v>
      </c>
    </row>
    <row r="1311" spans="1:13" ht="15" customHeight="1">
      <c r="A1311" s="948" t="s">
        <v>2206</v>
      </c>
      <c r="B1311" s="949">
        <v>8435596606381</v>
      </c>
      <c r="C1311" s="950"/>
      <c r="D1311" s="950"/>
      <c r="E1311" s="951" t="s">
        <v>2205</v>
      </c>
      <c r="F1311" s="952" t="s">
        <v>10974</v>
      </c>
      <c r="G1311" s="953" t="s">
        <v>5712</v>
      </c>
      <c r="H1311" s="954">
        <v>1.9278310274537003</v>
      </c>
      <c r="I1311" s="954">
        <f>Tabla1[[#This Row],[PVP (SIN IVA)]]-(Tabla1[[#This Row],[PVP (SIN IVA)]]*0.4)</f>
        <v>1.1566986164722202</v>
      </c>
      <c r="J1311" s="951" t="s">
        <v>6589</v>
      </c>
      <c r="K1311" s="951" t="s">
        <v>10975</v>
      </c>
      <c r="L1311" s="951" t="s">
        <v>10976</v>
      </c>
      <c r="M1311" s="955" t="s">
        <v>6554</v>
      </c>
    </row>
    <row r="1312" spans="1:13" ht="15" customHeight="1">
      <c r="A1312" s="948" t="s">
        <v>2292</v>
      </c>
      <c r="B1312" s="949">
        <v>8435596606060</v>
      </c>
      <c r="C1312" s="950"/>
      <c r="D1312" s="950"/>
      <c r="E1312" s="951" t="s">
        <v>2291</v>
      </c>
      <c r="F1312" s="952" t="s">
        <v>10977</v>
      </c>
      <c r="G1312" s="953" t="s">
        <v>5712</v>
      </c>
      <c r="H1312" s="954">
        <v>0.57834930823610975</v>
      </c>
      <c r="I1312" s="954">
        <f>Tabla1[[#This Row],[PVP (SIN IVA)]]-(Tabla1[[#This Row],[PVP (SIN IVA)]]*0.4)</f>
        <v>0.34700958494166584</v>
      </c>
      <c r="J1312" s="951" t="s">
        <v>6589</v>
      </c>
      <c r="K1312" s="951" t="s">
        <v>10978</v>
      </c>
      <c r="L1312" s="951" t="s">
        <v>10979</v>
      </c>
      <c r="M1312" s="955" t="s">
        <v>6554</v>
      </c>
    </row>
    <row r="1313" spans="1:13" ht="15" customHeight="1">
      <c r="A1313" s="948" t="s">
        <v>2224</v>
      </c>
      <c r="B1313" s="949">
        <v>8435596606336</v>
      </c>
      <c r="C1313" s="950"/>
      <c r="D1313" s="950"/>
      <c r="E1313" s="951" t="s">
        <v>2219</v>
      </c>
      <c r="F1313" s="952" t="s">
        <v>4330</v>
      </c>
      <c r="G1313" s="953" t="s">
        <v>5712</v>
      </c>
      <c r="H1313" s="954">
        <v>33.242249999999999</v>
      </c>
      <c r="I1313" s="954">
        <f>Tabla1[[#This Row],[PVP (SIN IVA)]]-(Tabla1[[#This Row],[PVP (SIN IVA)]]*0.4)</f>
        <v>19.945349999999998</v>
      </c>
      <c r="J1313" s="951" t="s">
        <v>6589</v>
      </c>
      <c r="K1313" s="951" t="s">
        <v>10980</v>
      </c>
      <c r="L1313" s="951" t="s">
        <v>10981</v>
      </c>
      <c r="M1313" s="955" t="s">
        <v>6554</v>
      </c>
    </row>
    <row r="1314" spans="1:13" ht="15" customHeight="1">
      <c r="A1314" s="948" t="s">
        <v>2225</v>
      </c>
      <c r="B1314" s="949">
        <v>8435596606329</v>
      </c>
      <c r="C1314" s="950"/>
      <c r="D1314" s="950"/>
      <c r="E1314" s="951" t="s">
        <v>2221</v>
      </c>
      <c r="F1314" s="952" t="s">
        <v>4329</v>
      </c>
      <c r="G1314" s="953" t="s">
        <v>5712</v>
      </c>
      <c r="H1314" s="954">
        <v>33.242249999999999</v>
      </c>
      <c r="I1314" s="954">
        <f>Tabla1[[#This Row],[PVP (SIN IVA)]]-(Tabla1[[#This Row],[PVP (SIN IVA)]]*0.4)</f>
        <v>19.945349999999998</v>
      </c>
      <c r="J1314" s="951" t="s">
        <v>6589</v>
      </c>
      <c r="K1314" s="951" t="s">
        <v>10982</v>
      </c>
      <c r="L1314" s="951" t="s">
        <v>10983</v>
      </c>
      <c r="M1314" s="955" t="s">
        <v>6554</v>
      </c>
    </row>
    <row r="1315" spans="1:13" ht="15" customHeight="1">
      <c r="A1315" s="948" t="s">
        <v>2571</v>
      </c>
      <c r="B1315" s="949">
        <v>8435596605667</v>
      </c>
      <c r="C1315" s="950"/>
      <c r="D1315" s="950"/>
      <c r="E1315" s="951" t="s">
        <v>2570</v>
      </c>
      <c r="F1315" s="952" t="s">
        <v>10984</v>
      </c>
      <c r="G1315" s="953" t="s">
        <v>5712</v>
      </c>
      <c r="H1315" s="954">
        <v>25.851296063379174</v>
      </c>
      <c r="I1315" s="954">
        <f>Tabla1[[#This Row],[PVP (SIN IVA)]]-(Tabla1[[#This Row],[PVP (SIN IVA)]]*0.4)</f>
        <v>15.510777638027504</v>
      </c>
      <c r="J1315" s="951" t="s">
        <v>6589</v>
      </c>
      <c r="K1315" s="951" t="s">
        <v>10985</v>
      </c>
      <c r="L1315" s="951" t="s">
        <v>10986</v>
      </c>
      <c r="M1315" s="955" t="s">
        <v>6554</v>
      </c>
    </row>
    <row r="1316" spans="1:13" ht="15" customHeight="1">
      <c r="A1316" s="957" t="s">
        <v>10987</v>
      </c>
      <c r="B1316" s="958" t="s">
        <v>10988</v>
      </c>
      <c r="C1316" s="959"/>
      <c r="D1316" s="959"/>
      <c r="E1316" s="951" t="s">
        <v>10989</v>
      </c>
      <c r="F1316" s="952" t="s">
        <v>10990</v>
      </c>
      <c r="G1316" s="953" t="s">
        <v>5712</v>
      </c>
      <c r="H1316" s="954">
        <v>7.9375</v>
      </c>
      <c r="I1316" s="954">
        <f>Tabla1[[#This Row],[PVP (SIN IVA)]]-(Tabla1[[#This Row],[PVP (SIN IVA)]]*0.4)</f>
        <v>4.7624999999999993</v>
      </c>
      <c r="J1316" s="960" t="s">
        <v>6567</v>
      </c>
      <c r="K1316" s="951" t="str">
        <f>_xlfn.CONCAT(A1316,F1316,J1316,)</f>
        <v>8511102-Q0001Guardabarros delantero (derecho)T1/T2</v>
      </c>
      <c r="L1316" s="951"/>
      <c r="M1316" s="955" t="s">
        <v>6554</v>
      </c>
    </row>
    <row r="1317" spans="1:13" ht="15" customHeight="1">
      <c r="A1317" s="957" t="s">
        <v>10991</v>
      </c>
      <c r="B1317" s="958" t="s">
        <v>10992</v>
      </c>
      <c r="C1317" s="959"/>
      <c r="D1317" s="959"/>
      <c r="E1317" s="951" t="s">
        <v>10993</v>
      </c>
      <c r="F1317" s="952" t="s">
        <v>10994</v>
      </c>
      <c r="G1317" s="953" t="s">
        <v>5712</v>
      </c>
      <c r="H1317" s="954">
        <v>7.9375</v>
      </c>
      <c r="I1317" s="954">
        <f>Tabla1[[#This Row],[PVP (SIN IVA)]]-(Tabla1[[#This Row],[PVP (SIN IVA)]]*0.4)</f>
        <v>4.7624999999999993</v>
      </c>
      <c r="J1317" s="960" t="s">
        <v>6567</v>
      </c>
      <c r="K1317" s="951" t="str">
        <f>_xlfn.CONCAT(A1317,F1317,J1317,)</f>
        <v>8511101-Q0001Guardabarros delantero (izquierdo)T1/T2</v>
      </c>
      <c r="L1317" s="951"/>
      <c r="M1317" s="955" t="s">
        <v>6554</v>
      </c>
    </row>
    <row r="1318" spans="1:13" ht="15" customHeight="1">
      <c r="A1318" s="948" t="s">
        <v>10995</v>
      </c>
      <c r="B1318" s="949" t="s">
        <v>10996</v>
      </c>
      <c r="C1318" s="950" t="s">
        <v>10997</v>
      </c>
      <c r="D1318" s="950"/>
      <c r="E1318" s="951" t="e">
        <v>#NAME?</v>
      </c>
      <c r="F1318" s="952" t="s">
        <v>10998</v>
      </c>
      <c r="G1318" s="953" t="s">
        <v>5712</v>
      </c>
      <c r="H1318" s="954">
        <v>46.754033264046356</v>
      </c>
      <c r="I1318" s="954">
        <f>Tabla1[[#This Row],[PVP (SIN IVA)]]-(Tabla1[[#This Row],[PVP (SIN IVA)]]*0.4)</f>
        <v>28.052419958427812</v>
      </c>
      <c r="J1318" s="951" t="s">
        <v>1938</v>
      </c>
      <c r="K1318" s="951" t="s">
        <v>10999</v>
      </c>
      <c r="L1318" s="951" t="e">
        <v>#NAME?</v>
      </c>
      <c r="M1318" s="955" t="s">
        <v>6554</v>
      </c>
    </row>
    <row r="1319" spans="1:13" ht="15" customHeight="1">
      <c r="A1319" s="961" t="s">
        <v>11000</v>
      </c>
      <c r="B1319" s="949"/>
      <c r="C1319" s="953"/>
      <c r="D1319" s="962"/>
      <c r="E1319" s="951"/>
      <c r="F1319" s="952" t="s">
        <v>11001</v>
      </c>
      <c r="G1319" s="953" t="s">
        <v>5712</v>
      </c>
      <c r="H1319" s="954">
        <v>144.68475000000001</v>
      </c>
      <c r="I1319" s="954">
        <f>Tabla1[[#This Row],[PVP (SIN IVA)]]-(Tabla1[[#This Row],[PVP (SIN IVA)]]*0.4)</f>
        <v>86.810850000000002</v>
      </c>
      <c r="J1319" s="951" t="s">
        <v>6666</v>
      </c>
      <c r="K1319" s="951" t="str">
        <f>CONCATENATE(Precios!$A2014,Precios!$F2014,Precios!$J2014)</f>
        <v>Q1850839Perno de brida hexagonalLIGHT2020, LIGHT2021</v>
      </c>
      <c r="L1319" s="951"/>
      <c r="M1319" s="955" t="s">
        <v>6554</v>
      </c>
    </row>
    <row r="1320" spans="1:13" ht="15" customHeight="1">
      <c r="A1320" s="948" t="s">
        <v>11002</v>
      </c>
      <c r="B1320" s="949" t="s">
        <v>11003</v>
      </c>
      <c r="C1320" s="950" t="s">
        <v>11004</v>
      </c>
      <c r="D1320" s="950"/>
      <c r="E1320" s="951" t="e">
        <v>#NAME?</v>
      </c>
      <c r="F1320" s="952" t="s">
        <v>11005</v>
      </c>
      <c r="G1320" s="953" t="s">
        <v>5712</v>
      </c>
      <c r="H1320" s="954">
        <v>36.903364978584037</v>
      </c>
      <c r="I1320" s="954">
        <f>Tabla1[[#This Row],[PVP (SIN IVA)]]-(Tabla1[[#This Row],[PVP (SIN IVA)]]*0.4)</f>
        <v>22.142018987150422</v>
      </c>
      <c r="J1320" s="951" t="s">
        <v>1938</v>
      </c>
      <c r="K1320" s="951" t="s">
        <v>11006</v>
      </c>
      <c r="L1320" s="951" t="e">
        <v>#NAME?</v>
      </c>
      <c r="M1320" s="955" t="s">
        <v>6554</v>
      </c>
    </row>
    <row r="1321" spans="1:13" ht="15" customHeight="1">
      <c r="A1321" s="948" t="s">
        <v>6180</v>
      </c>
      <c r="B1321" s="949" t="s">
        <v>11007</v>
      </c>
      <c r="C1321" s="950"/>
      <c r="D1321" s="968"/>
      <c r="E1321" s="951" t="s">
        <v>2573</v>
      </c>
      <c r="F1321" s="966" t="s">
        <v>11008</v>
      </c>
      <c r="G1321" s="953"/>
      <c r="H1321" s="954">
        <v>21.812031053476186</v>
      </c>
      <c r="I1321" s="954">
        <f>Tabla1[[#This Row],[PVP (SIN IVA)]]-(Tabla1[[#This Row],[PVP (SIN IVA)]]*0.4)</f>
        <v>13.087218632085712</v>
      </c>
      <c r="J1321" s="960" t="s">
        <v>6052</v>
      </c>
      <c r="K1321" s="951"/>
      <c r="L1321" s="951"/>
      <c r="M1321" s="955" t="s">
        <v>6554</v>
      </c>
    </row>
    <row r="1322" spans="1:13" ht="15" customHeight="1">
      <c r="A1322" s="948" t="s">
        <v>2574</v>
      </c>
      <c r="B1322" s="949">
        <v>8435596605650</v>
      </c>
      <c r="C1322" s="950"/>
      <c r="D1322" s="950"/>
      <c r="E1322" s="951" t="s">
        <v>2573</v>
      </c>
      <c r="F1322" s="952" t="s">
        <v>4902</v>
      </c>
      <c r="G1322" s="953" t="s">
        <v>5712</v>
      </c>
      <c r="H1322" s="954">
        <v>21.812031053476186</v>
      </c>
      <c r="I1322" s="954">
        <f>Tabla1[[#This Row],[PVP (SIN IVA)]]-(Tabla1[[#This Row],[PVP (SIN IVA)]]*0.4)</f>
        <v>13.087218632085712</v>
      </c>
      <c r="J1322" s="951" t="s">
        <v>6589</v>
      </c>
      <c r="K1322" s="951" t="s">
        <v>11009</v>
      </c>
      <c r="L1322" s="951" t="s">
        <v>11010</v>
      </c>
      <c r="M1322" s="955" t="s">
        <v>6554</v>
      </c>
    </row>
    <row r="1323" spans="1:13" ht="15" customHeight="1">
      <c r="A1323" s="948" t="s">
        <v>11011</v>
      </c>
      <c r="B1323" s="949" t="s">
        <v>11012</v>
      </c>
      <c r="C1323" s="950" t="s">
        <v>11013</v>
      </c>
      <c r="D1323" s="950"/>
      <c r="E1323" s="951" t="e">
        <v>#NAME?</v>
      </c>
      <c r="F1323" s="952" t="s">
        <v>11014</v>
      </c>
      <c r="G1323" s="953" t="s">
        <v>5712</v>
      </c>
      <c r="H1323" s="954">
        <v>36.903364978584037</v>
      </c>
      <c r="I1323" s="954">
        <f>Tabla1[[#This Row],[PVP (SIN IVA)]]-(Tabla1[[#This Row],[PVP (SIN IVA)]]*0.4)</f>
        <v>22.142018987150422</v>
      </c>
      <c r="J1323" s="951" t="s">
        <v>1938</v>
      </c>
      <c r="K1323" s="951" t="s">
        <v>11015</v>
      </c>
      <c r="L1323" s="951" t="e">
        <v>#NAME?</v>
      </c>
      <c r="M1323" s="955" t="s">
        <v>6554</v>
      </c>
    </row>
    <row r="1324" spans="1:13" ht="15" customHeight="1">
      <c r="A1324" s="948" t="s">
        <v>11016</v>
      </c>
      <c r="B1324" s="949">
        <v>8435596611156</v>
      </c>
      <c r="C1324" s="950"/>
      <c r="D1324" s="950"/>
      <c r="E1324" s="951" t="s">
        <v>11017</v>
      </c>
      <c r="F1324" s="952" t="s">
        <v>11018</v>
      </c>
      <c r="G1324" s="953" t="s">
        <v>5712</v>
      </c>
      <c r="H1324" s="954">
        <v>68.580000000000013</v>
      </c>
      <c r="I1324" s="954">
        <f>Tabla1[[#This Row],[PVP (SIN IVA)]]-(Tabla1[[#This Row],[PVP (SIN IVA)]]*0.4)</f>
        <v>41.14800000000001</v>
      </c>
      <c r="J1324" s="951" t="s">
        <v>1936</v>
      </c>
      <c r="K1324" s="951" t="s">
        <v>11019</v>
      </c>
      <c r="L1324" s="951" t="s">
        <v>11020</v>
      </c>
      <c r="M1324" s="955" t="s">
        <v>6554</v>
      </c>
    </row>
    <row r="1325" spans="1:13" ht="15" customHeight="1">
      <c r="A1325" s="948" t="s">
        <v>4490</v>
      </c>
      <c r="B1325" s="949">
        <v>8435596611125</v>
      </c>
      <c r="C1325" s="950"/>
      <c r="D1325" s="950"/>
      <c r="E1325" s="951" t="s">
        <v>11021</v>
      </c>
      <c r="F1325" s="952" t="s">
        <v>11022</v>
      </c>
      <c r="G1325" s="953" t="s">
        <v>5712</v>
      </c>
      <c r="H1325" s="954">
        <v>114.12845284500001</v>
      </c>
      <c r="I1325" s="954">
        <f>Tabla1[[#This Row],[PVP (SIN IVA)]]-(Tabla1[[#This Row],[PVP (SIN IVA)]]*0.4)</f>
        <v>68.477071707000007</v>
      </c>
      <c r="J1325" s="951" t="s">
        <v>1936</v>
      </c>
      <c r="K1325" s="951" t="s">
        <v>11023</v>
      </c>
      <c r="L1325" s="951" t="s">
        <v>11024</v>
      </c>
      <c r="M1325" s="955" t="s">
        <v>6554</v>
      </c>
    </row>
    <row r="1326" spans="1:13" ht="15" customHeight="1">
      <c r="A1326" s="948" t="s">
        <v>4491</v>
      </c>
      <c r="B1326" s="949">
        <v>8435596611101</v>
      </c>
      <c r="C1326" s="950"/>
      <c r="D1326" s="950"/>
      <c r="E1326" s="951" t="s">
        <v>11025</v>
      </c>
      <c r="F1326" s="952" t="s">
        <v>11026</v>
      </c>
      <c r="G1326" s="953" t="s">
        <v>5712</v>
      </c>
      <c r="H1326" s="954">
        <v>114.12845284500001</v>
      </c>
      <c r="I1326" s="954">
        <f>Tabla1[[#This Row],[PVP (SIN IVA)]]-(Tabla1[[#This Row],[PVP (SIN IVA)]]*0.4)</f>
        <v>68.477071707000007</v>
      </c>
      <c r="J1326" s="951" t="s">
        <v>1936</v>
      </c>
      <c r="K1326" s="951" t="s">
        <v>11027</v>
      </c>
      <c r="L1326" s="951" t="s">
        <v>11028</v>
      </c>
      <c r="M1326" s="955" t="s">
        <v>6554</v>
      </c>
    </row>
    <row r="1327" spans="1:13" ht="15" customHeight="1">
      <c r="A1327" s="948" t="s">
        <v>11029</v>
      </c>
      <c r="B1327" s="949">
        <v>8435596629168</v>
      </c>
      <c r="C1327" s="950"/>
      <c r="D1327" s="950"/>
      <c r="E1327" s="951" t="s">
        <v>3242</v>
      </c>
      <c r="F1327" s="952" t="s">
        <v>11030</v>
      </c>
      <c r="G1327" s="953" t="s">
        <v>5712</v>
      </c>
      <c r="H1327" s="954">
        <v>12.071239606953892</v>
      </c>
      <c r="I1327" s="954">
        <f>Tabla1[[#This Row],[PVP (SIN IVA)]]-(Tabla1[[#This Row],[PVP (SIN IVA)]]*0.4)</f>
        <v>7.2427437641723351</v>
      </c>
      <c r="J1327" s="951" t="s">
        <v>1938</v>
      </c>
      <c r="K1327" s="951" t="s">
        <v>11031</v>
      </c>
      <c r="L1327" s="951" t="s">
        <v>11032</v>
      </c>
      <c r="M1327" s="955" t="s">
        <v>6554</v>
      </c>
    </row>
    <row r="1328" spans="1:13" ht="15" customHeight="1">
      <c r="A1328" s="957" t="s">
        <v>11033</v>
      </c>
      <c r="B1328" s="958" t="s">
        <v>11034</v>
      </c>
      <c r="C1328" s="959"/>
      <c r="D1328" s="959"/>
      <c r="E1328" s="951" t="s">
        <v>11035</v>
      </c>
      <c r="F1328" s="952" t="s">
        <v>11036</v>
      </c>
      <c r="G1328" s="953" t="s">
        <v>5712</v>
      </c>
      <c r="H1328" s="954">
        <v>8.7312500000000011</v>
      </c>
      <c r="I1328" s="954">
        <f>Tabla1[[#This Row],[PVP (SIN IVA)]]-(Tabla1[[#This Row],[PVP (SIN IVA)]]*0.4)</f>
        <v>5.2387500000000005</v>
      </c>
      <c r="J1328" s="960" t="s">
        <v>6629</v>
      </c>
      <c r="K1328" s="951" t="str">
        <f>_xlfn.CONCAT(A1328,F1328,J1328,)</f>
        <v>8511104-Q0001Guardabarros trasero (derecho)T1</v>
      </c>
      <c r="L1328" s="951"/>
      <c r="M1328" s="955" t="s">
        <v>6554</v>
      </c>
    </row>
    <row r="1329" spans="1:13" ht="15" customHeight="1">
      <c r="A1329" s="957" t="s">
        <v>11037</v>
      </c>
      <c r="B1329" s="958" t="s">
        <v>11038</v>
      </c>
      <c r="C1329" s="959"/>
      <c r="D1329" s="959"/>
      <c r="E1329" s="951" t="s">
        <v>11035</v>
      </c>
      <c r="F1329" s="952" t="s">
        <v>11036</v>
      </c>
      <c r="G1329" s="953" t="s">
        <v>5712</v>
      </c>
      <c r="H1329" s="954">
        <v>8.7312500000000011</v>
      </c>
      <c r="I1329" s="954">
        <f>Tabla1[[#This Row],[PVP (SIN IVA)]]-(Tabla1[[#This Row],[PVP (SIN IVA)]]*0.4)</f>
        <v>5.2387500000000005</v>
      </c>
      <c r="J1329" s="951" t="s">
        <v>6602</v>
      </c>
      <c r="K1329" s="951" t="str">
        <f>_xlfn.CONCAT(A1329,F1329,J1329,)</f>
        <v>8511104-Q0006Guardabarros trasero (derecho)T2</v>
      </c>
      <c r="L1329" s="951"/>
      <c r="M1329" s="955" t="s">
        <v>6554</v>
      </c>
    </row>
    <row r="1330" spans="1:13" ht="15" customHeight="1">
      <c r="A1330" s="957" t="s">
        <v>11039</v>
      </c>
      <c r="B1330" s="958" t="s">
        <v>11040</v>
      </c>
      <c r="C1330" s="959"/>
      <c r="D1330" s="959"/>
      <c r="E1330" s="951" t="s">
        <v>11041</v>
      </c>
      <c r="F1330" s="952" t="s">
        <v>11042</v>
      </c>
      <c r="G1330" s="953" t="s">
        <v>5712</v>
      </c>
      <c r="H1330" s="954">
        <v>8.7312500000000011</v>
      </c>
      <c r="I1330" s="954">
        <f>Tabla1[[#This Row],[PVP (SIN IVA)]]-(Tabla1[[#This Row],[PVP (SIN IVA)]]*0.4)</f>
        <v>5.2387500000000005</v>
      </c>
      <c r="J1330" s="960" t="s">
        <v>6567</v>
      </c>
      <c r="K1330" s="951" t="str">
        <f>_xlfn.CONCAT(A1330,F1330,J1330,)</f>
        <v>8511103-Q0001Guardabarros trasero (izquierdo)T1/T2</v>
      </c>
      <c r="L1330" s="951"/>
      <c r="M1330" s="955" t="s">
        <v>6554</v>
      </c>
    </row>
    <row r="1331" spans="1:13" ht="15" customHeight="1">
      <c r="A1331" s="948" t="s">
        <v>2300</v>
      </c>
      <c r="B1331" s="949">
        <v>8435596606039</v>
      </c>
      <c r="C1331" s="950"/>
      <c r="D1331" s="950"/>
      <c r="E1331" s="951" t="s">
        <v>2299</v>
      </c>
      <c r="F1331" s="952" t="s">
        <v>4994</v>
      </c>
      <c r="G1331" s="953" t="s">
        <v>5712</v>
      </c>
      <c r="H1331" s="954">
        <v>9.3499804831504463</v>
      </c>
      <c r="I1331" s="954">
        <f>Tabla1[[#This Row],[PVP (SIN IVA)]]-(Tabla1[[#This Row],[PVP (SIN IVA)]]*0.4)</f>
        <v>5.6099882898902678</v>
      </c>
      <c r="J1331" s="951" t="s">
        <v>6589</v>
      </c>
      <c r="K1331" s="951" t="s">
        <v>11043</v>
      </c>
      <c r="L1331" s="951" t="s">
        <v>11044</v>
      </c>
      <c r="M1331" s="955" t="s">
        <v>6554</v>
      </c>
    </row>
    <row r="1332" spans="1:13" ht="15" customHeight="1">
      <c r="A1332" s="948" t="s">
        <v>2220</v>
      </c>
      <c r="B1332" s="949">
        <v>8435596608378</v>
      </c>
      <c r="C1332" s="950"/>
      <c r="D1332" s="950"/>
      <c r="E1332" s="951" t="s">
        <v>2219</v>
      </c>
      <c r="F1332" s="952" t="s">
        <v>5018</v>
      </c>
      <c r="G1332" s="953" t="s">
        <v>5712</v>
      </c>
      <c r="H1332" s="954">
        <v>36.261583611629312</v>
      </c>
      <c r="I1332" s="954">
        <f>Tabla1[[#This Row],[PVP (SIN IVA)]]-(Tabla1[[#This Row],[PVP (SIN IVA)]]*0.4)</f>
        <v>21.756950166977589</v>
      </c>
      <c r="J1332" s="951" t="s">
        <v>6560</v>
      </c>
      <c r="K1332" s="951" t="s">
        <v>11045</v>
      </c>
      <c r="L1332" s="951" t="s">
        <v>11046</v>
      </c>
      <c r="M1332" s="955" t="s">
        <v>6554</v>
      </c>
    </row>
    <row r="1333" spans="1:13" ht="15" customHeight="1">
      <c r="A1333" s="948" t="s">
        <v>2222</v>
      </c>
      <c r="B1333" s="949">
        <v>8435596608361</v>
      </c>
      <c r="C1333" s="950"/>
      <c r="D1333" s="950"/>
      <c r="E1333" s="951" t="s">
        <v>2221</v>
      </c>
      <c r="F1333" s="952" t="s">
        <v>5017</v>
      </c>
      <c r="G1333" s="953" t="s">
        <v>5712</v>
      </c>
      <c r="H1333" s="954">
        <v>36.261583611629312</v>
      </c>
      <c r="I1333" s="954">
        <f>Tabla1[[#This Row],[PVP (SIN IVA)]]-(Tabla1[[#This Row],[PVP (SIN IVA)]]*0.4)</f>
        <v>21.756950166977589</v>
      </c>
      <c r="J1333" s="951" t="s">
        <v>6560</v>
      </c>
      <c r="K1333" s="951" t="s">
        <v>11047</v>
      </c>
      <c r="L1333" s="951" t="s">
        <v>11048</v>
      </c>
      <c r="M1333" s="955" t="s">
        <v>6554</v>
      </c>
    </row>
    <row r="1334" spans="1:13" ht="15" customHeight="1">
      <c r="A1334" s="961" t="s">
        <v>11049</v>
      </c>
      <c r="B1334" s="949"/>
      <c r="C1334" s="953"/>
      <c r="D1334" s="962"/>
      <c r="E1334" s="951"/>
      <c r="F1334" s="952" t="s">
        <v>11050</v>
      </c>
      <c r="G1334" s="953" t="s">
        <v>5712</v>
      </c>
      <c r="H1334" s="954">
        <v>196.02450000000002</v>
      </c>
      <c r="I1334" s="954">
        <f>Tabla1[[#This Row],[PVP (SIN IVA)]]-(Tabla1[[#This Row],[PVP (SIN IVA)]]*0.4)</f>
        <v>117.6147</v>
      </c>
      <c r="J1334" s="951" t="s">
        <v>6666</v>
      </c>
      <c r="K1334" s="951" t="str">
        <f>CONCATENATE(Precios!$A2013,Precios!$F2013,Precios!$J2013)</f>
        <v>Q1851270Perno de brida hexagonalLIGHT2020, LIGHT2021</v>
      </c>
      <c r="L1334" s="951"/>
      <c r="M1334" s="955" t="s">
        <v>6554</v>
      </c>
    </row>
    <row r="1335" spans="1:13" ht="15" customHeight="1">
      <c r="A1335" s="961" t="s">
        <v>11051</v>
      </c>
      <c r="B1335" s="949"/>
      <c r="C1335" s="953"/>
      <c r="D1335" s="962"/>
      <c r="E1335" s="951"/>
      <c r="F1335" s="952" t="s">
        <v>11052</v>
      </c>
      <c r="G1335" s="953" t="s">
        <v>5712</v>
      </c>
      <c r="H1335" s="954">
        <v>27.590749999999996</v>
      </c>
      <c r="I1335" s="954">
        <f>Tabla1[[#This Row],[PVP (SIN IVA)]]-(Tabla1[[#This Row],[PVP (SIN IVA)]]*0.4)</f>
        <v>16.554449999999996</v>
      </c>
      <c r="J1335" s="951" t="s">
        <v>6666</v>
      </c>
      <c r="K1335" s="951" t="str">
        <f>CONCATENATE(Precios!$A1959,Precios!$F1959,Precios!$J1959)</f>
        <v>5701015-Q0006-DYParte delantera del panel exterior de la cubierta del techoT2</v>
      </c>
      <c r="L1335" s="951"/>
      <c r="M1335" s="955" t="s">
        <v>6554</v>
      </c>
    </row>
    <row r="1336" spans="1:13" ht="15" customHeight="1">
      <c r="A1336" s="961">
        <v>10344</v>
      </c>
      <c r="B1336" s="949"/>
      <c r="C1336" s="962"/>
      <c r="D1336" s="962"/>
      <c r="E1336" s="951"/>
      <c r="F1336" s="952" t="s">
        <v>11053</v>
      </c>
      <c r="G1336" s="953" t="s">
        <v>5712</v>
      </c>
      <c r="H1336" s="954">
        <v>27.812999999999999</v>
      </c>
      <c r="I1336" s="954">
        <f>Tabla1[[#This Row],[PVP (SIN IVA)]]-(Tabla1[[#This Row],[PVP (SIN IVA)]]*0.4)</f>
        <v>16.687799999999999</v>
      </c>
      <c r="J1336" s="951" t="s">
        <v>6666</v>
      </c>
      <c r="K1336" s="951" t="str">
        <f>CONCATENATE(Precios!$A2074,Precios!$F2074,Precios!$J2074)</f>
        <v>1001050104010350Pernos hexagonalesMouse</v>
      </c>
      <c r="L1336" s="951"/>
      <c r="M1336" s="955" t="s">
        <v>6554</v>
      </c>
    </row>
    <row r="1337" spans="1:13" ht="15" customHeight="1">
      <c r="A1337" s="961" t="s">
        <v>11054</v>
      </c>
      <c r="B1337" s="949"/>
      <c r="C1337" s="953"/>
      <c r="D1337" s="962"/>
      <c r="E1337" s="951"/>
      <c r="F1337" s="952" t="s">
        <v>11055</v>
      </c>
      <c r="G1337" s="953" t="s">
        <v>5712</v>
      </c>
      <c r="H1337" s="954">
        <v>19.589750000000002</v>
      </c>
      <c r="I1337" s="954">
        <f>Tabla1[[#This Row],[PVP (SIN IVA)]]-(Tabla1[[#This Row],[PVP (SIN IVA)]]*0.4)</f>
        <v>11.75385</v>
      </c>
      <c r="J1337" s="951" t="s">
        <v>6666</v>
      </c>
      <c r="K1337" s="951" t="str">
        <f>CONCATENATE(Precios!$A1916,Precios!$F1916,Precios!$J1916)</f>
        <v>1001030405270090Panel interior de la cubierta superiorMouse</v>
      </c>
      <c r="L1337" s="951"/>
      <c r="M1337" s="955" t="s">
        <v>6554</v>
      </c>
    </row>
    <row r="1338" spans="1:13" ht="15" customHeight="1">
      <c r="A1338" s="961" t="s">
        <v>11056</v>
      </c>
      <c r="B1338" s="949"/>
      <c r="C1338" s="953"/>
      <c r="D1338" s="962"/>
      <c r="E1338" s="951"/>
      <c r="F1338" s="952" t="s">
        <v>11057</v>
      </c>
      <c r="G1338" s="953" t="s">
        <v>5712</v>
      </c>
      <c r="H1338" s="954">
        <v>20.22475</v>
      </c>
      <c r="I1338" s="954">
        <f>Tabla1[[#This Row],[PVP (SIN IVA)]]-(Tabla1[[#This Row],[PVP (SIN IVA)]]*0.4)</f>
        <v>12.13485</v>
      </c>
      <c r="J1338" s="951" t="s">
        <v>6666</v>
      </c>
      <c r="K1338" s="951" t="str">
        <f>CONCATENATE(Precios!$A1913,Precios!$F1913,Precios!$J1913)</f>
        <v>5010943-Q0006-DYPanel interior de la cubierta de la rueda trasera derechaT2</v>
      </c>
      <c r="L1338" s="951"/>
      <c r="M1338" s="955" t="s">
        <v>6554</v>
      </c>
    </row>
    <row r="1339" spans="1:13" ht="15" customHeight="1">
      <c r="A1339" s="948" t="s">
        <v>11058</v>
      </c>
      <c r="B1339" s="949">
        <v>8435596608545</v>
      </c>
      <c r="C1339" s="950"/>
      <c r="D1339" s="950"/>
      <c r="E1339" s="951" t="s">
        <v>11059</v>
      </c>
      <c r="F1339" s="952" t="s">
        <v>11060</v>
      </c>
      <c r="G1339" s="953" t="s">
        <v>5712</v>
      </c>
      <c r="H1339" s="954">
        <v>8.2193553954351177</v>
      </c>
      <c r="I1339" s="954">
        <f>Tabla1[[#This Row],[PVP (SIN IVA)]]-(Tabla1[[#This Row],[PVP (SIN IVA)]]*0.4)</f>
        <v>4.9316132372610699</v>
      </c>
      <c r="J1339" s="951" t="s">
        <v>6560</v>
      </c>
      <c r="K1339" s="951" t="s">
        <v>11061</v>
      </c>
      <c r="L1339" s="951" t="s">
        <v>11062</v>
      </c>
      <c r="M1339" s="955" t="s">
        <v>6554</v>
      </c>
    </row>
    <row r="1340" spans="1:13" ht="15" customHeight="1">
      <c r="A1340" s="957" t="s">
        <v>11063</v>
      </c>
      <c r="B1340" s="958" t="s">
        <v>11064</v>
      </c>
      <c r="C1340" s="959"/>
      <c r="D1340" s="959"/>
      <c r="E1340" s="951" t="s">
        <v>11065</v>
      </c>
      <c r="F1340" s="952" t="s">
        <v>11066</v>
      </c>
      <c r="G1340" s="953" t="s">
        <v>5712</v>
      </c>
      <c r="H1340" s="954">
        <v>8.7629999999999999</v>
      </c>
      <c r="I1340" s="954">
        <f>Tabla1[[#This Row],[PVP (SIN IVA)]]-(Tabla1[[#This Row],[PVP (SIN IVA)]]*0.4)</f>
        <v>5.2577999999999996</v>
      </c>
      <c r="J1340" s="960" t="s">
        <v>6567</v>
      </c>
      <c r="K1340" s="951" t="str">
        <f>_xlfn.CONCAT(A1340,F1340,J1340,)</f>
        <v>5811110-Q0004Hebilla del cinturón de seguridad del conductorT1/T2</v>
      </c>
      <c r="L1340" s="951"/>
      <c r="M1340" s="955" t="s">
        <v>6554</v>
      </c>
    </row>
    <row r="1341" spans="1:13" ht="15" customHeight="1">
      <c r="A1341" s="948" t="s">
        <v>3320</v>
      </c>
      <c r="B1341" s="949">
        <v>8435596625061</v>
      </c>
      <c r="C1341" s="950" t="s">
        <v>3320</v>
      </c>
      <c r="D1341" s="950"/>
      <c r="E1341" s="951" t="e">
        <v>#NAME?</v>
      </c>
      <c r="F1341" s="952" t="s">
        <v>11067</v>
      </c>
      <c r="G1341" s="953" t="s">
        <v>5712</v>
      </c>
      <c r="H1341" s="954">
        <v>0.59055000000000013</v>
      </c>
      <c r="I1341" s="954">
        <f>Tabla1[[#This Row],[PVP (SIN IVA)]]-(Tabla1[[#This Row],[PVP (SIN IVA)]]*0.4)</f>
        <v>0.35433000000000003</v>
      </c>
      <c r="J1341" s="951" t="s">
        <v>1938</v>
      </c>
      <c r="K1341" s="951" t="s">
        <v>11068</v>
      </c>
      <c r="L1341" s="951" t="e">
        <v>#NAME?</v>
      </c>
      <c r="M1341" s="955" t="s">
        <v>6554</v>
      </c>
    </row>
    <row r="1342" spans="1:13" ht="15" customHeight="1">
      <c r="A1342" s="948" t="s">
        <v>11069</v>
      </c>
      <c r="B1342" s="949">
        <v>8435596625436</v>
      </c>
      <c r="C1342" s="950"/>
      <c r="D1342" s="950"/>
      <c r="E1342" s="951" t="s">
        <v>3146</v>
      </c>
      <c r="F1342" s="952" t="s">
        <v>11070</v>
      </c>
      <c r="G1342" s="953" t="s">
        <v>5712</v>
      </c>
      <c r="H1342" s="954">
        <v>0.52796674225245666</v>
      </c>
      <c r="I1342" s="954">
        <f>Tabla1[[#This Row],[PVP (SIN IVA)]]-(Tabla1[[#This Row],[PVP (SIN IVA)]]*0.4)</f>
        <v>0.31678004535147397</v>
      </c>
      <c r="J1342" s="951" t="s">
        <v>1938</v>
      </c>
      <c r="K1342" s="951" t="s">
        <v>11071</v>
      </c>
      <c r="L1342" s="951" t="s">
        <v>11072</v>
      </c>
      <c r="M1342" s="955" t="s">
        <v>6554</v>
      </c>
    </row>
    <row r="1343" spans="1:13" ht="15" customHeight="1">
      <c r="A1343" s="961" t="s">
        <v>11073</v>
      </c>
      <c r="B1343" s="949"/>
      <c r="C1343" s="953"/>
      <c r="D1343" s="962"/>
      <c r="E1343" s="951"/>
      <c r="F1343" s="952" t="s">
        <v>11074</v>
      </c>
      <c r="G1343" s="953" t="s">
        <v>5712</v>
      </c>
      <c r="H1343" s="954">
        <v>11.398250000000001</v>
      </c>
      <c r="I1343" s="954">
        <f>Tabla1[[#This Row],[PVP (SIN IVA)]]-(Tabla1[[#This Row],[PVP (SIN IVA)]]*0.4)</f>
        <v>6.8389500000000005</v>
      </c>
      <c r="J1343" s="951" t="s">
        <v>6666</v>
      </c>
      <c r="K1343" s="951" t="str">
        <f>CONCATENATE(Precios!$A2029,Precios!$F2029,Precios!$J2029)</f>
        <v>SMO005Perno de fijación de la pinzaMouse</v>
      </c>
      <c r="L1343" s="951"/>
      <c r="M1343" s="955" t="s">
        <v>6554</v>
      </c>
    </row>
    <row r="1344" spans="1:13" ht="15" customHeight="1">
      <c r="A1344" s="948" t="s">
        <v>4357</v>
      </c>
      <c r="B1344" s="949">
        <v>8435596606527</v>
      </c>
      <c r="C1344" s="950"/>
      <c r="D1344" s="950"/>
      <c r="E1344" s="951" t="s">
        <v>4358</v>
      </c>
      <c r="F1344" s="952" t="s">
        <v>4359</v>
      </c>
      <c r="G1344" s="953" t="s">
        <v>5712</v>
      </c>
      <c r="H1344" s="954">
        <v>10.72169248248982</v>
      </c>
      <c r="I1344" s="954">
        <f>Tabla1[[#This Row],[PVP (SIN IVA)]]-(Tabla1[[#This Row],[PVP (SIN IVA)]]*0.4)</f>
        <v>6.4330154894938918</v>
      </c>
      <c r="J1344" s="951" t="s">
        <v>6702</v>
      </c>
      <c r="K1344" s="951" t="s">
        <v>11075</v>
      </c>
      <c r="L1344" s="951" t="s">
        <v>11076</v>
      </c>
      <c r="M1344" s="955" t="s">
        <v>6554</v>
      </c>
    </row>
    <row r="1345" spans="1:13" ht="15" customHeight="1">
      <c r="A1345" s="948" t="s">
        <v>2183</v>
      </c>
      <c r="B1345" s="949">
        <v>8435596608392</v>
      </c>
      <c r="C1345" s="950"/>
      <c r="D1345" s="950"/>
      <c r="E1345" s="951" t="s">
        <v>2182</v>
      </c>
      <c r="F1345" s="952" t="s">
        <v>4359</v>
      </c>
      <c r="G1345" s="953" t="s">
        <v>5712</v>
      </c>
      <c r="H1345" s="954">
        <v>5.508088649867724</v>
      </c>
      <c r="I1345" s="954">
        <f>Tabla1[[#This Row],[PVP (SIN IVA)]]-(Tabla1[[#This Row],[PVP (SIN IVA)]]*0.4)</f>
        <v>3.3048531899206344</v>
      </c>
      <c r="J1345" s="951" t="s">
        <v>6560</v>
      </c>
      <c r="K1345" s="951" t="s">
        <v>11077</v>
      </c>
      <c r="L1345" s="951" t="s">
        <v>11078</v>
      </c>
      <c r="M1345" s="955" t="s">
        <v>6554</v>
      </c>
    </row>
    <row r="1346" spans="1:13" ht="15" customHeight="1">
      <c r="A1346" s="957" t="s">
        <v>11079</v>
      </c>
      <c r="B1346" s="958" t="s">
        <v>11080</v>
      </c>
      <c r="C1346" s="959"/>
      <c r="D1346" s="959"/>
      <c r="E1346" s="951" t="s">
        <v>11081</v>
      </c>
      <c r="F1346" s="952" t="s">
        <v>11082</v>
      </c>
      <c r="G1346" s="953" t="s">
        <v>5712</v>
      </c>
      <c r="H1346" s="954">
        <v>0.34924999999999995</v>
      </c>
      <c r="I1346" s="954">
        <f>Tabla1[[#This Row],[PVP (SIN IVA)]]-(Tabla1[[#This Row],[PVP (SIN IVA)]]*0.4)</f>
        <v>0.20954999999999996</v>
      </c>
      <c r="J1346" s="951" t="s">
        <v>6567</v>
      </c>
      <c r="K1346" s="951" t="str">
        <f>_xlfn.CONCAT(A1346,F1346,J1346,)</f>
        <v>3921114-Q0004Identificación del representante del fabricanteT1/T2</v>
      </c>
      <c r="L1346" s="951"/>
      <c r="M1346" s="955" t="s">
        <v>6554</v>
      </c>
    </row>
    <row r="1347" spans="1:13" ht="15" customHeight="1">
      <c r="A1347" s="948" t="s">
        <v>2177</v>
      </c>
      <c r="B1347" s="949">
        <v>8435596606565</v>
      </c>
      <c r="C1347" s="950"/>
      <c r="D1347" s="950"/>
      <c r="E1347" s="951" t="s">
        <v>2176</v>
      </c>
      <c r="F1347" s="952" t="s">
        <v>4363</v>
      </c>
      <c r="G1347" s="953" t="s">
        <v>5712</v>
      </c>
      <c r="H1347" s="954">
        <v>10.7315</v>
      </c>
      <c r="I1347" s="954">
        <f>Tabla1[[#This Row],[PVP (SIN IVA)]]-(Tabla1[[#This Row],[PVP (SIN IVA)]]*0.4)</f>
        <v>6.4389000000000003</v>
      </c>
      <c r="J1347" s="951" t="s">
        <v>6589</v>
      </c>
      <c r="K1347" s="951" t="s">
        <v>11083</v>
      </c>
      <c r="L1347" s="951" t="s">
        <v>11084</v>
      </c>
      <c r="M1347" s="955" t="s">
        <v>6554</v>
      </c>
    </row>
    <row r="1348" spans="1:13" ht="15" customHeight="1">
      <c r="A1348" s="957" t="s">
        <v>11085</v>
      </c>
      <c r="B1348" s="958" t="s">
        <v>11086</v>
      </c>
      <c r="C1348" s="959"/>
      <c r="D1348" s="959"/>
      <c r="E1348" s="951" t="s">
        <v>11087</v>
      </c>
      <c r="F1348" s="952" t="s">
        <v>11088</v>
      </c>
      <c r="G1348" s="953" t="s">
        <v>5712</v>
      </c>
      <c r="H1348" s="954">
        <v>0.34924999999999995</v>
      </c>
      <c r="I1348" s="954">
        <f>Tabla1[[#This Row],[PVP (SIN IVA)]]-(Tabla1[[#This Row],[PVP (SIN IVA)]]*0.4)</f>
        <v>0.20954999999999996</v>
      </c>
      <c r="J1348" s="951" t="s">
        <v>6567</v>
      </c>
      <c r="K1348" s="951" t="str">
        <f>_xlfn.CONCAT(A1348,F1348,J1348,)</f>
        <v>3903036-Q0001Indicación de extintor de incendios-1T1/T2</v>
      </c>
      <c r="L1348" s="951"/>
      <c r="M1348" s="955" t="s">
        <v>6554</v>
      </c>
    </row>
    <row r="1349" spans="1:13" ht="15" customHeight="1">
      <c r="A1349" s="957" t="s">
        <v>11089</v>
      </c>
      <c r="B1349" s="958" t="s">
        <v>11090</v>
      </c>
      <c r="C1349" s="959"/>
      <c r="D1349" s="959"/>
      <c r="E1349" s="951" t="s">
        <v>11091</v>
      </c>
      <c r="F1349" s="952" t="s">
        <v>11092</v>
      </c>
      <c r="G1349" s="953" t="s">
        <v>5712</v>
      </c>
      <c r="H1349" s="954">
        <v>0.34924999999999995</v>
      </c>
      <c r="I1349" s="954">
        <f>Tabla1[[#This Row],[PVP (SIN IVA)]]-(Tabla1[[#This Row],[PVP (SIN IVA)]]*0.4)</f>
        <v>0.20954999999999996</v>
      </c>
      <c r="J1349" s="951" t="s">
        <v>6567</v>
      </c>
      <c r="K1349" s="951" t="str">
        <f>_xlfn.CONCAT(A1349,F1349,J1349,)</f>
        <v>3921113-Q0004Indicación del código VINT1/T2</v>
      </c>
      <c r="L1349" s="951"/>
      <c r="M1349" s="955" t="s">
        <v>6554</v>
      </c>
    </row>
    <row r="1350" spans="1:13" ht="15" customHeight="1">
      <c r="A1350" s="957" t="s">
        <v>11093</v>
      </c>
      <c r="B1350" s="958" t="s">
        <v>11094</v>
      </c>
      <c r="C1350" s="959"/>
      <c r="D1350" s="959"/>
      <c r="E1350" s="951" t="s">
        <v>11095</v>
      </c>
      <c r="F1350" s="952" t="s">
        <v>11096</v>
      </c>
      <c r="G1350" s="953" t="s">
        <v>5712</v>
      </c>
      <c r="H1350" s="954">
        <v>7.01675</v>
      </c>
      <c r="I1350" s="954">
        <f>Tabla1[[#This Row],[PVP (SIN IVA)]]-(Tabla1[[#This Row],[PVP (SIN IVA)]]*0.4)</f>
        <v>4.2100499999999998</v>
      </c>
      <c r="J1350" s="960" t="s">
        <v>6567</v>
      </c>
      <c r="K1350" s="951" t="str">
        <f>_xlfn.CONCAT(A1350,F1350,J1350,)</f>
        <v>4111200A1-Q0001Indicador del lado derechoT1/T2</v>
      </c>
      <c r="L1350" s="951"/>
      <c r="M1350" s="955" t="s">
        <v>6554</v>
      </c>
    </row>
    <row r="1351" spans="1:13" ht="15" customHeight="1">
      <c r="A1351" s="957" t="s">
        <v>11097</v>
      </c>
      <c r="B1351" s="958" t="s">
        <v>11098</v>
      </c>
      <c r="C1351" s="959"/>
      <c r="D1351" s="959"/>
      <c r="E1351" s="951" t="s">
        <v>11099</v>
      </c>
      <c r="F1351" s="952" t="s">
        <v>11100</v>
      </c>
      <c r="G1351" s="953" t="s">
        <v>5712</v>
      </c>
      <c r="H1351" s="954">
        <v>6.8262499999999999</v>
      </c>
      <c r="I1351" s="954">
        <f>Tabla1[[#This Row],[PVP (SIN IVA)]]-(Tabla1[[#This Row],[PVP (SIN IVA)]]*0.4)</f>
        <v>4.0957499999999998</v>
      </c>
      <c r="J1351" s="960" t="s">
        <v>6567</v>
      </c>
      <c r="K1351" s="951" t="str">
        <f>_xlfn.CONCAT(A1351,F1351,J1351,)</f>
        <v>4111100A1-Q0001Indicador del lado izquierdoT1/T2</v>
      </c>
      <c r="L1351" s="951"/>
      <c r="M1351" s="955" t="s">
        <v>6554</v>
      </c>
    </row>
    <row r="1352" spans="1:13" ht="15" customHeight="1">
      <c r="A1352" s="948" t="s">
        <v>11101</v>
      </c>
      <c r="B1352" s="949">
        <v>8435596609580</v>
      </c>
      <c r="C1352" s="950"/>
      <c r="D1352" s="950"/>
      <c r="E1352" s="951" t="s">
        <v>11102</v>
      </c>
      <c r="F1352" s="952" t="s">
        <v>11103</v>
      </c>
      <c r="G1352" s="953" t="s">
        <v>6645</v>
      </c>
      <c r="H1352" s="954">
        <v>433.11747854677498</v>
      </c>
      <c r="I1352" s="954">
        <f>Tabla1[[#This Row],[PVP (SIN IVA)]]-(Tabla1[[#This Row],[PVP (SIN IVA)]]*0.4)</f>
        <v>259.87048712806495</v>
      </c>
      <c r="J1352" s="951" t="s">
        <v>1936</v>
      </c>
      <c r="K1352" s="951" t="s">
        <v>11104</v>
      </c>
      <c r="L1352" s="951" t="s">
        <v>11105</v>
      </c>
      <c r="M1352" s="955" t="s">
        <v>6554</v>
      </c>
    </row>
    <row r="1353" spans="1:13" ht="15" customHeight="1">
      <c r="A1353" s="948" t="s">
        <v>11106</v>
      </c>
      <c r="B1353" s="949">
        <v>8435596609634</v>
      </c>
      <c r="C1353" s="950"/>
      <c r="D1353" s="950"/>
      <c r="E1353" s="951" t="s">
        <v>11102</v>
      </c>
      <c r="F1353" s="952" t="s">
        <v>11103</v>
      </c>
      <c r="G1353" s="953" t="s">
        <v>6645</v>
      </c>
      <c r="H1353" s="954">
        <v>373.38</v>
      </c>
      <c r="I1353" s="954">
        <f>Tabla1[[#This Row],[PVP (SIN IVA)]]-(Tabla1[[#This Row],[PVP (SIN IVA)]]*0.4)</f>
        <v>224.02799999999999</v>
      </c>
      <c r="J1353" s="951" t="s">
        <v>1936</v>
      </c>
      <c r="K1353" s="951" t="s">
        <v>11107</v>
      </c>
      <c r="L1353" s="951" t="s">
        <v>11108</v>
      </c>
      <c r="M1353" s="955" t="s">
        <v>6554</v>
      </c>
    </row>
    <row r="1354" spans="1:13" ht="15" customHeight="1">
      <c r="A1354" s="948" t="s">
        <v>11109</v>
      </c>
      <c r="B1354" s="949">
        <v>8435596609597</v>
      </c>
      <c r="C1354" s="950"/>
      <c r="D1354" s="950"/>
      <c r="E1354" s="951" t="s">
        <v>11102</v>
      </c>
      <c r="F1354" s="952" t="s">
        <v>11103</v>
      </c>
      <c r="G1354" s="953" t="s">
        <v>6645</v>
      </c>
      <c r="H1354" s="954">
        <v>373.38</v>
      </c>
      <c r="I1354" s="954">
        <f>Tabla1[[#This Row],[PVP (SIN IVA)]]-(Tabla1[[#This Row],[PVP (SIN IVA)]]*0.4)</f>
        <v>224.02799999999999</v>
      </c>
      <c r="J1354" s="951" t="s">
        <v>1936</v>
      </c>
      <c r="K1354" s="951" t="s">
        <v>11110</v>
      </c>
      <c r="L1354" s="951" t="s">
        <v>11111</v>
      </c>
      <c r="M1354" s="955" t="s">
        <v>6554</v>
      </c>
    </row>
    <row r="1355" spans="1:13" ht="15" customHeight="1">
      <c r="A1355" s="948" t="s">
        <v>11112</v>
      </c>
      <c r="B1355" s="949">
        <v>8435596609573</v>
      </c>
      <c r="C1355" s="950"/>
      <c r="D1355" s="950"/>
      <c r="E1355" s="951" t="s">
        <v>11113</v>
      </c>
      <c r="F1355" s="952" t="s">
        <v>11114</v>
      </c>
      <c r="G1355" s="953" t="s">
        <v>6645</v>
      </c>
      <c r="H1355" s="954">
        <v>373.38</v>
      </c>
      <c r="I1355" s="954">
        <f>Tabla1[[#This Row],[PVP (SIN IVA)]]-(Tabla1[[#This Row],[PVP (SIN IVA)]]*0.4)</f>
        <v>224.02799999999999</v>
      </c>
      <c r="J1355" s="951" t="s">
        <v>1936</v>
      </c>
      <c r="K1355" s="951" t="s">
        <v>11115</v>
      </c>
      <c r="L1355" s="951" t="s">
        <v>11116</v>
      </c>
      <c r="M1355" s="955" t="s">
        <v>6554</v>
      </c>
    </row>
    <row r="1356" spans="1:13" ht="15" customHeight="1">
      <c r="A1356" s="948" t="s">
        <v>11117</v>
      </c>
      <c r="B1356" s="949">
        <v>8435596609603</v>
      </c>
      <c r="C1356" s="950"/>
      <c r="D1356" s="950"/>
      <c r="E1356" s="951" t="s">
        <v>11118</v>
      </c>
      <c r="F1356" s="952" t="s">
        <v>11119</v>
      </c>
      <c r="G1356" s="953" t="s">
        <v>6645</v>
      </c>
      <c r="H1356" s="954">
        <v>373.38</v>
      </c>
      <c r="I1356" s="954">
        <f>Tabla1[[#This Row],[PVP (SIN IVA)]]-(Tabla1[[#This Row],[PVP (SIN IVA)]]*0.4)</f>
        <v>224.02799999999999</v>
      </c>
      <c r="J1356" s="951" t="s">
        <v>1936</v>
      </c>
      <c r="K1356" s="951" t="s">
        <v>11120</v>
      </c>
      <c r="L1356" s="951" t="s">
        <v>11121</v>
      </c>
      <c r="M1356" s="955" t="s">
        <v>6554</v>
      </c>
    </row>
    <row r="1357" spans="1:13" ht="15" customHeight="1">
      <c r="A1357" s="957" t="s">
        <v>11122</v>
      </c>
      <c r="B1357" s="958" t="s">
        <v>11123</v>
      </c>
      <c r="C1357" s="959"/>
      <c r="D1357" s="959"/>
      <c r="E1357" s="951" t="s">
        <v>11124</v>
      </c>
      <c r="F1357" s="952" t="s">
        <v>11125</v>
      </c>
      <c r="G1357" s="953" t="s">
        <v>6645</v>
      </c>
      <c r="H1357" s="954">
        <v>229.58298000000002</v>
      </c>
      <c r="I1357" s="954">
        <f>Tabla1[[#This Row],[PVP (SIN IVA)]]-(Tabla1[[#This Row],[PVP (SIN IVA)]]*0.4)</f>
        <v>137.74978800000002</v>
      </c>
      <c r="J1357" s="960" t="s">
        <v>6567</v>
      </c>
      <c r="K1357" s="951" t="str">
        <f>_xlfn.CONCAT(A1357,F1357,J1357,)</f>
        <v>3820010A1-Q0004Instrumento combinadoT1/T2</v>
      </c>
      <c r="L1357" s="951"/>
      <c r="M1357" s="955" t="s">
        <v>6554</v>
      </c>
    </row>
    <row r="1358" spans="1:13" ht="15" customHeight="1">
      <c r="A1358" s="948" t="s">
        <v>11126</v>
      </c>
      <c r="B1358" s="949">
        <v>8435596624590</v>
      </c>
      <c r="C1358" s="950" t="s">
        <v>3380</v>
      </c>
      <c r="D1358" s="950"/>
      <c r="E1358" s="951" t="e">
        <v>#NAME?</v>
      </c>
      <c r="F1358" s="952" t="s">
        <v>11127</v>
      </c>
      <c r="G1358" s="953" t="s">
        <v>6645</v>
      </c>
      <c r="H1358" s="954">
        <v>10.028088309397836</v>
      </c>
      <c r="I1358" s="954">
        <f>Tabla1[[#This Row],[PVP (SIN IVA)]]-(Tabla1[[#This Row],[PVP (SIN IVA)]]*0.4)</f>
        <v>6.0168529856387014</v>
      </c>
      <c r="J1358" s="951" t="s">
        <v>1938</v>
      </c>
      <c r="K1358" s="951" t="s">
        <v>11128</v>
      </c>
      <c r="L1358" s="951" t="e">
        <v>#NAME?</v>
      </c>
      <c r="M1358" s="955" t="s">
        <v>6554</v>
      </c>
    </row>
    <row r="1359" spans="1:13" ht="15" customHeight="1">
      <c r="A1359" s="961" t="s">
        <v>11129</v>
      </c>
      <c r="B1359" s="949"/>
      <c r="C1359" s="953"/>
      <c r="D1359" s="962"/>
      <c r="E1359" s="951"/>
      <c r="F1359" s="952" t="s">
        <v>11130</v>
      </c>
      <c r="G1359" s="953" t="s">
        <v>5712</v>
      </c>
      <c r="H1359" s="954">
        <v>3.1432500000000001</v>
      </c>
      <c r="I1359" s="954">
        <f>Tabla1[[#This Row],[PVP (SIN IVA)]]-(Tabla1[[#This Row],[PVP (SIN IVA)]]*0.4)</f>
        <v>1.88595</v>
      </c>
      <c r="J1359" s="951" t="s">
        <v>6666</v>
      </c>
      <c r="K1359" s="951" t="str">
        <f>CONCATENATE(Precios!$A1941,Precios!$F1941,Precios!$J1941)</f>
        <v>8500240-R10Parachoques trasero del modelo Pick-upLIGHT2020</v>
      </c>
      <c r="L1359" s="951"/>
      <c r="M1359" s="955" t="s">
        <v>6554</v>
      </c>
    </row>
    <row r="1360" spans="1:13" ht="15" customHeight="1">
      <c r="A1360" s="961" t="s">
        <v>11131</v>
      </c>
      <c r="B1360" s="949"/>
      <c r="C1360" s="953"/>
      <c r="D1360" s="962"/>
      <c r="E1360" s="951"/>
      <c r="F1360" s="952" t="s">
        <v>11132</v>
      </c>
      <c r="G1360" s="953" t="s">
        <v>5712</v>
      </c>
      <c r="H1360" s="954">
        <v>3.1749999999999998</v>
      </c>
      <c r="I1360" s="954">
        <f>Tabla1[[#This Row],[PVP (SIN IVA)]]-(Tabla1[[#This Row],[PVP (SIN IVA)]]*0.4)</f>
        <v>1.9049999999999998</v>
      </c>
      <c r="J1360" s="951" t="s">
        <v>6666</v>
      </c>
      <c r="K1360" s="951" t="str">
        <f>CONCATENATE(Precios!$A1942,Precios!$F1942,Precios!$J1942)</f>
        <v>10387PARAMANOS ISOTTA DERECHO + IZQUIERDOEezonE3</v>
      </c>
      <c r="L1360" s="951"/>
      <c r="M1360" s="955" t="s">
        <v>6554</v>
      </c>
    </row>
    <row r="1361" spans="1:13" ht="15" customHeight="1">
      <c r="A1361" s="957" t="s">
        <v>11133</v>
      </c>
      <c r="B1361" s="958" t="s">
        <v>11134</v>
      </c>
      <c r="C1361" s="959"/>
      <c r="D1361" s="959"/>
      <c r="E1361" s="951" t="s">
        <v>11135</v>
      </c>
      <c r="F1361" s="952" t="s">
        <v>11136</v>
      </c>
      <c r="G1361" s="953" t="s">
        <v>6645</v>
      </c>
      <c r="H1361" s="954">
        <v>55.054499999999997</v>
      </c>
      <c r="I1361" s="954">
        <f>Tabla1[[#This Row],[PVP (SIN IVA)]]-(Tabla1[[#This Row],[PVP (SIN IVA)]]*0.4)</f>
        <v>33.032699999999998</v>
      </c>
      <c r="J1361" s="960" t="s">
        <v>6567</v>
      </c>
      <c r="K1361" s="951" t="str">
        <f>_xlfn.CONCAT(A1361,F1361,J1361,)</f>
        <v>3774010A1-Q0004Interruptor combinadoT1/T2</v>
      </c>
      <c r="L1361" s="951"/>
      <c r="M1361" s="955" t="s">
        <v>6554</v>
      </c>
    </row>
    <row r="1362" spans="1:13" ht="15" customHeight="1">
      <c r="A1362" s="948" t="s">
        <v>11137</v>
      </c>
      <c r="B1362" s="949">
        <v>8435596612405</v>
      </c>
      <c r="C1362" s="950"/>
      <c r="D1362" s="950"/>
      <c r="E1362" s="951" t="s">
        <v>11138</v>
      </c>
      <c r="F1362" s="952" t="s">
        <v>11139</v>
      </c>
      <c r="G1362" s="953" t="s">
        <v>6645</v>
      </c>
      <c r="H1362" s="954">
        <v>19.05</v>
      </c>
      <c r="I1362" s="954">
        <f>Tabla1[[#This Row],[PVP (SIN IVA)]]-(Tabla1[[#This Row],[PVP (SIN IVA)]]*0.4)</f>
        <v>11.43</v>
      </c>
      <c r="J1362" s="951" t="s">
        <v>1936</v>
      </c>
      <c r="K1362" s="951" t="s">
        <v>11140</v>
      </c>
      <c r="L1362" s="951" t="s">
        <v>11141</v>
      </c>
      <c r="M1362" s="955" t="s">
        <v>6554</v>
      </c>
    </row>
    <row r="1363" spans="1:13" ht="15" customHeight="1">
      <c r="A1363" s="948" t="s">
        <v>11142</v>
      </c>
      <c r="B1363" s="949">
        <v>8435596612559</v>
      </c>
      <c r="C1363" s="950"/>
      <c r="D1363" s="950"/>
      <c r="E1363" s="951" t="s">
        <v>11143</v>
      </c>
      <c r="F1363" s="952" t="s">
        <v>11144</v>
      </c>
      <c r="G1363" s="953" t="s">
        <v>6645</v>
      </c>
      <c r="H1363" s="954">
        <v>17.145000000000003</v>
      </c>
      <c r="I1363" s="954">
        <f>Tabla1[[#This Row],[PVP (SIN IVA)]]-(Tabla1[[#This Row],[PVP (SIN IVA)]]*0.4)</f>
        <v>10.287000000000003</v>
      </c>
      <c r="J1363" s="951" t="s">
        <v>1936</v>
      </c>
      <c r="K1363" s="951" t="s">
        <v>11145</v>
      </c>
      <c r="L1363" s="951" t="s">
        <v>11146</v>
      </c>
      <c r="M1363" s="955" t="s">
        <v>6554</v>
      </c>
    </row>
    <row r="1364" spans="1:13" ht="15" customHeight="1">
      <c r="A1364" s="957" t="s">
        <v>11147</v>
      </c>
      <c r="B1364" s="958" t="s">
        <v>11148</v>
      </c>
      <c r="C1364" s="959"/>
      <c r="D1364" s="959"/>
      <c r="E1364" s="951" t="s">
        <v>11149</v>
      </c>
      <c r="F1364" s="952" t="s">
        <v>11150</v>
      </c>
      <c r="G1364" s="953" t="s">
        <v>6645</v>
      </c>
      <c r="H1364" s="954">
        <v>143.92275000000001</v>
      </c>
      <c r="I1364" s="954">
        <f>Tabla1[[#This Row],[PVP (SIN IVA)]]-(Tabla1[[#This Row],[PVP (SIN IVA)]]*0.4)</f>
        <v>86.353650000000002</v>
      </c>
      <c r="J1364" s="951" t="s">
        <v>6567</v>
      </c>
      <c r="K1364" s="951" t="str">
        <f>_xlfn.CONCAT(A1364,F1364,J1364,)</f>
        <v>3736010-Q0004Interruptor de alimentación principal (con dispositivo de control remoto)T1/T2</v>
      </c>
      <c r="L1364" s="951"/>
      <c r="M1364" s="955" t="s">
        <v>6554</v>
      </c>
    </row>
    <row r="1365" spans="1:13" ht="15" customHeight="1">
      <c r="A1365" s="948" t="s">
        <v>2424</v>
      </c>
      <c r="B1365" s="949">
        <v>8435596605216</v>
      </c>
      <c r="C1365" s="950"/>
      <c r="D1365" s="950"/>
      <c r="E1365" s="951" t="s">
        <v>2423</v>
      </c>
      <c r="F1365" s="952" t="s">
        <v>4196</v>
      </c>
      <c r="G1365" s="953" t="s">
        <v>6645</v>
      </c>
      <c r="H1365" s="954">
        <v>30.152482163768056</v>
      </c>
      <c r="I1365" s="954">
        <f>Tabla1[[#This Row],[PVP (SIN IVA)]]-(Tabla1[[#This Row],[PVP (SIN IVA)]]*0.4)</f>
        <v>18.091489298260832</v>
      </c>
      <c r="J1365" s="951" t="s">
        <v>6589</v>
      </c>
      <c r="K1365" s="951" t="s">
        <v>11151</v>
      </c>
      <c r="L1365" s="951" t="s">
        <v>11152</v>
      </c>
      <c r="M1365" s="955" t="s">
        <v>6554</v>
      </c>
    </row>
    <row r="1366" spans="1:13" ht="15" customHeight="1">
      <c r="A1366" s="948" t="s">
        <v>11153</v>
      </c>
      <c r="B1366" s="949">
        <v>8435596623951</v>
      </c>
      <c r="C1366" s="950" t="s">
        <v>3489</v>
      </c>
      <c r="D1366" s="950"/>
      <c r="E1366" s="951" t="e">
        <v>#NAME?</v>
      </c>
      <c r="F1366" s="952" t="s">
        <v>11154</v>
      </c>
      <c r="G1366" s="953" t="s">
        <v>6645</v>
      </c>
      <c r="H1366" s="954">
        <v>10.460067498110357</v>
      </c>
      <c r="I1366" s="954">
        <f>Tabla1[[#This Row],[PVP (SIN IVA)]]-(Tabla1[[#This Row],[PVP (SIN IVA)]]*0.4)</f>
        <v>6.2760404988662142</v>
      </c>
      <c r="J1366" s="951" t="s">
        <v>1938</v>
      </c>
      <c r="K1366" s="951" t="s">
        <v>11155</v>
      </c>
      <c r="L1366" s="951" t="e">
        <v>#NAME?</v>
      </c>
      <c r="M1366" s="955" t="s">
        <v>6554</v>
      </c>
    </row>
    <row r="1367" spans="1:13" ht="15" customHeight="1">
      <c r="A1367" s="948" t="s">
        <v>2426</v>
      </c>
      <c r="B1367" s="949">
        <v>8435596605209</v>
      </c>
      <c r="C1367" s="950"/>
      <c r="D1367" s="950"/>
      <c r="E1367" s="951" t="s">
        <v>2425</v>
      </c>
      <c r="F1367" s="952" t="s">
        <v>4195</v>
      </c>
      <c r="G1367" s="953" t="s">
        <v>6645</v>
      </c>
      <c r="H1367" s="954">
        <v>30.152482163768056</v>
      </c>
      <c r="I1367" s="954">
        <f>Tabla1[[#This Row],[PVP (SIN IVA)]]-(Tabla1[[#This Row],[PVP (SIN IVA)]]*0.4)</f>
        <v>18.091489298260832</v>
      </c>
      <c r="J1367" s="951" t="s">
        <v>6589</v>
      </c>
      <c r="K1367" s="951" t="s">
        <v>11156</v>
      </c>
      <c r="L1367" s="951" t="s">
        <v>11157</v>
      </c>
      <c r="M1367" s="955" t="s">
        <v>6554</v>
      </c>
    </row>
    <row r="1368" spans="1:13" ht="15" customHeight="1">
      <c r="A1368" s="957" t="s">
        <v>11158</v>
      </c>
      <c r="B1368" s="958" t="s">
        <v>11159</v>
      </c>
      <c r="C1368" s="959"/>
      <c r="D1368" s="959"/>
      <c r="E1368" s="951" t="s">
        <v>11160</v>
      </c>
      <c r="F1368" s="952" t="s">
        <v>11161</v>
      </c>
      <c r="G1368" s="953" t="s">
        <v>6645</v>
      </c>
      <c r="H1368" s="954">
        <v>3.7464999999999997</v>
      </c>
      <c r="I1368" s="954">
        <f>Tabla1[[#This Row],[PVP (SIN IVA)]]-(Tabla1[[#This Row],[PVP (SIN IVA)]]*0.4)</f>
        <v>2.2478999999999996</v>
      </c>
      <c r="J1368" s="960" t="s">
        <v>6567</v>
      </c>
      <c r="K1368" s="951" t="str">
        <f>_xlfn.CONCAT(A1368,F1368,J1368,)</f>
        <v>6108010-Q0001Interruptor de bloqueo de puertaT1/T2</v>
      </c>
      <c r="L1368" s="951"/>
      <c r="M1368" s="955" t="s">
        <v>6554</v>
      </c>
    </row>
    <row r="1369" spans="1:13" ht="15" customHeight="1">
      <c r="A1369" s="957" t="s">
        <v>11162</v>
      </c>
      <c r="B1369" s="958" t="s">
        <v>11163</v>
      </c>
      <c r="C1369" s="959"/>
      <c r="D1369" s="959"/>
      <c r="E1369" s="951" t="s">
        <v>11164</v>
      </c>
      <c r="F1369" s="952" t="s">
        <v>11165</v>
      </c>
      <c r="G1369" s="953" t="s">
        <v>6645</v>
      </c>
      <c r="H1369" s="954">
        <v>9.6202499999999986</v>
      </c>
      <c r="I1369" s="954">
        <f>Tabla1[[#This Row],[PVP (SIN IVA)]]-(Tabla1[[#This Row],[PVP (SIN IVA)]]*0.4)</f>
        <v>5.772149999999999</v>
      </c>
      <c r="J1369" s="960" t="s">
        <v>6567</v>
      </c>
      <c r="K1369" s="951" t="str">
        <f>_xlfn.CONCAT(A1369,F1369,J1369,)</f>
        <v>3744020-Q0006Interruptor de calefacción del espejo retrovisorT1/T2</v>
      </c>
      <c r="L1369" s="951"/>
      <c r="M1369" s="955" t="s">
        <v>6554</v>
      </c>
    </row>
    <row r="1370" spans="1:13" ht="15" customHeight="1">
      <c r="A1370" s="948" t="s">
        <v>2727</v>
      </c>
      <c r="B1370" s="949">
        <v>8435596604264</v>
      </c>
      <c r="C1370" s="950"/>
      <c r="D1370" s="950"/>
      <c r="E1370" s="951" t="s">
        <v>4051</v>
      </c>
      <c r="F1370" s="952" t="s">
        <v>4052</v>
      </c>
      <c r="G1370" s="953" t="s">
        <v>6645</v>
      </c>
      <c r="H1370" s="954">
        <v>16.726229200098299</v>
      </c>
      <c r="I1370" s="954">
        <f>Tabla1[[#This Row],[PVP (SIN IVA)]]-(Tabla1[[#This Row],[PVP (SIN IVA)]]*0.4)</f>
        <v>10.03573752005898</v>
      </c>
      <c r="J1370" s="951" t="s">
        <v>6589</v>
      </c>
      <c r="K1370" s="951" t="s">
        <v>11166</v>
      </c>
      <c r="L1370" s="951" t="s">
        <v>11167</v>
      </c>
      <c r="M1370" s="955" t="s">
        <v>6554</v>
      </c>
    </row>
    <row r="1371" spans="1:13" ht="15" customHeight="1">
      <c r="A1371" s="948" t="s">
        <v>11168</v>
      </c>
      <c r="B1371" s="970" t="s">
        <v>11169</v>
      </c>
      <c r="C1371" s="950"/>
      <c r="D1371" s="950"/>
      <c r="E1371" s="951" t="s">
        <v>11170</v>
      </c>
      <c r="F1371" s="952" t="s">
        <v>11171</v>
      </c>
      <c r="G1371" s="953" t="s">
        <v>6645</v>
      </c>
      <c r="H1371" s="954">
        <v>4.4132499999999997</v>
      </c>
      <c r="I1371" s="954">
        <f>Tabla1[[#This Row],[PVP (SIN IVA)]]-(Tabla1[[#This Row],[PVP (SIN IVA)]]*0.4)</f>
        <v>2.6479499999999998</v>
      </c>
      <c r="J1371" s="951" t="s">
        <v>6589</v>
      </c>
      <c r="K1371" s="951" t="s">
        <v>11166</v>
      </c>
      <c r="L1371" s="951" t="s">
        <v>11167</v>
      </c>
      <c r="M1371" s="955" t="s">
        <v>6554</v>
      </c>
    </row>
    <row r="1372" spans="1:13" ht="15" customHeight="1">
      <c r="A1372" s="948" t="s">
        <v>2732</v>
      </c>
      <c r="B1372" s="949">
        <v>8435596604226</v>
      </c>
      <c r="C1372" s="950"/>
      <c r="D1372" s="950"/>
      <c r="E1372" s="951" t="s">
        <v>4043</v>
      </c>
      <c r="F1372" s="952" t="s">
        <v>4044</v>
      </c>
      <c r="G1372" s="953" t="s">
        <v>6645</v>
      </c>
      <c r="H1372" s="954">
        <v>8.3585245261742767</v>
      </c>
      <c r="I1372" s="954">
        <f>Tabla1[[#This Row],[PVP (SIN IVA)]]-(Tabla1[[#This Row],[PVP (SIN IVA)]]*0.4)</f>
        <v>5.0151147157045664</v>
      </c>
      <c r="J1372" s="951" t="s">
        <v>6589</v>
      </c>
      <c r="K1372" s="951" t="s">
        <v>11172</v>
      </c>
      <c r="L1372" s="951" t="s">
        <v>11173</v>
      </c>
      <c r="M1372" s="955" t="s">
        <v>6554</v>
      </c>
    </row>
    <row r="1373" spans="1:13" ht="15" customHeight="1">
      <c r="A1373" s="961" t="s">
        <v>11174</v>
      </c>
      <c r="B1373" s="949"/>
      <c r="C1373" s="953"/>
      <c r="D1373" s="962"/>
      <c r="E1373" s="951"/>
      <c r="F1373" s="952" t="s">
        <v>11175</v>
      </c>
      <c r="G1373" s="953" t="s">
        <v>6645</v>
      </c>
      <c r="H1373" s="954">
        <v>2.19075</v>
      </c>
      <c r="I1373" s="954">
        <f>Tabla1[[#This Row],[PVP (SIN IVA)]]-(Tabla1[[#This Row],[PVP (SIN IVA)]]*0.4)</f>
        <v>1.3144499999999999</v>
      </c>
      <c r="J1373" s="951" t="s">
        <v>6666</v>
      </c>
      <c r="K1373" s="951" t="str">
        <f>CONCATENATE(Precios!$A1964,Precios!$F1964,Precios!$J1964)</f>
        <v>8403012-Q0001-DYPartición de sección media de viga longitudinal.T1/T2</v>
      </c>
      <c r="L1373" s="951"/>
      <c r="M1373" s="955" t="s">
        <v>6554</v>
      </c>
    </row>
    <row r="1374" spans="1:13" ht="15" customHeight="1">
      <c r="A1374" s="948" t="s">
        <v>4589</v>
      </c>
      <c r="B1374" s="949">
        <v>8435596612832</v>
      </c>
      <c r="C1374" s="950"/>
      <c r="D1374" s="950"/>
      <c r="E1374" s="951" t="s">
        <v>11176</v>
      </c>
      <c r="F1374" s="952" t="s">
        <v>11177</v>
      </c>
      <c r="G1374" s="953" t="s">
        <v>6645</v>
      </c>
      <c r="H1374" s="954">
        <v>21.889837255671001</v>
      </c>
      <c r="I1374" s="954">
        <f>Tabla1[[#This Row],[PVP (SIN IVA)]]-(Tabla1[[#This Row],[PVP (SIN IVA)]]*0.4)</f>
        <v>13.1339023534026</v>
      </c>
      <c r="J1374" s="951" t="s">
        <v>1936</v>
      </c>
      <c r="K1374" s="951" t="s">
        <v>11178</v>
      </c>
      <c r="L1374" s="951" t="s">
        <v>11179</v>
      </c>
      <c r="M1374" s="955" t="s">
        <v>6554</v>
      </c>
    </row>
    <row r="1375" spans="1:13" ht="15" customHeight="1">
      <c r="A1375" s="948" t="s">
        <v>11180</v>
      </c>
      <c r="B1375" s="949">
        <v>8435596613945</v>
      </c>
      <c r="C1375" s="950"/>
      <c r="D1375" s="950"/>
      <c r="E1375" s="951" t="s">
        <v>11176</v>
      </c>
      <c r="F1375" s="952" t="s">
        <v>11177</v>
      </c>
      <c r="G1375" s="953" t="s">
        <v>6645</v>
      </c>
      <c r="H1375" s="954">
        <v>5.6007000000000007</v>
      </c>
      <c r="I1375" s="954">
        <f>Tabla1[[#This Row],[PVP (SIN IVA)]]-(Tabla1[[#This Row],[PVP (SIN IVA)]]*0.4)</f>
        <v>3.3604200000000004</v>
      </c>
      <c r="J1375" s="951" t="s">
        <v>1936</v>
      </c>
      <c r="K1375" s="951" t="s">
        <v>11181</v>
      </c>
      <c r="L1375" s="951" t="s">
        <v>11182</v>
      </c>
      <c r="M1375" s="955" t="s">
        <v>6554</v>
      </c>
    </row>
    <row r="1376" spans="1:13" ht="15" customHeight="1">
      <c r="A1376" s="948" t="s">
        <v>2634</v>
      </c>
      <c r="B1376" s="949">
        <v>8435596607951</v>
      </c>
      <c r="C1376" s="950"/>
      <c r="D1376" s="950"/>
      <c r="E1376" s="951" t="s">
        <v>2633</v>
      </c>
      <c r="F1376" s="952" t="s">
        <v>4881</v>
      </c>
      <c r="G1376" s="953" t="s">
        <v>6645</v>
      </c>
      <c r="H1376" s="954">
        <v>9.6391551372685171</v>
      </c>
      <c r="I1376" s="954">
        <f>Tabla1[[#This Row],[PVP (SIN IVA)]]-(Tabla1[[#This Row],[PVP (SIN IVA)]]*0.4)</f>
        <v>5.7834930823611099</v>
      </c>
      <c r="J1376" s="951" t="s">
        <v>6560</v>
      </c>
      <c r="K1376" s="951" t="s">
        <v>11183</v>
      </c>
      <c r="L1376" s="951" t="s">
        <v>11184</v>
      </c>
      <c r="M1376" s="955" t="s">
        <v>6554</v>
      </c>
    </row>
    <row r="1377" spans="1:13" ht="15" customHeight="1">
      <c r="A1377" s="948" t="s">
        <v>11185</v>
      </c>
      <c r="B1377" s="970" t="s">
        <v>11186</v>
      </c>
      <c r="C1377" s="950"/>
      <c r="D1377" s="950"/>
      <c r="E1377" s="951" t="s">
        <v>11187</v>
      </c>
      <c r="F1377" s="952" t="s">
        <v>11188</v>
      </c>
      <c r="G1377" s="953" t="s">
        <v>6645</v>
      </c>
      <c r="H1377" s="954">
        <v>9.6391551372685171</v>
      </c>
      <c r="I1377" s="954">
        <f>Tabla1[[#This Row],[PVP (SIN IVA)]]-(Tabla1[[#This Row],[PVP (SIN IVA)]]*0.4)</f>
        <v>5.7834930823611099</v>
      </c>
      <c r="J1377" s="951" t="s">
        <v>6560</v>
      </c>
      <c r="K1377" s="951" t="s">
        <v>11183</v>
      </c>
      <c r="L1377" s="951" t="s">
        <v>11184</v>
      </c>
      <c r="M1377" s="955" t="s">
        <v>6554</v>
      </c>
    </row>
    <row r="1378" spans="1:13" ht="15" customHeight="1">
      <c r="A1378" s="948" t="s">
        <v>4721</v>
      </c>
      <c r="B1378" s="949">
        <v>8435596611972</v>
      </c>
      <c r="C1378" s="950"/>
      <c r="D1378" s="950"/>
      <c r="E1378" s="951" t="s">
        <v>11189</v>
      </c>
      <c r="F1378" s="952" t="s">
        <v>11190</v>
      </c>
      <c r="G1378" s="953" t="s">
        <v>6645</v>
      </c>
      <c r="H1378" s="954">
        <v>30.586425362460009</v>
      </c>
      <c r="I1378" s="954">
        <f>Tabla1[[#This Row],[PVP (SIN IVA)]]-(Tabla1[[#This Row],[PVP (SIN IVA)]]*0.4)</f>
        <v>18.351855217476004</v>
      </c>
      <c r="J1378" s="951" t="s">
        <v>1936</v>
      </c>
      <c r="K1378" s="951" t="s">
        <v>11191</v>
      </c>
      <c r="L1378" s="951" t="s">
        <v>11192</v>
      </c>
      <c r="M1378" s="955" t="s">
        <v>6554</v>
      </c>
    </row>
    <row r="1379" spans="1:13" ht="15" customHeight="1">
      <c r="A1379" s="948" t="s">
        <v>4722</v>
      </c>
      <c r="B1379" s="949">
        <v>8435596611835</v>
      </c>
      <c r="C1379" s="950"/>
      <c r="D1379" s="950"/>
      <c r="E1379" s="951" t="s">
        <v>11193</v>
      </c>
      <c r="F1379" s="952" t="s">
        <v>5604</v>
      </c>
      <c r="G1379" s="953" t="s">
        <v>6645</v>
      </c>
      <c r="H1379" s="954">
        <v>38.879759602530008</v>
      </c>
      <c r="I1379" s="954">
        <f>Tabla1[[#This Row],[PVP (SIN IVA)]]-(Tabla1[[#This Row],[PVP (SIN IVA)]]*0.4)</f>
        <v>23.327855761518002</v>
      </c>
      <c r="J1379" s="951" t="s">
        <v>1936</v>
      </c>
      <c r="K1379" s="951" t="s">
        <v>11194</v>
      </c>
      <c r="L1379" s="951" t="s">
        <v>11195</v>
      </c>
      <c r="M1379" s="955" t="s">
        <v>6554</v>
      </c>
    </row>
    <row r="1380" spans="1:13" ht="15" customHeight="1">
      <c r="A1380" s="948" t="s">
        <v>4531</v>
      </c>
      <c r="B1380" s="949">
        <v>8435596626044</v>
      </c>
      <c r="C1380" s="950"/>
      <c r="D1380" s="950"/>
      <c r="E1380" s="951" t="s">
        <v>11196</v>
      </c>
      <c r="F1380" s="952" t="s">
        <v>5349</v>
      </c>
      <c r="G1380" s="953" t="s">
        <v>6645</v>
      </c>
      <c r="H1380" s="954">
        <v>17.632845964552498</v>
      </c>
      <c r="I1380" s="954">
        <f>Tabla1[[#This Row],[PVP (SIN IVA)]]-(Tabla1[[#This Row],[PVP (SIN IVA)]]*0.4)</f>
        <v>10.579707578731497</v>
      </c>
      <c r="J1380" s="951" t="s">
        <v>1936</v>
      </c>
      <c r="K1380" s="951" t="s">
        <v>11197</v>
      </c>
      <c r="L1380" s="951" t="s">
        <v>11198</v>
      </c>
      <c r="M1380" s="955" t="s">
        <v>6554</v>
      </c>
    </row>
    <row r="1381" spans="1:13" ht="15" customHeight="1">
      <c r="A1381" s="957" t="s">
        <v>11199</v>
      </c>
      <c r="B1381" s="958" t="s">
        <v>11200</v>
      </c>
      <c r="C1381" s="959"/>
      <c r="D1381" s="959"/>
      <c r="E1381" s="951" t="s">
        <v>11201</v>
      </c>
      <c r="F1381" s="952" t="s">
        <v>5349</v>
      </c>
      <c r="G1381" s="953" t="s">
        <v>6645</v>
      </c>
      <c r="H1381" s="954">
        <v>8.0962499999999995</v>
      </c>
      <c r="I1381" s="954">
        <f>Tabla1[[#This Row],[PVP (SIN IVA)]]-(Tabla1[[#This Row],[PVP (SIN IVA)]]*0.4)</f>
        <v>4.8577499999999993</v>
      </c>
      <c r="J1381" s="960" t="s">
        <v>6567</v>
      </c>
      <c r="K1381" s="951" t="str">
        <f>_xlfn.CONCAT(A1381,F1381,J1381,)</f>
        <v>3792010-Q0001Interruptor de luz de advertenciaT1/T2</v>
      </c>
      <c r="L1381" s="951"/>
      <c r="M1381" s="955" t="s">
        <v>6554</v>
      </c>
    </row>
    <row r="1382" spans="1:13" ht="15" customHeight="1">
      <c r="A1382" s="957" t="s">
        <v>11202</v>
      </c>
      <c r="B1382" s="958" t="s">
        <v>11203</v>
      </c>
      <c r="C1382" s="959"/>
      <c r="D1382" s="959"/>
      <c r="E1382" s="951" t="s">
        <v>11204</v>
      </c>
      <c r="F1382" s="952" t="s">
        <v>11205</v>
      </c>
      <c r="G1382" s="953" t="s">
        <v>6645</v>
      </c>
      <c r="H1382" s="954">
        <v>8.5090000000000003</v>
      </c>
      <c r="I1382" s="954">
        <f>Tabla1[[#This Row],[PVP (SIN IVA)]]-(Tabla1[[#This Row],[PVP (SIN IVA)]]*0.4)</f>
        <v>5.1053999999999995</v>
      </c>
      <c r="J1382" s="960" t="s">
        <v>6567</v>
      </c>
      <c r="K1382" s="951" t="str">
        <f>_xlfn.CONCAT(A1382,F1382,J1382,)</f>
        <v>3504011-Q0001Interruptor de luz de frenoT1/T2</v>
      </c>
      <c r="L1382" s="951"/>
      <c r="M1382" s="955" t="s">
        <v>6554</v>
      </c>
    </row>
    <row r="1383" spans="1:13" ht="15" customHeight="1">
      <c r="A1383" s="948" t="s">
        <v>11206</v>
      </c>
      <c r="B1383" s="949">
        <v>8435596623838</v>
      </c>
      <c r="C1383" s="950" t="s">
        <v>3514</v>
      </c>
      <c r="D1383" s="950"/>
      <c r="E1383" s="951" t="e">
        <v>#NAME?</v>
      </c>
      <c r="F1383" s="952" t="s">
        <v>11207</v>
      </c>
      <c r="G1383" s="953" t="s">
        <v>6645</v>
      </c>
      <c r="H1383" s="954">
        <v>2.9081456097253722</v>
      </c>
      <c r="I1383" s="954">
        <f>Tabla1[[#This Row],[PVP (SIN IVA)]]-(Tabla1[[#This Row],[PVP (SIN IVA)]]*0.4)</f>
        <v>1.7448873658352233</v>
      </c>
      <c r="J1383" s="951" t="s">
        <v>1938</v>
      </c>
      <c r="K1383" s="951" t="s">
        <v>11208</v>
      </c>
      <c r="L1383" s="951" t="e">
        <v>#NAME?</v>
      </c>
      <c r="M1383" s="955" t="s">
        <v>6554</v>
      </c>
    </row>
    <row r="1384" spans="1:13" ht="15" customHeight="1">
      <c r="A1384" s="948" t="s">
        <v>11209</v>
      </c>
      <c r="B1384" s="949">
        <v>8435596623821</v>
      </c>
      <c r="C1384" s="950" t="s">
        <v>3516</v>
      </c>
      <c r="D1384" s="950"/>
      <c r="E1384" s="951" t="e">
        <v>#NAME?</v>
      </c>
      <c r="F1384" s="952" t="s">
        <v>11210</v>
      </c>
      <c r="G1384" s="953" t="s">
        <v>6645</v>
      </c>
      <c r="H1384" s="954">
        <v>2.9081456097253722</v>
      </c>
      <c r="I1384" s="954">
        <f>Tabla1[[#This Row],[PVP (SIN IVA)]]-(Tabla1[[#This Row],[PVP (SIN IVA)]]*0.4)</f>
        <v>1.7448873658352233</v>
      </c>
      <c r="J1384" s="951" t="s">
        <v>1938</v>
      </c>
      <c r="K1384" s="951" t="s">
        <v>11211</v>
      </c>
      <c r="L1384" s="951" t="e">
        <v>#NAME?</v>
      </c>
      <c r="M1384" s="955" t="s">
        <v>6554</v>
      </c>
    </row>
    <row r="1385" spans="1:13" ht="15" customHeight="1">
      <c r="A1385" s="948" t="s">
        <v>11212</v>
      </c>
      <c r="B1385" s="949">
        <v>8435596612719</v>
      </c>
      <c r="C1385" s="950"/>
      <c r="D1385" s="950"/>
      <c r="E1385" s="951" t="s">
        <v>11213</v>
      </c>
      <c r="F1385" s="952" t="s">
        <v>11214</v>
      </c>
      <c r="G1385" s="953" t="s">
        <v>6645</v>
      </c>
      <c r="H1385" s="954">
        <v>13.830299999999999</v>
      </c>
      <c r="I1385" s="954">
        <f>Tabla1[[#This Row],[PVP (SIN IVA)]]-(Tabla1[[#This Row],[PVP (SIN IVA)]]*0.4)</f>
        <v>8.2981799999999986</v>
      </c>
      <c r="J1385" s="951" t="s">
        <v>1936</v>
      </c>
      <c r="K1385" s="951" t="s">
        <v>11215</v>
      </c>
      <c r="L1385" s="951" t="s">
        <v>11216</v>
      </c>
      <c r="M1385" s="955" t="s">
        <v>6554</v>
      </c>
    </row>
    <row r="1386" spans="1:13" ht="15" customHeight="1">
      <c r="A1386" s="948" t="s">
        <v>11217</v>
      </c>
      <c r="B1386" s="949">
        <v>8435596612979</v>
      </c>
      <c r="C1386" s="950"/>
      <c r="D1386" s="950"/>
      <c r="E1386" s="951" t="s">
        <v>11218</v>
      </c>
      <c r="F1386" s="952" t="s">
        <v>11219</v>
      </c>
      <c r="G1386" s="953" t="s">
        <v>6645</v>
      </c>
      <c r="H1386" s="954">
        <v>13.589000000000002</v>
      </c>
      <c r="I1386" s="954">
        <f>Tabla1[[#This Row],[PVP (SIN IVA)]]-(Tabla1[[#This Row],[PVP (SIN IVA)]]*0.4)</f>
        <v>8.1534000000000013</v>
      </c>
      <c r="J1386" s="951" t="s">
        <v>1936</v>
      </c>
      <c r="K1386" s="951" t="s">
        <v>11220</v>
      </c>
      <c r="L1386" s="951" t="s">
        <v>11221</v>
      </c>
      <c r="M1386" s="955" t="s">
        <v>6554</v>
      </c>
    </row>
    <row r="1387" spans="1:13" ht="15" customHeight="1">
      <c r="A1387" s="957" t="s">
        <v>11222</v>
      </c>
      <c r="B1387" s="958" t="s">
        <v>11223</v>
      </c>
      <c r="C1387" s="959"/>
      <c r="D1387" s="959"/>
      <c r="E1387" s="951" t="s">
        <v>11224</v>
      </c>
      <c r="F1387" s="952" t="s">
        <v>11225</v>
      </c>
      <c r="G1387" s="953" t="s">
        <v>6645</v>
      </c>
      <c r="H1387" s="954">
        <v>11.556999999999999</v>
      </c>
      <c r="I1387" s="954">
        <f>Tabla1[[#This Row],[PVP (SIN IVA)]]-(Tabla1[[#This Row],[PVP (SIN IVA)]]*0.4)</f>
        <v>6.9341999999999988</v>
      </c>
      <c r="J1387" s="960" t="s">
        <v>6567</v>
      </c>
      <c r="K1387" s="951" t="str">
        <f>_xlfn.CONCAT(A1387,F1387,J1387,)</f>
        <v>6108020-Q0001Interruptor del elevalunas (principal)T1/T2</v>
      </c>
      <c r="L1387" s="951"/>
      <c r="M1387" s="955" t="s">
        <v>6554</v>
      </c>
    </row>
    <row r="1388" spans="1:13" ht="15" customHeight="1">
      <c r="A1388" s="957" t="s">
        <v>11226</v>
      </c>
      <c r="B1388" s="958" t="s">
        <v>11227</v>
      </c>
      <c r="C1388" s="959"/>
      <c r="D1388" s="959"/>
      <c r="E1388" s="951" t="s">
        <v>11228</v>
      </c>
      <c r="F1388" s="952" t="s">
        <v>11229</v>
      </c>
      <c r="G1388" s="953" t="s">
        <v>6645</v>
      </c>
      <c r="H1388" s="954">
        <v>21.558250000000001</v>
      </c>
      <c r="I1388" s="954">
        <f>Tabla1[[#This Row],[PVP (SIN IVA)]]-(Tabla1[[#This Row],[PVP (SIN IVA)]]*0.4)</f>
        <v>12.934950000000001</v>
      </c>
      <c r="J1388" s="960" t="s">
        <v>6567</v>
      </c>
      <c r="K1388" s="951" t="str">
        <f>_xlfn.CONCAT(A1388,F1388,J1388,)</f>
        <v>6408010-Q0001Interruptor del elevalunas (secundario)T1/T2</v>
      </c>
      <c r="L1388" s="951"/>
      <c r="M1388" s="955" t="s">
        <v>6554</v>
      </c>
    </row>
    <row r="1389" spans="1:13" ht="15" customHeight="1">
      <c r="A1389" s="957" t="s">
        <v>11230</v>
      </c>
      <c r="B1389" s="958" t="s">
        <v>11231</v>
      </c>
      <c r="C1389" s="959"/>
      <c r="D1389" s="959"/>
      <c r="E1389" s="951" t="s">
        <v>11232</v>
      </c>
      <c r="F1389" s="952" t="s">
        <v>11233</v>
      </c>
      <c r="G1389" s="953" t="s">
        <v>6645</v>
      </c>
      <c r="H1389" s="954">
        <v>9.5250000000000004</v>
      </c>
      <c r="I1389" s="954">
        <f>Tabla1[[#This Row],[PVP (SIN IVA)]]-(Tabla1[[#This Row],[PVP (SIN IVA)]]*0.4)</f>
        <v>5.7149999999999999</v>
      </c>
      <c r="J1389" s="960" t="s">
        <v>6567</v>
      </c>
      <c r="K1389" s="951" t="str">
        <f>_xlfn.CONCAT(A1389,F1389,J1389,)</f>
        <v>3744040-Q0001Interruptor ESCT1/T2</v>
      </c>
      <c r="L1389" s="951"/>
      <c r="M1389" s="955" t="s">
        <v>6554</v>
      </c>
    </row>
    <row r="1390" spans="1:13" ht="15" customHeight="1">
      <c r="A1390" s="948" t="s">
        <v>2430</v>
      </c>
      <c r="B1390" s="949">
        <v>8435596605186</v>
      </c>
      <c r="C1390" s="950"/>
      <c r="D1390" s="950"/>
      <c r="E1390" s="951" t="s">
        <v>2429</v>
      </c>
      <c r="F1390" s="952" t="s">
        <v>4193</v>
      </c>
      <c r="G1390" s="953" t="s">
        <v>6645</v>
      </c>
      <c r="H1390" s="954">
        <v>781.36148241315061</v>
      </c>
      <c r="I1390" s="954">
        <f>Tabla1[[#This Row],[PVP (SIN IVA)]]-(Tabla1[[#This Row],[PVP (SIN IVA)]]*0.4)</f>
        <v>468.81688944789033</v>
      </c>
      <c r="J1390" s="951" t="s">
        <v>6589</v>
      </c>
      <c r="K1390" s="951" t="s">
        <v>11234</v>
      </c>
      <c r="L1390" s="951" t="s">
        <v>11235</v>
      </c>
      <c r="M1390" s="955" t="s">
        <v>6554</v>
      </c>
    </row>
    <row r="1391" spans="1:13" ht="15" customHeight="1">
      <c r="A1391" s="957" t="s">
        <v>11236</v>
      </c>
      <c r="B1391" s="958" t="s">
        <v>11237</v>
      </c>
      <c r="C1391" s="959"/>
      <c r="D1391" s="959"/>
      <c r="E1391" s="951" t="s">
        <v>11238</v>
      </c>
      <c r="F1391" s="952" t="s">
        <v>11239</v>
      </c>
      <c r="G1391" s="953" t="s">
        <v>6645</v>
      </c>
      <c r="H1391" s="954">
        <v>9.239250000000002</v>
      </c>
      <c r="I1391" s="954">
        <f>Tabla1[[#This Row],[PVP (SIN IVA)]]-(Tabla1[[#This Row],[PVP (SIN IVA)]]*0.4)</f>
        <v>5.5435500000000015</v>
      </c>
      <c r="J1391" s="960" t="s">
        <v>6567</v>
      </c>
      <c r="K1391" s="951" t="str">
        <f>_xlfn.CONCAT(A1391,F1391,J1391,)</f>
        <v>3744010-Q0001Interruptor PTCT1/T2</v>
      </c>
      <c r="L1391" s="951"/>
      <c r="M1391" s="955" t="s">
        <v>6554</v>
      </c>
    </row>
    <row r="1392" spans="1:13" ht="15" customHeight="1">
      <c r="A1392" s="948" t="s">
        <v>4724</v>
      </c>
      <c r="B1392" s="949">
        <v>8435596625986</v>
      </c>
      <c r="C1392" s="950"/>
      <c r="D1392" s="950"/>
      <c r="E1392" s="951" t="s">
        <v>11240</v>
      </c>
      <c r="F1392" s="952" t="s">
        <v>11241</v>
      </c>
      <c r="G1392" s="953" t="s">
        <v>6645</v>
      </c>
      <c r="H1392" s="954">
        <v>174.65675000000002</v>
      </c>
      <c r="I1392" s="954">
        <f>Tabla1[[#This Row],[PVP (SIN IVA)]]-(Tabla1[[#This Row],[PVP (SIN IVA)]]*0.4)</f>
        <v>104.79405000000001</v>
      </c>
      <c r="J1392" s="951" t="s">
        <v>1936</v>
      </c>
      <c r="K1392" s="951" t="s">
        <v>11242</v>
      </c>
      <c r="L1392" s="951" t="s">
        <v>11243</v>
      </c>
      <c r="M1392" s="955" t="s">
        <v>6554</v>
      </c>
    </row>
    <row r="1393" spans="1:13" ht="15" customHeight="1">
      <c r="A1393" s="961" t="s">
        <v>11244</v>
      </c>
      <c r="B1393" s="949"/>
      <c r="C1393" s="953"/>
      <c r="D1393" s="962"/>
      <c r="E1393" s="951"/>
      <c r="F1393" s="952" t="s">
        <v>11245</v>
      </c>
      <c r="G1393" s="953" t="s">
        <v>6645</v>
      </c>
      <c r="H1393" s="954">
        <v>985.72320000000002</v>
      </c>
      <c r="I1393" s="954">
        <f>Tabla1[[#This Row],[PVP (SIN IVA)]]-(Tabla1[[#This Row],[PVP (SIN IVA)]]*0.4)</f>
        <v>591.43391999999994</v>
      </c>
      <c r="J1393" s="951" t="s">
        <v>6666</v>
      </c>
      <c r="K1393" s="951" t="str">
        <f>CONCATENATE(Precios!$A1974,Precios!$F1974,Precios!$J1974)</f>
        <v>5306106-Q0001Pasador del tablero T1/T2</v>
      </c>
      <c r="L1393" s="951"/>
      <c r="M1393" s="955" t="s">
        <v>6554</v>
      </c>
    </row>
    <row r="1394" spans="1:13" ht="15" customHeight="1">
      <c r="A1394" s="948" t="s">
        <v>11246</v>
      </c>
      <c r="B1394" s="949">
        <v>8435596613662</v>
      </c>
      <c r="C1394" s="950"/>
      <c r="D1394" s="950"/>
      <c r="E1394" s="951" t="s">
        <v>11247</v>
      </c>
      <c r="F1394" s="952" t="s">
        <v>11248</v>
      </c>
      <c r="G1394" s="953" t="s">
        <v>5712</v>
      </c>
      <c r="H1394" s="954">
        <v>7.62</v>
      </c>
      <c r="I1394" s="954">
        <f>Tabla1[[#This Row],[PVP (SIN IVA)]]-(Tabla1[[#This Row],[PVP (SIN IVA)]]*0.4)</f>
        <v>4.5720000000000001</v>
      </c>
      <c r="J1394" s="951" t="s">
        <v>1936</v>
      </c>
      <c r="K1394" s="951" t="s">
        <v>11249</v>
      </c>
      <c r="L1394" s="951" t="s">
        <v>11250</v>
      </c>
      <c r="M1394" s="955" t="s">
        <v>6554</v>
      </c>
    </row>
    <row r="1395" spans="1:13" ht="15" customHeight="1">
      <c r="A1395" s="961">
        <v>103020001</v>
      </c>
      <c r="B1395" s="949" t="s">
        <v>11251</v>
      </c>
      <c r="C1395" s="962" t="s">
        <v>11252</v>
      </c>
      <c r="D1395" s="959"/>
      <c r="E1395" s="951" t="s">
        <v>11253</v>
      </c>
      <c r="F1395" s="952" t="s">
        <v>11254</v>
      </c>
      <c r="G1395" s="953" t="s">
        <v>5713</v>
      </c>
      <c r="H1395" s="954">
        <v>48.10125</v>
      </c>
      <c r="I1395" s="954">
        <f>Tabla1[[#This Row],[PVP (SIN IVA)]]-(Tabla1[[#This Row],[PVP (SIN IVA)]]*0.4)</f>
        <v>28.860749999999999</v>
      </c>
      <c r="J1395" s="951" t="s">
        <v>1936</v>
      </c>
      <c r="K1395" s="951" t="str">
        <f>_xlfn.CONCAT(A1395,F1395,J1395,)</f>
        <v>103020001Juego pastillas de freno traseras (x4)Mouse</v>
      </c>
      <c r="L1395" s="951"/>
      <c r="M1395" s="955"/>
    </row>
    <row r="1396" spans="1:13" ht="15" customHeight="1">
      <c r="A1396" s="948" t="s">
        <v>5722</v>
      </c>
      <c r="B1396" s="949">
        <v>8435596611873</v>
      </c>
      <c r="C1396" s="950"/>
      <c r="D1396" s="950"/>
      <c r="E1396" s="951" t="s">
        <v>11255</v>
      </c>
      <c r="F1396" s="952" t="s">
        <v>11256</v>
      </c>
      <c r="G1396" s="953" t="s">
        <v>5713</v>
      </c>
      <c r="H1396" s="954">
        <v>33.528000000000006</v>
      </c>
      <c r="I1396" s="954">
        <f>Tabla1[[#This Row],[PVP (SIN IVA)]]-(Tabla1[[#This Row],[PVP (SIN IVA)]]*0.4)</f>
        <v>20.116800000000005</v>
      </c>
      <c r="J1396" s="951" t="s">
        <v>1936</v>
      </c>
      <c r="K1396" s="951" t="s">
        <v>11257</v>
      </c>
      <c r="L1396" s="951" t="s">
        <v>11258</v>
      </c>
      <c r="M1396" s="955" t="s">
        <v>6554</v>
      </c>
    </row>
    <row r="1397" spans="1:13" ht="15" customHeight="1">
      <c r="A1397" s="948" t="s">
        <v>2115</v>
      </c>
      <c r="B1397" s="949">
        <v>8435596606763</v>
      </c>
      <c r="C1397" s="950"/>
      <c r="D1397" s="950"/>
      <c r="E1397" s="951" t="s">
        <v>2114</v>
      </c>
      <c r="F1397" s="952" t="s">
        <v>11259</v>
      </c>
      <c r="G1397" s="953" t="s">
        <v>5713</v>
      </c>
      <c r="H1397" s="954">
        <v>6.8851108123346549E-2</v>
      </c>
      <c r="I1397" s="954">
        <f>Tabla1[[#This Row],[PVP (SIN IVA)]]-(Tabla1[[#This Row],[PVP (SIN IVA)]]*0.4)</f>
        <v>4.1310664874007932E-2</v>
      </c>
      <c r="J1397" s="951" t="s">
        <v>6589</v>
      </c>
      <c r="K1397" s="951" t="s">
        <v>11260</v>
      </c>
      <c r="L1397" s="951" t="s">
        <v>11261</v>
      </c>
      <c r="M1397" s="955" t="s">
        <v>6554</v>
      </c>
    </row>
    <row r="1398" spans="1:13" ht="15" customHeight="1">
      <c r="A1398" s="948" t="s">
        <v>3962</v>
      </c>
      <c r="B1398" s="949">
        <v>8435596603526</v>
      </c>
      <c r="C1398" s="950"/>
      <c r="D1398" s="950"/>
      <c r="E1398" s="951" t="s">
        <v>3963</v>
      </c>
      <c r="F1398" s="952" t="s">
        <v>11262</v>
      </c>
      <c r="G1398" s="953" t="s">
        <v>5713</v>
      </c>
      <c r="H1398" s="954">
        <v>1.9178495922681982</v>
      </c>
      <c r="I1398" s="954">
        <f>Tabla1[[#This Row],[PVP (SIN IVA)]]-(Tabla1[[#This Row],[PVP (SIN IVA)]]*0.4)</f>
        <v>1.1507097553609189</v>
      </c>
      <c r="J1398" s="951" t="s">
        <v>6702</v>
      </c>
      <c r="K1398" s="951" t="s">
        <v>11263</v>
      </c>
      <c r="L1398" s="951" t="s">
        <v>11264</v>
      </c>
      <c r="M1398" s="955" t="s">
        <v>6554</v>
      </c>
    </row>
    <row r="1399" spans="1:13" ht="15" customHeight="1">
      <c r="A1399" s="948" t="s">
        <v>3970</v>
      </c>
      <c r="B1399" s="949">
        <v>8435596603557</v>
      </c>
      <c r="C1399" s="950"/>
      <c r="D1399" s="950"/>
      <c r="E1399" s="951" t="s">
        <v>2821</v>
      </c>
      <c r="F1399" s="952" t="s">
        <v>11265</v>
      </c>
      <c r="G1399" s="953" t="s">
        <v>5713</v>
      </c>
      <c r="H1399" s="954">
        <v>7.8631833282995984</v>
      </c>
      <c r="I1399" s="954">
        <f>Tabla1[[#This Row],[PVP (SIN IVA)]]-(Tabla1[[#This Row],[PVP (SIN IVA)]]*0.4)</f>
        <v>4.7179099969797589</v>
      </c>
      <c r="J1399" s="951" t="s">
        <v>6702</v>
      </c>
      <c r="K1399" s="951" t="s">
        <v>11266</v>
      </c>
      <c r="L1399" s="951" t="s">
        <v>11267</v>
      </c>
      <c r="M1399" s="955" t="s">
        <v>6554</v>
      </c>
    </row>
    <row r="1400" spans="1:13" ht="15" customHeight="1">
      <c r="A1400" s="948" t="s">
        <v>2822</v>
      </c>
      <c r="B1400" s="949">
        <v>8435596607708</v>
      </c>
      <c r="C1400" s="950"/>
      <c r="D1400" s="950"/>
      <c r="E1400" s="951" t="s">
        <v>11268</v>
      </c>
      <c r="F1400" s="952" t="s">
        <v>11269</v>
      </c>
      <c r="G1400" s="953" t="s">
        <v>5713</v>
      </c>
      <c r="H1400" s="954">
        <v>14.688236399647266</v>
      </c>
      <c r="I1400" s="954">
        <f>Tabla1[[#This Row],[PVP (SIN IVA)]]-(Tabla1[[#This Row],[PVP (SIN IVA)]]*0.4)</f>
        <v>8.8129418397883583</v>
      </c>
      <c r="J1400" s="951" t="s">
        <v>6560</v>
      </c>
      <c r="K1400" s="951" t="s">
        <v>11270</v>
      </c>
      <c r="L1400" s="951" t="s">
        <v>11271</v>
      </c>
      <c r="M1400" s="955" t="s">
        <v>6554</v>
      </c>
    </row>
    <row r="1401" spans="1:13" ht="15" customHeight="1">
      <c r="A1401" s="948" t="s">
        <v>2740</v>
      </c>
      <c r="B1401" s="949">
        <v>8435596603885</v>
      </c>
      <c r="C1401" s="950"/>
      <c r="D1401" s="950"/>
      <c r="E1401" s="951" t="s">
        <v>2739</v>
      </c>
      <c r="F1401" s="952" t="s">
        <v>11272</v>
      </c>
      <c r="G1401" s="953" t="s">
        <v>5713</v>
      </c>
      <c r="H1401" s="954">
        <v>3.952053606280078</v>
      </c>
      <c r="I1401" s="954">
        <f>Tabla1[[#This Row],[PVP (SIN IVA)]]-(Tabla1[[#This Row],[PVP (SIN IVA)]]*0.4)</f>
        <v>2.3712321637680467</v>
      </c>
      <c r="J1401" s="951" t="s">
        <v>6589</v>
      </c>
      <c r="K1401" s="951" t="s">
        <v>11273</v>
      </c>
      <c r="L1401" s="951" t="s">
        <v>11274</v>
      </c>
      <c r="M1401" s="955" t="s">
        <v>6554</v>
      </c>
    </row>
    <row r="1402" spans="1:13" ht="15" customHeight="1">
      <c r="A1402" s="948" t="s">
        <v>11275</v>
      </c>
      <c r="B1402" s="949">
        <v>8435596623449</v>
      </c>
      <c r="C1402" s="950" t="s">
        <v>3582</v>
      </c>
      <c r="D1402" s="950"/>
      <c r="E1402" s="951" t="e">
        <v>#NAME?</v>
      </c>
      <c r="F1402" s="952" t="s">
        <v>11276</v>
      </c>
      <c r="G1402" s="953" t="s">
        <v>5713</v>
      </c>
      <c r="H1402" s="954">
        <v>0.24684525069286978</v>
      </c>
      <c r="I1402" s="954">
        <f>Tabla1[[#This Row],[PVP (SIN IVA)]]-(Tabla1[[#This Row],[PVP (SIN IVA)]]*0.4)</f>
        <v>0.14810715041572187</v>
      </c>
      <c r="J1402" s="951" t="s">
        <v>1938</v>
      </c>
      <c r="K1402" s="951" t="s">
        <v>11277</v>
      </c>
      <c r="L1402" s="951" t="e">
        <v>#NAME?</v>
      </c>
      <c r="M1402" s="955" t="s">
        <v>6554</v>
      </c>
    </row>
    <row r="1403" spans="1:13" ht="15" customHeight="1">
      <c r="A1403" s="957" t="s">
        <v>11278</v>
      </c>
      <c r="B1403" s="958" t="s">
        <v>11279</v>
      </c>
      <c r="C1403" s="959"/>
      <c r="D1403" s="959"/>
      <c r="E1403" s="951" t="s">
        <v>11280</v>
      </c>
      <c r="F1403" s="952" t="s">
        <v>11281</v>
      </c>
      <c r="G1403" s="953" t="s">
        <v>5712</v>
      </c>
      <c r="H1403" s="954">
        <v>1.6510000000000002</v>
      </c>
      <c r="I1403" s="954">
        <f>Tabla1[[#This Row],[PVP (SIN IVA)]]-(Tabla1[[#This Row],[PVP (SIN IVA)]]*0.4)</f>
        <v>0.99060000000000015</v>
      </c>
      <c r="J1403" s="960" t="s">
        <v>6567</v>
      </c>
      <c r="K1403" s="951" t="str">
        <f>_xlfn.CONCAT(A1403,F1403,J1403,)</f>
        <v>6307125-Q0001Junta de sellado de bisagra superior de puerta traseraT1/T2</v>
      </c>
      <c r="L1403" s="951"/>
      <c r="M1403" s="955" t="s">
        <v>6554</v>
      </c>
    </row>
    <row r="1404" spans="1:13" ht="15" customHeight="1">
      <c r="A1404" s="957" t="s">
        <v>11282</v>
      </c>
      <c r="B1404" s="958" t="s">
        <v>11283</v>
      </c>
      <c r="C1404" s="959"/>
      <c r="D1404" s="959"/>
      <c r="E1404" s="951" t="s">
        <v>11284</v>
      </c>
      <c r="F1404" s="952" t="s">
        <v>11285</v>
      </c>
      <c r="G1404" s="953" t="s">
        <v>5712</v>
      </c>
      <c r="H1404" s="954">
        <v>2.1272500000000001</v>
      </c>
      <c r="I1404" s="954">
        <f>Tabla1[[#This Row],[PVP (SIN IVA)]]-(Tabla1[[#This Row],[PVP (SIN IVA)]]*0.4)</f>
        <v>1.2763499999999999</v>
      </c>
      <c r="J1404" s="960" t="s">
        <v>6567</v>
      </c>
      <c r="K1404" s="951" t="str">
        <f>_xlfn.CONCAT(A1404,F1404,J1404,)</f>
        <v>3506051-Q0001Junta rectaT1/T2</v>
      </c>
      <c r="L1404" s="951"/>
      <c r="M1404" s="955" t="s">
        <v>6554</v>
      </c>
    </row>
    <row r="1405" spans="1:13" ht="15" customHeight="1">
      <c r="A1405" s="961" t="s">
        <v>5776</v>
      </c>
      <c r="B1405" s="949">
        <v>8435596676438</v>
      </c>
      <c r="C1405" s="959"/>
      <c r="D1405" s="959"/>
      <c r="E1405" s="951" t="s">
        <v>11286</v>
      </c>
      <c r="F1405" s="952" t="s">
        <v>11287</v>
      </c>
      <c r="G1405" s="953" t="s">
        <v>5713</v>
      </c>
      <c r="H1405" s="954">
        <v>0</v>
      </c>
      <c r="I1405" s="954">
        <f>Tabla1[[#This Row],[PVP (SIN IVA)]]-(Tabla1[[#This Row],[PVP (SIN IVA)]]*0.4)</f>
        <v>0</v>
      </c>
      <c r="J1405" s="951" t="s">
        <v>11288</v>
      </c>
      <c r="K1405" s="951" t="str">
        <f>_xlfn.CONCAT(A1405,F1405,J1405,)</f>
        <v>CTM-LIRA0103.7-R101Kit Campaña Modificación Sistema Incl. + Parking - Light  Jinchao (CR)Light CR</v>
      </c>
      <c r="L1405" s="951" t="str">
        <f>CONCATENATE(Precios!$A1066,Precios!$E1066)</f>
        <v>8500503-R10AC contactor cover</v>
      </c>
      <c r="M1405" s="955" t="s">
        <v>6554</v>
      </c>
    </row>
    <row r="1406" spans="1:13" ht="15" customHeight="1">
      <c r="A1406" s="961" t="s">
        <v>11289</v>
      </c>
      <c r="B1406" s="949">
        <v>8435596628826</v>
      </c>
      <c r="C1406" s="959"/>
      <c r="D1406" s="959"/>
      <c r="E1406" s="951" t="s">
        <v>11290</v>
      </c>
      <c r="F1406" s="952" t="s">
        <v>11291</v>
      </c>
      <c r="G1406" s="953" t="s">
        <v>5713</v>
      </c>
      <c r="H1406" s="954">
        <v>0</v>
      </c>
      <c r="I1406" s="954">
        <f>Tabla1[[#This Row],[PVP (SIN IVA)]]-(Tabla1[[#This Row],[PVP (SIN IVA)]]*0.4)</f>
        <v>0</v>
      </c>
      <c r="J1406" s="951" t="s">
        <v>1935</v>
      </c>
      <c r="K1406" s="951" t="str">
        <f>_xlfn.CONCAT(A1406,F1406,J1406,)</f>
        <v>CTM-MIRA0103.7-R101Kit Campaña Modificación Sistema Incl. + Parking - Mini  Jinchao (CR)Mini</v>
      </c>
      <c r="L1406" s="951"/>
      <c r="M1406" s="955" t="s">
        <v>6554</v>
      </c>
    </row>
    <row r="1407" spans="1:13" ht="15" customHeight="1">
      <c r="A1407" s="961" t="s">
        <v>11292</v>
      </c>
      <c r="B1407" s="949"/>
      <c r="C1407" s="953"/>
      <c r="D1407" s="962"/>
      <c r="E1407" s="951"/>
      <c r="F1407" s="952" t="s">
        <v>11293</v>
      </c>
      <c r="G1407" s="953" t="s">
        <v>5712</v>
      </c>
      <c r="H1407" s="954">
        <v>38.798500000000004</v>
      </c>
      <c r="I1407" s="954">
        <f>Tabla1[[#This Row],[PVP (SIN IVA)]]-(Tabla1[[#This Row],[PVP (SIN IVA)]]*0.4)</f>
        <v>23.2791</v>
      </c>
      <c r="J1407" s="951" t="s">
        <v>6666</v>
      </c>
      <c r="K1407" s="951" t="str">
        <f>CONCATENATE(Precios!$A1891,Precios!$F1891,Precios!$J1891)</f>
        <v>8500104-R10Panel decorativo del bloqueo de la puertaLIGHT2020</v>
      </c>
      <c r="L1407" s="951"/>
      <c r="M1407" s="955" t="s">
        <v>6554</v>
      </c>
    </row>
    <row r="1408" spans="1:13" ht="15" customHeight="1">
      <c r="A1408" s="961" t="s">
        <v>11294</v>
      </c>
      <c r="B1408" s="949"/>
      <c r="C1408" s="953"/>
      <c r="D1408" s="962"/>
      <c r="E1408" s="951"/>
      <c r="F1408" s="952" t="s">
        <v>11295</v>
      </c>
      <c r="G1408" s="953" t="s">
        <v>5712</v>
      </c>
      <c r="H1408" s="954">
        <v>33.020000000000003</v>
      </c>
      <c r="I1408" s="954">
        <f>Tabla1[[#This Row],[PVP (SIN IVA)]]-(Tabla1[[#This Row],[PVP (SIN IVA)]]*0.4)</f>
        <v>19.812000000000001</v>
      </c>
      <c r="J1408" s="951" t="s">
        <v>6666</v>
      </c>
      <c r="K1408" s="951" t="str">
        <f>CONCATENATE(Precios!$A1892,Precios!$F1892,Precios!$J1892)</f>
        <v>6302102A1-Q0001Panel decorativo del portón trasero derechoT1</v>
      </c>
      <c r="L1408" s="951"/>
      <c r="M1408" s="955" t="s">
        <v>6554</v>
      </c>
    </row>
    <row r="1409" spans="1:13" ht="15" customHeight="1">
      <c r="A1409" s="961" t="s">
        <v>11296</v>
      </c>
      <c r="B1409" s="949"/>
      <c r="C1409" s="953"/>
      <c r="D1409" s="962"/>
      <c r="E1409" s="951"/>
      <c r="F1409" s="952" t="s">
        <v>11297</v>
      </c>
      <c r="G1409" s="953" t="s">
        <v>5712</v>
      </c>
      <c r="H1409" s="954">
        <v>149.352</v>
      </c>
      <c r="I1409" s="954">
        <f>Tabla1[[#This Row],[PVP (SIN IVA)]]-(Tabla1[[#This Row],[PVP (SIN IVA)]]*0.4)</f>
        <v>89.611199999999997</v>
      </c>
      <c r="J1409" s="951" t="s">
        <v>6666</v>
      </c>
      <c r="K1409" s="951" t="str">
        <f>CONCATENATE(Precios!$A1939,Precios!$F1939,Precios!$J1939)</f>
        <v>5206100-Q0004parabrisas delanteroT1/T2</v>
      </c>
      <c r="L1409" s="951"/>
      <c r="M1409" s="955" t="s">
        <v>6554</v>
      </c>
    </row>
    <row r="1410" spans="1:13" ht="15" customHeight="1">
      <c r="A1410" s="948" t="s">
        <v>2489</v>
      </c>
      <c r="B1410" s="949">
        <v>8435596608187</v>
      </c>
      <c r="C1410" s="950"/>
      <c r="D1410" s="950"/>
      <c r="E1410" s="951" t="s">
        <v>2488</v>
      </c>
      <c r="F1410" s="952" t="s">
        <v>11298</v>
      </c>
      <c r="G1410" s="953" t="s">
        <v>5712</v>
      </c>
      <c r="H1410" s="954">
        <v>4.1970487993523342</v>
      </c>
      <c r="I1410" s="954">
        <f>Tabla1[[#This Row],[PVP (SIN IVA)]]-(Tabla1[[#This Row],[PVP (SIN IVA)]]*0.4)</f>
        <v>2.5182292796114005</v>
      </c>
      <c r="J1410" s="951" t="s">
        <v>6560</v>
      </c>
      <c r="K1410" s="951" t="s">
        <v>11299</v>
      </c>
      <c r="L1410" s="951" t="s">
        <v>11300</v>
      </c>
      <c r="M1410" s="955" t="s">
        <v>6554</v>
      </c>
    </row>
    <row r="1411" spans="1:13" ht="15" customHeight="1">
      <c r="A1411" s="948" t="s">
        <v>2649</v>
      </c>
      <c r="B1411" s="949">
        <v>8435596607937</v>
      </c>
      <c r="C1411" s="950"/>
      <c r="D1411" s="950"/>
      <c r="E1411" s="951" t="s">
        <v>2648</v>
      </c>
      <c r="F1411" s="952" t="s">
        <v>11301</v>
      </c>
      <c r="G1411" s="953" t="s">
        <v>5713</v>
      </c>
      <c r="H1411" s="954">
        <v>32.9725202758381</v>
      </c>
      <c r="I1411" s="954">
        <f>Tabla1[[#This Row],[PVP (SIN IVA)]]-(Tabla1[[#This Row],[PVP (SIN IVA)]]*0.4)</f>
        <v>19.783512165502859</v>
      </c>
      <c r="J1411" s="951" t="s">
        <v>6560</v>
      </c>
      <c r="K1411" s="951" t="s">
        <v>11302</v>
      </c>
      <c r="L1411" s="951" t="s">
        <v>11303</v>
      </c>
      <c r="M1411" s="955" t="s">
        <v>6554</v>
      </c>
    </row>
    <row r="1412" spans="1:13" ht="15" customHeight="1">
      <c r="A1412" s="948" t="s">
        <v>2158</v>
      </c>
      <c r="B1412" s="949">
        <v>8435596606671</v>
      </c>
      <c r="C1412" s="950"/>
      <c r="D1412" s="950"/>
      <c r="E1412" s="951" t="s">
        <v>2157</v>
      </c>
      <c r="F1412" s="952" t="s">
        <v>11304</v>
      </c>
      <c r="G1412" s="953" t="s">
        <v>5712</v>
      </c>
      <c r="H1412" s="954">
        <v>57.025641600000007</v>
      </c>
      <c r="I1412" s="954">
        <f>Tabla1[[#This Row],[PVP (SIN IVA)]]-(Tabla1[[#This Row],[PVP (SIN IVA)]]*0.4)</f>
        <v>34.215384960000002</v>
      </c>
      <c r="J1412" s="951" t="s">
        <v>6589</v>
      </c>
      <c r="K1412" s="951" t="s">
        <v>11305</v>
      </c>
      <c r="L1412" s="951" t="s">
        <v>11306</v>
      </c>
      <c r="M1412" s="955" t="s">
        <v>6554</v>
      </c>
    </row>
    <row r="1413" spans="1:13" ht="15" customHeight="1">
      <c r="A1413" s="948" t="s">
        <v>2194</v>
      </c>
      <c r="B1413" s="949">
        <v>8435596608385</v>
      </c>
      <c r="C1413" s="950"/>
      <c r="D1413" s="950"/>
      <c r="E1413" s="951" t="s">
        <v>3906</v>
      </c>
      <c r="F1413" s="952" t="s">
        <v>11307</v>
      </c>
      <c r="G1413" s="953" t="s">
        <v>5712</v>
      </c>
      <c r="H1413" s="954">
        <v>2.7833060458862811</v>
      </c>
      <c r="I1413" s="954">
        <f>Tabla1[[#This Row],[PVP (SIN IVA)]]-(Tabla1[[#This Row],[PVP (SIN IVA)]]*0.4)</f>
        <v>1.6699836275317685</v>
      </c>
      <c r="J1413" s="951" t="s">
        <v>6560</v>
      </c>
      <c r="K1413" s="951" t="s">
        <v>11308</v>
      </c>
      <c r="L1413" s="951" t="s">
        <v>11309</v>
      </c>
      <c r="M1413" s="955" t="s">
        <v>6554</v>
      </c>
    </row>
    <row r="1414" spans="1:13" ht="15" customHeight="1">
      <c r="A1414" s="948" t="s">
        <v>2682</v>
      </c>
      <c r="B1414" s="949">
        <v>8435596604035</v>
      </c>
      <c r="C1414" s="950"/>
      <c r="D1414" s="950"/>
      <c r="E1414" s="951" t="s">
        <v>2681</v>
      </c>
      <c r="F1414" s="952" t="s">
        <v>5167</v>
      </c>
      <c r="G1414" s="953" t="s">
        <v>5712</v>
      </c>
      <c r="H1414" s="954">
        <v>79.202280000000002</v>
      </c>
      <c r="I1414" s="954">
        <f>Tabla1[[#This Row],[PVP (SIN IVA)]]-(Tabla1[[#This Row],[PVP (SIN IVA)]]*0.4)</f>
        <v>47.521367999999995</v>
      </c>
      <c r="J1414" s="951" t="s">
        <v>6589</v>
      </c>
      <c r="K1414" s="951" t="s">
        <v>11310</v>
      </c>
      <c r="L1414" s="951" t="s">
        <v>11311</v>
      </c>
      <c r="M1414" s="955" t="s">
        <v>6554</v>
      </c>
    </row>
    <row r="1415" spans="1:13" ht="15" customHeight="1">
      <c r="A1415" s="961" t="s">
        <v>6088</v>
      </c>
      <c r="B1415" s="964" t="s">
        <v>11312</v>
      </c>
      <c r="C1415" s="962" t="s">
        <v>2682</v>
      </c>
      <c r="D1415" s="959"/>
      <c r="E1415" s="951" t="s">
        <v>11313</v>
      </c>
      <c r="F1415" s="952" t="s">
        <v>11314</v>
      </c>
      <c r="G1415" s="953" t="s">
        <v>5712</v>
      </c>
      <c r="H1415" s="954">
        <v>62.515750000000011</v>
      </c>
      <c r="I1415" s="954">
        <f>Tabla1[[#This Row],[PVP (SIN IVA)]]-(Tabla1[[#This Row],[PVP (SIN IVA)]]*0.4)</f>
        <v>37.509450000000001</v>
      </c>
      <c r="J1415" s="951" t="s">
        <v>1933</v>
      </c>
      <c r="K1415" s="951" t="str">
        <f>_xlfn.CONCAT(A1415,F1415,J1415,)</f>
        <v>3421020-R1021Kit de montaje en manillar 2023Light/Mini</v>
      </c>
      <c r="L1415" s="951" t="str">
        <f>CONCATENATE(Precios!$A1046,Precios!$E1046)</f>
        <v>4014011-Q0001Compressor bond strap</v>
      </c>
      <c r="M1415" s="955" t="s">
        <v>6554</v>
      </c>
    </row>
    <row r="1416" spans="1:13" ht="15" customHeight="1">
      <c r="A1416" s="948" t="s">
        <v>2712</v>
      </c>
      <c r="B1416" s="949">
        <v>8435596604431</v>
      </c>
      <c r="C1416" s="950"/>
      <c r="D1416" s="950"/>
      <c r="E1416" s="951" t="s">
        <v>2711</v>
      </c>
      <c r="F1416" s="952" t="s">
        <v>11315</v>
      </c>
      <c r="G1416" s="953" t="s">
        <v>5713</v>
      </c>
      <c r="H1416" s="954">
        <v>24.5745</v>
      </c>
      <c r="I1416" s="954">
        <f>Tabla1[[#This Row],[PVP (SIN IVA)]]-(Tabla1[[#This Row],[PVP (SIN IVA)]]*0.4)</f>
        <v>14.7447</v>
      </c>
      <c r="J1416" s="951" t="s">
        <v>6589</v>
      </c>
      <c r="K1416" s="951" t="s">
        <v>11316</v>
      </c>
      <c r="L1416" s="951" t="s">
        <v>11317</v>
      </c>
      <c r="M1416" s="955" t="s">
        <v>6554</v>
      </c>
    </row>
    <row r="1417" spans="1:13" ht="15" customHeight="1">
      <c r="A1417" s="961" t="s">
        <v>11318</v>
      </c>
      <c r="B1417" s="949"/>
      <c r="C1417" s="953"/>
      <c r="D1417" s="962"/>
      <c r="E1417" s="951"/>
      <c r="F1417" s="952" t="s">
        <v>11319</v>
      </c>
      <c r="G1417" s="953" t="s">
        <v>5712</v>
      </c>
      <c r="H1417" s="954">
        <v>26.416000000000004</v>
      </c>
      <c r="I1417" s="954">
        <f>Tabla1[[#This Row],[PVP (SIN IVA)]]-(Tabla1[[#This Row],[PVP (SIN IVA)]]*0.4)</f>
        <v>15.849600000000002</v>
      </c>
      <c r="J1417" s="951" t="s">
        <v>6666</v>
      </c>
      <c r="K1417" s="951" t="str">
        <f>CONCATENATE(Precios!$A1880,Precios!$F1880,Precios!$J1880)</f>
        <v>5306010-R1011Panel de montaje del salpicaderoLIGHT2020, LIGHT2021</v>
      </c>
      <c r="L1417" s="951"/>
      <c r="M1417" s="955" t="s">
        <v>6554</v>
      </c>
    </row>
    <row r="1418" spans="1:13" ht="15" customHeight="1">
      <c r="A1418" s="948" t="s">
        <v>3957</v>
      </c>
      <c r="B1418" s="949">
        <v>8435596603465</v>
      </c>
      <c r="C1418" s="950"/>
      <c r="D1418" s="950"/>
      <c r="E1418" s="951" t="s">
        <v>2841</v>
      </c>
      <c r="F1418" s="952" t="s">
        <v>11320</v>
      </c>
      <c r="G1418" s="953" t="s">
        <v>5713</v>
      </c>
      <c r="H1418" s="954">
        <v>35.981640000000006</v>
      </c>
      <c r="I1418" s="954">
        <f>Tabla1[[#This Row],[PVP (SIN IVA)]]-(Tabla1[[#This Row],[PVP (SIN IVA)]]*0.4)</f>
        <v>21.588984000000004</v>
      </c>
      <c r="J1418" s="951" t="s">
        <v>6702</v>
      </c>
      <c r="K1418" s="951" t="s">
        <v>11321</v>
      </c>
      <c r="L1418" s="951" t="s">
        <v>11322</v>
      </c>
      <c r="M1418" s="955" t="s">
        <v>6554</v>
      </c>
    </row>
    <row r="1419" spans="1:13" ht="15" customHeight="1">
      <c r="A1419" s="957">
        <v>1030202</v>
      </c>
      <c r="B1419" s="970" t="s">
        <v>11323</v>
      </c>
      <c r="C1419" s="953" t="s">
        <v>11324</v>
      </c>
      <c r="D1419" s="959"/>
      <c r="E1419" s="951" t="s">
        <v>11325</v>
      </c>
      <c r="F1419" s="952" t="s">
        <v>11326</v>
      </c>
      <c r="G1419" s="953" t="s">
        <v>5713</v>
      </c>
      <c r="H1419" s="954">
        <v>70.795999999999992</v>
      </c>
      <c r="I1419" s="954">
        <f>Tabla1[[#This Row],[PVP (SIN IVA)]]-(Tabla1[[#This Row],[PVP (SIN IVA)]]*0.4)</f>
        <v>42.477599999999995</v>
      </c>
      <c r="J1419" s="951" t="s">
        <v>4787</v>
      </c>
      <c r="K1419" s="951" t="str">
        <f>_xlfn.CONCAT(C1419,F1419,J1419,)</f>
        <v>GALFEFD094G1380 (x2)Kit Pastillas de frenos traseras Eezon E3 (4u) -FD094G1380 (X2)Eezon E3</v>
      </c>
      <c r="L1419" s="951"/>
      <c r="M1419" s="955" t="s">
        <v>6554</v>
      </c>
    </row>
    <row r="1420" spans="1:13" ht="15" customHeight="1">
      <c r="A1420" s="957" t="s">
        <v>5777</v>
      </c>
      <c r="B1420" s="964" t="s">
        <v>11327</v>
      </c>
      <c r="C1420" s="959"/>
      <c r="D1420" s="959"/>
      <c r="E1420" s="951" t="s">
        <v>11328</v>
      </c>
      <c r="F1420" s="952" t="s">
        <v>11329</v>
      </c>
      <c r="G1420" s="953" t="s">
        <v>5713</v>
      </c>
      <c r="H1420" s="954">
        <v>0</v>
      </c>
      <c r="I1420" s="954">
        <f>Tabla1[[#This Row],[PVP (SIN IVA)]]-(Tabla1[[#This Row],[PVP (SIN IVA)]]*0.4)</f>
        <v>0</v>
      </c>
      <c r="J1420" s="951" t="s">
        <v>7359</v>
      </c>
      <c r="K1420" s="951" t="str">
        <f>_xlfn.CONCAT(A1420,F1420,J1420,)</f>
        <v>CTM-RA01070001-R01KIT REPARACIÓN S.INC. 2745902-R10 + 2745903-R1011Light/MIni</v>
      </c>
      <c r="L1420" s="951"/>
      <c r="M1420" s="955"/>
    </row>
    <row r="1421" spans="1:13" ht="15" customHeight="1">
      <c r="A1421" s="957" t="s">
        <v>11330</v>
      </c>
      <c r="B1421" s="958" t="s">
        <v>11331</v>
      </c>
      <c r="C1421" s="959"/>
      <c r="D1421" s="959"/>
      <c r="E1421" s="951" t="s">
        <v>11332</v>
      </c>
      <c r="F1421" s="952" t="s">
        <v>11333</v>
      </c>
      <c r="G1421" s="953" t="s">
        <v>6648</v>
      </c>
      <c r="H1421" s="954">
        <v>891.92862000000014</v>
      </c>
      <c r="I1421" s="954">
        <f>Tabla1[[#This Row],[PVP (SIN IVA)]]-(Tabla1[[#This Row],[PVP (SIN IVA)]]*0.4)</f>
        <v>535.15717200000006</v>
      </c>
      <c r="J1421" s="960" t="s">
        <v>6567</v>
      </c>
      <c r="K1421" s="951" t="str">
        <f>_xlfn.CONCAT(A1421,F1421,J1421,)</f>
        <v>G0060041Kits de diagnóstico USBCANIIIT1/T2</v>
      </c>
      <c r="L1421" s="951"/>
      <c r="M1421" s="955" t="s">
        <v>11334</v>
      </c>
    </row>
    <row r="1422" spans="1:13" ht="15" customHeight="1">
      <c r="A1422" s="961" t="s">
        <v>11335</v>
      </c>
      <c r="B1422" s="949"/>
      <c r="C1422" s="953"/>
      <c r="D1422" s="962"/>
      <c r="E1422" s="951"/>
      <c r="F1422" s="952" t="s">
        <v>11336</v>
      </c>
      <c r="G1422" s="953" t="s">
        <v>5712</v>
      </c>
      <c r="H1422" s="954">
        <v>91.916250000000005</v>
      </c>
      <c r="I1422" s="954">
        <f>Tabla1[[#This Row],[PVP (SIN IVA)]]-(Tabla1[[#This Row],[PVP (SIN IVA)]]*0.4)</f>
        <v>55.149750000000004</v>
      </c>
      <c r="J1422" s="951" t="s">
        <v>6666</v>
      </c>
      <c r="K1422" s="951" t="str">
        <f>CONCATENATE(Precios!$A1912,Precios!$F1912,Precios!$J1912)</f>
        <v>5010938-Q0004-DYPanel interior de la cubierta de la rueda trasera derechaT1</v>
      </c>
      <c r="L1422" s="951"/>
      <c r="M1422" s="955" t="s">
        <v>6554</v>
      </c>
    </row>
    <row r="1423" spans="1:13" ht="15" customHeight="1">
      <c r="A1423" s="957" t="s">
        <v>11337</v>
      </c>
      <c r="B1423" s="958" t="s">
        <v>11338</v>
      </c>
      <c r="C1423" s="959"/>
      <c r="D1423" s="959"/>
      <c r="E1423" s="951" t="s">
        <v>2484</v>
      </c>
      <c r="F1423" s="952" t="s">
        <v>11339</v>
      </c>
      <c r="G1423" s="953" t="s">
        <v>6645</v>
      </c>
      <c r="H1423" s="954">
        <v>10.223500000000001</v>
      </c>
      <c r="I1423" s="954">
        <f>Tabla1[[#This Row],[PVP (SIN IVA)]]-(Tabla1[[#This Row],[PVP (SIN IVA)]]*0.4)</f>
        <v>6.134100000000001</v>
      </c>
      <c r="J1423" s="960" t="s">
        <v>6567</v>
      </c>
      <c r="K1423" s="951" t="str">
        <f>_xlfn.CONCAT(A1423,F1423,J1423,)</f>
        <v>4104020-Q0001Lámpara de caja de cargaT1/T2</v>
      </c>
      <c r="L1423" s="951"/>
      <c r="M1423" s="955" t="s">
        <v>6554</v>
      </c>
    </row>
    <row r="1424" spans="1:13" ht="15" customHeight="1">
      <c r="A1424" s="948" t="s">
        <v>2485</v>
      </c>
      <c r="B1424" s="949">
        <v>8435596608200</v>
      </c>
      <c r="C1424" s="950"/>
      <c r="D1424" s="950"/>
      <c r="E1424" s="951" t="s">
        <v>2484</v>
      </c>
      <c r="F1424" s="952" t="s">
        <v>5072</v>
      </c>
      <c r="G1424" s="953" t="s">
        <v>6645</v>
      </c>
      <c r="H1424" s="954">
        <v>28.531095943386671</v>
      </c>
      <c r="I1424" s="954">
        <f>Tabla1[[#This Row],[PVP (SIN IVA)]]-(Tabla1[[#This Row],[PVP (SIN IVA)]]*0.4)</f>
        <v>17.118657566032002</v>
      </c>
      <c r="J1424" s="951" t="s">
        <v>6560</v>
      </c>
      <c r="K1424" s="951" t="s">
        <v>11340</v>
      </c>
      <c r="L1424" s="951" t="s">
        <v>11341</v>
      </c>
      <c r="M1424" s="955" t="s">
        <v>6554</v>
      </c>
    </row>
    <row r="1425" spans="1:13" ht="15" customHeight="1">
      <c r="A1425" s="957" t="s">
        <v>11342</v>
      </c>
      <c r="B1425" s="958" t="s">
        <v>11343</v>
      </c>
      <c r="C1425" s="959"/>
      <c r="D1425" s="959"/>
      <c r="E1425" s="951" t="s">
        <v>11344</v>
      </c>
      <c r="F1425" s="952" t="s">
        <v>11345</v>
      </c>
      <c r="G1425" s="953" t="s">
        <v>6645</v>
      </c>
      <c r="H1425" s="954">
        <v>19.08175</v>
      </c>
      <c r="I1425" s="954">
        <f>Tabla1[[#This Row],[PVP (SIN IVA)]]-(Tabla1[[#This Row],[PVP (SIN IVA)]]*0.4)</f>
        <v>11.44905</v>
      </c>
      <c r="J1425" s="960" t="s">
        <v>6567</v>
      </c>
      <c r="K1425" s="951" t="str">
        <f>_xlfn.CONCAT(A1425,F1425,J1425,)</f>
        <v>4104010-Q0001Lampara de lecturaT1/T2</v>
      </c>
      <c r="L1425" s="951"/>
      <c r="M1425" s="955" t="s">
        <v>6554</v>
      </c>
    </row>
    <row r="1426" spans="1:13" ht="15" customHeight="1">
      <c r="A1426" s="957" t="s">
        <v>11346</v>
      </c>
      <c r="B1426" s="958" t="s">
        <v>11347</v>
      </c>
      <c r="C1426" s="959"/>
      <c r="D1426" s="959"/>
      <c r="E1426" s="951" t="s">
        <v>11348</v>
      </c>
      <c r="F1426" s="952" t="s">
        <v>11349</v>
      </c>
      <c r="G1426" s="953" t="s">
        <v>6645</v>
      </c>
      <c r="H1426" s="954">
        <v>6.8262499999999999</v>
      </c>
      <c r="I1426" s="954">
        <f>Tabla1[[#This Row],[PVP (SIN IVA)]]-(Tabla1[[#This Row],[PVP (SIN IVA)]]*0.4)</f>
        <v>4.0957499999999998</v>
      </c>
      <c r="J1426" s="960" t="s">
        <v>6567</v>
      </c>
      <c r="K1426" s="951" t="str">
        <f>_xlfn.CONCAT(A1426,F1426,J1426,)</f>
        <v>4108110A1-Q0001Lámpara de matrículaT1/T2</v>
      </c>
      <c r="L1426" s="951"/>
      <c r="M1426" s="955" t="s">
        <v>6554</v>
      </c>
    </row>
    <row r="1427" spans="1:13" ht="15" customHeight="1">
      <c r="A1427" s="948" t="s">
        <v>4644</v>
      </c>
      <c r="B1427" s="949">
        <v>8435596612573</v>
      </c>
      <c r="C1427" s="950"/>
      <c r="D1427" s="950"/>
      <c r="E1427" s="951" t="s">
        <v>11350</v>
      </c>
      <c r="F1427" s="952" t="s">
        <v>11351</v>
      </c>
      <c r="G1427" s="953" t="s">
        <v>5713</v>
      </c>
      <c r="H1427" s="954">
        <v>16.548625662525001</v>
      </c>
      <c r="I1427" s="954">
        <f>Tabla1[[#This Row],[PVP (SIN IVA)]]-(Tabla1[[#This Row],[PVP (SIN IVA)]]*0.4)</f>
        <v>9.9291753975149994</v>
      </c>
      <c r="J1427" s="951" t="s">
        <v>1936</v>
      </c>
      <c r="K1427" s="951" t="s">
        <v>11352</v>
      </c>
      <c r="L1427" s="951" t="s">
        <v>11353</v>
      </c>
      <c r="M1427" s="955" t="s">
        <v>6554</v>
      </c>
    </row>
    <row r="1428" spans="1:13" ht="15" customHeight="1">
      <c r="A1428" s="961">
        <v>10299</v>
      </c>
      <c r="B1428" s="949"/>
      <c r="C1428" s="962"/>
      <c r="D1428" s="962"/>
      <c r="E1428" s="951"/>
      <c r="F1428" s="952" t="s">
        <v>11354</v>
      </c>
      <c r="G1428" s="953" t="s">
        <v>5713</v>
      </c>
      <c r="H1428" s="954">
        <v>11.90625</v>
      </c>
      <c r="I1428" s="954">
        <f>Tabla1[[#This Row],[PVP (SIN IVA)]]-(Tabla1[[#This Row],[PVP (SIN IVA)]]*0.4)</f>
        <v>7.1437499999999998</v>
      </c>
      <c r="J1428" s="951" t="s">
        <v>6666</v>
      </c>
      <c r="K1428" s="951" t="str">
        <f>CONCATENATE(Precios!$A2081,Precios!$F2081,Precios!$J2081)</f>
        <v>1001010202060020Persiana delantera IIMouse</v>
      </c>
      <c r="L1428" s="951"/>
      <c r="M1428" s="955" t="s">
        <v>6554</v>
      </c>
    </row>
    <row r="1429" spans="1:13" ht="15" customHeight="1">
      <c r="A1429" s="961">
        <v>10302</v>
      </c>
      <c r="B1429" s="949"/>
      <c r="C1429" s="962"/>
      <c r="D1429" s="962"/>
      <c r="E1429" s="951"/>
      <c r="F1429" s="952" t="s">
        <v>11355</v>
      </c>
      <c r="G1429" s="953" t="s">
        <v>5713</v>
      </c>
      <c r="H1429" s="954">
        <v>11.90625</v>
      </c>
      <c r="I1429" s="954">
        <f>Tabla1[[#This Row],[PVP (SIN IVA)]]-(Tabla1[[#This Row],[PVP (SIN IVA)]]*0.4)</f>
        <v>7.1437499999999998</v>
      </c>
      <c r="J1429" s="951" t="s">
        <v>6666</v>
      </c>
      <c r="K1429" s="951" t="str">
        <f>CONCATENATE(Precios!$A2078,Precios!$F2078,Precios!$J2078)</f>
        <v>1001050104040110Pernos hexagonales y arandela planaMouse</v>
      </c>
      <c r="L1429" s="951"/>
      <c r="M1429" s="955" t="s">
        <v>6554</v>
      </c>
    </row>
    <row r="1430" spans="1:13" ht="15" customHeight="1">
      <c r="A1430" s="961">
        <v>10303</v>
      </c>
      <c r="B1430" s="949"/>
      <c r="C1430" s="962"/>
      <c r="D1430" s="962"/>
      <c r="E1430" s="951"/>
      <c r="F1430" s="952" t="s">
        <v>11356</v>
      </c>
      <c r="G1430" s="953" t="s">
        <v>5713</v>
      </c>
      <c r="H1430" s="954">
        <v>11.90625</v>
      </c>
      <c r="I1430" s="954">
        <f>Tabla1[[#This Row],[PVP (SIN IVA)]]-(Tabla1[[#This Row],[PVP (SIN IVA)]]*0.4)</f>
        <v>7.1437499999999998</v>
      </c>
      <c r="J1430" s="951" t="s">
        <v>6666</v>
      </c>
      <c r="K1430" s="951" t="str">
        <f>CONCATENATE(Precios!$A2077,Precios!$F2077,Precios!$J2077)</f>
        <v>1001050104110050Pernos hexagonales con arandela elásticaMouse</v>
      </c>
      <c r="L1430" s="951"/>
      <c r="M1430" s="955" t="s">
        <v>6554</v>
      </c>
    </row>
    <row r="1431" spans="1:13" ht="15" customHeight="1">
      <c r="A1431" s="961">
        <v>10301</v>
      </c>
      <c r="B1431" s="949"/>
      <c r="C1431" s="962"/>
      <c r="D1431" s="962"/>
      <c r="E1431" s="951"/>
      <c r="F1431" s="952" t="s">
        <v>11357</v>
      </c>
      <c r="G1431" s="953" t="s">
        <v>5713</v>
      </c>
      <c r="H1431" s="954">
        <v>11.90625</v>
      </c>
      <c r="I1431" s="954">
        <f>Tabla1[[#This Row],[PVP (SIN IVA)]]-(Tabla1[[#This Row],[PVP (SIN IVA)]]*0.4)</f>
        <v>7.1437499999999998</v>
      </c>
      <c r="J1431" s="951" t="s">
        <v>6666</v>
      </c>
      <c r="K1431" s="951" t="str">
        <f>CONCATENATE(Precios!$A2079,Precios!$F2079,Precios!$J2079)</f>
        <v>0C10259PERSIANA CAJA CARGOEezonE3</v>
      </c>
      <c r="L1431" s="951"/>
      <c r="M1431" s="955" t="s">
        <v>6554</v>
      </c>
    </row>
    <row r="1432" spans="1:13" ht="15" customHeight="1">
      <c r="A1432" s="961">
        <v>10300</v>
      </c>
      <c r="B1432" s="949"/>
      <c r="C1432" s="962"/>
      <c r="D1432" s="962"/>
      <c r="E1432" s="951"/>
      <c r="F1432" s="952" t="s">
        <v>11358</v>
      </c>
      <c r="G1432" s="953" t="s">
        <v>5713</v>
      </c>
      <c r="H1432" s="954">
        <v>11.90625</v>
      </c>
      <c r="I1432" s="954">
        <f>Tabla1[[#This Row],[PVP (SIN IVA)]]-(Tabla1[[#This Row],[PVP (SIN IVA)]]*0.4)</f>
        <v>7.1437499999999998</v>
      </c>
      <c r="J1432" s="951" t="s">
        <v>6666</v>
      </c>
      <c r="K1432" s="951" t="str">
        <f>CONCATENATE(Precios!$A2080,Precios!$F2080,Precios!$J2080)</f>
        <v>1001010202060010Persiana delantera IMouse</v>
      </c>
      <c r="L1432" s="951"/>
      <c r="M1432" s="955" t="s">
        <v>6554</v>
      </c>
    </row>
    <row r="1433" spans="1:13" ht="15" customHeight="1">
      <c r="A1433" s="948" t="s">
        <v>4446</v>
      </c>
      <c r="B1433" s="949">
        <v>8435596611699</v>
      </c>
      <c r="C1433" s="950"/>
      <c r="D1433" s="950"/>
      <c r="E1433" s="951" t="s">
        <v>11359</v>
      </c>
      <c r="F1433" s="952" t="s">
        <v>11360</v>
      </c>
      <c r="G1433" s="953" t="s">
        <v>5712</v>
      </c>
      <c r="H1433" s="954">
        <v>45.651381138000005</v>
      </c>
      <c r="I1433" s="954">
        <f>Tabla1[[#This Row],[PVP (SIN IVA)]]-(Tabla1[[#This Row],[PVP (SIN IVA)]]*0.4)</f>
        <v>27.390828682800002</v>
      </c>
      <c r="J1433" s="951" t="s">
        <v>1936</v>
      </c>
      <c r="K1433" s="951" t="s">
        <v>11361</v>
      </c>
      <c r="L1433" s="951" t="s">
        <v>11362</v>
      </c>
      <c r="M1433" s="955" t="s">
        <v>6554</v>
      </c>
    </row>
    <row r="1434" spans="1:13" ht="15" customHeight="1">
      <c r="A1434" s="961" t="s">
        <v>11363</v>
      </c>
      <c r="B1434" s="949"/>
      <c r="C1434" s="953"/>
      <c r="D1434" s="962"/>
      <c r="E1434" s="951"/>
      <c r="F1434" s="952" t="s">
        <v>11364</v>
      </c>
      <c r="G1434" s="953" t="s">
        <v>5712</v>
      </c>
      <c r="H1434" s="954">
        <v>16.637</v>
      </c>
      <c r="I1434" s="954">
        <f>Tabla1[[#This Row],[PVP (SIN IVA)]]-(Tabla1[[#This Row],[PVP (SIN IVA)]]*0.4)</f>
        <v>9.9821999999999989</v>
      </c>
      <c r="J1434" s="951" t="s">
        <v>6666</v>
      </c>
      <c r="K1434" s="951" t="str">
        <f>CONCATENATE(Precios!$A1901,Precios!$F1901,Precios!$J1901)</f>
        <v>5402106-Q0001Panel embellecedor del umbral de la puerta delantera derechaT1/T2</v>
      </c>
      <c r="L1434" s="951"/>
      <c r="M1434" s="955" t="s">
        <v>6554</v>
      </c>
    </row>
    <row r="1435" spans="1:13" ht="15" customHeight="1">
      <c r="A1435" s="961" t="s">
        <v>11365</v>
      </c>
      <c r="B1435" s="949"/>
      <c r="C1435" s="953"/>
      <c r="D1435" s="962"/>
      <c r="E1435" s="951"/>
      <c r="F1435" s="952" t="s">
        <v>11366</v>
      </c>
      <c r="G1435" s="953" t="s">
        <v>5712</v>
      </c>
      <c r="H1435" s="954">
        <v>23.844250000000002</v>
      </c>
      <c r="I1435" s="954">
        <f>Tabla1[[#This Row],[PVP (SIN IVA)]]-(Tabla1[[#This Row],[PVP (SIN IVA)]]*0.4)</f>
        <v>14.306550000000001</v>
      </c>
      <c r="J1435" s="951" t="s">
        <v>6666</v>
      </c>
      <c r="K1435" s="951" t="str">
        <f>CONCATENATE(Precios!$A1900,Precios!$F1900,Precios!$J1900)</f>
        <v>5402112A1-Q0001Panel decorativo trasero en el lado izquierdo de la cabina.T1</v>
      </c>
      <c r="L1435" s="951"/>
      <c r="M1435" s="955" t="s">
        <v>6554</v>
      </c>
    </row>
    <row r="1436" spans="1:13" ht="15" customHeight="1">
      <c r="A1436" s="961" t="s">
        <v>11367</v>
      </c>
      <c r="B1436" s="949"/>
      <c r="C1436" s="953"/>
      <c r="D1436" s="962"/>
      <c r="E1436" s="951"/>
      <c r="F1436" s="952" t="s">
        <v>11368</v>
      </c>
      <c r="G1436" s="953" t="s">
        <v>5713</v>
      </c>
      <c r="H1436" s="954">
        <v>23.33625</v>
      </c>
      <c r="I1436" s="954">
        <f>Tabla1[[#This Row],[PVP (SIN IVA)]]-(Tabla1[[#This Row],[PVP (SIN IVA)]]*0.4)</f>
        <v>14.001749999999999</v>
      </c>
      <c r="J1436" s="951" t="s">
        <v>6666</v>
      </c>
      <c r="K1436" s="951" t="str">
        <f>CONCATENATE(Precios!$A1893,Precios!$F1893,Precios!$J1893)</f>
        <v>6302101-Q0001Panel decorativo del portón trasero izquierdoT1/T2</v>
      </c>
      <c r="L1436" s="951"/>
      <c r="M1436" s="955" t="s">
        <v>6554</v>
      </c>
    </row>
    <row r="1437" spans="1:13" ht="15" customHeight="1">
      <c r="A1437" s="961" t="s">
        <v>11369</v>
      </c>
      <c r="B1437" s="949"/>
      <c r="C1437" s="953"/>
      <c r="D1437" s="962"/>
      <c r="E1437" s="951"/>
      <c r="F1437" s="952" t="s">
        <v>11370</v>
      </c>
      <c r="G1437" s="953" t="s">
        <v>5713</v>
      </c>
      <c r="H1437" s="954">
        <v>116.68125000000001</v>
      </c>
      <c r="I1437" s="954">
        <f>Tabla1[[#This Row],[PVP (SIN IVA)]]-(Tabla1[[#This Row],[PVP (SIN IVA)]]*0.4)</f>
        <v>70.008749999999992</v>
      </c>
      <c r="J1437" s="951" t="s">
        <v>6666</v>
      </c>
      <c r="K1437" s="951" t="str">
        <f>CONCATENATE(Precios!$A1985,Precios!$F1985,Precios!$J1985)</f>
        <v>0C10234Patin DRYLINEezonE3</v>
      </c>
      <c r="L1437" s="951"/>
      <c r="M1437" s="955" t="s">
        <v>6554</v>
      </c>
    </row>
    <row r="1438" spans="1:13" ht="15" customHeight="1">
      <c r="A1438" s="961">
        <v>10496</v>
      </c>
      <c r="B1438" s="949"/>
      <c r="C1438" s="962"/>
      <c r="D1438" s="962"/>
      <c r="E1438" s="951"/>
      <c r="F1438" s="952" t="s">
        <v>11371</v>
      </c>
      <c r="G1438" s="953" t="s">
        <v>5713</v>
      </c>
      <c r="H1438" s="954">
        <v>87.122000000000014</v>
      </c>
      <c r="I1438" s="954">
        <f>Tabla1[[#This Row],[PVP (SIN IVA)]]-(Tabla1[[#This Row],[PVP (SIN IVA)]]*0.4)</f>
        <v>52.27320000000001</v>
      </c>
      <c r="J1438" s="951" t="s">
        <v>6666</v>
      </c>
      <c r="K1438" s="951" t="str">
        <f>CONCATENATE(Precios!$A2060,Precios!$F2060,Precios!$J2060)</f>
        <v>1001050104010030Pernos de brida hexagonalMouse</v>
      </c>
      <c r="L1438" s="951"/>
      <c r="M1438" s="955" t="s">
        <v>6554</v>
      </c>
    </row>
    <row r="1439" spans="1:13" ht="15" customHeight="1">
      <c r="A1439" s="961">
        <v>10501</v>
      </c>
      <c r="B1439" s="949"/>
      <c r="C1439" s="962"/>
      <c r="D1439" s="962"/>
      <c r="E1439" s="951"/>
      <c r="F1439" s="952" t="s">
        <v>11372</v>
      </c>
      <c r="G1439" s="953" t="s">
        <v>5713</v>
      </c>
      <c r="H1439" s="954">
        <v>87.122000000000014</v>
      </c>
      <c r="I1439" s="954">
        <f>Tabla1[[#This Row],[PVP (SIN IVA)]]-(Tabla1[[#This Row],[PVP (SIN IVA)]]*0.4)</f>
        <v>52.27320000000001</v>
      </c>
      <c r="J1439" s="951" t="s">
        <v>6666</v>
      </c>
      <c r="K1439" s="951" t="str">
        <f>CONCATENATE(Precios!$A2055,Precios!$F2055,Precios!$J2055)</f>
        <v>1001050104010390Pernos de brida hexagonalMouse</v>
      </c>
      <c r="L1439" s="951"/>
      <c r="M1439" s="955" t="s">
        <v>6554</v>
      </c>
    </row>
    <row r="1440" spans="1:13" ht="15" customHeight="1">
      <c r="A1440" s="948" t="s">
        <v>2368</v>
      </c>
      <c r="B1440" s="949">
        <v>8435596605766</v>
      </c>
      <c r="C1440" s="950"/>
      <c r="D1440" s="950"/>
      <c r="E1440" s="951" t="s">
        <v>2367</v>
      </c>
      <c r="F1440" s="952" t="s">
        <v>11373</v>
      </c>
      <c r="G1440" s="953" t="s">
        <v>5712</v>
      </c>
      <c r="H1440" s="954">
        <v>33.080662416330505</v>
      </c>
      <c r="I1440" s="954">
        <f>Tabla1[[#This Row],[PVP (SIN IVA)]]-(Tabla1[[#This Row],[PVP (SIN IVA)]]*0.4)</f>
        <v>19.848397449798302</v>
      </c>
      <c r="J1440" s="951" t="s">
        <v>6589</v>
      </c>
      <c r="K1440" s="951" t="s">
        <v>11374</v>
      </c>
      <c r="L1440" s="951" t="s">
        <v>11375</v>
      </c>
      <c r="M1440" s="955" t="s">
        <v>6554</v>
      </c>
    </row>
    <row r="1441" spans="1:13" ht="15" customHeight="1">
      <c r="A1441" s="948" t="s">
        <v>11376</v>
      </c>
      <c r="B1441" s="949">
        <v>8435596610999</v>
      </c>
      <c r="C1441" s="950"/>
      <c r="D1441" s="950"/>
      <c r="E1441" s="951" t="s">
        <v>11377</v>
      </c>
      <c r="F1441" s="952" t="s">
        <v>11378</v>
      </c>
      <c r="G1441" s="953" t="s">
        <v>7038</v>
      </c>
      <c r="H1441" s="954">
        <v>76.2</v>
      </c>
      <c r="I1441" s="954">
        <f>Tabla1[[#This Row],[PVP (SIN IVA)]]-(Tabla1[[#This Row],[PVP (SIN IVA)]]*0.4)</f>
        <v>45.72</v>
      </c>
      <c r="J1441" s="951" t="s">
        <v>1936</v>
      </c>
      <c r="K1441" s="951" t="s">
        <v>11379</v>
      </c>
      <c r="L1441" s="951" t="s">
        <v>11380</v>
      </c>
      <c r="M1441" s="955" t="s">
        <v>6554</v>
      </c>
    </row>
    <row r="1442" spans="1:13" ht="15" customHeight="1">
      <c r="A1442" s="948" t="s">
        <v>11381</v>
      </c>
      <c r="B1442" s="949">
        <v>8435596610982</v>
      </c>
      <c r="C1442" s="950"/>
      <c r="D1442" s="950"/>
      <c r="E1442" s="951" t="s">
        <v>11382</v>
      </c>
      <c r="F1442" s="952" t="s">
        <v>11383</v>
      </c>
      <c r="G1442" s="953" t="s">
        <v>7038</v>
      </c>
      <c r="H1442" s="954">
        <v>76.2</v>
      </c>
      <c r="I1442" s="954">
        <f>Tabla1[[#This Row],[PVP (SIN IVA)]]-(Tabla1[[#This Row],[PVP (SIN IVA)]]*0.4)</f>
        <v>45.72</v>
      </c>
      <c r="J1442" s="951" t="s">
        <v>1936</v>
      </c>
      <c r="K1442" s="951" t="s">
        <v>11384</v>
      </c>
      <c r="L1442" s="951" t="s">
        <v>11385</v>
      </c>
      <c r="M1442" s="955" t="s">
        <v>6554</v>
      </c>
    </row>
    <row r="1443" spans="1:13" ht="15" customHeight="1">
      <c r="A1443" s="948" t="s">
        <v>11386</v>
      </c>
      <c r="B1443" s="949">
        <v>8435596625252</v>
      </c>
      <c r="C1443" s="950" t="s">
        <v>3280</v>
      </c>
      <c r="D1443" s="950"/>
      <c r="E1443" s="951" t="e">
        <v>#NAME?</v>
      </c>
      <c r="F1443" s="952" t="s">
        <v>11387</v>
      </c>
      <c r="G1443" s="953" t="s">
        <v>7038</v>
      </c>
      <c r="H1443" s="954">
        <v>31.958746050642482</v>
      </c>
      <c r="I1443" s="954">
        <f>Tabla1[[#This Row],[PVP (SIN IVA)]]-(Tabla1[[#This Row],[PVP (SIN IVA)]]*0.4)</f>
        <v>19.175247630385488</v>
      </c>
      <c r="J1443" s="951" t="s">
        <v>1938</v>
      </c>
      <c r="K1443" s="951" t="s">
        <v>11388</v>
      </c>
      <c r="L1443" s="951" t="e">
        <v>#NAME?</v>
      </c>
      <c r="M1443" s="955" t="s">
        <v>6554</v>
      </c>
    </row>
    <row r="1444" spans="1:13" ht="15" customHeight="1">
      <c r="A1444" s="948" t="s">
        <v>4760</v>
      </c>
      <c r="B1444" s="949">
        <v>8435596610227</v>
      </c>
      <c r="C1444" s="950"/>
      <c r="D1444" s="950"/>
      <c r="E1444" s="951" t="s">
        <v>11389</v>
      </c>
      <c r="F1444" s="952" t="s">
        <v>11390</v>
      </c>
      <c r="G1444" s="953" t="s">
        <v>7038</v>
      </c>
      <c r="H1444" s="954">
        <v>205.43121512100001</v>
      </c>
      <c r="I1444" s="954">
        <f>Tabla1[[#This Row],[PVP (SIN IVA)]]-(Tabla1[[#This Row],[PVP (SIN IVA)]]*0.4)</f>
        <v>123.2587290726</v>
      </c>
      <c r="J1444" s="951" t="s">
        <v>1936</v>
      </c>
      <c r="K1444" s="951" t="s">
        <v>11391</v>
      </c>
      <c r="L1444" s="951" t="s">
        <v>11392</v>
      </c>
      <c r="M1444" s="955" t="s">
        <v>6554</v>
      </c>
    </row>
    <row r="1445" spans="1:13" ht="15" customHeight="1">
      <c r="A1445" s="948" t="s">
        <v>4765</v>
      </c>
      <c r="B1445" s="949">
        <v>8435596609924</v>
      </c>
      <c r="C1445" s="950"/>
      <c r="D1445" s="950"/>
      <c r="E1445" s="951" t="s">
        <v>11393</v>
      </c>
      <c r="F1445" s="952" t="s">
        <v>11394</v>
      </c>
      <c r="G1445" s="953" t="s">
        <v>7038</v>
      </c>
      <c r="H1445" s="954">
        <v>233.01225789187498</v>
      </c>
      <c r="I1445" s="954">
        <f>Tabla1[[#This Row],[PVP (SIN IVA)]]-(Tabla1[[#This Row],[PVP (SIN IVA)]]*0.4)</f>
        <v>139.80735473512499</v>
      </c>
      <c r="J1445" s="951" t="s">
        <v>1936</v>
      </c>
      <c r="K1445" s="951" t="s">
        <v>11395</v>
      </c>
      <c r="L1445" s="951" t="s">
        <v>11396</v>
      </c>
      <c r="M1445" s="955" t="s">
        <v>6554</v>
      </c>
    </row>
    <row r="1446" spans="1:13" ht="15" customHeight="1">
      <c r="A1446" s="948" t="s">
        <v>11397</v>
      </c>
      <c r="B1446" s="949">
        <v>8435596610234</v>
      </c>
      <c r="C1446" s="950"/>
      <c r="D1446" s="950"/>
      <c r="E1446" s="951" t="s">
        <v>11398</v>
      </c>
      <c r="F1446" s="952" t="s">
        <v>11399</v>
      </c>
      <c r="G1446" s="953" t="s">
        <v>7038</v>
      </c>
      <c r="H1446" s="954">
        <v>190.5</v>
      </c>
      <c r="I1446" s="954">
        <f>Tabla1[[#This Row],[PVP (SIN IVA)]]-(Tabla1[[#This Row],[PVP (SIN IVA)]]*0.4)</f>
        <v>114.3</v>
      </c>
      <c r="J1446" s="951" t="s">
        <v>1936</v>
      </c>
      <c r="K1446" s="951" t="s">
        <v>11400</v>
      </c>
      <c r="L1446" s="951" t="s">
        <v>11401</v>
      </c>
      <c r="M1446" s="955" t="s">
        <v>6554</v>
      </c>
    </row>
    <row r="1447" spans="1:13" ht="15" customHeight="1">
      <c r="A1447" s="948" t="s">
        <v>4762</v>
      </c>
      <c r="B1447" s="949">
        <v>8435596610173</v>
      </c>
      <c r="C1447" s="950"/>
      <c r="D1447" s="950"/>
      <c r="E1447" s="951" t="s">
        <v>11402</v>
      </c>
      <c r="F1447" s="952" t="s">
        <v>11403</v>
      </c>
      <c r="G1447" s="953" t="s">
        <v>7038</v>
      </c>
      <c r="H1447" s="954">
        <v>207.71378417790001</v>
      </c>
      <c r="I1447" s="954">
        <f>Tabla1[[#This Row],[PVP (SIN IVA)]]-(Tabla1[[#This Row],[PVP (SIN IVA)]]*0.4)</f>
        <v>124.62827050673999</v>
      </c>
      <c r="J1447" s="951" t="s">
        <v>1936</v>
      </c>
      <c r="K1447" s="951" t="s">
        <v>11404</v>
      </c>
      <c r="L1447" s="951" t="s">
        <v>11405</v>
      </c>
      <c r="M1447" s="955" t="s">
        <v>6554</v>
      </c>
    </row>
    <row r="1448" spans="1:13" ht="15" customHeight="1">
      <c r="A1448" s="948" t="s">
        <v>4766</v>
      </c>
      <c r="B1448" s="949">
        <v>8435596609870</v>
      </c>
      <c r="C1448" s="950"/>
      <c r="D1448" s="950"/>
      <c r="E1448" s="951" t="s">
        <v>11406</v>
      </c>
      <c r="F1448" s="952" t="s">
        <v>11407</v>
      </c>
      <c r="G1448" s="953" t="s">
        <v>7038</v>
      </c>
      <c r="H1448" s="954">
        <v>255.64773437280002</v>
      </c>
      <c r="I1448" s="954">
        <f>Tabla1[[#This Row],[PVP (SIN IVA)]]-(Tabla1[[#This Row],[PVP (SIN IVA)]]*0.4)</f>
        <v>153.38864062368</v>
      </c>
      <c r="J1448" s="951" t="s">
        <v>1936</v>
      </c>
      <c r="K1448" s="951" t="s">
        <v>11408</v>
      </c>
      <c r="L1448" s="951" t="s">
        <v>11409</v>
      </c>
      <c r="M1448" s="955" t="s">
        <v>6554</v>
      </c>
    </row>
    <row r="1449" spans="1:13" ht="15" customHeight="1">
      <c r="A1449" s="948" t="s">
        <v>11410</v>
      </c>
      <c r="B1449" s="949">
        <v>8435596609887</v>
      </c>
      <c r="C1449" s="950"/>
      <c r="D1449" s="950"/>
      <c r="E1449" s="951" t="s">
        <v>11411</v>
      </c>
      <c r="F1449" s="952" t="s">
        <v>11412</v>
      </c>
      <c r="G1449" s="953" t="s">
        <v>7038</v>
      </c>
      <c r="H1449" s="954">
        <v>228.6</v>
      </c>
      <c r="I1449" s="954">
        <f>Tabla1[[#This Row],[PVP (SIN IVA)]]-(Tabla1[[#This Row],[PVP (SIN IVA)]]*0.4)</f>
        <v>137.16</v>
      </c>
      <c r="J1449" s="951" t="s">
        <v>1936</v>
      </c>
      <c r="K1449" s="951" t="s">
        <v>11413</v>
      </c>
      <c r="L1449" s="951" t="s">
        <v>11414</v>
      </c>
      <c r="M1449" s="955" t="s">
        <v>6554</v>
      </c>
    </row>
    <row r="1450" spans="1:13" ht="15" customHeight="1">
      <c r="A1450" s="948" t="s">
        <v>4759</v>
      </c>
      <c r="B1450" s="949">
        <v>8435596610357</v>
      </c>
      <c r="C1450" s="950"/>
      <c r="D1450" s="950"/>
      <c r="E1450" s="951" t="s">
        <v>11415</v>
      </c>
      <c r="F1450" s="952" t="s">
        <v>11416</v>
      </c>
      <c r="G1450" s="953" t="s">
        <v>6645</v>
      </c>
      <c r="H1450" s="954">
        <v>156.75542998260752</v>
      </c>
      <c r="I1450" s="954">
        <f>Tabla1[[#This Row],[PVP (SIN IVA)]]-(Tabla1[[#This Row],[PVP (SIN IVA)]]*0.4)</f>
        <v>94.053257989564514</v>
      </c>
      <c r="J1450" s="951" t="s">
        <v>1936</v>
      </c>
      <c r="K1450" s="951" t="s">
        <v>11417</v>
      </c>
      <c r="L1450" s="951" t="s">
        <v>11418</v>
      </c>
      <c r="M1450" s="955" t="s">
        <v>6554</v>
      </c>
    </row>
    <row r="1451" spans="1:13" ht="15" customHeight="1">
      <c r="A1451" s="948" t="s">
        <v>4583</v>
      </c>
      <c r="B1451" s="949">
        <v>8435596615215</v>
      </c>
      <c r="C1451" s="950"/>
      <c r="D1451" s="950"/>
      <c r="E1451" s="951" t="s">
        <v>11419</v>
      </c>
      <c r="F1451" s="952" t="s">
        <v>11420</v>
      </c>
      <c r="G1451" s="953" t="s">
        <v>5713</v>
      </c>
      <c r="H1451" s="954">
        <v>0.45651381137999997</v>
      </c>
      <c r="I1451" s="954">
        <f>Tabla1[[#This Row],[PVP (SIN IVA)]]-(Tabla1[[#This Row],[PVP (SIN IVA)]]*0.4)</f>
        <v>0.27390828682799995</v>
      </c>
      <c r="J1451" s="951" t="s">
        <v>1936</v>
      </c>
      <c r="K1451" s="951" t="s">
        <v>11421</v>
      </c>
      <c r="L1451" s="951" t="s">
        <v>11422</v>
      </c>
      <c r="M1451" s="955" t="s">
        <v>6554</v>
      </c>
    </row>
    <row r="1452" spans="1:13" ht="15" customHeight="1">
      <c r="A1452" s="948" t="s">
        <v>4741</v>
      </c>
      <c r="B1452" s="949">
        <v>8435596611903</v>
      </c>
      <c r="C1452" s="950"/>
      <c r="D1452" s="950"/>
      <c r="E1452" s="951" t="s">
        <v>11423</v>
      </c>
      <c r="F1452" s="952" t="s">
        <v>11424</v>
      </c>
      <c r="G1452" s="953" t="s">
        <v>6645</v>
      </c>
      <c r="H1452" s="954">
        <v>49.423326504527253</v>
      </c>
      <c r="I1452" s="954">
        <f>Tabla1[[#This Row],[PVP (SIN IVA)]]-(Tabla1[[#This Row],[PVP (SIN IVA)]]*0.4)</f>
        <v>29.65399590271635</v>
      </c>
      <c r="J1452" s="951" t="s">
        <v>1936</v>
      </c>
      <c r="K1452" s="951" t="s">
        <v>11425</v>
      </c>
      <c r="L1452" s="951" t="s">
        <v>11426</v>
      </c>
      <c r="M1452" s="955" t="s">
        <v>6554</v>
      </c>
    </row>
    <row r="1453" spans="1:13" ht="15" customHeight="1">
      <c r="A1453" s="948" t="s">
        <v>4739</v>
      </c>
      <c r="B1453" s="949">
        <v>8435596611019</v>
      </c>
      <c r="C1453" s="950"/>
      <c r="D1453" s="950"/>
      <c r="E1453" s="951" t="s">
        <v>11427</v>
      </c>
      <c r="F1453" s="952" t="s">
        <v>5670</v>
      </c>
      <c r="G1453" s="953" t="s">
        <v>7038</v>
      </c>
      <c r="H1453" s="954">
        <v>85.596339633750006</v>
      </c>
      <c r="I1453" s="954">
        <f>Tabla1[[#This Row],[PVP (SIN IVA)]]-(Tabla1[[#This Row],[PVP (SIN IVA)]]*0.4)</f>
        <v>51.357803780250002</v>
      </c>
      <c r="J1453" s="951" t="s">
        <v>1936</v>
      </c>
      <c r="K1453" s="951" t="s">
        <v>11428</v>
      </c>
      <c r="L1453" s="951" t="s">
        <v>11429</v>
      </c>
      <c r="M1453" s="955" t="s">
        <v>6554</v>
      </c>
    </row>
    <row r="1454" spans="1:13" ht="15" customHeight="1">
      <c r="A1454" s="948" t="s">
        <v>11430</v>
      </c>
      <c r="B1454" s="949">
        <v>8435596611002</v>
      </c>
      <c r="C1454" s="950"/>
      <c r="D1454" s="950"/>
      <c r="E1454" s="951" t="s">
        <v>11427</v>
      </c>
      <c r="F1454" s="952" t="s">
        <v>5670</v>
      </c>
      <c r="G1454" s="953" t="s">
        <v>7038</v>
      </c>
      <c r="H1454" s="954">
        <v>76.2</v>
      </c>
      <c r="I1454" s="954">
        <f>Tabla1[[#This Row],[PVP (SIN IVA)]]-(Tabla1[[#This Row],[PVP (SIN IVA)]]*0.4)</f>
        <v>45.72</v>
      </c>
      <c r="J1454" s="951" t="s">
        <v>1936</v>
      </c>
      <c r="K1454" s="951" t="s">
        <v>11431</v>
      </c>
      <c r="L1454" s="951" t="s">
        <v>11432</v>
      </c>
      <c r="M1454" s="955" t="s">
        <v>6554</v>
      </c>
    </row>
    <row r="1455" spans="1:13" ht="15" customHeight="1">
      <c r="A1455" s="948" t="s">
        <v>11433</v>
      </c>
      <c r="B1455" s="949">
        <v>8435596613907</v>
      </c>
      <c r="C1455" s="950"/>
      <c r="D1455" s="950"/>
      <c r="E1455" s="951" t="s">
        <v>11434</v>
      </c>
      <c r="F1455" s="952" t="s">
        <v>11435</v>
      </c>
      <c r="G1455" s="953" t="s">
        <v>6645</v>
      </c>
      <c r="H1455" s="954">
        <v>5.7149999999999999</v>
      </c>
      <c r="I1455" s="954">
        <f>Tabla1[[#This Row],[PVP (SIN IVA)]]-(Tabla1[[#This Row],[PVP (SIN IVA)]]*0.4)</f>
        <v>3.4289999999999998</v>
      </c>
      <c r="J1455" s="951" t="s">
        <v>1936</v>
      </c>
      <c r="K1455" s="951" t="s">
        <v>11436</v>
      </c>
      <c r="L1455" s="951" t="s">
        <v>11437</v>
      </c>
      <c r="M1455" s="955" t="s">
        <v>6554</v>
      </c>
    </row>
    <row r="1456" spans="1:13" ht="15" customHeight="1">
      <c r="A1456" s="948" t="s">
        <v>4705</v>
      </c>
      <c r="B1456" s="949">
        <v>8435596613549</v>
      </c>
      <c r="C1456" s="950"/>
      <c r="D1456" s="950"/>
      <c r="E1456" s="951" t="s">
        <v>11438</v>
      </c>
      <c r="F1456" s="952" t="s">
        <v>11439</v>
      </c>
      <c r="G1456" s="953" t="s">
        <v>6645</v>
      </c>
      <c r="H1456" s="954">
        <v>7.9889916991500005</v>
      </c>
      <c r="I1456" s="954">
        <f>Tabla1[[#This Row],[PVP (SIN IVA)]]-(Tabla1[[#This Row],[PVP (SIN IVA)]]*0.4)</f>
        <v>4.7933950194900001</v>
      </c>
      <c r="J1456" s="951" t="s">
        <v>1936</v>
      </c>
      <c r="K1456" s="951" t="s">
        <v>11440</v>
      </c>
      <c r="L1456" s="951" t="s">
        <v>11441</v>
      </c>
      <c r="M1456" s="955" t="s">
        <v>6554</v>
      </c>
    </row>
    <row r="1457" spans="1:13" ht="15" customHeight="1">
      <c r="A1457" s="948" t="s">
        <v>11442</v>
      </c>
      <c r="B1457" s="949">
        <v>8435596613648</v>
      </c>
      <c r="C1457" s="950"/>
      <c r="D1457" s="950"/>
      <c r="E1457" s="951" t="s">
        <v>11443</v>
      </c>
      <c r="F1457" s="952" t="s">
        <v>11444</v>
      </c>
      <c r="G1457" s="953" t="s">
        <v>6645</v>
      </c>
      <c r="H1457" s="954">
        <v>7.62</v>
      </c>
      <c r="I1457" s="954">
        <f>Tabla1[[#This Row],[PVP (SIN IVA)]]-(Tabla1[[#This Row],[PVP (SIN IVA)]]*0.4)</f>
        <v>4.5720000000000001</v>
      </c>
      <c r="J1457" s="951" t="s">
        <v>1936</v>
      </c>
      <c r="K1457" s="951" t="s">
        <v>11445</v>
      </c>
      <c r="L1457" s="951" t="s">
        <v>11446</v>
      </c>
      <c r="M1457" s="955" t="s">
        <v>6554</v>
      </c>
    </row>
    <row r="1458" spans="1:13" ht="15" customHeight="1">
      <c r="A1458" s="948" t="s">
        <v>11447</v>
      </c>
      <c r="B1458" s="949">
        <v>8435596600167</v>
      </c>
      <c r="C1458" s="950"/>
      <c r="D1458" s="950"/>
      <c r="E1458" s="951" t="s">
        <v>11448</v>
      </c>
      <c r="F1458" s="952" t="s">
        <v>11449</v>
      </c>
      <c r="G1458" s="953" t="s">
        <v>6586</v>
      </c>
      <c r="H1458" s="954">
        <v>29.591000000000001</v>
      </c>
      <c r="I1458" s="954">
        <f>Tabla1[[#This Row],[PVP (SIN IVA)]]-(Tabla1[[#This Row],[PVP (SIN IVA)]]*0.4)</f>
        <v>17.7546</v>
      </c>
      <c r="J1458" s="951"/>
      <c r="K1458" s="951" t="s">
        <v>11450</v>
      </c>
      <c r="L1458" s="951" t="s">
        <v>11451</v>
      </c>
      <c r="M1458" s="955" t="s">
        <v>6554</v>
      </c>
    </row>
    <row r="1459" spans="1:13" ht="15" customHeight="1">
      <c r="A1459" s="957" t="s">
        <v>11452</v>
      </c>
      <c r="B1459" s="958" t="s">
        <v>11453</v>
      </c>
      <c r="C1459" s="959"/>
      <c r="D1459" s="959"/>
      <c r="E1459" s="951" t="s">
        <v>11454</v>
      </c>
      <c r="F1459" s="952" t="s">
        <v>11455</v>
      </c>
      <c r="G1459" s="953" t="s">
        <v>5712</v>
      </c>
      <c r="H1459" s="954">
        <v>10.922000000000001</v>
      </c>
      <c r="I1459" s="954">
        <f>Tabla1[[#This Row],[PVP (SIN IVA)]]-(Tabla1[[#This Row],[PVP (SIN IVA)]]*0.4)</f>
        <v>6.5532000000000004</v>
      </c>
      <c r="J1459" s="960" t="s">
        <v>6567</v>
      </c>
      <c r="K1459" s="951" t="str">
        <f>_xlfn.CONCAT(A1459,F1459,J1459,)</f>
        <v>6709155-Q0001Listón de presión inferior del carril guía de la puerta correderaT1/T2</v>
      </c>
      <c r="L1459" s="951"/>
      <c r="M1459" s="955" t="s">
        <v>6554</v>
      </c>
    </row>
    <row r="1460" spans="1:13" ht="15" customHeight="1">
      <c r="A1460" s="957" t="s">
        <v>11456</v>
      </c>
      <c r="B1460" s="958" t="s">
        <v>11457</v>
      </c>
      <c r="C1460" s="959"/>
      <c r="D1460" s="959"/>
      <c r="E1460" s="951" t="s">
        <v>11458</v>
      </c>
      <c r="F1460" s="952" t="s">
        <v>11459</v>
      </c>
      <c r="G1460" s="953" t="s">
        <v>5712</v>
      </c>
      <c r="H1460" s="954">
        <v>2.4765000000000001</v>
      </c>
      <c r="I1460" s="954">
        <f>Tabla1[[#This Row],[PVP (SIN IVA)]]-(Tabla1[[#This Row],[PVP (SIN IVA)]]*0.4)</f>
        <v>1.4859</v>
      </c>
      <c r="J1460" s="960" t="s">
        <v>6567</v>
      </c>
      <c r="K1460" s="951" t="str">
        <f>_xlfn.CONCAT(A1460,F1460,J1460,)</f>
        <v>5206212-Q0001Listón decorativo inferior del parabrisas delanteroT1/T2</v>
      </c>
      <c r="L1460" s="951"/>
      <c r="M1460" s="955" t="s">
        <v>6554</v>
      </c>
    </row>
    <row r="1461" spans="1:13" ht="15" customHeight="1">
      <c r="A1461" s="948" t="s">
        <v>4702</v>
      </c>
      <c r="B1461" s="949">
        <v>8435596610319</v>
      </c>
      <c r="C1461" s="950"/>
      <c r="D1461" s="950"/>
      <c r="E1461" s="951" t="s">
        <v>11460</v>
      </c>
      <c r="F1461" s="952" t="s">
        <v>11461</v>
      </c>
      <c r="G1461" s="953" t="s">
        <v>5713</v>
      </c>
      <c r="H1461" s="954">
        <v>191.24314629148574</v>
      </c>
      <c r="I1461" s="954">
        <f>Tabla1[[#This Row],[PVP (SIN IVA)]]-(Tabla1[[#This Row],[PVP (SIN IVA)]]*0.4)</f>
        <v>114.74588777489144</v>
      </c>
      <c r="J1461" s="951" t="s">
        <v>1936</v>
      </c>
      <c r="K1461" s="951" t="s">
        <v>11462</v>
      </c>
      <c r="L1461" s="951" t="s">
        <v>11463</v>
      </c>
      <c r="M1461" s="955" t="s">
        <v>6554</v>
      </c>
    </row>
    <row r="1462" spans="1:13" ht="15" customHeight="1">
      <c r="A1462" s="948" t="s">
        <v>4701</v>
      </c>
      <c r="B1462" s="949">
        <v>8435596610302</v>
      </c>
      <c r="C1462" s="950"/>
      <c r="D1462" s="950"/>
      <c r="E1462" s="951" t="s">
        <v>11464</v>
      </c>
      <c r="F1462" s="952" t="s">
        <v>11465</v>
      </c>
      <c r="G1462" s="953" t="s">
        <v>5713</v>
      </c>
      <c r="H1462" s="954">
        <v>122.43700421211604</v>
      </c>
      <c r="I1462" s="954">
        <f>Tabla1[[#This Row],[PVP (SIN IVA)]]-(Tabla1[[#This Row],[PVP (SIN IVA)]]*0.4)</f>
        <v>73.462202527269625</v>
      </c>
      <c r="J1462" s="951" t="s">
        <v>1936</v>
      </c>
      <c r="K1462" s="951" t="s">
        <v>11466</v>
      </c>
      <c r="L1462" s="951" t="s">
        <v>11467</v>
      </c>
      <c r="M1462" s="955" t="s">
        <v>6554</v>
      </c>
    </row>
    <row r="1463" spans="1:13" ht="15" customHeight="1">
      <c r="A1463" s="948" t="s">
        <v>2748</v>
      </c>
      <c r="B1463" s="949">
        <v>8435596603847</v>
      </c>
      <c r="C1463" s="950"/>
      <c r="D1463" s="950"/>
      <c r="E1463" s="951" t="s">
        <v>2747</v>
      </c>
      <c r="F1463" s="952" t="s">
        <v>4003</v>
      </c>
      <c r="G1463" s="953" t="s">
        <v>5713</v>
      </c>
      <c r="H1463" s="954">
        <v>65.951650258056176</v>
      </c>
      <c r="I1463" s="954">
        <f>Tabla1[[#This Row],[PVP (SIN IVA)]]-(Tabla1[[#This Row],[PVP (SIN IVA)]]*0.4)</f>
        <v>39.570990154833709</v>
      </c>
      <c r="J1463" s="951" t="s">
        <v>6589</v>
      </c>
      <c r="K1463" s="951" t="s">
        <v>11468</v>
      </c>
      <c r="L1463" s="951" t="s">
        <v>11469</v>
      </c>
      <c r="M1463" s="955" t="s">
        <v>6554</v>
      </c>
    </row>
    <row r="1464" spans="1:13" ht="15" customHeight="1">
      <c r="A1464" s="961" t="s">
        <v>11470</v>
      </c>
      <c r="B1464" s="949"/>
      <c r="C1464" s="953"/>
      <c r="D1464" s="962"/>
      <c r="E1464" s="951"/>
      <c r="F1464" s="952" t="s">
        <v>11471</v>
      </c>
      <c r="G1464" s="953" t="s">
        <v>5713</v>
      </c>
      <c r="H1464" s="954">
        <v>220.53549999999998</v>
      </c>
      <c r="I1464" s="954">
        <f>Tabla1[[#This Row],[PVP (SIN IVA)]]-(Tabla1[[#This Row],[PVP (SIN IVA)]]*0.4)</f>
        <v>132.32129999999998</v>
      </c>
      <c r="J1464" s="951" t="s">
        <v>6666</v>
      </c>
      <c r="K1464" s="951" t="str">
        <f>CONCATENATE(Precios!$A2034,Precios!$F2034,Precios!$J2034)</f>
        <v>3501039-R10Perno de montaje del disco de frenoLIGHT2020, LIGHT2021</v>
      </c>
      <c r="L1464" s="951"/>
      <c r="M1464" s="955" t="s">
        <v>6554</v>
      </c>
    </row>
    <row r="1465" spans="1:13" ht="15" customHeight="1">
      <c r="A1465" s="961" t="s">
        <v>11472</v>
      </c>
      <c r="B1465" s="949"/>
      <c r="C1465" s="953"/>
      <c r="D1465" s="962"/>
      <c r="E1465" s="951"/>
      <c r="F1465" s="952" t="s">
        <v>11473</v>
      </c>
      <c r="G1465" s="953" t="s">
        <v>5713</v>
      </c>
      <c r="H1465" s="954">
        <v>264.63625000000002</v>
      </c>
      <c r="I1465" s="954">
        <f>Tabla1[[#This Row],[PVP (SIN IVA)]]-(Tabla1[[#This Row],[PVP (SIN IVA)]]*0.4)</f>
        <v>158.78174999999999</v>
      </c>
      <c r="J1465" s="951" t="s">
        <v>6666</v>
      </c>
      <c r="K1465" s="951" t="str">
        <f>CONCATENATE(Precios!$A2033,Precios!$F2033,Precios!$J2033)</f>
        <v>97701-TBG-A000Perno de montaje del cubo de ruedaVS1</v>
      </c>
      <c r="L1465" s="951"/>
      <c r="M1465" s="955" t="s">
        <v>6554</v>
      </c>
    </row>
    <row r="1466" spans="1:13" ht="15" customHeight="1">
      <c r="A1466" s="948" t="s">
        <v>5452</v>
      </c>
      <c r="B1466" s="949">
        <v>8435596625665</v>
      </c>
      <c r="C1466" s="950"/>
      <c r="D1466" s="950"/>
      <c r="E1466" s="951" t="s">
        <v>11474</v>
      </c>
      <c r="F1466" s="952" t="s">
        <v>11475</v>
      </c>
      <c r="G1466" s="953" t="s">
        <v>5713</v>
      </c>
      <c r="H1466" s="954">
        <v>0</v>
      </c>
      <c r="I1466" s="954">
        <f>Tabla1[[#This Row],[PVP (SIN IVA)]]-(Tabla1[[#This Row],[PVP (SIN IVA)]]*0.4)</f>
        <v>0</v>
      </c>
      <c r="J1466" s="951" t="s">
        <v>1936</v>
      </c>
      <c r="K1466" s="951" t="s">
        <v>11476</v>
      </c>
      <c r="L1466" s="951" t="s">
        <v>11477</v>
      </c>
      <c r="M1466" s="955" t="s">
        <v>6554</v>
      </c>
    </row>
    <row r="1467" spans="1:13" ht="15" customHeight="1">
      <c r="A1467" s="948" t="s">
        <v>11478</v>
      </c>
      <c r="B1467" s="949">
        <v>8435596614089</v>
      </c>
      <c r="C1467" s="950"/>
      <c r="D1467" s="950"/>
      <c r="E1467" s="951" t="s">
        <v>11479</v>
      </c>
      <c r="F1467" s="952" t="s">
        <v>11480</v>
      </c>
      <c r="G1467" s="953" t="s">
        <v>5713</v>
      </c>
      <c r="H1467" s="954">
        <v>3.81</v>
      </c>
      <c r="I1467" s="954">
        <f>Tabla1[[#This Row],[PVP (SIN IVA)]]-(Tabla1[[#This Row],[PVP (SIN IVA)]]*0.4)</f>
        <v>2.286</v>
      </c>
      <c r="J1467" s="951" t="s">
        <v>1936</v>
      </c>
      <c r="K1467" s="951" t="s">
        <v>11481</v>
      </c>
      <c r="L1467" s="951" t="s">
        <v>11482</v>
      </c>
      <c r="M1467" s="955" t="s">
        <v>6554</v>
      </c>
    </row>
    <row r="1468" spans="1:13" ht="15" customHeight="1">
      <c r="A1468" s="948" t="s">
        <v>11483</v>
      </c>
      <c r="B1468" s="949">
        <v>8435596614072</v>
      </c>
      <c r="C1468" s="950"/>
      <c r="D1468" s="950"/>
      <c r="E1468" s="951" t="s">
        <v>11484</v>
      </c>
      <c r="F1468" s="952" t="s">
        <v>11485</v>
      </c>
      <c r="G1468" s="953" t="s">
        <v>5713</v>
      </c>
      <c r="H1468" s="954">
        <v>3.81</v>
      </c>
      <c r="I1468" s="954">
        <f>Tabla1[[#This Row],[PVP (SIN IVA)]]-(Tabla1[[#This Row],[PVP (SIN IVA)]]*0.4)</f>
        <v>2.286</v>
      </c>
      <c r="J1468" s="951" t="s">
        <v>1936</v>
      </c>
      <c r="K1468" s="951" t="s">
        <v>11486</v>
      </c>
      <c r="L1468" s="951" t="s">
        <v>11487</v>
      </c>
      <c r="M1468" s="955" t="s">
        <v>6554</v>
      </c>
    </row>
    <row r="1469" spans="1:13" ht="15" customHeight="1">
      <c r="A1469" s="948" t="s">
        <v>2811</v>
      </c>
      <c r="B1469" s="949">
        <v>8435596607784</v>
      </c>
      <c r="C1469" s="950"/>
      <c r="D1469" s="950"/>
      <c r="E1469" s="951" t="s">
        <v>11488</v>
      </c>
      <c r="F1469" s="952" t="s">
        <v>11489</v>
      </c>
      <c r="G1469" s="953" t="s">
        <v>5713</v>
      </c>
      <c r="H1469" s="954">
        <v>2.0655332437003935</v>
      </c>
      <c r="I1469" s="954">
        <f>Tabla1[[#This Row],[PVP (SIN IVA)]]-(Tabla1[[#This Row],[PVP (SIN IVA)]]*0.4)</f>
        <v>1.239319946220236</v>
      </c>
      <c r="J1469" s="951" t="s">
        <v>6560</v>
      </c>
      <c r="K1469" s="951" t="s">
        <v>11490</v>
      </c>
      <c r="L1469" s="951" t="s">
        <v>11491</v>
      </c>
      <c r="M1469" s="955" t="s">
        <v>6554</v>
      </c>
    </row>
    <row r="1470" spans="1:13" ht="15" customHeight="1">
      <c r="A1470" s="948">
        <v>1001030204080030</v>
      </c>
      <c r="B1470" s="949">
        <v>8435596612962</v>
      </c>
      <c r="C1470" s="950"/>
      <c r="D1470" s="950"/>
      <c r="E1470" s="951" t="s">
        <v>11492</v>
      </c>
      <c r="F1470" s="952" t="s">
        <v>11493</v>
      </c>
      <c r="G1470" s="953" t="s">
        <v>5713</v>
      </c>
      <c r="H1470" s="954">
        <v>11.590923682163876</v>
      </c>
      <c r="I1470" s="954">
        <f>Tabla1[[#This Row],[PVP (SIN IVA)]]-(Tabla1[[#This Row],[PVP (SIN IVA)]]*0.4)</f>
        <v>6.9545542092983252</v>
      </c>
      <c r="J1470" s="951" t="s">
        <v>1936</v>
      </c>
      <c r="K1470" s="951" t="s">
        <v>11494</v>
      </c>
      <c r="L1470" s="951" t="s">
        <v>11495</v>
      </c>
      <c r="M1470" s="955" t="s">
        <v>6554</v>
      </c>
    </row>
    <row r="1471" spans="1:13" ht="15" customHeight="1">
      <c r="A1471" s="948" t="s">
        <v>11496</v>
      </c>
      <c r="B1471" s="949">
        <v>8435596600150</v>
      </c>
      <c r="C1471" s="950"/>
      <c r="D1471" s="950"/>
      <c r="E1471" s="951" t="s">
        <v>11497</v>
      </c>
      <c r="F1471" s="952" t="s">
        <v>11498</v>
      </c>
      <c r="G1471" s="953" t="s">
        <v>5713</v>
      </c>
      <c r="H1471" s="954">
        <v>0</v>
      </c>
      <c r="I1471" s="954">
        <f>Tabla1[[#This Row],[PVP (SIN IVA)]]-(Tabla1[[#This Row],[PVP (SIN IVA)]]*0.4)</f>
        <v>0</v>
      </c>
      <c r="J1471" s="951" t="s">
        <v>6589</v>
      </c>
      <c r="K1471" s="951" t="s">
        <v>11499</v>
      </c>
      <c r="L1471" s="951" t="s">
        <v>11500</v>
      </c>
      <c r="M1471" s="955" t="s">
        <v>6554</v>
      </c>
    </row>
    <row r="1472" spans="1:13" ht="15" customHeight="1">
      <c r="A1472" s="957" t="s">
        <v>11501</v>
      </c>
      <c r="B1472" s="958" t="s">
        <v>11502</v>
      </c>
      <c r="C1472" s="959"/>
      <c r="D1472" s="959"/>
      <c r="E1472" s="951" t="s">
        <v>11503</v>
      </c>
      <c r="F1472" s="952" t="s">
        <v>11504</v>
      </c>
      <c r="G1472" s="953" t="s">
        <v>5713</v>
      </c>
      <c r="H1472" s="954">
        <v>4.2227500000000004</v>
      </c>
      <c r="I1472" s="954">
        <f>Tabla1[[#This Row],[PVP (SIN IVA)]]-(Tabla1[[#This Row],[PVP (SIN IVA)]]*0.4)</f>
        <v>2.5336500000000002</v>
      </c>
      <c r="J1472" s="960" t="s">
        <v>6567</v>
      </c>
      <c r="K1472" s="951" t="str">
        <f>_xlfn.CONCAT(A1472,F1472,J1472,)</f>
        <v>3704022-Q0001Llave y tarjeta rectasT1/T2</v>
      </c>
      <c r="L1472" s="951"/>
      <c r="M1472" s="955" t="s">
        <v>6554</v>
      </c>
    </row>
    <row r="1473" spans="1:13" ht="15" customHeight="1">
      <c r="A1473" s="948" t="s">
        <v>11505</v>
      </c>
      <c r="B1473" s="949">
        <v>8435596613822</v>
      </c>
      <c r="C1473" s="950"/>
      <c r="D1473" s="950"/>
      <c r="E1473" s="951" t="s">
        <v>11506</v>
      </c>
      <c r="F1473" s="952" t="s">
        <v>11506</v>
      </c>
      <c r="G1473" s="953" t="s">
        <v>5712</v>
      </c>
      <c r="H1473" s="954">
        <v>6.4770000000000003</v>
      </c>
      <c r="I1473" s="954">
        <f>Tabla1[[#This Row],[PVP (SIN IVA)]]-(Tabla1[[#This Row],[PVP (SIN IVA)]]*0.4)</f>
        <v>3.8862000000000001</v>
      </c>
      <c r="J1473" s="951" t="s">
        <v>1936</v>
      </c>
      <c r="K1473" s="951" t="s">
        <v>11507</v>
      </c>
      <c r="L1473" s="951" t="s">
        <v>11507</v>
      </c>
      <c r="M1473" s="955" t="s">
        <v>6554</v>
      </c>
    </row>
    <row r="1474" spans="1:13" ht="15" customHeight="1">
      <c r="A1474" s="948" t="s">
        <v>5492</v>
      </c>
      <c r="B1474" s="949">
        <v>8435596625740</v>
      </c>
      <c r="C1474" s="950"/>
      <c r="D1474" s="950"/>
      <c r="E1474" s="951" t="s">
        <v>11508</v>
      </c>
      <c r="F1474" s="952" t="s">
        <v>11509</v>
      </c>
      <c r="G1474" s="953" t="s">
        <v>5712</v>
      </c>
      <c r="H1474" s="954">
        <v>0</v>
      </c>
      <c r="I1474" s="954">
        <f>Tabla1[[#This Row],[PVP (SIN IVA)]]-(Tabla1[[#This Row],[PVP (SIN IVA)]]*0.4)</f>
        <v>0</v>
      </c>
      <c r="J1474" s="951" t="s">
        <v>1936</v>
      </c>
      <c r="K1474" s="951" t="s">
        <v>11510</v>
      </c>
      <c r="L1474" s="951" t="s">
        <v>11511</v>
      </c>
      <c r="M1474" s="955" t="s">
        <v>6554</v>
      </c>
    </row>
    <row r="1475" spans="1:13" ht="15" customHeight="1">
      <c r="A1475" s="948" t="s">
        <v>2384</v>
      </c>
      <c r="B1475" s="949">
        <v>8435596605414</v>
      </c>
      <c r="C1475" s="950"/>
      <c r="D1475" s="950"/>
      <c r="E1475" s="951" t="s">
        <v>2383</v>
      </c>
      <c r="F1475" s="952" t="s">
        <v>4216</v>
      </c>
      <c r="G1475" s="953" t="s">
        <v>5712</v>
      </c>
      <c r="H1475" s="954">
        <v>7.0365832502060064</v>
      </c>
      <c r="I1475" s="954">
        <f>Tabla1[[#This Row],[PVP (SIN IVA)]]-(Tabla1[[#This Row],[PVP (SIN IVA)]]*0.4)</f>
        <v>4.2219499501236033</v>
      </c>
      <c r="J1475" s="951" t="s">
        <v>6589</v>
      </c>
      <c r="K1475" s="951" t="s">
        <v>11512</v>
      </c>
      <c r="L1475" s="951" t="s">
        <v>11513</v>
      </c>
      <c r="M1475" s="955" t="s">
        <v>6554</v>
      </c>
    </row>
    <row r="1476" spans="1:13" ht="15" customHeight="1">
      <c r="A1476" s="948" t="s">
        <v>4375</v>
      </c>
      <c r="B1476" s="949">
        <v>8435596606664</v>
      </c>
      <c r="C1476" s="950"/>
      <c r="D1476" s="950"/>
      <c r="E1476" s="951" t="s">
        <v>4376</v>
      </c>
      <c r="F1476" s="952" t="s">
        <v>4377</v>
      </c>
      <c r="G1476" s="953" t="s">
        <v>5712</v>
      </c>
      <c r="H1476" s="954">
        <v>7.0001510117789101</v>
      </c>
      <c r="I1476" s="954">
        <f>Tabla1[[#This Row],[PVP (SIN IVA)]]-(Tabla1[[#This Row],[PVP (SIN IVA)]]*0.4)</f>
        <v>4.200090607067346</v>
      </c>
      <c r="J1476" s="951" t="s">
        <v>6702</v>
      </c>
      <c r="K1476" s="951" t="s">
        <v>11514</v>
      </c>
      <c r="L1476" s="951" t="s">
        <v>11515</v>
      </c>
      <c r="M1476" s="955" t="s">
        <v>6554</v>
      </c>
    </row>
    <row r="1477" spans="1:13" ht="15" customHeight="1">
      <c r="A1477" s="948" t="s">
        <v>11516</v>
      </c>
      <c r="B1477" s="949">
        <v>8435596612542</v>
      </c>
      <c r="C1477" s="950"/>
      <c r="D1477" s="950"/>
      <c r="E1477" s="951" t="s">
        <v>11517</v>
      </c>
      <c r="F1477" s="952" t="s">
        <v>11518</v>
      </c>
      <c r="G1477" s="953" t="s">
        <v>5712</v>
      </c>
      <c r="H1477" s="954">
        <v>17.145000000000003</v>
      </c>
      <c r="I1477" s="954">
        <f>Tabla1[[#This Row],[PVP (SIN IVA)]]-(Tabla1[[#This Row],[PVP (SIN IVA)]]*0.4)</f>
        <v>10.287000000000003</v>
      </c>
      <c r="J1477" s="951" t="s">
        <v>1936</v>
      </c>
      <c r="K1477" s="951" t="s">
        <v>11519</v>
      </c>
      <c r="L1477" s="951" t="s">
        <v>11520</v>
      </c>
      <c r="M1477" s="955" t="s">
        <v>6554</v>
      </c>
    </row>
    <row r="1478" spans="1:13" ht="15" customHeight="1">
      <c r="A1478" s="961" t="s">
        <v>11521</v>
      </c>
      <c r="B1478" s="949"/>
      <c r="C1478" s="953"/>
      <c r="D1478" s="962"/>
      <c r="E1478" s="951"/>
      <c r="F1478" s="952" t="s">
        <v>11522</v>
      </c>
      <c r="G1478" s="953" t="s">
        <v>5712</v>
      </c>
      <c r="H1478" s="954">
        <v>60.547250000000005</v>
      </c>
      <c r="I1478" s="954">
        <f>Tabla1[[#This Row],[PVP (SIN IVA)]]-(Tabla1[[#This Row],[PVP (SIN IVA)]]*0.4)</f>
        <v>36.32835</v>
      </c>
      <c r="J1478" s="951" t="s">
        <v>6666</v>
      </c>
      <c r="K1478" s="951" t="str">
        <f>CONCATENATE(Precios!$A1909,Precios!$F1909,Precios!$J1909)</f>
        <v>8500230-R10Panel frontal del modelo Pick-upLIGHT2020</v>
      </c>
      <c r="L1478" s="951"/>
      <c r="M1478" s="955" t="s">
        <v>6554</v>
      </c>
    </row>
    <row r="1479" spans="1:13" ht="15" customHeight="1">
      <c r="A1479" s="948" t="s">
        <v>4372</v>
      </c>
      <c r="B1479" s="949">
        <v>8435596606657</v>
      </c>
      <c r="C1479" s="950"/>
      <c r="D1479" s="950"/>
      <c r="E1479" s="951" t="s">
        <v>4373</v>
      </c>
      <c r="F1479" s="952" t="s">
        <v>11523</v>
      </c>
      <c r="G1479" s="953" t="s">
        <v>5712</v>
      </c>
      <c r="H1479" s="954">
        <v>7.0001510117789101</v>
      </c>
      <c r="I1479" s="954">
        <f>Tabla1[[#This Row],[PVP (SIN IVA)]]-(Tabla1[[#This Row],[PVP (SIN IVA)]]*0.4)</f>
        <v>4.200090607067346</v>
      </c>
      <c r="J1479" s="951" t="s">
        <v>6702</v>
      </c>
      <c r="K1479" s="951" t="s">
        <v>11524</v>
      </c>
      <c r="L1479" s="951" t="s">
        <v>11525</v>
      </c>
      <c r="M1479" s="955" t="s">
        <v>6554</v>
      </c>
    </row>
    <row r="1480" spans="1:13" ht="15" customHeight="1">
      <c r="A1480" s="948" t="s">
        <v>2179</v>
      </c>
      <c r="B1480" s="949">
        <v>8435596606558</v>
      </c>
      <c r="C1480" s="950"/>
      <c r="D1480" s="950"/>
      <c r="E1480" s="951" t="s">
        <v>2178</v>
      </c>
      <c r="F1480" s="952" t="s">
        <v>4362</v>
      </c>
      <c r="G1480" s="953" t="s">
        <v>5712</v>
      </c>
      <c r="H1480" s="954">
        <v>6.8667505168351015</v>
      </c>
      <c r="I1480" s="954">
        <f>Tabla1[[#This Row],[PVP (SIN IVA)]]-(Tabla1[[#This Row],[PVP (SIN IVA)]]*0.4)</f>
        <v>4.1200503101010604</v>
      </c>
      <c r="J1480" s="951" t="s">
        <v>6589</v>
      </c>
      <c r="K1480" s="951" t="s">
        <v>11526</v>
      </c>
      <c r="L1480" s="951" t="s">
        <v>11527</v>
      </c>
      <c r="M1480" s="955" t="s">
        <v>6554</v>
      </c>
    </row>
    <row r="1481" spans="1:13" ht="15" customHeight="1">
      <c r="A1481" s="948" t="s">
        <v>2173</v>
      </c>
      <c r="B1481" s="949">
        <v>8435596606589</v>
      </c>
      <c r="C1481" s="950"/>
      <c r="D1481" s="950"/>
      <c r="E1481" s="951" t="s">
        <v>2172</v>
      </c>
      <c r="F1481" s="952" t="s">
        <v>4365</v>
      </c>
      <c r="G1481" s="953" t="s">
        <v>5712</v>
      </c>
      <c r="H1481" s="954">
        <v>7.8673866215610477</v>
      </c>
      <c r="I1481" s="954">
        <f>Tabla1[[#This Row],[PVP (SIN IVA)]]-(Tabla1[[#This Row],[PVP (SIN IVA)]]*0.4)</f>
        <v>4.7204319729366286</v>
      </c>
      <c r="J1481" s="951" t="s">
        <v>6589</v>
      </c>
      <c r="K1481" s="951" t="s">
        <v>11528</v>
      </c>
      <c r="L1481" s="951" t="s">
        <v>11529</v>
      </c>
      <c r="M1481" s="955" t="s">
        <v>6554</v>
      </c>
    </row>
    <row r="1482" spans="1:13" ht="15" customHeight="1">
      <c r="A1482" s="948" t="s">
        <v>11530</v>
      </c>
      <c r="B1482" s="949">
        <v>8435596613242</v>
      </c>
      <c r="C1482" s="950"/>
      <c r="D1482" s="950"/>
      <c r="E1482" s="951" t="s">
        <v>11531</v>
      </c>
      <c r="F1482" s="952" t="s">
        <v>11532</v>
      </c>
      <c r="G1482" s="953" t="s">
        <v>5712</v>
      </c>
      <c r="H1482" s="954">
        <v>9.5250000000000004</v>
      </c>
      <c r="I1482" s="954">
        <f>Tabla1[[#This Row],[PVP (SIN IVA)]]-(Tabla1[[#This Row],[PVP (SIN IVA)]]*0.4)</f>
        <v>5.7149999999999999</v>
      </c>
      <c r="J1482" s="951" t="s">
        <v>1936</v>
      </c>
      <c r="K1482" s="951" t="s">
        <v>11533</v>
      </c>
      <c r="L1482" s="951" t="s">
        <v>11534</v>
      </c>
      <c r="M1482" s="955" t="s">
        <v>6554</v>
      </c>
    </row>
    <row r="1483" spans="1:13" ht="15" customHeight="1">
      <c r="A1483" s="948" t="s">
        <v>11535</v>
      </c>
      <c r="B1483" s="949">
        <v>8435596613112</v>
      </c>
      <c r="C1483" s="950"/>
      <c r="D1483" s="950"/>
      <c r="E1483" s="951" t="s">
        <v>11536</v>
      </c>
      <c r="F1483" s="952" t="s">
        <v>11537</v>
      </c>
      <c r="G1483" s="953" t="s">
        <v>5712</v>
      </c>
      <c r="H1483" s="954">
        <v>10.667999999999999</v>
      </c>
      <c r="I1483" s="954">
        <f>Tabla1[[#This Row],[PVP (SIN IVA)]]-(Tabla1[[#This Row],[PVP (SIN IVA)]]*0.4)</f>
        <v>6.4007999999999994</v>
      </c>
      <c r="J1483" s="951" t="s">
        <v>1936</v>
      </c>
      <c r="K1483" s="951" t="s">
        <v>11538</v>
      </c>
      <c r="L1483" s="951" t="s">
        <v>11539</v>
      </c>
      <c r="M1483" s="955" t="s">
        <v>6554</v>
      </c>
    </row>
    <row r="1484" spans="1:13" ht="15" customHeight="1">
      <c r="A1484" s="948" t="s">
        <v>11540</v>
      </c>
      <c r="B1484" s="949">
        <v>8435596613129</v>
      </c>
      <c r="C1484" s="950"/>
      <c r="D1484" s="950"/>
      <c r="E1484" s="951" t="s">
        <v>11536</v>
      </c>
      <c r="F1484" s="952" t="s">
        <v>11541</v>
      </c>
      <c r="G1484" s="953" t="s">
        <v>5712</v>
      </c>
      <c r="H1484" s="954">
        <v>10.667999999999999</v>
      </c>
      <c r="I1484" s="954">
        <f>Tabla1[[#This Row],[PVP (SIN IVA)]]-(Tabla1[[#This Row],[PVP (SIN IVA)]]*0.4)</f>
        <v>6.4007999999999994</v>
      </c>
      <c r="J1484" s="951" t="s">
        <v>1936</v>
      </c>
      <c r="K1484" s="951" t="s">
        <v>11542</v>
      </c>
      <c r="L1484" s="951" t="s">
        <v>11543</v>
      </c>
      <c r="M1484" s="955" t="s">
        <v>6554</v>
      </c>
    </row>
    <row r="1485" spans="1:13" ht="15" customHeight="1">
      <c r="A1485" s="948" t="s">
        <v>2698</v>
      </c>
      <c r="B1485" s="949">
        <v>8435596603960</v>
      </c>
      <c r="C1485" s="950"/>
      <c r="D1485" s="950"/>
      <c r="E1485" s="951" t="s">
        <v>2697</v>
      </c>
      <c r="F1485" s="952" t="s">
        <v>11544</v>
      </c>
      <c r="G1485" s="953" t="s">
        <v>5712</v>
      </c>
      <c r="H1485" s="954">
        <v>8.3998351910482718</v>
      </c>
      <c r="I1485" s="954">
        <f>Tabla1[[#This Row],[PVP (SIN IVA)]]-(Tabla1[[#This Row],[PVP (SIN IVA)]]*0.4)</f>
        <v>5.0399011146289627</v>
      </c>
      <c r="J1485" s="951" t="s">
        <v>6589</v>
      </c>
      <c r="K1485" s="951" t="s">
        <v>11545</v>
      </c>
      <c r="L1485" s="951" t="s">
        <v>11546</v>
      </c>
      <c r="M1485" s="955" t="s">
        <v>6554</v>
      </c>
    </row>
    <row r="1486" spans="1:13" ht="15" customHeight="1">
      <c r="A1486" s="957" t="s">
        <v>11547</v>
      </c>
      <c r="B1486" s="958" t="s">
        <v>11548</v>
      </c>
      <c r="C1486" s="959"/>
      <c r="D1486" s="959"/>
      <c r="E1486" s="951" t="s">
        <v>11549</v>
      </c>
      <c r="F1486" s="952" t="s">
        <v>11550</v>
      </c>
      <c r="G1486" s="953" t="s">
        <v>5712</v>
      </c>
      <c r="H1486" s="954">
        <v>10.541</v>
      </c>
      <c r="I1486" s="954">
        <f>Tabla1[[#This Row],[PVP (SIN IVA)]]-(Tabla1[[#This Row],[PVP (SIN IVA)]]*0.4)</f>
        <v>6.3246000000000002</v>
      </c>
      <c r="J1486" s="951" t="s">
        <v>6567</v>
      </c>
      <c r="K1486" s="951" t="str">
        <f>_xlfn.CONCAT(A1486,F1486,J1486,)</f>
        <v>2803130GD-Q0001Logotipo del vehículo (trasero)T1/T2</v>
      </c>
      <c r="L1486" s="951"/>
      <c r="M1486" s="955" t="s">
        <v>6554</v>
      </c>
    </row>
    <row r="1487" spans="1:13" ht="15" customHeight="1">
      <c r="A1487" s="957" t="s">
        <v>11551</v>
      </c>
      <c r="B1487" s="958" t="s">
        <v>11552</v>
      </c>
      <c r="C1487" s="959"/>
      <c r="D1487" s="959"/>
      <c r="E1487" s="951" t="s">
        <v>11553</v>
      </c>
      <c r="F1487" s="952" t="s">
        <v>11554</v>
      </c>
      <c r="G1487" s="953" t="s">
        <v>5712</v>
      </c>
      <c r="H1487" s="954">
        <v>2.0955000000000004</v>
      </c>
      <c r="I1487" s="954">
        <f>Tabla1[[#This Row],[PVP (SIN IVA)]]-(Tabla1[[#This Row],[PVP (SIN IVA)]]*0.4)</f>
        <v>1.2573000000000003</v>
      </c>
      <c r="J1487" s="951" t="s">
        <v>6567</v>
      </c>
      <c r="K1487" s="951" t="str">
        <f>_xlfn.CONCAT(A1487,F1487,J1487,)</f>
        <v>3401111GD-Q0001Logotipo del volanteT1/T2</v>
      </c>
      <c r="L1487" s="951"/>
      <c r="M1487" s="955" t="s">
        <v>6554</v>
      </c>
    </row>
    <row r="1488" spans="1:13" ht="15" customHeight="1">
      <c r="A1488" s="948" t="s">
        <v>2159</v>
      </c>
      <c r="B1488" s="949">
        <v>8435596608408</v>
      </c>
      <c r="C1488" s="950"/>
      <c r="D1488" s="950"/>
      <c r="E1488" s="951" t="s">
        <v>11555</v>
      </c>
      <c r="F1488" s="952" t="s">
        <v>11556</v>
      </c>
      <c r="G1488" s="953" t="s">
        <v>5712</v>
      </c>
      <c r="H1488" s="954">
        <v>8.1732002934755972</v>
      </c>
      <c r="I1488" s="954">
        <f>Tabla1[[#This Row],[PVP (SIN IVA)]]-(Tabla1[[#This Row],[PVP (SIN IVA)]]*0.4)</f>
        <v>4.9039201760853581</v>
      </c>
      <c r="J1488" s="951" t="s">
        <v>6560</v>
      </c>
      <c r="K1488" s="951" t="s">
        <v>11557</v>
      </c>
      <c r="L1488" s="951" t="s">
        <v>11558</v>
      </c>
      <c r="M1488" s="955" t="s">
        <v>6554</v>
      </c>
    </row>
    <row r="1489" spans="1:13" ht="15" customHeight="1">
      <c r="A1489" s="948" t="s">
        <v>11559</v>
      </c>
      <c r="B1489" s="949">
        <v>8435596610661</v>
      </c>
      <c r="C1489" s="950"/>
      <c r="D1489" s="950"/>
      <c r="E1489" s="951" t="s">
        <v>11560</v>
      </c>
      <c r="F1489" s="952" t="s">
        <v>11561</v>
      </c>
      <c r="G1489" s="953" t="s">
        <v>5712</v>
      </c>
      <c r="H1489" s="954">
        <v>102.60330000000002</v>
      </c>
      <c r="I1489" s="954">
        <f>Tabla1[[#This Row],[PVP (SIN IVA)]]-(Tabla1[[#This Row],[PVP (SIN IVA)]]*0.4)</f>
        <v>61.561980000000005</v>
      </c>
      <c r="J1489" s="951" t="s">
        <v>1936</v>
      </c>
      <c r="K1489" s="951" t="s">
        <v>11562</v>
      </c>
      <c r="L1489" s="951" t="s">
        <v>11563</v>
      </c>
      <c r="M1489" s="955" t="s">
        <v>6554</v>
      </c>
    </row>
    <row r="1490" spans="1:13" ht="15" customHeight="1">
      <c r="A1490" s="957" t="s">
        <v>11564</v>
      </c>
      <c r="B1490" s="958" t="s">
        <v>11565</v>
      </c>
      <c r="C1490" s="959"/>
      <c r="D1490" s="959"/>
      <c r="E1490" s="951" t="s">
        <v>11566</v>
      </c>
      <c r="F1490" s="952" t="s">
        <v>11567</v>
      </c>
      <c r="G1490" s="953" t="s">
        <v>5712</v>
      </c>
      <c r="H1490" s="954">
        <v>20.447000000000003</v>
      </c>
      <c r="I1490" s="954">
        <f>Tabla1[[#This Row],[PVP (SIN IVA)]]-(Tabla1[[#This Row],[PVP (SIN IVA)]]*0.4)</f>
        <v>12.268200000000002</v>
      </c>
      <c r="J1490" s="960" t="s">
        <v>6567</v>
      </c>
      <c r="K1490" s="951" t="str">
        <f>_xlfn.CONCAT(A1490,F1490,J1490,)</f>
        <v>4134110-Q0001Luz de freno de montaje altoT1/T2</v>
      </c>
      <c r="L1490" s="951"/>
      <c r="M1490" s="955" t="s">
        <v>6554</v>
      </c>
    </row>
    <row r="1491" spans="1:13" ht="15" customHeight="1">
      <c r="A1491" s="948" t="s">
        <v>4728</v>
      </c>
      <c r="B1491" s="949">
        <v>8435596612122</v>
      </c>
      <c r="C1491" s="950"/>
      <c r="D1491" s="950"/>
      <c r="E1491" s="951" t="s">
        <v>11568</v>
      </c>
      <c r="F1491" s="952" t="s">
        <v>11569</v>
      </c>
      <c r="G1491" s="953" t="s">
        <v>5712</v>
      </c>
      <c r="H1491" s="954">
        <v>27.961470947024999</v>
      </c>
      <c r="I1491" s="954">
        <f>Tabla1[[#This Row],[PVP (SIN IVA)]]-(Tabla1[[#This Row],[PVP (SIN IVA)]]*0.4)</f>
        <v>16.776882568215001</v>
      </c>
      <c r="J1491" s="951" t="s">
        <v>1936</v>
      </c>
      <c r="K1491" s="951" t="s">
        <v>11570</v>
      </c>
      <c r="L1491" s="951" t="s">
        <v>11571</v>
      </c>
      <c r="M1491" s="955" t="s">
        <v>6554</v>
      </c>
    </row>
    <row r="1492" spans="1:13" ht="15" customHeight="1">
      <c r="A1492" s="948" t="s">
        <v>4104</v>
      </c>
      <c r="B1492" s="949">
        <v>8435596604691</v>
      </c>
      <c r="C1492" s="950"/>
      <c r="D1492" s="950"/>
      <c r="E1492" s="951" t="s">
        <v>2484</v>
      </c>
      <c r="F1492" s="952" t="s">
        <v>4105</v>
      </c>
      <c r="G1492" s="953" t="s">
        <v>5712</v>
      </c>
      <c r="H1492" s="954">
        <v>27.329356689821793</v>
      </c>
      <c r="I1492" s="954">
        <f>Tabla1[[#This Row],[PVP (SIN IVA)]]-(Tabla1[[#This Row],[PVP (SIN IVA)]]*0.4)</f>
        <v>16.397614013893076</v>
      </c>
      <c r="J1492" s="951" t="s">
        <v>6702</v>
      </c>
      <c r="K1492" s="951" t="s">
        <v>11572</v>
      </c>
      <c r="L1492" s="951" t="s">
        <v>11573</v>
      </c>
      <c r="M1492" s="955" t="s">
        <v>6554</v>
      </c>
    </row>
    <row r="1493" spans="1:13" ht="15" customHeight="1">
      <c r="A1493" s="948" t="s">
        <v>4745</v>
      </c>
      <c r="B1493" s="949">
        <v>8435596612894</v>
      </c>
      <c r="C1493" s="950"/>
      <c r="D1493" s="950"/>
      <c r="E1493" s="951" t="s">
        <v>11574</v>
      </c>
      <c r="F1493" s="952" t="s">
        <v>11575</v>
      </c>
      <c r="G1493" s="953" t="s">
        <v>5712</v>
      </c>
      <c r="H1493" s="954">
        <v>11.983487548725</v>
      </c>
      <c r="I1493" s="954">
        <f>Tabla1[[#This Row],[PVP (SIN IVA)]]-(Tabla1[[#This Row],[PVP (SIN IVA)]]*0.4)</f>
        <v>7.1900925292349998</v>
      </c>
      <c r="J1493" s="951" t="s">
        <v>1936</v>
      </c>
      <c r="K1493" s="951" t="s">
        <v>11576</v>
      </c>
      <c r="L1493" s="951" t="s">
        <v>11577</v>
      </c>
      <c r="M1493" s="955" t="s">
        <v>6554</v>
      </c>
    </row>
    <row r="1494" spans="1:13" ht="15" customHeight="1">
      <c r="A1494" s="948" t="s">
        <v>4447</v>
      </c>
      <c r="B1494" s="949">
        <v>8435596612252</v>
      </c>
      <c r="C1494" s="950"/>
      <c r="D1494" s="950"/>
      <c r="E1494" s="951" t="s">
        <v>11578</v>
      </c>
      <c r="F1494" s="952" t="s">
        <v>11579</v>
      </c>
      <c r="G1494" s="953" t="s">
        <v>5712</v>
      </c>
      <c r="H1494" s="954">
        <v>22.049617089653999</v>
      </c>
      <c r="I1494" s="954">
        <f>Tabla1[[#This Row],[PVP (SIN IVA)]]-(Tabla1[[#This Row],[PVP (SIN IVA)]]*0.4)</f>
        <v>13.229770253792399</v>
      </c>
      <c r="J1494" s="951" t="s">
        <v>1936</v>
      </c>
      <c r="K1494" s="951" t="s">
        <v>11580</v>
      </c>
      <c r="L1494" s="951" t="s">
        <v>11581</v>
      </c>
      <c r="M1494" s="955" t="s">
        <v>6554</v>
      </c>
    </row>
    <row r="1495" spans="1:13" ht="15" customHeight="1">
      <c r="A1495" s="957" t="s">
        <v>11582</v>
      </c>
      <c r="B1495" s="958" t="s">
        <v>11583</v>
      </c>
      <c r="C1495" s="959"/>
      <c r="D1495" s="959"/>
      <c r="E1495" s="951" t="s">
        <v>11584</v>
      </c>
      <c r="F1495" s="952" t="s">
        <v>11585</v>
      </c>
      <c r="G1495" s="953" t="s">
        <v>5712</v>
      </c>
      <c r="H1495" s="954">
        <v>10.763249999999999</v>
      </c>
      <c r="I1495" s="954">
        <f>Tabla1[[#This Row],[PVP (SIN IVA)]]-(Tabla1[[#This Row],[PVP (SIN IVA)]]*0.4)</f>
        <v>6.4579499999999994</v>
      </c>
      <c r="J1495" s="960" t="s">
        <v>6567</v>
      </c>
      <c r="K1495" s="951" t="str">
        <f>_xlfn.CONCAT(A1495,F1495,J1495,)</f>
        <v>4108120A1-Q0001Luz de matrícula derechaT1/T2</v>
      </c>
      <c r="L1495" s="951"/>
      <c r="M1495" s="955" t="s">
        <v>6554</v>
      </c>
    </row>
    <row r="1496" spans="1:13" ht="15" customHeight="1">
      <c r="A1496" s="948" t="s">
        <v>11586</v>
      </c>
      <c r="B1496" s="949">
        <v>8435596610654</v>
      </c>
      <c r="C1496" s="950"/>
      <c r="D1496" s="950"/>
      <c r="E1496" s="951" t="s">
        <v>11587</v>
      </c>
      <c r="F1496" s="952" t="s">
        <v>11588</v>
      </c>
      <c r="G1496" s="953" t="s">
        <v>5712</v>
      </c>
      <c r="H1496" s="954">
        <v>102.60330000000002</v>
      </c>
      <c r="I1496" s="954">
        <f>Tabla1[[#This Row],[PVP (SIN IVA)]]-(Tabla1[[#This Row],[PVP (SIN IVA)]]*0.4)</f>
        <v>61.561980000000005</v>
      </c>
      <c r="J1496" s="951" t="s">
        <v>1936</v>
      </c>
      <c r="K1496" s="951" t="s">
        <v>11589</v>
      </c>
      <c r="L1496" s="951" t="s">
        <v>11590</v>
      </c>
      <c r="M1496" s="955" t="s">
        <v>6554</v>
      </c>
    </row>
    <row r="1497" spans="1:13" ht="15" customHeight="1">
      <c r="A1497" s="948" t="s">
        <v>11591</v>
      </c>
      <c r="B1497" s="949">
        <v>8435596610630</v>
      </c>
      <c r="C1497" s="950"/>
      <c r="D1497" s="950"/>
      <c r="E1497" s="951" t="s">
        <v>11592</v>
      </c>
      <c r="F1497" s="952" t="s">
        <v>11593</v>
      </c>
      <c r="G1497" s="953" t="s">
        <v>5712</v>
      </c>
      <c r="H1497" s="954">
        <v>102.60330000000002</v>
      </c>
      <c r="I1497" s="954">
        <f>Tabla1[[#This Row],[PVP (SIN IVA)]]-(Tabla1[[#This Row],[PVP (SIN IVA)]]*0.4)</f>
        <v>61.561980000000005</v>
      </c>
      <c r="J1497" s="951" t="s">
        <v>1936</v>
      </c>
      <c r="K1497" s="951" t="s">
        <v>11594</v>
      </c>
      <c r="L1497" s="951" t="s">
        <v>11595</v>
      </c>
      <c r="M1497" s="955" t="s">
        <v>6554</v>
      </c>
    </row>
    <row r="1498" spans="1:13" ht="15" customHeight="1">
      <c r="A1498" s="948" t="s">
        <v>4783</v>
      </c>
      <c r="B1498" s="949">
        <v>8435596610623</v>
      </c>
      <c r="C1498" s="950"/>
      <c r="D1498" s="950"/>
      <c r="E1498" s="951" t="s">
        <v>11596</v>
      </c>
      <c r="F1498" s="952" t="s">
        <v>11597</v>
      </c>
      <c r="G1498" s="953" t="s">
        <v>5712</v>
      </c>
      <c r="H1498" s="954">
        <v>88.259336866800012</v>
      </c>
      <c r="I1498" s="954">
        <f>Tabla1[[#This Row],[PVP (SIN IVA)]]-(Tabla1[[#This Row],[PVP (SIN IVA)]]*0.4)</f>
        <v>52.955602120080009</v>
      </c>
      <c r="J1498" s="951" t="s">
        <v>1936</v>
      </c>
      <c r="K1498" s="951" t="s">
        <v>11598</v>
      </c>
      <c r="L1498" s="951" t="s">
        <v>11599</v>
      </c>
      <c r="M1498" s="955" t="s">
        <v>6554</v>
      </c>
    </row>
    <row r="1499" spans="1:13" ht="15" customHeight="1">
      <c r="A1499" s="948" t="s">
        <v>4782</v>
      </c>
      <c r="B1499" s="949">
        <v>8435596610647</v>
      </c>
      <c r="C1499" s="950"/>
      <c r="D1499" s="950"/>
      <c r="E1499" s="951" t="s">
        <v>11600</v>
      </c>
      <c r="F1499" s="952" t="s">
        <v>11601</v>
      </c>
      <c r="G1499" s="953" t="s">
        <v>5712</v>
      </c>
      <c r="H1499" s="954">
        <v>88.259336866800012</v>
      </c>
      <c r="I1499" s="954">
        <f>Tabla1[[#This Row],[PVP (SIN IVA)]]-(Tabla1[[#This Row],[PVP (SIN IVA)]]*0.4)</f>
        <v>52.955602120080009</v>
      </c>
      <c r="J1499" s="951" t="s">
        <v>1936</v>
      </c>
      <c r="K1499" s="951" t="s">
        <v>11602</v>
      </c>
      <c r="L1499" s="951" t="s">
        <v>11603</v>
      </c>
      <c r="M1499" s="955" t="s">
        <v>6554</v>
      </c>
    </row>
    <row r="1500" spans="1:13" ht="15" customHeight="1">
      <c r="A1500" s="948" t="s">
        <v>11604</v>
      </c>
      <c r="B1500" s="949">
        <v>8435596610289</v>
      </c>
      <c r="C1500" s="950"/>
      <c r="D1500" s="950"/>
      <c r="E1500" s="951" t="s">
        <v>11605</v>
      </c>
      <c r="F1500" s="952" t="s">
        <v>11606</v>
      </c>
      <c r="G1500" s="953" t="s">
        <v>5712</v>
      </c>
      <c r="H1500" s="954">
        <v>171.45</v>
      </c>
      <c r="I1500" s="954">
        <f>Tabla1[[#This Row],[PVP (SIN IVA)]]-(Tabla1[[#This Row],[PVP (SIN IVA)]]*0.4)</f>
        <v>102.86999999999999</v>
      </c>
      <c r="J1500" s="951" t="s">
        <v>1936</v>
      </c>
      <c r="K1500" s="951" t="s">
        <v>11607</v>
      </c>
      <c r="L1500" s="951" t="s">
        <v>11608</v>
      </c>
      <c r="M1500" s="955" t="s">
        <v>6554</v>
      </c>
    </row>
    <row r="1501" spans="1:13" ht="15" customHeight="1">
      <c r="A1501" s="957" t="s">
        <v>11609</v>
      </c>
      <c r="B1501" s="958" t="s">
        <v>11610</v>
      </c>
      <c r="C1501" s="959"/>
      <c r="D1501" s="959"/>
      <c r="E1501" s="951" t="s">
        <v>11611</v>
      </c>
      <c r="F1501" s="952" t="s">
        <v>11612</v>
      </c>
      <c r="G1501" s="953" t="s">
        <v>5712</v>
      </c>
      <c r="H1501" s="954">
        <v>49.053749999999994</v>
      </c>
      <c r="I1501" s="954">
        <f>Tabla1[[#This Row],[PVP (SIN IVA)]]-(Tabla1[[#This Row],[PVP (SIN IVA)]]*0.4)</f>
        <v>29.432249999999996</v>
      </c>
      <c r="J1501" s="960" t="s">
        <v>6567</v>
      </c>
      <c r="K1501" s="951" t="str">
        <f>_xlfn.CONCAT(A1501,F1501,J1501,)</f>
        <v>4133200-Q0001Luz trasera derechaT1/T2</v>
      </c>
      <c r="L1501" s="951"/>
      <c r="M1501" s="955" t="s">
        <v>6554</v>
      </c>
    </row>
    <row r="1502" spans="1:13" ht="15" customHeight="1">
      <c r="A1502" s="957" t="s">
        <v>11613</v>
      </c>
      <c r="B1502" s="958" t="s">
        <v>11614</v>
      </c>
      <c r="C1502" s="959"/>
      <c r="D1502" s="959"/>
      <c r="E1502" s="951" t="s">
        <v>11615</v>
      </c>
      <c r="F1502" s="952" t="s">
        <v>11616</v>
      </c>
      <c r="G1502" s="953" t="s">
        <v>5712</v>
      </c>
      <c r="H1502" s="954">
        <v>49.053749999999994</v>
      </c>
      <c r="I1502" s="954">
        <f>Tabla1[[#This Row],[PVP (SIN IVA)]]-(Tabla1[[#This Row],[PVP (SIN IVA)]]*0.4)</f>
        <v>29.432249999999996</v>
      </c>
      <c r="J1502" s="960" t="s">
        <v>6567</v>
      </c>
      <c r="K1502" s="951" t="str">
        <f>_xlfn.CONCAT(A1502,F1502,J1502,)</f>
        <v>4133100-Q0001Luz trasera izquierdaT1/T2</v>
      </c>
      <c r="L1502" s="951"/>
      <c r="M1502" s="955" t="s">
        <v>6554</v>
      </c>
    </row>
    <row r="1503" spans="1:13" ht="15" customHeight="1">
      <c r="A1503" s="948" t="s">
        <v>11617</v>
      </c>
      <c r="B1503" s="949">
        <v>8435596608736</v>
      </c>
      <c r="C1503" s="950"/>
      <c r="D1503" s="950"/>
      <c r="E1503" s="951" t="s">
        <v>11618</v>
      </c>
      <c r="F1503" s="952" t="s">
        <v>11618</v>
      </c>
      <c r="G1503" s="953" t="s">
        <v>5712</v>
      </c>
      <c r="H1503" s="954">
        <v>6446.52</v>
      </c>
      <c r="I1503" s="954">
        <f>Tabla1[[#This Row],[PVP (SIN IVA)]]-(Tabla1[[#This Row],[PVP (SIN IVA)]]*0.4)</f>
        <v>3867.9120000000003</v>
      </c>
      <c r="J1503" s="951" t="s">
        <v>1936</v>
      </c>
      <c r="K1503" s="951" t="s">
        <v>11619</v>
      </c>
      <c r="L1503" s="951" t="s">
        <v>11619</v>
      </c>
      <c r="M1503" s="955" t="s">
        <v>6554</v>
      </c>
    </row>
    <row r="1504" spans="1:13" ht="15" customHeight="1">
      <c r="A1504" s="957" t="s">
        <v>11620</v>
      </c>
      <c r="B1504" s="958" t="s">
        <v>11621</v>
      </c>
      <c r="C1504" s="959"/>
      <c r="D1504" s="959"/>
      <c r="E1504" s="951" t="s">
        <v>11622</v>
      </c>
      <c r="F1504" s="952" t="s">
        <v>11623</v>
      </c>
      <c r="G1504" s="953" t="s">
        <v>6645</v>
      </c>
      <c r="H1504" s="954">
        <v>10.223500000000001</v>
      </c>
      <c r="I1504" s="954">
        <f>Tabla1[[#This Row],[PVP (SIN IVA)]]-(Tabla1[[#This Row],[PVP (SIN IVA)]]*0.4)</f>
        <v>6.134100000000001</v>
      </c>
      <c r="J1504" s="960" t="s">
        <v>6567</v>
      </c>
      <c r="K1504" s="951" t="str">
        <f>_xlfn.CONCAT(A1504,F1504,J1504,)</f>
        <v>3791020GD-Q0001Mando a distancia con llave plegableT1/T2</v>
      </c>
      <c r="L1504" s="951"/>
      <c r="M1504" s="955" t="s">
        <v>6554</v>
      </c>
    </row>
    <row r="1505" spans="1:13" ht="15" customHeight="1">
      <c r="A1505" s="961" t="s">
        <v>11624</v>
      </c>
      <c r="B1505" s="964" t="s">
        <v>11625</v>
      </c>
      <c r="C1505" s="962"/>
      <c r="D1505" s="959"/>
      <c r="E1505" s="951" t="s">
        <v>11626</v>
      </c>
      <c r="F1505" s="952" t="s">
        <v>11627</v>
      </c>
      <c r="G1505" s="953" t="s">
        <v>6586</v>
      </c>
      <c r="H1505" s="954">
        <v>0</v>
      </c>
      <c r="I1505" s="954">
        <f>Tabla1[[#This Row],[PVP (SIN IVA)]]-(Tabla1[[#This Row],[PVP (SIN IVA)]]*0.4)</f>
        <v>0</v>
      </c>
      <c r="J1505" s="951" t="s">
        <v>1933</v>
      </c>
      <c r="K1505" s="951" t="str">
        <f>_xlfn.CONCAT(A1505,F1505,J1505,)</f>
        <v>3421031-R10Manga acampanada de cobre 2023Light/Mini</v>
      </c>
      <c r="L1505" s="951" t="str">
        <f>CONCATENATE(Precios!$A1059,Precios!$E1059)</f>
        <v>5401734Z1-Q0001-DYSliding door lock access cover (Electrophorized)</v>
      </c>
      <c r="M1505" s="955" t="s">
        <v>6554</v>
      </c>
    </row>
    <row r="1506" spans="1:13" ht="15" customHeight="1">
      <c r="A1506" s="948" t="s">
        <v>11628</v>
      </c>
      <c r="B1506" s="949">
        <v>8435596625184</v>
      </c>
      <c r="C1506" s="950" t="s">
        <v>3294</v>
      </c>
      <c r="D1506" s="950"/>
      <c r="E1506" s="951" t="e">
        <v>#NAME?</v>
      </c>
      <c r="F1506" s="952" t="s">
        <v>11629</v>
      </c>
      <c r="G1506" s="953" t="s">
        <v>5712</v>
      </c>
      <c r="H1506" s="954">
        <v>14.525300220458554</v>
      </c>
      <c r="I1506" s="954">
        <f>Tabla1[[#This Row],[PVP (SIN IVA)]]-(Tabla1[[#This Row],[PVP (SIN IVA)]]*0.4)</f>
        <v>8.7151801322751332</v>
      </c>
      <c r="J1506" s="951" t="s">
        <v>1938</v>
      </c>
      <c r="K1506" s="951" t="s">
        <v>11630</v>
      </c>
      <c r="L1506" s="951" t="e">
        <v>#NAME?</v>
      </c>
      <c r="M1506" s="955" t="s">
        <v>6554</v>
      </c>
    </row>
    <row r="1507" spans="1:13" ht="15" customHeight="1">
      <c r="A1507" s="948" t="s">
        <v>11631</v>
      </c>
      <c r="B1507" s="949">
        <v>8435596623814</v>
      </c>
      <c r="C1507" s="950" t="s">
        <v>3518</v>
      </c>
      <c r="D1507" s="950"/>
      <c r="E1507" s="951" t="e">
        <v>#NAME?</v>
      </c>
      <c r="F1507" s="952" t="s">
        <v>11632</v>
      </c>
      <c r="G1507" s="953" t="s">
        <v>5713</v>
      </c>
      <c r="H1507" s="954">
        <v>6.4770000000000003</v>
      </c>
      <c r="I1507" s="954">
        <f>Tabla1[[#This Row],[PVP (SIN IVA)]]-(Tabla1[[#This Row],[PVP (SIN IVA)]]*0.4)</f>
        <v>3.8862000000000001</v>
      </c>
      <c r="J1507" s="951" t="s">
        <v>1938</v>
      </c>
      <c r="K1507" s="951" t="s">
        <v>11633</v>
      </c>
      <c r="L1507" s="951" t="e">
        <v>#NAME?</v>
      </c>
      <c r="M1507" s="955" t="s">
        <v>6554</v>
      </c>
    </row>
    <row r="1508" spans="1:13" ht="15" customHeight="1">
      <c r="A1508" s="948" t="s">
        <v>11634</v>
      </c>
      <c r="B1508" s="949">
        <v>8435596623807</v>
      </c>
      <c r="C1508" s="950" t="s">
        <v>3520</v>
      </c>
      <c r="D1508" s="950"/>
      <c r="E1508" s="951" t="e">
        <v>#NAME?</v>
      </c>
      <c r="F1508" s="952" t="s">
        <v>11635</v>
      </c>
      <c r="G1508" s="953" t="s">
        <v>5713</v>
      </c>
      <c r="H1508" s="954">
        <v>6.4770000000000003</v>
      </c>
      <c r="I1508" s="954">
        <f>Tabla1[[#This Row],[PVP (SIN IVA)]]-(Tabla1[[#This Row],[PVP (SIN IVA)]]*0.4)</f>
        <v>3.8862000000000001</v>
      </c>
      <c r="J1508" s="951" t="s">
        <v>1938</v>
      </c>
      <c r="K1508" s="951" t="s">
        <v>11636</v>
      </c>
      <c r="L1508" s="951" t="e">
        <v>#NAME?</v>
      </c>
      <c r="M1508" s="955" t="s">
        <v>6554</v>
      </c>
    </row>
    <row r="1509" spans="1:13" ht="15" customHeight="1">
      <c r="A1509" s="948" t="s">
        <v>11637</v>
      </c>
      <c r="B1509" s="949">
        <v>8435596613051</v>
      </c>
      <c r="C1509" s="950"/>
      <c r="D1509" s="950"/>
      <c r="E1509" s="951" t="s">
        <v>11638</v>
      </c>
      <c r="F1509" s="952" t="s">
        <v>11639</v>
      </c>
      <c r="G1509" s="953" t="s">
        <v>5712</v>
      </c>
      <c r="H1509" s="954">
        <v>22.161500000000004</v>
      </c>
      <c r="I1509" s="954">
        <f>Tabla1[[#This Row],[PVP (SIN IVA)]]-(Tabla1[[#This Row],[PVP (SIN IVA)]]*0.4)</f>
        <v>13.296900000000003</v>
      </c>
      <c r="J1509" s="951" t="s">
        <v>1936</v>
      </c>
      <c r="K1509" s="951" t="s">
        <v>11640</v>
      </c>
      <c r="L1509" s="951" t="s">
        <v>11641</v>
      </c>
      <c r="M1509" s="955" t="s">
        <v>6554</v>
      </c>
    </row>
    <row r="1510" spans="1:13" ht="15" customHeight="1">
      <c r="A1510" s="948" t="s">
        <v>11642</v>
      </c>
      <c r="B1510" s="949">
        <v>8435596613044</v>
      </c>
      <c r="C1510" s="950"/>
      <c r="D1510" s="950"/>
      <c r="E1510" s="951" t="s">
        <v>11638</v>
      </c>
      <c r="F1510" s="952" t="s">
        <v>11639</v>
      </c>
      <c r="G1510" s="953" t="s">
        <v>5712</v>
      </c>
      <c r="H1510" s="954">
        <v>11.1252</v>
      </c>
      <c r="I1510" s="954">
        <f>Tabla1[[#This Row],[PVP (SIN IVA)]]-(Tabla1[[#This Row],[PVP (SIN IVA)]]*0.4)</f>
        <v>6.6751199999999997</v>
      </c>
      <c r="J1510" s="951" t="s">
        <v>1936</v>
      </c>
      <c r="K1510" s="951" t="s">
        <v>11643</v>
      </c>
      <c r="L1510" s="951" t="s">
        <v>11644</v>
      </c>
      <c r="M1510" s="955" t="s">
        <v>6554</v>
      </c>
    </row>
    <row r="1511" spans="1:13" ht="15" customHeight="1">
      <c r="A1511" s="948" t="s">
        <v>11645</v>
      </c>
      <c r="B1511" s="949">
        <v>8435596613020</v>
      </c>
      <c r="C1511" s="950"/>
      <c r="D1511" s="950"/>
      <c r="E1511" s="951" t="s">
        <v>11646</v>
      </c>
      <c r="F1511" s="952" t="s">
        <v>11647</v>
      </c>
      <c r="G1511" s="953" t="s">
        <v>5712</v>
      </c>
      <c r="H1511" s="954">
        <v>11.811</v>
      </c>
      <c r="I1511" s="954">
        <f>Tabla1[[#This Row],[PVP (SIN IVA)]]-(Tabla1[[#This Row],[PVP (SIN IVA)]]*0.4)</f>
        <v>7.0865999999999998</v>
      </c>
      <c r="J1511" s="951" t="s">
        <v>1936</v>
      </c>
      <c r="K1511" s="951" t="s">
        <v>11648</v>
      </c>
      <c r="L1511" s="951" t="s">
        <v>11649</v>
      </c>
      <c r="M1511" s="955" t="s">
        <v>6554</v>
      </c>
    </row>
    <row r="1512" spans="1:13" ht="15" customHeight="1">
      <c r="A1512" s="948" t="s">
        <v>11650</v>
      </c>
      <c r="B1512" s="949">
        <v>8435596613037</v>
      </c>
      <c r="C1512" s="950"/>
      <c r="D1512" s="950"/>
      <c r="E1512" s="951" t="s">
        <v>11646</v>
      </c>
      <c r="F1512" s="952" t="s">
        <v>11647</v>
      </c>
      <c r="G1512" s="953" t="s">
        <v>5712</v>
      </c>
      <c r="H1512" s="954">
        <v>22.161500000000004</v>
      </c>
      <c r="I1512" s="954">
        <f>Tabla1[[#This Row],[PVP (SIN IVA)]]-(Tabla1[[#This Row],[PVP (SIN IVA)]]*0.4)</f>
        <v>13.296900000000003</v>
      </c>
      <c r="J1512" s="951" t="s">
        <v>1936</v>
      </c>
      <c r="K1512" s="951" t="s">
        <v>11651</v>
      </c>
      <c r="L1512" s="951" t="s">
        <v>11652</v>
      </c>
      <c r="M1512" s="955" t="s">
        <v>6554</v>
      </c>
    </row>
    <row r="1513" spans="1:13" ht="15" customHeight="1">
      <c r="A1513" s="957" t="s">
        <v>11653</v>
      </c>
      <c r="B1513" s="958" t="s">
        <v>11654</v>
      </c>
      <c r="C1513" s="959"/>
      <c r="D1513" s="959"/>
      <c r="E1513" s="951" t="s">
        <v>11655</v>
      </c>
      <c r="F1513" s="952" t="s">
        <v>11656</v>
      </c>
      <c r="G1513" s="953" t="s">
        <v>5713</v>
      </c>
      <c r="H1513" s="954">
        <v>20.22475</v>
      </c>
      <c r="I1513" s="954">
        <f>Tabla1[[#This Row],[PVP (SIN IVA)]]-(Tabla1[[#This Row],[PVP (SIN IVA)]]*0.4)</f>
        <v>12.13485</v>
      </c>
      <c r="J1513" s="960" t="s">
        <v>6567</v>
      </c>
      <c r="K1513" s="951" t="str">
        <f>_xlfn.CONCAT(A1513,F1513,J1513,)</f>
        <v>1303105-Q0001Manguera de entrada al radiadorT1/T2</v>
      </c>
      <c r="L1513" s="951"/>
      <c r="M1513" s="955" t="s">
        <v>6554</v>
      </c>
    </row>
    <row r="1514" spans="1:13" ht="15" customHeight="1">
      <c r="A1514" s="948" t="s">
        <v>11657</v>
      </c>
      <c r="B1514" s="949">
        <v>8435596613303</v>
      </c>
      <c r="C1514" s="950"/>
      <c r="D1514" s="950"/>
      <c r="E1514" s="951" t="s">
        <v>11658</v>
      </c>
      <c r="F1514" s="952" t="s">
        <v>11659</v>
      </c>
      <c r="G1514" s="953" t="s">
        <v>5713</v>
      </c>
      <c r="H1514" s="954">
        <v>8.8391999999999999</v>
      </c>
      <c r="I1514" s="954">
        <f>Tabla1[[#This Row],[PVP (SIN IVA)]]-(Tabla1[[#This Row],[PVP (SIN IVA)]]*0.4)</f>
        <v>5.3035199999999998</v>
      </c>
      <c r="J1514" s="951" t="s">
        <v>1936</v>
      </c>
      <c r="K1514" s="951" t="s">
        <v>11660</v>
      </c>
      <c r="L1514" s="951" t="s">
        <v>11661</v>
      </c>
      <c r="M1514" s="955" t="s">
        <v>6554</v>
      </c>
    </row>
    <row r="1515" spans="1:13" ht="15" customHeight="1">
      <c r="A1515" s="948" t="s">
        <v>4641</v>
      </c>
      <c r="B1515" s="949">
        <v>8435596614065</v>
      </c>
      <c r="C1515" s="950"/>
      <c r="D1515" s="950"/>
      <c r="E1515" s="951" t="s">
        <v>11658</v>
      </c>
      <c r="F1515" s="952" t="s">
        <v>11659</v>
      </c>
      <c r="G1515" s="953" t="s">
        <v>5713</v>
      </c>
      <c r="H1515" s="954">
        <v>6.0868508184000003</v>
      </c>
      <c r="I1515" s="954">
        <f>Tabla1[[#This Row],[PVP (SIN IVA)]]-(Tabla1[[#This Row],[PVP (SIN IVA)]]*0.4)</f>
        <v>3.6521104910400002</v>
      </c>
      <c r="J1515" s="951" t="s">
        <v>1936</v>
      </c>
      <c r="K1515" s="951" t="s">
        <v>11662</v>
      </c>
      <c r="L1515" s="951" t="s">
        <v>11663</v>
      </c>
      <c r="M1515" s="955" t="s">
        <v>6554</v>
      </c>
    </row>
    <row r="1516" spans="1:13" ht="15" customHeight="1">
      <c r="A1516" s="948" t="s">
        <v>11664</v>
      </c>
      <c r="B1516" s="949">
        <v>8435596614058</v>
      </c>
      <c r="C1516" s="950"/>
      <c r="D1516" s="950"/>
      <c r="E1516" s="951" t="s">
        <v>11658</v>
      </c>
      <c r="F1516" s="952" t="s">
        <v>11659</v>
      </c>
      <c r="G1516" s="953" t="s">
        <v>5713</v>
      </c>
      <c r="H1516" s="954">
        <v>3.81</v>
      </c>
      <c r="I1516" s="954">
        <f>Tabla1[[#This Row],[PVP (SIN IVA)]]-(Tabla1[[#This Row],[PVP (SIN IVA)]]*0.4)</f>
        <v>2.286</v>
      </c>
      <c r="J1516" s="951" t="s">
        <v>1936</v>
      </c>
      <c r="K1516" s="951" t="s">
        <v>11665</v>
      </c>
      <c r="L1516" s="951" t="s">
        <v>11666</v>
      </c>
      <c r="M1516" s="955" t="s">
        <v>6554</v>
      </c>
    </row>
    <row r="1517" spans="1:13" ht="15" customHeight="1">
      <c r="A1517" s="948" t="s">
        <v>11667</v>
      </c>
      <c r="B1517" s="949">
        <v>8435596613297</v>
      </c>
      <c r="C1517" s="950"/>
      <c r="D1517" s="950"/>
      <c r="E1517" s="951" t="s">
        <v>11668</v>
      </c>
      <c r="F1517" s="952" t="s">
        <v>11669</v>
      </c>
      <c r="G1517" s="953" t="s">
        <v>5713</v>
      </c>
      <c r="H1517" s="954">
        <v>8.8391999999999999</v>
      </c>
      <c r="I1517" s="954">
        <f>Tabla1[[#This Row],[PVP (SIN IVA)]]-(Tabla1[[#This Row],[PVP (SIN IVA)]]*0.4)</f>
        <v>5.3035199999999998</v>
      </c>
      <c r="J1517" s="951" t="s">
        <v>1936</v>
      </c>
      <c r="K1517" s="951" t="s">
        <v>11670</v>
      </c>
      <c r="L1517" s="951" t="s">
        <v>11671</v>
      </c>
      <c r="M1517" s="955" t="s">
        <v>6554</v>
      </c>
    </row>
    <row r="1518" spans="1:13" ht="15" customHeight="1">
      <c r="A1518" s="948" t="s">
        <v>4642</v>
      </c>
      <c r="B1518" s="949">
        <v>8435596614041</v>
      </c>
      <c r="C1518" s="950"/>
      <c r="D1518" s="950"/>
      <c r="E1518" s="951" t="s">
        <v>11668</v>
      </c>
      <c r="F1518" s="952" t="s">
        <v>11669</v>
      </c>
      <c r="G1518" s="953" t="s">
        <v>5713</v>
      </c>
      <c r="H1518" s="954">
        <v>6.9237928059300007</v>
      </c>
      <c r="I1518" s="954">
        <f>Tabla1[[#This Row],[PVP (SIN IVA)]]-(Tabla1[[#This Row],[PVP (SIN IVA)]]*0.4)</f>
        <v>4.1542756835579997</v>
      </c>
      <c r="J1518" s="951" t="s">
        <v>1936</v>
      </c>
      <c r="K1518" s="951" t="s">
        <v>11672</v>
      </c>
      <c r="L1518" s="951" t="s">
        <v>11673</v>
      </c>
      <c r="M1518" s="955" t="s">
        <v>6554</v>
      </c>
    </row>
    <row r="1519" spans="1:13" ht="15" customHeight="1">
      <c r="A1519" s="948" t="s">
        <v>11674</v>
      </c>
      <c r="B1519" s="949">
        <v>8435596614034</v>
      </c>
      <c r="C1519" s="950"/>
      <c r="D1519" s="950"/>
      <c r="E1519" s="951" t="s">
        <v>11668</v>
      </c>
      <c r="F1519" s="952" t="s">
        <v>11669</v>
      </c>
      <c r="G1519" s="953" t="s">
        <v>5713</v>
      </c>
      <c r="H1519" s="954">
        <v>3.81</v>
      </c>
      <c r="I1519" s="954">
        <f>Tabla1[[#This Row],[PVP (SIN IVA)]]-(Tabla1[[#This Row],[PVP (SIN IVA)]]*0.4)</f>
        <v>2.286</v>
      </c>
      <c r="J1519" s="951" t="s">
        <v>1936</v>
      </c>
      <c r="K1519" s="951" t="s">
        <v>11675</v>
      </c>
      <c r="L1519" s="951" t="s">
        <v>11676</v>
      </c>
      <c r="M1519" s="955" t="s">
        <v>6554</v>
      </c>
    </row>
    <row r="1520" spans="1:13" ht="15" customHeight="1">
      <c r="A1520" s="957" t="s">
        <v>11677</v>
      </c>
      <c r="B1520" s="958" t="s">
        <v>11678</v>
      </c>
      <c r="C1520" s="959"/>
      <c r="D1520" s="959"/>
      <c r="E1520" s="951" t="s">
        <v>11679</v>
      </c>
      <c r="F1520" s="952" t="s">
        <v>11680</v>
      </c>
      <c r="G1520" s="953" t="s">
        <v>5713</v>
      </c>
      <c r="H1520" s="954">
        <v>2.9210000000000003</v>
      </c>
      <c r="I1520" s="954">
        <f>Tabla1[[#This Row],[PVP (SIN IVA)]]-(Tabla1[[#This Row],[PVP (SIN IVA)]]*0.4)</f>
        <v>1.7526000000000002</v>
      </c>
      <c r="J1520" s="960" t="s">
        <v>6567</v>
      </c>
      <c r="K1520" s="951" t="str">
        <f>_xlfn.CONCAT(A1520,F1520,J1520,)</f>
        <v>1303106-Q0001Manguera de entrada de la bombaT1/T2</v>
      </c>
      <c r="L1520" s="951"/>
      <c r="M1520" s="955" t="s">
        <v>6554</v>
      </c>
    </row>
    <row r="1521" spans="1:13" ht="15" customHeight="1">
      <c r="A1521" s="957" t="s">
        <v>11681</v>
      </c>
      <c r="B1521" s="958" t="s">
        <v>11682</v>
      </c>
      <c r="C1521" s="959"/>
      <c r="D1521" s="959"/>
      <c r="E1521" s="951" t="s">
        <v>11683</v>
      </c>
      <c r="F1521" s="952" t="s">
        <v>11684</v>
      </c>
      <c r="G1521" s="953" t="s">
        <v>5713</v>
      </c>
      <c r="H1521" s="954">
        <v>8.3185000000000002</v>
      </c>
      <c r="I1521" s="954">
        <f>Tabla1[[#This Row],[PVP (SIN IVA)]]-(Tabla1[[#This Row],[PVP (SIN IVA)]]*0.4)</f>
        <v>4.9910999999999994</v>
      </c>
      <c r="J1521" s="960" t="s">
        <v>6567</v>
      </c>
      <c r="K1521" s="951" t="str">
        <f>_xlfn.CONCAT(A1521,F1521,J1521,)</f>
        <v>1303112A2-Q0004Manguera de entrada del motorT1/T2</v>
      </c>
      <c r="L1521" s="951"/>
      <c r="M1521" s="955" t="s">
        <v>6554</v>
      </c>
    </row>
    <row r="1522" spans="1:13" ht="15" customHeight="1">
      <c r="A1522" s="957" t="s">
        <v>11685</v>
      </c>
      <c r="B1522" s="958" t="s">
        <v>11686</v>
      </c>
      <c r="C1522" s="959"/>
      <c r="D1522" s="959"/>
      <c r="E1522" s="951" t="s">
        <v>11687</v>
      </c>
      <c r="F1522" s="952" t="s">
        <v>11688</v>
      </c>
      <c r="G1522" s="953" t="s">
        <v>5713</v>
      </c>
      <c r="H1522" s="954">
        <v>13.239749999999999</v>
      </c>
      <c r="I1522" s="954">
        <f>Tabla1[[#This Row],[PVP (SIN IVA)]]-(Tabla1[[#This Row],[PVP (SIN IVA)]]*0.4)</f>
        <v>7.9438499999999994</v>
      </c>
      <c r="J1522" s="960" t="s">
        <v>6567</v>
      </c>
      <c r="K1522" s="951" t="str">
        <f>_xlfn.CONCAT(A1522,F1522,J1522,)</f>
        <v>1303109-Q0004Manguera de entrada tres en unoT1/T2</v>
      </c>
      <c r="L1522" s="951"/>
      <c r="M1522" s="955" t="s">
        <v>6554</v>
      </c>
    </row>
    <row r="1523" spans="1:13" ht="15" customHeight="1">
      <c r="A1523" s="948" t="s">
        <v>4619</v>
      </c>
      <c r="B1523" s="949">
        <v>8435596613167</v>
      </c>
      <c r="C1523" s="950"/>
      <c r="D1523" s="950"/>
      <c r="E1523" s="951" t="s">
        <v>11689</v>
      </c>
      <c r="F1523" s="952" t="s">
        <v>11690</v>
      </c>
      <c r="G1523" s="953" t="s">
        <v>5713</v>
      </c>
      <c r="H1523" s="954">
        <v>22.825690569000002</v>
      </c>
      <c r="I1523" s="954">
        <f>Tabla1[[#This Row],[PVP (SIN IVA)]]-(Tabla1[[#This Row],[PVP (SIN IVA)]]*0.4)</f>
        <v>13.695414341400001</v>
      </c>
      <c r="J1523" s="951" t="s">
        <v>1936</v>
      </c>
      <c r="K1523" s="951" t="s">
        <v>11691</v>
      </c>
      <c r="L1523" s="951" t="s">
        <v>11692</v>
      </c>
      <c r="M1523" s="955" t="s">
        <v>6554</v>
      </c>
    </row>
    <row r="1524" spans="1:13" ht="15" customHeight="1">
      <c r="A1524" s="948" t="s">
        <v>11693</v>
      </c>
      <c r="B1524" s="949">
        <v>8435596613150</v>
      </c>
      <c r="C1524" s="950"/>
      <c r="D1524" s="950"/>
      <c r="E1524" s="951" t="s">
        <v>11689</v>
      </c>
      <c r="F1524" s="952" t="s">
        <v>11690</v>
      </c>
      <c r="G1524" s="953" t="s">
        <v>5713</v>
      </c>
      <c r="H1524" s="954">
        <v>7.5818999999999992</v>
      </c>
      <c r="I1524" s="954">
        <f>Tabla1[[#This Row],[PVP (SIN IVA)]]-(Tabla1[[#This Row],[PVP (SIN IVA)]]*0.4)</f>
        <v>4.5491399999999995</v>
      </c>
      <c r="J1524" s="951" t="s">
        <v>1936</v>
      </c>
      <c r="K1524" s="951" t="s">
        <v>11694</v>
      </c>
      <c r="L1524" s="951" t="s">
        <v>11695</v>
      </c>
      <c r="M1524" s="955" t="s">
        <v>6554</v>
      </c>
    </row>
    <row r="1525" spans="1:13" ht="15" customHeight="1">
      <c r="A1525" s="948" t="s">
        <v>4614</v>
      </c>
      <c r="B1525" s="949">
        <v>8435596613716</v>
      </c>
      <c r="C1525" s="950"/>
      <c r="D1525" s="950"/>
      <c r="E1525" s="951" t="s">
        <v>11696</v>
      </c>
      <c r="F1525" s="952" t="s">
        <v>11697</v>
      </c>
      <c r="G1525" s="953" t="s">
        <v>5713</v>
      </c>
      <c r="H1525" s="954">
        <v>8.21724860484</v>
      </c>
      <c r="I1525" s="954">
        <f>Tabla1[[#This Row],[PVP (SIN IVA)]]-(Tabla1[[#This Row],[PVP (SIN IVA)]]*0.4)</f>
        <v>4.9303491629039993</v>
      </c>
      <c r="J1525" s="951" t="s">
        <v>1936</v>
      </c>
      <c r="K1525" s="951" t="s">
        <v>11698</v>
      </c>
      <c r="L1525" s="951" t="s">
        <v>11699</v>
      </c>
      <c r="M1525" s="955" t="s">
        <v>6554</v>
      </c>
    </row>
    <row r="1526" spans="1:13" ht="15" customHeight="1">
      <c r="A1526" s="948" t="s">
        <v>4432</v>
      </c>
      <c r="B1526" s="949">
        <v>8435596614188</v>
      </c>
      <c r="C1526" s="950"/>
      <c r="D1526" s="950"/>
      <c r="E1526" s="951" t="s">
        <v>11700</v>
      </c>
      <c r="F1526" s="952" t="s">
        <v>11701</v>
      </c>
      <c r="G1526" s="953" t="s">
        <v>5713</v>
      </c>
      <c r="H1526" s="954">
        <v>6.4482575857425006</v>
      </c>
      <c r="I1526" s="954">
        <f>Tabla1[[#This Row],[PVP (SIN IVA)]]-(Tabla1[[#This Row],[PVP (SIN IVA)]]*0.4)</f>
        <v>3.8689545514455004</v>
      </c>
      <c r="J1526" s="951" t="s">
        <v>1936</v>
      </c>
      <c r="K1526" s="951" t="s">
        <v>11702</v>
      </c>
      <c r="L1526" s="951" t="s">
        <v>11703</v>
      </c>
      <c r="M1526" s="955" t="s">
        <v>6554</v>
      </c>
    </row>
    <row r="1527" spans="1:13" ht="15" customHeight="1">
      <c r="A1527" s="948" t="s">
        <v>4434</v>
      </c>
      <c r="B1527" s="949">
        <v>8435596613266</v>
      </c>
      <c r="C1527" s="950"/>
      <c r="D1527" s="950"/>
      <c r="E1527" s="951" t="s">
        <v>11704</v>
      </c>
      <c r="F1527" s="952" t="s">
        <v>11705</v>
      </c>
      <c r="G1527" s="953" t="s">
        <v>5712</v>
      </c>
      <c r="H1527" s="954">
        <v>21.494191952474999</v>
      </c>
      <c r="I1527" s="954">
        <f>Tabla1[[#This Row],[PVP (SIN IVA)]]-(Tabla1[[#This Row],[PVP (SIN IVA)]]*0.4)</f>
        <v>12.896515171484999</v>
      </c>
      <c r="J1527" s="951" t="s">
        <v>1936</v>
      </c>
      <c r="K1527" s="951" t="s">
        <v>11706</v>
      </c>
      <c r="L1527" s="951" t="s">
        <v>11707</v>
      </c>
      <c r="M1527" s="955" t="s">
        <v>6554</v>
      </c>
    </row>
    <row r="1528" spans="1:13" ht="15" customHeight="1">
      <c r="A1528" s="948" t="s">
        <v>2357</v>
      </c>
      <c r="B1528" s="949">
        <v>8435596605810</v>
      </c>
      <c r="C1528" s="950"/>
      <c r="D1528" s="950"/>
      <c r="E1528" s="951" t="s">
        <v>2356</v>
      </c>
      <c r="F1528" s="952" t="s">
        <v>11708</v>
      </c>
      <c r="G1528" s="953" t="s">
        <v>5713</v>
      </c>
      <c r="H1528" s="954">
        <v>1.1107978777233249</v>
      </c>
      <c r="I1528" s="954">
        <f>Tabla1[[#This Row],[PVP (SIN IVA)]]-(Tabla1[[#This Row],[PVP (SIN IVA)]]*0.4)</f>
        <v>0.66647872663399488</v>
      </c>
      <c r="J1528" s="951" t="s">
        <v>6589</v>
      </c>
      <c r="K1528" s="951" t="s">
        <v>11709</v>
      </c>
      <c r="L1528" s="951" t="s">
        <v>11710</v>
      </c>
      <c r="M1528" s="955" t="s">
        <v>6554</v>
      </c>
    </row>
    <row r="1529" spans="1:13" ht="15" customHeight="1">
      <c r="A1529" s="948" t="s">
        <v>5532</v>
      </c>
      <c r="B1529" s="949">
        <v>8435596625733</v>
      </c>
      <c r="C1529" s="950"/>
      <c r="D1529" s="950"/>
      <c r="E1529" s="951" t="s">
        <v>11711</v>
      </c>
      <c r="F1529" s="952" t="s">
        <v>11712</v>
      </c>
      <c r="G1529" s="953" t="s">
        <v>5713</v>
      </c>
      <c r="H1529" s="954">
        <v>0</v>
      </c>
      <c r="I1529" s="954">
        <f>Tabla1[[#This Row],[PVP (SIN IVA)]]-(Tabla1[[#This Row],[PVP (SIN IVA)]]*0.4)</f>
        <v>0</v>
      </c>
      <c r="J1529" s="951" t="s">
        <v>1936</v>
      </c>
      <c r="K1529" s="951" t="s">
        <v>11713</v>
      </c>
      <c r="L1529" s="951" t="s">
        <v>11714</v>
      </c>
      <c r="M1529" s="955" t="s">
        <v>6554</v>
      </c>
    </row>
    <row r="1530" spans="1:13" ht="15" customHeight="1">
      <c r="A1530" s="948" t="s">
        <v>11715</v>
      </c>
      <c r="B1530" s="949">
        <v>8435596626167</v>
      </c>
      <c r="C1530" s="950"/>
      <c r="D1530" s="950"/>
      <c r="E1530" s="951" t="s">
        <v>11716</v>
      </c>
      <c r="F1530" s="952" t="s">
        <v>11717</v>
      </c>
      <c r="G1530" s="953" t="s">
        <v>5713</v>
      </c>
      <c r="H1530" s="954">
        <v>8.0327500000000001</v>
      </c>
      <c r="I1530" s="954">
        <f>Tabla1[[#This Row],[PVP (SIN IVA)]]-(Tabla1[[#This Row],[PVP (SIN IVA)]]*0.4)</f>
        <v>4.8196499999999993</v>
      </c>
      <c r="J1530" s="951" t="s">
        <v>1936</v>
      </c>
      <c r="K1530" s="951" t="s">
        <v>11718</v>
      </c>
      <c r="L1530" s="951" t="s">
        <v>11719</v>
      </c>
      <c r="M1530" s="955" t="s">
        <v>6554</v>
      </c>
    </row>
    <row r="1531" spans="1:13" ht="15" customHeight="1">
      <c r="A1531" s="948" t="s">
        <v>11720</v>
      </c>
      <c r="B1531" s="949">
        <v>8435596612702</v>
      </c>
      <c r="C1531" s="950"/>
      <c r="D1531" s="950"/>
      <c r="E1531" s="951" t="s">
        <v>11721</v>
      </c>
      <c r="F1531" s="952" t="s">
        <v>11722</v>
      </c>
      <c r="G1531" s="953" t="s">
        <v>5713</v>
      </c>
      <c r="H1531" s="954">
        <v>13.982700000000001</v>
      </c>
      <c r="I1531" s="954">
        <f>Tabla1[[#This Row],[PVP (SIN IVA)]]-(Tabla1[[#This Row],[PVP (SIN IVA)]]*0.4)</f>
        <v>8.3896200000000007</v>
      </c>
      <c r="J1531" s="951" t="s">
        <v>1936</v>
      </c>
      <c r="K1531" s="951" t="s">
        <v>11723</v>
      </c>
      <c r="L1531" s="951" t="s">
        <v>11724</v>
      </c>
      <c r="M1531" s="955" t="s">
        <v>6554</v>
      </c>
    </row>
    <row r="1532" spans="1:13" ht="15" customHeight="1">
      <c r="A1532" s="948" t="s">
        <v>11725</v>
      </c>
      <c r="B1532" s="949">
        <v>8435596612696</v>
      </c>
      <c r="C1532" s="950"/>
      <c r="D1532" s="950"/>
      <c r="E1532" s="951" t="s">
        <v>11726</v>
      </c>
      <c r="F1532" s="952" t="s">
        <v>11727</v>
      </c>
      <c r="G1532" s="953" t="s">
        <v>5713</v>
      </c>
      <c r="H1532" s="954">
        <v>13.982700000000001</v>
      </c>
      <c r="I1532" s="954">
        <f>Tabla1[[#This Row],[PVP (SIN IVA)]]-(Tabla1[[#This Row],[PVP (SIN IVA)]]*0.4)</f>
        <v>8.3896200000000007</v>
      </c>
      <c r="J1532" s="951" t="s">
        <v>1936</v>
      </c>
      <c r="K1532" s="951" t="s">
        <v>11728</v>
      </c>
      <c r="L1532" s="951" t="s">
        <v>11729</v>
      </c>
      <c r="M1532" s="955" t="s">
        <v>6554</v>
      </c>
    </row>
    <row r="1533" spans="1:13" ht="15" customHeight="1">
      <c r="A1533" s="957" t="s">
        <v>11730</v>
      </c>
      <c r="B1533" s="958" t="s">
        <v>11731</v>
      </c>
      <c r="C1533" s="959"/>
      <c r="D1533" s="959"/>
      <c r="E1533" s="951" t="s">
        <v>11732</v>
      </c>
      <c r="F1533" s="952" t="s">
        <v>11733</v>
      </c>
      <c r="G1533" s="953" t="s">
        <v>5713</v>
      </c>
      <c r="H1533" s="954">
        <v>14.731999999999999</v>
      </c>
      <c r="I1533" s="954">
        <f>Tabla1[[#This Row],[PVP (SIN IVA)]]-(Tabla1[[#This Row],[PVP (SIN IVA)]]*0.4)</f>
        <v>8.8391999999999982</v>
      </c>
      <c r="J1533" s="960" t="s">
        <v>6567</v>
      </c>
      <c r="K1533" s="951" t="str">
        <f t="shared" ref="K1533:K1538" si="15">_xlfn.CONCAT(A1533,F1533,J1533,)</f>
        <v>1303107-Q0001Manguera de salida de la bombaT1/T2</v>
      </c>
      <c r="L1533" s="951"/>
      <c r="M1533" s="955" t="s">
        <v>6554</v>
      </c>
    </row>
    <row r="1534" spans="1:13" ht="15" customHeight="1">
      <c r="A1534" s="957" t="s">
        <v>11734</v>
      </c>
      <c r="B1534" s="958" t="s">
        <v>11735</v>
      </c>
      <c r="C1534" s="959"/>
      <c r="D1534" s="959"/>
      <c r="E1534" s="951" t="s">
        <v>11736</v>
      </c>
      <c r="F1534" s="952" t="s">
        <v>11737</v>
      </c>
      <c r="G1534" s="953" t="s">
        <v>5713</v>
      </c>
      <c r="H1534" s="954">
        <v>0.92074999999999996</v>
      </c>
      <c r="I1534" s="954">
        <f>Tabla1[[#This Row],[PVP (SIN IVA)]]-(Tabla1[[#This Row],[PVP (SIN IVA)]]*0.4)</f>
        <v>0.55244999999999989</v>
      </c>
      <c r="J1534" s="960" t="s">
        <v>6567</v>
      </c>
      <c r="K1534" s="951" t="str">
        <f t="shared" si="15"/>
        <v>1303113-Q0001Manguera de salida del depósito de expansión.T1/T2</v>
      </c>
      <c r="L1534" s="951"/>
      <c r="M1534" s="955" t="s">
        <v>6554</v>
      </c>
    </row>
    <row r="1535" spans="1:13" ht="15" customHeight="1">
      <c r="A1535" s="957" t="s">
        <v>11738</v>
      </c>
      <c r="B1535" s="958" t="s">
        <v>11739</v>
      </c>
      <c r="C1535" s="959"/>
      <c r="D1535" s="959"/>
      <c r="E1535" s="951" t="s">
        <v>11740</v>
      </c>
      <c r="F1535" s="952" t="s">
        <v>11741</v>
      </c>
      <c r="G1535" s="953" t="s">
        <v>5713</v>
      </c>
      <c r="H1535" s="954">
        <v>14.12875</v>
      </c>
      <c r="I1535" s="954">
        <f>Tabla1[[#This Row],[PVP (SIN IVA)]]-(Tabla1[[#This Row],[PVP (SIN IVA)]]*0.4)</f>
        <v>8.4772499999999997</v>
      </c>
      <c r="J1535" s="960" t="s">
        <v>6629</v>
      </c>
      <c r="K1535" s="951" t="str">
        <f t="shared" si="15"/>
        <v>1303101A2-Q0004Manguera de salida del motorT1</v>
      </c>
      <c r="L1535" s="951"/>
      <c r="M1535" s="955" t="s">
        <v>6554</v>
      </c>
    </row>
    <row r="1536" spans="1:13" ht="15" customHeight="1">
      <c r="A1536" s="957" t="s">
        <v>11742</v>
      </c>
      <c r="B1536" s="958" t="s">
        <v>11743</v>
      </c>
      <c r="C1536" s="959"/>
      <c r="D1536" s="959"/>
      <c r="E1536" s="951" t="s">
        <v>11744</v>
      </c>
      <c r="F1536" s="952" t="s">
        <v>11745</v>
      </c>
      <c r="G1536" s="953" t="s">
        <v>5713</v>
      </c>
      <c r="H1536" s="954">
        <v>25.844500000000004</v>
      </c>
      <c r="I1536" s="954">
        <f>Tabla1[[#This Row],[PVP (SIN IVA)]]-(Tabla1[[#This Row],[PVP (SIN IVA)]]*0.4)</f>
        <v>15.506700000000002</v>
      </c>
      <c r="J1536" s="960" t="s">
        <v>6629</v>
      </c>
      <c r="K1536" s="951" t="str">
        <f t="shared" si="15"/>
        <v>1303111-Q0004Manguera de salida tres en unoT1</v>
      </c>
      <c r="L1536" s="951"/>
      <c r="M1536" s="955" t="s">
        <v>6554</v>
      </c>
    </row>
    <row r="1537" spans="1:13" ht="15" customHeight="1">
      <c r="A1537" s="957" t="s">
        <v>11746</v>
      </c>
      <c r="B1537" s="958" t="s">
        <v>11747</v>
      </c>
      <c r="C1537" s="959"/>
      <c r="D1537" s="959"/>
      <c r="E1537" s="951" t="s">
        <v>11748</v>
      </c>
      <c r="F1537" s="952" t="s">
        <v>11749</v>
      </c>
      <c r="G1537" s="953" t="s">
        <v>5713</v>
      </c>
      <c r="H1537" s="954">
        <v>10.953749999999999</v>
      </c>
      <c r="I1537" s="954">
        <f>Tabla1[[#This Row],[PVP (SIN IVA)]]-(Tabla1[[#This Row],[PVP (SIN IVA)]]*0.4)</f>
        <v>6.5722499999999995</v>
      </c>
      <c r="J1537" s="960" t="s">
        <v>6567</v>
      </c>
      <c r="K1537" s="951" t="str">
        <f t="shared" si="15"/>
        <v>3540021-Q0006Manguera de vacío (de la bomba de vacío al tanque de vacío)T1/T2</v>
      </c>
      <c r="L1537" s="951"/>
      <c r="M1537" s="955" t="s">
        <v>6554</v>
      </c>
    </row>
    <row r="1538" spans="1:13" ht="15" customHeight="1">
      <c r="A1538" s="957" t="s">
        <v>11750</v>
      </c>
      <c r="B1538" s="958" t="s">
        <v>11751</v>
      </c>
      <c r="C1538" s="959"/>
      <c r="D1538" s="959"/>
      <c r="E1538" s="951" t="s">
        <v>11752</v>
      </c>
      <c r="F1538" s="952" t="s">
        <v>11753</v>
      </c>
      <c r="G1538" s="953" t="s">
        <v>5713</v>
      </c>
      <c r="H1538" s="954">
        <v>8.2232500000000002</v>
      </c>
      <c r="I1538" s="954">
        <f>Tabla1[[#This Row],[PVP (SIN IVA)]]-(Tabla1[[#This Row],[PVP (SIN IVA)]]*0.4)</f>
        <v>4.9339499999999994</v>
      </c>
      <c r="J1538" s="960" t="s">
        <v>6567</v>
      </c>
      <c r="K1538" s="951" t="str">
        <f t="shared" si="15"/>
        <v>3540022-Q0006Manguera de vacío (desde el tanque de vacío hasta el reforzador de vacío)T1/T2</v>
      </c>
      <c r="L1538" s="951"/>
      <c r="M1538" s="955" t="s">
        <v>6554</v>
      </c>
    </row>
    <row r="1539" spans="1:13" ht="15" customHeight="1">
      <c r="A1539" s="948" t="s">
        <v>11754</v>
      </c>
      <c r="B1539" s="949">
        <v>8435596613532</v>
      </c>
      <c r="C1539" s="950"/>
      <c r="D1539" s="950"/>
      <c r="E1539" s="951" t="s">
        <v>11755</v>
      </c>
      <c r="F1539" s="952" t="s">
        <v>11756</v>
      </c>
      <c r="G1539" s="953" t="s">
        <v>5713</v>
      </c>
      <c r="H1539" s="954">
        <v>7.62</v>
      </c>
      <c r="I1539" s="954">
        <f>Tabla1[[#This Row],[PVP (SIN IVA)]]-(Tabla1[[#This Row],[PVP (SIN IVA)]]*0.4)</f>
        <v>4.5720000000000001</v>
      </c>
      <c r="J1539" s="951" t="s">
        <v>1936</v>
      </c>
      <c r="K1539" s="951" t="s">
        <v>11757</v>
      </c>
      <c r="L1539" s="951" t="s">
        <v>11758</v>
      </c>
      <c r="M1539" s="955" t="s">
        <v>6554</v>
      </c>
    </row>
    <row r="1540" spans="1:13" ht="15" customHeight="1">
      <c r="A1540" s="948" t="s">
        <v>11759</v>
      </c>
      <c r="B1540" s="949">
        <v>8435596613525</v>
      </c>
      <c r="C1540" s="950"/>
      <c r="D1540" s="950"/>
      <c r="E1540" s="951" t="s">
        <v>11760</v>
      </c>
      <c r="F1540" s="952" t="s">
        <v>11761</v>
      </c>
      <c r="G1540" s="953" t="s">
        <v>5713</v>
      </c>
      <c r="H1540" s="954">
        <v>7.62</v>
      </c>
      <c r="I1540" s="954">
        <f>Tabla1[[#This Row],[PVP (SIN IVA)]]-(Tabla1[[#This Row],[PVP (SIN IVA)]]*0.4)</f>
        <v>4.5720000000000001</v>
      </c>
      <c r="J1540" s="951" t="s">
        <v>1936</v>
      </c>
      <c r="K1540" s="951" t="s">
        <v>11762</v>
      </c>
      <c r="L1540" s="951" t="s">
        <v>11763</v>
      </c>
      <c r="M1540" s="955" t="s">
        <v>6554</v>
      </c>
    </row>
    <row r="1541" spans="1:13" ht="15" customHeight="1">
      <c r="A1541" s="948" t="s">
        <v>11764</v>
      </c>
      <c r="B1541" s="949">
        <v>8435596613518</v>
      </c>
      <c r="C1541" s="950"/>
      <c r="D1541" s="950"/>
      <c r="E1541" s="951" t="s">
        <v>11765</v>
      </c>
      <c r="F1541" s="952" t="s">
        <v>11766</v>
      </c>
      <c r="G1541" s="953" t="s">
        <v>5713</v>
      </c>
      <c r="H1541" s="954">
        <v>7.62</v>
      </c>
      <c r="I1541" s="954">
        <f>Tabla1[[#This Row],[PVP (SIN IVA)]]-(Tabla1[[#This Row],[PVP (SIN IVA)]]*0.4)</f>
        <v>4.5720000000000001</v>
      </c>
      <c r="J1541" s="951" t="s">
        <v>1936</v>
      </c>
      <c r="K1541" s="951" t="s">
        <v>11767</v>
      </c>
      <c r="L1541" s="951" t="s">
        <v>11768</v>
      </c>
      <c r="M1541" s="955" t="s">
        <v>6554</v>
      </c>
    </row>
    <row r="1542" spans="1:13" ht="15" customHeight="1">
      <c r="A1542" s="948" t="s">
        <v>4620</v>
      </c>
      <c r="B1542" s="949">
        <v>8435596613143</v>
      </c>
      <c r="C1542" s="950"/>
      <c r="D1542" s="950"/>
      <c r="E1542" s="951" t="s">
        <v>11769</v>
      </c>
      <c r="F1542" s="952" t="s">
        <v>11770</v>
      </c>
      <c r="G1542" s="953" t="s">
        <v>5713</v>
      </c>
      <c r="H1542" s="954">
        <v>22.825690569000002</v>
      </c>
      <c r="I1542" s="954">
        <f>Tabla1[[#This Row],[PVP (SIN IVA)]]-(Tabla1[[#This Row],[PVP (SIN IVA)]]*0.4)</f>
        <v>13.695414341400001</v>
      </c>
      <c r="J1542" s="951" t="s">
        <v>1936</v>
      </c>
      <c r="K1542" s="951" t="s">
        <v>11771</v>
      </c>
      <c r="L1542" s="951" t="s">
        <v>11772</v>
      </c>
      <c r="M1542" s="955" t="s">
        <v>6554</v>
      </c>
    </row>
    <row r="1543" spans="1:13" ht="15" customHeight="1">
      <c r="A1543" s="948" t="s">
        <v>11773</v>
      </c>
      <c r="B1543" s="949">
        <v>8435596613334</v>
      </c>
      <c r="C1543" s="950"/>
      <c r="D1543" s="950"/>
      <c r="E1543" s="951" t="s">
        <v>11769</v>
      </c>
      <c r="F1543" s="952" t="s">
        <v>11770</v>
      </c>
      <c r="G1543" s="953" t="s">
        <v>5713</v>
      </c>
      <c r="H1543" s="954">
        <v>8.7629999999999999</v>
      </c>
      <c r="I1543" s="954">
        <f>Tabla1[[#This Row],[PVP (SIN IVA)]]-(Tabla1[[#This Row],[PVP (SIN IVA)]]*0.4)</f>
        <v>5.2577999999999996</v>
      </c>
      <c r="J1543" s="951" t="s">
        <v>1936</v>
      </c>
      <c r="K1543" s="951" t="s">
        <v>11774</v>
      </c>
      <c r="L1543" s="951" t="s">
        <v>11775</v>
      </c>
      <c r="M1543" s="955" t="s">
        <v>6554</v>
      </c>
    </row>
    <row r="1544" spans="1:13" ht="15" customHeight="1">
      <c r="A1544" s="948" t="s">
        <v>2746</v>
      </c>
      <c r="B1544" s="949">
        <v>8435596603854</v>
      </c>
      <c r="C1544" s="950"/>
      <c r="D1544" s="950"/>
      <c r="E1544" s="951" t="s">
        <v>2745</v>
      </c>
      <c r="F1544" s="952" t="s">
        <v>11776</v>
      </c>
      <c r="G1544" s="953" t="s">
        <v>5713</v>
      </c>
      <c r="H1544" s="954">
        <v>7.2293663529513887</v>
      </c>
      <c r="I1544" s="954">
        <f>Tabla1[[#This Row],[PVP (SIN IVA)]]-(Tabla1[[#This Row],[PVP (SIN IVA)]]*0.4)</f>
        <v>4.3376198117708329</v>
      </c>
      <c r="J1544" s="951" t="s">
        <v>6589</v>
      </c>
      <c r="K1544" s="951" t="s">
        <v>11777</v>
      </c>
      <c r="L1544" s="951" t="s">
        <v>11778</v>
      </c>
      <c r="M1544" s="955" t="s">
        <v>6554</v>
      </c>
    </row>
    <row r="1545" spans="1:13" ht="15" customHeight="1">
      <c r="A1545" s="948" t="s">
        <v>2738</v>
      </c>
      <c r="B1545" s="949">
        <v>8435596603892</v>
      </c>
      <c r="C1545" s="950"/>
      <c r="D1545" s="950"/>
      <c r="E1545" s="951" t="s">
        <v>2737</v>
      </c>
      <c r="F1545" s="952" t="s">
        <v>11779</v>
      </c>
      <c r="G1545" s="953" t="s">
        <v>5713</v>
      </c>
      <c r="H1545" s="954">
        <v>9.253588931777756</v>
      </c>
      <c r="I1545" s="954">
        <f>Tabla1[[#This Row],[PVP (SIN IVA)]]-(Tabla1[[#This Row],[PVP (SIN IVA)]]*0.4)</f>
        <v>5.5521533590666534</v>
      </c>
      <c r="J1545" s="951" t="s">
        <v>6589</v>
      </c>
      <c r="K1545" s="951" t="s">
        <v>11780</v>
      </c>
      <c r="L1545" s="951" t="s">
        <v>11781</v>
      </c>
      <c r="M1545" s="955" t="s">
        <v>6554</v>
      </c>
    </row>
    <row r="1546" spans="1:13" ht="15" customHeight="1">
      <c r="A1546" s="948" t="s">
        <v>2744</v>
      </c>
      <c r="B1546" s="949">
        <v>8435596603861</v>
      </c>
      <c r="C1546" s="950"/>
      <c r="D1546" s="950"/>
      <c r="E1546" s="951" t="s">
        <v>2743</v>
      </c>
      <c r="F1546" s="952" t="s">
        <v>11782</v>
      </c>
      <c r="G1546" s="953" t="s">
        <v>5713</v>
      </c>
      <c r="H1546" s="954">
        <v>2.0242225788263872</v>
      </c>
      <c r="I1546" s="954">
        <f>Tabla1[[#This Row],[PVP (SIN IVA)]]-(Tabla1[[#This Row],[PVP (SIN IVA)]]*0.4)</f>
        <v>1.2145335472958323</v>
      </c>
      <c r="J1546" s="951" t="s">
        <v>6589</v>
      </c>
      <c r="K1546" s="951" t="s">
        <v>11783</v>
      </c>
      <c r="L1546" s="951" t="s">
        <v>11784</v>
      </c>
      <c r="M1546" s="955" t="s">
        <v>6554</v>
      </c>
    </row>
    <row r="1547" spans="1:13" ht="15" customHeight="1">
      <c r="A1547" s="948" t="s">
        <v>2764</v>
      </c>
      <c r="B1547" s="949">
        <v>8435596603779</v>
      </c>
      <c r="C1547" s="950"/>
      <c r="D1547" s="950"/>
      <c r="E1547" s="951" t="s">
        <v>2763</v>
      </c>
      <c r="F1547" s="952" t="s">
        <v>11785</v>
      </c>
      <c r="G1547" s="953" t="s">
        <v>5713</v>
      </c>
      <c r="H1547" s="954">
        <v>14.458732705902777</v>
      </c>
      <c r="I1547" s="954">
        <f>Tabla1[[#This Row],[PVP (SIN IVA)]]-(Tabla1[[#This Row],[PVP (SIN IVA)]]*0.4)</f>
        <v>8.6752396235416658</v>
      </c>
      <c r="J1547" s="951" t="s">
        <v>6702</v>
      </c>
      <c r="K1547" s="951" t="s">
        <v>11786</v>
      </c>
      <c r="L1547" s="951" t="s">
        <v>11787</v>
      </c>
      <c r="M1547" s="955" t="s">
        <v>6554</v>
      </c>
    </row>
    <row r="1548" spans="1:13" ht="15" customHeight="1">
      <c r="A1548" s="948" t="s">
        <v>2793</v>
      </c>
      <c r="B1548" s="949">
        <v>8435596603663</v>
      </c>
      <c r="C1548" s="950"/>
      <c r="D1548" s="950"/>
      <c r="E1548" s="951" t="s">
        <v>2792</v>
      </c>
      <c r="F1548" s="952" t="s">
        <v>5148</v>
      </c>
      <c r="G1548" s="953" t="s">
        <v>5712</v>
      </c>
      <c r="H1548" s="954">
        <v>1.9278310274537003</v>
      </c>
      <c r="I1548" s="954">
        <f>Tabla1[[#This Row],[PVP (SIN IVA)]]-(Tabla1[[#This Row],[PVP (SIN IVA)]]*0.4)</f>
        <v>1.1566986164722202</v>
      </c>
      <c r="J1548" s="951" t="s">
        <v>11788</v>
      </c>
      <c r="K1548" s="951" t="s">
        <v>11789</v>
      </c>
      <c r="L1548" s="951" t="s">
        <v>11790</v>
      </c>
      <c r="M1548" s="955" t="s">
        <v>6554</v>
      </c>
    </row>
    <row r="1549" spans="1:13" ht="15" customHeight="1">
      <c r="A1549" s="957" t="s">
        <v>11791</v>
      </c>
      <c r="B1549" s="958" t="s">
        <v>11792</v>
      </c>
      <c r="C1549" s="959"/>
      <c r="D1549" s="959"/>
      <c r="E1549" s="951" t="s">
        <v>11793</v>
      </c>
      <c r="F1549" s="952" t="s">
        <v>11794</v>
      </c>
      <c r="G1549" s="953" t="s">
        <v>5713</v>
      </c>
      <c r="H1549" s="954">
        <v>4.6672500000000001</v>
      </c>
      <c r="I1549" s="954">
        <f>Tabla1[[#This Row],[PVP (SIN IVA)]]-(Tabla1[[#This Row],[PVP (SIN IVA)]]*0.4)</f>
        <v>2.8003499999999999</v>
      </c>
      <c r="J1549" s="951" t="s">
        <v>6602</v>
      </c>
      <c r="K1549" s="951" t="str">
        <f>_xlfn.CONCAT(A1549,F1549,J1549,)</f>
        <v>2801435-Q0001-DYManguito de instalación de ballesta de suspensión traseraT2</v>
      </c>
      <c r="L1549" s="951"/>
      <c r="M1549" s="955" t="s">
        <v>6554</v>
      </c>
    </row>
    <row r="1550" spans="1:13" ht="15" customHeight="1">
      <c r="A1550" s="948" t="s">
        <v>11795</v>
      </c>
      <c r="B1550" s="949">
        <v>8435596623562</v>
      </c>
      <c r="C1550" s="950" t="s">
        <v>3558</v>
      </c>
      <c r="D1550" s="950"/>
      <c r="E1550" s="951" t="e">
        <v>#NAME?</v>
      </c>
      <c r="F1550" s="952" t="s">
        <v>11796</v>
      </c>
      <c r="G1550" s="953" t="s">
        <v>5712</v>
      </c>
      <c r="H1550" s="954">
        <v>16.214647404887881</v>
      </c>
      <c r="I1550" s="954">
        <f>Tabla1[[#This Row],[PVP (SIN IVA)]]-(Tabla1[[#This Row],[PVP (SIN IVA)]]*0.4)</f>
        <v>9.7287884429327285</v>
      </c>
      <c r="J1550" s="951" t="s">
        <v>1938</v>
      </c>
      <c r="K1550" s="951" t="s">
        <v>11797</v>
      </c>
      <c r="L1550" s="951" t="e">
        <v>#NAME?</v>
      </c>
      <c r="M1550" s="955" t="s">
        <v>6554</v>
      </c>
    </row>
    <row r="1551" spans="1:13" ht="15" customHeight="1">
      <c r="A1551" s="948" t="s">
        <v>11798</v>
      </c>
      <c r="B1551" s="949">
        <v>8435596623524</v>
      </c>
      <c r="C1551" s="950" t="s">
        <v>3566</v>
      </c>
      <c r="D1551" s="950"/>
      <c r="E1551" s="951" t="e">
        <v>#NAME?</v>
      </c>
      <c r="F1551" s="952" t="s">
        <v>11799</v>
      </c>
      <c r="G1551" s="953" t="s">
        <v>5713</v>
      </c>
      <c r="H1551" s="954">
        <v>38.1</v>
      </c>
      <c r="I1551" s="954">
        <f>Tabla1[[#This Row],[PVP (SIN IVA)]]-(Tabla1[[#This Row],[PVP (SIN IVA)]]*0.4)</f>
        <v>22.86</v>
      </c>
      <c r="J1551" s="951" t="s">
        <v>1938</v>
      </c>
      <c r="K1551" s="951" t="s">
        <v>11800</v>
      </c>
      <c r="L1551" s="951" t="e">
        <v>#NAME?</v>
      </c>
      <c r="M1551" s="955" t="s">
        <v>6554</v>
      </c>
    </row>
    <row r="1552" spans="1:13" ht="15" customHeight="1">
      <c r="A1552" s="957" t="s">
        <v>11801</v>
      </c>
      <c r="B1552" s="958" t="s">
        <v>11802</v>
      </c>
      <c r="C1552" s="959"/>
      <c r="D1552" s="959"/>
      <c r="E1552" s="951" t="s">
        <v>11803</v>
      </c>
      <c r="F1552" s="952" t="s">
        <v>11804</v>
      </c>
      <c r="G1552" s="953" t="s">
        <v>5712</v>
      </c>
      <c r="H1552" s="954">
        <v>8.1280000000000001</v>
      </c>
      <c r="I1552" s="954">
        <f>Tabla1[[#This Row],[PVP (SIN IVA)]]-(Tabla1[[#This Row],[PVP (SIN IVA)]]*0.4)</f>
        <v>4.8767999999999994</v>
      </c>
      <c r="J1552" s="960" t="s">
        <v>6567</v>
      </c>
      <c r="K1552" s="951" t="str">
        <f>_xlfn.CONCAT(A1552,F1552,J1552,)</f>
        <v>6705180-Q0001Manija interior de puerta corredera (con tapa)T1/T2</v>
      </c>
      <c r="L1552" s="951"/>
      <c r="M1552" s="955" t="s">
        <v>6554</v>
      </c>
    </row>
    <row r="1553" spans="1:13" ht="15" customHeight="1">
      <c r="A1553" s="948" t="s">
        <v>11805</v>
      </c>
      <c r="B1553" s="949">
        <v>8435596623470</v>
      </c>
      <c r="C1553" s="950" t="s">
        <v>3575</v>
      </c>
      <c r="D1553" s="950"/>
      <c r="E1553" s="951" t="e">
        <v>#NAME?</v>
      </c>
      <c r="F1553" s="952" t="s">
        <v>1171</v>
      </c>
      <c r="G1553" s="953" t="s">
        <v>5712</v>
      </c>
      <c r="H1553" s="954">
        <v>10.223500000000001</v>
      </c>
      <c r="I1553" s="954">
        <f>Tabla1[[#This Row],[PVP (SIN IVA)]]-(Tabla1[[#This Row],[PVP (SIN IVA)]]*0.4)</f>
        <v>6.134100000000001</v>
      </c>
      <c r="J1553" s="951" t="s">
        <v>1938</v>
      </c>
      <c r="K1553" s="951" t="s">
        <v>11806</v>
      </c>
      <c r="L1553" s="951" t="e">
        <v>#NAME?</v>
      </c>
      <c r="M1553" s="955" t="s">
        <v>6554</v>
      </c>
    </row>
    <row r="1554" spans="1:13" ht="15" customHeight="1">
      <c r="A1554" s="948" t="s">
        <v>4469</v>
      </c>
      <c r="B1554" s="949">
        <v>8435596611927</v>
      </c>
      <c r="C1554" s="950"/>
      <c r="D1554" s="950"/>
      <c r="E1554" s="951" t="s">
        <v>11807</v>
      </c>
      <c r="F1554" s="952" t="s">
        <v>11808</v>
      </c>
      <c r="G1554" s="953" t="s">
        <v>5712</v>
      </c>
      <c r="H1554" s="954">
        <v>30.860333649288005</v>
      </c>
      <c r="I1554" s="954">
        <f>Tabla1[[#This Row],[PVP (SIN IVA)]]-(Tabla1[[#This Row],[PVP (SIN IVA)]]*0.4)</f>
        <v>18.516200189572803</v>
      </c>
      <c r="J1554" s="951" t="s">
        <v>1936</v>
      </c>
      <c r="K1554" s="951" t="s">
        <v>11809</v>
      </c>
      <c r="L1554" s="951" t="s">
        <v>11810</v>
      </c>
      <c r="M1554" s="955" t="s">
        <v>6554</v>
      </c>
    </row>
    <row r="1555" spans="1:13" ht="15" customHeight="1">
      <c r="A1555" s="948" t="s">
        <v>4475</v>
      </c>
      <c r="B1555" s="949">
        <v>8435596611910</v>
      </c>
      <c r="C1555" s="950"/>
      <c r="D1555" s="950"/>
      <c r="E1555" s="951" t="s">
        <v>11811</v>
      </c>
      <c r="F1555" s="952" t="s">
        <v>11812</v>
      </c>
      <c r="G1555" s="953" t="s">
        <v>5712</v>
      </c>
      <c r="H1555" s="954">
        <v>30.860333649288005</v>
      </c>
      <c r="I1555" s="954">
        <f>Tabla1[[#This Row],[PVP (SIN IVA)]]-(Tabla1[[#This Row],[PVP (SIN IVA)]]*0.4)</f>
        <v>18.516200189572803</v>
      </c>
      <c r="J1555" s="951" t="s">
        <v>1936</v>
      </c>
      <c r="K1555" s="951" t="s">
        <v>11813</v>
      </c>
      <c r="L1555" s="951" t="s">
        <v>11814</v>
      </c>
      <c r="M1555" s="955" t="s">
        <v>6554</v>
      </c>
    </row>
    <row r="1556" spans="1:13" ht="15" customHeight="1">
      <c r="A1556" s="948" t="s">
        <v>11815</v>
      </c>
      <c r="B1556" s="949">
        <v>8435596625603</v>
      </c>
      <c r="C1556" s="950"/>
      <c r="D1556" s="950"/>
      <c r="E1556" s="951" t="s">
        <v>3089</v>
      </c>
      <c r="F1556" s="952" t="s">
        <v>11816</v>
      </c>
      <c r="G1556" s="953" t="s">
        <v>5712</v>
      </c>
      <c r="H1556" s="954">
        <v>2.4318468127991943</v>
      </c>
      <c r="I1556" s="954">
        <f>Tabla1[[#This Row],[PVP (SIN IVA)]]-(Tabla1[[#This Row],[PVP (SIN IVA)]]*0.4)</f>
        <v>1.4591080876795166</v>
      </c>
      <c r="J1556" s="951" t="s">
        <v>1938</v>
      </c>
      <c r="K1556" s="951" t="s">
        <v>11817</v>
      </c>
      <c r="L1556" s="951" t="s">
        <v>11818</v>
      </c>
      <c r="M1556" s="955" t="s">
        <v>6554</v>
      </c>
    </row>
    <row r="1557" spans="1:13" ht="15" customHeight="1">
      <c r="A1557" s="957" t="s">
        <v>11819</v>
      </c>
      <c r="B1557" s="958" t="s">
        <v>11820</v>
      </c>
      <c r="C1557" s="959"/>
      <c r="D1557" s="959"/>
      <c r="E1557" s="951" t="s">
        <v>11821</v>
      </c>
      <c r="F1557" s="952" t="s">
        <v>11816</v>
      </c>
      <c r="G1557" s="953" t="s">
        <v>5712</v>
      </c>
      <c r="H1557" s="954">
        <v>3.5242500000000003</v>
      </c>
      <c r="I1557" s="954">
        <f>Tabla1[[#This Row],[PVP (SIN IVA)]]-(Tabla1[[#This Row],[PVP (SIN IVA)]]*0.4)</f>
        <v>2.1145500000000004</v>
      </c>
      <c r="J1557" s="951" t="s">
        <v>6629</v>
      </c>
      <c r="K1557" s="951" t="str">
        <f>_xlfn.CONCAT(A1557,F1557,J1557,)</f>
        <v>8200820-Q0004Manual de usuarioT1</v>
      </c>
      <c r="L1557" s="951"/>
      <c r="M1557" s="955" t="s">
        <v>6554</v>
      </c>
    </row>
    <row r="1558" spans="1:13" ht="15" customHeight="1">
      <c r="A1558" s="957" t="s">
        <v>11822</v>
      </c>
      <c r="B1558" s="958" t="s">
        <v>11823</v>
      </c>
      <c r="C1558" s="959"/>
      <c r="D1558" s="959"/>
      <c r="E1558" s="951" t="s">
        <v>11821</v>
      </c>
      <c r="F1558" s="952" t="s">
        <v>11816</v>
      </c>
      <c r="G1558" s="953" t="s">
        <v>5712</v>
      </c>
      <c r="H1558" s="954">
        <v>3.5242500000000003</v>
      </c>
      <c r="I1558" s="954">
        <f>Tabla1[[#This Row],[PVP (SIN IVA)]]-(Tabla1[[#This Row],[PVP (SIN IVA)]]*0.4)</f>
        <v>2.1145500000000004</v>
      </c>
      <c r="J1558" s="951" t="s">
        <v>6602</v>
      </c>
      <c r="K1558" s="951" t="str">
        <f>_xlfn.CONCAT(A1558,F1558,J1558,)</f>
        <v>8200820GD-Q0006Manual de usuarioT2</v>
      </c>
      <c r="L1558" s="951"/>
      <c r="M1558" s="955" t="s">
        <v>6554</v>
      </c>
    </row>
    <row r="1559" spans="1:13" ht="15" customHeight="1">
      <c r="A1559" s="948" t="s">
        <v>11824</v>
      </c>
      <c r="B1559" s="949">
        <v>8435596614775</v>
      </c>
      <c r="C1559" s="950"/>
      <c r="D1559" s="950"/>
      <c r="E1559" s="951" t="s">
        <v>11825</v>
      </c>
      <c r="F1559" s="952" t="s">
        <v>11826</v>
      </c>
      <c r="G1559" s="953" t="s">
        <v>5712</v>
      </c>
      <c r="H1559" s="954">
        <v>0.48768</v>
      </c>
      <c r="I1559" s="954">
        <f>Tabla1[[#This Row],[PVP (SIN IVA)]]-(Tabla1[[#This Row],[PVP (SIN IVA)]]*0.4)</f>
        <v>0.29260799999999998</v>
      </c>
      <c r="J1559" s="951" t="s">
        <v>1936</v>
      </c>
      <c r="K1559" s="951" t="s">
        <v>11827</v>
      </c>
      <c r="L1559" s="951" t="s">
        <v>11828</v>
      </c>
      <c r="M1559" s="955" t="s">
        <v>6554</v>
      </c>
    </row>
    <row r="1560" spans="1:13" ht="15" customHeight="1">
      <c r="A1560" s="948" t="s">
        <v>11829</v>
      </c>
      <c r="B1560" s="949">
        <v>8435596615055</v>
      </c>
      <c r="C1560" s="950"/>
      <c r="D1560" s="950"/>
      <c r="E1560" s="951" t="s">
        <v>11825</v>
      </c>
      <c r="F1560" s="952" t="s">
        <v>11826</v>
      </c>
      <c r="G1560" s="953" t="s">
        <v>5712</v>
      </c>
      <c r="H1560" s="954">
        <v>0.40216666666666778</v>
      </c>
      <c r="I1560" s="954">
        <f>Tabla1[[#This Row],[PVP (SIN IVA)]]-(Tabla1[[#This Row],[PVP (SIN IVA)]]*0.4)</f>
        <v>0.24130000000000065</v>
      </c>
      <c r="J1560" s="951" t="s">
        <v>1936</v>
      </c>
      <c r="K1560" s="951" t="s">
        <v>11830</v>
      </c>
      <c r="L1560" s="951" t="s">
        <v>11831</v>
      </c>
      <c r="M1560" s="955" t="s">
        <v>6554</v>
      </c>
    </row>
    <row r="1561" spans="1:13" ht="15" customHeight="1">
      <c r="A1561" s="948" t="s">
        <v>11832</v>
      </c>
      <c r="B1561" s="949">
        <v>8435596614409</v>
      </c>
      <c r="C1561" s="950"/>
      <c r="D1561" s="950"/>
      <c r="E1561" s="951" t="s">
        <v>11833</v>
      </c>
      <c r="F1561" s="952" t="s">
        <v>11834</v>
      </c>
      <c r="G1561" s="953" t="s">
        <v>5712</v>
      </c>
      <c r="H1561" s="954">
        <v>1.8287999999999998</v>
      </c>
      <c r="I1561" s="954">
        <f>Tabla1[[#This Row],[PVP (SIN IVA)]]-(Tabla1[[#This Row],[PVP (SIN IVA)]]*0.4)</f>
        <v>1.0972799999999998</v>
      </c>
      <c r="J1561" s="951" t="s">
        <v>1936</v>
      </c>
      <c r="K1561" s="951" t="s">
        <v>11835</v>
      </c>
      <c r="L1561" s="951" t="s">
        <v>11836</v>
      </c>
      <c r="M1561" s="955" t="s">
        <v>6554</v>
      </c>
    </row>
    <row r="1562" spans="1:13" ht="15" customHeight="1">
      <c r="A1562" s="948" t="s">
        <v>11837</v>
      </c>
      <c r="B1562" s="949">
        <v>8435596615086</v>
      </c>
      <c r="C1562" s="950"/>
      <c r="D1562" s="950"/>
      <c r="E1562" s="951" t="s">
        <v>11838</v>
      </c>
      <c r="F1562" s="952" t="s">
        <v>11839</v>
      </c>
      <c r="G1562" s="953" t="s">
        <v>5712</v>
      </c>
      <c r="H1562" s="954">
        <v>0.40640000000000004</v>
      </c>
      <c r="I1562" s="954">
        <f>Tabla1[[#This Row],[PVP (SIN IVA)]]-(Tabla1[[#This Row],[PVP (SIN IVA)]]*0.4)</f>
        <v>0.24384</v>
      </c>
      <c r="J1562" s="951" t="s">
        <v>1936</v>
      </c>
      <c r="K1562" s="951" t="s">
        <v>11840</v>
      </c>
      <c r="L1562" s="951" t="s">
        <v>11841</v>
      </c>
      <c r="M1562" s="955" t="s">
        <v>6554</v>
      </c>
    </row>
    <row r="1563" spans="1:13" ht="15" customHeight="1">
      <c r="A1563" s="948" t="s">
        <v>11842</v>
      </c>
      <c r="B1563" s="949">
        <v>8435596615093</v>
      </c>
      <c r="C1563" s="950"/>
      <c r="D1563" s="950"/>
      <c r="E1563" s="951" t="s">
        <v>11838</v>
      </c>
      <c r="F1563" s="952" t="s">
        <v>11839</v>
      </c>
      <c r="G1563" s="953" t="s">
        <v>5712</v>
      </c>
      <c r="H1563" s="954">
        <v>0.38099999999999995</v>
      </c>
      <c r="I1563" s="954">
        <f>Tabla1[[#This Row],[PVP (SIN IVA)]]-(Tabla1[[#This Row],[PVP (SIN IVA)]]*0.4)</f>
        <v>0.22859999999999997</v>
      </c>
      <c r="J1563" s="951" t="s">
        <v>1936</v>
      </c>
      <c r="K1563" s="951" t="s">
        <v>11843</v>
      </c>
      <c r="L1563" s="951" t="s">
        <v>11844</v>
      </c>
      <c r="M1563" s="955" t="s">
        <v>6554</v>
      </c>
    </row>
    <row r="1564" spans="1:13" ht="15" customHeight="1">
      <c r="A1564" s="948" t="s">
        <v>4552</v>
      </c>
      <c r="B1564" s="949">
        <v>8435596609115</v>
      </c>
      <c r="C1564" s="950"/>
      <c r="D1564" s="950"/>
      <c r="E1564" s="951" t="s">
        <v>11845</v>
      </c>
      <c r="F1564" s="952" t="s">
        <v>11846</v>
      </c>
      <c r="G1564" s="953" t="s">
        <v>5712</v>
      </c>
      <c r="H1564" s="954">
        <v>289.24715089036806</v>
      </c>
      <c r="I1564" s="954">
        <f>Tabla1[[#This Row],[PVP (SIN IVA)]]-(Tabla1[[#This Row],[PVP (SIN IVA)]]*0.4)</f>
        <v>173.54829053422083</v>
      </c>
      <c r="J1564" s="951" t="s">
        <v>1936</v>
      </c>
      <c r="K1564" s="951" t="s">
        <v>11847</v>
      </c>
      <c r="L1564" s="951" t="s">
        <v>11848</v>
      </c>
      <c r="M1564" s="955" t="s">
        <v>6554</v>
      </c>
    </row>
    <row r="1565" spans="1:13" ht="15" customHeight="1">
      <c r="A1565" s="948" t="s">
        <v>4553</v>
      </c>
      <c r="B1565" s="949">
        <v>8435596609108</v>
      </c>
      <c r="C1565" s="950"/>
      <c r="D1565" s="950"/>
      <c r="E1565" s="951" t="s">
        <v>11849</v>
      </c>
      <c r="F1565" s="952" t="s">
        <v>11850</v>
      </c>
      <c r="G1565" s="953" t="s">
        <v>5712</v>
      </c>
      <c r="H1565" s="954">
        <v>289.24715089036806</v>
      </c>
      <c r="I1565" s="954">
        <f>Tabla1[[#This Row],[PVP (SIN IVA)]]-(Tabla1[[#This Row],[PVP (SIN IVA)]]*0.4)</f>
        <v>173.54829053422083</v>
      </c>
      <c r="J1565" s="951" t="s">
        <v>1936</v>
      </c>
      <c r="K1565" s="951" t="s">
        <v>11851</v>
      </c>
      <c r="L1565" s="951" t="s">
        <v>11852</v>
      </c>
      <c r="M1565" s="955" t="s">
        <v>6554</v>
      </c>
    </row>
    <row r="1566" spans="1:13" ht="15" customHeight="1">
      <c r="A1566" s="948" t="s">
        <v>4534</v>
      </c>
      <c r="B1566" s="949">
        <v>8435596613990</v>
      </c>
      <c r="C1566" s="950"/>
      <c r="D1566" s="950"/>
      <c r="E1566" s="951" t="s">
        <v>11853</v>
      </c>
      <c r="F1566" s="952" t="s">
        <v>11854</v>
      </c>
      <c r="G1566" s="953" t="s">
        <v>5712</v>
      </c>
      <c r="H1566" s="954">
        <v>4.6868751301679996</v>
      </c>
      <c r="I1566" s="954">
        <f>Tabla1[[#This Row],[PVP (SIN IVA)]]-(Tabla1[[#This Row],[PVP (SIN IVA)]]*0.4)</f>
        <v>2.8121250781007996</v>
      </c>
      <c r="J1566" s="951" t="s">
        <v>1936</v>
      </c>
      <c r="K1566" s="951" t="s">
        <v>11855</v>
      </c>
      <c r="L1566" s="951" t="s">
        <v>11856</v>
      </c>
      <c r="M1566" s="955" t="s">
        <v>6554</v>
      </c>
    </row>
    <row r="1567" spans="1:13" ht="15" customHeight="1">
      <c r="A1567" s="948" t="s">
        <v>11857</v>
      </c>
      <c r="B1567" s="949">
        <v>8435596608828</v>
      </c>
      <c r="C1567" s="950"/>
      <c r="D1567" s="950"/>
      <c r="E1567" s="951" t="s">
        <v>11858</v>
      </c>
      <c r="F1567" s="952" t="s">
        <v>11859</v>
      </c>
      <c r="G1567" s="953" t="s">
        <v>5712</v>
      </c>
      <c r="H1567" s="954">
        <v>3360.4224987738621</v>
      </c>
      <c r="I1567" s="954">
        <f>Tabla1[[#This Row],[PVP (SIN IVA)]]-(Tabla1[[#This Row],[PVP (SIN IVA)]]*0.4)</f>
        <v>2016.2534992643173</v>
      </c>
      <c r="J1567" s="951" t="s">
        <v>1936</v>
      </c>
      <c r="K1567" s="951" t="s">
        <v>11860</v>
      </c>
      <c r="L1567" s="951" t="s">
        <v>11861</v>
      </c>
      <c r="M1567" s="955" t="s">
        <v>6554</v>
      </c>
    </row>
    <row r="1568" spans="1:13" ht="15" customHeight="1">
      <c r="A1568" s="948" t="s">
        <v>11862</v>
      </c>
      <c r="B1568" s="949">
        <v>8435596609139</v>
      </c>
      <c r="C1568" s="950"/>
      <c r="D1568" s="950"/>
      <c r="E1568" s="951" t="s">
        <v>11863</v>
      </c>
      <c r="F1568" s="952" t="s">
        <v>11864</v>
      </c>
      <c r="G1568" s="953" t="s">
        <v>5713</v>
      </c>
      <c r="H1568" s="954">
        <v>685.8</v>
      </c>
      <c r="I1568" s="954">
        <f>Tabla1[[#This Row],[PVP (SIN IVA)]]-(Tabla1[[#This Row],[PVP (SIN IVA)]]*0.4)</f>
        <v>411.47999999999996</v>
      </c>
      <c r="J1568" s="951" t="s">
        <v>1936</v>
      </c>
      <c r="K1568" s="951" t="s">
        <v>11865</v>
      </c>
      <c r="L1568" s="951" t="s">
        <v>11866</v>
      </c>
      <c r="M1568" s="955" t="s">
        <v>6554</v>
      </c>
    </row>
    <row r="1569" spans="1:13" ht="15" customHeight="1">
      <c r="A1569" s="957" t="s">
        <v>11867</v>
      </c>
      <c r="B1569" s="958" t="s">
        <v>11868</v>
      </c>
      <c r="C1569" s="959"/>
      <c r="D1569" s="959"/>
      <c r="E1569" s="951" t="s">
        <v>11869</v>
      </c>
      <c r="F1569" s="952" t="s">
        <v>11870</v>
      </c>
      <c r="G1569" s="953" t="s">
        <v>5712</v>
      </c>
      <c r="H1569" s="954">
        <v>7.9057500000000003</v>
      </c>
      <c r="I1569" s="954">
        <f>Tabla1[[#This Row],[PVP (SIN IVA)]]-(Tabla1[[#This Row],[PVP (SIN IVA)]]*0.4)</f>
        <v>4.7434500000000002</v>
      </c>
      <c r="J1569" s="960" t="s">
        <v>6629</v>
      </c>
      <c r="K1569" s="951" t="str">
        <f>_xlfn.CONCAT(A1569,F1569,J1569,)</f>
        <v>5001113A1-Q0001Mecanismo de bloqueo de puerta correderaT1</v>
      </c>
      <c r="L1569" s="951"/>
      <c r="M1569" s="955" t="s">
        <v>6554</v>
      </c>
    </row>
    <row r="1570" spans="1:13" ht="15" customHeight="1">
      <c r="A1570" s="957" t="s">
        <v>11871</v>
      </c>
      <c r="B1570" s="958" t="s">
        <v>11872</v>
      </c>
      <c r="C1570" s="959"/>
      <c r="D1570" s="959"/>
      <c r="E1570" s="951" t="s">
        <v>11873</v>
      </c>
      <c r="F1570" s="952" t="s">
        <v>11874</v>
      </c>
      <c r="G1570" s="953" t="s">
        <v>5712</v>
      </c>
      <c r="H1570" s="954">
        <v>6.5404999999999998</v>
      </c>
      <c r="I1570" s="954">
        <f>Tabla1[[#This Row],[PVP (SIN IVA)]]-(Tabla1[[#This Row],[PVP (SIN IVA)]]*0.4)</f>
        <v>3.9242999999999997</v>
      </c>
      <c r="J1570" s="960" t="s">
        <v>6629</v>
      </c>
      <c r="K1570" s="951" t="str">
        <f>_xlfn.CONCAT(A1570,F1570,J1570,)</f>
        <v>5001111-Q0001Mecanismo de control de bloqueo de puerta corredera T1</v>
      </c>
      <c r="L1570" s="951"/>
      <c r="M1570" s="955" t="s">
        <v>6554</v>
      </c>
    </row>
    <row r="1571" spans="1:13" ht="15" customHeight="1">
      <c r="A1571" s="957" t="s">
        <v>11875</v>
      </c>
      <c r="B1571" s="958" t="s">
        <v>11876</v>
      </c>
      <c r="C1571" s="959"/>
      <c r="D1571" s="959"/>
      <c r="E1571" s="951" t="s">
        <v>11877</v>
      </c>
      <c r="F1571" s="952" t="s">
        <v>11878</v>
      </c>
      <c r="G1571" s="953" t="s">
        <v>5712</v>
      </c>
      <c r="H1571" s="954">
        <v>3.1432500000000001</v>
      </c>
      <c r="I1571" s="954">
        <f>Tabla1[[#This Row],[PVP (SIN IVA)]]-(Tabla1[[#This Row],[PVP (SIN IVA)]]*0.4)</f>
        <v>1.88595</v>
      </c>
      <c r="J1571" s="960" t="s">
        <v>6567</v>
      </c>
      <c r="K1571" s="951" t="str">
        <f>_xlfn.CONCAT(A1571,F1571,J1571,)</f>
        <v>5532010-Q0001Membrana a prueba de aguaT1/T2</v>
      </c>
      <c r="L1571" s="951"/>
      <c r="M1571" s="955" t="s">
        <v>6554</v>
      </c>
    </row>
    <row r="1572" spans="1:13" ht="15" customHeight="1">
      <c r="A1572" s="948" t="s">
        <v>11879</v>
      </c>
      <c r="B1572" s="949">
        <v>8435596613655</v>
      </c>
      <c r="C1572" s="950"/>
      <c r="D1572" s="950"/>
      <c r="E1572" s="951" t="s">
        <v>11880</v>
      </c>
      <c r="F1572" s="952" t="s">
        <v>11881</v>
      </c>
      <c r="G1572" s="953" t="s">
        <v>5712</v>
      </c>
      <c r="H1572" s="954">
        <v>7.62</v>
      </c>
      <c r="I1572" s="954">
        <f>Tabla1[[#This Row],[PVP (SIN IVA)]]-(Tabla1[[#This Row],[PVP (SIN IVA)]]*0.4)</f>
        <v>4.5720000000000001</v>
      </c>
      <c r="J1572" s="951" t="s">
        <v>1936</v>
      </c>
      <c r="K1572" s="951" t="s">
        <v>11882</v>
      </c>
      <c r="L1572" s="951" t="s">
        <v>11883</v>
      </c>
      <c r="M1572" s="955" t="s">
        <v>6554</v>
      </c>
    </row>
    <row r="1573" spans="1:13" ht="15" customHeight="1">
      <c r="A1573" s="961" t="s">
        <v>11884</v>
      </c>
      <c r="B1573" s="949"/>
      <c r="C1573" s="953"/>
      <c r="D1573" s="962"/>
      <c r="E1573" s="951"/>
      <c r="F1573" s="952" t="s">
        <v>11885</v>
      </c>
      <c r="G1573" s="953" t="s">
        <v>5713</v>
      </c>
      <c r="H1573" s="954">
        <v>102.13975000000002</v>
      </c>
      <c r="I1573" s="954">
        <f>Tabla1[[#This Row],[PVP (SIN IVA)]]-(Tabla1[[#This Row],[PVP (SIN IVA)]]*0.4)</f>
        <v>61.283850000000008</v>
      </c>
      <c r="J1573" s="951" t="s">
        <v>6666</v>
      </c>
      <c r="K1573" s="951" t="str">
        <f>CONCATENATE(Precios!$A1922,Precios!$F1922,Precios!$J1922)</f>
        <v>8500250-R10Panel lateral del modelo Pick-upLIGHT2020</v>
      </c>
      <c r="L1573" s="951"/>
      <c r="M1573" s="955" t="s">
        <v>6554</v>
      </c>
    </row>
    <row r="1574" spans="1:13" ht="15" customHeight="1">
      <c r="A1574" s="961" t="s">
        <v>11886</v>
      </c>
      <c r="B1574" s="949"/>
      <c r="C1574" s="953"/>
      <c r="D1574" s="962"/>
      <c r="E1574" s="951"/>
      <c r="F1574" s="952" t="s">
        <v>11887</v>
      </c>
      <c r="G1574" s="953" t="s">
        <v>5713</v>
      </c>
      <c r="H1574" s="954">
        <v>143.35124999999999</v>
      </c>
      <c r="I1574" s="954">
        <f>Tabla1[[#This Row],[PVP (SIN IVA)]]-(Tabla1[[#This Row],[PVP (SIN IVA)]]*0.4)</f>
        <v>86.010750000000002</v>
      </c>
      <c r="J1574" s="951" t="s">
        <v>6666</v>
      </c>
      <c r="K1574" s="951" t="str">
        <f>CONCATENATE(Precios!$A1923,Precios!$F1923,Precios!$J1923)</f>
        <v>83506-TBG-A000-PPanel lateral derecho (Pintura)VS1</v>
      </c>
      <c r="L1574" s="951"/>
      <c r="M1574" s="955" t="s">
        <v>6554</v>
      </c>
    </row>
    <row r="1575" spans="1:13" ht="15" customHeight="1">
      <c r="A1575" s="961" t="s">
        <v>6270</v>
      </c>
      <c r="B1575" s="964" t="s">
        <v>11888</v>
      </c>
      <c r="C1575" s="962" t="s">
        <v>11168</v>
      </c>
      <c r="D1575" s="959"/>
      <c r="E1575" s="951" t="s">
        <v>11889</v>
      </c>
      <c r="F1575" s="952" t="s">
        <v>11890</v>
      </c>
      <c r="G1575" s="953" t="s">
        <v>6645</v>
      </c>
      <c r="H1575" s="954">
        <v>8.7947500000000005</v>
      </c>
      <c r="I1575" s="954">
        <f>Tabla1[[#This Row],[PVP (SIN IVA)]]-(Tabla1[[#This Row],[PVP (SIN IVA)]]*0.4)</f>
        <v>5.2768499999999996</v>
      </c>
      <c r="J1575" s="951" t="s">
        <v>1933</v>
      </c>
      <c r="K1575" s="951" t="str">
        <f>_xlfn.CONCAT(A1575,F1575,J1575,)</f>
        <v>3779030-R10microinterruptor 2023Light/Mini</v>
      </c>
      <c r="L1575" s="951" t="str">
        <f>CONCATENATE(Precios!$A1053,Precios!$E1053)</f>
        <v>1001010406320010Handbrake Dust Cover</v>
      </c>
      <c r="M1575" s="955" t="s">
        <v>6554</v>
      </c>
    </row>
    <row r="1576" spans="1:13" ht="15" customHeight="1">
      <c r="A1576" s="948" t="s">
        <v>3009</v>
      </c>
      <c r="B1576" s="949">
        <v>8435596626938</v>
      </c>
      <c r="C1576" s="950"/>
      <c r="D1576" s="950"/>
      <c r="E1576" s="951" t="s">
        <v>11891</v>
      </c>
      <c r="F1576" s="952" t="s">
        <v>11892</v>
      </c>
      <c r="G1576" s="953" t="s">
        <v>6586</v>
      </c>
      <c r="H1576" s="954">
        <v>0.70687137673302258</v>
      </c>
      <c r="I1576" s="954">
        <f>Tabla1[[#This Row],[PVP (SIN IVA)]]-(Tabla1[[#This Row],[PVP (SIN IVA)]]*0.4)</f>
        <v>0.42412282603981355</v>
      </c>
      <c r="J1576" s="951" t="s">
        <v>1935</v>
      </c>
      <c r="K1576" s="951" t="s">
        <v>11893</v>
      </c>
      <c r="L1576" s="951" t="s">
        <v>11894</v>
      </c>
      <c r="M1576" s="955" t="s">
        <v>6554</v>
      </c>
    </row>
    <row r="1577" spans="1:13" ht="15" customHeight="1">
      <c r="A1577" s="948" t="s">
        <v>11895</v>
      </c>
      <c r="B1577" s="949">
        <v>8435596627645</v>
      </c>
      <c r="C1577" s="950"/>
      <c r="D1577" s="950"/>
      <c r="E1577" s="951" t="s">
        <v>11896</v>
      </c>
      <c r="F1577" s="952" t="s">
        <v>11897</v>
      </c>
      <c r="G1577" s="953" t="s">
        <v>6586</v>
      </c>
      <c r="H1577" s="954">
        <v>5.3974999999999991</v>
      </c>
      <c r="I1577" s="954">
        <f>Tabla1[[#This Row],[PVP (SIN IVA)]]-(Tabla1[[#This Row],[PVP (SIN IVA)]]*0.4)</f>
        <v>3.2384999999999993</v>
      </c>
      <c r="J1577" s="951" t="s">
        <v>1935</v>
      </c>
      <c r="K1577" s="951" t="s">
        <v>11898</v>
      </c>
      <c r="L1577" s="951" t="s">
        <v>11899</v>
      </c>
      <c r="M1577" s="955" t="s">
        <v>6554</v>
      </c>
    </row>
    <row r="1578" spans="1:13" ht="15" customHeight="1">
      <c r="A1578" s="948" t="s">
        <v>11900</v>
      </c>
      <c r="B1578" s="949">
        <v>8435596627638</v>
      </c>
      <c r="C1578" s="950"/>
      <c r="D1578" s="950"/>
      <c r="E1578" s="951" t="s">
        <v>11901</v>
      </c>
      <c r="F1578" s="952" t="s">
        <v>11902</v>
      </c>
      <c r="G1578" s="953" t="s">
        <v>6586</v>
      </c>
      <c r="H1578" s="954">
        <v>5.3974999999999991</v>
      </c>
      <c r="I1578" s="954">
        <f>Tabla1[[#This Row],[PVP (SIN IVA)]]-(Tabla1[[#This Row],[PVP (SIN IVA)]]*0.4)</f>
        <v>3.2384999999999993</v>
      </c>
      <c r="J1578" s="951" t="s">
        <v>1935</v>
      </c>
      <c r="K1578" s="951" t="s">
        <v>11903</v>
      </c>
      <c r="L1578" s="951" t="s">
        <v>11904</v>
      </c>
      <c r="M1578" s="955" t="s">
        <v>6554</v>
      </c>
    </row>
    <row r="1579" spans="1:13" ht="15" customHeight="1">
      <c r="A1579" s="948" t="s">
        <v>11905</v>
      </c>
      <c r="B1579" s="949">
        <v>8435596627621</v>
      </c>
      <c r="C1579" s="950"/>
      <c r="D1579" s="950"/>
      <c r="E1579" s="951" t="s">
        <v>11906</v>
      </c>
      <c r="F1579" s="952" t="s">
        <v>11907</v>
      </c>
      <c r="G1579" s="953" t="s">
        <v>6586</v>
      </c>
      <c r="H1579" s="954">
        <v>5.3974999999999991</v>
      </c>
      <c r="I1579" s="954">
        <f>Tabla1[[#This Row],[PVP (SIN IVA)]]-(Tabla1[[#This Row],[PVP (SIN IVA)]]*0.4)</f>
        <v>3.2384999999999993</v>
      </c>
      <c r="J1579" s="951" t="s">
        <v>1935</v>
      </c>
      <c r="K1579" s="951" t="s">
        <v>11908</v>
      </c>
      <c r="L1579" s="951" t="s">
        <v>11909</v>
      </c>
      <c r="M1579" s="955" t="s">
        <v>6554</v>
      </c>
    </row>
    <row r="1580" spans="1:13" ht="15" customHeight="1">
      <c r="A1580" s="948" t="s">
        <v>11910</v>
      </c>
      <c r="B1580" s="949">
        <v>8435596628000</v>
      </c>
      <c r="C1580" s="950"/>
      <c r="D1580" s="950"/>
      <c r="E1580" s="951" t="s">
        <v>11911</v>
      </c>
      <c r="F1580" s="952" t="s">
        <v>11912</v>
      </c>
      <c r="G1580" s="953" t="s">
        <v>5712</v>
      </c>
      <c r="H1580" s="954">
        <v>22.955249999999999</v>
      </c>
      <c r="I1580" s="954">
        <f>Tabla1[[#This Row],[PVP (SIN IVA)]]-(Tabla1[[#This Row],[PVP (SIN IVA)]]*0.4)</f>
        <v>13.773149999999999</v>
      </c>
      <c r="J1580" s="951" t="s">
        <v>1935</v>
      </c>
      <c r="K1580" s="951" t="s">
        <v>11913</v>
      </c>
      <c r="L1580" s="951" t="s">
        <v>11914</v>
      </c>
      <c r="M1580" s="955" t="s">
        <v>6554</v>
      </c>
    </row>
    <row r="1581" spans="1:13" ht="15" customHeight="1">
      <c r="A1581" s="948" t="s">
        <v>2996</v>
      </c>
      <c r="B1581" s="949">
        <v>8435596627041</v>
      </c>
      <c r="C1581" s="950"/>
      <c r="D1581" s="950"/>
      <c r="E1581" s="951" t="s">
        <v>2582</v>
      </c>
      <c r="F1581" s="952" t="s">
        <v>11915</v>
      </c>
      <c r="G1581" s="953" t="s">
        <v>5712</v>
      </c>
      <c r="H1581" s="954">
        <v>18.314394760810163</v>
      </c>
      <c r="I1581" s="954">
        <f>Tabla1[[#This Row],[PVP (SIN IVA)]]-(Tabla1[[#This Row],[PVP (SIN IVA)]]*0.4)</f>
        <v>10.988636856486098</v>
      </c>
      <c r="J1581" s="951" t="s">
        <v>1935</v>
      </c>
      <c r="K1581" s="951" t="s">
        <v>11916</v>
      </c>
      <c r="L1581" s="951" t="s">
        <v>11917</v>
      </c>
      <c r="M1581" s="955" t="s">
        <v>6554</v>
      </c>
    </row>
    <row r="1582" spans="1:13" ht="15" customHeight="1">
      <c r="A1582" s="948" t="s">
        <v>2988</v>
      </c>
      <c r="B1582" s="949">
        <v>8435596627164</v>
      </c>
      <c r="C1582" s="950"/>
      <c r="D1582" s="950"/>
      <c r="E1582" s="951" t="s">
        <v>2360</v>
      </c>
      <c r="F1582" s="952" t="s">
        <v>11918</v>
      </c>
      <c r="G1582" s="953" t="s">
        <v>5712</v>
      </c>
      <c r="H1582" s="954">
        <v>0.87211403622905637</v>
      </c>
      <c r="I1582" s="954">
        <f>Tabla1[[#This Row],[PVP (SIN IVA)]]-(Tabla1[[#This Row],[PVP (SIN IVA)]]*0.4)</f>
        <v>0.52326842173743382</v>
      </c>
      <c r="J1582" s="951" t="s">
        <v>1935</v>
      </c>
      <c r="K1582" s="951" t="s">
        <v>11919</v>
      </c>
      <c r="L1582" s="951" t="s">
        <v>11920</v>
      </c>
      <c r="M1582" s="955" t="s">
        <v>6554</v>
      </c>
    </row>
    <row r="1583" spans="1:13" ht="15" customHeight="1">
      <c r="A1583" s="948" t="s">
        <v>11921</v>
      </c>
      <c r="B1583" s="949">
        <v>8435596627485</v>
      </c>
      <c r="C1583" s="950"/>
      <c r="D1583" s="950"/>
      <c r="E1583" s="951" t="s">
        <v>2205</v>
      </c>
      <c r="F1583" s="952" t="s">
        <v>11922</v>
      </c>
      <c r="G1583" s="953" t="s">
        <v>5712</v>
      </c>
      <c r="H1583" s="954">
        <v>79.202280000000002</v>
      </c>
      <c r="I1583" s="954">
        <f>Tabla1[[#This Row],[PVP (SIN IVA)]]-(Tabla1[[#This Row],[PVP (SIN IVA)]]*0.4)</f>
        <v>47.521367999999995</v>
      </c>
      <c r="J1583" s="951" t="s">
        <v>1935</v>
      </c>
      <c r="K1583" s="951" t="s">
        <v>11923</v>
      </c>
      <c r="L1583" s="951" t="s">
        <v>11924</v>
      </c>
      <c r="M1583" s="955" t="s">
        <v>6554</v>
      </c>
    </row>
    <row r="1584" spans="1:13" ht="15" customHeight="1">
      <c r="A1584" s="948" t="s">
        <v>3056</v>
      </c>
      <c r="B1584" s="949">
        <v>8435596626464</v>
      </c>
      <c r="C1584" s="950"/>
      <c r="D1584" s="950"/>
      <c r="E1584" s="951" t="s">
        <v>1723</v>
      </c>
      <c r="F1584" s="952" t="s">
        <v>11925</v>
      </c>
      <c r="G1584" s="953" t="s">
        <v>5713</v>
      </c>
      <c r="H1584" s="954">
        <v>46.931580000000011</v>
      </c>
      <c r="I1584" s="954">
        <f>Tabla1[[#This Row],[PVP (SIN IVA)]]-(Tabla1[[#This Row],[PVP (SIN IVA)]]*0.4)</f>
        <v>28.158948000000006</v>
      </c>
      <c r="J1584" s="951" t="s">
        <v>1935</v>
      </c>
      <c r="K1584" s="951" t="s">
        <v>11926</v>
      </c>
      <c r="L1584" s="951" t="s">
        <v>11927</v>
      </c>
      <c r="M1584" s="955" t="s">
        <v>6554</v>
      </c>
    </row>
    <row r="1585" spans="1:13" ht="15" customHeight="1">
      <c r="A1585" s="948" t="s">
        <v>3057</v>
      </c>
      <c r="B1585" s="949">
        <v>8435596626457</v>
      </c>
      <c r="C1585" s="950"/>
      <c r="D1585" s="950"/>
      <c r="E1585" s="951" t="s">
        <v>2773</v>
      </c>
      <c r="F1585" s="952" t="s">
        <v>11928</v>
      </c>
      <c r="G1585" s="953" t="s">
        <v>5713</v>
      </c>
      <c r="H1585" s="954">
        <v>46.931580000000011</v>
      </c>
      <c r="I1585" s="954">
        <f>Tabla1[[#This Row],[PVP (SIN IVA)]]-(Tabla1[[#This Row],[PVP (SIN IVA)]]*0.4)</f>
        <v>28.158948000000006</v>
      </c>
      <c r="J1585" s="951" t="s">
        <v>11929</v>
      </c>
      <c r="K1585" s="951" t="s">
        <v>11930</v>
      </c>
      <c r="L1585" s="951" t="s">
        <v>11931</v>
      </c>
      <c r="M1585" s="955" t="s">
        <v>6554</v>
      </c>
    </row>
    <row r="1586" spans="1:13" ht="15" customHeight="1">
      <c r="A1586" s="948" t="s">
        <v>3055</v>
      </c>
      <c r="B1586" s="949">
        <v>8435596626556</v>
      </c>
      <c r="C1586" s="950"/>
      <c r="D1586" s="950"/>
      <c r="E1586" s="951" t="s">
        <v>2769</v>
      </c>
      <c r="F1586" s="952" t="s">
        <v>11932</v>
      </c>
      <c r="G1586" s="953" t="s">
        <v>5713</v>
      </c>
      <c r="H1586" s="954">
        <v>38.862000000000002</v>
      </c>
      <c r="I1586" s="954">
        <f>Tabla1[[#This Row],[PVP (SIN IVA)]]-(Tabla1[[#This Row],[PVP (SIN IVA)]]*0.4)</f>
        <v>23.3172</v>
      </c>
      <c r="J1586" s="951" t="s">
        <v>1935</v>
      </c>
      <c r="K1586" s="951" t="s">
        <v>11933</v>
      </c>
      <c r="L1586" s="951" t="s">
        <v>11934</v>
      </c>
      <c r="M1586" s="955" t="s">
        <v>6554</v>
      </c>
    </row>
    <row r="1587" spans="1:13" ht="15" customHeight="1">
      <c r="A1587" s="948" t="s">
        <v>11935</v>
      </c>
      <c r="B1587" s="949">
        <v>8435596628253</v>
      </c>
      <c r="C1587" s="950"/>
      <c r="D1587" s="950"/>
      <c r="E1587" s="951" t="s">
        <v>2011</v>
      </c>
      <c r="F1587" s="952" t="s">
        <v>11936</v>
      </c>
      <c r="G1587" s="953" t="s">
        <v>6586</v>
      </c>
      <c r="H1587" s="954">
        <v>0.28575</v>
      </c>
      <c r="I1587" s="954">
        <f>Tabla1[[#This Row],[PVP (SIN IVA)]]-(Tabla1[[#This Row],[PVP (SIN IVA)]]*0.4)</f>
        <v>0.17144999999999999</v>
      </c>
      <c r="J1587" s="951" t="s">
        <v>1935</v>
      </c>
      <c r="K1587" s="951" t="s">
        <v>11937</v>
      </c>
      <c r="L1587" s="951" t="s">
        <v>11938</v>
      </c>
      <c r="M1587" s="955" t="s">
        <v>6554</v>
      </c>
    </row>
    <row r="1588" spans="1:13" ht="15" customHeight="1">
      <c r="A1588" s="948" t="s">
        <v>11939</v>
      </c>
      <c r="B1588" s="949">
        <v>8435596627324</v>
      </c>
      <c r="C1588" s="950" t="s">
        <v>11940</v>
      </c>
      <c r="D1588" s="950"/>
      <c r="E1588" s="951" t="s">
        <v>6248</v>
      </c>
      <c r="F1588" s="952" t="s">
        <v>11941</v>
      </c>
      <c r="G1588" s="953" t="s">
        <v>6586</v>
      </c>
      <c r="H1588" s="954">
        <v>1.2065000000000001</v>
      </c>
      <c r="I1588" s="954">
        <f>Tabla1[[#This Row],[PVP (SIN IVA)]]-(Tabla1[[#This Row],[PVP (SIN IVA)]]*0.4)</f>
        <v>0.72389999999999999</v>
      </c>
      <c r="J1588" s="951" t="s">
        <v>1935</v>
      </c>
      <c r="K1588" s="951" t="s">
        <v>11942</v>
      </c>
      <c r="L1588" s="951" t="s">
        <v>11943</v>
      </c>
      <c r="M1588" s="955" t="s">
        <v>6554</v>
      </c>
    </row>
    <row r="1589" spans="1:13" ht="15" customHeight="1">
      <c r="A1589" s="948" t="s">
        <v>2917</v>
      </c>
      <c r="B1589" s="949">
        <v>8435596627959</v>
      </c>
      <c r="C1589" s="950"/>
      <c r="D1589" s="950"/>
      <c r="E1589" s="951" t="s">
        <v>2464</v>
      </c>
      <c r="F1589" s="952" t="s">
        <v>11944</v>
      </c>
      <c r="G1589" s="953" t="s">
        <v>5712</v>
      </c>
      <c r="H1589" s="954">
        <v>6.4937060328750604</v>
      </c>
      <c r="I1589" s="954">
        <f>Tabla1[[#This Row],[PVP (SIN IVA)]]-(Tabla1[[#This Row],[PVP (SIN IVA)]]*0.4)</f>
        <v>3.8962236197250362</v>
      </c>
      <c r="J1589" s="951" t="s">
        <v>1935</v>
      </c>
      <c r="K1589" s="951" t="s">
        <v>11945</v>
      </c>
      <c r="L1589" s="951" t="s">
        <v>11946</v>
      </c>
      <c r="M1589" s="955" t="s">
        <v>6554</v>
      </c>
    </row>
    <row r="1590" spans="1:13" ht="15" customHeight="1">
      <c r="A1590" s="948" t="s">
        <v>2987</v>
      </c>
      <c r="B1590" s="949">
        <v>8435596627133</v>
      </c>
      <c r="C1590" s="950"/>
      <c r="D1590" s="950"/>
      <c r="E1590" s="951" t="s">
        <v>2358</v>
      </c>
      <c r="F1590" s="952" t="s">
        <v>11947</v>
      </c>
      <c r="G1590" s="953" t="s">
        <v>5712</v>
      </c>
      <c r="H1590" s="954">
        <v>8.6752396235416462</v>
      </c>
      <c r="I1590" s="954">
        <f>Tabla1[[#This Row],[PVP (SIN IVA)]]-(Tabla1[[#This Row],[PVP (SIN IVA)]]*0.4)</f>
        <v>5.2051437741249877</v>
      </c>
      <c r="J1590" s="951" t="s">
        <v>1935</v>
      </c>
      <c r="K1590" s="951" t="s">
        <v>11948</v>
      </c>
      <c r="L1590" s="951" t="s">
        <v>11949</v>
      </c>
      <c r="M1590" s="955" t="s">
        <v>6554</v>
      </c>
    </row>
    <row r="1591" spans="1:13" ht="15" customHeight="1">
      <c r="A1591" s="948" t="s">
        <v>3981</v>
      </c>
      <c r="B1591" s="949">
        <v>8435596626396</v>
      </c>
      <c r="C1591" s="950"/>
      <c r="D1591" s="950"/>
      <c r="E1591" s="951" t="s">
        <v>2801</v>
      </c>
      <c r="F1591" s="952" t="s">
        <v>11950</v>
      </c>
      <c r="G1591" s="953" t="s">
        <v>5713</v>
      </c>
      <c r="H1591" s="954">
        <v>5.508088649867724</v>
      </c>
      <c r="I1591" s="954">
        <f>Tabla1[[#This Row],[PVP (SIN IVA)]]-(Tabla1[[#This Row],[PVP (SIN IVA)]]*0.4)</f>
        <v>3.3048531899206344</v>
      </c>
      <c r="J1591" s="951" t="s">
        <v>1935</v>
      </c>
      <c r="K1591" s="951" t="s">
        <v>11951</v>
      </c>
      <c r="L1591" s="951" t="s">
        <v>11952</v>
      </c>
      <c r="M1591" s="955" t="s">
        <v>6554</v>
      </c>
    </row>
    <row r="1592" spans="1:13" ht="15" customHeight="1">
      <c r="A1592" s="948" t="s">
        <v>3071</v>
      </c>
      <c r="B1592" s="949">
        <v>8435596626679</v>
      </c>
      <c r="C1592" s="950"/>
      <c r="D1592" s="950"/>
      <c r="E1592" s="951" t="s">
        <v>11953</v>
      </c>
      <c r="F1592" s="952" t="s">
        <v>11954</v>
      </c>
      <c r="G1592" s="953" t="s">
        <v>5713</v>
      </c>
      <c r="H1592" s="954">
        <v>55.232358936548692</v>
      </c>
      <c r="I1592" s="954">
        <f>Tabla1[[#This Row],[PVP (SIN IVA)]]-(Tabla1[[#This Row],[PVP (SIN IVA)]]*0.4)</f>
        <v>33.13941536192921</v>
      </c>
      <c r="J1592" s="951" t="s">
        <v>1935</v>
      </c>
      <c r="K1592" s="951" t="s">
        <v>11955</v>
      </c>
      <c r="L1592" s="951" t="s">
        <v>11956</v>
      </c>
      <c r="M1592" s="955" t="s">
        <v>6554</v>
      </c>
    </row>
    <row r="1593" spans="1:13" ht="15" customHeight="1">
      <c r="A1593" s="948" t="s">
        <v>2951</v>
      </c>
      <c r="B1593" s="949">
        <v>8435596627508</v>
      </c>
      <c r="C1593" s="950"/>
      <c r="D1593" s="950"/>
      <c r="E1593" s="951" t="s">
        <v>2201</v>
      </c>
      <c r="F1593" s="952" t="s">
        <v>11957</v>
      </c>
      <c r="G1593" s="953" t="s">
        <v>5712</v>
      </c>
      <c r="H1593" s="954">
        <v>4.3376198117708391</v>
      </c>
      <c r="I1593" s="954">
        <f>Tabla1[[#This Row],[PVP (SIN IVA)]]-(Tabla1[[#This Row],[PVP (SIN IVA)]]*0.4)</f>
        <v>2.6025718870625036</v>
      </c>
      <c r="J1593" s="951" t="s">
        <v>1935</v>
      </c>
      <c r="K1593" s="951" t="s">
        <v>11958</v>
      </c>
      <c r="L1593" s="951" t="s">
        <v>11959</v>
      </c>
      <c r="M1593" s="955" t="s">
        <v>6554</v>
      </c>
    </row>
    <row r="1594" spans="1:13" ht="15" customHeight="1">
      <c r="A1594" s="948" t="s">
        <v>3047</v>
      </c>
      <c r="B1594" s="949">
        <v>8435596626525</v>
      </c>
      <c r="C1594" s="950"/>
      <c r="D1594" s="950"/>
      <c r="E1594" s="951" t="s">
        <v>11960</v>
      </c>
      <c r="F1594" s="952" t="s">
        <v>11961</v>
      </c>
      <c r="G1594" s="953" t="s">
        <v>5713</v>
      </c>
      <c r="H1594" s="954">
        <v>14.096116869786457</v>
      </c>
      <c r="I1594" s="954">
        <f>Tabla1[[#This Row],[PVP (SIN IVA)]]-(Tabla1[[#This Row],[PVP (SIN IVA)]]*0.4)</f>
        <v>8.4576701218718746</v>
      </c>
      <c r="J1594" s="951" t="s">
        <v>1935</v>
      </c>
      <c r="K1594" s="951" t="s">
        <v>11962</v>
      </c>
      <c r="L1594" s="951" t="s">
        <v>11963</v>
      </c>
      <c r="M1594" s="955" t="s">
        <v>6554</v>
      </c>
    </row>
    <row r="1595" spans="1:13" ht="15" customHeight="1">
      <c r="A1595" s="948" t="s">
        <v>3040</v>
      </c>
      <c r="B1595" s="949">
        <v>8435596626655</v>
      </c>
      <c r="C1595" s="950"/>
      <c r="D1595" s="950"/>
      <c r="E1595" s="951" t="s">
        <v>2697</v>
      </c>
      <c r="F1595" s="952" t="s">
        <v>11964</v>
      </c>
      <c r="G1595" s="953" t="s">
        <v>5712</v>
      </c>
      <c r="H1595" s="954">
        <v>9.024085238033269</v>
      </c>
      <c r="I1595" s="954">
        <f>Tabla1[[#This Row],[PVP (SIN IVA)]]-(Tabla1[[#This Row],[PVP (SIN IVA)]]*0.4)</f>
        <v>5.4144511428199618</v>
      </c>
      <c r="J1595" s="951" t="s">
        <v>1935</v>
      </c>
      <c r="K1595" s="951" t="s">
        <v>11965</v>
      </c>
      <c r="L1595" s="951" t="s">
        <v>11966</v>
      </c>
      <c r="M1595" s="955" t="s">
        <v>6554</v>
      </c>
    </row>
    <row r="1596" spans="1:13" ht="15" customHeight="1">
      <c r="A1596" s="948" t="s">
        <v>11967</v>
      </c>
      <c r="B1596" s="949">
        <v>8435596628307</v>
      </c>
      <c r="C1596" s="950" t="s">
        <v>11968</v>
      </c>
      <c r="D1596" s="950"/>
      <c r="E1596" s="951" t="s">
        <v>11969</v>
      </c>
      <c r="F1596" s="952" t="s">
        <v>11970</v>
      </c>
      <c r="G1596" s="953" t="s">
        <v>5712</v>
      </c>
      <c r="H1596" s="954">
        <v>21.114339824492912</v>
      </c>
      <c r="I1596" s="954">
        <f>Tabla1[[#This Row],[PVP (SIN IVA)]]-(Tabla1[[#This Row],[PVP (SIN IVA)]]*0.4)</f>
        <v>12.668603894695748</v>
      </c>
      <c r="J1596" s="951" t="s">
        <v>1935</v>
      </c>
      <c r="K1596" s="951" t="s">
        <v>11971</v>
      </c>
      <c r="L1596" s="951" t="s">
        <v>11972</v>
      </c>
      <c r="M1596" s="955" t="s">
        <v>6554</v>
      </c>
    </row>
    <row r="1597" spans="1:13" ht="15" customHeight="1">
      <c r="A1597" s="948" t="s">
        <v>3025</v>
      </c>
      <c r="B1597" s="949">
        <v>8435596626808</v>
      </c>
      <c r="C1597" s="950"/>
      <c r="D1597" s="950"/>
      <c r="E1597" s="951" t="s">
        <v>4047</v>
      </c>
      <c r="F1597" s="952" t="s">
        <v>11973</v>
      </c>
      <c r="G1597" s="953" t="s">
        <v>5713</v>
      </c>
      <c r="H1597" s="954">
        <v>56.343156814271893</v>
      </c>
      <c r="I1597" s="954">
        <f>Tabla1[[#This Row],[PVP (SIN IVA)]]-(Tabla1[[#This Row],[PVP (SIN IVA)]]*0.4)</f>
        <v>33.805894088563136</v>
      </c>
      <c r="J1597" s="951" t="s">
        <v>1935</v>
      </c>
      <c r="K1597" s="951" t="s">
        <v>11974</v>
      </c>
      <c r="L1597" s="951" t="s">
        <v>11975</v>
      </c>
      <c r="M1597" s="955" t="s">
        <v>6554</v>
      </c>
    </row>
    <row r="1598" spans="1:13" ht="15" customHeight="1">
      <c r="A1598" s="948" t="s">
        <v>6083</v>
      </c>
      <c r="B1598" s="949" t="s">
        <v>11976</v>
      </c>
      <c r="C1598" s="950"/>
      <c r="D1598" s="968"/>
      <c r="E1598" s="951" t="s">
        <v>4039</v>
      </c>
      <c r="F1598" s="952" t="s">
        <v>11977</v>
      </c>
      <c r="G1598" s="953" t="s">
        <v>5713</v>
      </c>
      <c r="H1598" s="954">
        <v>57.756899567737996</v>
      </c>
      <c r="I1598" s="954">
        <f>Tabla1[[#This Row],[PVP (SIN IVA)]]-(Tabla1[[#This Row],[PVP (SIN IVA)]]*0.4)</f>
        <v>34.654139740642798</v>
      </c>
      <c r="J1598" s="951" t="s">
        <v>6052</v>
      </c>
      <c r="K1598" s="951"/>
      <c r="L1598" s="951"/>
      <c r="M1598" s="951"/>
    </row>
    <row r="1599" spans="1:13" ht="15" customHeight="1">
      <c r="A1599" s="948" t="s">
        <v>3028</v>
      </c>
      <c r="B1599" s="949">
        <v>8435596626785</v>
      </c>
      <c r="C1599" s="950"/>
      <c r="D1599" s="950"/>
      <c r="E1599" s="951" t="s">
        <v>4039</v>
      </c>
      <c r="F1599" s="952" t="s">
        <v>11978</v>
      </c>
      <c r="G1599" s="953" t="s">
        <v>5713</v>
      </c>
      <c r="H1599" s="954">
        <v>57.756899567737996</v>
      </c>
      <c r="I1599" s="954">
        <f>Tabla1[[#This Row],[PVP (SIN IVA)]]-(Tabla1[[#This Row],[PVP (SIN IVA)]]*0.4)</f>
        <v>34.654139740642798</v>
      </c>
      <c r="J1599" s="951" t="s">
        <v>1935</v>
      </c>
      <c r="K1599" s="951" t="s">
        <v>11979</v>
      </c>
      <c r="L1599" s="951" t="s">
        <v>11980</v>
      </c>
      <c r="M1599" s="955" t="s">
        <v>6554</v>
      </c>
    </row>
    <row r="1600" spans="1:13" ht="15" customHeight="1">
      <c r="A1600" s="948" t="s">
        <v>11981</v>
      </c>
      <c r="B1600" s="949">
        <v>8435596627652</v>
      </c>
      <c r="C1600" s="950"/>
      <c r="D1600" s="950"/>
      <c r="E1600" s="951" t="s">
        <v>11982</v>
      </c>
      <c r="F1600" s="952" t="s">
        <v>11983</v>
      </c>
      <c r="G1600" s="953" t="s">
        <v>6648</v>
      </c>
      <c r="H1600" s="954">
        <v>5.3974999999999991</v>
      </c>
      <c r="I1600" s="954">
        <f>Tabla1[[#This Row],[PVP (SIN IVA)]]-(Tabla1[[#This Row],[PVP (SIN IVA)]]*0.4)</f>
        <v>3.2384999999999993</v>
      </c>
      <c r="J1600" s="951" t="s">
        <v>1935</v>
      </c>
      <c r="K1600" s="951" t="s">
        <v>11984</v>
      </c>
      <c r="L1600" s="951" t="s">
        <v>11985</v>
      </c>
      <c r="M1600" s="955" t="s">
        <v>6554</v>
      </c>
    </row>
    <row r="1601" spans="1:13" ht="15" customHeight="1">
      <c r="A1601" s="948" t="s">
        <v>11986</v>
      </c>
      <c r="B1601" s="949">
        <v>8435596627669</v>
      </c>
      <c r="C1601" s="950"/>
      <c r="D1601" s="950"/>
      <c r="E1601" s="951" t="s">
        <v>11987</v>
      </c>
      <c r="F1601" s="952" t="s">
        <v>11988</v>
      </c>
      <c r="G1601" s="953" t="s">
        <v>6648</v>
      </c>
      <c r="H1601" s="954">
        <v>5.3974999999999991</v>
      </c>
      <c r="I1601" s="954">
        <f>Tabla1[[#This Row],[PVP (SIN IVA)]]-(Tabla1[[#This Row],[PVP (SIN IVA)]]*0.4)</f>
        <v>3.2384999999999993</v>
      </c>
      <c r="J1601" s="951" t="s">
        <v>1935</v>
      </c>
      <c r="K1601" s="951" t="s">
        <v>11989</v>
      </c>
      <c r="L1601" s="951" t="s">
        <v>11990</v>
      </c>
      <c r="M1601" s="955" t="s">
        <v>6554</v>
      </c>
    </row>
    <row r="1602" spans="1:13" ht="15" customHeight="1">
      <c r="A1602" s="948" t="s">
        <v>3030</v>
      </c>
      <c r="B1602" s="949">
        <v>8435596626730</v>
      </c>
      <c r="C1602" s="950"/>
      <c r="D1602" s="950"/>
      <c r="E1602" s="951" t="s">
        <v>2653</v>
      </c>
      <c r="F1602" s="952" t="s">
        <v>11991</v>
      </c>
      <c r="G1602" s="953" t="s">
        <v>5713</v>
      </c>
      <c r="H1602" s="954">
        <v>17.251333651385696</v>
      </c>
      <c r="I1602" s="954">
        <f>Tabla1[[#This Row],[PVP (SIN IVA)]]-(Tabla1[[#This Row],[PVP (SIN IVA)]]*0.4)</f>
        <v>10.350800190831418</v>
      </c>
      <c r="J1602" s="951" t="s">
        <v>1935</v>
      </c>
      <c r="K1602" s="951" t="s">
        <v>8138</v>
      </c>
      <c r="L1602" s="951" t="s">
        <v>8139</v>
      </c>
      <c r="M1602" s="955" t="s">
        <v>6554</v>
      </c>
    </row>
    <row r="1603" spans="1:13" ht="15" customHeight="1">
      <c r="A1603" s="948" t="s">
        <v>3052</v>
      </c>
      <c r="B1603" s="949">
        <v>8435596626488</v>
      </c>
      <c r="C1603" s="950"/>
      <c r="D1603" s="950"/>
      <c r="E1603" s="951" t="s">
        <v>11992</v>
      </c>
      <c r="F1603" s="952" t="s">
        <v>11993</v>
      </c>
      <c r="G1603" s="953" t="s">
        <v>5713</v>
      </c>
      <c r="H1603" s="954">
        <v>3.5756675485391258</v>
      </c>
      <c r="I1603" s="954">
        <f>Tabla1[[#This Row],[PVP (SIN IVA)]]-(Tabla1[[#This Row],[PVP (SIN IVA)]]*0.4)</f>
        <v>2.1454005291234752</v>
      </c>
      <c r="J1603" s="951" t="s">
        <v>1935</v>
      </c>
      <c r="K1603" s="951" t="s">
        <v>11994</v>
      </c>
      <c r="L1603" s="951" t="s">
        <v>11995</v>
      </c>
      <c r="M1603" s="955" t="s">
        <v>6554</v>
      </c>
    </row>
    <row r="1604" spans="1:13" ht="15" customHeight="1">
      <c r="A1604" s="948" t="s">
        <v>2955</v>
      </c>
      <c r="B1604" s="949">
        <v>8435596627447</v>
      </c>
      <c r="C1604" s="950"/>
      <c r="D1604" s="950"/>
      <c r="E1604" s="951" t="s">
        <v>2211</v>
      </c>
      <c r="F1604" s="952" t="s">
        <v>11996</v>
      </c>
      <c r="G1604" s="953" t="s">
        <v>5712</v>
      </c>
      <c r="H1604" s="954">
        <v>35.664874007893488</v>
      </c>
      <c r="I1604" s="954">
        <f>Tabla1[[#This Row],[PVP (SIN IVA)]]-(Tabla1[[#This Row],[PVP (SIN IVA)]]*0.4)</f>
        <v>21.398924404736093</v>
      </c>
      <c r="J1604" s="951" t="s">
        <v>1935</v>
      </c>
      <c r="K1604" s="951" t="s">
        <v>11997</v>
      </c>
      <c r="L1604" s="951" t="s">
        <v>11998</v>
      </c>
      <c r="M1604" s="955" t="s">
        <v>6554</v>
      </c>
    </row>
    <row r="1605" spans="1:13" ht="15" customHeight="1">
      <c r="A1605" s="948" t="s">
        <v>3036</v>
      </c>
      <c r="B1605" s="949">
        <v>8435596626693</v>
      </c>
      <c r="C1605" s="950"/>
      <c r="D1605" s="950"/>
      <c r="E1605" s="951" t="s">
        <v>2650</v>
      </c>
      <c r="F1605" s="952" t="s">
        <v>11999</v>
      </c>
      <c r="G1605" s="953" t="s">
        <v>5713</v>
      </c>
      <c r="H1605" s="954">
        <v>48.387</v>
      </c>
      <c r="I1605" s="954">
        <f>Tabla1[[#This Row],[PVP (SIN IVA)]]-(Tabla1[[#This Row],[PVP (SIN IVA)]]*0.4)</f>
        <v>29.0322</v>
      </c>
      <c r="J1605" s="951" t="s">
        <v>1935</v>
      </c>
      <c r="K1605" s="951" t="s">
        <v>12000</v>
      </c>
      <c r="L1605" s="951" t="s">
        <v>12001</v>
      </c>
      <c r="M1605" s="955" t="s">
        <v>6554</v>
      </c>
    </row>
    <row r="1606" spans="1:13" ht="15" customHeight="1">
      <c r="A1606" s="948" t="s">
        <v>2953</v>
      </c>
      <c r="B1606" s="949">
        <v>8435596627478</v>
      </c>
      <c r="C1606" s="950"/>
      <c r="D1606" s="950"/>
      <c r="E1606" s="951" t="s">
        <v>5987</v>
      </c>
      <c r="F1606" s="952" t="s">
        <v>12002</v>
      </c>
      <c r="G1606" s="953" t="s">
        <v>5712</v>
      </c>
      <c r="H1606" s="954">
        <v>56.006999999999998</v>
      </c>
      <c r="I1606" s="954">
        <f>Tabla1[[#This Row],[PVP (SIN IVA)]]-(Tabla1[[#This Row],[PVP (SIN IVA)]]*0.4)</f>
        <v>33.604199999999999</v>
      </c>
      <c r="J1606" s="951" t="s">
        <v>1935</v>
      </c>
      <c r="K1606" s="951" t="s">
        <v>12003</v>
      </c>
      <c r="L1606" s="951" t="s">
        <v>12004</v>
      </c>
      <c r="M1606" s="955" t="s">
        <v>6554</v>
      </c>
    </row>
    <row r="1607" spans="1:13" ht="15" customHeight="1">
      <c r="A1607" s="948" t="s">
        <v>3014</v>
      </c>
      <c r="B1607" s="949">
        <v>8435596626877</v>
      </c>
      <c r="C1607" s="950"/>
      <c r="D1607" s="950"/>
      <c r="E1607" s="951" t="s">
        <v>12005</v>
      </c>
      <c r="F1607" s="952" t="s">
        <v>12006</v>
      </c>
      <c r="G1607" s="953" t="s">
        <v>6645</v>
      </c>
      <c r="H1607" s="954">
        <v>65.584811553974902</v>
      </c>
      <c r="I1607" s="954">
        <f>Tabla1[[#This Row],[PVP (SIN IVA)]]-(Tabla1[[#This Row],[PVP (SIN IVA)]]*0.4)</f>
        <v>39.350886932384938</v>
      </c>
      <c r="J1607" s="951" t="s">
        <v>1935</v>
      </c>
      <c r="K1607" s="951" t="s">
        <v>12007</v>
      </c>
      <c r="L1607" s="951" t="s">
        <v>12008</v>
      </c>
      <c r="M1607" s="955" t="s">
        <v>6554</v>
      </c>
    </row>
    <row r="1608" spans="1:13" ht="15" customHeight="1">
      <c r="A1608" s="948" t="s">
        <v>3051</v>
      </c>
      <c r="B1608" s="949">
        <v>8435596626471</v>
      </c>
      <c r="C1608" s="950"/>
      <c r="D1608" s="950"/>
      <c r="E1608" s="951" t="s">
        <v>12009</v>
      </c>
      <c r="F1608" s="952" t="s">
        <v>12010</v>
      </c>
      <c r="G1608" s="953" t="s">
        <v>5713</v>
      </c>
      <c r="H1608" s="954">
        <v>12.852206849691356</v>
      </c>
      <c r="I1608" s="954">
        <f>Tabla1[[#This Row],[PVP (SIN IVA)]]-(Tabla1[[#This Row],[PVP (SIN IVA)]]*0.4)</f>
        <v>7.7113241098148135</v>
      </c>
      <c r="J1608" s="951" t="s">
        <v>1935</v>
      </c>
      <c r="K1608" s="951" t="s">
        <v>12011</v>
      </c>
      <c r="L1608" s="951" t="s">
        <v>12012</v>
      </c>
      <c r="M1608" s="955" t="s">
        <v>6554</v>
      </c>
    </row>
    <row r="1609" spans="1:13" ht="15" customHeight="1">
      <c r="A1609" s="948" t="s">
        <v>12013</v>
      </c>
      <c r="B1609" s="949">
        <v>8435596626372</v>
      </c>
      <c r="C1609" s="950"/>
      <c r="D1609" s="950"/>
      <c r="E1609" s="951" t="s">
        <v>12014</v>
      </c>
      <c r="F1609" s="952" t="s">
        <v>12015</v>
      </c>
      <c r="G1609" s="953" t="s">
        <v>5713</v>
      </c>
      <c r="H1609" s="954">
        <v>11.016177299735448</v>
      </c>
      <c r="I1609" s="954">
        <f>Tabla1[[#This Row],[PVP (SIN IVA)]]-(Tabla1[[#This Row],[PVP (SIN IVA)]]*0.4)</f>
        <v>6.6097063798412687</v>
      </c>
      <c r="J1609" s="951" t="s">
        <v>1935</v>
      </c>
      <c r="K1609" s="951" t="s">
        <v>12016</v>
      </c>
      <c r="L1609" s="951" t="s">
        <v>12017</v>
      </c>
      <c r="M1609" s="955" t="s">
        <v>6554</v>
      </c>
    </row>
    <row r="1610" spans="1:13" ht="15" customHeight="1">
      <c r="A1610" s="948" t="s">
        <v>12018</v>
      </c>
      <c r="B1610" s="949">
        <v>8435596626846</v>
      </c>
      <c r="C1610" s="950"/>
      <c r="D1610" s="950"/>
      <c r="E1610" s="951" t="s">
        <v>8412</v>
      </c>
      <c r="F1610" s="952" t="s">
        <v>12019</v>
      </c>
      <c r="G1610" s="953" t="s">
        <v>5713</v>
      </c>
      <c r="H1610" s="954">
        <v>19.73731766202598</v>
      </c>
      <c r="I1610" s="954">
        <f>Tabla1[[#This Row],[PVP (SIN IVA)]]-(Tabla1[[#This Row],[PVP (SIN IVA)]]*0.4)</f>
        <v>11.842390597215587</v>
      </c>
      <c r="J1610" s="951" t="s">
        <v>1935</v>
      </c>
      <c r="K1610" s="951" t="s">
        <v>12020</v>
      </c>
      <c r="L1610" s="951" t="s">
        <v>12021</v>
      </c>
      <c r="M1610" s="955" t="s">
        <v>6554</v>
      </c>
    </row>
    <row r="1611" spans="1:13" ht="15" customHeight="1">
      <c r="A1611" s="948" t="s">
        <v>12022</v>
      </c>
      <c r="B1611" s="949">
        <v>8435596626990</v>
      </c>
      <c r="C1611" s="950"/>
      <c r="D1611" s="950"/>
      <c r="E1611" s="951" t="s">
        <v>12023</v>
      </c>
      <c r="F1611" s="952" t="s">
        <v>12024</v>
      </c>
      <c r="G1611" s="953" t="s">
        <v>6645</v>
      </c>
      <c r="H1611" s="954">
        <v>284.21737433317367</v>
      </c>
      <c r="I1611" s="954">
        <f>Tabla1[[#This Row],[PVP (SIN IVA)]]-(Tabla1[[#This Row],[PVP (SIN IVA)]]*0.4)</f>
        <v>170.53042459990419</v>
      </c>
      <c r="J1611" s="951" t="s">
        <v>1935</v>
      </c>
      <c r="K1611" s="951" t="s">
        <v>12025</v>
      </c>
      <c r="L1611" s="951" t="s">
        <v>12026</v>
      </c>
      <c r="M1611" s="955" t="s">
        <v>6554</v>
      </c>
    </row>
    <row r="1612" spans="1:13" ht="15" customHeight="1">
      <c r="A1612" s="948" t="s">
        <v>2938</v>
      </c>
      <c r="B1612" s="949">
        <v>8435596627683</v>
      </c>
      <c r="C1612" s="950"/>
      <c r="D1612" s="950"/>
      <c r="E1612" s="951" t="s">
        <v>12027</v>
      </c>
      <c r="F1612" s="952" t="s">
        <v>12028</v>
      </c>
      <c r="G1612" s="953" t="s">
        <v>5712</v>
      </c>
      <c r="H1612" s="954">
        <v>926.2872000000001</v>
      </c>
      <c r="I1612" s="954">
        <f>Tabla1[[#This Row],[PVP (SIN IVA)]]-(Tabla1[[#This Row],[PVP (SIN IVA)]]*0.4)</f>
        <v>555.77232000000004</v>
      </c>
      <c r="J1612" s="951" t="s">
        <v>1935</v>
      </c>
      <c r="K1612" s="951" t="s">
        <v>12029</v>
      </c>
      <c r="L1612" s="951" t="s">
        <v>12030</v>
      </c>
      <c r="M1612" s="955" t="s">
        <v>6554</v>
      </c>
    </row>
    <row r="1613" spans="1:13" ht="15" customHeight="1">
      <c r="A1613" s="948" t="s">
        <v>12031</v>
      </c>
      <c r="B1613" s="949">
        <v>8435596627706</v>
      </c>
      <c r="C1613" s="950"/>
      <c r="D1613" s="950"/>
      <c r="E1613" s="951" t="s">
        <v>12032</v>
      </c>
      <c r="F1613" s="952" t="s">
        <v>12033</v>
      </c>
      <c r="G1613" s="953" t="s">
        <v>5712</v>
      </c>
      <c r="H1613" s="954">
        <v>746.17326000000003</v>
      </c>
      <c r="I1613" s="954">
        <f>Tabla1[[#This Row],[PVP (SIN IVA)]]-(Tabla1[[#This Row],[PVP (SIN IVA)]]*0.4)</f>
        <v>447.70395600000001</v>
      </c>
      <c r="J1613" s="951" t="s">
        <v>7222</v>
      </c>
      <c r="K1613" s="951" t="s">
        <v>12034</v>
      </c>
      <c r="L1613" s="951" t="s">
        <v>12035</v>
      </c>
      <c r="M1613" s="955" t="s">
        <v>6554</v>
      </c>
    </row>
    <row r="1614" spans="1:13" ht="15" customHeight="1">
      <c r="A1614" s="948" t="s">
        <v>12036</v>
      </c>
      <c r="B1614" s="949">
        <v>8435596627690</v>
      </c>
      <c r="C1614" s="950"/>
      <c r="D1614" s="950"/>
      <c r="E1614" s="951" t="s">
        <v>12037</v>
      </c>
      <c r="F1614" s="952" t="s">
        <v>12038</v>
      </c>
      <c r="G1614" s="953" t="s">
        <v>5712</v>
      </c>
      <c r="H1614" s="954">
        <v>926.2872000000001</v>
      </c>
      <c r="I1614" s="954">
        <f>Tabla1[[#This Row],[PVP (SIN IVA)]]-(Tabla1[[#This Row],[PVP (SIN IVA)]]*0.4)</f>
        <v>555.77232000000004</v>
      </c>
      <c r="J1614" s="951" t="s">
        <v>1935</v>
      </c>
      <c r="K1614" s="951" t="s">
        <v>12039</v>
      </c>
      <c r="L1614" s="951" t="s">
        <v>12040</v>
      </c>
      <c r="M1614" s="955" t="s">
        <v>6554</v>
      </c>
    </row>
    <row r="1615" spans="1:13" ht="15" customHeight="1">
      <c r="A1615" s="948" t="s">
        <v>12041</v>
      </c>
      <c r="B1615" s="949">
        <v>8435596627997</v>
      </c>
      <c r="C1615" s="950"/>
      <c r="D1615" s="950"/>
      <c r="E1615" s="951" t="s">
        <v>12042</v>
      </c>
      <c r="F1615" s="952" t="s">
        <v>12043</v>
      </c>
      <c r="G1615" s="953" t="s">
        <v>5712</v>
      </c>
      <c r="H1615" s="954">
        <v>856.22130000000004</v>
      </c>
      <c r="I1615" s="954">
        <f>Tabla1[[#This Row],[PVP (SIN IVA)]]-(Tabla1[[#This Row],[PVP (SIN IVA)]]*0.4)</f>
        <v>513.73278000000005</v>
      </c>
      <c r="J1615" s="951" t="s">
        <v>1935</v>
      </c>
      <c r="K1615" s="951" t="s">
        <v>12044</v>
      </c>
      <c r="L1615" s="951" t="s">
        <v>12045</v>
      </c>
      <c r="M1615" s="955" t="s">
        <v>6554</v>
      </c>
    </row>
    <row r="1616" spans="1:13" ht="15" customHeight="1">
      <c r="A1616" s="948" t="s">
        <v>12046</v>
      </c>
      <c r="B1616" s="949">
        <v>8435596627980</v>
      </c>
      <c r="C1616" s="950"/>
      <c r="D1616" s="950"/>
      <c r="E1616" s="951" t="s">
        <v>12047</v>
      </c>
      <c r="F1616" s="952" t="s">
        <v>12048</v>
      </c>
      <c r="G1616" s="953" t="s">
        <v>5712</v>
      </c>
      <c r="H1616" s="954">
        <v>788.83001999999999</v>
      </c>
      <c r="I1616" s="954">
        <f>Tabla1[[#This Row],[PVP (SIN IVA)]]-(Tabla1[[#This Row],[PVP (SIN IVA)]]*0.4)</f>
        <v>473.29801199999997</v>
      </c>
      <c r="J1616" s="951" t="s">
        <v>1935</v>
      </c>
      <c r="K1616" s="951" t="s">
        <v>12049</v>
      </c>
      <c r="L1616" s="951" t="s">
        <v>12050</v>
      </c>
      <c r="M1616" s="955" t="s">
        <v>6554</v>
      </c>
    </row>
    <row r="1617" spans="1:13" ht="15" customHeight="1">
      <c r="A1617" s="948" t="s">
        <v>2927</v>
      </c>
      <c r="B1617" s="949">
        <v>8435596628086</v>
      </c>
      <c r="C1617" s="950"/>
      <c r="D1617" s="950"/>
      <c r="E1617" s="951" t="s">
        <v>12051</v>
      </c>
      <c r="F1617" s="952" t="s">
        <v>12052</v>
      </c>
      <c r="G1617" s="953" t="s">
        <v>5712</v>
      </c>
      <c r="H1617" s="954">
        <v>425.13047665871636</v>
      </c>
      <c r="I1617" s="954">
        <f>Tabla1[[#This Row],[PVP (SIN IVA)]]-(Tabla1[[#This Row],[PVP (SIN IVA)]]*0.4)</f>
        <v>255.07828599522981</v>
      </c>
      <c r="J1617" s="951" t="s">
        <v>1935</v>
      </c>
      <c r="K1617" s="951" t="s">
        <v>12053</v>
      </c>
      <c r="L1617" s="951" t="s">
        <v>12054</v>
      </c>
      <c r="M1617" s="955" t="s">
        <v>6554</v>
      </c>
    </row>
    <row r="1618" spans="1:13" ht="15" customHeight="1">
      <c r="A1618" s="948" t="s">
        <v>12055</v>
      </c>
      <c r="B1618" s="949">
        <v>8435596626907</v>
      </c>
      <c r="C1618" s="950" t="s">
        <v>2594</v>
      </c>
      <c r="D1618" s="950"/>
      <c r="E1618" s="951" t="s">
        <v>2593</v>
      </c>
      <c r="F1618" s="952" t="s">
        <v>12056</v>
      </c>
      <c r="G1618" s="953" t="s">
        <v>6645</v>
      </c>
      <c r="H1618" s="954">
        <v>49.371250000000003</v>
      </c>
      <c r="I1618" s="954">
        <f>Tabla1[[#This Row],[PVP (SIN IVA)]]-(Tabla1[[#This Row],[PVP (SIN IVA)]]*0.4)</f>
        <v>29.62275</v>
      </c>
      <c r="J1618" s="951" t="s">
        <v>1935</v>
      </c>
      <c r="K1618" s="951" t="s">
        <v>12057</v>
      </c>
      <c r="L1618" s="951" t="s">
        <v>12058</v>
      </c>
      <c r="M1618" s="955" t="s">
        <v>6554</v>
      </c>
    </row>
    <row r="1619" spans="1:13" ht="15" customHeight="1">
      <c r="A1619" s="948" t="s">
        <v>12059</v>
      </c>
      <c r="B1619" s="949">
        <v>8435596626358</v>
      </c>
      <c r="C1619" s="950"/>
      <c r="D1619" s="950"/>
      <c r="E1619" s="951" t="s">
        <v>8551</v>
      </c>
      <c r="F1619" s="952" t="s">
        <v>12060</v>
      </c>
      <c r="G1619" s="953" t="s">
        <v>7038</v>
      </c>
      <c r="H1619" s="954">
        <v>315.46800000000002</v>
      </c>
      <c r="I1619" s="954">
        <f>Tabla1[[#This Row],[PVP (SIN IVA)]]-(Tabla1[[#This Row],[PVP (SIN IVA)]]*0.4)</f>
        <v>189.2808</v>
      </c>
      <c r="J1619" s="951" t="s">
        <v>1935</v>
      </c>
      <c r="K1619" s="951" t="s">
        <v>12061</v>
      </c>
      <c r="L1619" s="951" t="s">
        <v>12062</v>
      </c>
      <c r="M1619" s="955" t="s">
        <v>6554</v>
      </c>
    </row>
    <row r="1620" spans="1:13" ht="15" customHeight="1">
      <c r="A1620" s="948" t="s">
        <v>2915</v>
      </c>
      <c r="B1620" s="949">
        <v>8435596627966</v>
      </c>
      <c r="C1620" s="950"/>
      <c r="D1620" s="950"/>
      <c r="E1620" s="951" t="s">
        <v>12063</v>
      </c>
      <c r="F1620" s="952" t="s">
        <v>12064</v>
      </c>
      <c r="G1620" s="953" t="s">
        <v>5712</v>
      </c>
      <c r="H1620" s="954">
        <v>7.6643401136314306</v>
      </c>
      <c r="I1620" s="954">
        <f>Tabla1[[#This Row],[PVP (SIN IVA)]]-(Tabla1[[#This Row],[PVP (SIN IVA)]]*0.4)</f>
        <v>4.598604068178858</v>
      </c>
      <c r="J1620" s="951" t="s">
        <v>1935</v>
      </c>
      <c r="K1620" s="951" t="s">
        <v>12065</v>
      </c>
      <c r="L1620" s="951" t="s">
        <v>12066</v>
      </c>
      <c r="M1620" s="955" t="s">
        <v>6554</v>
      </c>
    </row>
    <row r="1621" spans="1:13" ht="15" customHeight="1">
      <c r="A1621" s="948" t="s">
        <v>12067</v>
      </c>
      <c r="B1621" s="949">
        <v>8435596626365</v>
      </c>
      <c r="C1621" s="950" t="s">
        <v>3066</v>
      </c>
      <c r="D1621" s="950"/>
      <c r="E1621" s="951" t="s">
        <v>1898</v>
      </c>
      <c r="F1621" s="952" t="s">
        <v>12068</v>
      </c>
      <c r="G1621" s="953" t="s">
        <v>6645</v>
      </c>
      <c r="H1621" s="954">
        <v>300.08066964479292</v>
      </c>
      <c r="I1621" s="954">
        <f>Tabla1[[#This Row],[PVP (SIN IVA)]]-(Tabla1[[#This Row],[PVP (SIN IVA)]]*0.4)</f>
        <v>180.04840178687573</v>
      </c>
      <c r="J1621" s="951" t="s">
        <v>1935</v>
      </c>
      <c r="K1621" s="951" t="s">
        <v>12069</v>
      </c>
      <c r="L1621" s="951" t="s">
        <v>12070</v>
      </c>
      <c r="M1621" s="955" t="s">
        <v>6554</v>
      </c>
    </row>
    <row r="1622" spans="1:13" ht="15" customHeight="1">
      <c r="A1622" s="948" t="s">
        <v>12071</v>
      </c>
      <c r="B1622" s="949">
        <v>8435596628840</v>
      </c>
      <c r="C1622" s="950" t="s">
        <v>12072</v>
      </c>
      <c r="D1622" s="950"/>
      <c r="E1622" s="951" t="s">
        <v>12073</v>
      </c>
      <c r="F1622" s="952" t="s">
        <v>12074</v>
      </c>
      <c r="G1622" s="953" t="s">
        <v>7038</v>
      </c>
      <c r="H1622" s="954">
        <v>27.717750000000002</v>
      </c>
      <c r="I1622" s="954">
        <f>Tabla1[[#This Row],[PVP (SIN IVA)]]-(Tabla1[[#This Row],[PVP (SIN IVA)]]*0.4)</f>
        <v>16.630650000000003</v>
      </c>
      <c r="J1622" s="951" t="s">
        <v>1935</v>
      </c>
      <c r="K1622" s="951" t="s">
        <v>12075</v>
      </c>
      <c r="L1622" s="951" t="s">
        <v>12076</v>
      </c>
      <c r="M1622" s="955" t="s">
        <v>6554</v>
      </c>
    </row>
    <row r="1623" spans="1:13" ht="15" customHeight="1">
      <c r="A1623" s="948" t="s">
        <v>3001</v>
      </c>
      <c r="B1623" s="949">
        <v>8435596627010</v>
      </c>
      <c r="C1623" s="950" t="s">
        <v>12072</v>
      </c>
      <c r="D1623" s="950"/>
      <c r="E1623" s="951" t="s">
        <v>12077</v>
      </c>
      <c r="F1623" s="952" t="s">
        <v>12074</v>
      </c>
      <c r="G1623" s="953" t="s">
        <v>7038</v>
      </c>
      <c r="H1623" s="954">
        <v>27.717750000000002</v>
      </c>
      <c r="I1623" s="954">
        <f>Tabla1[[#This Row],[PVP (SIN IVA)]]-(Tabla1[[#This Row],[PVP (SIN IVA)]]*0.4)</f>
        <v>16.630650000000003</v>
      </c>
      <c r="J1623" s="951" t="s">
        <v>1935</v>
      </c>
      <c r="K1623" s="951" t="s">
        <v>12075</v>
      </c>
      <c r="L1623" s="951" t="s">
        <v>12076</v>
      </c>
      <c r="M1623" s="955" t="s">
        <v>6554</v>
      </c>
    </row>
    <row r="1624" spans="1:13" ht="15" customHeight="1">
      <c r="A1624" s="948" t="s">
        <v>6185</v>
      </c>
      <c r="B1624" s="974" t="s">
        <v>12078</v>
      </c>
      <c r="C1624" s="950"/>
      <c r="D1624" s="968"/>
      <c r="E1624" s="951" t="s">
        <v>2527</v>
      </c>
      <c r="F1624" s="952" t="s">
        <v>12079</v>
      </c>
      <c r="G1624" s="953" t="s">
        <v>7038</v>
      </c>
      <c r="H1624" s="954">
        <v>57.035699999999999</v>
      </c>
      <c r="I1624" s="954">
        <f>Tabla1[[#This Row],[PVP (SIN IVA)]]-(Tabla1[[#This Row],[PVP (SIN IVA)]]*0.4)</f>
        <v>34.221419999999995</v>
      </c>
      <c r="J1624" s="960" t="s">
        <v>6052</v>
      </c>
      <c r="K1624" s="951"/>
      <c r="L1624" s="951"/>
      <c r="M1624" s="951"/>
    </row>
    <row r="1625" spans="1:13" ht="15" customHeight="1">
      <c r="A1625" s="948" t="s">
        <v>12080</v>
      </c>
      <c r="B1625" s="967" t="s">
        <v>12081</v>
      </c>
      <c r="C1625" s="983" t="s">
        <v>3002</v>
      </c>
      <c r="D1625" s="968"/>
      <c r="E1625" s="951" t="s">
        <v>12082</v>
      </c>
      <c r="F1625" s="952" t="s">
        <v>12083</v>
      </c>
      <c r="G1625" s="953" t="s">
        <v>7038</v>
      </c>
      <c r="H1625" s="954">
        <v>27.717750000000002</v>
      </c>
      <c r="I1625" s="954">
        <f>Tabla1[[#This Row],[PVP (SIN IVA)]]-(Tabla1[[#This Row],[PVP (SIN IVA)]]*0.4)</f>
        <v>16.630650000000003</v>
      </c>
      <c r="J1625" s="951" t="s">
        <v>1935</v>
      </c>
      <c r="K1625" s="951" t="s">
        <v>12084</v>
      </c>
      <c r="L1625" s="951"/>
      <c r="M1625" s="955" t="s">
        <v>6554</v>
      </c>
    </row>
    <row r="1626" spans="1:13" ht="15" customHeight="1">
      <c r="A1626" s="948" t="s">
        <v>3002</v>
      </c>
      <c r="B1626" s="949">
        <v>8435596627003</v>
      </c>
      <c r="C1626" s="950" t="s">
        <v>12085</v>
      </c>
      <c r="D1626" s="950"/>
      <c r="E1626" s="951" t="s">
        <v>12082</v>
      </c>
      <c r="F1626" s="952" t="s">
        <v>12086</v>
      </c>
      <c r="G1626" s="953" t="s">
        <v>7038</v>
      </c>
      <c r="H1626" s="954">
        <v>27.717750000000002</v>
      </c>
      <c r="I1626" s="954">
        <f>Tabla1[[#This Row],[PVP (SIN IVA)]]-(Tabla1[[#This Row],[PVP (SIN IVA)]]*0.4)</f>
        <v>16.630650000000003</v>
      </c>
      <c r="J1626" s="951" t="s">
        <v>1935</v>
      </c>
      <c r="K1626" s="951" t="s">
        <v>12087</v>
      </c>
      <c r="L1626" s="951" t="s">
        <v>12088</v>
      </c>
      <c r="M1626" s="955" t="s">
        <v>6554</v>
      </c>
    </row>
    <row r="1627" spans="1:13" ht="15" customHeight="1">
      <c r="A1627" s="948" t="s">
        <v>12089</v>
      </c>
      <c r="B1627" s="949">
        <v>8435596628895</v>
      </c>
      <c r="C1627" s="950"/>
      <c r="D1627" s="950"/>
      <c r="E1627" s="951" t="s">
        <v>8795</v>
      </c>
      <c r="F1627" s="952" t="s">
        <v>12090</v>
      </c>
      <c r="G1627" s="953" t="s">
        <v>5713</v>
      </c>
      <c r="H1627" s="954">
        <v>61.880749999999992</v>
      </c>
      <c r="I1627" s="954">
        <f>Tabla1[[#This Row],[PVP (SIN IVA)]]-(Tabla1[[#This Row],[PVP (SIN IVA)]]*0.4)</f>
        <v>37.128449999999994</v>
      </c>
      <c r="J1627" s="951" t="s">
        <v>1935</v>
      </c>
      <c r="K1627" s="951" t="s">
        <v>12091</v>
      </c>
      <c r="L1627" s="951" t="s">
        <v>12092</v>
      </c>
      <c r="M1627" s="955" t="s">
        <v>6554</v>
      </c>
    </row>
    <row r="1628" spans="1:13" ht="15" customHeight="1">
      <c r="A1628" s="948" t="s">
        <v>3026</v>
      </c>
      <c r="B1628" s="949">
        <v>8435596626792</v>
      </c>
      <c r="C1628" s="950"/>
      <c r="D1628" s="950"/>
      <c r="E1628" s="951" t="s">
        <v>4045</v>
      </c>
      <c r="F1628" s="952" t="s">
        <v>12090</v>
      </c>
      <c r="G1628" s="953" t="s">
        <v>5713</v>
      </c>
      <c r="H1628" s="954">
        <v>61.880749999999992</v>
      </c>
      <c r="I1628" s="954">
        <f>Tabla1[[#This Row],[PVP (SIN IVA)]]-(Tabla1[[#This Row],[PVP (SIN IVA)]]*0.4)</f>
        <v>37.128449999999994</v>
      </c>
      <c r="J1628" s="951" t="s">
        <v>1935</v>
      </c>
      <c r="K1628" s="951" t="s">
        <v>12091</v>
      </c>
      <c r="L1628" s="951" t="s">
        <v>12092</v>
      </c>
      <c r="M1628" s="955" t="s">
        <v>6554</v>
      </c>
    </row>
    <row r="1629" spans="1:13" ht="15" customHeight="1">
      <c r="A1629" s="948" t="s">
        <v>12093</v>
      </c>
      <c r="B1629" s="949">
        <v>8435596628901</v>
      </c>
      <c r="C1629" s="950"/>
      <c r="D1629" s="950"/>
      <c r="E1629" s="951" t="s">
        <v>8801</v>
      </c>
      <c r="F1629" s="952" t="s">
        <v>12094</v>
      </c>
      <c r="G1629" s="953" t="s">
        <v>5713</v>
      </c>
      <c r="H1629" s="954">
        <v>29.62275</v>
      </c>
      <c r="I1629" s="954">
        <f>Tabla1[[#This Row],[PVP (SIN IVA)]]-(Tabla1[[#This Row],[PVP (SIN IVA)]]*0.4)</f>
        <v>17.77365</v>
      </c>
      <c r="J1629" s="951" t="s">
        <v>1935</v>
      </c>
      <c r="K1629" s="951" t="s">
        <v>12095</v>
      </c>
      <c r="L1629" s="951" t="s">
        <v>12096</v>
      </c>
      <c r="M1629" s="955" t="s">
        <v>6554</v>
      </c>
    </row>
    <row r="1630" spans="1:13" ht="15" customHeight="1">
      <c r="A1630" s="948" t="s">
        <v>3029</v>
      </c>
      <c r="B1630" s="949">
        <v>8435596626778</v>
      </c>
      <c r="C1630" s="950"/>
      <c r="D1630" s="950"/>
      <c r="E1630" s="951" t="s">
        <v>4037</v>
      </c>
      <c r="F1630" s="952" t="s">
        <v>12094</v>
      </c>
      <c r="G1630" s="953" t="s">
        <v>5713</v>
      </c>
      <c r="H1630" s="954">
        <v>29.62275</v>
      </c>
      <c r="I1630" s="954">
        <f>Tabla1[[#This Row],[PVP (SIN IVA)]]-(Tabla1[[#This Row],[PVP (SIN IVA)]]*0.4)</f>
        <v>17.77365</v>
      </c>
      <c r="J1630" s="951" t="s">
        <v>1935</v>
      </c>
      <c r="K1630" s="951" t="s">
        <v>12095</v>
      </c>
      <c r="L1630" s="951" t="s">
        <v>12096</v>
      </c>
      <c r="M1630" s="955" t="s">
        <v>6554</v>
      </c>
    </row>
    <row r="1631" spans="1:13" ht="15" customHeight="1">
      <c r="A1631" s="948" t="s">
        <v>3016</v>
      </c>
      <c r="B1631" s="949">
        <v>8435596626891</v>
      </c>
      <c r="C1631" s="950" t="s">
        <v>12097</v>
      </c>
      <c r="D1631" s="950"/>
      <c r="E1631" s="951" t="s">
        <v>12098</v>
      </c>
      <c r="F1631" s="952" t="s">
        <v>12099</v>
      </c>
      <c r="G1631" s="953" t="s">
        <v>6645</v>
      </c>
      <c r="H1631" s="954">
        <v>27.908249999999999</v>
      </c>
      <c r="I1631" s="954">
        <f>Tabla1[[#This Row],[PVP (SIN IVA)]]-(Tabla1[[#This Row],[PVP (SIN IVA)]]*0.4)</f>
        <v>16.744949999999999</v>
      </c>
      <c r="J1631" s="951" t="s">
        <v>1935</v>
      </c>
      <c r="K1631" s="951" t="s">
        <v>12100</v>
      </c>
      <c r="L1631" s="951" t="s">
        <v>12101</v>
      </c>
      <c r="M1631" s="955" t="s">
        <v>6554</v>
      </c>
    </row>
    <row r="1632" spans="1:13" ht="15" customHeight="1">
      <c r="A1632" s="948" t="s">
        <v>12102</v>
      </c>
      <c r="B1632" s="949">
        <v>8435596627034</v>
      </c>
      <c r="C1632" s="950" t="s">
        <v>12103</v>
      </c>
      <c r="D1632" s="950"/>
      <c r="E1632" s="951" t="s">
        <v>2567</v>
      </c>
      <c r="F1632" s="952" t="s">
        <v>12104</v>
      </c>
      <c r="G1632" s="953" t="s">
        <v>5712</v>
      </c>
      <c r="H1632" s="954">
        <v>34.29</v>
      </c>
      <c r="I1632" s="954">
        <f>Tabla1[[#This Row],[PVP (SIN IVA)]]-(Tabla1[[#This Row],[PVP (SIN IVA)]]*0.4)</f>
        <v>20.573999999999998</v>
      </c>
      <c r="J1632" s="951" t="s">
        <v>1935</v>
      </c>
      <c r="K1632" s="951" t="s">
        <v>12105</v>
      </c>
      <c r="L1632" s="951" t="s">
        <v>12106</v>
      </c>
      <c r="M1632" s="955" t="s">
        <v>6554</v>
      </c>
    </row>
    <row r="1633" spans="1:13" ht="15" customHeight="1">
      <c r="A1633" s="948" t="s">
        <v>3000</v>
      </c>
      <c r="B1633" s="949">
        <v>8435596627027</v>
      </c>
      <c r="C1633" s="950" t="s">
        <v>12107</v>
      </c>
      <c r="D1633" s="950"/>
      <c r="E1633" s="951" t="s">
        <v>2562</v>
      </c>
      <c r="F1633" s="952" t="s">
        <v>12108</v>
      </c>
      <c r="G1633" s="953" t="s">
        <v>5712</v>
      </c>
      <c r="H1633" s="954">
        <v>34.29</v>
      </c>
      <c r="I1633" s="954">
        <f>Tabla1[[#This Row],[PVP (SIN IVA)]]-(Tabla1[[#This Row],[PVP (SIN IVA)]]*0.4)</f>
        <v>20.573999999999998</v>
      </c>
      <c r="J1633" s="951" t="s">
        <v>1935</v>
      </c>
      <c r="K1633" s="951" t="s">
        <v>12109</v>
      </c>
      <c r="L1633" s="951" t="s">
        <v>12110</v>
      </c>
      <c r="M1633" s="955" t="s">
        <v>6554</v>
      </c>
    </row>
    <row r="1634" spans="1:13" ht="15" customHeight="1">
      <c r="A1634" s="948" t="s">
        <v>2991</v>
      </c>
      <c r="B1634" s="949">
        <v>8435596627119</v>
      </c>
      <c r="C1634" s="950"/>
      <c r="D1634" s="950"/>
      <c r="E1634" s="951" t="s">
        <v>2367</v>
      </c>
      <c r="F1634" s="952" t="s">
        <v>12111</v>
      </c>
      <c r="G1634" s="953" t="s">
        <v>5712</v>
      </c>
      <c r="H1634" s="954">
        <v>30.99217880325569</v>
      </c>
      <c r="I1634" s="954">
        <f>Tabla1[[#This Row],[PVP (SIN IVA)]]-(Tabla1[[#This Row],[PVP (SIN IVA)]]*0.4)</f>
        <v>18.595307281953414</v>
      </c>
      <c r="J1634" s="951" t="s">
        <v>1935</v>
      </c>
      <c r="K1634" s="951" t="s">
        <v>12112</v>
      </c>
      <c r="L1634" s="951" t="s">
        <v>12113</v>
      </c>
      <c r="M1634" s="955" t="s">
        <v>6554</v>
      </c>
    </row>
    <row r="1635" spans="1:13" ht="15" customHeight="1">
      <c r="A1635" s="948" t="s">
        <v>12114</v>
      </c>
      <c r="B1635" s="949">
        <v>8435596628857</v>
      </c>
      <c r="C1635" s="950"/>
      <c r="D1635" s="950"/>
      <c r="E1635" s="951" t="s">
        <v>12115</v>
      </c>
      <c r="F1635" s="952" t="s">
        <v>12116</v>
      </c>
      <c r="G1635" s="953" t="s">
        <v>5713</v>
      </c>
      <c r="H1635" s="954">
        <v>80.707268942186857</v>
      </c>
      <c r="I1635" s="954">
        <f>Tabla1[[#This Row],[PVP (SIN IVA)]]-(Tabla1[[#This Row],[PVP (SIN IVA)]]*0.4)</f>
        <v>48.424361365312116</v>
      </c>
      <c r="J1635" s="951" t="s">
        <v>1935</v>
      </c>
      <c r="K1635" s="951" t="s">
        <v>12117</v>
      </c>
      <c r="L1635" s="951" t="s">
        <v>12118</v>
      </c>
      <c r="M1635" s="955" t="s">
        <v>6554</v>
      </c>
    </row>
    <row r="1636" spans="1:13" ht="15" customHeight="1">
      <c r="A1636" s="948" t="s">
        <v>12119</v>
      </c>
      <c r="B1636" s="949">
        <v>8435596628833</v>
      </c>
      <c r="C1636" s="950"/>
      <c r="D1636" s="950"/>
      <c r="E1636" s="951" t="s">
        <v>12115</v>
      </c>
      <c r="F1636" s="952" t="s">
        <v>12116</v>
      </c>
      <c r="G1636" s="953" t="s">
        <v>5713</v>
      </c>
      <c r="H1636" s="954">
        <v>80.707268942186857</v>
      </c>
      <c r="I1636" s="954">
        <f>Tabla1[[#This Row],[PVP (SIN IVA)]]-(Tabla1[[#This Row],[PVP (SIN IVA)]]*0.4)</f>
        <v>48.424361365312116</v>
      </c>
      <c r="J1636" s="951" t="s">
        <v>1935</v>
      </c>
      <c r="K1636" s="951" t="s">
        <v>12117</v>
      </c>
      <c r="L1636" s="951" t="s">
        <v>12118</v>
      </c>
      <c r="M1636" s="955" t="s">
        <v>6554</v>
      </c>
    </row>
    <row r="1637" spans="1:13" ht="15" customHeight="1">
      <c r="A1637" s="948" t="s">
        <v>3023</v>
      </c>
      <c r="B1637" s="949">
        <v>8435596626822</v>
      </c>
      <c r="C1637" s="950"/>
      <c r="D1637" s="950"/>
      <c r="E1637" s="951" t="s">
        <v>12115</v>
      </c>
      <c r="F1637" s="952" t="s">
        <v>12116</v>
      </c>
      <c r="G1637" s="953" t="s">
        <v>5713</v>
      </c>
      <c r="H1637" s="954">
        <v>80.707268942186857</v>
      </c>
      <c r="I1637" s="954">
        <f>Tabla1[[#This Row],[PVP (SIN IVA)]]-(Tabla1[[#This Row],[PVP (SIN IVA)]]*0.4)</f>
        <v>48.424361365312116</v>
      </c>
      <c r="J1637" s="951" t="s">
        <v>1935</v>
      </c>
      <c r="K1637" s="951" t="s">
        <v>12117</v>
      </c>
      <c r="L1637" s="951" t="s">
        <v>12118</v>
      </c>
      <c r="M1637" s="955" t="s">
        <v>6554</v>
      </c>
    </row>
    <row r="1638" spans="1:13" ht="15" customHeight="1">
      <c r="A1638" s="948" t="s">
        <v>12120</v>
      </c>
      <c r="B1638" s="949">
        <v>8435596628871</v>
      </c>
      <c r="C1638" s="950"/>
      <c r="D1638" s="950"/>
      <c r="E1638" s="951" t="s">
        <v>9037</v>
      </c>
      <c r="F1638" s="952" t="s">
        <v>12121</v>
      </c>
      <c r="G1638" s="953" t="s">
        <v>5713</v>
      </c>
      <c r="H1638" s="954">
        <v>29.674827601162342</v>
      </c>
      <c r="I1638" s="954">
        <f>Tabla1[[#This Row],[PVP (SIN IVA)]]-(Tabla1[[#This Row],[PVP (SIN IVA)]]*0.4)</f>
        <v>17.804896560697404</v>
      </c>
      <c r="J1638" s="951" t="s">
        <v>1935</v>
      </c>
      <c r="K1638" s="951" t="s">
        <v>12122</v>
      </c>
      <c r="L1638" s="951" t="s">
        <v>12123</v>
      </c>
      <c r="M1638" s="955" t="s">
        <v>6554</v>
      </c>
    </row>
    <row r="1639" spans="1:13" ht="15" customHeight="1">
      <c r="A1639" s="948" t="s">
        <v>3024</v>
      </c>
      <c r="B1639" s="949">
        <v>8435596626815</v>
      </c>
      <c r="C1639" s="950"/>
      <c r="D1639" s="950"/>
      <c r="E1639" s="951" t="s">
        <v>4055</v>
      </c>
      <c r="F1639" s="952" t="s">
        <v>12121</v>
      </c>
      <c r="G1639" s="953" t="s">
        <v>5713</v>
      </c>
      <c r="H1639" s="954">
        <v>29.674827601162342</v>
      </c>
      <c r="I1639" s="954">
        <f>Tabla1[[#This Row],[PVP (SIN IVA)]]-(Tabla1[[#This Row],[PVP (SIN IVA)]]*0.4)</f>
        <v>17.804896560697404</v>
      </c>
      <c r="J1639" s="951" t="s">
        <v>1935</v>
      </c>
      <c r="K1639" s="951" t="s">
        <v>12122</v>
      </c>
      <c r="L1639" s="951" t="s">
        <v>12123</v>
      </c>
      <c r="M1639" s="955" t="s">
        <v>6554</v>
      </c>
    </row>
    <row r="1640" spans="1:13" ht="15" customHeight="1">
      <c r="A1640" s="948" t="s">
        <v>2956</v>
      </c>
      <c r="B1640" s="949">
        <v>8435596627430</v>
      </c>
      <c r="C1640" s="950" t="s">
        <v>12124</v>
      </c>
      <c r="D1640" s="950"/>
      <c r="E1640" s="951" t="s">
        <v>6245</v>
      </c>
      <c r="F1640" s="952" t="s">
        <v>12125</v>
      </c>
      <c r="G1640" s="953" t="s">
        <v>5712</v>
      </c>
      <c r="H1640" s="954">
        <v>12.065</v>
      </c>
      <c r="I1640" s="954">
        <f>Tabla1[[#This Row],[PVP (SIN IVA)]]-(Tabla1[[#This Row],[PVP (SIN IVA)]]*0.4)</f>
        <v>7.238999999999999</v>
      </c>
      <c r="J1640" s="951" t="s">
        <v>1935</v>
      </c>
      <c r="K1640" s="951" t="s">
        <v>12126</v>
      </c>
      <c r="L1640" s="951" t="s">
        <v>12127</v>
      </c>
      <c r="M1640" s="955" t="s">
        <v>6554</v>
      </c>
    </row>
    <row r="1641" spans="1:13" ht="15" customHeight="1">
      <c r="A1641" s="948" t="s">
        <v>2974</v>
      </c>
      <c r="B1641" s="949">
        <v>8435596627249</v>
      </c>
      <c r="C1641" s="950"/>
      <c r="D1641" s="950"/>
      <c r="E1641" s="951" t="s">
        <v>2323</v>
      </c>
      <c r="F1641" s="952" t="s">
        <v>12128</v>
      </c>
      <c r="G1641" s="953" t="s">
        <v>5712</v>
      </c>
      <c r="H1641" s="954">
        <v>22.133336224718441</v>
      </c>
      <c r="I1641" s="954">
        <f>Tabla1[[#This Row],[PVP (SIN IVA)]]-(Tabla1[[#This Row],[PVP (SIN IVA)]]*0.4)</f>
        <v>13.280001734831064</v>
      </c>
      <c r="J1641" s="951" t="s">
        <v>1935</v>
      </c>
      <c r="K1641" s="951" t="s">
        <v>12129</v>
      </c>
      <c r="L1641" s="951" t="s">
        <v>12130</v>
      </c>
      <c r="M1641" s="955" t="s">
        <v>6554</v>
      </c>
    </row>
    <row r="1642" spans="1:13" ht="15" customHeight="1">
      <c r="A1642" s="948" t="s">
        <v>2976</v>
      </c>
      <c r="B1642" s="949">
        <v>8435596627355</v>
      </c>
      <c r="C1642" s="950"/>
      <c r="D1642" s="950"/>
      <c r="E1642" s="951" t="s">
        <v>12131</v>
      </c>
      <c r="F1642" s="952" t="s">
        <v>12132</v>
      </c>
      <c r="G1642" s="953" t="s">
        <v>5712</v>
      </c>
      <c r="H1642" s="954">
        <v>25.061803356898132</v>
      </c>
      <c r="I1642" s="954">
        <f>Tabla1[[#This Row],[PVP (SIN IVA)]]-(Tabla1[[#This Row],[PVP (SIN IVA)]]*0.4)</f>
        <v>15.037082014138878</v>
      </c>
      <c r="J1642" s="951" t="s">
        <v>1935</v>
      </c>
      <c r="K1642" s="951" t="s">
        <v>12133</v>
      </c>
      <c r="L1642" s="951" t="s">
        <v>12134</v>
      </c>
      <c r="M1642" s="955" t="s">
        <v>6554</v>
      </c>
    </row>
    <row r="1643" spans="1:13" ht="15" customHeight="1">
      <c r="A1643" s="948" t="s">
        <v>12135</v>
      </c>
      <c r="B1643" s="949">
        <v>8435596628109</v>
      </c>
      <c r="C1643" s="950"/>
      <c r="D1643" s="950"/>
      <c r="E1643" s="951" t="s">
        <v>2106</v>
      </c>
      <c r="F1643" s="952" t="s">
        <v>12136</v>
      </c>
      <c r="G1643" s="953" t="s">
        <v>6586</v>
      </c>
      <c r="H1643" s="954">
        <v>1.55575</v>
      </c>
      <c r="I1643" s="954">
        <f>Tabla1[[#This Row],[PVP (SIN IVA)]]-(Tabla1[[#This Row],[PVP (SIN IVA)]]*0.4)</f>
        <v>0.93344999999999989</v>
      </c>
      <c r="J1643" s="951" t="s">
        <v>1935</v>
      </c>
      <c r="K1643" s="951" t="s">
        <v>12137</v>
      </c>
      <c r="L1643" s="951" t="s">
        <v>12138</v>
      </c>
      <c r="M1643" s="955" t="s">
        <v>6554</v>
      </c>
    </row>
    <row r="1644" spans="1:13" ht="15" customHeight="1">
      <c r="A1644" s="948" t="s">
        <v>2890</v>
      </c>
      <c r="B1644" s="949">
        <v>8435596628116</v>
      </c>
      <c r="C1644" s="950"/>
      <c r="D1644" s="950"/>
      <c r="E1644" s="951" t="s">
        <v>2106</v>
      </c>
      <c r="F1644" s="952" t="s">
        <v>12136</v>
      </c>
      <c r="G1644" s="953" t="s">
        <v>6586</v>
      </c>
      <c r="H1644" s="954">
        <v>1.5422648219629616</v>
      </c>
      <c r="I1644" s="954">
        <f>Tabla1[[#This Row],[PVP (SIN IVA)]]-(Tabla1[[#This Row],[PVP (SIN IVA)]]*0.4)</f>
        <v>0.92535889317777686</v>
      </c>
      <c r="J1644" s="951" t="s">
        <v>1935</v>
      </c>
      <c r="K1644" s="951" t="s">
        <v>12139</v>
      </c>
      <c r="L1644" s="951" t="s">
        <v>12140</v>
      </c>
      <c r="M1644" s="955" t="s">
        <v>6554</v>
      </c>
    </row>
    <row r="1645" spans="1:13" ht="15" customHeight="1">
      <c r="A1645" s="948" t="s">
        <v>2904</v>
      </c>
      <c r="B1645" s="949">
        <v>8435596627805</v>
      </c>
      <c r="C1645" s="950"/>
      <c r="D1645" s="950"/>
      <c r="E1645" s="951" t="s">
        <v>12141</v>
      </c>
      <c r="F1645" s="952" t="s">
        <v>12142</v>
      </c>
      <c r="G1645" s="953" t="s">
        <v>5713</v>
      </c>
      <c r="H1645" s="954">
        <v>102.27807876133068</v>
      </c>
      <c r="I1645" s="954">
        <f>Tabla1[[#This Row],[PVP (SIN IVA)]]-(Tabla1[[#This Row],[PVP (SIN IVA)]]*0.4)</f>
        <v>61.366847256798401</v>
      </c>
      <c r="J1645" s="951" t="s">
        <v>1935</v>
      </c>
      <c r="K1645" s="951" t="s">
        <v>12143</v>
      </c>
      <c r="L1645" s="951" t="s">
        <v>12144</v>
      </c>
      <c r="M1645" s="955" t="s">
        <v>6554</v>
      </c>
    </row>
    <row r="1646" spans="1:13" ht="15" customHeight="1">
      <c r="A1646" s="948" t="s">
        <v>3058</v>
      </c>
      <c r="B1646" s="949">
        <v>8435596626440</v>
      </c>
      <c r="C1646" s="950"/>
      <c r="D1646" s="950"/>
      <c r="E1646" s="951" t="s">
        <v>12145</v>
      </c>
      <c r="F1646" s="952" t="s">
        <v>12146</v>
      </c>
      <c r="G1646" s="953" t="s">
        <v>5712</v>
      </c>
      <c r="H1646" s="954">
        <v>22.491361986959841</v>
      </c>
      <c r="I1646" s="954">
        <f>Tabla1[[#This Row],[PVP (SIN IVA)]]-(Tabla1[[#This Row],[PVP (SIN IVA)]]*0.4)</f>
        <v>13.494817192175905</v>
      </c>
      <c r="J1646" s="951" t="s">
        <v>1935</v>
      </c>
      <c r="K1646" s="951" t="s">
        <v>12147</v>
      </c>
      <c r="L1646" s="951" t="s">
        <v>12148</v>
      </c>
      <c r="M1646" s="955" t="s">
        <v>6554</v>
      </c>
    </row>
    <row r="1647" spans="1:13" ht="15" customHeight="1">
      <c r="A1647" s="948" t="s">
        <v>3053</v>
      </c>
      <c r="B1647" s="949">
        <v>8435596626549</v>
      </c>
      <c r="C1647" s="950"/>
      <c r="D1647" s="950"/>
      <c r="E1647" s="951" t="s">
        <v>12149</v>
      </c>
      <c r="F1647" s="952" t="s">
        <v>12150</v>
      </c>
      <c r="G1647" s="953" t="s">
        <v>5713</v>
      </c>
      <c r="H1647" s="954">
        <v>83.998351910482739</v>
      </c>
      <c r="I1647" s="954">
        <f>Tabla1[[#This Row],[PVP (SIN IVA)]]-(Tabla1[[#This Row],[PVP (SIN IVA)]]*0.4)</f>
        <v>50.399011146289645</v>
      </c>
      <c r="J1647" s="951" t="s">
        <v>1935</v>
      </c>
      <c r="K1647" s="951" t="s">
        <v>12151</v>
      </c>
      <c r="L1647" s="951" t="s">
        <v>12152</v>
      </c>
      <c r="M1647" s="955" t="s">
        <v>6554</v>
      </c>
    </row>
    <row r="1648" spans="1:13" ht="15" customHeight="1">
      <c r="A1648" s="948" t="s">
        <v>3054</v>
      </c>
      <c r="B1648" s="949">
        <v>8435596626532</v>
      </c>
      <c r="C1648" s="950"/>
      <c r="D1648" s="950"/>
      <c r="E1648" s="951" t="s">
        <v>12153</v>
      </c>
      <c r="F1648" s="952" t="s">
        <v>12154</v>
      </c>
      <c r="G1648" s="953" t="s">
        <v>5713</v>
      </c>
      <c r="H1648" s="954">
        <v>83.998351910482739</v>
      </c>
      <c r="I1648" s="954">
        <f>Tabla1[[#This Row],[PVP (SIN IVA)]]-(Tabla1[[#This Row],[PVP (SIN IVA)]]*0.4)</f>
        <v>50.399011146289645</v>
      </c>
      <c r="J1648" s="951" t="s">
        <v>7222</v>
      </c>
      <c r="K1648" s="951" t="s">
        <v>12155</v>
      </c>
      <c r="L1648" s="951" t="s">
        <v>12156</v>
      </c>
      <c r="M1648" s="955" t="s">
        <v>6554</v>
      </c>
    </row>
    <row r="1649" spans="1:13" ht="15" customHeight="1">
      <c r="A1649" s="948" t="s">
        <v>12157</v>
      </c>
      <c r="B1649" s="949">
        <v>8435596626426</v>
      </c>
      <c r="C1649" s="950" t="s">
        <v>12158</v>
      </c>
      <c r="D1649" s="950"/>
      <c r="E1649" s="951" t="s">
        <v>5255</v>
      </c>
      <c r="F1649" s="952" t="s">
        <v>12159</v>
      </c>
      <c r="G1649" s="953" t="s">
        <v>5712</v>
      </c>
      <c r="H1649" s="954">
        <v>255.29990892136865</v>
      </c>
      <c r="I1649" s="954">
        <f>Tabla1[[#This Row],[PVP (SIN IVA)]]-(Tabla1[[#This Row],[PVP (SIN IVA)]]*0.4)</f>
        <v>153.17994535282119</v>
      </c>
      <c r="J1649" s="951" t="s">
        <v>1935</v>
      </c>
      <c r="K1649" s="951" t="s">
        <v>12160</v>
      </c>
      <c r="L1649" s="951" t="s">
        <v>12161</v>
      </c>
      <c r="M1649" s="955" t="s">
        <v>6554</v>
      </c>
    </row>
    <row r="1650" spans="1:13" ht="15" customHeight="1">
      <c r="A1650" s="948" t="s">
        <v>12162</v>
      </c>
      <c r="B1650" s="949">
        <v>8435596626433</v>
      </c>
      <c r="C1650" s="950"/>
      <c r="D1650" s="950"/>
      <c r="E1650" s="951" t="s">
        <v>12163</v>
      </c>
      <c r="F1650" s="952" t="s">
        <v>12159</v>
      </c>
      <c r="G1650" s="953" t="s">
        <v>5712</v>
      </c>
      <c r="H1650" s="954">
        <v>231.79873068193305</v>
      </c>
      <c r="I1650" s="954">
        <f>Tabla1[[#This Row],[PVP (SIN IVA)]]-(Tabla1[[#This Row],[PVP (SIN IVA)]]*0.4)</f>
        <v>139.07923840915981</v>
      </c>
      <c r="J1650" s="951" t="s">
        <v>1935</v>
      </c>
      <c r="K1650" s="951" t="s">
        <v>12164</v>
      </c>
      <c r="L1650" s="951" t="s">
        <v>12165</v>
      </c>
      <c r="M1650" s="955" t="s">
        <v>6554</v>
      </c>
    </row>
    <row r="1651" spans="1:13" ht="15" customHeight="1">
      <c r="A1651" s="948" t="s">
        <v>12166</v>
      </c>
      <c r="B1651" s="949">
        <v>8435596626945</v>
      </c>
      <c r="C1651" s="950" t="s">
        <v>12167</v>
      </c>
      <c r="D1651" s="950"/>
      <c r="E1651" s="951" t="s">
        <v>2588</v>
      </c>
      <c r="F1651" s="952" t="s">
        <v>12168</v>
      </c>
      <c r="G1651" s="953" t="s">
        <v>6645</v>
      </c>
      <c r="H1651" s="954">
        <v>203.33969999999999</v>
      </c>
      <c r="I1651" s="954">
        <f>Tabla1[[#This Row],[PVP (SIN IVA)]]-(Tabla1[[#This Row],[PVP (SIN IVA)]]*0.4)</f>
        <v>122.00381999999999</v>
      </c>
      <c r="J1651" s="951" t="s">
        <v>1935</v>
      </c>
      <c r="K1651" s="951" t="s">
        <v>12169</v>
      </c>
      <c r="L1651" s="951" t="s">
        <v>12170</v>
      </c>
      <c r="M1651" s="955" t="s">
        <v>6554</v>
      </c>
    </row>
    <row r="1652" spans="1:13" ht="15" customHeight="1">
      <c r="A1652" s="948" t="s">
        <v>3073</v>
      </c>
      <c r="B1652" s="949">
        <v>8435596626310</v>
      </c>
      <c r="C1652" s="950"/>
      <c r="D1652" s="950"/>
      <c r="E1652" s="951" t="s">
        <v>12171</v>
      </c>
      <c r="F1652" s="952" t="s">
        <v>12172</v>
      </c>
      <c r="G1652" s="953" t="s">
        <v>7038</v>
      </c>
      <c r="H1652" s="954">
        <v>480.19516849546795</v>
      </c>
      <c r="I1652" s="954">
        <f>Tabla1[[#This Row],[PVP (SIN IVA)]]-(Tabla1[[#This Row],[PVP (SIN IVA)]]*0.4)</f>
        <v>288.11710109728074</v>
      </c>
      <c r="J1652" s="951" t="s">
        <v>1935</v>
      </c>
      <c r="K1652" s="951" t="s">
        <v>12173</v>
      </c>
      <c r="L1652" s="951" t="s">
        <v>12174</v>
      </c>
      <c r="M1652" s="955" t="s">
        <v>6554</v>
      </c>
    </row>
    <row r="1653" spans="1:13" ht="15" customHeight="1">
      <c r="A1653" s="948" t="s">
        <v>3069</v>
      </c>
      <c r="B1653" s="949">
        <v>8435596626334</v>
      </c>
      <c r="C1653" s="950"/>
      <c r="D1653" s="950"/>
      <c r="E1653" s="951" t="s">
        <v>12175</v>
      </c>
      <c r="F1653" s="952" t="s">
        <v>12176</v>
      </c>
      <c r="G1653" s="953" t="s">
        <v>6586</v>
      </c>
      <c r="H1653" s="954">
        <v>2.4097887843171262</v>
      </c>
      <c r="I1653" s="954">
        <f>Tabla1[[#This Row],[PVP (SIN IVA)]]-(Tabla1[[#This Row],[PVP (SIN IVA)]]*0.4)</f>
        <v>1.4458732705902757</v>
      </c>
      <c r="J1653" s="951" t="s">
        <v>1935</v>
      </c>
      <c r="K1653" s="951" t="s">
        <v>12177</v>
      </c>
      <c r="L1653" s="951" t="s">
        <v>12178</v>
      </c>
      <c r="M1653" s="955" t="s">
        <v>6554</v>
      </c>
    </row>
    <row r="1654" spans="1:13" ht="15" customHeight="1">
      <c r="A1654" s="948" t="s">
        <v>3034</v>
      </c>
      <c r="B1654" s="949">
        <v>8435596626709</v>
      </c>
      <c r="C1654" s="950"/>
      <c r="D1654" s="950"/>
      <c r="E1654" s="951" t="s">
        <v>2659</v>
      </c>
      <c r="F1654" s="952" t="s">
        <v>12179</v>
      </c>
      <c r="G1654" s="953" t="s">
        <v>6586</v>
      </c>
      <c r="H1654" s="954">
        <v>9.5886643246447107</v>
      </c>
      <c r="I1654" s="954">
        <f>Tabla1[[#This Row],[PVP (SIN IVA)]]-(Tabla1[[#This Row],[PVP (SIN IVA)]]*0.4)</f>
        <v>5.7531985947868263</v>
      </c>
      <c r="J1654" s="951" t="s">
        <v>1935</v>
      </c>
      <c r="K1654" s="951" t="s">
        <v>12180</v>
      </c>
      <c r="L1654" s="951" t="s">
        <v>12181</v>
      </c>
      <c r="M1654" s="955" t="s">
        <v>6554</v>
      </c>
    </row>
    <row r="1655" spans="1:13" ht="15" customHeight="1">
      <c r="A1655" s="948" t="s">
        <v>3032</v>
      </c>
      <c r="B1655" s="949">
        <v>8435596626716</v>
      </c>
      <c r="C1655" s="950"/>
      <c r="D1655" s="950"/>
      <c r="E1655" s="951" t="s">
        <v>2662</v>
      </c>
      <c r="F1655" s="952" t="s">
        <v>12182</v>
      </c>
      <c r="G1655" s="953" t="s">
        <v>6586</v>
      </c>
      <c r="H1655" s="954">
        <v>4.4890922496421917</v>
      </c>
      <c r="I1655" s="954">
        <f>Tabla1[[#This Row],[PVP (SIN IVA)]]-(Tabla1[[#This Row],[PVP (SIN IVA)]]*0.4)</f>
        <v>2.6934553497853146</v>
      </c>
      <c r="J1655" s="951" t="s">
        <v>1935</v>
      </c>
      <c r="K1655" s="951" t="s">
        <v>12183</v>
      </c>
      <c r="L1655" s="951" t="s">
        <v>12184</v>
      </c>
      <c r="M1655" s="955" t="s">
        <v>6554</v>
      </c>
    </row>
    <row r="1656" spans="1:13" ht="15" customHeight="1">
      <c r="A1656" s="948" t="s">
        <v>3013</v>
      </c>
      <c r="B1656" s="949">
        <v>8435596626884</v>
      </c>
      <c r="C1656" s="950"/>
      <c r="D1656" s="950"/>
      <c r="E1656" s="951" t="s">
        <v>12185</v>
      </c>
      <c r="F1656" s="952" t="s">
        <v>12186</v>
      </c>
      <c r="G1656" s="953" t="s">
        <v>5712</v>
      </c>
      <c r="H1656" s="954">
        <v>4.3376198117708391</v>
      </c>
      <c r="I1656" s="954">
        <f>Tabla1[[#This Row],[PVP (SIN IVA)]]-(Tabla1[[#This Row],[PVP (SIN IVA)]]*0.4)</f>
        <v>2.6025718870625036</v>
      </c>
      <c r="J1656" s="951" t="s">
        <v>1935</v>
      </c>
      <c r="K1656" s="951" t="s">
        <v>12187</v>
      </c>
      <c r="L1656" s="951" t="s">
        <v>12188</v>
      </c>
      <c r="M1656" s="955" t="s">
        <v>6554</v>
      </c>
    </row>
    <row r="1657" spans="1:13" ht="15" customHeight="1">
      <c r="A1657" s="948" t="s">
        <v>3031</v>
      </c>
      <c r="B1657" s="949">
        <v>8435596626723</v>
      </c>
      <c r="C1657" s="950"/>
      <c r="D1657" s="950"/>
      <c r="E1657" s="951" t="s">
        <v>12189</v>
      </c>
      <c r="F1657" s="952" t="s">
        <v>12190</v>
      </c>
      <c r="G1657" s="953" t="s">
        <v>5712</v>
      </c>
      <c r="H1657" s="954">
        <v>3.4241951106677737</v>
      </c>
      <c r="I1657" s="954">
        <f>Tabla1[[#This Row],[PVP (SIN IVA)]]-(Tabla1[[#This Row],[PVP (SIN IVA)]]*0.4)</f>
        <v>2.0545170664006642</v>
      </c>
      <c r="J1657" s="951" t="s">
        <v>1935</v>
      </c>
      <c r="K1657" s="951" t="s">
        <v>12191</v>
      </c>
      <c r="L1657" s="951" t="s">
        <v>12192</v>
      </c>
      <c r="M1657" s="955" t="s">
        <v>6554</v>
      </c>
    </row>
    <row r="1658" spans="1:13" ht="15" customHeight="1">
      <c r="A1658" s="948" t="s">
        <v>2898</v>
      </c>
      <c r="B1658" s="949">
        <v>8435596627881</v>
      </c>
      <c r="C1658" s="950"/>
      <c r="D1658" s="950"/>
      <c r="E1658" s="951" t="s">
        <v>12193</v>
      </c>
      <c r="F1658" s="952" t="s">
        <v>12194</v>
      </c>
      <c r="G1658" s="953" t="s">
        <v>5712</v>
      </c>
      <c r="H1658" s="954">
        <v>170.04233083228519</v>
      </c>
      <c r="I1658" s="954">
        <f>Tabla1[[#This Row],[PVP (SIN IVA)]]-(Tabla1[[#This Row],[PVP (SIN IVA)]]*0.4)</f>
        <v>102.02539849937111</v>
      </c>
      <c r="J1658" s="951" t="s">
        <v>1935</v>
      </c>
      <c r="K1658" s="951" t="s">
        <v>12195</v>
      </c>
      <c r="L1658" s="951" t="s">
        <v>12196</v>
      </c>
      <c r="M1658" s="955" t="s">
        <v>6554</v>
      </c>
    </row>
    <row r="1659" spans="1:13" ht="15" customHeight="1">
      <c r="A1659" s="948" t="s">
        <v>12197</v>
      </c>
      <c r="B1659" s="949">
        <v>8435596627911</v>
      </c>
      <c r="C1659" s="950"/>
      <c r="D1659" s="950"/>
      <c r="E1659" s="951" t="s">
        <v>12198</v>
      </c>
      <c r="F1659" s="952" t="s">
        <v>12199</v>
      </c>
      <c r="G1659" s="953" t="s">
        <v>5712</v>
      </c>
      <c r="H1659" s="954">
        <v>61.277500000000003</v>
      </c>
      <c r="I1659" s="954">
        <f>Tabla1[[#This Row],[PVP (SIN IVA)]]-(Tabla1[[#This Row],[PVP (SIN IVA)]]*0.4)</f>
        <v>36.766500000000001</v>
      </c>
      <c r="J1659" s="951" t="s">
        <v>1935</v>
      </c>
      <c r="K1659" s="951" t="s">
        <v>12200</v>
      </c>
      <c r="L1659" s="951" t="s">
        <v>12201</v>
      </c>
      <c r="M1659" s="955" t="s">
        <v>6554</v>
      </c>
    </row>
    <row r="1660" spans="1:13" ht="15" customHeight="1">
      <c r="A1660" s="948" t="s">
        <v>2979</v>
      </c>
      <c r="B1660" s="949">
        <v>8435596627218</v>
      </c>
      <c r="C1660" s="950"/>
      <c r="D1660" s="950"/>
      <c r="E1660" s="951" t="s">
        <v>2252</v>
      </c>
      <c r="F1660" s="952" t="s">
        <v>12202</v>
      </c>
      <c r="G1660" s="953" t="s">
        <v>5712</v>
      </c>
      <c r="H1660" s="954">
        <v>7.3024999999999993</v>
      </c>
      <c r="I1660" s="954">
        <f>Tabla1[[#This Row],[PVP (SIN IVA)]]-(Tabla1[[#This Row],[PVP (SIN IVA)]]*0.4)</f>
        <v>4.3814999999999991</v>
      </c>
      <c r="J1660" s="951" t="s">
        <v>1935</v>
      </c>
      <c r="K1660" s="951" t="s">
        <v>12203</v>
      </c>
      <c r="L1660" s="951" t="s">
        <v>12204</v>
      </c>
      <c r="M1660" s="955" t="s">
        <v>6554</v>
      </c>
    </row>
    <row r="1661" spans="1:13" ht="15" customHeight="1">
      <c r="A1661" s="948" t="s">
        <v>2954</v>
      </c>
      <c r="B1661" s="949">
        <v>8435596627454</v>
      </c>
      <c r="C1661" s="950"/>
      <c r="D1661" s="950"/>
      <c r="E1661" s="951" t="s">
        <v>2579</v>
      </c>
      <c r="F1661" s="952" t="s">
        <v>12205</v>
      </c>
      <c r="G1661" s="953" t="s">
        <v>5712</v>
      </c>
      <c r="H1661" s="954">
        <v>17.350479247083324</v>
      </c>
      <c r="I1661" s="954">
        <f>Tabla1[[#This Row],[PVP (SIN IVA)]]-(Tabla1[[#This Row],[PVP (SIN IVA)]]*0.4)</f>
        <v>10.410287548249993</v>
      </c>
      <c r="J1661" s="951" t="s">
        <v>1935</v>
      </c>
      <c r="K1661" s="951" t="s">
        <v>12206</v>
      </c>
      <c r="L1661" s="951" t="s">
        <v>12207</v>
      </c>
      <c r="M1661" s="955" t="s">
        <v>6554</v>
      </c>
    </row>
    <row r="1662" spans="1:13" ht="15" customHeight="1">
      <c r="A1662" s="948" t="s">
        <v>2966</v>
      </c>
      <c r="B1662" s="949">
        <v>8435596627317</v>
      </c>
      <c r="C1662" s="950"/>
      <c r="D1662" s="950"/>
      <c r="E1662" s="951" t="s">
        <v>12208</v>
      </c>
      <c r="F1662" s="952" t="s">
        <v>12209</v>
      </c>
      <c r="G1662" s="953" t="s">
        <v>5712</v>
      </c>
      <c r="H1662" s="954">
        <v>2.4097887843171262</v>
      </c>
      <c r="I1662" s="954">
        <f>Tabla1[[#This Row],[PVP (SIN IVA)]]-(Tabla1[[#This Row],[PVP (SIN IVA)]]*0.4)</f>
        <v>1.4458732705902757</v>
      </c>
      <c r="J1662" s="951" t="s">
        <v>1935</v>
      </c>
      <c r="K1662" s="951" t="s">
        <v>12210</v>
      </c>
      <c r="L1662" s="951" t="s">
        <v>12211</v>
      </c>
      <c r="M1662" s="955" t="s">
        <v>6554</v>
      </c>
    </row>
    <row r="1663" spans="1:13" ht="15" customHeight="1">
      <c r="A1663" s="948" t="s">
        <v>2947</v>
      </c>
      <c r="B1663" s="949">
        <v>8435596627522</v>
      </c>
      <c r="C1663" s="950"/>
      <c r="D1663" s="950"/>
      <c r="E1663" s="951" t="s">
        <v>2196</v>
      </c>
      <c r="F1663" s="952" t="s">
        <v>12212</v>
      </c>
      <c r="G1663" s="953" t="s">
        <v>5712</v>
      </c>
      <c r="H1663" s="954">
        <v>9.6391551372685171</v>
      </c>
      <c r="I1663" s="954">
        <f>Tabla1[[#This Row],[PVP (SIN IVA)]]-(Tabla1[[#This Row],[PVP (SIN IVA)]]*0.4)</f>
        <v>5.7834930823611099</v>
      </c>
      <c r="J1663" s="951" t="s">
        <v>1935</v>
      </c>
      <c r="K1663" s="951" t="s">
        <v>12213</v>
      </c>
      <c r="L1663" s="951" t="s">
        <v>12214</v>
      </c>
      <c r="M1663" s="955" t="s">
        <v>6554</v>
      </c>
    </row>
    <row r="1664" spans="1:13" ht="15" customHeight="1">
      <c r="A1664" s="948" t="s">
        <v>2977</v>
      </c>
      <c r="B1664" s="949">
        <v>8435596627232</v>
      </c>
      <c r="C1664" s="950"/>
      <c r="D1664" s="950"/>
      <c r="E1664" s="951" t="s">
        <v>2241</v>
      </c>
      <c r="F1664" s="952" t="s">
        <v>12215</v>
      </c>
      <c r="G1664" s="953" t="s">
        <v>5712</v>
      </c>
      <c r="H1664" s="954">
        <v>0.77113241098148078</v>
      </c>
      <c r="I1664" s="954">
        <f>Tabla1[[#This Row],[PVP (SIN IVA)]]-(Tabla1[[#This Row],[PVP (SIN IVA)]]*0.4)</f>
        <v>0.46267944658888843</v>
      </c>
      <c r="J1664" s="951" t="s">
        <v>1935</v>
      </c>
      <c r="K1664" s="951" t="s">
        <v>12216</v>
      </c>
      <c r="L1664" s="951" t="s">
        <v>12217</v>
      </c>
      <c r="M1664" s="955" t="s">
        <v>6554</v>
      </c>
    </row>
    <row r="1665" spans="1:13" ht="15" customHeight="1">
      <c r="A1665" s="948" t="s">
        <v>2980</v>
      </c>
      <c r="B1665" s="949">
        <v>8435596627201</v>
      </c>
      <c r="C1665" s="950"/>
      <c r="D1665" s="950"/>
      <c r="E1665" s="951" t="s">
        <v>12218</v>
      </c>
      <c r="F1665" s="952" t="s">
        <v>12219</v>
      </c>
      <c r="G1665" s="953" t="s">
        <v>5712</v>
      </c>
      <c r="H1665" s="954">
        <v>12.28725</v>
      </c>
      <c r="I1665" s="954">
        <f>Tabla1[[#This Row],[PVP (SIN IVA)]]-(Tabla1[[#This Row],[PVP (SIN IVA)]]*0.4)</f>
        <v>7.37235</v>
      </c>
      <c r="J1665" s="951" t="s">
        <v>1935</v>
      </c>
      <c r="K1665" s="951" t="s">
        <v>12220</v>
      </c>
      <c r="L1665" s="951" t="s">
        <v>12221</v>
      </c>
      <c r="M1665" s="955" t="s">
        <v>6554</v>
      </c>
    </row>
    <row r="1666" spans="1:13" ht="15" customHeight="1">
      <c r="A1666" s="948" t="s">
        <v>2923</v>
      </c>
      <c r="B1666" s="949">
        <v>8435596627744</v>
      </c>
      <c r="C1666" s="950"/>
      <c r="D1666" s="950"/>
      <c r="E1666" s="951" t="s">
        <v>12222</v>
      </c>
      <c r="F1666" s="952" t="s">
        <v>12223</v>
      </c>
      <c r="G1666" s="953" t="s">
        <v>5712</v>
      </c>
      <c r="H1666" s="954">
        <v>216.47453771089036</v>
      </c>
      <c r="I1666" s="954">
        <f>Tabla1[[#This Row],[PVP (SIN IVA)]]-(Tabla1[[#This Row],[PVP (SIN IVA)]]*0.4)</f>
        <v>129.8847226265342</v>
      </c>
      <c r="J1666" s="951" t="s">
        <v>1935</v>
      </c>
      <c r="K1666" s="951" t="s">
        <v>12224</v>
      </c>
      <c r="L1666" s="951" t="s">
        <v>12225</v>
      </c>
      <c r="M1666" s="955" t="s">
        <v>6554</v>
      </c>
    </row>
    <row r="1667" spans="1:13" ht="15" customHeight="1">
      <c r="A1667" s="948" t="s">
        <v>2940</v>
      </c>
      <c r="B1667" s="949">
        <v>8435596627614</v>
      </c>
      <c r="C1667" s="950"/>
      <c r="D1667" s="950"/>
      <c r="E1667" s="951" t="s">
        <v>2286</v>
      </c>
      <c r="F1667" s="952" t="s">
        <v>12226</v>
      </c>
      <c r="G1667" s="953" t="s">
        <v>5712</v>
      </c>
      <c r="H1667" s="954">
        <v>15.52575</v>
      </c>
      <c r="I1667" s="954">
        <f>Tabla1[[#This Row],[PVP (SIN IVA)]]-(Tabla1[[#This Row],[PVP (SIN IVA)]]*0.4)</f>
        <v>9.3154500000000002</v>
      </c>
      <c r="J1667" s="951" t="s">
        <v>1935</v>
      </c>
      <c r="K1667" s="951" t="s">
        <v>12227</v>
      </c>
      <c r="L1667" s="951" t="s">
        <v>12228</v>
      </c>
      <c r="M1667" s="955" t="s">
        <v>6554</v>
      </c>
    </row>
    <row r="1668" spans="1:13" ht="15" customHeight="1">
      <c r="A1668" s="948" t="s">
        <v>2941</v>
      </c>
      <c r="B1668" s="949">
        <v>8435596627607</v>
      </c>
      <c r="C1668" s="950"/>
      <c r="D1668" s="950"/>
      <c r="E1668" s="951" t="s">
        <v>2293</v>
      </c>
      <c r="F1668" s="952" t="s">
        <v>12229</v>
      </c>
      <c r="G1668" s="953" t="s">
        <v>5712</v>
      </c>
      <c r="H1668" s="954">
        <v>15.52575</v>
      </c>
      <c r="I1668" s="954">
        <f>Tabla1[[#This Row],[PVP (SIN IVA)]]-(Tabla1[[#This Row],[PVP (SIN IVA)]]*0.4)</f>
        <v>9.3154500000000002</v>
      </c>
      <c r="J1668" s="951" t="s">
        <v>1935</v>
      </c>
      <c r="K1668" s="951" t="s">
        <v>12230</v>
      </c>
      <c r="L1668" s="951" t="s">
        <v>12231</v>
      </c>
      <c r="M1668" s="955" t="s">
        <v>6554</v>
      </c>
    </row>
    <row r="1669" spans="1:13" ht="15" customHeight="1">
      <c r="A1669" s="948" t="s">
        <v>12232</v>
      </c>
      <c r="B1669" s="949">
        <v>8435596627362</v>
      </c>
      <c r="C1669" s="950" t="s">
        <v>12233</v>
      </c>
      <c r="D1669" s="950"/>
      <c r="E1669" s="951" t="s">
        <v>12234</v>
      </c>
      <c r="F1669" s="952" t="s">
        <v>12235</v>
      </c>
      <c r="G1669" s="953" t="s">
        <v>5712</v>
      </c>
      <c r="H1669" s="954">
        <v>25.082500000000003</v>
      </c>
      <c r="I1669" s="954">
        <f>Tabla1[[#This Row],[PVP (SIN IVA)]]-(Tabla1[[#This Row],[PVP (SIN IVA)]]*0.4)</f>
        <v>15.049500000000002</v>
      </c>
      <c r="J1669" s="951" t="s">
        <v>1935</v>
      </c>
      <c r="K1669" s="951" t="s">
        <v>12236</v>
      </c>
      <c r="L1669" s="951" t="s">
        <v>12237</v>
      </c>
      <c r="M1669" s="955" t="s">
        <v>6554</v>
      </c>
    </row>
    <row r="1670" spans="1:13" ht="15" customHeight="1">
      <c r="A1670" s="948" t="s">
        <v>2982</v>
      </c>
      <c r="B1670" s="949">
        <v>8435596628888</v>
      </c>
      <c r="C1670" s="950"/>
      <c r="D1670" s="950"/>
      <c r="E1670" s="951" t="s">
        <v>12238</v>
      </c>
      <c r="F1670" s="952" t="s">
        <v>12239</v>
      </c>
      <c r="G1670" s="953" t="s">
        <v>5712</v>
      </c>
      <c r="H1670" s="954">
        <v>35.115500000000004</v>
      </c>
      <c r="I1670" s="954">
        <f>Tabla1[[#This Row],[PVP (SIN IVA)]]-(Tabla1[[#This Row],[PVP (SIN IVA)]]*0.4)</f>
        <v>21.069300000000002</v>
      </c>
      <c r="J1670" s="951" t="s">
        <v>1935</v>
      </c>
      <c r="K1670" s="951" t="s">
        <v>12240</v>
      </c>
      <c r="L1670" s="951" t="s">
        <v>12241</v>
      </c>
      <c r="M1670" s="955" t="s">
        <v>6554</v>
      </c>
    </row>
    <row r="1671" spans="1:13" ht="15" customHeight="1">
      <c r="A1671" s="948" t="s">
        <v>12242</v>
      </c>
      <c r="B1671" s="949">
        <v>8435596627188</v>
      </c>
      <c r="C1671" s="950"/>
      <c r="D1671" s="950"/>
      <c r="E1671" s="951" t="s">
        <v>12243</v>
      </c>
      <c r="F1671" s="952" t="s">
        <v>12239</v>
      </c>
      <c r="G1671" s="953" t="s">
        <v>5712</v>
      </c>
      <c r="H1671" s="954">
        <v>53.371749999999992</v>
      </c>
      <c r="I1671" s="954">
        <f>Tabla1[[#This Row],[PVP (SIN IVA)]]-(Tabla1[[#This Row],[PVP (SIN IVA)]]*0.4)</f>
        <v>32.023049999999998</v>
      </c>
      <c r="J1671" s="951" t="s">
        <v>1935</v>
      </c>
      <c r="K1671" s="951" t="s">
        <v>12240</v>
      </c>
      <c r="L1671" s="951" t="s">
        <v>12241</v>
      </c>
      <c r="M1671" s="955" t="s">
        <v>6554</v>
      </c>
    </row>
    <row r="1672" spans="1:13" ht="15" customHeight="1">
      <c r="A1672" s="948" t="s">
        <v>2897</v>
      </c>
      <c r="B1672" s="949">
        <v>8435596626587</v>
      </c>
      <c r="C1672" s="950"/>
      <c r="D1672" s="950"/>
      <c r="E1672" s="951" t="s">
        <v>2137</v>
      </c>
      <c r="F1672" s="952" t="s">
        <v>12244</v>
      </c>
      <c r="G1672" s="953" t="s">
        <v>5713</v>
      </c>
      <c r="H1672" s="954">
        <v>17.928828555319434</v>
      </c>
      <c r="I1672" s="954">
        <f>Tabla1[[#This Row],[PVP (SIN IVA)]]-(Tabla1[[#This Row],[PVP (SIN IVA)]]*0.4)</f>
        <v>10.75729713319166</v>
      </c>
      <c r="J1672" s="951" t="s">
        <v>1935</v>
      </c>
      <c r="K1672" s="951" t="s">
        <v>12245</v>
      </c>
      <c r="L1672" s="951" t="s">
        <v>12246</v>
      </c>
      <c r="M1672" s="955" t="s">
        <v>6554</v>
      </c>
    </row>
    <row r="1673" spans="1:13" ht="15" customHeight="1">
      <c r="A1673" s="948" t="s">
        <v>12247</v>
      </c>
      <c r="B1673" s="949">
        <v>8435596626303</v>
      </c>
      <c r="C1673" s="950"/>
      <c r="D1673" s="950"/>
      <c r="E1673" s="951" t="s">
        <v>12248</v>
      </c>
      <c r="F1673" s="952" t="s">
        <v>12249</v>
      </c>
      <c r="G1673" s="953" t="s">
        <v>7221</v>
      </c>
      <c r="H1673" s="954">
        <v>2738.0565000000001</v>
      </c>
      <c r="I1673" s="954">
        <f>Tabla1[[#This Row],[PVP (SIN IVA)]]-(Tabla1[[#This Row],[PVP (SIN IVA)]]*0.4)</f>
        <v>1642.8339000000001</v>
      </c>
      <c r="J1673" s="951" t="s">
        <v>7222</v>
      </c>
      <c r="K1673" s="951" t="s">
        <v>12250</v>
      </c>
      <c r="L1673" s="951" t="s">
        <v>12251</v>
      </c>
      <c r="M1673" s="955" t="s">
        <v>6554</v>
      </c>
    </row>
    <row r="1674" spans="1:13" ht="15" customHeight="1">
      <c r="A1674" s="948" t="s">
        <v>6329</v>
      </c>
      <c r="B1674" s="949" t="s">
        <v>12252</v>
      </c>
      <c r="C1674" s="950"/>
      <c r="D1674" s="950"/>
      <c r="E1674" s="951" t="s">
        <v>12253</v>
      </c>
      <c r="F1674" s="952" t="s">
        <v>12254</v>
      </c>
      <c r="G1674" s="953" t="s">
        <v>5712</v>
      </c>
      <c r="H1674" s="954">
        <v>532.312703300517</v>
      </c>
      <c r="I1674" s="954">
        <f>Tabla1[[#This Row],[PVP (SIN IVA)]]-(Tabla1[[#This Row],[PVP (SIN IVA)]]*0.4)</f>
        <v>319.3876219803102</v>
      </c>
      <c r="J1674" s="951" t="s">
        <v>12255</v>
      </c>
      <c r="K1674" s="951" t="s">
        <v>12256</v>
      </c>
      <c r="L1674" s="951" t="s">
        <v>12257</v>
      </c>
      <c r="M1674" s="955" t="s">
        <v>6554</v>
      </c>
    </row>
    <row r="1675" spans="1:13" ht="15" customHeight="1">
      <c r="A1675" s="984" t="s">
        <v>6298</v>
      </c>
      <c r="B1675" s="949" t="s">
        <v>12258</v>
      </c>
      <c r="C1675" s="950"/>
      <c r="D1675" s="950"/>
      <c r="E1675" s="951" t="s">
        <v>10766</v>
      </c>
      <c r="F1675" s="952" t="s">
        <v>10767</v>
      </c>
      <c r="G1675" s="953" t="s">
        <v>5712</v>
      </c>
      <c r="H1675" s="954">
        <v>449.10756000000003</v>
      </c>
      <c r="I1675" s="954">
        <f>Tabla1[[#This Row],[PVP (SIN IVA)]]-(Tabla1[[#This Row],[PVP (SIN IVA)]]*0.4)</f>
        <v>269.46453600000001</v>
      </c>
      <c r="J1675" s="951" t="s">
        <v>7823</v>
      </c>
      <c r="K1675" s="951" t="s">
        <v>12259</v>
      </c>
      <c r="L1675" s="951" t="s">
        <v>10769</v>
      </c>
      <c r="M1675" s="955" t="s">
        <v>6554</v>
      </c>
    </row>
    <row r="1676" spans="1:13" ht="15" customHeight="1">
      <c r="A1676" s="948" t="s">
        <v>3979</v>
      </c>
      <c r="B1676" s="949">
        <v>8435596626389</v>
      </c>
      <c r="C1676" s="950"/>
      <c r="D1676" s="950"/>
      <c r="E1676" s="951" t="s">
        <v>2806</v>
      </c>
      <c r="F1676" s="952" t="s">
        <v>12260</v>
      </c>
      <c r="G1676" s="953" t="s">
        <v>5713</v>
      </c>
      <c r="H1676" s="954">
        <v>532.312703300517</v>
      </c>
      <c r="I1676" s="954">
        <f>Tabla1[[#This Row],[PVP (SIN IVA)]]-(Tabla1[[#This Row],[PVP (SIN IVA)]]*0.4)</f>
        <v>319.3876219803102</v>
      </c>
      <c r="J1676" s="951" t="s">
        <v>1935</v>
      </c>
      <c r="K1676" s="951" t="s">
        <v>12261</v>
      </c>
      <c r="L1676" s="951" t="s">
        <v>12262</v>
      </c>
      <c r="M1676" s="955" t="s">
        <v>6554</v>
      </c>
    </row>
    <row r="1677" spans="1:13" ht="15" customHeight="1">
      <c r="A1677" s="948" t="s">
        <v>2939</v>
      </c>
      <c r="B1677" s="949">
        <v>8435596627676</v>
      </c>
      <c r="C1677" s="950"/>
      <c r="D1677" s="950"/>
      <c r="E1677" s="951" t="s">
        <v>2457</v>
      </c>
      <c r="F1677" s="952" t="s">
        <v>12263</v>
      </c>
      <c r="G1677" s="953" t="s">
        <v>5712</v>
      </c>
      <c r="H1677" s="954">
        <v>197.36399647251017</v>
      </c>
      <c r="I1677" s="954">
        <f>Tabla1[[#This Row],[PVP (SIN IVA)]]-(Tabla1[[#This Row],[PVP (SIN IVA)]]*0.4)</f>
        <v>118.41839788350609</v>
      </c>
      <c r="J1677" s="951" t="s">
        <v>1935</v>
      </c>
      <c r="K1677" s="951" t="s">
        <v>12264</v>
      </c>
      <c r="L1677" s="951" t="s">
        <v>12265</v>
      </c>
      <c r="M1677" s="955" t="s">
        <v>6554</v>
      </c>
    </row>
    <row r="1678" spans="1:13" ht="15" customHeight="1">
      <c r="A1678" s="948" t="s">
        <v>2993</v>
      </c>
      <c r="B1678" s="949">
        <v>8435596627096</v>
      </c>
      <c r="C1678" s="950" t="s">
        <v>12266</v>
      </c>
      <c r="D1678" s="950"/>
      <c r="E1678" s="951" t="s">
        <v>2570</v>
      </c>
      <c r="F1678" s="952" t="s">
        <v>12267</v>
      </c>
      <c r="G1678" s="953" t="s">
        <v>5712</v>
      </c>
      <c r="H1678" s="954">
        <v>11.38428</v>
      </c>
      <c r="I1678" s="954">
        <f>Tabla1[[#This Row],[PVP (SIN IVA)]]-(Tabla1[[#This Row],[PVP (SIN IVA)]]*0.4)</f>
        <v>6.8305680000000004</v>
      </c>
      <c r="J1678" s="951" t="s">
        <v>1935</v>
      </c>
      <c r="K1678" s="951" t="s">
        <v>12268</v>
      </c>
      <c r="L1678" s="951" t="s">
        <v>12269</v>
      </c>
      <c r="M1678" s="955" t="s">
        <v>6554</v>
      </c>
    </row>
    <row r="1679" spans="1:13" ht="15" customHeight="1">
      <c r="A1679" s="948" t="s">
        <v>2994</v>
      </c>
      <c r="B1679" s="949">
        <v>8435596627089</v>
      </c>
      <c r="C1679" s="950" t="s">
        <v>12270</v>
      </c>
      <c r="D1679" s="950"/>
      <c r="E1679" s="951" t="s">
        <v>2573</v>
      </c>
      <c r="F1679" s="952" t="s">
        <v>12267</v>
      </c>
      <c r="G1679" s="953" t="s">
        <v>5712</v>
      </c>
      <c r="H1679" s="954">
        <v>25.4635</v>
      </c>
      <c r="I1679" s="954">
        <f>Tabla1[[#This Row],[PVP (SIN IVA)]]-(Tabla1[[#This Row],[PVP (SIN IVA)]]*0.4)</f>
        <v>15.278099999999998</v>
      </c>
      <c r="J1679" s="951" t="s">
        <v>1935</v>
      </c>
      <c r="K1679" s="951" t="s">
        <v>12271</v>
      </c>
      <c r="L1679" s="951" t="s">
        <v>12272</v>
      </c>
      <c r="M1679" s="955" t="s">
        <v>6554</v>
      </c>
    </row>
    <row r="1680" spans="1:13" ht="15" customHeight="1">
      <c r="A1680" s="985" t="s">
        <v>12273</v>
      </c>
      <c r="B1680" s="949" t="s">
        <v>12274</v>
      </c>
      <c r="C1680" s="950" t="s">
        <v>12270</v>
      </c>
      <c r="D1680" s="950"/>
      <c r="E1680" s="951" t="s">
        <v>2573</v>
      </c>
      <c r="F1680" s="952" t="s">
        <v>12267</v>
      </c>
      <c r="G1680" s="953" t="s">
        <v>5712</v>
      </c>
      <c r="H1680" s="954">
        <v>11.43</v>
      </c>
      <c r="I1680" s="954">
        <f>Tabla1[[#This Row],[PVP (SIN IVA)]]-(Tabla1[[#This Row],[PVP (SIN IVA)]]*0.4)</f>
        <v>6.8579999999999997</v>
      </c>
      <c r="J1680" s="951" t="s">
        <v>1935</v>
      </c>
      <c r="K1680" s="951" t="s">
        <v>12271</v>
      </c>
      <c r="L1680" s="951" t="s">
        <v>12272</v>
      </c>
      <c r="M1680" s="955" t="s">
        <v>6554</v>
      </c>
    </row>
    <row r="1681" spans="1:13" ht="15" customHeight="1">
      <c r="A1681" s="948" t="s">
        <v>2964</v>
      </c>
      <c r="B1681" s="949">
        <v>8435596627263</v>
      </c>
      <c r="C1681" s="950"/>
      <c r="D1681" s="950"/>
      <c r="E1681" s="951" t="s">
        <v>2299</v>
      </c>
      <c r="F1681" s="952" t="s">
        <v>12275</v>
      </c>
      <c r="G1681" s="953" t="s">
        <v>5712</v>
      </c>
      <c r="H1681" s="954">
        <v>16.386563733356454</v>
      </c>
      <c r="I1681" s="954">
        <f>Tabla1[[#This Row],[PVP (SIN IVA)]]-(Tabla1[[#This Row],[PVP (SIN IVA)]]*0.4)</f>
        <v>9.8319382400138728</v>
      </c>
      <c r="J1681" s="951" t="s">
        <v>1935</v>
      </c>
      <c r="K1681" s="951" t="s">
        <v>12276</v>
      </c>
      <c r="L1681" s="951" t="s">
        <v>12277</v>
      </c>
      <c r="M1681" s="955" t="s">
        <v>6554</v>
      </c>
    </row>
    <row r="1682" spans="1:13" ht="15" customHeight="1">
      <c r="A1682" s="948" t="s">
        <v>2957</v>
      </c>
      <c r="B1682" s="949">
        <v>8435596627423</v>
      </c>
      <c r="C1682" s="950"/>
      <c r="D1682" s="950"/>
      <c r="E1682" s="951" t="s">
        <v>2219</v>
      </c>
      <c r="F1682" s="952" t="s">
        <v>12278</v>
      </c>
      <c r="G1682" s="953" t="s">
        <v>5712</v>
      </c>
      <c r="H1682" s="954">
        <v>19.567484928655073</v>
      </c>
      <c r="I1682" s="954">
        <f>Tabla1[[#This Row],[PVP (SIN IVA)]]-(Tabla1[[#This Row],[PVP (SIN IVA)]]*0.4)</f>
        <v>11.740490957193042</v>
      </c>
      <c r="J1682" s="951" t="s">
        <v>1935</v>
      </c>
      <c r="K1682" s="951" t="s">
        <v>12279</v>
      </c>
      <c r="L1682" s="951" t="s">
        <v>12280</v>
      </c>
      <c r="M1682" s="955" t="s">
        <v>6554</v>
      </c>
    </row>
    <row r="1683" spans="1:13" ht="15" customHeight="1">
      <c r="A1683" s="948" t="s">
        <v>2958</v>
      </c>
      <c r="B1683" s="949">
        <v>8435596627416</v>
      </c>
      <c r="C1683" s="950"/>
      <c r="D1683" s="950"/>
      <c r="E1683" s="951" t="s">
        <v>2221</v>
      </c>
      <c r="F1683" s="952" t="s">
        <v>12281</v>
      </c>
      <c r="G1683" s="953" t="s">
        <v>5712</v>
      </c>
      <c r="H1683" s="954">
        <v>19.567484928655073</v>
      </c>
      <c r="I1683" s="954">
        <f>Tabla1[[#This Row],[PVP (SIN IVA)]]-(Tabla1[[#This Row],[PVP (SIN IVA)]]*0.4)</f>
        <v>11.740490957193042</v>
      </c>
      <c r="J1683" s="951" t="s">
        <v>1935</v>
      </c>
      <c r="K1683" s="951" t="s">
        <v>12282</v>
      </c>
      <c r="L1683" s="951" t="s">
        <v>12283</v>
      </c>
      <c r="M1683" s="955" t="s">
        <v>6554</v>
      </c>
    </row>
    <row r="1684" spans="1:13" ht="15" customHeight="1">
      <c r="A1684" s="948" t="s">
        <v>12284</v>
      </c>
      <c r="B1684" s="949">
        <v>8435596628079</v>
      </c>
      <c r="C1684" s="950"/>
      <c r="D1684" s="950"/>
      <c r="E1684" s="951" t="s">
        <v>12285</v>
      </c>
      <c r="F1684" s="952" t="s">
        <v>12286</v>
      </c>
      <c r="G1684" s="953" t="s">
        <v>5712</v>
      </c>
      <c r="H1684" s="954">
        <v>10.477499999999999</v>
      </c>
      <c r="I1684" s="954">
        <f>Tabla1[[#This Row],[PVP (SIN IVA)]]-(Tabla1[[#This Row],[PVP (SIN IVA)]]*0.4)</f>
        <v>6.2864999999999993</v>
      </c>
      <c r="J1684" s="951" t="s">
        <v>1935</v>
      </c>
      <c r="K1684" s="951" t="s">
        <v>12287</v>
      </c>
      <c r="L1684" s="951" t="s">
        <v>12288</v>
      </c>
      <c r="M1684" s="955" t="s">
        <v>6554</v>
      </c>
    </row>
    <row r="1685" spans="1:13" ht="15" customHeight="1">
      <c r="A1685" s="948" t="s">
        <v>3035</v>
      </c>
      <c r="B1685" s="949">
        <v>8435596626754</v>
      </c>
      <c r="C1685" s="950"/>
      <c r="D1685" s="950"/>
      <c r="E1685" s="951" t="s">
        <v>2648</v>
      </c>
      <c r="F1685" s="952" t="s">
        <v>12289</v>
      </c>
      <c r="G1685" s="953" t="s">
        <v>5713</v>
      </c>
      <c r="H1685" s="954">
        <v>38.914646311315444</v>
      </c>
      <c r="I1685" s="954">
        <f>Tabla1[[#This Row],[PVP (SIN IVA)]]-(Tabla1[[#This Row],[PVP (SIN IVA)]]*0.4)</f>
        <v>23.348787786789266</v>
      </c>
      <c r="J1685" s="951" t="s">
        <v>1935</v>
      </c>
      <c r="K1685" s="951" t="s">
        <v>12290</v>
      </c>
      <c r="L1685" s="951" t="s">
        <v>12291</v>
      </c>
      <c r="M1685" s="955" t="s">
        <v>6554</v>
      </c>
    </row>
    <row r="1686" spans="1:13" ht="15" customHeight="1">
      <c r="A1686" s="948" t="s">
        <v>3033</v>
      </c>
      <c r="B1686" s="949">
        <v>8435596626747</v>
      </c>
      <c r="C1686" s="950"/>
      <c r="D1686" s="950"/>
      <c r="E1686" s="951" t="s">
        <v>12292</v>
      </c>
      <c r="F1686" s="952" t="s">
        <v>12293</v>
      </c>
      <c r="G1686" s="953" t="s">
        <v>5713</v>
      </c>
      <c r="H1686" s="954">
        <v>6.1690592878518586</v>
      </c>
      <c r="I1686" s="954">
        <f>Tabla1[[#This Row],[PVP (SIN IVA)]]-(Tabla1[[#This Row],[PVP (SIN IVA)]]*0.4)</f>
        <v>3.701435572711115</v>
      </c>
      <c r="J1686" s="951" t="s">
        <v>1935</v>
      </c>
      <c r="K1686" s="951" t="s">
        <v>12294</v>
      </c>
      <c r="L1686" s="951" t="s">
        <v>12295</v>
      </c>
      <c r="M1686" s="955" t="s">
        <v>6554</v>
      </c>
    </row>
    <row r="1687" spans="1:13" ht="15" customHeight="1">
      <c r="A1687" s="948" t="s">
        <v>12296</v>
      </c>
      <c r="B1687" s="949">
        <v>8435596627461</v>
      </c>
      <c r="C1687" s="950"/>
      <c r="D1687" s="950"/>
      <c r="E1687" s="951" t="s">
        <v>12297</v>
      </c>
      <c r="F1687" s="952" t="s">
        <v>12298</v>
      </c>
      <c r="G1687" s="953" t="s">
        <v>5712</v>
      </c>
      <c r="H1687" s="954">
        <v>55.892700000000005</v>
      </c>
      <c r="I1687" s="954">
        <f>Tabla1[[#This Row],[PVP (SIN IVA)]]-(Tabla1[[#This Row],[PVP (SIN IVA)]]*0.4)</f>
        <v>33.535620000000002</v>
      </c>
      <c r="J1687" s="951" t="s">
        <v>1935</v>
      </c>
      <c r="K1687" s="951" t="s">
        <v>12299</v>
      </c>
      <c r="L1687" s="951" t="s">
        <v>12300</v>
      </c>
      <c r="M1687" s="955" t="s">
        <v>6554</v>
      </c>
    </row>
    <row r="1688" spans="1:13" ht="15" customHeight="1">
      <c r="A1688" s="948" t="s">
        <v>2948</v>
      </c>
      <c r="B1688" s="949">
        <v>8435596627546</v>
      </c>
      <c r="C1688" s="950"/>
      <c r="D1688" s="950"/>
      <c r="E1688" s="951" t="s">
        <v>3906</v>
      </c>
      <c r="F1688" s="952" t="s">
        <v>12301</v>
      </c>
      <c r="G1688" s="953" t="s">
        <v>5712</v>
      </c>
      <c r="H1688" s="954">
        <v>6.5546254933425878</v>
      </c>
      <c r="I1688" s="954">
        <f>Tabla1[[#This Row],[PVP (SIN IVA)]]-(Tabla1[[#This Row],[PVP (SIN IVA)]]*0.4)</f>
        <v>3.9327752960055524</v>
      </c>
      <c r="J1688" s="951" t="s">
        <v>1935</v>
      </c>
      <c r="K1688" s="951" t="s">
        <v>12302</v>
      </c>
      <c r="L1688" s="951" t="s">
        <v>12303</v>
      </c>
      <c r="M1688" s="955" t="s">
        <v>6554</v>
      </c>
    </row>
    <row r="1689" spans="1:13" ht="15" customHeight="1">
      <c r="A1689" s="948" t="s">
        <v>2972</v>
      </c>
      <c r="B1689" s="949">
        <v>8435596627348</v>
      </c>
      <c r="C1689" s="950"/>
      <c r="D1689" s="950"/>
      <c r="E1689" s="951" t="s">
        <v>12304</v>
      </c>
      <c r="F1689" s="952" t="s">
        <v>12305</v>
      </c>
      <c r="G1689" s="953" t="s">
        <v>5712</v>
      </c>
      <c r="H1689" s="954">
        <v>3.96875</v>
      </c>
      <c r="I1689" s="954">
        <f>Tabla1[[#This Row],[PVP (SIN IVA)]]-(Tabla1[[#This Row],[PVP (SIN IVA)]]*0.4)</f>
        <v>2.3812499999999996</v>
      </c>
      <c r="J1689" s="951" t="s">
        <v>1935</v>
      </c>
      <c r="K1689" s="951" t="s">
        <v>12306</v>
      </c>
      <c r="L1689" s="951" t="s">
        <v>12307</v>
      </c>
      <c r="M1689" s="955" t="s">
        <v>6554</v>
      </c>
    </row>
    <row r="1690" spans="1:13" ht="15" customHeight="1">
      <c r="A1690" s="948" t="s">
        <v>2973</v>
      </c>
      <c r="B1690" s="949">
        <v>8435596627331</v>
      </c>
      <c r="C1690" s="950"/>
      <c r="D1690" s="950"/>
      <c r="E1690" s="951" t="s">
        <v>12308</v>
      </c>
      <c r="F1690" s="952" t="s">
        <v>12309</v>
      </c>
      <c r="G1690" s="953" t="s">
        <v>5712</v>
      </c>
      <c r="H1690" s="954">
        <v>3.96875</v>
      </c>
      <c r="I1690" s="954">
        <f>Tabla1[[#This Row],[PVP (SIN IVA)]]-(Tabla1[[#This Row],[PVP (SIN IVA)]]*0.4)</f>
        <v>2.3812499999999996</v>
      </c>
      <c r="J1690" s="951" t="s">
        <v>1935</v>
      </c>
      <c r="K1690" s="951" t="s">
        <v>12310</v>
      </c>
      <c r="L1690" s="951" t="s">
        <v>12311</v>
      </c>
      <c r="M1690" s="955" t="s">
        <v>6554</v>
      </c>
    </row>
    <row r="1691" spans="1:13" ht="15" customHeight="1">
      <c r="A1691" s="948" t="s">
        <v>2969</v>
      </c>
      <c r="B1691" s="949">
        <v>8435596627287</v>
      </c>
      <c r="C1691" s="950"/>
      <c r="D1691" s="950"/>
      <c r="E1691" s="951" t="s">
        <v>2312</v>
      </c>
      <c r="F1691" s="952" t="s">
        <v>12312</v>
      </c>
      <c r="G1691" s="953" t="s">
        <v>5712</v>
      </c>
      <c r="H1691" s="954">
        <v>10.985499999999998</v>
      </c>
      <c r="I1691" s="954">
        <f>Tabla1[[#This Row],[PVP (SIN IVA)]]-(Tabla1[[#This Row],[PVP (SIN IVA)]]*0.4)</f>
        <v>6.5912999999999986</v>
      </c>
      <c r="J1691" s="951" t="s">
        <v>1935</v>
      </c>
      <c r="K1691" s="951" t="s">
        <v>12313</v>
      </c>
      <c r="L1691" s="951" t="s">
        <v>12314</v>
      </c>
      <c r="M1691" s="955" t="s">
        <v>6554</v>
      </c>
    </row>
    <row r="1692" spans="1:13" ht="15" customHeight="1">
      <c r="A1692" s="948" t="s">
        <v>2970</v>
      </c>
      <c r="B1692" s="949">
        <v>8435596627270</v>
      </c>
      <c r="C1692" s="950"/>
      <c r="D1692" s="950"/>
      <c r="E1692" s="951" t="s">
        <v>2315</v>
      </c>
      <c r="F1692" s="952" t="s">
        <v>12315</v>
      </c>
      <c r="G1692" s="953" t="s">
        <v>5712</v>
      </c>
      <c r="H1692" s="954">
        <v>10.985499999999998</v>
      </c>
      <c r="I1692" s="954">
        <f>Tabla1[[#This Row],[PVP (SIN IVA)]]-(Tabla1[[#This Row],[PVP (SIN IVA)]]*0.4)</f>
        <v>6.5912999999999986</v>
      </c>
      <c r="J1692" s="951" t="s">
        <v>1935</v>
      </c>
      <c r="K1692" s="951" t="s">
        <v>12316</v>
      </c>
      <c r="L1692" s="951" t="s">
        <v>12317</v>
      </c>
      <c r="M1692" s="955" t="s">
        <v>6554</v>
      </c>
    </row>
    <row r="1693" spans="1:13" ht="15" customHeight="1">
      <c r="A1693" s="948" t="s">
        <v>3045</v>
      </c>
      <c r="B1693" s="949">
        <v>8435596626617</v>
      </c>
      <c r="C1693" s="950"/>
      <c r="D1693" s="950"/>
      <c r="E1693" s="951" t="s">
        <v>2747</v>
      </c>
      <c r="F1693" s="952" t="s">
        <v>12318</v>
      </c>
      <c r="G1693" s="953" t="s">
        <v>5713</v>
      </c>
      <c r="H1693" s="954">
        <v>65.951100000000011</v>
      </c>
      <c r="I1693" s="954">
        <f>Tabla1[[#This Row],[PVP (SIN IVA)]]-(Tabla1[[#This Row],[PVP (SIN IVA)]]*0.4)</f>
        <v>39.570660000000004</v>
      </c>
      <c r="J1693" s="951" t="s">
        <v>1935</v>
      </c>
      <c r="K1693" s="951" t="s">
        <v>12319</v>
      </c>
      <c r="L1693" s="951" t="s">
        <v>12320</v>
      </c>
      <c r="M1693" s="955" t="s">
        <v>6554</v>
      </c>
    </row>
    <row r="1694" spans="1:13" ht="15" customHeight="1">
      <c r="A1694" s="948" t="s">
        <v>3070</v>
      </c>
      <c r="B1694" s="949">
        <v>8435596628277</v>
      </c>
      <c r="C1694" s="950"/>
      <c r="D1694" s="950"/>
      <c r="E1694" s="951" t="s">
        <v>12321</v>
      </c>
      <c r="F1694" s="952" t="s">
        <v>12322</v>
      </c>
      <c r="G1694" s="953" t="s">
        <v>5712</v>
      </c>
      <c r="H1694" s="954">
        <v>2.6989634384351842</v>
      </c>
      <c r="I1694" s="954">
        <f>Tabla1[[#This Row],[PVP (SIN IVA)]]-(Tabla1[[#This Row],[PVP (SIN IVA)]]*0.4)</f>
        <v>1.6193780630611105</v>
      </c>
      <c r="J1694" s="951" t="s">
        <v>1935</v>
      </c>
      <c r="K1694" s="951" t="s">
        <v>12323</v>
      </c>
      <c r="L1694" s="951" t="s">
        <v>12324</v>
      </c>
      <c r="M1694" s="955" t="s">
        <v>6554</v>
      </c>
    </row>
    <row r="1695" spans="1:13" ht="15" customHeight="1">
      <c r="A1695" s="948" t="s">
        <v>3008</v>
      </c>
      <c r="B1695" s="949">
        <v>8435596626983</v>
      </c>
      <c r="C1695" s="950"/>
      <c r="D1695" s="950"/>
      <c r="E1695" s="951" t="s">
        <v>12325</v>
      </c>
      <c r="F1695" s="952" t="s">
        <v>12326</v>
      </c>
      <c r="G1695" s="953" t="s">
        <v>5712</v>
      </c>
      <c r="H1695" s="954">
        <v>7.7801752179381651</v>
      </c>
      <c r="I1695" s="954">
        <f>Tabla1[[#This Row],[PVP (SIN IVA)]]-(Tabla1[[#This Row],[PVP (SIN IVA)]]*0.4)</f>
        <v>4.6681051307628989</v>
      </c>
      <c r="J1695" s="951" t="s">
        <v>1935</v>
      </c>
      <c r="K1695" s="951" t="s">
        <v>12327</v>
      </c>
      <c r="L1695" s="951" t="s">
        <v>12328</v>
      </c>
      <c r="M1695" s="955" t="s">
        <v>6554</v>
      </c>
    </row>
    <row r="1696" spans="1:13" ht="15" customHeight="1">
      <c r="A1696" s="948" t="s">
        <v>2986</v>
      </c>
      <c r="B1696" s="949">
        <v>8435596627140</v>
      </c>
      <c r="C1696" s="950"/>
      <c r="D1696" s="950"/>
      <c r="E1696" s="951" t="s">
        <v>2356</v>
      </c>
      <c r="F1696" s="952" t="s">
        <v>12329</v>
      </c>
      <c r="G1696" s="953" t="s">
        <v>5712</v>
      </c>
      <c r="H1696" s="954">
        <v>1.1475184687224425</v>
      </c>
      <c r="I1696" s="954">
        <f>Tabla1[[#This Row],[PVP (SIN IVA)]]-(Tabla1[[#This Row],[PVP (SIN IVA)]]*0.4)</f>
        <v>0.68851108123346538</v>
      </c>
      <c r="J1696" s="951" t="s">
        <v>1935</v>
      </c>
      <c r="K1696" s="951" t="s">
        <v>12330</v>
      </c>
      <c r="L1696" s="951" t="s">
        <v>12331</v>
      </c>
      <c r="M1696" s="955" t="s">
        <v>6554</v>
      </c>
    </row>
    <row r="1697" spans="1:13" ht="15" customHeight="1">
      <c r="A1697" s="948" t="s">
        <v>3043</v>
      </c>
      <c r="B1697" s="949">
        <v>8435596626594</v>
      </c>
      <c r="C1697" s="950"/>
      <c r="D1697" s="950"/>
      <c r="E1697" s="951" t="s">
        <v>2745</v>
      </c>
      <c r="F1697" s="952" t="s">
        <v>12332</v>
      </c>
      <c r="G1697" s="953" t="s">
        <v>5712</v>
      </c>
      <c r="H1697" s="954">
        <v>0.74359196773214342</v>
      </c>
      <c r="I1697" s="954">
        <f>Tabla1[[#This Row],[PVP (SIN IVA)]]-(Tabla1[[#This Row],[PVP (SIN IVA)]]*0.4)</f>
        <v>0.44615518063928605</v>
      </c>
      <c r="J1697" s="951" t="s">
        <v>1935</v>
      </c>
      <c r="K1697" s="951" t="s">
        <v>12333</v>
      </c>
      <c r="L1697" s="951" t="s">
        <v>12334</v>
      </c>
      <c r="M1697" s="955" t="s">
        <v>6554</v>
      </c>
    </row>
    <row r="1698" spans="1:13" ht="15" customHeight="1">
      <c r="A1698" s="948" t="s">
        <v>3049</v>
      </c>
      <c r="B1698" s="949">
        <v>8435596626501</v>
      </c>
      <c r="C1698" s="950"/>
      <c r="D1698" s="950"/>
      <c r="E1698" s="951" t="s">
        <v>12335</v>
      </c>
      <c r="F1698" s="952" t="s">
        <v>12336</v>
      </c>
      <c r="G1698" s="953" t="s">
        <v>5713</v>
      </c>
      <c r="H1698" s="954">
        <v>5.2785849561232361</v>
      </c>
      <c r="I1698" s="954">
        <f>Tabla1[[#This Row],[PVP (SIN IVA)]]-(Tabla1[[#This Row],[PVP (SIN IVA)]]*0.4)</f>
        <v>3.1671509736739414</v>
      </c>
      <c r="J1698" s="951" t="s">
        <v>1935</v>
      </c>
      <c r="K1698" s="951" t="s">
        <v>12337</v>
      </c>
      <c r="L1698" s="951" t="s">
        <v>12338</v>
      </c>
      <c r="M1698" s="955" t="s">
        <v>6554</v>
      </c>
    </row>
    <row r="1699" spans="1:13" ht="15" customHeight="1">
      <c r="A1699" s="948" t="s">
        <v>3042</v>
      </c>
      <c r="B1699" s="949">
        <v>8435596626600</v>
      </c>
      <c r="C1699" s="950"/>
      <c r="D1699" s="950"/>
      <c r="E1699" s="951" t="s">
        <v>12339</v>
      </c>
      <c r="F1699" s="952" t="s">
        <v>12340</v>
      </c>
      <c r="G1699" s="953" t="s">
        <v>5713</v>
      </c>
      <c r="H1699" s="954">
        <v>2.4097887843171262</v>
      </c>
      <c r="I1699" s="954">
        <f>Tabla1[[#This Row],[PVP (SIN IVA)]]-(Tabla1[[#This Row],[PVP (SIN IVA)]]*0.4)</f>
        <v>1.4458732705902757</v>
      </c>
      <c r="J1699" s="951" t="s">
        <v>1935</v>
      </c>
      <c r="K1699" s="951" t="s">
        <v>12341</v>
      </c>
      <c r="L1699" s="951" t="s">
        <v>12342</v>
      </c>
      <c r="M1699" s="955" t="s">
        <v>6554</v>
      </c>
    </row>
    <row r="1700" spans="1:13" ht="15" customHeight="1">
      <c r="A1700" s="948" t="s">
        <v>12343</v>
      </c>
      <c r="B1700" s="949">
        <v>8435596627867</v>
      </c>
      <c r="C1700" s="950"/>
      <c r="D1700" s="950"/>
      <c r="E1700" s="951" t="s">
        <v>5984</v>
      </c>
      <c r="F1700" s="952" t="s">
        <v>12344</v>
      </c>
      <c r="G1700" s="953" t="s">
        <v>5712</v>
      </c>
      <c r="H1700" s="954">
        <v>1.855344580821441</v>
      </c>
      <c r="I1700" s="954">
        <f>Tabla1[[#This Row],[PVP (SIN IVA)]]-(Tabla1[[#This Row],[PVP (SIN IVA)]]*0.4)</f>
        <v>1.1132067484928645</v>
      </c>
      <c r="J1700" s="951" t="s">
        <v>1935</v>
      </c>
      <c r="K1700" s="951" t="s">
        <v>12345</v>
      </c>
      <c r="L1700" s="951" t="s">
        <v>12346</v>
      </c>
      <c r="M1700" s="955" t="s">
        <v>6554</v>
      </c>
    </row>
    <row r="1701" spans="1:13" ht="15" customHeight="1">
      <c r="A1701" s="948" t="s">
        <v>3046</v>
      </c>
      <c r="B1701" s="949">
        <v>8435596626563</v>
      </c>
      <c r="C1701" s="950" t="s">
        <v>12347</v>
      </c>
      <c r="D1701" s="950"/>
      <c r="E1701" s="951" t="s">
        <v>5780</v>
      </c>
      <c r="F1701" s="952" t="s">
        <v>12348</v>
      </c>
      <c r="G1701" s="953" t="s">
        <v>5713</v>
      </c>
      <c r="H1701" s="954">
        <v>67.688460000000006</v>
      </c>
      <c r="I1701" s="954">
        <f>Tabla1[[#This Row],[PVP (SIN IVA)]]-(Tabla1[[#This Row],[PVP (SIN IVA)]]*0.4)</f>
        <v>40.613076000000007</v>
      </c>
      <c r="J1701" s="951" t="s">
        <v>1935</v>
      </c>
      <c r="K1701" s="951" t="s">
        <v>12349</v>
      </c>
      <c r="L1701" s="951" t="s">
        <v>12350</v>
      </c>
      <c r="M1701" s="955" t="s">
        <v>6554</v>
      </c>
    </row>
    <row r="1702" spans="1:13" ht="15" customHeight="1">
      <c r="A1702" s="948" t="s">
        <v>2946</v>
      </c>
      <c r="B1702" s="949">
        <v>8435596627553</v>
      </c>
      <c r="C1702" s="950"/>
      <c r="D1702" s="950"/>
      <c r="E1702" s="951" t="s">
        <v>12351</v>
      </c>
      <c r="F1702" s="952" t="s">
        <v>12352</v>
      </c>
      <c r="G1702" s="953" t="s">
        <v>5713</v>
      </c>
      <c r="H1702" s="954">
        <v>24.097887843171261</v>
      </c>
      <c r="I1702" s="954">
        <f>Tabla1[[#This Row],[PVP (SIN IVA)]]-(Tabla1[[#This Row],[PVP (SIN IVA)]]*0.4)</f>
        <v>14.458732705902756</v>
      </c>
      <c r="J1702" s="951" t="s">
        <v>1935</v>
      </c>
      <c r="K1702" s="951" t="s">
        <v>12353</v>
      </c>
      <c r="L1702" s="951" t="s">
        <v>12354</v>
      </c>
      <c r="M1702" s="955" t="s">
        <v>6554</v>
      </c>
    </row>
    <row r="1703" spans="1:13" ht="15" customHeight="1">
      <c r="A1703" s="948" t="s">
        <v>2950</v>
      </c>
      <c r="B1703" s="949">
        <v>8435596627515</v>
      </c>
      <c r="C1703" s="950"/>
      <c r="D1703" s="950"/>
      <c r="E1703" s="951" t="s">
        <v>12355</v>
      </c>
      <c r="F1703" s="952" t="s">
        <v>12356</v>
      </c>
      <c r="G1703" s="953" t="s">
        <v>5712</v>
      </c>
      <c r="H1703" s="954">
        <v>38.556620549073877</v>
      </c>
      <c r="I1703" s="954">
        <f>Tabla1[[#This Row],[PVP (SIN IVA)]]-(Tabla1[[#This Row],[PVP (SIN IVA)]]*0.4)</f>
        <v>23.133972329444326</v>
      </c>
      <c r="J1703" s="951" t="s">
        <v>1935</v>
      </c>
      <c r="K1703" s="951" t="s">
        <v>12357</v>
      </c>
      <c r="L1703" s="951" t="s">
        <v>12358</v>
      </c>
      <c r="M1703" s="955" t="s">
        <v>6554</v>
      </c>
    </row>
    <row r="1704" spans="1:13" ht="15" customHeight="1">
      <c r="A1704" s="948" t="s">
        <v>12359</v>
      </c>
      <c r="B1704" s="949">
        <v>8435596626662</v>
      </c>
      <c r="C1704" s="950"/>
      <c r="D1704" s="950"/>
      <c r="E1704" s="951" t="s">
        <v>12360</v>
      </c>
      <c r="F1704" s="952" t="s">
        <v>12361</v>
      </c>
      <c r="G1704" s="953" t="s">
        <v>5713</v>
      </c>
      <c r="H1704" s="954">
        <v>61.722000000000001</v>
      </c>
      <c r="I1704" s="954">
        <f>Tabla1[[#This Row],[PVP (SIN IVA)]]-(Tabla1[[#This Row],[PVP (SIN IVA)]]*0.4)</f>
        <v>37.033200000000001</v>
      </c>
      <c r="J1704" s="951" t="s">
        <v>1935</v>
      </c>
      <c r="K1704" s="951" t="s">
        <v>12362</v>
      </c>
      <c r="L1704" s="951" t="s">
        <v>12363</v>
      </c>
      <c r="M1704" s="955" t="s">
        <v>6554</v>
      </c>
    </row>
    <row r="1705" spans="1:13" ht="15" customHeight="1">
      <c r="A1705" s="948" t="s">
        <v>2963</v>
      </c>
      <c r="B1705" s="949">
        <v>8435596627171</v>
      </c>
      <c r="C1705" s="950" t="s">
        <v>12364</v>
      </c>
      <c r="D1705" s="950"/>
      <c r="E1705" s="951" t="s">
        <v>2296</v>
      </c>
      <c r="F1705" s="952" t="s">
        <v>12365</v>
      </c>
      <c r="G1705" s="953" t="s">
        <v>5712</v>
      </c>
      <c r="H1705" s="954">
        <v>15.147243787136242</v>
      </c>
      <c r="I1705" s="954">
        <f>Tabla1[[#This Row],[PVP (SIN IVA)]]-(Tabla1[[#This Row],[PVP (SIN IVA)]]*0.4)</f>
        <v>9.0883462722817452</v>
      </c>
      <c r="J1705" s="951" t="s">
        <v>1935</v>
      </c>
      <c r="K1705" s="951" t="s">
        <v>12366</v>
      </c>
      <c r="L1705" s="951" t="s">
        <v>12367</v>
      </c>
      <c r="M1705" s="955" t="s">
        <v>6554</v>
      </c>
    </row>
    <row r="1706" spans="1:13" ht="15" customHeight="1">
      <c r="A1706" s="948" t="s">
        <v>2998</v>
      </c>
      <c r="B1706" s="949">
        <v>8435596627065</v>
      </c>
      <c r="C1706" s="950"/>
      <c r="D1706" s="950"/>
      <c r="E1706" s="951" t="s">
        <v>2576</v>
      </c>
      <c r="F1706" s="952" t="s">
        <v>12368</v>
      </c>
      <c r="G1706" s="953" t="s">
        <v>5712</v>
      </c>
      <c r="H1706" s="954">
        <v>20.242225788263873</v>
      </c>
      <c r="I1706" s="954">
        <f>Tabla1[[#This Row],[PVP (SIN IVA)]]-(Tabla1[[#This Row],[PVP (SIN IVA)]]*0.4)</f>
        <v>12.145335472958324</v>
      </c>
      <c r="J1706" s="951" t="s">
        <v>1935</v>
      </c>
      <c r="K1706" s="951" t="s">
        <v>12369</v>
      </c>
      <c r="L1706" s="951" t="s">
        <v>12370</v>
      </c>
      <c r="M1706" s="955" t="s">
        <v>6554</v>
      </c>
    </row>
    <row r="1707" spans="1:13" ht="15" customHeight="1">
      <c r="A1707" s="948" t="s">
        <v>2959</v>
      </c>
      <c r="B1707" s="949">
        <v>8435596627409</v>
      </c>
      <c r="C1707" s="950"/>
      <c r="D1707" s="950"/>
      <c r="E1707" s="951" t="s">
        <v>2226</v>
      </c>
      <c r="F1707" s="952" t="s">
        <v>12371</v>
      </c>
      <c r="G1707" s="953" t="s">
        <v>5712</v>
      </c>
      <c r="H1707" s="954">
        <v>17.212777030836637</v>
      </c>
      <c r="I1707" s="954">
        <f>Tabla1[[#This Row],[PVP (SIN IVA)]]-(Tabla1[[#This Row],[PVP (SIN IVA)]]*0.4)</f>
        <v>10.327666218501982</v>
      </c>
      <c r="J1707" s="951" t="s">
        <v>1935</v>
      </c>
      <c r="K1707" s="951" t="s">
        <v>12372</v>
      </c>
      <c r="L1707" s="951" t="s">
        <v>12373</v>
      </c>
      <c r="M1707" s="955" t="s">
        <v>6554</v>
      </c>
    </row>
    <row r="1708" spans="1:13" ht="15" customHeight="1">
      <c r="A1708" s="948" t="s">
        <v>2962</v>
      </c>
      <c r="B1708" s="949">
        <v>8435596627386</v>
      </c>
      <c r="C1708" s="950"/>
      <c r="D1708" s="950"/>
      <c r="E1708" s="951" t="s">
        <v>2217</v>
      </c>
      <c r="F1708" s="952" t="s">
        <v>12374</v>
      </c>
      <c r="G1708" s="953" t="s">
        <v>5712</v>
      </c>
      <c r="H1708" s="954">
        <v>12.774175593818221</v>
      </c>
      <c r="I1708" s="954">
        <f>Tabla1[[#This Row],[PVP (SIN IVA)]]-(Tabla1[[#This Row],[PVP (SIN IVA)]]*0.4)</f>
        <v>7.664505356290932</v>
      </c>
      <c r="J1708" s="951" t="s">
        <v>1935</v>
      </c>
      <c r="K1708" s="951" t="s">
        <v>12375</v>
      </c>
      <c r="L1708" s="951" t="s">
        <v>12376</v>
      </c>
      <c r="M1708" s="955" t="s">
        <v>6554</v>
      </c>
    </row>
    <row r="1709" spans="1:13" ht="15" customHeight="1">
      <c r="A1709" s="948" t="s">
        <v>2971</v>
      </c>
      <c r="B1709" s="949">
        <v>8435596627256</v>
      </c>
      <c r="C1709" s="950"/>
      <c r="D1709" s="950"/>
      <c r="E1709" s="951" t="s">
        <v>2321</v>
      </c>
      <c r="F1709" s="952" t="s">
        <v>12377</v>
      </c>
      <c r="G1709" s="953" t="s">
        <v>5712</v>
      </c>
      <c r="H1709" s="954">
        <v>38.608000000000004</v>
      </c>
      <c r="I1709" s="954">
        <f>Tabla1[[#This Row],[PVP (SIN IVA)]]-(Tabla1[[#This Row],[PVP (SIN IVA)]]*0.4)</f>
        <v>23.1648</v>
      </c>
      <c r="J1709" s="951" t="s">
        <v>1935</v>
      </c>
      <c r="K1709" s="951" t="s">
        <v>12378</v>
      </c>
      <c r="L1709" s="951" t="s">
        <v>12379</v>
      </c>
      <c r="M1709" s="955" t="s">
        <v>6554</v>
      </c>
    </row>
    <row r="1710" spans="1:13" ht="15" customHeight="1">
      <c r="A1710" s="948" t="s">
        <v>2967</v>
      </c>
      <c r="B1710" s="949">
        <v>8435596627300</v>
      </c>
      <c r="C1710" s="950"/>
      <c r="D1710" s="950"/>
      <c r="E1710" s="951" t="s">
        <v>2307</v>
      </c>
      <c r="F1710" s="952" t="s">
        <v>12380</v>
      </c>
      <c r="G1710" s="953" t="s">
        <v>5712</v>
      </c>
      <c r="H1710" s="954">
        <v>16.256</v>
      </c>
      <c r="I1710" s="954">
        <f>Tabla1[[#This Row],[PVP (SIN IVA)]]-(Tabla1[[#This Row],[PVP (SIN IVA)]]*0.4)</f>
        <v>9.7535999999999987</v>
      </c>
      <c r="J1710" s="951" t="s">
        <v>1935</v>
      </c>
      <c r="K1710" s="951" t="s">
        <v>12381</v>
      </c>
      <c r="L1710" s="951" t="s">
        <v>12382</v>
      </c>
      <c r="M1710" s="955" t="s">
        <v>6554</v>
      </c>
    </row>
    <row r="1711" spans="1:13" ht="15" customHeight="1">
      <c r="A1711" s="948" t="s">
        <v>2968</v>
      </c>
      <c r="B1711" s="949">
        <v>8435596627294</v>
      </c>
      <c r="C1711" s="950"/>
      <c r="D1711" s="950"/>
      <c r="E1711" s="951" t="s">
        <v>2309</v>
      </c>
      <c r="F1711" s="952" t="s">
        <v>12383</v>
      </c>
      <c r="G1711" s="953" t="s">
        <v>5712</v>
      </c>
      <c r="H1711" s="954">
        <v>16.256</v>
      </c>
      <c r="I1711" s="954">
        <f>Tabla1[[#This Row],[PVP (SIN IVA)]]-(Tabla1[[#This Row],[PVP (SIN IVA)]]*0.4)</f>
        <v>9.7535999999999987</v>
      </c>
      <c r="J1711" s="951" t="s">
        <v>1935</v>
      </c>
      <c r="K1711" s="951" t="s">
        <v>12384</v>
      </c>
      <c r="L1711" s="951" t="s">
        <v>12385</v>
      </c>
      <c r="M1711" s="955" t="s">
        <v>6554</v>
      </c>
    </row>
    <row r="1712" spans="1:13" ht="15" customHeight="1">
      <c r="A1712" s="948" t="s">
        <v>3019</v>
      </c>
      <c r="B1712" s="949">
        <v>8435596626853</v>
      </c>
      <c r="C1712" s="950"/>
      <c r="D1712" s="950"/>
      <c r="E1712" s="951" t="s">
        <v>2639</v>
      </c>
      <c r="F1712" s="952" t="s">
        <v>12386</v>
      </c>
      <c r="G1712" s="953" t="s">
        <v>5713</v>
      </c>
      <c r="H1712" s="954">
        <v>11.016177299735448</v>
      </c>
      <c r="I1712" s="954">
        <f>Tabla1[[#This Row],[PVP (SIN IVA)]]-(Tabla1[[#This Row],[PVP (SIN IVA)]]*0.4)</f>
        <v>6.6097063798412687</v>
      </c>
      <c r="J1712" s="951" t="s">
        <v>1935</v>
      </c>
      <c r="K1712" s="951" t="s">
        <v>12387</v>
      </c>
      <c r="L1712" s="951" t="s">
        <v>12388</v>
      </c>
      <c r="M1712" s="955" t="s">
        <v>6554</v>
      </c>
    </row>
    <row r="1713" spans="1:13" ht="15" customHeight="1">
      <c r="A1713" s="948" t="s">
        <v>3039</v>
      </c>
      <c r="B1713" s="949">
        <v>8435596626624</v>
      </c>
      <c r="C1713" s="950"/>
      <c r="D1713" s="950"/>
      <c r="E1713" s="951" t="s">
        <v>2332</v>
      </c>
      <c r="F1713" s="952" t="s">
        <v>12389</v>
      </c>
      <c r="G1713" s="953" t="s">
        <v>5712</v>
      </c>
      <c r="H1713" s="954">
        <v>19.304000000000002</v>
      </c>
      <c r="I1713" s="954">
        <f>Tabla1[[#This Row],[PVP (SIN IVA)]]-(Tabla1[[#This Row],[PVP (SIN IVA)]]*0.4)</f>
        <v>11.5824</v>
      </c>
      <c r="J1713" s="951" t="s">
        <v>1935</v>
      </c>
      <c r="K1713" s="951" t="s">
        <v>12390</v>
      </c>
      <c r="L1713" s="951" t="s">
        <v>12391</v>
      </c>
      <c r="M1713" s="955" t="s">
        <v>6554</v>
      </c>
    </row>
    <row r="1714" spans="1:13" ht="15" customHeight="1">
      <c r="A1714" s="948" t="s">
        <v>12392</v>
      </c>
      <c r="B1714" s="949">
        <v>8435596626860</v>
      </c>
      <c r="C1714" s="950"/>
      <c r="D1714" s="950"/>
      <c r="E1714" s="951" t="s">
        <v>2635</v>
      </c>
      <c r="F1714" s="952" t="s">
        <v>12393</v>
      </c>
      <c r="G1714" s="953" t="s">
        <v>5713</v>
      </c>
      <c r="H1714" s="954">
        <v>7.803125587312608</v>
      </c>
      <c r="I1714" s="954">
        <f>Tabla1[[#This Row],[PVP (SIN IVA)]]-(Tabla1[[#This Row],[PVP (SIN IVA)]]*0.4)</f>
        <v>4.6818753523875642</v>
      </c>
      <c r="J1714" s="951" t="s">
        <v>1935</v>
      </c>
      <c r="K1714" s="951" t="s">
        <v>12394</v>
      </c>
      <c r="L1714" s="951" t="s">
        <v>12395</v>
      </c>
      <c r="M1714" s="955" t="s">
        <v>6554</v>
      </c>
    </row>
    <row r="1715" spans="1:13" ht="15" customHeight="1">
      <c r="A1715" s="948" t="s">
        <v>3038</v>
      </c>
      <c r="B1715" s="949">
        <v>8435596626631</v>
      </c>
      <c r="C1715" s="950"/>
      <c r="D1715" s="950"/>
      <c r="E1715" s="951" t="s">
        <v>2329</v>
      </c>
      <c r="F1715" s="952" t="s">
        <v>12396</v>
      </c>
      <c r="G1715" s="953" t="s">
        <v>5712</v>
      </c>
      <c r="H1715" s="954">
        <v>20.242225788263873</v>
      </c>
      <c r="I1715" s="954">
        <f>Tabla1[[#This Row],[PVP (SIN IVA)]]-(Tabla1[[#This Row],[PVP (SIN IVA)]]*0.4)</f>
        <v>12.145335472958324</v>
      </c>
      <c r="J1715" s="951" t="s">
        <v>1935</v>
      </c>
      <c r="K1715" s="951" t="s">
        <v>12397</v>
      </c>
      <c r="L1715" s="951" t="s">
        <v>12398</v>
      </c>
      <c r="M1715" s="955" t="s">
        <v>6554</v>
      </c>
    </row>
    <row r="1716" spans="1:13" ht="15" customHeight="1">
      <c r="A1716" s="948" t="s">
        <v>12399</v>
      </c>
      <c r="B1716" s="949">
        <v>8435596628260</v>
      </c>
      <c r="C1716" s="950"/>
      <c r="D1716" s="950"/>
      <c r="E1716" s="951" t="s">
        <v>12400</v>
      </c>
      <c r="F1716" s="952" t="s">
        <v>12401</v>
      </c>
      <c r="G1716" s="953" t="s">
        <v>6586</v>
      </c>
      <c r="H1716" s="954">
        <v>10.477499999999999</v>
      </c>
      <c r="I1716" s="954">
        <f>Tabla1[[#This Row],[PVP (SIN IVA)]]-(Tabla1[[#This Row],[PVP (SIN IVA)]]*0.4)</f>
        <v>6.2864999999999993</v>
      </c>
      <c r="J1716" s="951" t="s">
        <v>1935</v>
      </c>
      <c r="K1716" s="951" t="s">
        <v>12402</v>
      </c>
      <c r="L1716" s="951" t="s">
        <v>12403</v>
      </c>
      <c r="M1716" s="955" t="s">
        <v>6554</v>
      </c>
    </row>
    <row r="1717" spans="1:13" ht="15" customHeight="1">
      <c r="A1717" s="948" t="s">
        <v>3022</v>
      </c>
      <c r="B1717" s="949">
        <v>8435596626761</v>
      </c>
      <c r="C1717" s="950"/>
      <c r="D1717" s="950"/>
      <c r="E1717" s="951" t="s">
        <v>2711</v>
      </c>
      <c r="F1717" s="952" t="s">
        <v>12404</v>
      </c>
      <c r="G1717" s="953" t="s">
        <v>5713</v>
      </c>
      <c r="H1717" s="954">
        <v>24.57984560003468</v>
      </c>
      <c r="I1717" s="954">
        <f>Tabla1[[#This Row],[PVP (SIN IVA)]]-(Tabla1[[#This Row],[PVP (SIN IVA)]]*0.4)</f>
        <v>14.747907360020807</v>
      </c>
      <c r="J1717" s="951" t="s">
        <v>1935</v>
      </c>
      <c r="K1717" s="951" t="s">
        <v>12405</v>
      </c>
      <c r="L1717" s="951" t="s">
        <v>12406</v>
      </c>
      <c r="M1717" s="955" t="s">
        <v>6554</v>
      </c>
    </row>
    <row r="1718" spans="1:13" ht="15" customHeight="1">
      <c r="A1718" s="948" t="s">
        <v>12407</v>
      </c>
      <c r="B1718" s="949">
        <v>8435596628048</v>
      </c>
      <c r="C1718" s="950"/>
      <c r="D1718" s="950"/>
      <c r="E1718" s="951" t="s">
        <v>12408</v>
      </c>
      <c r="F1718" s="952" t="s">
        <v>12409</v>
      </c>
      <c r="G1718" s="953" t="s">
        <v>5712</v>
      </c>
      <c r="H1718" s="954">
        <v>22.955249999999999</v>
      </c>
      <c r="I1718" s="954">
        <f>Tabla1[[#This Row],[PVP (SIN IVA)]]-(Tabla1[[#This Row],[PVP (SIN IVA)]]*0.4)</f>
        <v>13.773149999999999</v>
      </c>
      <c r="J1718" s="951" t="s">
        <v>1935</v>
      </c>
      <c r="K1718" s="951" t="s">
        <v>12410</v>
      </c>
      <c r="L1718" s="951" t="s">
        <v>12411</v>
      </c>
      <c r="M1718" s="955" t="s">
        <v>6554</v>
      </c>
    </row>
    <row r="1719" spans="1:13" ht="15" customHeight="1">
      <c r="A1719" s="948" t="s">
        <v>12412</v>
      </c>
      <c r="B1719" s="949">
        <v>8435596628031</v>
      </c>
      <c r="C1719" s="950"/>
      <c r="D1719" s="950"/>
      <c r="E1719" s="951" t="s">
        <v>12413</v>
      </c>
      <c r="F1719" s="952" t="s">
        <v>12414</v>
      </c>
      <c r="G1719" s="953" t="s">
        <v>5712</v>
      </c>
      <c r="H1719" s="954">
        <v>22.955249999999999</v>
      </c>
      <c r="I1719" s="954">
        <f>Tabla1[[#This Row],[PVP (SIN IVA)]]-(Tabla1[[#This Row],[PVP (SIN IVA)]]*0.4)</f>
        <v>13.773149999999999</v>
      </c>
      <c r="J1719" s="951" t="s">
        <v>1935</v>
      </c>
      <c r="K1719" s="951" t="s">
        <v>12415</v>
      </c>
      <c r="L1719" s="951" t="s">
        <v>12416</v>
      </c>
      <c r="M1719" s="955" t="s">
        <v>6554</v>
      </c>
    </row>
    <row r="1720" spans="1:13" ht="15" customHeight="1">
      <c r="A1720" s="948" t="s">
        <v>12417</v>
      </c>
      <c r="B1720" s="949">
        <v>8435596628055</v>
      </c>
      <c r="C1720" s="950"/>
      <c r="D1720" s="950"/>
      <c r="E1720" s="951" t="s">
        <v>12418</v>
      </c>
      <c r="F1720" s="952" t="s">
        <v>12419</v>
      </c>
      <c r="G1720" s="953" t="s">
        <v>5712</v>
      </c>
      <c r="H1720" s="954">
        <v>22.955249999999999</v>
      </c>
      <c r="I1720" s="954">
        <f>Tabla1[[#This Row],[PVP (SIN IVA)]]-(Tabla1[[#This Row],[PVP (SIN IVA)]]*0.4)</f>
        <v>13.773149999999999</v>
      </c>
      <c r="J1720" s="951" t="s">
        <v>1935</v>
      </c>
      <c r="K1720" s="951" t="s">
        <v>12420</v>
      </c>
      <c r="L1720" s="951" t="s">
        <v>12421</v>
      </c>
      <c r="M1720" s="955" t="s">
        <v>6554</v>
      </c>
    </row>
    <row r="1721" spans="1:13" ht="15" customHeight="1">
      <c r="A1721" s="948" t="s">
        <v>12422</v>
      </c>
      <c r="B1721" s="949">
        <v>8435596628024</v>
      </c>
      <c r="C1721" s="950"/>
      <c r="D1721" s="950"/>
      <c r="E1721" s="951" t="s">
        <v>12423</v>
      </c>
      <c r="F1721" s="952" t="s">
        <v>12424</v>
      </c>
      <c r="G1721" s="953" t="s">
        <v>5712</v>
      </c>
      <c r="H1721" s="954">
        <v>22.955249999999999</v>
      </c>
      <c r="I1721" s="954">
        <f>Tabla1[[#This Row],[PVP (SIN IVA)]]-(Tabla1[[#This Row],[PVP (SIN IVA)]]*0.4)</f>
        <v>13.773149999999999</v>
      </c>
      <c r="J1721" s="951" t="s">
        <v>1935</v>
      </c>
      <c r="K1721" s="951" t="s">
        <v>12425</v>
      </c>
      <c r="L1721" s="951" t="s">
        <v>12426</v>
      </c>
      <c r="M1721" s="955" t="s">
        <v>6554</v>
      </c>
    </row>
    <row r="1722" spans="1:13" ht="15" customHeight="1">
      <c r="A1722" s="948" t="s">
        <v>12427</v>
      </c>
      <c r="B1722" s="949">
        <v>8435596628017</v>
      </c>
      <c r="C1722" s="950"/>
      <c r="D1722" s="950"/>
      <c r="E1722" s="951" t="s">
        <v>12428</v>
      </c>
      <c r="F1722" s="952" t="s">
        <v>12429</v>
      </c>
      <c r="G1722" s="953" t="s">
        <v>5712</v>
      </c>
      <c r="H1722" s="954">
        <v>22.955249999999999</v>
      </c>
      <c r="I1722" s="954">
        <f>Tabla1[[#This Row],[PVP (SIN IVA)]]-(Tabla1[[#This Row],[PVP (SIN IVA)]]*0.4)</f>
        <v>13.773149999999999</v>
      </c>
      <c r="J1722" s="951" t="s">
        <v>1935</v>
      </c>
      <c r="K1722" s="951" t="s">
        <v>12430</v>
      </c>
      <c r="L1722" s="951" t="s">
        <v>12431</v>
      </c>
      <c r="M1722" s="955" t="s">
        <v>6554</v>
      </c>
    </row>
    <row r="1723" spans="1:13" ht="15" customHeight="1">
      <c r="A1723" s="948" t="s">
        <v>12432</v>
      </c>
      <c r="B1723" s="949">
        <v>8435596628154</v>
      </c>
      <c r="C1723" s="950"/>
      <c r="D1723" s="950"/>
      <c r="E1723" s="951" t="s">
        <v>2090</v>
      </c>
      <c r="F1723" s="952" t="s">
        <v>12433</v>
      </c>
      <c r="G1723" s="953" t="s">
        <v>6586</v>
      </c>
      <c r="H1723" s="954">
        <v>1.4605000000000001</v>
      </c>
      <c r="I1723" s="954">
        <f>Tabla1[[#This Row],[PVP (SIN IVA)]]-(Tabla1[[#This Row],[PVP (SIN IVA)]]*0.4)</f>
        <v>0.87630000000000008</v>
      </c>
      <c r="J1723" s="951" t="s">
        <v>1935</v>
      </c>
      <c r="K1723" s="951" t="s">
        <v>12434</v>
      </c>
      <c r="L1723" s="951" t="s">
        <v>12435</v>
      </c>
      <c r="M1723" s="955" t="s">
        <v>6554</v>
      </c>
    </row>
    <row r="1724" spans="1:13" ht="15" customHeight="1">
      <c r="A1724" s="948" t="s">
        <v>12436</v>
      </c>
      <c r="B1724" s="949">
        <v>8435596628130</v>
      </c>
      <c r="C1724" s="950"/>
      <c r="D1724" s="950"/>
      <c r="E1724" s="951" t="s">
        <v>2090</v>
      </c>
      <c r="F1724" s="952" t="s">
        <v>12433</v>
      </c>
      <c r="G1724" s="953" t="s">
        <v>6586</v>
      </c>
      <c r="H1724" s="954">
        <v>1.4605000000000001</v>
      </c>
      <c r="I1724" s="954">
        <f>Tabla1[[#This Row],[PVP (SIN IVA)]]-(Tabla1[[#This Row],[PVP (SIN IVA)]]*0.4)</f>
        <v>0.87630000000000008</v>
      </c>
      <c r="J1724" s="951" t="s">
        <v>1935</v>
      </c>
      <c r="K1724" s="951" t="s">
        <v>12437</v>
      </c>
      <c r="L1724" s="951" t="s">
        <v>12438</v>
      </c>
      <c r="M1724" s="955" t="s">
        <v>6554</v>
      </c>
    </row>
    <row r="1725" spans="1:13" ht="15" customHeight="1">
      <c r="A1725" s="948" t="s">
        <v>12439</v>
      </c>
      <c r="B1725" s="949">
        <v>8435596628147</v>
      </c>
      <c r="C1725" s="950"/>
      <c r="D1725" s="950"/>
      <c r="E1725" s="951" t="s">
        <v>2090</v>
      </c>
      <c r="F1725" s="952" t="s">
        <v>12433</v>
      </c>
      <c r="G1725" s="953" t="s">
        <v>6586</v>
      </c>
      <c r="H1725" s="954">
        <v>1.4605000000000001</v>
      </c>
      <c r="I1725" s="954">
        <f>Tabla1[[#This Row],[PVP (SIN IVA)]]-(Tabla1[[#This Row],[PVP (SIN IVA)]]*0.4)</f>
        <v>0.87630000000000008</v>
      </c>
      <c r="J1725" s="951" t="s">
        <v>1935</v>
      </c>
      <c r="K1725" s="951" t="s">
        <v>12440</v>
      </c>
      <c r="L1725" s="951" t="s">
        <v>12441</v>
      </c>
      <c r="M1725" s="955" t="s">
        <v>6554</v>
      </c>
    </row>
    <row r="1726" spans="1:13" ht="15" customHeight="1">
      <c r="A1726" s="948" t="s">
        <v>12442</v>
      </c>
      <c r="B1726" s="949">
        <v>8435596628123</v>
      </c>
      <c r="C1726" s="950"/>
      <c r="D1726" s="950"/>
      <c r="E1726" s="951" t="s">
        <v>1994</v>
      </c>
      <c r="F1726" s="952" t="s">
        <v>12443</v>
      </c>
      <c r="G1726" s="953" t="s">
        <v>6586</v>
      </c>
      <c r="H1726" s="954">
        <v>1.5422648219629616</v>
      </c>
      <c r="I1726" s="954">
        <f>Tabla1[[#This Row],[PVP (SIN IVA)]]-(Tabla1[[#This Row],[PVP (SIN IVA)]]*0.4)</f>
        <v>0.92535889317777686</v>
      </c>
      <c r="J1726" s="951" t="s">
        <v>1935</v>
      </c>
      <c r="K1726" s="951" t="s">
        <v>12444</v>
      </c>
      <c r="L1726" s="951" t="s">
        <v>12445</v>
      </c>
      <c r="M1726" s="955" t="s">
        <v>6554</v>
      </c>
    </row>
    <row r="1727" spans="1:13" ht="15" customHeight="1">
      <c r="A1727" s="948" t="s">
        <v>12446</v>
      </c>
      <c r="B1727" s="949">
        <v>8435596628093</v>
      </c>
      <c r="C1727" s="950"/>
      <c r="D1727" s="950"/>
      <c r="E1727" s="951" t="s">
        <v>2112</v>
      </c>
      <c r="F1727" s="952" t="s">
        <v>12447</v>
      </c>
      <c r="G1727" s="953" t="s">
        <v>6586</v>
      </c>
      <c r="H1727" s="954">
        <v>10.477499999999999</v>
      </c>
      <c r="I1727" s="954">
        <f>Tabla1[[#This Row],[PVP (SIN IVA)]]-(Tabla1[[#This Row],[PVP (SIN IVA)]]*0.4)</f>
        <v>6.2864999999999993</v>
      </c>
      <c r="J1727" s="951" t="s">
        <v>1935</v>
      </c>
      <c r="K1727" s="951" t="s">
        <v>12448</v>
      </c>
      <c r="L1727" s="951" t="s">
        <v>12449</v>
      </c>
      <c r="M1727" s="955" t="s">
        <v>6554</v>
      </c>
    </row>
    <row r="1728" spans="1:13" ht="15" customHeight="1">
      <c r="A1728" s="948" t="s">
        <v>2901</v>
      </c>
      <c r="B1728" s="949">
        <v>8435596627942</v>
      </c>
      <c r="C1728" s="950"/>
      <c r="D1728" s="950"/>
      <c r="E1728" s="951" t="s">
        <v>12450</v>
      </c>
      <c r="F1728" s="952" t="s">
        <v>12451</v>
      </c>
      <c r="G1728" s="953" t="s">
        <v>5712</v>
      </c>
      <c r="H1728" s="954">
        <v>14.378920501366183</v>
      </c>
      <c r="I1728" s="954">
        <f>Tabla1[[#This Row],[PVP (SIN IVA)]]-(Tabla1[[#This Row],[PVP (SIN IVA)]]*0.4)</f>
        <v>8.6273523008197088</v>
      </c>
      <c r="J1728" s="951" t="s">
        <v>1935</v>
      </c>
      <c r="K1728" s="951" t="s">
        <v>12452</v>
      </c>
      <c r="L1728" s="951" t="s">
        <v>12453</v>
      </c>
      <c r="M1728" s="955" t="s">
        <v>6554</v>
      </c>
    </row>
    <row r="1729" spans="1:13" ht="15" customHeight="1">
      <c r="A1729" s="948" t="s">
        <v>2918</v>
      </c>
      <c r="B1729" s="949">
        <v>8435596627720</v>
      </c>
      <c r="C1729" s="950"/>
      <c r="D1729" s="950"/>
      <c r="E1729" s="951" t="s">
        <v>12454</v>
      </c>
      <c r="F1729" s="952" t="s">
        <v>12455</v>
      </c>
      <c r="G1729" s="953" t="s">
        <v>5712</v>
      </c>
      <c r="H1729" s="954">
        <v>16.698101227392993</v>
      </c>
      <c r="I1729" s="954">
        <f>Tabla1[[#This Row],[PVP (SIN IVA)]]-(Tabla1[[#This Row],[PVP (SIN IVA)]]*0.4)</f>
        <v>10.018860736435794</v>
      </c>
      <c r="J1729" s="951" t="s">
        <v>1935</v>
      </c>
      <c r="K1729" s="951" t="s">
        <v>12456</v>
      </c>
      <c r="L1729" s="951" t="s">
        <v>12457</v>
      </c>
      <c r="M1729" s="955" t="s">
        <v>6554</v>
      </c>
    </row>
    <row r="1730" spans="1:13" ht="15" customHeight="1">
      <c r="A1730" s="948" t="s">
        <v>2978</v>
      </c>
      <c r="B1730" s="949">
        <v>8435596627225</v>
      </c>
      <c r="C1730" s="950"/>
      <c r="D1730" s="950"/>
      <c r="E1730" s="951" t="s">
        <v>2250</v>
      </c>
      <c r="F1730" s="952" t="s">
        <v>12458</v>
      </c>
      <c r="G1730" s="953" t="s">
        <v>5712</v>
      </c>
      <c r="H1730" s="954">
        <v>0.67474085960879682</v>
      </c>
      <c r="I1730" s="954">
        <f>Tabla1[[#This Row],[PVP (SIN IVA)]]-(Tabla1[[#This Row],[PVP (SIN IVA)]]*0.4)</f>
        <v>0.40484451576527808</v>
      </c>
      <c r="J1730" s="951" t="s">
        <v>1935</v>
      </c>
      <c r="K1730" s="951" t="s">
        <v>12459</v>
      </c>
      <c r="L1730" s="951" t="s">
        <v>12460</v>
      </c>
      <c r="M1730" s="955" t="s">
        <v>6554</v>
      </c>
    </row>
    <row r="1731" spans="1:13" ht="15" customHeight="1">
      <c r="A1731" s="948" t="s">
        <v>2911</v>
      </c>
      <c r="B1731" s="949">
        <v>8435596627829</v>
      </c>
      <c r="C1731" s="950"/>
      <c r="D1731" s="950"/>
      <c r="E1731" s="951" t="s">
        <v>12461</v>
      </c>
      <c r="F1731" s="952" t="s">
        <v>12462</v>
      </c>
      <c r="G1731" s="953" t="s">
        <v>5712</v>
      </c>
      <c r="H1731" s="954">
        <v>20.408790389035865</v>
      </c>
      <c r="I1731" s="954">
        <f>Tabla1[[#This Row],[PVP (SIN IVA)]]-(Tabla1[[#This Row],[PVP (SIN IVA)]]*0.4)</f>
        <v>12.245274233421519</v>
      </c>
      <c r="J1731" s="951" t="s">
        <v>1935</v>
      </c>
      <c r="K1731" s="951" t="s">
        <v>12463</v>
      </c>
      <c r="L1731" s="951" t="s">
        <v>12464</v>
      </c>
      <c r="M1731" s="955" t="s">
        <v>6554</v>
      </c>
    </row>
    <row r="1732" spans="1:13" ht="15" customHeight="1">
      <c r="A1732" s="948" t="s">
        <v>2922</v>
      </c>
      <c r="B1732" s="949">
        <v>8435596627751</v>
      </c>
      <c r="C1732" s="950"/>
      <c r="D1732" s="950"/>
      <c r="E1732" s="951" t="s">
        <v>12465</v>
      </c>
      <c r="F1732" s="952" t="s">
        <v>12466</v>
      </c>
      <c r="G1732" s="953" t="s">
        <v>5712</v>
      </c>
      <c r="H1732" s="954">
        <v>53.897760072862951</v>
      </c>
      <c r="I1732" s="954">
        <f>Tabla1[[#This Row],[PVP (SIN IVA)]]-(Tabla1[[#This Row],[PVP (SIN IVA)]]*0.4)</f>
        <v>32.338656043717769</v>
      </c>
      <c r="J1732" s="951" t="s">
        <v>1935</v>
      </c>
      <c r="K1732" s="951" t="s">
        <v>12467</v>
      </c>
      <c r="L1732" s="951" t="s">
        <v>12468</v>
      </c>
      <c r="M1732" s="955" t="s">
        <v>6554</v>
      </c>
    </row>
    <row r="1733" spans="1:13" ht="15" customHeight="1">
      <c r="A1733" s="948" t="s">
        <v>2921</v>
      </c>
      <c r="B1733" s="949">
        <v>8435596627775</v>
      </c>
      <c r="C1733" s="950"/>
      <c r="D1733" s="950"/>
      <c r="E1733" s="951" t="s">
        <v>12469</v>
      </c>
      <c r="F1733" s="952" t="s">
        <v>12470</v>
      </c>
      <c r="G1733" s="953" t="s">
        <v>5712</v>
      </c>
      <c r="H1733" s="954">
        <v>23.191807260268025</v>
      </c>
      <c r="I1733" s="954">
        <f>Tabla1[[#This Row],[PVP (SIN IVA)]]-(Tabla1[[#This Row],[PVP (SIN IVA)]]*0.4)</f>
        <v>13.915084356160815</v>
      </c>
      <c r="J1733" s="951" t="s">
        <v>1935</v>
      </c>
      <c r="K1733" s="951" t="s">
        <v>12471</v>
      </c>
      <c r="L1733" s="951" t="s">
        <v>12472</v>
      </c>
      <c r="M1733" s="955" t="s">
        <v>6554</v>
      </c>
    </row>
    <row r="1734" spans="1:13" ht="15" customHeight="1">
      <c r="A1734" s="948" t="s">
        <v>2912</v>
      </c>
      <c r="B1734" s="949">
        <v>8435596627836</v>
      </c>
      <c r="C1734" s="950"/>
      <c r="D1734" s="950"/>
      <c r="E1734" s="951" t="s">
        <v>12473</v>
      </c>
      <c r="F1734" s="952" t="s">
        <v>12474</v>
      </c>
      <c r="G1734" s="953" t="s">
        <v>5713</v>
      </c>
      <c r="H1734" s="954">
        <v>9.2767229041072223</v>
      </c>
      <c r="I1734" s="954">
        <f>Tabla1[[#This Row],[PVP (SIN IVA)]]-(Tabla1[[#This Row],[PVP (SIN IVA)]]*0.4)</f>
        <v>5.5660337424643327</v>
      </c>
      <c r="J1734" s="951" t="s">
        <v>1935</v>
      </c>
      <c r="K1734" s="951" t="s">
        <v>12475</v>
      </c>
      <c r="L1734" s="951" t="s">
        <v>12476</v>
      </c>
      <c r="M1734" s="955" t="s">
        <v>6554</v>
      </c>
    </row>
    <row r="1735" spans="1:13" ht="15" customHeight="1">
      <c r="A1735" s="948" t="s">
        <v>12477</v>
      </c>
      <c r="B1735" s="949">
        <v>8435596627713</v>
      </c>
      <c r="C1735" s="950"/>
      <c r="D1735" s="950"/>
      <c r="E1735" s="951" t="s">
        <v>12478</v>
      </c>
      <c r="F1735" s="952" t="s">
        <v>12479</v>
      </c>
      <c r="G1735" s="953" t="s">
        <v>5712</v>
      </c>
      <c r="H1735" s="954">
        <v>75.780900000000003</v>
      </c>
      <c r="I1735" s="954">
        <f>Tabla1[[#This Row],[PVP (SIN IVA)]]-(Tabla1[[#This Row],[PVP (SIN IVA)]]*0.4)</f>
        <v>45.468540000000004</v>
      </c>
      <c r="J1735" s="951" t="s">
        <v>1935</v>
      </c>
      <c r="K1735" s="951" t="s">
        <v>12480</v>
      </c>
      <c r="L1735" s="951" t="s">
        <v>12481</v>
      </c>
      <c r="M1735" s="955" t="s">
        <v>6554</v>
      </c>
    </row>
    <row r="1736" spans="1:13" ht="15" customHeight="1">
      <c r="A1736" s="948" t="s">
        <v>2919</v>
      </c>
      <c r="B1736" s="949">
        <v>8435596627812</v>
      </c>
      <c r="C1736" s="950"/>
      <c r="D1736" s="950"/>
      <c r="E1736" s="951" t="s">
        <v>12482</v>
      </c>
      <c r="F1736" s="952" t="s">
        <v>12483</v>
      </c>
      <c r="G1736" s="953" t="s">
        <v>5712</v>
      </c>
      <c r="H1736" s="954">
        <v>45.084873313961097</v>
      </c>
      <c r="I1736" s="954">
        <f>Tabla1[[#This Row],[PVP (SIN IVA)]]-(Tabla1[[#This Row],[PVP (SIN IVA)]]*0.4)</f>
        <v>27.050923988376656</v>
      </c>
      <c r="J1736" s="951" t="s">
        <v>1935</v>
      </c>
      <c r="K1736" s="951" t="s">
        <v>12484</v>
      </c>
      <c r="L1736" s="951" t="s">
        <v>12485</v>
      </c>
      <c r="M1736" s="955" t="s">
        <v>6554</v>
      </c>
    </row>
    <row r="1737" spans="1:13" ht="15" customHeight="1">
      <c r="A1737" s="948" t="s">
        <v>2920</v>
      </c>
      <c r="B1737" s="949">
        <v>8435596627799</v>
      </c>
      <c r="C1737" s="950"/>
      <c r="D1737" s="950"/>
      <c r="E1737" s="951" t="s">
        <v>12486</v>
      </c>
      <c r="F1737" s="952" t="s">
        <v>12487</v>
      </c>
      <c r="G1737" s="953" t="s">
        <v>5712</v>
      </c>
      <c r="H1737" s="954">
        <v>50.37260536930215</v>
      </c>
      <c r="I1737" s="954">
        <f>Tabla1[[#This Row],[PVP (SIN IVA)]]-(Tabla1[[#This Row],[PVP (SIN IVA)]]*0.4)</f>
        <v>30.223563221581287</v>
      </c>
      <c r="J1737" s="951" t="s">
        <v>1935</v>
      </c>
      <c r="K1737" s="951" t="s">
        <v>12488</v>
      </c>
      <c r="L1737" s="951" t="s">
        <v>12489</v>
      </c>
      <c r="M1737" s="955" t="s">
        <v>6554</v>
      </c>
    </row>
    <row r="1738" spans="1:13" ht="15" customHeight="1">
      <c r="A1738" s="948" t="s">
        <v>2949</v>
      </c>
      <c r="B1738" s="949">
        <v>8435596627539</v>
      </c>
      <c r="C1738" s="950"/>
      <c r="D1738" s="950"/>
      <c r="E1738" s="951" t="s">
        <v>5988</v>
      </c>
      <c r="F1738" s="952" t="s">
        <v>12490</v>
      </c>
      <c r="G1738" s="953" t="s">
        <v>5712</v>
      </c>
      <c r="H1738" s="954">
        <v>28.917465411805519</v>
      </c>
      <c r="I1738" s="954">
        <f>Tabla1[[#This Row],[PVP (SIN IVA)]]-(Tabla1[[#This Row],[PVP (SIN IVA)]]*0.4)</f>
        <v>17.35047924708331</v>
      </c>
      <c r="J1738" s="951" t="s">
        <v>1935</v>
      </c>
      <c r="K1738" s="951" t="s">
        <v>12491</v>
      </c>
      <c r="L1738" s="951" t="s">
        <v>12492</v>
      </c>
      <c r="M1738" s="955" t="s">
        <v>6554</v>
      </c>
    </row>
    <row r="1739" spans="1:13" ht="15" customHeight="1">
      <c r="A1739" s="948" t="s">
        <v>2916</v>
      </c>
      <c r="B1739" s="949">
        <v>8435596627737</v>
      </c>
      <c r="C1739" s="950"/>
      <c r="D1739" s="950"/>
      <c r="E1739" s="951" t="s">
        <v>12493</v>
      </c>
      <c r="F1739" s="952" t="s">
        <v>12494</v>
      </c>
      <c r="G1739" s="953" t="s">
        <v>5712</v>
      </c>
      <c r="H1739" s="954">
        <v>1.3915084356160832</v>
      </c>
      <c r="I1739" s="954">
        <f>Tabla1[[#This Row],[PVP (SIN IVA)]]-(Tabla1[[#This Row],[PVP (SIN IVA)]]*0.4)</f>
        <v>0.83490506136964993</v>
      </c>
      <c r="J1739" s="951" t="s">
        <v>1935</v>
      </c>
      <c r="K1739" s="951" t="s">
        <v>12495</v>
      </c>
      <c r="L1739" s="951" t="s">
        <v>12496</v>
      </c>
      <c r="M1739" s="955" t="s">
        <v>6554</v>
      </c>
    </row>
    <row r="1740" spans="1:13" ht="15" customHeight="1">
      <c r="A1740" s="948" t="s">
        <v>2914</v>
      </c>
      <c r="B1740" s="949">
        <v>8435596627782</v>
      </c>
      <c r="C1740" s="950"/>
      <c r="D1740" s="950"/>
      <c r="E1740" s="951" t="s">
        <v>12497</v>
      </c>
      <c r="F1740" s="952" t="s">
        <v>12498</v>
      </c>
      <c r="G1740" s="953" t="s">
        <v>5712</v>
      </c>
      <c r="H1740" s="954">
        <v>0.92767229041072219</v>
      </c>
      <c r="I1740" s="954">
        <f>Tabla1[[#This Row],[PVP (SIN IVA)]]-(Tabla1[[#This Row],[PVP (SIN IVA)]]*0.4)</f>
        <v>0.55660337424643336</v>
      </c>
      <c r="J1740" s="951" t="s">
        <v>1935</v>
      </c>
      <c r="K1740" s="951" t="s">
        <v>12499</v>
      </c>
      <c r="L1740" s="951" t="s">
        <v>12500</v>
      </c>
      <c r="M1740" s="955" t="s">
        <v>6554</v>
      </c>
    </row>
    <row r="1741" spans="1:13" ht="15" customHeight="1">
      <c r="A1741" s="948" t="s">
        <v>2913</v>
      </c>
      <c r="B1741" s="949">
        <v>8435596627768</v>
      </c>
      <c r="C1741" s="950"/>
      <c r="D1741" s="950"/>
      <c r="E1741" s="951" t="s">
        <v>12501</v>
      </c>
      <c r="F1741" s="952" t="s">
        <v>12502</v>
      </c>
      <c r="G1741" s="953" t="s">
        <v>5712</v>
      </c>
      <c r="H1741" s="954">
        <v>0.92767229041072219</v>
      </c>
      <c r="I1741" s="954">
        <f>Tabla1[[#This Row],[PVP (SIN IVA)]]-(Tabla1[[#This Row],[PVP (SIN IVA)]]*0.4)</f>
        <v>0.55660337424643336</v>
      </c>
      <c r="J1741" s="951" t="s">
        <v>1935</v>
      </c>
      <c r="K1741" s="951" t="s">
        <v>12503</v>
      </c>
      <c r="L1741" s="951" t="s">
        <v>12504</v>
      </c>
      <c r="M1741" s="955" t="s">
        <v>6554</v>
      </c>
    </row>
    <row r="1742" spans="1:13" ht="15" customHeight="1">
      <c r="A1742" s="948" t="s">
        <v>3011</v>
      </c>
      <c r="B1742" s="949">
        <v>8435596626914</v>
      </c>
      <c r="C1742" s="950"/>
      <c r="D1742" s="950"/>
      <c r="E1742" s="951" t="s">
        <v>12505</v>
      </c>
      <c r="F1742" s="952" t="s">
        <v>12506</v>
      </c>
      <c r="G1742" s="953" t="s">
        <v>5713</v>
      </c>
      <c r="H1742" s="954">
        <v>24.097887843171261</v>
      </c>
      <c r="I1742" s="954">
        <f>Tabla1[[#This Row],[PVP (SIN IVA)]]-(Tabla1[[#This Row],[PVP (SIN IVA)]]*0.4)</f>
        <v>14.458732705902756</v>
      </c>
      <c r="J1742" s="951" t="s">
        <v>1935</v>
      </c>
      <c r="K1742" s="951" t="s">
        <v>12507</v>
      </c>
      <c r="L1742" s="951" t="s">
        <v>12508</v>
      </c>
      <c r="M1742" s="955" t="s">
        <v>6554</v>
      </c>
    </row>
    <row r="1743" spans="1:13" ht="15" customHeight="1">
      <c r="A1743" s="948" t="s">
        <v>2906</v>
      </c>
      <c r="B1743" s="949">
        <v>8435596627898</v>
      </c>
      <c r="C1743" s="950"/>
      <c r="D1743" s="950"/>
      <c r="E1743" s="951" t="s">
        <v>12509</v>
      </c>
      <c r="F1743" s="952" t="s">
        <v>12510</v>
      </c>
      <c r="G1743" s="953" t="s">
        <v>5712</v>
      </c>
      <c r="H1743" s="954">
        <v>4.6383614520536112</v>
      </c>
      <c r="I1743" s="954">
        <f>Tabla1[[#This Row],[PVP (SIN IVA)]]-(Tabla1[[#This Row],[PVP (SIN IVA)]]*0.4)</f>
        <v>2.7830168712321663</v>
      </c>
      <c r="J1743" s="951" t="s">
        <v>1935</v>
      </c>
      <c r="K1743" s="951" t="s">
        <v>12511</v>
      </c>
      <c r="L1743" s="951" t="s">
        <v>12512</v>
      </c>
      <c r="M1743" s="955" t="s">
        <v>6554</v>
      </c>
    </row>
    <row r="1744" spans="1:13" ht="15" customHeight="1">
      <c r="A1744" s="948" t="s">
        <v>12513</v>
      </c>
      <c r="B1744" s="949">
        <v>8435596626969</v>
      </c>
      <c r="C1744" s="950"/>
      <c r="D1744" s="950"/>
      <c r="E1744" s="951" t="s">
        <v>2164</v>
      </c>
      <c r="F1744" s="952" t="s">
        <v>12514</v>
      </c>
      <c r="G1744" s="953" t="s">
        <v>5712</v>
      </c>
      <c r="H1744" s="954">
        <v>11.112500000000001</v>
      </c>
      <c r="I1744" s="954">
        <f>Tabla1[[#This Row],[PVP (SIN IVA)]]-(Tabla1[[#This Row],[PVP (SIN IVA)]]*0.4)</f>
        <v>6.6675000000000004</v>
      </c>
      <c r="J1744" s="951" t="s">
        <v>1935</v>
      </c>
      <c r="K1744" s="951" t="s">
        <v>12515</v>
      </c>
      <c r="L1744" s="951" t="s">
        <v>12516</v>
      </c>
      <c r="M1744" s="955" t="s">
        <v>6554</v>
      </c>
    </row>
    <row r="1745" spans="1:13" ht="15" customHeight="1">
      <c r="A1745" s="948" t="s">
        <v>2905</v>
      </c>
      <c r="B1745" s="949">
        <v>8435596627904</v>
      </c>
      <c r="C1745" s="950"/>
      <c r="D1745" s="950"/>
      <c r="E1745" s="951" t="s">
        <v>12517</v>
      </c>
      <c r="F1745" s="952" t="s">
        <v>12518</v>
      </c>
      <c r="G1745" s="953" t="s">
        <v>5712</v>
      </c>
      <c r="H1745" s="954">
        <v>1.855344580821441</v>
      </c>
      <c r="I1745" s="954">
        <f>Tabla1[[#This Row],[PVP (SIN IVA)]]-(Tabla1[[#This Row],[PVP (SIN IVA)]]*0.4)</f>
        <v>1.1132067484928645</v>
      </c>
      <c r="J1745" s="951" t="s">
        <v>1935</v>
      </c>
      <c r="K1745" s="951" t="s">
        <v>12519</v>
      </c>
      <c r="L1745" s="951" t="s">
        <v>12520</v>
      </c>
      <c r="M1745" s="955" t="s">
        <v>6554</v>
      </c>
    </row>
    <row r="1746" spans="1:13" ht="15" customHeight="1">
      <c r="A1746" s="948" t="s">
        <v>12521</v>
      </c>
      <c r="B1746" s="949">
        <v>8435596626952</v>
      </c>
      <c r="C1746" s="950"/>
      <c r="D1746" s="950"/>
      <c r="E1746" s="951" t="s">
        <v>2143</v>
      </c>
      <c r="F1746" s="952" t="s">
        <v>12522</v>
      </c>
      <c r="G1746" s="953" t="s">
        <v>5713</v>
      </c>
      <c r="H1746" s="954">
        <v>1.1415771382548794</v>
      </c>
      <c r="I1746" s="954">
        <f>Tabla1[[#This Row],[PVP (SIN IVA)]]-(Tabla1[[#This Row],[PVP (SIN IVA)]]*0.4)</f>
        <v>0.68494628295292759</v>
      </c>
      <c r="J1746" s="951" t="s">
        <v>1935</v>
      </c>
      <c r="K1746" s="951" t="s">
        <v>12523</v>
      </c>
      <c r="L1746" s="951" t="s">
        <v>12524</v>
      </c>
      <c r="M1746" s="955" t="s">
        <v>6554</v>
      </c>
    </row>
    <row r="1747" spans="1:13" ht="15" customHeight="1">
      <c r="A1747" s="948" t="s">
        <v>12525</v>
      </c>
      <c r="B1747" s="949">
        <v>8435596626976</v>
      </c>
      <c r="C1747" s="950"/>
      <c r="D1747" s="950"/>
      <c r="E1747" s="951" t="s">
        <v>4358</v>
      </c>
      <c r="F1747" s="952" t="s">
        <v>12526</v>
      </c>
      <c r="G1747" s="953" t="s">
        <v>5712</v>
      </c>
      <c r="H1747" s="954">
        <v>9.3662500000000009</v>
      </c>
      <c r="I1747" s="954">
        <f>Tabla1[[#This Row],[PVP (SIN IVA)]]-(Tabla1[[#This Row],[PVP (SIN IVA)]]*0.4)</f>
        <v>5.6197499999999998</v>
      </c>
      <c r="J1747" s="951" t="s">
        <v>1935</v>
      </c>
      <c r="K1747" s="951" t="s">
        <v>12527</v>
      </c>
      <c r="L1747" s="951" t="s">
        <v>12528</v>
      </c>
      <c r="M1747" s="955" t="s">
        <v>6554</v>
      </c>
    </row>
    <row r="1748" spans="1:13" ht="15" customHeight="1">
      <c r="A1748" s="948" t="s">
        <v>3037</v>
      </c>
      <c r="B1748" s="949">
        <v>8435596626648</v>
      </c>
      <c r="C1748" s="950"/>
      <c r="D1748" s="950"/>
      <c r="E1748" s="951" t="s">
        <v>12529</v>
      </c>
      <c r="F1748" s="952" t="s">
        <v>12530</v>
      </c>
      <c r="G1748" s="953" t="s">
        <v>5712</v>
      </c>
      <c r="H1748" s="954">
        <v>11.566986164722195</v>
      </c>
      <c r="I1748" s="954">
        <f>Tabla1[[#This Row],[PVP (SIN IVA)]]-(Tabla1[[#This Row],[PVP (SIN IVA)]]*0.4)</f>
        <v>6.940191698833317</v>
      </c>
      <c r="J1748" s="951" t="s">
        <v>1935</v>
      </c>
      <c r="K1748" s="951" t="s">
        <v>12531</v>
      </c>
      <c r="L1748" s="951" t="s">
        <v>12532</v>
      </c>
      <c r="M1748" s="955" t="s">
        <v>6554</v>
      </c>
    </row>
    <row r="1749" spans="1:13" ht="15" customHeight="1">
      <c r="A1749" s="948" t="s">
        <v>2942</v>
      </c>
      <c r="B1749" s="949">
        <v>8435596627591</v>
      </c>
      <c r="C1749" s="950"/>
      <c r="D1749" s="950"/>
      <c r="E1749" s="951" t="s">
        <v>12533</v>
      </c>
      <c r="F1749" s="952" t="s">
        <v>12534</v>
      </c>
      <c r="G1749" s="953" t="s">
        <v>5712</v>
      </c>
      <c r="H1749" s="954">
        <v>8.6752396235416462</v>
      </c>
      <c r="I1749" s="954">
        <f>Tabla1[[#This Row],[PVP (SIN IVA)]]-(Tabla1[[#This Row],[PVP (SIN IVA)]]*0.4)</f>
        <v>5.2051437741249877</v>
      </c>
      <c r="J1749" s="951" t="s">
        <v>1935</v>
      </c>
      <c r="K1749" s="951" t="s">
        <v>12535</v>
      </c>
      <c r="L1749" s="951" t="s">
        <v>12536</v>
      </c>
      <c r="M1749" s="955" t="s">
        <v>6554</v>
      </c>
    </row>
    <row r="1750" spans="1:13" ht="15" customHeight="1">
      <c r="A1750" s="948" t="s">
        <v>3050</v>
      </c>
      <c r="B1750" s="949">
        <v>8435596626495</v>
      </c>
      <c r="C1750" s="950"/>
      <c r="D1750" s="950"/>
      <c r="E1750" s="951" t="s">
        <v>12537</v>
      </c>
      <c r="F1750" s="952" t="s">
        <v>12538</v>
      </c>
      <c r="G1750" s="953" t="s">
        <v>5712</v>
      </c>
      <c r="H1750" s="954">
        <v>5.301535325497678</v>
      </c>
      <c r="I1750" s="954">
        <f>Tabla1[[#This Row],[PVP (SIN IVA)]]-(Tabla1[[#This Row],[PVP (SIN IVA)]]*0.4)</f>
        <v>3.1809211952986067</v>
      </c>
      <c r="J1750" s="951" t="s">
        <v>1935</v>
      </c>
      <c r="K1750" s="951" t="s">
        <v>12539</v>
      </c>
      <c r="L1750" s="951" t="s">
        <v>12540</v>
      </c>
      <c r="M1750" s="955" t="s">
        <v>6554</v>
      </c>
    </row>
    <row r="1751" spans="1:13" ht="15" customHeight="1">
      <c r="A1751" s="948" t="s">
        <v>2945</v>
      </c>
      <c r="B1751" s="949">
        <v>8435596627577</v>
      </c>
      <c r="C1751" s="950"/>
      <c r="D1751" s="950"/>
      <c r="E1751" s="951" t="s">
        <v>12541</v>
      </c>
      <c r="F1751" s="952" t="s">
        <v>12542</v>
      </c>
      <c r="G1751" s="953" t="s">
        <v>5712</v>
      </c>
      <c r="H1751" s="954">
        <v>4.8195775686342586</v>
      </c>
      <c r="I1751" s="954">
        <f>Tabla1[[#This Row],[PVP (SIN IVA)]]-(Tabla1[[#This Row],[PVP (SIN IVA)]]*0.4)</f>
        <v>2.891746541180555</v>
      </c>
      <c r="J1751" s="951" t="s">
        <v>1935</v>
      </c>
      <c r="K1751" s="951" t="s">
        <v>12543</v>
      </c>
      <c r="L1751" s="951" t="s">
        <v>12544</v>
      </c>
      <c r="M1751" s="955" t="s">
        <v>6554</v>
      </c>
    </row>
    <row r="1752" spans="1:13" ht="15" customHeight="1">
      <c r="A1752" s="948" t="s">
        <v>3010</v>
      </c>
      <c r="B1752" s="949">
        <v>8435596626921</v>
      </c>
      <c r="C1752" s="950"/>
      <c r="D1752" s="950"/>
      <c r="E1752" s="951" t="s">
        <v>12545</v>
      </c>
      <c r="F1752" s="952" t="s">
        <v>12546</v>
      </c>
      <c r="G1752" s="953" t="s">
        <v>5713</v>
      </c>
      <c r="H1752" s="954">
        <v>1.9278310274537003</v>
      </c>
      <c r="I1752" s="954">
        <f>Tabla1[[#This Row],[PVP (SIN IVA)]]-(Tabla1[[#This Row],[PVP (SIN IVA)]]*0.4)</f>
        <v>1.1566986164722202</v>
      </c>
      <c r="J1752" s="951" t="s">
        <v>1935</v>
      </c>
      <c r="K1752" s="951" t="s">
        <v>12547</v>
      </c>
      <c r="L1752" s="951" t="s">
        <v>12548</v>
      </c>
      <c r="M1752" s="955" t="s">
        <v>6554</v>
      </c>
    </row>
    <row r="1753" spans="1:13" ht="15" customHeight="1">
      <c r="A1753" s="948" t="s">
        <v>3061</v>
      </c>
      <c r="B1753" s="949">
        <v>8435596626419</v>
      </c>
      <c r="C1753" s="950"/>
      <c r="D1753" s="950"/>
      <c r="E1753" s="951" t="s">
        <v>12549</v>
      </c>
      <c r="F1753" s="952" t="s">
        <v>12550</v>
      </c>
      <c r="G1753" s="953" t="s">
        <v>5712</v>
      </c>
      <c r="H1753" s="954">
        <v>14.458732705902777</v>
      </c>
      <c r="I1753" s="954">
        <f>Tabla1[[#This Row],[PVP (SIN IVA)]]-(Tabla1[[#This Row],[PVP (SIN IVA)]]*0.4)</f>
        <v>8.6752396235416658</v>
      </c>
      <c r="J1753" s="951" t="s">
        <v>1935</v>
      </c>
      <c r="K1753" s="951" t="s">
        <v>12551</v>
      </c>
      <c r="L1753" s="951" t="s">
        <v>12552</v>
      </c>
      <c r="M1753" s="955" t="s">
        <v>6554</v>
      </c>
    </row>
    <row r="1754" spans="1:13" ht="15" customHeight="1">
      <c r="A1754" s="948" t="s">
        <v>3062</v>
      </c>
      <c r="B1754" s="949">
        <v>8435596626402</v>
      </c>
      <c r="C1754" s="950"/>
      <c r="D1754" s="950"/>
      <c r="E1754" s="951" t="s">
        <v>12553</v>
      </c>
      <c r="F1754" s="952" t="s">
        <v>12554</v>
      </c>
      <c r="G1754" s="953" t="s">
        <v>5712</v>
      </c>
      <c r="H1754" s="954">
        <v>13.17625</v>
      </c>
      <c r="I1754" s="954">
        <f>Tabla1[[#This Row],[PVP (SIN IVA)]]-(Tabla1[[#This Row],[PVP (SIN IVA)]]*0.4)</f>
        <v>7.9057499999999994</v>
      </c>
      <c r="J1754" s="951" t="s">
        <v>7222</v>
      </c>
      <c r="K1754" s="951" t="s">
        <v>12555</v>
      </c>
      <c r="L1754" s="951" t="s">
        <v>12556</v>
      </c>
      <c r="M1754" s="955" t="s">
        <v>6554</v>
      </c>
    </row>
    <row r="1755" spans="1:13" ht="15" customHeight="1">
      <c r="A1755" s="948" t="s">
        <v>2984</v>
      </c>
      <c r="B1755" s="949">
        <v>8435596627102</v>
      </c>
      <c r="C1755" s="950"/>
      <c r="D1755" s="950"/>
      <c r="E1755" s="951" t="s">
        <v>2335</v>
      </c>
      <c r="F1755" s="952" t="s">
        <v>12557</v>
      </c>
      <c r="G1755" s="953" t="s">
        <v>5712</v>
      </c>
      <c r="H1755" s="954">
        <v>3.3737042980439687</v>
      </c>
      <c r="I1755" s="954">
        <f>Tabla1[[#This Row],[PVP (SIN IVA)]]-(Tabla1[[#This Row],[PVP (SIN IVA)]]*0.4)</f>
        <v>2.024222578826381</v>
      </c>
      <c r="J1755" s="951" t="s">
        <v>1935</v>
      </c>
      <c r="K1755" s="951" t="s">
        <v>12558</v>
      </c>
      <c r="L1755" s="951" t="s">
        <v>12559</v>
      </c>
      <c r="M1755" s="955" t="s">
        <v>6554</v>
      </c>
    </row>
    <row r="1756" spans="1:13" ht="15" customHeight="1">
      <c r="A1756" s="948" t="s">
        <v>3017</v>
      </c>
      <c r="B1756" s="949">
        <v>8435596626839</v>
      </c>
      <c r="C1756" s="950"/>
      <c r="D1756" s="950"/>
      <c r="E1756" s="951" t="s">
        <v>12560</v>
      </c>
      <c r="F1756" s="952" t="s">
        <v>12561</v>
      </c>
      <c r="G1756" s="953" t="s">
        <v>5713</v>
      </c>
      <c r="H1756" s="954">
        <v>4.8195775686342586</v>
      </c>
      <c r="I1756" s="954">
        <f>Tabla1[[#This Row],[PVP (SIN IVA)]]-(Tabla1[[#This Row],[PVP (SIN IVA)]]*0.4)</f>
        <v>2.891746541180555</v>
      </c>
      <c r="J1756" s="951" t="s">
        <v>1935</v>
      </c>
      <c r="K1756" s="951" t="s">
        <v>12562</v>
      </c>
      <c r="L1756" s="951" t="s">
        <v>12563</v>
      </c>
      <c r="M1756" s="955" t="s">
        <v>6554</v>
      </c>
    </row>
    <row r="1757" spans="1:13" ht="15" customHeight="1">
      <c r="A1757" s="948" t="s">
        <v>2990</v>
      </c>
      <c r="B1757" s="949">
        <v>8435596627126</v>
      </c>
      <c r="C1757" s="950"/>
      <c r="D1757" s="950"/>
      <c r="E1757" s="951" t="s">
        <v>2364</v>
      </c>
      <c r="F1757" s="952" t="s">
        <v>12564</v>
      </c>
      <c r="G1757" s="953" t="s">
        <v>5712</v>
      </c>
      <c r="H1757" s="954">
        <v>14.458732705902777</v>
      </c>
      <c r="I1757" s="954">
        <f>Tabla1[[#This Row],[PVP (SIN IVA)]]-(Tabla1[[#This Row],[PVP (SIN IVA)]]*0.4)</f>
        <v>8.6752396235416658</v>
      </c>
      <c r="J1757" s="951" t="s">
        <v>1935</v>
      </c>
      <c r="K1757" s="951" t="s">
        <v>12565</v>
      </c>
      <c r="L1757" s="951" t="s">
        <v>12566</v>
      </c>
      <c r="M1757" s="955" t="s">
        <v>6554</v>
      </c>
    </row>
    <row r="1758" spans="1:13" ht="15" customHeight="1">
      <c r="A1758" s="948" t="s">
        <v>2997</v>
      </c>
      <c r="B1758" s="949">
        <v>8435596627072</v>
      </c>
      <c r="C1758" s="950"/>
      <c r="D1758" s="950"/>
      <c r="E1758" s="951" t="s">
        <v>12567</v>
      </c>
      <c r="F1758" s="952" t="s">
        <v>12568</v>
      </c>
      <c r="G1758" s="953" t="s">
        <v>5712</v>
      </c>
      <c r="H1758" s="954">
        <v>3.7592705035347289</v>
      </c>
      <c r="I1758" s="954">
        <f>Tabla1[[#This Row],[PVP (SIN IVA)]]-(Tabla1[[#This Row],[PVP (SIN IVA)]]*0.4)</f>
        <v>2.2555623021208371</v>
      </c>
      <c r="J1758" s="951" t="s">
        <v>1935</v>
      </c>
      <c r="K1758" s="951" t="s">
        <v>12569</v>
      </c>
      <c r="L1758" s="951" t="s">
        <v>12570</v>
      </c>
      <c r="M1758" s="955" t="s">
        <v>6554</v>
      </c>
    </row>
    <row r="1759" spans="1:13" ht="15" customHeight="1">
      <c r="A1759" s="948" t="s">
        <v>12571</v>
      </c>
      <c r="B1759" s="949">
        <v>8435596627935</v>
      </c>
      <c r="C1759" s="950"/>
      <c r="D1759" s="950"/>
      <c r="E1759" s="951" t="s">
        <v>12572</v>
      </c>
      <c r="F1759" s="952" t="s">
        <v>12573</v>
      </c>
      <c r="G1759" s="953" t="s">
        <v>5712</v>
      </c>
      <c r="H1759" s="954">
        <v>61.277500000000003</v>
      </c>
      <c r="I1759" s="954">
        <f>Tabla1[[#This Row],[PVP (SIN IVA)]]-(Tabla1[[#This Row],[PVP (SIN IVA)]]*0.4)</f>
        <v>36.766500000000001</v>
      </c>
      <c r="J1759" s="951" t="s">
        <v>1935</v>
      </c>
      <c r="K1759" s="951" t="s">
        <v>12574</v>
      </c>
      <c r="L1759" s="951" t="s">
        <v>12575</v>
      </c>
      <c r="M1759" s="955" t="s">
        <v>6554</v>
      </c>
    </row>
    <row r="1760" spans="1:13" ht="15" customHeight="1">
      <c r="A1760" s="948" t="s">
        <v>12576</v>
      </c>
      <c r="B1760" s="949">
        <v>8435596627928</v>
      </c>
      <c r="C1760" s="950"/>
      <c r="D1760" s="950"/>
      <c r="E1760" s="951" t="s">
        <v>12577</v>
      </c>
      <c r="F1760" s="952" t="s">
        <v>12578</v>
      </c>
      <c r="G1760" s="953" t="s">
        <v>5712</v>
      </c>
      <c r="H1760" s="954">
        <v>61.277500000000003</v>
      </c>
      <c r="I1760" s="954">
        <f>Tabla1[[#This Row],[PVP (SIN IVA)]]-(Tabla1[[#This Row],[PVP (SIN IVA)]]*0.4)</f>
        <v>36.766500000000001</v>
      </c>
      <c r="J1760" s="951" t="s">
        <v>1935</v>
      </c>
      <c r="K1760" s="951" t="s">
        <v>12579</v>
      </c>
      <c r="L1760" s="951" t="s">
        <v>12580</v>
      </c>
      <c r="M1760" s="955" t="s">
        <v>6554</v>
      </c>
    </row>
    <row r="1761" spans="1:13" ht="15" customHeight="1">
      <c r="A1761" s="948" t="s">
        <v>2975</v>
      </c>
      <c r="B1761" s="949">
        <v>8435596627379</v>
      </c>
      <c r="C1761" s="950"/>
      <c r="D1761" s="950"/>
      <c r="E1761" s="951" t="s">
        <v>2264</v>
      </c>
      <c r="F1761" s="952" t="s">
        <v>12581</v>
      </c>
      <c r="G1761" s="953" t="s">
        <v>5712</v>
      </c>
      <c r="H1761" s="954">
        <v>1.4458732705902777</v>
      </c>
      <c r="I1761" s="954">
        <f>Tabla1[[#This Row],[PVP (SIN IVA)]]-(Tabla1[[#This Row],[PVP (SIN IVA)]]*0.4)</f>
        <v>0.86752396235416662</v>
      </c>
      <c r="J1761" s="951" t="s">
        <v>1935</v>
      </c>
      <c r="K1761" s="951" t="s">
        <v>12582</v>
      </c>
      <c r="L1761" s="951" t="s">
        <v>12583</v>
      </c>
      <c r="M1761" s="955" t="s">
        <v>6554</v>
      </c>
    </row>
    <row r="1762" spans="1:13" ht="15" customHeight="1">
      <c r="A1762" s="948" t="s">
        <v>2944</v>
      </c>
      <c r="B1762" s="949">
        <v>8435596627560</v>
      </c>
      <c r="C1762" s="950"/>
      <c r="D1762" s="950"/>
      <c r="E1762" s="951" t="s">
        <v>12584</v>
      </c>
      <c r="F1762" s="952" t="s">
        <v>12585</v>
      </c>
      <c r="G1762" s="953" t="s">
        <v>5712</v>
      </c>
      <c r="H1762" s="954">
        <v>4.8195775686342586</v>
      </c>
      <c r="I1762" s="954">
        <f>Tabla1[[#This Row],[PVP (SIN IVA)]]-(Tabla1[[#This Row],[PVP (SIN IVA)]]*0.4)</f>
        <v>2.891746541180555</v>
      </c>
      <c r="J1762" s="951" t="s">
        <v>1935</v>
      </c>
      <c r="K1762" s="951" t="s">
        <v>12586</v>
      </c>
      <c r="L1762" s="951" t="s">
        <v>12587</v>
      </c>
      <c r="M1762" s="955" t="s">
        <v>6554</v>
      </c>
    </row>
    <row r="1763" spans="1:13" ht="15" customHeight="1">
      <c r="A1763" s="948" t="s">
        <v>2989</v>
      </c>
      <c r="B1763" s="949">
        <v>8435596627157</v>
      </c>
      <c r="C1763" s="950"/>
      <c r="D1763" s="950"/>
      <c r="E1763" s="951" t="s">
        <v>2362</v>
      </c>
      <c r="F1763" s="952" t="s">
        <v>12588</v>
      </c>
      <c r="G1763" s="953" t="s">
        <v>5712</v>
      </c>
      <c r="H1763" s="954">
        <v>0.87211403622905637</v>
      </c>
      <c r="I1763" s="954">
        <f>Tabla1[[#This Row],[PVP (SIN IVA)]]-(Tabla1[[#This Row],[PVP (SIN IVA)]]*0.4)</f>
        <v>0.52326842173743382</v>
      </c>
      <c r="J1763" s="951" t="s">
        <v>1935</v>
      </c>
      <c r="K1763" s="951" t="s">
        <v>12589</v>
      </c>
      <c r="L1763" s="951" t="s">
        <v>12590</v>
      </c>
      <c r="M1763" s="955" t="s">
        <v>6554</v>
      </c>
    </row>
    <row r="1764" spans="1:13" ht="15" customHeight="1">
      <c r="A1764" s="948" t="s">
        <v>2900</v>
      </c>
      <c r="B1764" s="949">
        <v>8435596627973</v>
      </c>
      <c r="C1764" s="950"/>
      <c r="D1764" s="950"/>
      <c r="E1764" s="951" t="s">
        <v>12591</v>
      </c>
      <c r="F1764" s="952" t="s">
        <v>12592</v>
      </c>
      <c r="G1764" s="953" t="s">
        <v>6645</v>
      </c>
      <c r="H1764" s="954">
        <v>3.8962236197250242</v>
      </c>
      <c r="I1764" s="954">
        <f>Tabla1[[#This Row],[PVP (SIN IVA)]]-(Tabla1[[#This Row],[PVP (SIN IVA)]]*0.4)</f>
        <v>2.3377341718350144</v>
      </c>
      <c r="J1764" s="951" t="s">
        <v>1935</v>
      </c>
      <c r="K1764" s="951" t="s">
        <v>12593</v>
      </c>
      <c r="L1764" s="951" t="s">
        <v>12594</v>
      </c>
      <c r="M1764" s="955" t="s">
        <v>6554</v>
      </c>
    </row>
    <row r="1765" spans="1:13" ht="15" customHeight="1">
      <c r="A1765" s="948" t="s">
        <v>12595</v>
      </c>
      <c r="B1765" s="949">
        <v>8435596627843</v>
      </c>
      <c r="C1765" s="950"/>
      <c r="D1765" s="950"/>
      <c r="E1765" s="951" t="s">
        <v>12596</v>
      </c>
      <c r="F1765" s="952" t="s">
        <v>12597</v>
      </c>
      <c r="G1765" s="953" t="s">
        <v>5712</v>
      </c>
      <c r="H1765" s="954">
        <v>1.6698101227392992</v>
      </c>
      <c r="I1765" s="954">
        <f>Tabla1[[#This Row],[PVP (SIN IVA)]]-(Tabla1[[#This Row],[PVP (SIN IVA)]]*0.4)</f>
        <v>1.0018860736435795</v>
      </c>
      <c r="J1765" s="951" t="s">
        <v>1935</v>
      </c>
      <c r="K1765" s="951" t="s">
        <v>12598</v>
      </c>
      <c r="L1765" s="951" t="s">
        <v>12599</v>
      </c>
      <c r="M1765" s="955" t="s">
        <v>6554</v>
      </c>
    </row>
    <row r="1766" spans="1:13" ht="15" customHeight="1">
      <c r="A1766" s="948" t="s">
        <v>12600</v>
      </c>
      <c r="B1766" s="949">
        <v>8435596627850</v>
      </c>
      <c r="C1766" s="950"/>
      <c r="D1766" s="950"/>
      <c r="E1766" s="951" t="s">
        <v>12601</v>
      </c>
      <c r="F1766" s="952" t="s">
        <v>12602</v>
      </c>
      <c r="G1766" s="953" t="s">
        <v>5712</v>
      </c>
      <c r="H1766" s="954">
        <v>2.5974824131500212</v>
      </c>
      <c r="I1766" s="954">
        <f>Tabla1[[#This Row],[PVP (SIN IVA)]]-(Tabla1[[#This Row],[PVP (SIN IVA)]]*0.4)</f>
        <v>1.5584894478900126</v>
      </c>
      <c r="J1766" s="951" t="s">
        <v>1935</v>
      </c>
      <c r="K1766" s="951" t="s">
        <v>12603</v>
      </c>
      <c r="L1766" s="951" t="s">
        <v>12604</v>
      </c>
      <c r="M1766" s="955" t="s">
        <v>6554</v>
      </c>
    </row>
    <row r="1767" spans="1:13" ht="15" customHeight="1">
      <c r="A1767" s="948" t="s">
        <v>2952</v>
      </c>
      <c r="B1767" s="949">
        <v>8435596627492</v>
      </c>
      <c r="C1767" s="950"/>
      <c r="D1767" s="950"/>
      <c r="E1767" s="951" t="s">
        <v>12605</v>
      </c>
      <c r="F1767" s="952" t="s">
        <v>12606</v>
      </c>
      <c r="G1767" s="953" t="s">
        <v>5712</v>
      </c>
      <c r="H1767" s="954">
        <v>4.6130242442642118</v>
      </c>
      <c r="I1767" s="954">
        <f>Tabla1[[#This Row],[PVP (SIN IVA)]]-(Tabla1[[#This Row],[PVP (SIN IVA)]]*0.4)</f>
        <v>2.7678145465585269</v>
      </c>
      <c r="J1767" s="951" t="s">
        <v>1935</v>
      </c>
      <c r="K1767" s="951" t="s">
        <v>12607</v>
      </c>
      <c r="L1767" s="951" t="s">
        <v>12608</v>
      </c>
      <c r="M1767" s="955" t="s">
        <v>6554</v>
      </c>
    </row>
    <row r="1768" spans="1:13" ht="15" customHeight="1">
      <c r="A1768" s="948" t="s">
        <v>12609</v>
      </c>
      <c r="B1768" s="949">
        <v>8435596627874</v>
      </c>
      <c r="C1768" s="950"/>
      <c r="D1768" s="950"/>
      <c r="E1768" s="951" t="s">
        <v>12610</v>
      </c>
      <c r="F1768" s="952" t="s">
        <v>12611</v>
      </c>
      <c r="G1768" s="953" t="s">
        <v>5712</v>
      </c>
      <c r="H1768" s="954">
        <v>10.204395194517932</v>
      </c>
      <c r="I1768" s="954">
        <f>Tabla1[[#This Row],[PVP (SIN IVA)]]-(Tabla1[[#This Row],[PVP (SIN IVA)]]*0.4)</f>
        <v>6.1226371167107594</v>
      </c>
      <c r="J1768" s="951" t="s">
        <v>1935</v>
      </c>
      <c r="K1768" s="951" t="s">
        <v>12612</v>
      </c>
      <c r="L1768" s="951" t="s">
        <v>12613</v>
      </c>
      <c r="M1768" s="955" t="s">
        <v>6554</v>
      </c>
    </row>
    <row r="1769" spans="1:13" ht="15" customHeight="1">
      <c r="A1769" s="948" t="s">
        <v>12614</v>
      </c>
      <c r="B1769" s="949">
        <v>8435596628062</v>
      </c>
      <c r="C1769" s="950"/>
      <c r="D1769" s="950"/>
      <c r="E1769" s="951" t="s">
        <v>12615</v>
      </c>
      <c r="F1769" s="952" t="s">
        <v>12616</v>
      </c>
      <c r="G1769" s="953" t="s">
        <v>5712</v>
      </c>
      <c r="H1769" s="954">
        <v>22.955249999999999</v>
      </c>
      <c r="I1769" s="954">
        <f>Tabla1[[#This Row],[PVP (SIN IVA)]]-(Tabla1[[#This Row],[PVP (SIN IVA)]]*0.4)</f>
        <v>13.773149999999999</v>
      </c>
      <c r="J1769" s="951" t="s">
        <v>1935</v>
      </c>
      <c r="K1769" s="951" t="s">
        <v>12617</v>
      </c>
      <c r="L1769" s="951" t="s">
        <v>12618</v>
      </c>
      <c r="M1769" s="955" t="s">
        <v>6554</v>
      </c>
    </row>
    <row r="1770" spans="1:13" ht="15" customHeight="1">
      <c r="A1770" s="948" t="s">
        <v>12619</v>
      </c>
      <c r="B1770" s="949">
        <v>8435596628239</v>
      </c>
      <c r="C1770" s="950"/>
      <c r="D1770" s="950"/>
      <c r="E1770" s="951" t="s">
        <v>2059</v>
      </c>
      <c r="F1770" s="952" t="s">
        <v>12620</v>
      </c>
      <c r="G1770" s="953" t="s">
        <v>6586</v>
      </c>
      <c r="H1770" s="954">
        <v>9.5249999999999987E-2</v>
      </c>
      <c r="I1770" s="954">
        <f>Tabla1[[#This Row],[PVP (SIN IVA)]]-(Tabla1[[#This Row],[PVP (SIN IVA)]]*0.4)</f>
        <v>5.7149999999999992E-2</v>
      </c>
      <c r="J1770" s="951" t="s">
        <v>1935</v>
      </c>
      <c r="K1770" s="951" t="s">
        <v>12621</v>
      </c>
      <c r="L1770" s="951" t="s">
        <v>12622</v>
      </c>
      <c r="M1770" s="955" t="s">
        <v>6554</v>
      </c>
    </row>
    <row r="1771" spans="1:13" ht="15" customHeight="1">
      <c r="A1771" s="948" t="s">
        <v>12623</v>
      </c>
      <c r="B1771" s="949">
        <v>8435596628222</v>
      </c>
      <c r="C1771" s="950"/>
      <c r="D1771" s="950"/>
      <c r="E1771" s="951" t="s">
        <v>12624</v>
      </c>
      <c r="F1771" s="952" t="s">
        <v>12625</v>
      </c>
      <c r="G1771" s="953" t="s">
        <v>6586</v>
      </c>
      <c r="H1771" s="954">
        <v>0.3175</v>
      </c>
      <c r="I1771" s="954">
        <f>Tabla1[[#This Row],[PVP (SIN IVA)]]-(Tabla1[[#This Row],[PVP (SIN IVA)]]*0.4)</f>
        <v>0.1905</v>
      </c>
      <c r="J1771" s="951" t="s">
        <v>1935</v>
      </c>
      <c r="K1771" s="951" t="s">
        <v>12626</v>
      </c>
      <c r="L1771" s="951" t="s">
        <v>12627</v>
      </c>
      <c r="M1771" s="955" t="s">
        <v>6554</v>
      </c>
    </row>
    <row r="1772" spans="1:13" ht="15" customHeight="1">
      <c r="A1772" s="948" t="s">
        <v>12628</v>
      </c>
      <c r="B1772" s="949">
        <v>8435596628208</v>
      </c>
      <c r="C1772" s="950"/>
      <c r="D1772" s="950"/>
      <c r="E1772" s="951" t="s">
        <v>2015</v>
      </c>
      <c r="F1772" s="952" t="s">
        <v>12629</v>
      </c>
      <c r="G1772" s="953" t="s">
        <v>6586</v>
      </c>
      <c r="H1772" s="954">
        <v>0.73025000000000007</v>
      </c>
      <c r="I1772" s="954">
        <f>Tabla1[[#This Row],[PVP (SIN IVA)]]-(Tabla1[[#This Row],[PVP (SIN IVA)]]*0.4)</f>
        <v>0.43815000000000004</v>
      </c>
      <c r="J1772" s="951" t="s">
        <v>1935</v>
      </c>
      <c r="K1772" s="951" t="s">
        <v>12630</v>
      </c>
      <c r="L1772" s="951" t="s">
        <v>12631</v>
      </c>
      <c r="M1772" s="955" t="s">
        <v>6554</v>
      </c>
    </row>
    <row r="1773" spans="1:13" ht="15" customHeight="1">
      <c r="A1773" s="948" t="s">
        <v>2889</v>
      </c>
      <c r="B1773" s="949">
        <v>8435596628192</v>
      </c>
      <c r="C1773" s="950"/>
      <c r="D1773" s="950"/>
      <c r="E1773" s="951" t="s">
        <v>2015</v>
      </c>
      <c r="F1773" s="952" t="s">
        <v>12629</v>
      </c>
      <c r="G1773" s="953" t="s">
        <v>6586</v>
      </c>
      <c r="H1773" s="954">
        <v>0.62884012085989915</v>
      </c>
      <c r="I1773" s="954">
        <f>Tabla1[[#This Row],[PVP (SIN IVA)]]-(Tabla1[[#This Row],[PVP (SIN IVA)]]*0.4)</f>
        <v>0.3773040725159395</v>
      </c>
      <c r="J1773" s="951" t="s">
        <v>1935</v>
      </c>
      <c r="K1773" s="951" t="s">
        <v>12632</v>
      </c>
      <c r="L1773" s="951" t="s">
        <v>12633</v>
      </c>
      <c r="M1773" s="955" t="s">
        <v>6554</v>
      </c>
    </row>
    <row r="1774" spans="1:13" ht="15" customHeight="1">
      <c r="A1774" s="948" t="s">
        <v>2891</v>
      </c>
      <c r="B1774" s="949">
        <v>8435596628178</v>
      </c>
      <c r="C1774" s="950"/>
      <c r="D1774" s="950"/>
      <c r="E1774" s="951" t="s">
        <v>2015</v>
      </c>
      <c r="F1774" s="952" t="s">
        <v>12629</v>
      </c>
      <c r="G1774" s="953" t="s">
        <v>6586</v>
      </c>
      <c r="H1774" s="954">
        <v>0.50490812623787473</v>
      </c>
      <c r="I1774" s="954">
        <f>Tabla1[[#This Row],[PVP (SIN IVA)]]-(Tabla1[[#This Row],[PVP (SIN IVA)]]*0.4)</f>
        <v>0.30294487574272483</v>
      </c>
      <c r="J1774" s="951" t="s">
        <v>1935</v>
      </c>
      <c r="K1774" s="951" t="s">
        <v>12634</v>
      </c>
      <c r="L1774" s="951" t="s">
        <v>12635</v>
      </c>
      <c r="M1774" s="955" t="s">
        <v>6554</v>
      </c>
    </row>
    <row r="1775" spans="1:13" ht="15" customHeight="1">
      <c r="A1775" s="948" t="s">
        <v>12636</v>
      </c>
      <c r="B1775" s="949">
        <v>8435596628185</v>
      </c>
      <c r="C1775" s="950"/>
      <c r="D1775" s="950"/>
      <c r="E1775" s="951" t="s">
        <v>2075</v>
      </c>
      <c r="F1775" s="952" t="s">
        <v>12637</v>
      </c>
      <c r="G1775" s="953" t="s">
        <v>6586</v>
      </c>
      <c r="H1775" s="954">
        <v>2.2225000000000001</v>
      </c>
      <c r="I1775" s="954">
        <f>Tabla1[[#This Row],[PVP (SIN IVA)]]-(Tabla1[[#This Row],[PVP (SIN IVA)]]*0.4)</f>
        <v>1.3334999999999999</v>
      </c>
      <c r="J1775" s="951" t="s">
        <v>1935</v>
      </c>
      <c r="K1775" s="951" t="s">
        <v>12638</v>
      </c>
      <c r="L1775" s="951" t="s">
        <v>12639</v>
      </c>
      <c r="M1775" s="955" t="s">
        <v>6554</v>
      </c>
    </row>
    <row r="1776" spans="1:13" ht="15" customHeight="1">
      <c r="A1776" s="948" t="s">
        <v>12640</v>
      </c>
      <c r="B1776" s="949">
        <v>8435596628215</v>
      </c>
      <c r="C1776" s="950"/>
      <c r="D1776" s="950"/>
      <c r="E1776" s="951" t="s">
        <v>2075</v>
      </c>
      <c r="F1776" s="952" t="s">
        <v>12637</v>
      </c>
      <c r="G1776" s="953" t="s">
        <v>6586</v>
      </c>
      <c r="H1776" s="954">
        <v>0.73025000000000007</v>
      </c>
      <c r="I1776" s="954">
        <f>Tabla1[[#This Row],[PVP (SIN IVA)]]-(Tabla1[[#This Row],[PVP (SIN IVA)]]*0.4)</f>
        <v>0.43815000000000004</v>
      </c>
      <c r="J1776" s="951" t="s">
        <v>1935</v>
      </c>
      <c r="K1776" s="951" t="s">
        <v>12641</v>
      </c>
      <c r="L1776" s="951" t="s">
        <v>12642</v>
      </c>
      <c r="M1776" s="955" t="s">
        <v>6554</v>
      </c>
    </row>
    <row r="1777" spans="1:13" ht="15" customHeight="1">
      <c r="A1777" s="948" t="s">
        <v>12643</v>
      </c>
      <c r="B1777" s="949">
        <v>8435596628161</v>
      </c>
      <c r="C1777" s="950"/>
      <c r="D1777" s="950"/>
      <c r="E1777" s="951" t="s">
        <v>2075</v>
      </c>
      <c r="F1777" s="952" t="s">
        <v>12637</v>
      </c>
      <c r="G1777" s="953" t="s">
        <v>6586</v>
      </c>
      <c r="H1777" s="954">
        <v>0.50800000000000001</v>
      </c>
      <c r="I1777" s="954">
        <f>Tabla1[[#This Row],[PVP (SIN IVA)]]-(Tabla1[[#This Row],[PVP (SIN IVA)]]*0.4)</f>
        <v>0.30479999999999996</v>
      </c>
      <c r="J1777" s="951" t="s">
        <v>1935</v>
      </c>
      <c r="K1777" s="951" t="s">
        <v>12644</v>
      </c>
      <c r="L1777" s="951" t="s">
        <v>12645</v>
      </c>
      <c r="M1777" s="955" t="s">
        <v>6554</v>
      </c>
    </row>
    <row r="1778" spans="1:13" ht="15" customHeight="1">
      <c r="A1778" s="948" t="s">
        <v>12646</v>
      </c>
      <c r="B1778" s="949">
        <v>8435596628246</v>
      </c>
      <c r="C1778" s="950"/>
      <c r="D1778" s="950"/>
      <c r="E1778" s="951" t="s">
        <v>2053</v>
      </c>
      <c r="F1778" s="952" t="s">
        <v>12647</v>
      </c>
      <c r="G1778" s="953" t="s">
        <v>6586</v>
      </c>
      <c r="H1778" s="954">
        <v>1.68275</v>
      </c>
      <c r="I1778" s="954">
        <f>Tabla1[[#This Row],[PVP (SIN IVA)]]-(Tabla1[[#This Row],[PVP (SIN IVA)]]*0.4)</f>
        <v>1.0096499999999999</v>
      </c>
      <c r="J1778" s="951" t="s">
        <v>1935</v>
      </c>
      <c r="K1778" s="951" t="s">
        <v>12648</v>
      </c>
      <c r="L1778" s="951" t="s">
        <v>12649</v>
      </c>
      <c r="M1778" s="955" t="s">
        <v>6554</v>
      </c>
    </row>
    <row r="1779" spans="1:13" ht="15" customHeight="1">
      <c r="A1779" s="948" t="s">
        <v>2896</v>
      </c>
      <c r="B1779" s="949">
        <v>8435596626570</v>
      </c>
      <c r="C1779" s="950"/>
      <c r="D1779" s="950"/>
      <c r="E1779" s="951" t="s">
        <v>12650</v>
      </c>
      <c r="F1779" s="952" t="s">
        <v>12651</v>
      </c>
      <c r="G1779" s="953" t="s">
        <v>5713</v>
      </c>
      <c r="H1779" s="954">
        <v>3.5205866620404636</v>
      </c>
      <c r="I1779" s="954">
        <f>Tabla1[[#This Row],[PVP (SIN IVA)]]-(Tabla1[[#This Row],[PVP (SIN IVA)]]*0.4)</f>
        <v>2.1123519972242781</v>
      </c>
      <c r="J1779" s="951" t="s">
        <v>1935</v>
      </c>
      <c r="K1779" s="951" t="s">
        <v>12652</v>
      </c>
      <c r="L1779" s="951" t="s">
        <v>12653</v>
      </c>
      <c r="M1779" s="955" t="s">
        <v>6554</v>
      </c>
    </row>
    <row r="1780" spans="1:13" ht="15" customHeight="1">
      <c r="A1780" s="948" t="s">
        <v>3068</v>
      </c>
      <c r="B1780" s="949">
        <v>8435596626686</v>
      </c>
      <c r="C1780" s="950"/>
      <c r="D1780" s="950"/>
      <c r="E1780" s="951" t="s">
        <v>2694</v>
      </c>
      <c r="F1780" s="952" t="s">
        <v>12654</v>
      </c>
      <c r="G1780" s="953" t="s">
        <v>5713</v>
      </c>
      <c r="H1780" s="954">
        <v>1.2530901678449067</v>
      </c>
      <c r="I1780" s="954">
        <f>Tabla1[[#This Row],[PVP (SIN IVA)]]-(Tabla1[[#This Row],[PVP (SIN IVA)]]*0.4)</f>
        <v>0.75185410070694403</v>
      </c>
      <c r="J1780" s="951" t="s">
        <v>1935</v>
      </c>
      <c r="K1780" s="951" t="s">
        <v>12655</v>
      </c>
      <c r="L1780" s="951" t="s">
        <v>12656</v>
      </c>
      <c r="M1780" s="955" t="s">
        <v>6554</v>
      </c>
    </row>
    <row r="1781" spans="1:13" ht="15" customHeight="1">
      <c r="A1781" s="948" t="s">
        <v>3048</v>
      </c>
      <c r="B1781" s="949">
        <v>8435596626518</v>
      </c>
      <c r="C1781" s="950"/>
      <c r="D1781" s="950"/>
      <c r="E1781" s="951" t="s">
        <v>12657</v>
      </c>
      <c r="F1781" s="952" t="s">
        <v>12658</v>
      </c>
      <c r="G1781" s="953" t="s">
        <v>5713</v>
      </c>
      <c r="H1781" s="954">
        <v>30.815280000000005</v>
      </c>
      <c r="I1781" s="954">
        <f>Tabla1[[#This Row],[PVP (SIN IVA)]]-(Tabla1[[#This Row],[PVP (SIN IVA)]]*0.4)</f>
        <v>18.489168000000003</v>
      </c>
      <c r="J1781" s="951" t="s">
        <v>1935</v>
      </c>
      <c r="K1781" s="951" t="s">
        <v>12659</v>
      </c>
      <c r="L1781" s="951" t="s">
        <v>12660</v>
      </c>
      <c r="M1781" s="955" t="s">
        <v>6554</v>
      </c>
    </row>
    <row r="1782" spans="1:13" ht="15" customHeight="1">
      <c r="A1782" s="948" t="s">
        <v>3072</v>
      </c>
      <c r="B1782" s="949">
        <v>8435596626327</v>
      </c>
      <c r="C1782" s="950"/>
      <c r="D1782" s="950"/>
      <c r="E1782" s="951" t="s">
        <v>12661</v>
      </c>
      <c r="F1782" s="952" t="s">
        <v>12662</v>
      </c>
      <c r="G1782" s="953" t="s">
        <v>7038</v>
      </c>
      <c r="H1782" s="954">
        <v>305.85424816758507</v>
      </c>
      <c r="I1782" s="954">
        <f>Tabla1[[#This Row],[PVP (SIN IVA)]]-(Tabla1[[#This Row],[PVP (SIN IVA)]]*0.4)</f>
        <v>183.51254890055105</v>
      </c>
      <c r="J1782" s="951" t="s">
        <v>1935</v>
      </c>
      <c r="K1782" s="951" t="s">
        <v>12663</v>
      </c>
      <c r="L1782" s="951" t="s">
        <v>12664</v>
      </c>
      <c r="M1782" s="955" t="s">
        <v>6554</v>
      </c>
    </row>
    <row r="1783" spans="1:13" ht="15" customHeight="1">
      <c r="A1783" s="948" t="s">
        <v>4627</v>
      </c>
      <c r="B1783" s="949">
        <v>8435596609177</v>
      </c>
      <c r="C1783" s="950"/>
      <c r="D1783" s="950"/>
      <c r="E1783" s="951" t="s">
        <v>12665</v>
      </c>
      <c r="F1783" s="952" t="s">
        <v>12666</v>
      </c>
      <c r="G1783" s="953" t="s">
        <v>5713</v>
      </c>
      <c r="H1783" s="954">
        <v>575.57489595696097</v>
      </c>
      <c r="I1783" s="954">
        <f>Tabla1[[#This Row],[PVP (SIN IVA)]]-(Tabla1[[#This Row],[PVP (SIN IVA)]]*0.4)</f>
        <v>345.34493757417658</v>
      </c>
      <c r="J1783" s="951" t="s">
        <v>1936</v>
      </c>
      <c r="K1783" s="951" t="s">
        <v>12667</v>
      </c>
      <c r="L1783" s="951" t="s">
        <v>12668</v>
      </c>
      <c r="M1783" s="955" t="s">
        <v>6554</v>
      </c>
    </row>
    <row r="1784" spans="1:13" ht="15" customHeight="1">
      <c r="A1784" s="957" t="s">
        <v>12669</v>
      </c>
      <c r="B1784" s="958" t="s">
        <v>12670</v>
      </c>
      <c r="C1784" s="959"/>
      <c r="D1784" s="959"/>
      <c r="E1784" s="951" t="s">
        <v>12671</v>
      </c>
      <c r="F1784" s="952" t="s">
        <v>12672</v>
      </c>
      <c r="G1784" s="953" t="s">
        <v>7038</v>
      </c>
      <c r="H1784" s="954">
        <v>471.19032000000004</v>
      </c>
      <c r="I1784" s="954">
        <f>Tabla1[[#This Row],[PVP (SIN IVA)]]-(Tabla1[[#This Row],[PVP (SIN IVA)]]*0.4)</f>
        <v>282.71419200000003</v>
      </c>
      <c r="J1784" s="960" t="s">
        <v>6567</v>
      </c>
      <c r="K1784" s="951" t="str">
        <f>_xlfn.CONCAT(A1784,F1784,J1784,)</f>
        <v>2126030-Q0004Módulo de carga estándar europeo (EVCC)T1/T2</v>
      </c>
      <c r="L1784" s="951"/>
      <c r="M1784" s="955" t="s">
        <v>6554</v>
      </c>
    </row>
    <row r="1785" spans="1:13" ht="15" customHeight="1">
      <c r="A1785" s="948" t="s">
        <v>2622</v>
      </c>
      <c r="B1785" s="949">
        <v>8435596604455</v>
      </c>
      <c r="C1785" s="950"/>
      <c r="D1785" s="950"/>
      <c r="E1785" s="951" t="s">
        <v>2621</v>
      </c>
      <c r="F1785" s="952" t="s">
        <v>1752</v>
      </c>
      <c r="G1785" s="953" t="s">
        <v>6645</v>
      </c>
      <c r="H1785" s="954">
        <v>42.862499999999997</v>
      </c>
      <c r="I1785" s="954">
        <f>Tabla1[[#This Row],[PVP (SIN IVA)]]-(Tabla1[[#This Row],[PVP (SIN IVA)]]*0.4)</f>
        <v>25.717499999999998</v>
      </c>
      <c r="J1785" s="951" t="s">
        <v>6589</v>
      </c>
      <c r="K1785" s="951" t="s">
        <v>12673</v>
      </c>
      <c r="L1785" s="951" t="s">
        <v>12674</v>
      </c>
      <c r="M1785" s="955" t="s">
        <v>6554</v>
      </c>
    </row>
    <row r="1786" spans="1:13" ht="15" customHeight="1">
      <c r="A1786" s="961" t="s">
        <v>12675</v>
      </c>
      <c r="B1786" s="949"/>
      <c r="C1786" s="953"/>
      <c r="D1786" s="962"/>
      <c r="E1786" s="951"/>
      <c r="F1786" s="952" t="s">
        <v>12676</v>
      </c>
      <c r="G1786" s="953" t="s">
        <v>6645</v>
      </c>
      <c r="H1786" s="954">
        <v>342.26499999999999</v>
      </c>
      <c r="I1786" s="954">
        <f>Tabla1[[#This Row],[PVP (SIN IVA)]]-(Tabla1[[#This Row],[PVP (SIN IVA)]]*0.4)</f>
        <v>205.35899999999998</v>
      </c>
      <c r="J1786" s="951" t="s">
        <v>6666</v>
      </c>
      <c r="K1786" s="951" t="str">
        <f>CONCATENATE(Precios!$A1971,Precios!$F1971,Precios!$J1971)</f>
        <v>1001050104050040Pasador de bloqueoMouse</v>
      </c>
      <c r="L1786" s="951"/>
      <c r="M1786" s="955" t="s">
        <v>6554</v>
      </c>
    </row>
    <row r="1787" spans="1:13" ht="15" customHeight="1">
      <c r="A1787" s="957" t="s">
        <v>12677</v>
      </c>
      <c r="B1787" s="958" t="s">
        <v>12678</v>
      </c>
      <c r="C1787" s="959"/>
      <c r="D1787" s="959"/>
      <c r="E1787" s="951" t="s">
        <v>12679</v>
      </c>
      <c r="F1787" s="952" t="s">
        <v>12680</v>
      </c>
      <c r="G1787" s="953" t="s">
        <v>5712</v>
      </c>
      <c r="H1787" s="954">
        <v>12.6365</v>
      </c>
      <c r="I1787" s="954">
        <f>Tabla1[[#This Row],[PVP (SIN IVA)]]-(Tabla1[[#This Row],[PVP (SIN IVA)]]*0.4)</f>
        <v>7.5818999999999992</v>
      </c>
      <c r="J1787" s="960" t="s">
        <v>6567</v>
      </c>
      <c r="K1787" s="951" t="str">
        <f>_xlfn.CONCAT(A1787,F1787,J1787,)</f>
        <v>2803307S1-Q0001Moldura cromada para farosT1/T2</v>
      </c>
      <c r="L1787" s="951"/>
      <c r="M1787" s="955" t="s">
        <v>6554</v>
      </c>
    </row>
    <row r="1788" spans="1:13" ht="15" customHeight="1">
      <c r="A1788" s="948" t="s">
        <v>2313</v>
      </c>
      <c r="B1788" s="949">
        <v>8435596605988</v>
      </c>
      <c r="C1788" s="950"/>
      <c r="D1788" s="950"/>
      <c r="E1788" s="951" t="s">
        <v>2312</v>
      </c>
      <c r="F1788" s="952" t="s">
        <v>12681</v>
      </c>
      <c r="G1788" s="953" t="s">
        <v>5712</v>
      </c>
      <c r="H1788" s="954">
        <v>24.859840106402977</v>
      </c>
      <c r="I1788" s="954">
        <f>Tabla1[[#This Row],[PVP (SIN IVA)]]-(Tabla1[[#This Row],[PVP (SIN IVA)]]*0.4)</f>
        <v>14.915904063841786</v>
      </c>
      <c r="J1788" s="951" t="s">
        <v>6589</v>
      </c>
      <c r="K1788" s="951" t="s">
        <v>12682</v>
      </c>
      <c r="L1788" s="951" t="s">
        <v>12683</v>
      </c>
      <c r="M1788" s="955" t="s">
        <v>6554</v>
      </c>
    </row>
    <row r="1789" spans="1:13" ht="15" customHeight="1">
      <c r="A1789" s="948" t="s">
        <v>2308</v>
      </c>
      <c r="B1789" s="949">
        <v>8435596606008</v>
      </c>
      <c r="C1789" s="950"/>
      <c r="D1789" s="950"/>
      <c r="E1789" s="951" t="s">
        <v>2307</v>
      </c>
      <c r="F1789" s="952" t="s">
        <v>12684</v>
      </c>
      <c r="G1789" s="953" t="s">
        <v>5712</v>
      </c>
      <c r="H1789" s="954">
        <v>28.130499999999998</v>
      </c>
      <c r="I1789" s="954">
        <f>Tabla1[[#This Row],[PVP (SIN IVA)]]-(Tabla1[[#This Row],[PVP (SIN IVA)]]*0.4)</f>
        <v>16.878299999999996</v>
      </c>
      <c r="J1789" s="951" t="s">
        <v>6589</v>
      </c>
      <c r="K1789" s="951" t="s">
        <v>12685</v>
      </c>
      <c r="L1789" s="951" t="s">
        <v>12686</v>
      </c>
      <c r="M1789" s="955" t="s">
        <v>6554</v>
      </c>
    </row>
    <row r="1790" spans="1:13" ht="15" customHeight="1">
      <c r="A1790" s="948" t="s">
        <v>2322</v>
      </c>
      <c r="B1790" s="949">
        <v>8435596605964</v>
      </c>
      <c r="C1790" s="950"/>
      <c r="D1790" s="950"/>
      <c r="E1790" s="951" t="s">
        <v>2321</v>
      </c>
      <c r="F1790" s="952" t="s">
        <v>12687</v>
      </c>
      <c r="G1790" s="953" t="s">
        <v>5712</v>
      </c>
      <c r="H1790" s="954">
        <v>55.149750000000004</v>
      </c>
      <c r="I1790" s="954">
        <f>Tabla1[[#This Row],[PVP (SIN IVA)]]-(Tabla1[[#This Row],[PVP (SIN IVA)]]*0.4)</f>
        <v>33.089849999999998</v>
      </c>
      <c r="J1790" s="951" t="s">
        <v>6589</v>
      </c>
      <c r="K1790" s="951" t="s">
        <v>12688</v>
      </c>
      <c r="L1790" s="951" t="s">
        <v>12689</v>
      </c>
      <c r="M1790" s="955" t="s">
        <v>6554</v>
      </c>
    </row>
    <row r="1791" spans="1:13" ht="15" customHeight="1">
      <c r="A1791" s="948" t="s">
        <v>12690</v>
      </c>
      <c r="B1791" s="970" t="s">
        <v>12691</v>
      </c>
      <c r="C1791" s="950"/>
      <c r="D1791" s="950"/>
      <c r="E1791" s="951" t="s">
        <v>12692</v>
      </c>
      <c r="F1791" s="952" t="s">
        <v>12693</v>
      </c>
      <c r="G1791" s="953" t="s">
        <v>5712</v>
      </c>
      <c r="H1791" s="954">
        <v>55.149750000000004</v>
      </c>
      <c r="I1791" s="954">
        <f>Tabla1[[#This Row],[PVP (SIN IVA)]]-(Tabla1[[#This Row],[PVP (SIN IVA)]]*0.4)</f>
        <v>33.089849999999998</v>
      </c>
      <c r="J1791" s="951" t="s">
        <v>6589</v>
      </c>
      <c r="K1791" s="951" t="s">
        <v>12688</v>
      </c>
      <c r="L1791" s="951" t="s">
        <v>12689</v>
      </c>
      <c r="M1791" s="955" t="s">
        <v>6554</v>
      </c>
    </row>
    <row r="1792" spans="1:13" ht="15" customHeight="1">
      <c r="A1792" s="948" t="s">
        <v>2316</v>
      </c>
      <c r="B1792" s="949">
        <v>8435596605971</v>
      </c>
      <c r="C1792" s="950"/>
      <c r="D1792" s="950"/>
      <c r="E1792" s="951" t="s">
        <v>2315</v>
      </c>
      <c r="F1792" s="952" t="s">
        <v>12694</v>
      </c>
      <c r="G1792" s="953" t="s">
        <v>5712</v>
      </c>
      <c r="H1792" s="954">
        <v>24.859840106402977</v>
      </c>
      <c r="I1792" s="954">
        <f>Tabla1[[#This Row],[PVP (SIN IVA)]]-(Tabla1[[#This Row],[PVP (SIN IVA)]]*0.4)</f>
        <v>14.915904063841786</v>
      </c>
      <c r="J1792" s="951" t="s">
        <v>6589</v>
      </c>
      <c r="K1792" s="951" t="s">
        <v>12695</v>
      </c>
      <c r="L1792" s="951" t="s">
        <v>12696</v>
      </c>
      <c r="M1792" s="955" t="s">
        <v>6554</v>
      </c>
    </row>
    <row r="1793" spans="1:13" ht="15" customHeight="1">
      <c r="A1793" s="948" t="s">
        <v>2310</v>
      </c>
      <c r="B1793" s="949">
        <v>8435596605995</v>
      </c>
      <c r="C1793" s="950"/>
      <c r="D1793" s="950"/>
      <c r="E1793" s="951" t="s">
        <v>2309</v>
      </c>
      <c r="F1793" s="952" t="s">
        <v>12697</v>
      </c>
      <c r="G1793" s="953" t="s">
        <v>5712</v>
      </c>
      <c r="H1793" s="954">
        <v>28.130499999999998</v>
      </c>
      <c r="I1793" s="954">
        <f>Tabla1[[#This Row],[PVP (SIN IVA)]]-(Tabla1[[#This Row],[PVP (SIN IVA)]]*0.4)</f>
        <v>16.878299999999996</v>
      </c>
      <c r="J1793" s="951" t="s">
        <v>6589</v>
      </c>
      <c r="K1793" s="951" t="s">
        <v>12698</v>
      </c>
      <c r="L1793" s="951" t="s">
        <v>12699</v>
      </c>
      <c r="M1793" s="955" t="s">
        <v>6554</v>
      </c>
    </row>
    <row r="1794" spans="1:13" ht="15" customHeight="1">
      <c r="A1794" s="957" t="s">
        <v>12700</v>
      </c>
      <c r="B1794" s="958" t="s">
        <v>12701</v>
      </c>
      <c r="C1794" s="959"/>
      <c r="D1794" s="959"/>
      <c r="E1794" s="951" t="s">
        <v>12702</v>
      </c>
      <c r="F1794" s="952" t="s">
        <v>12703</v>
      </c>
      <c r="G1794" s="953" t="s">
        <v>5712</v>
      </c>
      <c r="H1794" s="954">
        <v>17.462500000000002</v>
      </c>
      <c r="I1794" s="954">
        <f>Tabla1[[#This Row],[PVP (SIN IVA)]]-(Tabla1[[#This Row],[PVP (SIN IVA)]]*0.4)</f>
        <v>10.477500000000001</v>
      </c>
      <c r="J1794" s="960" t="s">
        <v>6567</v>
      </c>
      <c r="K1794" s="951" t="str">
        <f>_xlfn.CONCAT(A1794,F1794,J1794,)</f>
        <v>5402107-Q0001Moldura del umbral de la puerta corrediza izquierda (delantera)T1/T2</v>
      </c>
      <c r="L1794" s="951"/>
      <c r="M1794" s="955" t="s">
        <v>6554</v>
      </c>
    </row>
    <row r="1795" spans="1:13" ht="15" customHeight="1">
      <c r="A1795" s="957" t="s">
        <v>12704</v>
      </c>
      <c r="B1795" s="967" t="s">
        <v>12705</v>
      </c>
      <c r="C1795" s="959"/>
      <c r="D1795" s="968"/>
      <c r="E1795" s="951" t="s">
        <v>2588</v>
      </c>
      <c r="F1795" s="952" t="s">
        <v>9586</v>
      </c>
      <c r="G1795" s="953" t="s">
        <v>6645</v>
      </c>
      <c r="H1795" s="954">
        <v>203.33969999999999</v>
      </c>
      <c r="I1795" s="954">
        <f>Tabla1[[#This Row],[PVP (SIN IVA)]]-(Tabla1[[#This Row],[PVP (SIN IVA)]]*0.4)</f>
        <v>122.00381999999999</v>
      </c>
      <c r="J1795" s="973" t="s">
        <v>8565</v>
      </c>
      <c r="K1795" s="951" t="s">
        <v>12706</v>
      </c>
      <c r="L1795" s="951"/>
      <c r="M1795" s="951"/>
    </row>
    <row r="1796" spans="1:13" ht="15" customHeight="1">
      <c r="A1796" s="948" t="s">
        <v>4099</v>
      </c>
      <c r="B1796" s="949">
        <v>8435596628505</v>
      </c>
      <c r="C1796" s="950"/>
      <c r="D1796" s="950"/>
      <c r="E1796" s="951" t="s">
        <v>1185</v>
      </c>
      <c r="F1796" s="952" t="s">
        <v>9586</v>
      </c>
      <c r="G1796" s="953" t="s">
        <v>6645</v>
      </c>
      <c r="H1796" s="954">
        <v>203.33969999999999</v>
      </c>
      <c r="I1796" s="954">
        <f>Tabla1[[#This Row],[PVP (SIN IVA)]]-(Tabla1[[#This Row],[PVP (SIN IVA)]]*0.4)</f>
        <v>122.00381999999999</v>
      </c>
      <c r="J1796" s="951" t="s">
        <v>6702</v>
      </c>
      <c r="K1796" s="951" t="s">
        <v>12707</v>
      </c>
      <c r="L1796" s="951" t="s">
        <v>12708</v>
      </c>
      <c r="M1796" s="955" t="s">
        <v>6554</v>
      </c>
    </row>
    <row r="1797" spans="1:13" ht="15" customHeight="1">
      <c r="A1797" s="957" t="s">
        <v>12709</v>
      </c>
      <c r="B1797" s="958" t="s">
        <v>12710</v>
      </c>
      <c r="C1797" s="959"/>
      <c r="D1797" s="959"/>
      <c r="E1797" s="951" t="s">
        <v>12711</v>
      </c>
      <c r="F1797" s="952" t="s">
        <v>12712</v>
      </c>
      <c r="G1797" s="953" t="s">
        <v>7038</v>
      </c>
      <c r="H1797" s="954">
        <v>2586.6090000000004</v>
      </c>
      <c r="I1797" s="954">
        <f>Tabla1[[#This Row],[PVP (SIN IVA)]]-(Tabla1[[#This Row],[PVP (SIN IVA)]]*0.4)</f>
        <v>1551.9654000000003</v>
      </c>
      <c r="J1797" s="960" t="s">
        <v>6567</v>
      </c>
      <c r="K1797" s="951" t="str">
        <f t="shared" ref="K1797:K1811" si="16">_xlfn.CONCAT(A1797,F1797,J1797,)</f>
        <v>2107010-Q0004Montaje cuatro en unoT1/T2</v>
      </c>
      <c r="L1797" s="951"/>
      <c r="M1797" s="955" t="s">
        <v>6554</v>
      </c>
    </row>
    <row r="1798" spans="1:13" ht="15" customHeight="1">
      <c r="A1798" s="957" t="s">
        <v>12713</v>
      </c>
      <c r="B1798" s="958" t="s">
        <v>12714</v>
      </c>
      <c r="C1798" s="959"/>
      <c r="D1798" s="959"/>
      <c r="E1798" s="951" t="s">
        <v>12715</v>
      </c>
      <c r="F1798" s="952" t="s">
        <v>12716</v>
      </c>
      <c r="G1798" s="953" t="s">
        <v>5712</v>
      </c>
      <c r="H1798" s="954">
        <v>3.4925000000000006</v>
      </c>
      <c r="I1798" s="954">
        <f>Tabla1[[#This Row],[PVP (SIN IVA)]]-(Tabla1[[#This Row],[PVP (SIN IVA)]]*0.4)</f>
        <v>2.0955000000000004</v>
      </c>
      <c r="J1798" s="951" t="s">
        <v>6567</v>
      </c>
      <c r="K1798" s="951" t="str">
        <f t="shared" si="16"/>
        <v>5301307Z1-Q0001-DYMontaje de la sección central de la viga longitudinal derecha.T1/T2</v>
      </c>
      <c r="L1798" s="951"/>
      <c r="M1798" s="955" t="s">
        <v>6554</v>
      </c>
    </row>
    <row r="1799" spans="1:13" ht="15" customHeight="1">
      <c r="A1799" s="957" t="s">
        <v>12717</v>
      </c>
      <c r="B1799" s="958" t="s">
        <v>12718</v>
      </c>
      <c r="C1799" s="959"/>
      <c r="D1799" s="959"/>
      <c r="E1799" s="951" t="s">
        <v>12719</v>
      </c>
      <c r="F1799" s="952" t="s">
        <v>12716</v>
      </c>
      <c r="G1799" s="953" t="s">
        <v>5712</v>
      </c>
      <c r="H1799" s="954">
        <v>104.42574999999999</v>
      </c>
      <c r="I1799" s="954">
        <f>Tabla1[[#This Row],[PVP (SIN IVA)]]-(Tabla1[[#This Row],[PVP (SIN IVA)]]*0.4)</f>
        <v>62.655449999999995</v>
      </c>
      <c r="J1799" s="951" t="s">
        <v>6602</v>
      </c>
      <c r="K1799" s="951" t="str">
        <f t="shared" si="16"/>
        <v>2801302Z1-Q0001-DYMontaje de la sección central de la viga longitudinal derecha.T2</v>
      </c>
      <c r="L1799" s="951"/>
      <c r="M1799" s="955" t="s">
        <v>6554</v>
      </c>
    </row>
    <row r="1800" spans="1:13" ht="15" customHeight="1">
      <c r="A1800" s="957" t="s">
        <v>12720</v>
      </c>
      <c r="B1800" s="958" t="s">
        <v>12721</v>
      </c>
      <c r="C1800" s="959"/>
      <c r="D1800" s="959"/>
      <c r="E1800" s="951" t="s">
        <v>12722</v>
      </c>
      <c r="F1800" s="952" t="s">
        <v>12723</v>
      </c>
      <c r="G1800" s="953" t="s">
        <v>5712</v>
      </c>
      <c r="H1800" s="954">
        <v>274.06599999999997</v>
      </c>
      <c r="I1800" s="954">
        <f>Tabla1[[#This Row],[PVP (SIN IVA)]]-(Tabla1[[#This Row],[PVP (SIN IVA)]]*0.4)</f>
        <v>164.43959999999998</v>
      </c>
      <c r="J1800" s="951" t="s">
        <v>6602</v>
      </c>
      <c r="K1800" s="951" t="str">
        <f t="shared" si="16"/>
        <v>5700100-Q0006-DYMontaje de la sección delantera de la cubierta del techoT2</v>
      </c>
      <c r="L1800" s="951"/>
      <c r="M1800" s="955" t="s">
        <v>6554</v>
      </c>
    </row>
    <row r="1801" spans="1:13" ht="15" customHeight="1">
      <c r="A1801" s="957" t="s">
        <v>12724</v>
      </c>
      <c r="B1801" s="958" t="s">
        <v>12725</v>
      </c>
      <c r="C1801" s="959"/>
      <c r="D1801" s="959"/>
      <c r="E1801" s="951" t="s">
        <v>12726</v>
      </c>
      <c r="F1801" s="952" t="s">
        <v>12727</v>
      </c>
      <c r="G1801" s="953" t="s">
        <v>5712</v>
      </c>
      <c r="H1801" s="954">
        <v>0.88900000000000001</v>
      </c>
      <c r="I1801" s="954">
        <f>Tabla1[[#This Row],[PVP (SIN IVA)]]-(Tabla1[[#This Row],[PVP (SIN IVA)]]*0.4)</f>
        <v>0.53339999999999999</v>
      </c>
      <c r="J1801" s="951" t="s">
        <v>6567</v>
      </c>
      <c r="K1801" s="951" t="str">
        <f t="shared" si="16"/>
        <v>5101109Z1-Q0001-DYMontaje de la sección delantera de la viga longitudinal derechaT1/T2</v>
      </c>
      <c r="L1801" s="951"/>
      <c r="M1801" s="955" t="s">
        <v>6554</v>
      </c>
    </row>
    <row r="1802" spans="1:13" ht="15" customHeight="1">
      <c r="A1802" s="957" t="s">
        <v>12728</v>
      </c>
      <c r="B1802" s="958" t="s">
        <v>12729</v>
      </c>
      <c r="C1802" s="959"/>
      <c r="D1802" s="959"/>
      <c r="E1802" s="951" t="s">
        <v>12730</v>
      </c>
      <c r="F1802" s="952" t="s">
        <v>12727</v>
      </c>
      <c r="G1802" s="953" t="s">
        <v>5712</v>
      </c>
      <c r="H1802" s="954">
        <v>206.78774999999999</v>
      </c>
      <c r="I1802" s="954">
        <f>Tabla1[[#This Row],[PVP (SIN IVA)]]-(Tabla1[[#This Row],[PVP (SIN IVA)]]*0.4)</f>
        <v>124.07264999999998</v>
      </c>
      <c r="J1802" s="951" t="s">
        <v>6602</v>
      </c>
      <c r="K1802" s="951" t="str">
        <f t="shared" si="16"/>
        <v>2801200-Q0006-DYMontaje de la sección delantera de la viga longitudinal derechaT2</v>
      </c>
      <c r="L1802" s="951"/>
      <c r="M1802" s="955" t="s">
        <v>6554</v>
      </c>
    </row>
    <row r="1803" spans="1:13" ht="15" customHeight="1">
      <c r="A1803" s="957" t="s">
        <v>12731</v>
      </c>
      <c r="B1803" s="958" t="s">
        <v>12732</v>
      </c>
      <c r="C1803" s="959"/>
      <c r="D1803" s="959"/>
      <c r="E1803" s="951" t="s">
        <v>12733</v>
      </c>
      <c r="F1803" s="952" t="s">
        <v>12734</v>
      </c>
      <c r="G1803" s="953" t="s">
        <v>5712</v>
      </c>
      <c r="H1803" s="954">
        <v>208.05775</v>
      </c>
      <c r="I1803" s="954">
        <f>Tabla1[[#This Row],[PVP (SIN IVA)]]-(Tabla1[[#This Row],[PVP (SIN IVA)]]*0.4)</f>
        <v>124.83465</v>
      </c>
      <c r="J1803" s="951" t="s">
        <v>6602</v>
      </c>
      <c r="K1803" s="951" t="str">
        <f t="shared" si="16"/>
        <v>2801100-Q0006-DYMontaje de la sección delantera de la viga longitudinal izquierdaT2</v>
      </c>
      <c r="L1803" s="951"/>
      <c r="M1803" s="955" t="s">
        <v>6554</v>
      </c>
    </row>
    <row r="1804" spans="1:13" ht="15" customHeight="1">
      <c r="A1804" s="957" t="s">
        <v>12735</v>
      </c>
      <c r="B1804" s="958" t="s">
        <v>12736</v>
      </c>
      <c r="C1804" s="959"/>
      <c r="D1804" s="959"/>
      <c r="E1804" s="951" t="s">
        <v>12737</v>
      </c>
      <c r="F1804" s="952" t="s">
        <v>12738</v>
      </c>
      <c r="G1804" s="953" t="s">
        <v>5712</v>
      </c>
      <c r="H1804" s="954">
        <v>48.577500000000001</v>
      </c>
      <c r="I1804" s="954">
        <f>Tabla1[[#This Row],[PVP (SIN IVA)]]-(Tabla1[[#This Row],[PVP (SIN IVA)]]*0.4)</f>
        <v>29.1465</v>
      </c>
      <c r="J1804" s="951" t="s">
        <v>6602</v>
      </c>
      <c r="K1804" s="951" t="str">
        <f t="shared" si="16"/>
        <v>5010052Z1-Q0001A-DYMontaje de la sección delantera del panel interior del umbral de la puerta derechaT2</v>
      </c>
      <c r="L1804" s="951"/>
      <c r="M1804" s="955" t="s">
        <v>6554</v>
      </c>
    </row>
    <row r="1805" spans="1:13" ht="15" customHeight="1">
      <c r="A1805" s="957" t="s">
        <v>12739</v>
      </c>
      <c r="B1805" s="958" t="s">
        <v>12740</v>
      </c>
      <c r="C1805" s="959"/>
      <c r="D1805" s="959"/>
      <c r="E1805" s="951" t="s">
        <v>12741</v>
      </c>
      <c r="F1805" s="952" t="s">
        <v>12742</v>
      </c>
      <c r="G1805" s="953" t="s">
        <v>5712</v>
      </c>
      <c r="H1805" s="954">
        <v>211.83599999999998</v>
      </c>
      <c r="I1805" s="954">
        <f>Tabla1[[#This Row],[PVP (SIN IVA)]]-(Tabla1[[#This Row],[PVP (SIN IVA)]]*0.4)</f>
        <v>127.10159999999999</v>
      </c>
      <c r="J1805" s="951" t="s">
        <v>6567</v>
      </c>
      <c r="K1805" s="951" t="str">
        <f t="shared" si="16"/>
        <v>5101051Z1-Q0001-DYMontaje de la sección delantera del piso trasero.T1/T2</v>
      </c>
      <c r="L1805" s="951"/>
      <c r="M1805" s="955" t="s">
        <v>6554</v>
      </c>
    </row>
    <row r="1806" spans="1:13" ht="15" customHeight="1">
      <c r="A1806" s="957" t="s">
        <v>12743</v>
      </c>
      <c r="B1806" s="958" t="s">
        <v>12744</v>
      </c>
      <c r="C1806" s="959"/>
      <c r="D1806" s="959"/>
      <c r="E1806" s="951" t="s">
        <v>12745</v>
      </c>
      <c r="F1806" s="952" t="s">
        <v>12746</v>
      </c>
      <c r="G1806" s="953" t="s">
        <v>5712</v>
      </c>
      <c r="H1806" s="954">
        <v>229.9716</v>
      </c>
      <c r="I1806" s="954">
        <f>Tabla1[[#This Row],[PVP (SIN IVA)]]-(Tabla1[[#This Row],[PVP (SIN IVA)]]*0.4)</f>
        <v>137.98295999999999</v>
      </c>
      <c r="J1806" s="960" t="s">
        <v>6567</v>
      </c>
      <c r="K1806" s="951" t="str">
        <f t="shared" si="16"/>
        <v>6900100A1-Q0004Montaje del asiento del pasajeroT1/T2</v>
      </c>
      <c r="L1806" s="951"/>
      <c r="M1806" s="955" t="s">
        <v>6554</v>
      </c>
    </row>
    <row r="1807" spans="1:13" ht="15" customHeight="1">
      <c r="A1807" s="957" t="s">
        <v>12747</v>
      </c>
      <c r="B1807" s="958" t="s">
        <v>12748</v>
      </c>
      <c r="C1807" s="959"/>
      <c r="D1807" s="959"/>
      <c r="E1807" s="951" t="s">
        <v>12749</v>
      </c>
      <c r="F1807" s="952" t="s">
        <v>12750</v>
      </c>
      <c r="G1807" s="953" t="s">
        <v>5712</v>
      </c>
      <c r="H1807" s="954">
        <v>11.2395</v>
      </c>
      <c r="I1807" s="954">
        <f>Tabla1[[#This Row],[PVP (SIN IVA)]]-(Tabla1[[#This Row],[PVP (SIN IVA)]]*0.4)</f>
        <v>6.7436999999999996</v>
      </c>
      <c r="J1807" s="960" t="s">
        <v>6567</v>
      </c>
      <c r="K1807" s="951" t="str">
        <f t="shared" si="16"/>
        <v>5306211S1-Q0001Montaje del panel de control central T1/T2</v>
      </c>
      <c r="L1807" s="951"/>
      <c r="M1807" s="955" t="s">
        <v>6554</v>
      </c>
    </row>
    <row r="1808" spans="1:13" ht="15" customHeight="1">
      <c r="A1808" s="957" t="s">
        <v>12751</v>
      </c>
      <c r="B1808" s="958" t="s">
        <v>12752</v>
      </c>
      <c r="C1808" s="959"/>
      <c r="D1808" s="959"/>
      <c r="E1808" s="951" t="s">
        <v>12753</v>
      </c>
      <c r="F1808" s="952" t="s">
        <v>12754</v>
      </c>
      <c r="G1808" s="953" t="s">
        <v>5712</v>
      </c>
      <c r="H1808" s="954">
        <v>139.19200000000001</v>
      </c>
      <c r="I1808" s="954">
        <f>Tabla1[[#This Row],[PVP (SIN IVA)]]-(Tabla1[[#This Row],[PVP (SIN IVA)]]*0.4)</f>
        <v>83.515199999999993</v>
      </c>
      <c r="J1808" s="951" t="s">
        <v>6567</v>
      </c>
      <c r="K1808" s="951" t="str">
        <f t="shared" si="16"/>
        <v>5601010-Q0001-DYMontaje del panel traseroT1/T2</v>
      </c>
      <c r="L1808" s="951"/>
      <c r="M1808" s="955" t="s">
        <v>6554</v>
      </c>
    </row>
    <row r="1809" spans="1:13" ht="15" customHeight="1">
      <c r="A1809" s="957" t="s">
        <v>12755</v>
      </c>
      <c r="B1809" s="958" t="s">
        <v>12756</v>
      </c>
      <c r="C1809" s="959"/>
      <c r="D1809" s="959"/>
      <c r="E1809" s="951" t="s">
        <v>12757</v>
      </c>
      <c r="F1809" s="952" t="s">
        <v>12758</v>
      </c>
      <c r="G1809" s="953" t="s">
        <v>5712</v>
      </c>
      <c r="H1809" s="954">
        <v>387.38175000000001</v>
      </c>
      <c r="I1809" s="954">
        <f>Tabla1[[#This Row],[PVP (SIN IVA)]]-(Tabla1[[#This Row],[PVP (SIN IVA)]]*0.4)</f>
        <v>232.42904999999999</v>
      </c>
      <c r="J1809" s="951" t="s">
        <v>6629</v>
      </c>
      <c r="K1809" s="951" t="str">
        <f t="shared" si="16"/>
        <v>5101010GD-Q0001-DYMontaje del piso delanteroT1</v>
      </c>
      <c r="L1809" s="951"/>
      <c r="M1809" s="955" t="s">
        <v>6554</v>
      </c>
    </row>
    <row r="1810" spans="1:13" ht="15" customHeight="1">
      <c r="A1810" s="957" t="s">
        <v>12759</v>
      </c>
      <c r="B1810" s="958" t="s">
        <v>12760</v>
      </c>
      <c r="C1810" s="959"/>
      <c r="D1810" s="959"/>
      <c r="E1810" s="951" t="s">
        <v>12761</v>
      </c>
      <c r="F1810" s="952" t="s">
        <v>12762</v>
      </c>
      <c r="G1810" s="953" t="s">
        <v>5712</v>
      </c>
      <c r="H1810" s="954">
        <v>78.200249999999997</v>
      </c>
      <c r="I1810" s="954">
        <f>Tabla1[[#This Row],[PVP (SIN IVA)]]-(Tabla1[[#This Row],[PVP (SIN IVA)]]*0.4)</f>
        <v>46.920149999999992</v>
      </c>
      <c r="J1810" s="951" t="s">
        <v>6629</v>
      </c>
      <c r="K1810" s="951" t="str">
        <f t="shared" si="16"/>
        <v>5101021Z1-Q0001-DYMontaje del piso medioT1</v>
      </c>
      <c r="L1810" s="951"/>
      <c r="M1810" s="955" t="s">
        <v>6554</v>
      </c>
    </row>
    <row r="1811" spans="1:13" ht="15" customHeight="1">
      <c r="A1811" s="957" t="s">
        <v>12763</v>
      </c>
      <c r="B1811" s="958" t="s">
        <v>12764</v>
      </c>
      <c r="C1811" s="959"/>
      <c r="D1811" s="959"/>
      <c r="E1811" s="951" t="s">
        <v>12761</v>
      </c>
      <c r="F1811" s="952" t="s">
        <v>12762</v>
      </c>
      <c r="G1811" s="953" t="s">
        <v>5712</v>
      </c>
      <c r="H1811" s="954">
        <v>78.009749999999997</v>
      </c>
      <c r="I1811" s="954">
        <f>Tabla1[[#This Row],[PVP (SIN IVA)]]-(Tabla1[[#This Row],[PVP (SIN IVA)]]*0.4)</f>
        <v>46.805849999999992</v>
      </c>
      <c r="J1811" s="951" t="s">
        <v>6602</v>
      </c>
      <c r="K1811" s="951" t="str">
        <f t="shared" si="16"/>
        <v>5101021Z1-Q0006-DYMontaje del piso medioT2</v>
      </c>
      <c r="L1811" s="951"/>
      <c r="M1811" s="955" t="s">
        <v>6554</v>
      </c>
    </row>
    <row r="1812" spans="1:13" ht="15" customHeight="1">
      <c r="A1812" s="948" t="s">
        <v>4568</v>
      </c>
      <c r="B1812" s="949">
        <v>8435596625894</v>
      </c>
      <c r="C1812" s="950"/>
      <c r="D1812" s="950"/>
      <c r="E1812" s="951" t="s">
        <v>12765</v>
      </c>
      <c r="F1812" s="952" t="s">
        <v>12766</v>
      </c>
      <c r="G1812" s="953" t="s">
        <v>5712</v>
      </c>
      <c r="H1812" s="954">
        <v>91.30276227600001</v>
      </c>
      <c r="I1812" s="954">
        <f>Tabla1[[#This Row],[PVP (SIN IVA)]]-(Tabla1[[#This Row],[PVP (SIN IVA)]]*0.4)</f>
        <v>54.781657365600005</v>
      </c>
      <c r="J1812" s="951" t="s">
        <v>1936</v>
      </c>
      <c r="K1812" s="951" t="s">
        <v>12767</v>
      </c>
      <c r="L1812" s="951" t="s">
        <v>12768</v>
      </c>
      <c r="M1812" s="955" t="s">
        <v>6554</v>
      </c>
    </row>
    <row r="1813" spans="1:13" ht="15" customHeight="1">
      <c r="A1813" s="948" t="s">
        <v>12769</v>
      </c>
      <c r="B1813" s="949">
        <v>8435596608903</v>
      </c>
      <c r="C1813" s="950"/>
      <c r="D1813" s="950"/>
      <c r="E1813" s="951" t="s">
        <v>1298</v>
      </c>
      <c r="F1813" s="952" t="s">
        <v>1298</v>
      </c>
      <c r="G1813" s="953" t="s">
        <v>7038</v>
      </c>
      <c r="H1813" s="954">
        <v>2218.6571233068003</v>
      </c>
      <c r="I1813" s="954">
        <f>Tabla1[[#This Row],[PVP (SIN IVA)]]-(Tabla1[[#This Row],[PVP (SIN IVA)]]*0.4)</f>
        <v>1331.1942739840802</v>
      </c>
      <c r="J1813" s="951" t="s">
        <v>1936</v>
      </c>
      <c r="K1813" s="951" t="s">
        <v>12770</v>
      </c>
      <c r="L1813" s="951" t="s">
        <v>12770</v>
      </c>
      <c r="M1813" s="955" t="s">
        <v>6554</v>
      </c>
    </row>
    <row r="1814" spans="1:13" ht="15" customHeight="1">
      <c r="A1814" s="948" t="s">
        <v>4732</v>
      </c>
      <c r="B1814" s="949">
        <v>8435596608897</v>
      </c>
      <c r="C1814" s="950"/>
      <c r="D1814" s="950"/>
      <c r="E1814" s="951" t="s">
        <v>1298</v>
      </c>
      <c r="F1814" s="952" t="s">
        <v>1298</v>
      </c>
      <c r="G1814" s="953" t="s">
        <v>7038</v>
      </c>
      <c r="H1814" s="954">
        <v>2218.6571233068003</v>
      </c>
      <c r="I1814" s="954">
        <f>Tabla1[[#This Row],[PVP (SIN IVA)]]-(Tabla1[[#This Row],[PVP (SIN IVA)]]*0.4)</f>
        <v>1331.1942739840802</v>
      </c>
      <c r="J1814" s="951" t="s">
        <v>1936</v>
      </c>
      <c r="K1814" s="951" t="s">
        <v>12771</v>
      </c>
      <c r="L1814" s="951" t="s">
        <v>12771</v>
      </c>
      <c r="M1814" s="955" t="s">
        <v>6554</v>
      </c>
    </row>
    <row r="1815" spans="1:13" ht="15" customHeight="1">
      <c r="A1815" s="948" t="s">
        <v>2359</v>
      </c>
      <c r="B1815" s="949">
        <v>8435596605803</v>
      </c>
      <c r="C1815" s="950"/>
      <c r="D1815" s="950"/>
      <c r="E1815" s="951" t="s">
        <v>2358</v>
      </c>
      <c r="F1815" s="952" t="s">
        <v>12772</v>
      </c>
      <c r="G1815" s="953" t="s">
        <v>5712</v>
      </c>
      <c r="H1815" s="954">
        <v>8.6752396235416462</v>
      </c>
      <c r="I1815" s="954">
        <f>Tabla1[[#This Row],[PVP (SIN IVA)]]-(Tabla1[[#This Row],[PVP (SIN IVA)]]*0.4)</f>
        <v>5.2051437741249877</v>
      </c>
      <c r="J1815" s="951" t="s">
        <v>6589</v>
      </c>
      <c r="K1815" s="951" t="s">
        <v>12773</v>
      </c>
      <c r="L1815" s="951" t="s">
        <v>12774</v>
      </c>
      <c r="M1815" s="955" t="s">
        <v>6554</v>
      </c>
    </row>
    <row r="1816" spans="1:13" ht="15" customHeight="1">
      <c r="A1816" s="948" t="s">
        <v>2352</v>
      </c>
      <c r="B1816" s="949">
        <v>8435596605834</v>
      </c>
      <c r="C1816" s="950"/>
      <c r="D1816" s="950"/>
      <c r="E1816" s="951" t="s">
        <v>2351</v>
      </c>
      <c r="F1816" s="952" t="s">
        <v>12775</v>
      </c>
      <c r="G1816" s="953" t="s">
        <v>5712</v>
      </c>
      <c r="H1816" s="954">
        <v>57.834930823610975</v>
      </c>
      <c r="I1816" s="954">
        <f>Tabla1[[#This Row],[PVP (SIN IVA)]]-(Tabla1[[#This Row],[PVP (SIN IVA)]]*0.4)</f>
        <v>34.700958494166585</v>
      </c>
      <c r="J1816" s="951" t="s">
        <v>6589</v>
      </c>
      <c r="K1816" s="951" t="s">
        <v>12776</v>
      </c>
      <c r="L1816" s="951" t="s">
        <v>12777</v>
      </c>
      <c r="M1816" s="955" t="s">
        <v>6554</v>
      </c>
    </row>
    <row r="1817" spans="1:13" ht="15" customHeight="1">
      <c r="A1817" s="948" t="s">
        <v>12778</v>
      </c>
      <c r="B1817" s="949">
        <v>8435596625320</v>
      </c>
      <c r="C1817" s="950" t="s">
        <v>3266</v>
      </c>
      <c r="D1817" s="950"/>
      <c r="E1817" s="951" t="e">
        <v>#NAME?</v>
      </c>
      <c r="F1817" s="952" t="s">
        <v>12779</v>
      </c>
      <c r="G1817" s="953" t="s">
        <v>7038</v>
      </c>
      <c r="H1817" s="954">
        <v>737.43475861678019</v>
      </c>
      <c r="I1817" s="954">
        <f>Tabla1[[#This Row],[PVP (SIN IVA)]]-(Tabla1[[#This Row],[PVP (SIN IVA)]]*0.4)</f>
        <v>442.4608551700681</v>
      </c>
      <c r="J1817" s="951" t="s">
        <v>1938</v>
      </c>
      <c r="K1817" s="951" t="s">
        <v>12780</v>
      </c>
      <c r="L1817" s="951" t="e">
        <v>#NAME?</v>
      </c>
      <c r="M1817" s="955" t="s">
        <v>6554</v>
      </c>
    </row>
    <row r="1818" spans="1:13" ht="15" customHeight="1">
      <c r="A1818" s="948" t="s">
        <v>12781</v>
      </c>
      <c r="B1818" s="949">
        <v>8435596609955</v>
      </c>
      <c r="C1818" s="950"/>
      <c r="D1818" s="950"/>
      <c r="E1818" s="951" t="s">
        <v>12782</v>
      </c>
      <c r="F1818" s="952" t="s">
        <v>5445</v>
      </c>
      <c r="G1818" s="953" t="s">
        <v>5712</v>
      </c>
      <c r="H1818" s="954">
        <v>244.04087071846348</v>
      </c>
      <c r="I1818" s="954">
        <f>Tabla1[[#This Row],[PVP (SIN IVA)]]-(Tabla1[[#This Row],[PVP (SIN IVA)]]*0.4)</f>
        <v>146.42452243107809</v>
      </c>
      <c r="J1818" s="951" t="s">
        <v>1936</v>
      </c>
      <c r="K1818" s="951" t="s">
        <v>12783</v>
      </c>
      <c r="L1818" s="951" t="s">
        <v>12784</v>
      </c>
      <c r="M1818" s="955" t="s">
        <v>6554</v>
      </c>
    </row>
    <row r="1819" spans="1:13" ht="15" customHeight="1">
      <c r="A1819" s="948" t="s">
        <v>12785</v>
      </c>
      <c r="B1819" s="949">
        <v>8435596609979</v>
      </c>
      <c r="C1819" s="950"/>
      <c r="D1819" s="950"/>
      <c r="E1819" s="951" t="s">
        <v>12782</v>
      </c>
      <c r="F1819" s="952" t="s">
        <v>5445</v>
      </c>
      <c r="G1819" s="953" t="s">
        <v>5712</v>
      </c>
      <c r="H1819" s="954">
        <v>216.78899999999999</v>
      </c>
      <c r="I1819" s="954">
        <f>Tabla1[[#This Row],[PVP (SIN IVA)]]-(Tabla1[[#This Row],[PVP (SIN IVA)]]*0.4)</f>
        <v>130.07339999999999</v>
      </c>
      <c r="J1819" s="951" t="s">
        <v>1936</v>
      </c>
      <c r="K1819" s="951" t="s">
        <v>12786</v>
      </c>
      <c r="L1819" s="951" t="s">
        <v>12787</v>
      </c>
      <c r="M1819" s="955" t="s">
        <v>6554</v>
      </c>
    </row>
    <row r="1820" spans="1:13" ht="15" customHeight="1">
      <c r="A1820" s="948" t="s">
        <v>4436</v>
      </c>
      <c r="B1820" s="949">
        <v>8435596609962</v>
      </c>
      <c r="C1820" s="950"/>
      <c r="D1820" s="950"/>
      <c r="E1820" s="951" t="s">
        <v>12782</v>
      </c>
      <c r="F1820" s="952" t="s">
        <v>5445</v>
      </c>
      <c r="G1820" s="953" t="s">
        <v>5712</v>
      </c>
      <c r="H1820" s="954">
        <v>216.78899999999999</v>
      </c>
      <c r="I1820" s="954">
        <f>Tabla1[[#This Row],[PVP (SIN IVA)]]-(Tabla1[[#This Row],[PVP (SIN IVA)]]*0.4)</f>
        <v>130.07339999999999</v>
      </c>
      <c r="J1820" s="951" t="s">
        <v>1936</v>
      </c>
      <c r="K1820" s="951" t="s">
        <v>12788</v>
      </c>
      <c r="L1820" s="951" t="s">
        <v>12789</v>
      </c>
      <c r="M1820" s="955" t="s">
        <v>6554</v>
      </c>
    </row>
    <row r="1821" spans="1:13" ht="15" customHeight="1">
      <c r="A1821" s="957" t="s">
        <v>12790</v>
      </c>
      <c r="B1821" s="958" t="s">
        <v>12791</v>
      </c>
      <c r="C1821" s="959"/>
      <c r="D1821" s="959"/>
      <c r="E1821" s="951" t="s">
        <v>5985</v>
      </c>
      <c r="F1821" s="952" t="s">
        <v>5445</v>
      </c>
      <c r="G1821" s="953" t="s">
        <v>5712</v>
      </c>
      <c r="H1821" s="954">
        <v>45.434249999999999</v>
      </c>
      <c r="I1821" s="954">
        <f>Tabla1[[#This Row],[PVP (SIN IVA)]]-(Tabla1[[#This Row],[PVP (SIN IVA)]]*0.4)</f>
        <v>27.260549999999999</v>
      </c>
      <c r="J1821" s="960" t="s">
        <v>6567</v>
      </c>
      <c r="K1821" s="951" t="str">
        <f>_xlfn.CONCAT(A1821,F1821,J1821,)</f>
        <v>3741010A2-Q0001Motor del limpiaparabrisasT1/T2</v>
      </c>
      <c r="L1821" s="951"/>
      <c r="M1821" s="955" t="s">
        <v>6554</v>
      </c>
    </row>
    <row r="1822" spans="1:13" ht="15" customHeight="1">
      <c r="A1822" s="961" t="s">
        <v>12792</v>
      </c>
      <c r="B1822" s="949"/>
      <c r="C1822" s="953"/>
      <c r="D1822" s="962"/>
      <c r="E1822" s="951"/>
      <c r="F1822" s="952" t="s">
        <v>12793</v>
      </c>
      <c r="G1822" s="953" t="s">
        <v>7038</v>
      </c>
      <c r="H1822" s="954">
        <v>94.519750000000016</v>
      </c>
      <c r="I1822" s="954">
        <f>Tabla1[[#This Row],[PVP (SIN IVA)]]-(Tabla1[[#This Row],[PVP (SIN IVA)]]*0.4)</f>
        <v>56.711850000000005</v>
      </c>
      <c r="J1822" s="951" t="s">
        <v>6666</v>
      </c>
      <c r="K1822" s="951" t="str">
        <f>CONCATENATE(Precios!$A1968,Precios!$F1968,Precios!$J1968)</f>
        <v>1001050104050100PasadorMouse</v>
      </c>
      <c r="L1822" s="951"/>
      <c r="M1822" s="955" t="s">
        <v>6554</v>
      </c>
    </row>
    <row r="1823" spans="1:13" ht="15" customHeight="1">
      <c r="A1823" s="948" t="s">
        <v>12794</v>
      </c>
      <c r="B1823" s="949">
        <v>8435596609184</v>
      </c>
      <c r="C1823" s="950"/>
      <c r="D1823" s="950"/>
      <c r="E1823" s="951" t="s">
        <v>12795</v>
      </c>
      <c r="F1823" s="952" t="s">
        <v>12796</v>
      </c>
      <c r="G1823" s="953" t="s">
        <v>6645</v>
      </c>
      <c r="H1823" s="954">
        <v>491.87099999999998</v>
      </c>
      <c r="I1823" s="954">
        <f>Tabla1[[#This Row],[PVP (SIN IVA)]]-(Tabla1[[#This Row],[PVP (SIN IVA)]]*0.4)</f>
        <v>295.12259999999998</v>
      </c>
      <c r="J1823" s="951" t="s">
        <v>1936</v>
      </c>
      <c r="K1823" s="951" t="s">
        <v>12797</v>
      </c>
      <c r="L1823" s="951" t="s">
        <v>12798</v>
      </c>
      <c r="M1823" s="955" t="s">
        <v>6554</v>
      </c>
    </row>
    <row r="1824" spans="1:13" ht="15" customHeight="1">
      <c r="A1824" s="948" t="s">
        <v>4525</v>
      </c>
      <c r="B1824" s="949">
        <v>8435596609191</v>
      </c>
      <c r="C1824" s="950"/>
      <c r="D1824" s="950"/>
      <c r="E1824" s="951" t="s">
        <v>12799</v>
      </c>
      <c r="F1824" s="952" t="s">
        <v>12800</v>
      </c>
      <c r="G1824" s="953" t="s">
        <v>6645</v>
      </c>
      <c r="H1824" s="954">
        <v>360.72199662543005</v>
      </c>
      <c r="I1824" s="954">
        <f>Tabla1[[#This Row],[PVP (SIN IVA)]]-(Tabla1[[#This Row],[PVP (SIN IVA)]]*0.4)</f>
        <v>216.43319797525803</v>
      </c>
      <c r="J1824" s="951" t="s">
        <v>1936</v>
      </c>
      <c r="K1824" s="951" t="s">
        <v>12801</v>
      </c>
      <c r="L1824" s="951" t="s">
        <v>12802</v>
      </c>
      <c r="M1824" s="955" t="s">
        <v>6554</v>
      </c>
    </row>
    <row r="1825" spans="1:13" ht="15" customHeight="1">
      <c r="A1825" s="948" t="s">
        <v>4720</v>
      </c>
      <c r="B1825" s="949">
        <v>8435596626013</v>
      </c>
      <c r="C1825" s="950"/>
      <c r="D1825" s="950"/>
      <c r="E1825" s="951" t="s">
        <v>12803</v>
      </c>
      <c r="F1825" s="952" t="s">
        <v>12804</v>
      </c>
      <c r="G1825" s="953" t="s">
        <v>6645</v>
      </c>
      <c r="H1825" s="954">
        <v>232.25125000000003</v>
      </c>
      <c r="I1825" s="954">
        <f>Tabla1[[#This Row],[PVP (SIN IVA)]]-(Tabla1[[#This Row],[PVP (SIN IVA)]]*0.4)</f>
        <v>139.35075000000001</v>
      </c>
      <c r="J1825" s="951" t="s">
        <v>1936</v>
      </c>
      <c r="K1825" s="951" t="s">
        <v>12805</v>
      </c>
      <c r="L1825" s="951" t="s">
        <v>12806</v>
      </c>
      <c r="M1825" s="955" t="s">
        <v>6554</v>
      </c>
    </row>
    <row r="1826" spans="1:13" ht="15" customHeight="1">
      <c r="A1826" s="948" t="s">
        <v>4663</v>
      </c>
      <c r="B1826" s="949">
        <v>8435596611071</v>
      </c>
      <c r="C1826" s="950"/>
      <c r="D1826" s="950"/>
      <c r="E1826" s="951" t="s">
        <v>12807</v>
      </c>
      <c r="F1826" s="952" t="s">
        <v>5495</v>
      </c>
      <c r="G1826" s="953" t="s">
        <v>5713</v>
      </c>
      <c r="H1826" s="954">
        <v>100.79824955270399</v>
      </c>
      <c r="I1826" s="954">
        <f>Tabla1[[#This Row],[PVP (SIN IVA)]]-(Tabla1[[#This Row],[PVP (SIN IVA)]]*0.4)</f>
        <v>60.478949731622393</v>
      </c>
      <c r="J1826" s="951" t="s">
        <v>1936</v>
      </c>
      <c r="K1826" s="951" t="s">
        <v>12808</v>
      </c>
      <c r="L1826" s="951" t="s">
        <v>12809</v>
      </c>
      <c r="M1826" s="955" t="s">
        <v>6554</v>
      </c>
    </row>
    <row r="1827" spans="1:13" ht="15" customHeight="1">
      <c r="A1827" s="957" t="s">
        <v>12810</v>
      </c>
      <c r="B1827" s="958" t="s">
        <v>12811</v>
      </c>
      <c r="C1827" s="959"/>
      <c r="D1827" s="959"/>
      <c r="E1827" s="951" t="s">
        <v>12812</v>
      </c>
      <c r="F1827" s="952" t="s">
        <v>5495</v>
      </c>
      <c r="G1827" s="953" t="s">
        <v>5713</v>
      </c>
      <c r="H1827" s="954">
        <v>47.593250000000005</v>
      </c>
      <c r="I1827" s="954">
        <f>Tabla1[[#This Row],[PVP (SIN IVA)]]-(Tabla1[[#This Row],[PVP (SIN IVA)]]*0.4)</f>
        <v>28.555950000000003</v>
      </c>
      <c r="J1827" s="960" t="s">
        <v>6567</v>
      </c>
      <c r="K1827" s="951" t="str">
        <f>_xlfn.CONCAT(A1827,F1827,J1827,)</f>
        <v>3774020A1-Q0004Muelle de relojT1/T2</v>
      </c>
      <c r="L1827" s="951"/>
      <c r="M1827" s="955" t="s">
        <v>6554</v>
      </c>
    </row>
    <row r="1828" spans="1:13" ht="15" customHeight="1">
      <c r="A1828" s="948" t="s">
        <v>4595</v>
      </c>
      <c r="B1828" s="949">
        <v>8435596614294</v>
      </c>
      <c r="C1828" s="950"/>
      <c r="D1828" s="950"/>
      <c r="E1828" s="951" t="s">
        <v>12813</v>
      </c>
      <c r="F1828" s="952" t="s">
        <v>12814</v>
      </c>
      <c r="G1828" s="953" t="s">
        <v>5713</v>
      </c>
      <c r="H1828" s="954">
        <v>4.2455784458340009</v>
      </c>
      <c r="I1828" s="954">
        <f>Tabla1[[#This Row],[PVP (SIN IVA)]]-(Tabla1[[#This Row],[PVP (SIN IVA)]]*0.4)</f>
        <v>2.5473470675004002</v>
      </c>
      <c r="J1828" s="951" t="s">
        <v>1936</v>
      </c>
      <c r="K1828" s="951" t="s">
        <v>12815</v>
      </c>
      <c r="L1828" s="951" t="s">
        <v>12816</v>
      </c>
      <c r="M1828" s="955" t="s">
        <v>6554</v>
      </c>
    </row>
    <row r="1829" spans="1:13" ht="15" customHeight="1">
      <c r="A1829" s="948" t="s">
        <v>5720</v>
      </c>
      <c r="B1829" s="949">
        <v>8435596608675</v>
      </c>
      <c r="C1829" s="950"/>
      <c r="D1829" s="950"/>
      <c r="E1829" s="951" t="s">
        <v>12817</v>
      </c>
      <c r="F1829" s="952" t="s">
        <v>12818</v>
      </c>
      <c r="G1829" s="953" t="s">
        <v>5713</v>
      </c>
      <c r="H1829" s="954">
        <v>1.9178495922681982</v>
      </c>
      <c r="I1829" s="954">
        <f>Tabla1[[#This Row],[PVP (SIN IVA)]]-(Tabla1[[#This Row],[PVP (SIN IVA)]]*0.4)</f>
        <v>1.1507097553609189</v>
      </c>
      <c r="J1829" s="951" t="s">
        <v>12819</v>
      </c>
      <c r="K1829" s="951" t="s">
        <v>12820</v>
      </c>
      <c r="L1829" s="951" t="s">
        <v>12821</v>
      </c>
      <c r="M1829" s="955" t="s">
        <v>6554</v>
      </c>
    </row>
    <row r="1830" spans="1:13" ht="15" customHeight="1">
      <c r="A1830" s="948" t="s">
        <v>12822</v>
      </c>
      <c r="B1830" s="949">
        <v>8435596610760</v>
      </c>
      <c r="C1830" s="950"/>
      <c r="D1830" s="950"/>
      <c r="E1830" s="951" t="s">
        <v>12823</v>
      </c>
      <c r="F1830" s="952" t="s">
        <v>12824</v>
      </c>
      <c r="G1830" s="953" t="s">
        <v>7038</v>
      </c>
      <c r="H1830" s="954">
        <v>95.25</v>
      </c>
      <c r="I1830" s="954">
        <f>Tabla1[[#This Row],[PVP (SIN IVA)]]-(Tabla1[[#This Row],[PVP (SIN IVA)]]*0.4)</f>
        <v>57.15</v>
      </c>
      <c r="J1830" s="951" t="s">
        <v>1936</v>
      </c>
      <c r="K1830" s="951" t="s">
        <v>12825</v>
      </c>
      <c r="L1830" s="951" t="s">
        <v>12826</v>
      </c>
      <c r="M1830" s="955" t="s">
        <v>6554</v>
      </c>
    </row>
    <row r="1831" spans="1:13" ht="15" customHeight="1">
      <c r="A1831" s="957" t="s">
        <v>12827</v>
      </c>
      <c r="B1831" s="958" t="s">
        <v>12828</v>
      </c>
      <c r="C1831" s="959"/>
      <c r="D1831" s="959"/>
      <c r="E1831" s="951" t="s">
        <v>12829</v>
      </c>
      <c r="F1831" s="952" t="s">
        <v>4859</v>
      </c>
      <c r="G1831" s="953" t="s">
        <v>5713</v>
      </c>
      <c r="H1831" s="954">
        <v>112.08258000000001</v>
      </c>
      <c r="I1831" s="954">
        <f>Tabla1[[#This Row],[PVP (SIN IVA)]]-(Tabla1[[#This Row],[PVP (SIN IVA)]]*0.4)</f>
        <v>67.249548000000004</v>
      </c>
      <c r="J1831" s="960" t="s">
        <v>6567</v>
      </c>
      <c r="K1831" s="951" t="str">
        <f>_xlfn.CONCAT(A1831,F1831,J1831,)</f>
        <v>3101100-Q0006NeumáticoT1/T2</v>
      </c>
      <c r="L1831" s="951"/>
      <c r="M1831" s="955" t="s">
        <v>6554</v>
      </c>
    </row>
    <row r="1832" spans="1:13" ht="15" customHeight="1">
      <c r="A1832" s="948" t="s">
        <v>12830</v>
      </c>
      <c r="B1832" s="949">
        <v>8435596600082</v>
      </c>
      <c r="C1832" s="950"/>
      <c r="D1832" s="950"/>
      <c r="E1832" s="951" t="s">
        <v>12831</v>
      </c>
      <c r="F1832" s="952" t="s">
        <v>12832</v>
      </c>
      <c r="G1832" s="953" t="s">
        <v>5713</v>
      </c>
      <c r="H1832" s="954">
        <v>108.58500000000001</v>
      </c>
      <c r="I1832" s="954">
        <f>Tabla1[[#This Row],[PVP (SIN IVA)]]-(Tabla1[[#This Row],[PVP (SIN IVA)]]*0.4)</f>
        <v>65.15100000000001</v>
      </c>
      <c r="J1832" s="951" t="s">
        <v>6589</v>
      </c>
      <c r="K1832" s="951" t="s">
        <v>12833</v>
      </c>
      <c r="L1832" s="951" t="s">
        <v>12834</v>
      </c>
      <c r="M1832" s="955" t="s">
        <v>6554</v>
      </c>
    </row>
    <row r="1833" spans="1:13" ht="15" customHeight="1">
      <c r="A1833" s="948" t="s">
        <v>2692</v>
      </c>
      <c r="B1833" s="949">
        <v>8435596603984</v>
      </c>
      <c r="C1833" s="950"/>
      <c r="D1833" s="950"/>
      <c r="E1833" s="951" t="s">
        <v>12835</v>
      </c>
      <c r="F1833" s="952" t="s">
        <v>12836</v>
      </c>
      <c r="G1833" s="953" t="s">
        <v>5713</v>
      </c>
      <c r="H1833" s="954">
        <v>61.800754651515902</v>
      </c>
      <c r="I1833" s="954">
        <f>Tabla1[[#This Row],[PVP (SIN IVA)]]-(Tabla1[[#This Row],[PVP (SIN IVA)]]*0.4)</f>
        <v>37.08045279090954</v>
      </c>
      <c r="J1833" s="951" t="s">
        <v>6589</v>
      </c>
      <c r="K1833" s="951" t="s">
        <v>12837</v>
      </c>
      <c r="L1833" s="951" t="s">
        <v>12838</v>
      </c>
      <c r="M1833" s="955" t="s">
        <v>6554</v>
      </c>
    </row>
    <row r="1834" spans="1:13" ht="15" customHeight="1">
      <c r="A1834" s="948" t="s">
        <v>12839</v>
      </c>
      <c r="B1834" s="949">
        <v>8435596600051</v>
      </c>
      <c r="C1834" s="950"/>
      <c r="D1834" s="950"/>
      <c r="E1834" s="951" t="s">
        <v>12840</v>
      </c>
      <c r="F1834" s="952" t="s">
        <v>12841</v>
      </c>
      <c r="G1834" s="953" t="s">
        <v>5713</v>
      </c>
      <c r="H1834" s="954">
        <v>108.58500000000001</v>
      </c>
      <c r="I1834" s="954">
        <f>Tabla1[[#This Row],[PVP (SIN IVA)]]-(Tabla1[[#This Row],[PVP (SIN IVA)]]*0.4)</f>
        <v>65.15100000000001</v>
      </c>
      <c r="J1834" s="951" t="s">
        <v>1938</v>
      </c>
      <c r="K1834" s="951" t="s">
        <v>12842</v>
      </c>
      <c r="L1834" s="951" t="s">
        <v>12843</v>
      </c>
      <c r="M1834" s="955" t="s">
        <v>6554</v>
      </c>
    </row>
    <row r="1835" spans="1:13" ht="15" customHeight="1">
      <c r="A1835" s="948">
        <v>76833</v>
      </c>
      <c r="B1835" s="949">
        <v>3286347683312</v>
      </c>
      <c r="C1835" s="959"/>
      <c r="D1835" s="959"/>
      <c r="E1835" s="951"/>
      <c r="F1835" s="952" t="s">
        <v>12844</v>
      </c>
      <c r="G1835" s="953" t="s">
        <v>5713</v>
      </c>
      <c r="H1835" s="954">
        <v>64.00800000000001</v>
      </c>
      <c r="I1835" s="954">
        <f>Tabla1[[#This Row],[PVP (SIN IVA)]]-(Tabla1[[#This Row],[PVP (SIN IVA)]]*0.4)</f>
        <v>38.404800000000009</v>
      </c>
      <c r="J1835" s="951" t="s">
        <v>4787</v>
      </c>
      <c r="K1835" s="951" t="str">
        <f>_xlfn.CONCAT(A1835,F1835,J1835,)</f>
        <v>76833Neumático Bridgestone Eezon Front 120/70 -14 B03 55S S1T TL  XP500Eezon E3</v>
      </c>
      <c r="L1835" s="951"/>
      <c r="M1835" s="955" t="s">
        <v>6554</v>
      </c>
    </row>
    <row r="1836" spans="1:13" ht="15" customHeight="1">
      <c r="A1836" s="948">
        <v>7203</v>
      </c>
      <c r="B1836" s="949">
        <v>3286340720311</v>
      </c>
      <c r="C1836" s="959"/>
      <c r="D1836" s="959"/>
      <c r="E1836" s="951"/>
      <c r="F1836" s="952" t="s">
        <v>12845</v>
      </c>
      <c r="G1836" s="953" t="s">
        <v>5713</v>
      </c>
      <c r="H1836" s="954">
        <v>58.673999999999999</v>
      </c>
      <c r="I1836" s="954">
        <f>Tabla1[[#This Row],[PVP (SIN IVA)]]-(Tabla1[[#This Row],[PVP (SIN IVA)]]*0.4)</f>
        <v>35.2044</v>
      </c>
      <c r="J1836" s="951" t="s">
        <v>4787</v>
      </c>
      <c r="K1836" s="951" t="str">
        <f>_xlfn.CONCAT(A1836,F1836,J1836,)</f>
        <v>7203Neumático Bridgestone Eezon Rear 100/90 -14 SC R 57P RFD TLEezon E3</v>
      </c>
      <c r="L1836" s="951"/>
      <c r="M1836" s="955" t="s">
        <v>6554</v>
      </c>
    </row>
    <row r="1837" spans="1:13" ht="15" customHeight="1">
      <c r="A1837" s="957">
        <v>8489</v>
      </c>
      <c r="B1837" s="949">
        <v>3286340848916</v>
      </c>
      <c r="C1837" s="959"/>
      <c r="D1837" s="959"/>
      <c r="E1837" s="951" t="s">
        <v>12846</v>
      </c>
      <c r="F1837" s="952" t="s">
        <v>12847</v>
      </c>
      <c r="G1837" s="953" t="s">
        <v>5713</v>
      </c>
      <c r="H1837" s="954">
        <v>80.215740000000011</v>
      </c>
      <c r="I1837" s="954">
        <f>Tabla1[[#This Row],[PVP (SIN IVA)]]-(Tabla1[[#This Row],[PVP (SIN IVA)]]*0.4)</f>
        <v>48.129444000000007</v>
      </c>
      <c r="J1837" s="951" t="s">
        <v>1933</v>
      </c>
      <c r="K1837" s="951" t="str">
        <f>_xlfn.CONCAT(A1837,F1837,J1837,)</f>
        <v>8489Neumático Bridgestone H00P01 120/80 R12 B01 65J TLLight/Mini</v>
      </c>
      <c r="L1837" s="951"/>
      <c r="M1837" s="955" t="s">
        <v>6554</v>
      </c>
    </row>
    <row r="1838" spans="1:13" ht="15" customHeight="1">
      <c r="A1838" s="948" t="s">
        <v>12848</v>
      </c>
      <c r="B1838" s="949">
        <v>8435596600037</v>
      </c>
      <c r="C1838" s="950"/>
      <c r="D1838" s="950"/>
      <c r="E1838" s="951" t="s">
        <v>12849</v>
      </c>
      <c r="F1838" s="952" t="s">
        <v>12850</v>
      </c>
      <c r="G1838" s="953" t="s">
        <v>5713</v>
      </c>
      <c r="H1838" s="954">
        <v>81.438750000000013</v>
      </c>
      <c r="I1838" s="954">
        <f>Tabla1[[#This Row],[PVP (SIN IVA)]]-(Tabla1[[#This Row],[PVP (SIN IVA)]]*0.4)</f>
        <v>48.863250000000008</v>
      </c>
      <c r="J1838" s="951" t="s">
        <v>6589</v>
      </c>
      <c r="K1838" s="951" t="s">
        <v>12851</v>
      </c>
      <c r="L1838" s="951" t="s">
        <v>12852</v>
      </c>
      <c r="M1838" s="955" t="s">
        <v>6554</v>
      </c>
    </row>
    <row r="1839" spans="1:13" ht="15" customHeight="1">
      <c r="A1839" s="948" t="s">
        <v>12853</v>
      </c>
      <c r="B1839" s="949">
        <v>8435596600044</v>
      </c>
      <c r="C1839" s="950"/>
      <c r="D1839" s="950"/>
      <c r="E1839" s="951" t="s">
        <v>12854</v>
      </c>
      <c r="F1839" s="952" t="s">
        <v>12855</v>
      </c>
      <c r="G1839" s="953" t="s">
        <v>5713</v>
      </c>
      <c r="H1839" s="954">
        <v>81.438750000000013</v>
      </c>
      <c r="I1839" s="954">
        <f>Tabla1[[#This Row],[PVP (SIN IVA)]]-(Tabla1[[#This Row],[PVP (SIN IVA)]]*0.4)</f>
        <v>48.863250000000008</v>
      </c>
      <c r="J1839" s="951" t="s">
        <v>6589</v>
      </c>
      <c r="K1839" s="951" t="s">
        <v>12856</v>
      </c>
      <c r="L1839" s="951" t="s">
        <v>12857</v>
      </c>
      <c r="M1839" s="955" t="s">
        <v>6554</v>
      </c>
    </row>
    <row r="1840" spans="1:13" ht="15" customHeight="1">
      <c r="A1840" s="948" t="s">
        <v>2689</v>
      </c>
      <c r="B1840" s="949">
        <v>8435596607906</v>
      </c>
      <c r="C1840" s="950"/>
      <c r="D1840" s="950"/>
      <c r="E1840" s="951" t="s">
        <v>12858</v>
      </c>
      <c r="F1840" s="952" t="s">
        <v>12859</v>
      </c>
      <c r="G1840" s="953" t="s">
        <v>5713</v>
      </c>
      <c r="H1840" s="954">
        <v>81.438750000000013</v>
      </c>
      <c r="I1840" s="954">
        <f>Tabla1[[#This Row],[PVP (SIN IVA)]]-(Tabla1[[#This Row],[PVP (SIN IVA)]]*0.4)</f>
        <v>48.863250000000008</v>
      </c>
      <c r="J1840" s="951" t="s">
        <v>6560</v>
      </c>
      <c r="K1840" s="951" t="s">
        <v>12860</v>
      </c>
      <c r="L1840" s="951" t="s">
        <v>12861</v>
      </c>
      <c r="M1840" s="955" t="s">
        <v>6554</v>
      </c>
    </row>
    <row r="1841" spans="1:13" ht="15" customHeight="1">
      <c r="A1841" s="948" t="s">
        <v>12862</v>
      </c>
      <c r="B1841" s="949">
        <v>8435596600075</v>
      </c>
      <c r="C1841" s="950"/>
      <c r="D1841" s="950"/>
      <c r="E1841" s="951" t="s">
        <v>12863</v>
      </c>
      <c r="F1841" s="952" t="s">
        <v>12864</v>
      </c>
      <c r="G1841" s="953" t="s">
        <v>5713</v>
      </c>
      <c r="H1841" s="954">
        <v>81.438750000000013</v>
      </c>
      <c r="I1841" s="954">
        <f>Tabla1[[#This Row],[PVP (SIN IVA)]]-(Tabla1[[#This Row],[PVP (SIN IVA)]]*0.4)</f>
        <v>48.863250000000008</v>
      </c>
      <c r="J1841" s="951" t="s">
        <v>6589</v>
      </c>
      <c r="K1841" s="951" t="s">
        <v>12865</v>
      </c>
      <c r="L1841" s="951" t="s">
        <v>12866</v>
      </c>
      <c r="M1841" s="955" t="s">
        <v>6554</v>
      </c>
    </row>
    <row r="1842" spans="1:13" ht="15" customHeight="1">
      <c r="A1842" s="948" t="s">
        <v>12867</v>
      </c>
      <c r="B1842" s="949">
        <v>8435596600068</v>
      </c>
      <c r="C1842" s="950"/>
      <c r="D1842" s="950"/>
      <c r="E1842" s="951" t="s">
        <v>12868</v>
      </c>
      <c r="F1842" s="952" t="s">
        <v>12869</v>
      </c>
      <c r="G1842" s="953" t="s">
        <v>5713</v>
      </c>
      <c r="H1842" s="954">
        <v>81.438750000000013</v>
      </c>
      <c r="I1842" s="954">
        <f>Tabla1[[#This Row],[PVP (SIN IVA)]]-(Tabla1[[#This Row],[PVP (SIN IVA)]]*0.4)</f>
        <v>48.863250000000008</v>
      </c>
      <c r="J1842" s="951" t="s">
        <v>6589</v>
      </c>
      <c r="K1842" s="951" t="s">
        <v>12870</v>
      </c>
      <c r="L1842" s="951" t="s">
        <v>12871</v>
      </c>
      <c r="M1842" s="955" t="s">
        <v>6554</v>
      </c>
    </row>
    <row r="1843" spans="1:13" ht="15" customHeight="1">
      <c r="A1843" s="948" t="s">
        <v>12872</v>
      </c>
      <c r="B1843" s="949">
        <v>8435596600020</v>
      </c>
      <c r="C1843" s="950"/>
      <c r="D1843" s="950"/>
      <c r="E1843" s="951" t="s">
        <v>12873</v>
      </c>
      <c r="F1843" s="952" t="s">
        <v>12874</v>
      </c>
      <c r="G1843" s="953" t="s">
        <v>5713</v>
      </c>
      <c r="H1843" s="954">
        <v>108.58500000000001</v>
      </c>
      <c r="I1843" s="954">
        <f>Tabla1[[#This Row],[PVP (SIN IVA)]]-(Tabla1[[#This Row],[PVP (SIN IVA)]]*0.4)</f>
        <v>65.15100000000001</v>
      </c>
      <c r="J1843" s="951" t="s">
        <v>6589</v>
      </c>
      <c r="K1843" s="951" t="s">
        <v>12875</v>
      </c>
      <c r="L1843" s="951" t="s">
        <v>12876</v>
      </c>
      <c r="M1843" s="955" t="s">
        <v>6554</v>
      </c>
    </row>
    <row r="1844" spans="1:13" ht="15" customHeight="1">
      <c r="A1844" s="948">
        <v>18099</v>
      </c>
      <c r="B1844" s="949">
        <v>3286341809916</v>
      </c>
      <c r="C1844" s="959"/>
      <c r="D1844" s="959"/>
      <c r="E1844" s="951"/>
      <c r="F1844" s="952" t="s">
        <v>12877</v>
      </c>
      <c r="G1844" s="953" t="s">
        <v>5713</v>
      </c>
      <c r="H1844" s="954">
        <v>151.58085</v>
      </c>
      <c r="I1844" s="954">
        <f>Tabla1[[#This Row],[PVP (SIN IVA)]]-(Tabla1[[#This Row],[PVP (SIN IVA)]]*0.4)</f>
        <v>90.948509999999999</v>
      </c>
      <c r="J1844" s="951" t="s">
        <v>5784</v>
      </c>
      <c r="K1844" s="951" t="str">
        <f>_xlfn.CONCAT(A1844,F1844,J1844,)</f>
        <v>18099Neumático Elephant Vanhawk 2 195/70 R15C 104R102RElephant</v>
      </c>
      <c r="L1844" s="951"/>
      <c r="M1844" s="955" t="s">
        <v>6554</v>
      </c>
    </row>
    <row r="1845" spans="1:13" ht="15" customHeight="1">
      <c r="A1845" s="948">
        <v>7722</v>
      </c>
      <c r="B1845" s="949">
        <v>3286340772211</v>
      </c>
      <c r="C1845" s="959"/>
      <c r="D1845" s="959"/>
      <c r="E1845" s="951"/>
      <c r="F1845" s="952" t="s">
        <v>12878</v>
      </c>
      <c r="G1845" s="953" t="s">
        <v>5713</v>
      </c>
      <c r="H1845" s="954">
        <v>109.15649999999999</v>
      </c>
      <c r="I1845" s="954">
        <f>Tabla1[[#This Row],[PVP (SIN IVA)]]-(Tabla1[[#This Row],[PVP (SIN IVA)]]*0.4)</f>
        <v>65.493899999999996</v>
      </c>
      <c r="J1845" s="951" t="s">
        <v>1936</v>
      </c>
      <c r="K1845" s="951" t="str">
        <f>_xlfn.CONCAT(A1845,F1845,J1845,)</f>
        <v>7722Neumático Mouse Firestonte Multihawk 2 175/65 R14 82TMouse</v>
      </c>
      <c r="L1845" s="951"/>
      <c r="M1845" s="955" t="s">
        <v>6554</v>
      </c>
    </row>
    <row r="1846" spans="1:13" ht="15" customHeight="1">
      <c r="A1846" s="948" t="s">
        <v>12879</v>
      </c>
      <c r="B1846" s="949">
        <v>8435596623616</v>
      </c>
      <c r="C1846" s="950" t="s">
        <v>3548</v>
      </c>
      <c r="D1846" s="950"/>
      <c r="E1846" s="951" t="s">
        <v>12880</v>
      </c>
      <c r="F1846" s="952" t="s">
        <v>12881</v>
      </c>
      <c r="G1846" s="953" t="s">
        <v>5713</v>
      </c>
      <c r="H1846" s="954">
        <v>69.425226757369614</v>
      </c>
      <c r="I1846" s="954">
        <f>Tabla1[[#This Row],[PVP (SIN IVA)]]-(Tabla1[[#This Row],[PVP (SIN IVA)]]*0.4)</f>
        <v>41.655136054421767</v>
      </c>
      <c r="J1846" s="951" t="s">
        <v>1938</v>
      </c>
      <c r="K1846" s="951" t="s">
        <v>12882</v>
      </c>
      <c r="L1846" s="951" t="s">
        <v>12883</v>
      </c>
      <c r="M1846" s="955" t="s">
        <v>6554</v>
      </c>
    </row>
    <row r="1847" spans="1:13" ht="15" customHeight="1">
      <c r="A1847" s="948" t="s">
        <v>12884</v>
      </c>
      <c r="B1847" s="949">
        <v>8435596625344</v>
      </c>
      <c r="C1847" s="950"/>
      <c r="D1847" s="950"/>
      <c r="E1847" s="951" t="s">
        <v>12885</v>
      </c>
      <c r="F1847" s="952" t="s">
        <v>12886</v>
      </c>
      <c r="G1847" s="953" t="s">
        <v>5713</v>
      </c>
      <c r="H1847" s="954">
        <v>79.611296027210898</v>
      </c>
      <c r="I1847" s="954">
        <f>Tabla1[[#This Row],[PVP (SIN IVA)]]-(Tabla1[[#This Row],[PVP (SIN IVA)]]*0.4)</f>
        <v>47.766777616326536</v>
      </c>
      <c r="J1847" s="951" t="s">
        <v>1938</v>
      </c>
      <c r="K1847" s="951" t="s">
        <v>12887</v>
      </c>
      <c r="L1847" s="951" t="s">
        <v>12888</v>
      </c>
      <c r="M1847" s="955" t="s">
        <v>6554</v>
      </c>
    </row>
    <row r="1848" spans="1:13" ht="15" customHeight="1">
      <c r="A1848" s="948" t="s">
        <v>12889</v>
      </c>
      <c r="B1848" s="949">
        <v>8435596612818</v>
      </c>
      <c r="C1848" s="950"/>
      <c r="D1848" s="950"/>
      <c r="E1848" s="951" t="s">
        <v>12890</v>
      </c>
      <c r="F1848" s="952" t="s">
        <v>12891</v>
      </c>
      <c r="G1848" s="953" t="s">
        <v>5713</v>
      </c>
      <c r="H1848" s="954">
        <v>13.335000000000001</v>
      </c>
      <c r="I1848" s="954">
        <f>Tabla1[[#This Row],[PVP (SIN IVA)]]-(Tabla1[[#This Row],[PVP (SIN IVA)]]*0.4)</f>
        <v>8.0010000000000012</v>
      </c>
      <c r="J1848" s="951" t="s">
        <v>1936</v>
      </c>
      <c r="K1848" s="951" t="s">
        <v>12892</v>
      </c>
      <c r="L1848" s="951" t="s">
        <v>12893</v>
      </c>
      <c r="M1848" s="955" t="s">
        <v>6554</v>
      </c>
    </row>
    <row r="1849" spans="1:13" ht="15" customHeight="1">
      <c r="A1849" s="948" t="s">
        <v>12894</v>
      </c>
      <c r="B1849" s="949">
        <v>8435596612801</v>
      </c>
      <c r="C1849" s="950"/>
      <c r="D1849" s="950"/>
      <c r="E1849" s="951" t="s">
        <v>12890</v>
      </c>
      <c r="F1849" s="952" t="s">
        <v>12891</v>
      </c>
      <c r="G1849" s="953" t="s">
        <v>5713</v>
      </c>
      <c r="H1849" s="954">
        <v>13.335000000000001</v>
      </c>
      <c r="I1849" s="954">
        <f>Tabla1[[#This Row],[PVP (SIN IVA)]]-(Tabla1[[#This Row],[PVP (SIN IVA)]]*0.4)</f>
        <v>8.0010000000000012</v>
      </c>
      <c r="J1849" s="951" t="s">
        <v>1936</v>
      </c>
      <c r="K1849" s="951" t="s">
        <v>12895</v>
      </c>
      <c r="L1849" s="951" t="s">
        <v>12896</v>
      </c>
      <c r="M1849" s="955" t="s">
        <v>6554</v>
      </c>
    </row>
    <row r="1850" spans="1:13" ht="15" customHeight="1">
      <c r="A1850" s="948" t="s">
        <v>12897</v>
      </c>
      <c r="B1850" s="949">
        <v>8435596612795</v>
      </c>
      <c r="C1850" s="950"/>
      <c r="D1850" s="950"/>
      <c r="E1850" s="951" t="s">
        <v>12898</v>
      </c>
      <c r="F1850" s="952" t="s">
        <v>12899</v>
      </c>
      <c r="G1850" s="953" t="s">
        <v>5713</v>
      </c>
      <c r="H1850" s="954">
        <v>13.335000000000001</v>
      </c>
      <c r="I1850" s="954">
        <f>Tabla1[[#This Row],[PVP (SIN IVA)]]-(Tabla1[[#This Row],[PVP (SIN IVA)]]*0.4)</f>
        <v>8.0010000000000012</v>
      </c>
      <c r="J1850" s="951" t="s">
        <v>1936</v>
      </c>
      <c r="K1850" s="951" t="s">
        <v>12900</v>
      </c>
      <c r="L1850" s="951" t="s">
        <v>12901</v>
      </c>
      <c r="M1850" s="955" t="s">
        <v>6554</v>
      </c>
    </row>
    <row r="1851" spans="1:13" ht="15" customHeight="1">
      <c r="A1851" s="948" t="s">
        <v>12902</v>
      </c>
      <c r="B1851" s="949">
        <v>8435596612788</v>
      </c>
      <c r="C1851" s="950"/>
      <c r="D1851" s="950"/>
      <c r="E1851" s="951" t="s">
        <v>12898</v>
      </c>
      <c r="F1851" s="952" t="s">
        <v>12899</v>
      </c>
      <c r="G1851" s="953" t="s">
        <v>5713</v>
      </c>
      <c r="H1851" s="954">
        <v>13.335000000000001</v>
      </c>
      <c r="I1851" s="954">
        <f>Tabla1[[#This Row],[PVP (SIN IVA)]]-(Tabla1[[#This Row],[PVP (SIN IVA)]]*0.4)</f>
        <v>8.0010000000000012</v>
      </c>
      <c r="J1851" s="951" t="s">
        <v>1936</v>
      </c>
      <c r="K1851" s="951" t="s">
        <v>12903</v>
      </c>
      <c r="L1851" s="951" t="s">
        <v>12904</v>
      </c>
      <c r="M1851" s="955" t="s">
        <v>6554</v>
      </c>
    </row>
    <row r="1852" spans="1:13" ht="15" customHeight="1">
      <c r="A1852" s="948" t="s">
        <v>12905</v>
      </c>
      <c r="B1852" s="949">
        <v>8435596612665</v>
      </c>
      <c r="C1852" s="950"/>
      <c r="D1852" s="950"/>
      <c r="E1852" s="951" t="s">
        <v>12906</v>
      </c>
      <c r="F1852" s="952" t="s">
        <v>12907</v>
      </c>
      <c r="G1852" s="953" t="s">
        <v>5713</v>
      </c>
      <c r="H1852" s="954">
        <v>15.24</v>
      </c>
      <c r="I1852" s="954">
        <f>Tabla1[[#This Row],[PVP (SIN IVA)]]-(Tabla1[[#This Row],[PVP (SIN IVA)]]*0.4)</f>
        <v>9.1440000000000001</v>
      </c>
      <c r="J1852" s="951" t="s">
        <v>1936</v>
      </c>
      <c r="K1852" s="951" t="s">
        <v>12908</v>
      </c>
      <c r="L1852" s="951" t="s">
        <v>12909</v>
      </c>
      <c r="M1852" s="955" t="s">
        <v>6554</v>
      </c>
    </row>
    <row r="1853" spans="1:13" ht="15" customHeight="1">
      <c r="A1853" s="948" t="s">
        <v>12910</v>
      </c>
      <c r="B1853" s="949">
        <v>8435596612658</v>
      </c>
      <c r="C1853" s="950"/>
      <c r="D1853" s="950"/>
      <c r="E1853" s="951" t="s">
        <v>12911</v>
      </c>
      <c r="F1853" s="952" t="s">
        <v>12912</v>
      </c>
      <c r="G1853" s="953" t="s">
        <v>5713</v>
      </c>
      <c r="H1853" s="954">
        <v>15.24</v>
      </c>
      <c r="I1853" s="954">
        <f>Tabla1[[#This Row],[PVP (SIN IVA)]]-(Tabla1[[#This Row],[PVP (SIN IVA)]]*0.4)</f>
        <v>9.1440000000000001</v>
      </c>
      <c r="J1853" s="951" t="s">
        <v>1936</v>
      </c>
      <c r="K1853" s="951" t="s">
        <v>12913</v>
      </c>
      <c r="L1853" s="951" t="s">
        <v>12914</v>
      </c>
      <c r="M1853" s="955" t="s">
        <v>6554</v>
      </c>
    </row>
    <row r="1854" spans="1:13" ht="15" customHeight="1">
      <c r="A1854" s="948" t="s">
        <v>12915</v>
      </c>
      <c r="B1854" s="949">
        <v>8435596612641</v>
      </c>
      <c r="C1854" s="950"/>
      <c r="D1854" s="950"/>
      <c r="E1854" s="951" t="s">
        <v>12916</v>
      </c>
      <c r="F1854" s="952" t="s">
        <v>12917</v>
      </c>
      <c r="G1854" s="953" t="s">
        <v>5713</v>
      </c>
      <c r="H1854" s="954">
        <v>15.24</v>
      </c>
      <c r="I1854" s="954">
        <f>Tabla1[[#This Row],[PVP (SIN IVA)]]-(Tabla1[[#This Row],[PVP (SIN IVA)]]*0.4)</f>
        <v>9.1440000000000001</v>
      </c>
      <c r="J1854" s="951" t="s">
        <v>1936</v>
      </c>
      <c r="K1854" s="951" t="s">
        <v>12918</v>
      </c>
      <c r="L1854" s="951" t="s">
        <v>12919</v>
      </c>
      <c r="M1854" s="955" t="s">
        <v>6554</v>
      </c>
    </row>
    <row r="1855" spans="1:13" ht="15" customHeight="1">
      <c r="A1855" s="948" t="s">
        <v>2440</v>
      </c>
      <c r="B1855" s="949">
        <v>8435596605131</v>
      </c>
      <c r="C1855" s="950"/>
      <c r="D1855" s="950"/>
      <c r="E1855" s="951" t="s">
        <v>2439</v>
      </c>
      <c r="F1855" s="952" t="s">
        <v>4188</v>
      </c>
      <c r="G1855" s="953" t="s">
        <v>5713</v>
      </c>
      <c r="H1855" s="954">
        <v>211.06737514637649</v>
      </c>
      <c r="I1855" s="954">
        <f>Tabla1[[#This Row],[PVP (SIN IVA)]]-(Tabla1[[#This Row],[PVP (SIN IVA)]]*0.4)</f>
        <v>126.64042508782589</v>
      </c>
      <c r="J1855" s="951" t="s">
        <v>6589</v>
      </c>
      <c r="K1855" s="951" t="s">
        <v>12920</v>
      </c>
      <c r="L1855" s="951" t="s">
        <v>12921</v>
      </c>
      <c r="M1855" s="955" t="s">
        <v>6554</v>
      </c>
    </row>
    <row r="1856" spans="1:13" ht="15" customHeight="1">
      <c r="A1856" s="948" t="s">
        <v>12922</v>
      </c>
      <c r="B1856" s="949">
        <v>8435596609030</v>
      </c>
      <c r="C1856" s="950"/>
      <c r="D1856" s="950"/>
      <c r="E1856" s="951" t="s">
        <v>12923</v>
      </c>
      <c r="F1856" s="952" t="s">
        <v>12924</v>
      </c>
      <c r="G1856" s="953" t="s">
        <v>5713</v>
      </c>
      <c r="H1856" s="954">
        <v>609.71984647912802</v>
      </c>
      <c r="I1856" s="954">
        <f>Tabla1[[#This Row],[PVP (SIN IVA)]]-(Tabla1[[#This Row],[PVP (SIN IVA)]]*0.4)</f>
        <v>365.8319078874768</v>
      </c>
      <c r="J1856" s="951" t="s">
        <v>1936</v>
      </c>
      <c r="K1856" s="951" t="s">
        <v>12925</v>
      </c>
      <c r="L1856" s="951" t="s">
        <v>12926</v>
      </c>
      <c r="M1856" s="955" t="s">
        <v>6554</v>
      </c>
    </row>
    <row r="1857" spans="1:13" ht="15" customHeight="1">
      <c r="A1857" s="957" t="s">
        <v>12927</v>
      </c>
      <c r="B1857" s="958" t="s">
        <v>12928</v>
      </c>
      <c r="C1857" s="959"/>
      <c r="D1857" s="959"/>
      <c r="E1857" s="951" t="s">
        <v>12929</v>
      </c>
      <c r="F1857" s="952" t="s">
        <v>12929</v>
      </c>
      <c r="G1857" s="953" t="s">
        <v>5712</v>
      </c>
      <c r="H1857" s="954">
        <v>15.843250000000001</v>
      </c>
      <c r="I1857" s="954">
        <f>Tabla1[[#This Row],[PVP (SIN IVA)]]-(Tabla1[[#This Row],[PVP (SIN IVA)]]*0.4)</f>
        <v>9.5059500000000003</v>
      </c>
      <c r="J1857" s="951" t="s">
        <v>6602</v>
      </c>
      <c r="K1857" s="951" t="str">
        <f>_xlfn.CONCAT(A1857,F1857,J1857,)</f>
        <v>5401180GD-Q0006-DYP.te Nombre AinoaT2</v>
      </c>
      <c r="L1857" s="951"/>
      <c r="M1857" s="955" t="s">
        <v>6554</v>
      </c>
    </row>
    <row r="1858" spans="1:13" ht="15" customHeight="1">
      <c r="A1858" s="961">
        <v>10511</v>
      </c>
      <c r="B1858" s="949"/>
      <c r="C1858" s="962"/>
      <c r="D1858" s="962"/>
      <c r="E1858" s="951"/>
      <c r="F1858" s="952" t="s">
        <v>12930</v>
      </c>
      <c r="G1858" s="953" t="s">
        <v>5713</v>
      </c>
      <c r="H1858" s="954">
        <v>14.001749999999999</v>
      </c>
      <c r="I1858" s="954">
        <f>Tabla1[[#This Row],[PVP (SIN IVA)]]-(Tabla1[[#This Row],[PVP (SIN IVA)]]*0.4)</f>
        <v>8.4010499999999997</v>
      </c>
      <c r="J1858" s="951" t="s">
        <v>6666</v>
      </c>
      <c r="K1858" s="951" t="str">
        <f>CONCATENATE(Precios!$A2045,Precios!$F2045,Precios!$J2045)</f>
        <v>1099090199021070Perno impermeableMouse</v>
      </c>
      <c r="L1858" s="951"/>
      <c r="M1858" s="955" t="s">
        <v>6554</v>
      </c>
    </row>
    <row r="1859" spans="1:13" ht="15" customHeight="1">
      <c r="A1859" s="948" t="s">
        <v>2679</v>
      </c>
      <c r="B1859" s="949">
        <v>8435596604042</v>
      </c>
      <c r="C1859" s="950"/>
      <c r="D1859" s="950"/>
      <c r="E1859" s="951" t="s">
        <v>2678</v>
      </c>
      <c r="F1859" s="952" t="s">
        <v>4865</v>
      </c>
      <c r="G1859" s="953" t="s">
        <v>5713</v>
      </c>
      <c r="H1859" s="954">
        <v>13.292853941680779</v>
      </c>
      <c r="I1859" s="954">
        <f>Tabla1[[#This Row],[PVP (SIN IVA)]]-(Tabla1[[#This Row],[PVP (SIN IVA)]]*0.4)</f>
        <v>7.9757123650084667</v>
      </c>
      <c r="J1859" s="951" t="s">
        <v>6589</v>
      </c>
      <c r="K1859" s="951" t="s">
        <v>12931</v>
      </c>
      <c r="L1859" s="951" t="s">
        <v>12932</v>
      </c>
      <c r="M1859" s="955" t="s">
        <v>6554</v>
      </c>
    </row>
    <row r="1860" spans="1:13" ht="15" customHeight="1">
      <c r="A1860" s="961" t="s">
        <v>6091</v>
      </c>
      <c r="B1860" s="964" t="s">
        <v>12933</v>
      </c>
      <c r="C1860" s="962" t="s">
        <v>2679</v>
      </c>
      <c r="D1860" s="959"/>
      <c r="E1860" s="951" t="s">
        <v>12934</v>
      </c>
      <c r="F1860" s="952" t="s">
        <v>12935</v>
      </c>
      <c r="G1860" s="953" t="s">
        <v>5713</v>
      </c>
      <c r="H1860" s="954">
        <v>0</v>
      </c>
      <c r="I1860" s="954">
        <f>Tabla1[[#This Row],[PVP (SIN IVA)]]-(Tabla1[[#This Row],[PVP (SIN IVA)]]*0.4)</f>
        <v>0</v>
      </c>
      <c r="J1860" s="951" t="s">
        <v>1933</v>
      </c>
      <c r="K1860" s="951" t="str">
        <f>_xlfn.CONCAT(A1860,F1860,J1860,)</f>
        <v>3421022-R1021Palanca de bloqueo de inclinación 2023Light/Mini</v>
      </c>
      <c r="L1860" s="951" t="str">
        <f>CONCATENATE(Precios!$A1048,Precios!$E1048)</f>
        <v xml:space="preserve">1001030405040010Fire Wall  </v>
      </c>
      <c r="M1860" s="955" t="s">
        <v>6554</v>
      </c>
    </row>
    <row r="1861" spans="1:13" ht="15" customHeight="1">
      <c r="A1861" s="986" t="s">
        <v>12936</v>
      </c>
      <c r="B1861" s="964" t="s">
        <v>12937</v>
      </c>
      <c r="C1861" s="959"/>
      <c r="D1861" s="959"/>
      <c r="E1861" s="951" t="s">
        <v>12938</v>
      </c>
      <c r="F1861" s="952" t="s">
        <v>12939</v>
      </c>
      <c r="G1861" s="953" t="s">
        <v>5713</v>
      </c>
      <c r="H1861" s="954">
        <v>21.082000000000001</v>
      </c>
      <c r="I1861" s="954">
        <f>Tabla1[[#This Row],[PVP (SIN IVA)]]-(Tabla1[[#This Row],[PVP (SIN IVA)]]*0.4)</f>
        <v>12.6492</v>
      </c>
      <c r="J1861" s="951" t="s">
        <v>1936</v>
      </c>
      <c r="K1861" s="951" t="str">
        <f>_xlfn.CONCAT(A1861,F1861,J1861,)</f>
        <v>1001020301190030 Palanca de Bloqueo de la batería de arranqueMouse</v>
      </c>
      <c r="L1861" s="951" t="str">
        <f>CONCATENATE(Precios!$A1773,Precios!$E1773)</f>
        <v>Q218B0825Hexagon socket head cap screw</v>
      </c>
      <c r="M1861" s="955" t="s">
        <v>6554</v>
      </c>
    </row>
    <row r="1862" spans="1:13" ht="15" customHeight="1">
      <c r="A1862" s="948" t="s">
        <v>2677</v>
      </c>
      <c r="B1862" s="949">
        <v>8435596604059</v>
      </c>
      <c r="C1862" s="950"/>
      <c r="D1862" s="950"/>
      <c r="E1862" s="951" t="s">
        <v>2676</v>
      </c>
      <c r="F1862" s="952" t="s">
        <v>4866</v>
      </c>
      <c r="G1862" s="953" t="s">
        <v>5713</v>
      </c>
      <c r="H1862" s="954">
        <v>13.292853941680779</v>
      </c>
      <c r="I1862" s="954">
        <f>Tabla1[[#This Row],[PVP (SIN IVA)]]-(Tabla1[[#This Row],[PVP (SIN IVA)]]*0.4)</f>
        <v>7.9757123650084667</v>
      </c>
      <c r="J1862" s="951" t="s">
        <v>6589</v>
      </c>
      <c r="K1862" s="951" t="s">
        <v>12940</v>
      </c>
      <c r="L1862" s="951" t="s">
        <v>12941</v>
      </c>
      <c r="M1862" s="955" t="s">
        <v>6554</v>
      </c>
    </row>
    <row r="1863" spans="1:13" ht="15" customHeight="1">
      <c r="A1863" s="948" t="s">
        <v>2728</v>
      </c>
      <c r="B1863" s="949">
        <v>8435596604257</v>
      </c>
      <c r="C1863" s="950"/>
      <c r="D1863" s="950"/>
      <c r="E1863" s="951" t="s">
        <v>4049</v>
      </c>
      <c r="F1863" s="952" t="s">
        <v>12942</v>
      </c>
      <c r="G1863" s="953" t="s">
        <v>5713</v>
      </c>
      <c r="H1863" s="954">
        <v>7.4129693079469607</v>
      </c>
      <c r="I1863" s="954">
        <f>Tabla1[[#This Row],[PVP (SIN IVA)]]-(Tabla1[[#This Row],[PVP (SIN IVA)]]*0.4)</f>
        <v>4.4477815847681761</v>
      </c>
      <c r="J1863" s="951" t="s">
        <v>6589</v>
      </c>
      <c r="K1863" s="951" t="s">
        <v>12943</v>
      </c>
      <c r="L1863" s="951" t="s">
        <v>12944</v>
      </c>
      <c r="M1863" s="955" t="s">
        <v>6554</v>
      </c>
    </row>
    <row r="1864" spans="1:13" ht="15" customHeight="1">
      <c r="A1864" s="948" t="s">
        <v>2733</v>
      </c>
      <c r="B1864" s="949">
        <v>8435596608163</v>
      </c>
      <c r="C1864" s="950"/>
      <c r="D1864" s="950"/>
      <c r="E1864" s="951" t="s">
        <v>4041</v>
      </c>
      <c r="F1864" s="952" t="s">
        <v>5173</v>
      </c>
      <c r="G1864" s="953" t="s">
        <v>5713</v>
      </c>
      <c r="H1864" s="954">
        <v>7.4129693079469607</v>
      </c>
      <c r="I1864" s="954">
        <f>Tabla1[[#This Row],[PVP (SIN IVA)]]-(Tabla1[[#This Row],[PVP (SIN IVA)]]*0.4)</f>
        <v>4.4477815847681761</v>
      </c>
      <c r="J1864" s="951" t="s">
        <v>6589</v>
      </c>
      <c r="K1864" s="951" t="s">
        <v>12945</v>
      </c>
      <c r="L1864" s="951" t="s">
        <v>12946</v>
      </c>
      <c r="M1864" s="955" t="s">
        <v>6554</v>
      </c>
    </row>
    <row r="1865" spans="1:13" ht="15" customHeight="1">
      <c r="A1865" s="961" t="s">
        <v>6092</v>
      </c>
      <c r="B1865" s="964" t="s">
        <v>12947</v>
      </c>
      <c r="C1865" s="962" t="s">
        <v>2677</v>
      </c>
      <c r="D1865" s="959"/>
      <c r="E1865" s="951" t="s">
        <v>12948</v>
      </c>
      <c r="F1865" s="952" t="s">
        <v>12949</v>
      </c>
      <c r="G1865" s="953" t="s">
        <v>5713</v>
      </c>
      <c r="H1865" s="954">
        <v>0</v>
      </c>
      <c r="I1865" s="954">
        <f>Tabla1[[#This Row],[PVP (SIN IVA)]]-(Tabla1[[#This Row],[PVP (SIN IVA)]]*0.4)</f>
        <v>0</v>
      </c>
      <c r="J1865" s="951" t="s">
        <v>1933</v>
      </c>
      <c r="K1865" s="951" t="str">
        <f>_xlfn.CONCAT(A1865,F1865,J1865,)</f>
        <v>3421023-R1021Palanca del freno de mano 2023Light/Mini</v>
      </c>
      <c r="L1865" s="951" t="str">
        <f>CONCATENATE(Precios!$A1049,Precios!$E1049)</f>
        <v xml:space="preserve">1001030405270033Fire Wall  </v>
      </c>
      <c r="M1865" s="955" t="s">
        <v>6554</v>
      </c>
    </row>
    <row r="1866" spans="1:13" ht="15" customHeight="1">
      <c r="A1866" s="948" t="s">
        <v>12950</v>
      </c>
      <c r="B1866" s="949">
        <v>8435596610388</v>
      </c>
      <c r="C1866" s="950"/>
      <c r="D1866" s="950"/>
      <c r="E1866" s="951" t="s">
        <v>12951</v>
      </c>
      <c r="F1866" s="952" t="s">
        <v>5338</v>
      </c>
      <c r="G1866" s="953" t="s">
        <v>5712</v>
      </c>
      <c r="H1866" s="954">
        <v>144.78000000000003</v>
      </c>
      <c r="I1866" s="954">
        <f>Tabla1[[#This Row],[PVP (SIN IVA)]]-(Tabla1[[#This Row],[PVP (SIN IVA)]]*0.4)</f>
        <v>86.868000000000023</v>
      </c>
      <c r="J1866" s="951" t="s">
        <v>1936</v>
      </c>
      <c r="K1866" s="951" t="s">
        <v>12952</v>
      </c>
      <c r="L1866" s="951" t="s">
        <v>12953</v>
      </c>
      <c r="M1866" s="955" t="s">
        <v>6554</v>
      </c>
    </row>
    <row r="1867" spans="1:13" ht="15" customHeight="1">
      <c r="A1867" s="948" t="s">
        <v>4532</v>
      </c>
      <c r="B1867" s="949">
        <v>8435596610401</v>
      </c>
      <c r="C1867" s="950"/>
      <c r="D1867" s="950"/>
      <c r="E1867" s="951" t="s">
        <v>12954</v>
      </c>
      <c r="F1867" s="952" t="s">
        <v>5348</v>
      </c>
      <c r="G1867" s="953" t="s">
        <v>5712</v>
      </c>
      <c r="H1867" s="954">
        <v>160.01950373397452</v>
      </c>
      <c r="I1867" s="954">
        <f>Tabla1[[#This Row],[PVP (SIN IVA)]]-(Tabla1[[#This Row],[PVP (SIN IVA)]]*0.4)</f>
        <v>96.011702240384707</v>
      </c>
      <c r="J1867" s="951" t="s">
        <v>1936</v>
      </c>
      <c r="K1867" s="951" t="s">
        <v>12955</v>
      </c>
      <c r="L1867" s="951" t="s">
        <v>12956</v>
      </c>
      <c r="M1867" s="955" t="s">
        <v>6554</v>
      </c>
    </row>
    <row r="1868" spans="1:13" ht="15" customHeight="1">
      <c r="A1868" s="948" t="s">
        <v>12957</v>
      </c>
      <c r="B1868" s="949">
        <v>8435596610395</v>
      </c>
      <c r="C1868" s="950"/>
      <c r="D1868" s="950"/>
      <c r="E1868" s="951" t="s">
        <v>12954</v>
      </c>
      <c r="F1868" s="952" t="s">
        <v>5348</v>
      </c>
      <c r="G1868" s="953" t="s">
        <v>5712</v>
      </c>
      <c r="H1868" s="954">
        <v>143.0274</v>
      </c>
      <c r="I1868" s="954">
        <f>Tabla1[[#This Row],[PVP (SIN IVA)]]-(Tabla1[[#This Row],[PVP (SIN IVA)]]*0.4)</f>
        <v>85.81644</v>
      </c>
      <c r="J1868" s="951" t="s">
        <v>1936</v>
      </c>
      <c r="K1868" s="951" t="s">
        <v>12958</v>
      </c>
      <c r="L1868" s="951" t="s">
        <v>12959</v>
      </c>
      <c r="M1868" s="955" t="s">
        <v>6554</v>
      </c>
    </row>
    <row r="1869" spans="1:13" ht="15" customHeight="1">
      <c r="A1869" s="957" t="s">
        <v>12960</v>
      </c>
      <c r="B1869" s="958" t="s">
        <v>12961</v>
      </c>
      <c r="C1869" s="959"/>
      <c r="D1869" s="959"/>
      <c r="E1869" s="951" t="s">
        <v>12962</v>
      </c>
      <c r="F1869" s="952" t="s">
        <v>12963</v>
      </c>
      <c r="G1869" s="953" t="s">
        <v>5712</v>
      </c>
      <c r="H1869" s="954">
        <v>108.68025</v>
      </c>
      <c r="I1869" s="954">
        <f>Tabla1[[#This Row],[PVP (SIN IVA)]]-(Tabla1[[#This Row],[PVP (SIN IVA)]]*0.4)</f>
        <v>65.208149999999989</v>
      </c>
      <c r="J1869" s="960" t="s">
        <v>6567</v>
      </c>
      <c r="K1869" s="951" t="str">
        <f>_xlfn.CONCAT(A1869,F1869,J1869,)</f>
        <v>8112010-Q0001Panel de control de CA (con cable)T1/T2</v>
      </c>
      <c r="L1869" s="951"/>
      <c r="M1869" s="955" t="s">
        <v>6554</v>
      </c>
    </row>
    <row r="1870" spans="1:13" ht="15" customHeight="1">
      <c r="A1870" s="948" t="s">
        <v>12964</v>
      </c>
      <c r="B1870" s="949">
        <v>8435596614256</v>
      </c>
      <c r="C1870" s="950"/>
      <c r="D1870" s="950"/>
      <c r="E1870" s="951" t="s">
        <v>12965</v>
      </c>
      <c r="F1870" s="952" t="s">
        <v>12966</v>
      </c>
      <c r="G1870" s="953" t="s">
        <v>5712</v>
      </c>
      <c r="H1870" s="954">
        <v>2.286</v>
      </c>
      <c r="I1870" s="954">
        <f>Tabla1[[#This Row],[PVP (SIN IVA)]]-(Tabla1[[#This Row],[PVP (SIN IVA)]]*0.4)</f>
        <v>1.3715999999999999</v>
      </c>
      <c r="J1870" s="951" t="s">
        <v>1936</v>
      </c>
      <c r="K1870" s="951" t="s">
        <v>12967</v>
      </c>
      <c r="L1870" s="951" t="s">
        <v>12968</v>
      </c>
      <c r="M1870" s="955" t="s">
        <v>6554</v>
      </c>
    </row>
    <row r="1871" spans="1:13" ht="15" customHeight="1">
      <c r="A1871" s="948" t="s">
        <v>12969</v>
      </c>
      <c r="B1871" s="949">
        <v>8435596614249</v>
      </c>
      <c r="C1871" s="950"/>
      <c r="D1871" s="950"/>
      <c r="E1871" s="951" t="s">
        <v>12970</v>
      </c>
      <c r="F1871" s="952" t="s">
        <v>12971</v>
      </c>
      <c r="G1871" s="953" t="s">
        <v>5712</v>
      </c>
      <c r="H1871" s="954">
        <v>2.286</v>
      </c>
      <c r="I1871" s="954">
        <f>Tabla1[[#This Row],[PVP (SIN IVA)]]-(Tabla1[[#This Row],[PVP (SIN IVA)]]*0.4)</f>
        <v>1.3715999999999999</v>
      </c>
      <c r="J1871" s="951" t="s">
        <v>1936</v>
      </c>
      <c r="K1871" s="951" t="s">
        <v>12972</v>
      </c>
      <c r="L1871" s="951" t="s">
        <v>12973</v>
      </c>
      <c r="M1871" s="955" t="s">
        <v>6554</v>
      </c>
    </row>
    <row r="1872" spans="1:13" ht="15" customHeight="1">
      <c r="A1872" s="948" t="s">
        <v>4551</v>
      </c>
      <c r="B1872" s="949">
        <v>8435596611682</v>
      </c>
      <c r="C1872" s="950"/>
      <c r="D1872" s="950"/>
      <c r="E1872" s="951" t="s">
        <v>12974</v>
      </c>
      <c r="F1872" s="952" t="s">
        <v>5327</v>
      </c>
      <c r="G1872" s="953" t="s">
        <v>5712</v>
      </c>
      <c r="H1872" s="954">
        <v>38.803673967300007</v>
      </c>
      <c r="I1872" s="954">
        <f>Tabla1[[#This Row],[PVP (SIN IVA)]]-(Tabla1[[#This Row],[PVP (SIN IVA)]]*0.4)</f>
        <v>23.282204380380001</v>
      </c>
      <c r="J1872" s="951" t="s">
        <v>1936</v>
      </c>
      <c r="K1872" s="951" t="s">
        <v>12975</v>
      </c>
      <c r="L1872" s="951" t="s">
        <v>12976</v>
      </c>
      <c r="M1872" s="955" t="s">
        <v>6554</v>
      </c>
    </row>
    <row r="1873" spans="1:13" ht="15" customHeight="1">
      <c r="A1873" s="948" t="s">
        <v>4550</v>
      </c>
      <c r="B1873" s="949">
        <v>8435596611675</v>
      </c>
      <c r="C1873" s="950"/>
      <c r="D1873" s="950"/>
      <c r="E1873" s="951" t="s">
        <v>12977</v>
      </c>
      <c r="F1873" s="952" t="s">
        <v>5328</v>
      </c>
      <c r="G1873" s="953" t="s">
        <v>5712</v>
      </c>
      <c r="H1873" s="954">
        <v>38.803673967300007</v>
      </c>
      <c r="I1873" s="954">
        <f>Tabla1[[#This Row],[PVP (SIN IVA)]]-(Tabla1[[#This Row],[PVP (SIN IVA)]]*0.4)</f>
        <v>23.282204380380001</v>
      </c>
      <c r="J1873" s="951" t="s">
        <v>1936</v>
      </c>
      <c r="K1873" s="951" t="s">
        <v>12978</v>
      </c>
      <c r="L1873" s="951" t="s">
        <v>12979</v>
      </c>
      <c r="M1873" s="955" t="s">
        <v>6554</v>
      </c>
    </row>
    <row r="1874" spans="1:13" ht="15" customHeight="1">
      <c r="A1874" s="948" t="s">
        <v>4251</v>
      </c>
      <c r="B1874" s="949">
        <v>8435596605575</v>
      </c>
      <c r="C1874" s="950"/>
      <c r="D1874" s="950"/>
      <c r="E1874" s="951" t="s">
        <v>4252</v>
      </c>
      <c r="F1874" s="952" t="s">
        <v>4253</v>
      </c>
      <c r="G1874" s="953" t="s">
        <v>5712</v>
      </c>
      <c r="H1874" s="954">
        <v>2.7740735427363337</v>
      </c>
      <c r="I1874" s="954">
        <f>Tabla1[[#This Row],[PVP (SIN IVA)]]-(Tabla1[[#This Row],[PVP (SIN IVA)]]*0.4)</f>
        <v>1.6644441256418001</v>
      </c>
      <c r="J1874" s="951" t="s">
        <v>6702</v>
      </c>
      <c r="K1874" s="951" t="s">
        <v>12980</v>
      </c>
      <c r="L1874" s="951" t="s">
        <v>12981</v>
      </c>
      <c r="M1874" s="955" t="s">
        <v>6554</v>
      </c>
    </row>
    <row r="1875" spans="1:13" ht="15" customHeight="1">
      <c r="A1875" s="957" t="s">
        <v>12982</v>
      </c>
      <c r="B1875" s="958" t="s">
        <v>12983</v>
      </c>
      <c r="C1875" s="959"/>
      <c r="D1875" s="959"/>
      <c r="E1875" s="951" t="s">
        <v>12984</v>
      </c>
      <c r="F1875" s="952" t="s">
        <v>12985</v>
      </c>
      <c r="G1875" s="953" t="s">
        <v>5712</v>
      </c>
      <c r="H1875" s="954">
        <v>0.79374999999999996</v>
      </c>
      <c r="I1875" s="954">
        <f>Tabla1[[#This Row],[PVP (SIN IVA)]]-(Tabla1[[#This Row],[PVP (SIN IVA)]]*0.4)</f>
        <v>0.47624999999999995</v>
      </c>
      <c r="J1875" s="960" t="s">
        <v>6567</v>
      </c>
      <c r="K1875" s="951" t="str">
        <f>_xlfn.CONCAT(A1875,F1875,J1875,)</f>
        <v>5701515-Q0001-DYPanel de hebilla de techo (electroforizado)T1/T2</v>
      </c>
      <c r="L1875" s="951"/>
      <c r="M1875" s="955" t="s">
        <v>6554</v>
      </c>
    </row>
    <row r="1876" spans="1:13" ht="15" customHeight="1">
      <c r="A1876" s="948" t="s">
        <v>2297</v>
      </c>
      <c r="B1876" s="949">
        <v>8435596606046</v>
      </c>
      <c r="C1876" s="950"/>
      <c r="D1876" s="950"/>
      <c r="E1876" s="951" t="s">
        <v>2296</v>
      </c>
      <c r="F1876" s="952" t="s">
        <v>4303</v>
      </c>
      <c r="G1876" s="953" t="s">
        <v>5712</v>
      </c>
      <c r="H1876" s="954">
        <v>21.526499999999999</v>
      </c>
      <c r="I1876" s="954">
        <f>Tabla1[[#This Row],[PVP (SIN IVA)]]-(Tabla1[[#This Row],[PVP (SIN IVA)]]*0.4)</f>
        <v>12.915899999999999</v>
      </c>
      <c r="J1876" s="951" t="s">
        <v>6589</v>
      </c>
      <c r="K1876" s="951" t="s">
        <v>12986</v>
      </c>
      <c r="L1876" s="951" t="s">
        <v>12987</v>
      </c>
      <c r="M1876" s="955" t="s">
        <v>6554</v>
      </c>
    </row>
    <row r="1877" spans="1:13" ht="15" customHeight="1">
      <c r="A1877" s="948" t="s">
        <v>4523</v>
      </c>
      <c r="B1877" s="949">
        <v>8435596612580</v>
      </c>
      <c r="C1877" s="950"/>
      <c r="D1877" s="950"/>
      <c r="E1877" s="951" t="s">
        <v>12988</v>
      </c>
      <c r="F1877" s="952" t="s">
        <v>12989</v>
      </c>
      <c r="G1877" s="953" t="s">
        <v>5712</v>
      </c>
      <c r="H1877" s="954">
        <v>15.977983398300001</v>
      </c>
      <c r="I1877" s="954">
        <f>Tabla1[[#This Row],[PVP (SIN IVA)]]-(Tabla1[[#This Row],[PVP (SIN IVA)]]*0.4)</f>
        <v>9.5867900389800003</v>
      </c>
      <c r="J1877" s="951" t="s">
        <v>1936</v>
      </c>
      <c r="K1877" s="951" t="s">
        <v>12990</v>
      </c>
      <c r="L1877" s="951" t="s">
        <v>12991</v>
      </c>
      <c r="M1877" s="955" t="s">
        <v>6554</v>
      </c>
    </row>
    <row r="1878" spans="1:13" ht="15" customHeight="1">
      <c r="A1878" s="948" t="s">
        <v>4533</v>
      </c>
      <c r="B1878" s="949">
        <v>8435596613280</v>
      </c>
      <c r="C1878" s="950"/>
      <c r="D1878" s="950"/>
      <c r="E1878" s="951" t="s">
        <v>12992</v>
      </c>
      <c r="F1878" s="952" t="s">
        <v>12993</v>
      </c>
      <c r="G1878" s="953" t="s">
        <v>5712</v>
      </c>
      <c r="H1878" s="954">
        <v>22.118094161361</v>
      </c>
      <c r="I1878" s="954">
        <f>Tabla1[[#This Row],[PVP (SIN IVA)]]-(Tabla1[[#This Row],[PVP (SIN IVA)]]*0.4)</f>
        <v>13.270856496816601</v>
      </c>
      <c r="J1878" s="951" t="s">
        <v>1936</v>
      </c>
      <c r="K1878" s="951" t="s">
        <v>12994</v>
      </c>
      <c r="L1878" s="951" t="s">
        <v>12995</v>
      </c>
      <c r="M1878" s="955" t="s">
        <v>6554</v>
      </c>
    </row>
    <row r="1879" spans="1:13" ht="15" customHeight="1">
      <c r="A1879" s="948" t="s">
        <v>2577</v>
      </c>
      <c r="B1879" s="949">
        <v>8435596605643</v>
      </c>
      <c r="C1879" s="950"/>
      <c r="D1879" s="950"/>
      <c r="E1879" s="951" t="s">
        <v>2576</v>
      </c>
      <c r="F1879" s="952" t="s">
        <v>4901</v>
      </c>
      <c r="G1879" s="953" t="s">
        <v>5712</v>
      </c>
      <c r="H1879" s="954">
        <v>9.5884999999999998</v>
      </c>
      <c r="I1879" s="954">
        <f>Tabla1[[#This Row],[PVP (SIN IVA)]]-(Tabla1[[#This Row],[PVP (SIN IVA)]]*0.4)</f>
        <v>5.7530999999999999</v>
      </c>
      <c r="J1879" s="951" t="s">
        <v>6589</v>
      </c>
      <c r="K1879" s="951" t="s">
        <v>12996</v>
      </c>
      <c r="L1879" s="951" t="s">
        <v>12997</v>
      </c>
      <c r="M1879" s="955" t="s">
        <v>6554</v>
      </c>
    </row>
    <row r="1880" spans="1:13" ht="15" customHeight="1">
      <c r="A1880" s="948" t="s">
        <v>2268</v>
      </c>
      <c r="B1880" s="949">
        <v>8435596606169</v>
      </c>
      <c r="C1880" s="950"/>
      <c r="D1880" s="950"/>
      <c r="E1880" s="951" t="s">
        <v>2267</v>
      </c>
      <c r="F1880" s="952" t="s">
        <v>5003</v>
      </c>
      <c r="G1880" s="953" t="s">
        <v>5712</v>
      </c>
      <c r="H1880" s="954">
        <v>17.62125</v>
      </c>
      <c r="I1880" s="954">
        <f>Tabla1[[#This Row],[PVP (SIN IVA)]]-(Tabla1[[#This Row],[PVP (SIN IVA)]]*0.4)</f>
        <v>10.572749999999999</v>
      </c>
      <c r="J1880" s="951" t="s">
        <v>6589</v>
      </c>
      <c r="K1880" s="951" t="s">
        <v>12998</v>
      </c>
      <c r="L1880" s="951" t="s">
        <v>12999</v>
      </c>
      <c r="M1880" s="955" t="s">
        <v>6554</v>
      </c>
    </row>
    <row r="1881" spans="1:13" ht="15" customHeight="1">
      <c r="A1881" s="948" t="s">
        <v>2227</v>
      </c>
      <c r="B1881" s="949">
        <v>8435596606312</v>
      </c>
      <c r="C1881" s="950"/>
      <c r="D1881" s="950"/>
      <c r="E1881" s="951" t="s">
        <v>2226</v>
      </c>
      <c r="F1881" s="952" t="s">
        <v>5016</v>
      </c>
      <c r="G1881" s="953" t="s">
        <v>5712</v>
      </c>
      <c r="H1881" s="954">
        <v>36.957000000000008</v>
      </c>
      <c r="I1881" s="954">
        <f>Tabla1[[#This Row],[PVP (SIN IVA)]]-(Tabla1[[#This Row],[PVP (SIN IVA)]]*0.4)</f>
        <v>22.174200000000006</v>
      </c>
      <c r="J1881" s="951" t="s">
        <v>6589</v>
      </c>
      <c r="K1881" s="951" t="s">
        <v>13000</v>
      </c>
      <c r="L1881" s="951" t="s">
        <v>13001</v>
      </c>
      <c r="M1881" s="955" t="s">
        <v>6554</v>
      </c>
    </row>
    <row r="1882" spans="1:13" ht="15" customHeight="1">
      <c r="A1882" s="948" t="s">
        <v>2230</v>
      </c>
      <c r="B1882" s="949">
        <v>8435596606305</v>
      </c>
      <c r="C1882" s="950"/>
      <c r="D1882" s="950"/>
      <c r="E1882" s="951" t="s">
        <v>2229</v>
      </c>
      <c r="F1882" s="952" t="s">
        <v>5015</v>
      </c>
      <c r="G1882" s="953" t="s">
        <v>5712</v>
      </c>
      <c r="H1882" s="954">
        <v>36.957000000000008</v>
      </c>
      <c r="I1882" s="954">
        <f>Tabla1[[#This Row],[PVP (SIN IVA)]]-(Tabla1[[#This Row],[PVP (SIN IVA)]]*0.4)</f>
        <v>22.174200000000006</v>
      </c>
      <c r="J1882" s="951" t="s">
        <v>6589</v>
      </c>
      <c r="K1882" s="951" t="s">
        <v>13002</v>
      </c>
      <c r="L1882" s="951" t="s">
        <v>13003</v>
      </c>
      <c r="M1882" s="955" t="s">
        <v>6554</v>
      </c>
    </row>
    <row r="1883" spans="1:13" ht="15" customHeight="1">
      <c r="A1883" s="948" t="s">
        <v>2960</v>
      </c>
      <c r="B1883" s="949">
        <v>8435596628376</v>
      </c>
      <c r="C1883" s="950"/>
      <c r="D1883" s="950"/>
      <c r="E1883" s="951" t="s">
        <v>13004</v>
      </c>
      <c r="F1883" s="952" t="s">
        <v>5015</v>
      </c>
      <c r="G1883" s="953" t="s">
        <v>5712</v>
      </c>
      <c r="H1883" s="954">
        <v>21.114339824492912</v>
      </c>
      <c r="I1883" s="954">
        <f>Tabla1[[#This Row],[PVP (SIN IVA)]]-(Tabla1[[#This Row],[PVP (SIN IVA)]]*0.4)</f>
        <v>12.668603894695748</v>
      </c>
      <c r="J1883" s="951" t="s">
        <v>1935</v>
      </c>
      <c r="K1883" s="951" t="s">
        <v>13005</v>
      </c>
      <c r="L1883" s="951" t="s">
        <v>13006</v>
      </c>
      <c r="M1883" s="955" t="s">
        <v>6554</v>
      </c>
    </row>
    <row r="1884" spans="1:13" ht="15" customHeight="1">
      <c r="A1884" s="957" t="s">
        <v>13007</v>
      </c>
      <c r="B1884" s="958" t="s">
        <v>13008</v>
      </c>
      <c r="C1884" s="959"/>
      <c r="D1884" s="959"/>
      <c r="E1884" s="951" t="s">
        <v>13009</v>
      </c>
      <c r="F1884" s="952" t="s">
        <v>13010</v>
      </c>
      <c r="G1884" s="953" t="s">
        <v>5712</v>
      </c>
      <c r="H1884" s="954">
        <v>5.6197499999999998</v>
      </c>
      <c r="I1884" s="954">
        <f>Tabla1[[#This Row],[PVP (SIN IVA)]]-(Tabla1[[#This Row],[PVP (SIN IVA)]]*0.4)</f>
        <v>3.3718499999999998</v>
      </c>
      <c r="J1884" s="960" t="s">
        <v>6567</v>
      </c>
      <c r="K1884" s="951" t="str">
        <f t="shared" ref="K1884:K1890" si="17">_xlfn.CONCAT(A1884,F1884,J1884,)</f>
        <v>6702101-Q0001Panel de puerta correderaT1/T2</v>
      </c>
      <c r="L1884" s="951"/>
      <c r="M1884" s="955" t="s">
        <v>6554</v>
      </c>
    </row>
    <row r="1885" spans="1:13" ht="15" customHeight="1">
      <c r="A1885" s="957" t="s">
        <v>13011</v>
      </c>
      <c r="B1885" s="958" t="s">
        <v>13012</v>
      </c>
      <c r="C1885" s="959"/>
      <c r="D1885" s="959"/>
      <c r="E1885" s="951" t="s">
        <v>13013</v>
      </c>
      <c r="F1885" s="952" t="s">
        <v>13014</v>
      </c>
      <c r="G1885" s="953" t="s">
        <v>5712</v>
      </c>
      <c r="H1885" s="954">
        <v>2.3812500000000001</v>
      </c>
      <c r="I1885" s="954">
        <f>Tabla1[[#This Row],[PVP (SIN IVA)]]-(Tabla1[[#This Row],[PVP (SIN IVA)]]*0.4)</f>
        <v>1.42875</v>
      </c>
      <c r="J1885" s="960" t="s">
        <v>6567</v>
      </c>
      <c r="K1885" s="951" t="str">
        <f t="shared" si="17"/>
        <v>5602102-Q0001Panel de puerta trasera de carrocería derechaT1/T2</v>
      </c>
      <c r="L1885" s="951"/>
      <c r="M1885" s="955" t="s">
        <v>6554</v>
      </c>
    </row>
    <row r="1886" spans="1:13" ht="15" customHeight="1">
      <c r="A1886" s="957" t="s">
        <v>13015</v>
      </c>
      <c r="B1886" s="958" t="s">
        <v>13016</v>
      </c>
      <c r="C1886" s="959"/>
      <c r="D1886" s="959"/>
      <c r="E1886" s="951" t="s">
        <v>13017</v>
      </c>
      <c r="F1886" s="952" t="s">
        <v>13018</v>
      </c>
      <c r="G1886" s="953" t="s">
        <v>5712</v>
      </c>
      <c r="H1886" s="954">
        <v>2.3812500000000001</v>
      </c>
      <c r="I1886" s="954">
        <f>Tabla1[[#This Row],[PVP (SIN IVA)]]-(Tabla1[[#This Row],[PVP (SIN IVA)]]*0.4)</f>
        <v>1.42875</v>
      </c>
      <c r="J1886" s="960" t="s">
        <v>6567</v>
      </c>
      <c r="K1886" s="951" t="str">
        <f t="shared" si="17"/>
        <v>5602101-Q0001Panel de puerta trasera de carrocería izquierdaT1/T2</v>
      </c>
      <c r="L1886" s="951"/>
      <c r="M1886" s="955" t="s">
        <v>6554</v>
      </c>
    </row>
    <row r="1887" spans="1:13" ht="15" customHeight="1">
      <c r="A1887" s="957" t="s">
        <v>13019</v>
      </c>
      <c r="B1887" s="958" t="s">
        <v>13020</v>
      </c>
      <c r="C1887" s="959"/>
      <c r="D1887" s="959"/>
      <c r="E1887" s="951" t="s">
        <v>13021</v>
      </c>
      <c r="F1887" s="952" t="s">
        <v>13022</v>
      </c>
      <c r="G1887" s="953" t="s">
        <v>5712</v>
      </c>
      <c r="H1887" s="954">
        <v>15.875</v>
      </c>
      <c r="I1887" s="954">
        <f>Tabla1[[#This Row],[PVP (SIN IVA)]]-(Tabla1[[#This Row],[PVP (SIN IVA)]]*0.4)</f>
        <v>9.5249999999999986</v>
      </c>
      <c r="J1887" s="960" t="s">
        <v>6567</v>
      </c>
      <c r="K1887" s="951" t="str">
        <f t="shared" si="17"/>
        <v>5402105-Q0001Panel de umbral de puerta corredera izquierdaT1/T2</v>
      </c>
      <c r="L1887" s="951"/>
      <c r="M1887" s="955" t="s">
        <v>6554</v>
      </c>
    </row>
    <row r="1888" spans="1:13" ht="15" customHeight="1">
      <c r="A1888" s="957" t="s">
        <v>13023</v>
      </c>
      <c r="B1888" s="958" t="s">
        <v>13024</v>
      </c>
      <c r="C1888" s="959"/>
      <c r="D1888" s="959"/>
      <c r="E1888" s="951" t="s">
        <v>13025</v>
      </c>
      <c r="F1888" s="952" t="s">
        <v>13026</v>
      </c>
      <c r="G1888" s="953" t="s">
        <v>5712</v>
      </c>
      <c r="H1888" s="954">
        <v>6.1912499999999993</v>
      </c>
      <c r="I1888" s="954">
        <f>Tabla1[[#This Row],[PVP (SIN IVA)]]-(Tabla1[[#This Row],[PVP (SIN IVA)]]*0.4)</f>
        <v>3.7147499999999996</v>
      </c>
      <c r="J1888" s="951" t="s">
        <v>6602</v>
      </c>
      <c r="K1888" s="951" t="str">
        <f t="shared" si="17"/>
        <v>5402201-Q0006Panel decorativo central del compartimento de carga derechoT2</v>
      </c>
      <c r="L1888" s="951"/>
      <c r="M1888" s="955" t="s">
        <v>6554</v>
      </c>
    </row>
    <row r="1889" spans="1:13" ht="15" customHeight="1">
      <c r="A1889" s="957" t="s">
        <v>13027</v>
      </c>
      <c r="B1889" s="958" t="s">
        <v>13028</v>
      </c>
      <c r="C1889" s="959"/>
      <c r="D1889" s="959"/>
      <c r="E1889" s="951" t="s">
        <v>13029</v>
      </c>
      <c r="F1889" s="952" t="s">
        <v>13030</v>
      </c>
      <c r="G1889" s="953" t="s">
        <v>5712</v>
      </c>
      <c r="H1889" s="954">
        <v>10.541</v>
      </c>
      <c r="I1889" s="954">
        <f>Tabla1[[#This Row],[PVP (SIN IVA)]]-(Tabla1[[#This Row],[PVP (SIN IVA)]]*0.4)</f>
        <v>6.3246000000000002</v>
      </c>
      <c r="J1889" s="951" t="s">
        <v>6602</v>
      </c>
      <c r="K1889" s="951" t="str">
        <f t="shared" si="17"/>
        <v>5402111-Q0006Panel decorativo central del compartimento de carga izquierdo.T2</v>
      </c>
      <c r="L1889" s="951"/>
      <c r="M1889" s="955" t="s">
        <v>6554</v>
      </c>
    </row>
    <row r="1890" spans="1:13" ht="15" customHeight="1">
      <c r="A1890" s="957" t="s">
        <v>13031</v>
      </c>
      <c r="B1890" s="958" t="s">
        <v>13032</v>
      </c>
      <c r="C1890" s="959"/>
      <c r="D1890" s="959"/>
      <c r="E1890" s="951" t="s">
        <v>13033</v>
      </c>
      <c r="F1890" s="952" t="s">
        <v>13034</v>
      </c>
      <c r="G1890" s="953" t="s">
        <v>5712</v>
      </c>
      <c r="H1890" s="954">
        <v>10.541</v>
      </c>
      <c r="I1890" s="954">
        <f>Tabla1[[#This Row],[PVP (SIN IVA)]]-(Tabla1[[#This Row],[PVP (SIN IVA)]]*0.4)</f>
        <v>6.3246000000000002</v>
      </c>
      <c r="J1890" s="960" t="s">
        <v>6629</v>
      </c>
      <c r="K1890" s="951" t="str">
        <f t="shared" si="17"/>
        <v>5402111-Q0001Panel decorativo central en el lado izquierdo de la cabinaT1</v>
      </c>
      <c r="L1890" s="951"/>
      <c r="M1890" s="955" t="s">
        <v>6554</v>
      </c>
    </row>
    <row r="1891" spans="1:13" ht="15" customHeight="1">
      <c r="A1891" s="948" t="s">
        <v>4154</v>
      </c>
      <c r="B1891" s="949">
        <v>8435596605001</v>
      </c>
      <c r="C1891" s="950"/>
      <c r="D1891" s="950"/>
      <c r="E1891" s="951" t="s">
        <v>4155</v>
      </c>
      <c r="F1891" s="952" t="s">
        <v>4156</v>
      </c>
      <c r="G1891" s="953" t="s">
        <v>5712</v>
      </c>
      <c r="H1891" s="954">
        <v>43.151615826034401</v>
      </c>
      <c r="I1891" s="954">
        <f>Tabla1[[#This Row],[PVP (SIN IVA)]]-(Tabla1[[#This Row],[PVP (SIN IVA)]]*0.4)</f>
        <v>25.890969495620642</v>
      </c>
      <c r="J1891" s="951" t="s">
        <v>6702</v>
      </c>
      <c r="K1891" s="951" t="s">
        <v>13035</v>
      </c>
      <c r="L1891" s="951" t="s">
        <v>13036</v>
      </c>
      <c r="M1891" s="955" t="s">
        <v>6554</v>
      </c>
    </row>
    <row r="1892" spans="1:13" ht="15" customHeight="1">
      <c r="A1892" s="957" t="s">
        <v>13037</v>
      </c>
      <c r="B1892" s="958" t="s">
        <v>13038</v>
      </c>
      <c r="C1892" s="959"/>
      <c r="D1892" s="959"/>
      <c r="E1892" s="951" t="s">
        <v>13039</v>
      </c>
      <c r="F1892" s="952" t="s">
        <v>13040</v>
      </c>
      <c r="G1892" s="953" t="s">
        <v>5712</v>
      </c>
      <c r="H1892" s="954">
        <v>7.2707500000000005</v>
      </c>
      <c r="I1892" s="954">
        <f>Tabla1[[#This Row],[PVP (SIN IVA)]]-(Tabla1[[#This Row],[PVP (SIN IVA)]]*0.4)</f>
        <v>4.3624499999999999</v>
      </c>
      <c r="J1892" s="960" t="s">
        <v>6629</v>
      </c>
      <c r="K1892" s="951" t="str">
        <f>_xlfn.CONCAT(A1892,F1892,J1892,)</f>
        <v>6302102A1-Q0001Panel decorativo del portón trasero derechoT1</v>
      </c>
      <c r="L1892" s="951"/>
      <c r="M1892" s="955" t="s">
        <v>6554</v>
      </c>
    </row>
    <row r="1893" spans="1:13" ht="15" customHeight="1">
      <c r="A1893" s="957" t="s">
        <v>13041</v>
      </c>
      <c r="B1893" s="958" t="s">
        <v>13042</v>
      </c>
      <c r="C1893" s="959"/>
      <c r="D1893" s="959"/>
      <c r="E1893" s="951" t="s">
        <v>13043</v>
      </c>
      <c r="F1893" s="952" t="s">
        <v>13044</v>
      </c>
      <c r="G1893" s="953" t="s">
        <v>5712</v>
      </c>
      <c r="H1893" s="954">
        <v>5.6197499999999998</v>
      </c>
      <c r="I1893" s="954">
        <f>Tabla1[[#This Row],[PVP (SIN IVA)]]-(Tabla1[[#This Row],[PVP (SIN IVA)]]*0.4)</f>
        <v>3.3718499999999998</v>
      </c>
      <c r="J1893" s="960" t="s">
        <v>6567</v>
      </c>
      <c r="K1893" s="951" t="str">
        <f>_xlfn.CONCAT(A1893,F1893,J1893,)</f>
        <v>6302101-Q0001Panel decorativo del portón trasero izquierdoT1/T2</v>
      </c>
      <c r="L1893" s="951"/>
      <c r="M1893" s="955" t="s">
        <v>6554</v>
      </c>
    </row>
    <row r="1894" spans="1:13" ht="15" customHeight="1">
      <c r="A1894" s="948" t="s">
        <v>4467</v>
      </c>
      <c r="B1894" s="949">
        <v>8435596611767</v>
      </c>
      <c r="C1894" s="950"/>
      <c r="D1894" s="950"/>
      <c r="E1894" s="951" t="s">
        <v>13045</v>
      </c>
      <c r="F1894" s="952" t="s">
        <v>13046</v>
      </c>
      <c r="G1894" s="953" t="s">
        <v>5712</v>
      </c>
      <c r="H1894" s="954">
        <v>17.119267926749998</v>
      </c>
      <c r="I1894" s="954">
        <f>Tabla1[[#This Row],[PVP (SIN IVA)]]-(Tabla1[[#This Row],[PVP (SIN IVA)]]*0.4)</f>
        <v>10.271560756049999</v>
      </c>
      <c r="J1894" s="951" t="s">
        <v>1936</v>
      </c>
      <c r="K1894" s="951" t="s">
        <v>13047</v>
      </c>
      <c r="L1894" s="951" t="s">
        <v>13048</v>
      </c>
      <c r="M1894" s="955" t="s">
        <v>6554</v>
      </c>
    </row>
    <row r="1895" spans="1:13" ht="15" customHeight="1">
      <c r="A1895" s="948" t="s">
        <v>4473</v>
      </c>
      <c r="B1895" s="949">
        <v>8435596611750</v>
      </c>
      <c r="C1895" s="950"/>
      <c r="D1895" s="950"/>
      <c r="E1895" s="951" t="s">
        <v>13049</v>
      </c>
      <c r="F1895" s="952" t="s">
        <v>13050</v>
      </c>
      <c r="G1895" s="953" t="s">
        <v>5712</v>
      </c>
      <c r="H1895" s="954">
        <v>17.119267926749998</v>
      </c>
      <c r="I1895" s="954">
        <f>Tabla1[[#This Row],[PVP (SIN IVA)]]-(Tabla1[[#This Row],[PVP (SIN IVA)]]*0.4)</f>
        <v>10.271560756049999</v>
      </c>
      <c r="J1895" s="951" t="s">
        <v>1936</v>
      </c>
      <c r="K1895" s="951" t="s">
        <v>13051</v>
      </c>
      <c r="L1895" s="951" t="s">
        <v>13052</v>
      </c>
      <c r="M1895" s="955" t="s">
        <v>6554</v>
      </c>
    </row>
    <row r="1896" spans="1:13" ht="15" customHeight="1">
      <c r="A1896" s="957" t="s">
        <v>13053</v>
      </c>
      <c r="B1896" s="958" t="s">
        <v>13054</v>
      </c>
      <c r="C1896" s="959"/>
      <c r="D1896" s="959"/>
      <c r="E1896" s="951" t="s">
        <v>13055</v>
      </c>
      <c r="F1896" s="952" t="s">
        <v>13056</v>
      </c>
      <c r="G1896" s="953" t="s">
        <v>5712</v>
      </c>
      <c r="H1896" s="954">
        <v>11.2395</v>
      </c>
      <c r="I1896" s="954">
        <f>Tabla1[[#This Row],[PVP (SIN IVA)]]-(Tabla1[[#This Row],[PVP (SIN IVA)]]*0.4)</f>
        <v>6.7436999999999996</v>
      </c>
      <c r="J1896" s="951" t="s">
        <v>6602</v>
      </c>
      <c r="K1896" s="951" t="str">
        <f t="shared" ref="K1896:K1907" si="18">_xlfn.CONCAT(A1896,F1896,J1896,)</f>
        <v>5402113-Q0006Panel decorativo delantero del compartimento de carga izquierdo.T2</v>
      </c>
      <c r="L1896" s="951"/>
      <c r="M1896" s="955" t="s">
        <v>6554</v>
      </c>
    </row>
    <row r="1897" spans="1:13" ht="15" customHeight="1">
      <c r="A1897" s="957" t="s">
        <v>13057</v>
      </c>
      <c r="B1897" s="958" t="s">
        <v>13058</v>
      </c>
      <c r="C1897" s="959"/>
      <c r="D1897" s="959"/>
      <c r="E1897" s="951" t="s">
        <v>13059</v>
      </c>
      <c r="F1897" s="952" t="s">
        <v>13060</v>
      </c>
      <c r="G1897" s="953" t="s">
        <v>5712</v>
      </c>
      <c r="H1897" s="954">
        <v>5.9055</v>
      </c>
      <c r="I1897" s="954">
        <f>Tabla1[[#This Row],[PVP (SIN IVA)]]-(Tabla1[[#This Row],[PVP (SIN IVA)]]*0.4)</f>
        <v>3.5432999999999999</v>
      </c>
      <c r="J1897" s="951" t="s">
        <v>6602</v>
      </c>
      <c r="K1897" s="951" t="str">
        <f t="shared" si="18"/>
        <v>5402202-Q0006Panel decorativo trasero del compartimento de carga derechoT2</v>
      </c>
      <c r="L1897" s="951"/>
      <c r="M1897" s="955" t="s">
        <v>6554</v>
      </c>
    </row>
    <row r="1898" spans="1:13" ht="15" customHeight="1">
      <c r="A1898" s="957" t="s">
        <v>13061</v>
      </c>
      <c r="B1898" s="958" t="s">
        <v>13062</v>
      </c>
      <c r="C1898" s="959"/>
      <c r="D1898" s="959"/>
      <c r="E1898" s="951" t="s">
        <v>13063</v>
      </c>
      <c r="F1898" s="952" t="s">
        <v>13064</v>
      </c>
      <c r="G1898" s="953" t="s">
        <v>5712</v>
      </c>
      <c r="H1898" s="954">
        <v>12.509499999999999</v>
      </c>
      <c r="I1898" s="954">
        <f>Tabla1[[#This Row],[PVP (SIN IVA)]]-(Tabla1[[#This Row],[PVP (SIN IVA)]]*0.4)</f>
        <v>7.5056999999999992</v>
      </c>
      <c r="J1898" s="951" t="s">
        <v>6602</v>
      </c>
      <c r="K1898" s="951" t="str">
        <f t="shared" si="18"/>
        <v>5402112-Q0006Panel decorativo trasero del compartimento de carga izquierdo.T2</v>
      </c>
      <c r="L1898" s="951"/>
      <c r="M1898" s="955" t="s">
        <v>6554</v>
      </c>
    </row>
    <row r="1899" spans="1:13" ht="15" customHeight="1">
      <c r="A1899" s="957" t="s">
        <v>13065</v>
      </c>
      <c r="B1899" s="958" t="s">
        <v>13066</v>
      </c>
      <c r="C1899" s="959"/>
      <c r="D1899" s="959"/>
      <c r="E1899" s="951" t="s">
        <v>13067</v>
      </c>
      <c r="F1899" s="952" t="s">
        <v>13068</v>
      </c>
      <c r="G1899" s="953" t="s">
        <v>5712</v>
      </c>
      <c r="H1899" s="954">
        <v>5.9055</v>
      </c>
      <c r="I1899" s="954">
        <f>Tabla1[[#This Row],[PVP (SIN IVA)]]-(Tabla1[[#This Row],[PVP (SIN IVA)]]*0.4)</f>
        <v>3.5432999999999999</v>
      </c>
      <c r="J1899" s="960" t="s">
        <v>6629</v>
      </c>
      <c r="K1899" s="951" t="str">
        <f t="shared" si="18"/>
        <v>5402202A1-Q0001Panel decorativo trasero en el lado derecho de la cabinaT1</v>
      </c>
      <c r="L1899" s="951"/>
      <c r="M1899" s="955" t="s">
        <v>6554</v>
      </c>
    </row>
    <row r="1900" spans="1:13" ht="15" customHeight="1">
      <c r="A1900" s="957" t="s">
        <v>13069</v>
      </c>
      <c r="B1900" s="958" t="s">
        <v>13070</v>
      </c>
      <c r="C1900" s="959"/>
      <c r="D1900" s="959"/>
      <c r="E1900" s="951" t="s">
        <v>13071</v>
      </c>
      <c r="F1900" s="952" t="s">
        <v>13072</v>
      </c>
      <c r="G1900" s="953" t="s">
        <v>5712</v>
      </c>
      <c r="H1900" s="954">
        <v>12.509499999999999</v>
      </c>
      <c r="I1900" s="954">
        <f>Tabla1[[#This Row],[PVP (SIN IVA)]]-(Tabla1[[#This Row],[PVP (SIN IVA)]]*0.4)</f>
        <v>7.5056999999999992</v>
      </c>
      <c r="J1900" s="960" t="s">
        <v>6629</v>
      </c>
      <c r="K1900" s="951" t="str">
        <f t="shared" si="18"/>
        <v>5402112A1-Q0001Panel decorativo trasero en el lado izquierdo de la cabina.T1</v>
      </c>
      <c r="L1900" s="951"/>
      <c r="M1900" s="955" t="s">
        <v>6554</v>
      </c>
    </row>
    <row r="1901" spans="1:13" ht="15" customHeight="1">
      <c r="A1901" s="957" t="s">
        <v>13073</v>
      </c>
      <c r="B1901" s="958" t="s">
        <v>13074</v>
      </c>
      <c r="C1901" s="959"/>
      <c r="D1901" s="959"/>
      <c r="E1901" s="951" t="s">
        <v>13075</v>
      </c>
      <c r="F1901" s="952" t="s">
        <v>13076</v>
      </c>
      <c r="G1901" s="953" t="s">
        <v>5712</v>
      </c>
      <c r="H1901" s="954">
        <v>15.875</v>
      </c>
      <c r="I1901" s="954">
        <f>Tabla1[[#This Row],[PVP (SIN IVA)]]-(Tabla1[[#This Row],[PVP (SIN IVA)]]*0.4)</f>
        <v>9.5249999999999986</v>
      </c>
      <c r="J1901" s="960" t="s">
        <v>6567</v>
      </c>
      <c r="K1901" s="951" t="str">
        <f t="shared" si="18"/>
        <v>5402106-Q0001Panel embellecedor del umbral de la puerta delantera derechaT1/T2</v>
      </c>
      <c r="L1901" s="951"/>
      <c r="M1901" s="955" t="s">
        <v>6554</v>
      </c>
    </row>
    <row r="1902" spans="1:13" ht="15" customHeight="1">
      <c r="A1902" s="957" t="s">
        <v>13077</v>
      </c>
      <c r="B1902" s="958" t="s">
        <v>13078</v>
      </c>
      <c r="C1902" s="959"/>
      <c r="D1902" s="959"/>
      <c r="E1902" s="951" t="s">
        <v>13079</v>
      </c>
      <c r="F1902" s="952" t="s">
        <v>13080</v>
      </c>
      <c r="G1902" s="953" t="s">
        <v>5712</v>
      </c>
      <c r="H1902" s="954">
        <v>16.35125</v>
      </c>
      <c r="I1902" s="954">
        <f>Tabla1[[#This Row],[PVP (SIN IVA)]]-(Tabla1[[#This Row],[PVP (SIN IVA)]]*0.4)</f>
        <v>9.8107499999999987</v>
      </c>
      <c r="J1902" s="951" t="s">
        <v>6602</v>
      </c>
      <c r="K1902" s="951" t="str">
        <f t="shared" si="18"/>
        <v>5010936-Q0001-DYPanel exterior de la cubierta de la rueda trasera derechaT2</v>
      </c>
      <c r="L1902" s="951"/>
      <c r="M1902" s="955" t="s">
        <v>6554</v>
      </c>
    </row>
    <row r="1903" spans="1:13" ht="15" customHeight="1">
      <c r="A1903" s="957" t="s">
        <v>13081</v>
      </c>
      <c r="B1903" s="958" t="s">
        <v>13082</v>
      </c>
      <c r="C1903" s="959"/>
      <c r="D1903" s="959"/>
      <c r="E1903" s="951" t="s">
        <v>13083</v>
      </c>
      <c r="F1903" s="952" t="s">
        <v>13084</v>
      </c>
      <c r="G1903" s="953" t="s">
        <v>5712</v>
      </c>
      <c r="H1903" s="954">
        <v>24.415750000000003</v>
      </c>
      <c r="I1903" s="954">
        <f>Tabla1[[#This Row],[PVP (SIN IVA)]]-(Tabla1[[#This Row],[PVP (SIN IVA)]]*0.4)</f>
        <v>14.649450000000002</v>
      </c>
      <c r="J1903" s="951" t="s">
        <v>6567</v>
      </c>
      <c r="K1903" s="951" t="str">
        <f t="shared" si="18"/>
        <v>5010935-Q0006-DYPanel exterior de la cubierta de la rueda trasera izquierdaT1/T2</v>
      </c>
      <c r="L1903" s="951"/>
      <c r="M1903" s="955" t="s">
        <v>6554</v>
      </c>
    </row>
    <row r="1904" spans="1:13" ht="15" customHeight="1">
      <c r="A1904" s="957" t="s">
        <v>13085</v>
      </c>
      <c r="B1904" s="958" t="s">
        <v>13086</v>
      </c>
      <c r="C1904" s="959"/>
      <c r="D1904" s="959"/>
      <c r="E1904" s="951" t="s">
        <v>13087</v>
      </c>
      <c r="F1904" s="952" t="s">
        <v>13088</v>
      </c>
      <c r="G1904" s="953" t="s">
        <v>5712</v>
      </c>
      <c r="H1904" s="954">
        <v>3.6194999999999999</v>
      </c>
      <c r="I1904" s="954">
        <f>Tabla1[[#This Row],[PVP (SIN IVA)]]-(Tabla1[[#This Row],[PVP (SIN IVA)]]*0.4)</f>
        <v>2.1717</v>
      </c>
      <c r="J1904" s="960" t="s">
        <v>6567</v>
      </c>
      <c r="K1904" s="951" t="str">
        <f t="shared" si="18"/>
        <v>5500204-Q0001Panel exterior inferior del pilar D (derecho)T1/T2</v>
      </c>
      <c r="L1904" s="951"/>
      <c r="M1904" s="955" t="s">
        <v>6554</v>
      </c>
    </row>
    <row r="1905" spans="1:13" ht="15" customHeight="1">
      <c r="A1905" s="957" t="s">
        <v>13089</v>
      </c>
      <c r="B1905" s="958" t="s">
        <v>13090</v>
      </c>
      <c r="C1905" s="959"/>
      <c r="D1905" s="959"/>
      <c r="E1905" s="951" t="s">
        <v>13091</v>
      </c>
      <c r="F1905" s="952" t="s">
        <v>13092</v>
      </c>
      <c r="G1905" s="953" t="s">
        <v>5712</v>
      </c>
      <c r="H1905" s="954">
        <v>3.6194999999999999</v>
      </c>
      <c r="I1905" s="954">
        <f>Tabla1[[#This Row],[PVP (SIN IVA)]]-(Tabla1[[#This Row],[PVP (SIN IVA)]]*0.4)</f>
        <v>2.1717</v>
      </c>
      <c r="J1905" s="960" t="s">
        <v>6567</v>
      </c>
      <c r="K1905" s="951" t="str">
        <f t="shared" si="18"/>
        <v>5500203-Q0001Panel exterior inferior del pilar D (izquierda)T1/T2</v>
      </c>
      <c r="L1905" s="951"/>
      <c r="M1905" s="955" t="s">
        <v>6554</v>
      </c>
    </row>
    <row r="1906" spans="1:13" ht="15" customHeight="1">
      <c r="A1906" s="957" t="s">
        <v>13093</v>
      </c>
      <c r="B1906" s="958" t="s">
        <v>13094</v>
      </c>
      <c r="C1906" s="959"/>
      <c r="D1906" s="959"/>
      <c r="E1906" s="951" t="s">
        <v>13095</v>
      </c>
      <c r="F1906" s="952" t="s">
        <v>13096</v>
      </c>
      <c r="G1906" s="953" t="s">
        <v>5712</v>
      </c>
      <c r="H1906" s="954">
        <v>8.7312500000000011</v>
      </c>
      <c r="I1906" s="954">
        <f>Tabla1[[#This Row],[PVP (SIN IVA)]]-(Tabla1[[#This Row],[PVP (SIN IVA)]]*0.4)</f>
        <v>5.2387500000000005</v>
      </c>
      <c r="J1906" s="960" t="s">
        <v>6567</v>
      </c>
      <c r="K1906" s="951" t="str">
        <f t="shared" si="18"/>
        <v>5500202-Q0001Panel exterior superior del pilar D (derecha)T1/T2</v>
      </c>
      <c r="L1906" s="951"/>
      <c r="M1906" s="955" t="s">
        <v>6554</v>
      </c>
    </row>
    <row r="1907" spans="1:13" ht="15" customHeight="1">
      <c r="A1907" s="957" t="s">
        <v>13097</v>
      </c>
      <c r="B1907" s="958" t="s">
        <v>13098</v>
      </c>
      <c r="C1907" s="959"/>
      <c r="D1907" s="959"/>
      <c r="E1907" s="951" t="s">
        <v>13099</v>
      </c>
      <c r="F1907" s="952" t="s">
        <v>13100</v>
      </c>
      <c r="G1907" s="953" t="s">
        <v>5712</v>
      </c>
      <c r="H1907" s="954">
        <v>8.7312500000000011</v>
      </c>
      <c r="I1907" s="954">
        <f>Tabla1[[#This Row],[PVP (SIN IVA)]]-(Tabla1[[#This Row],[PVP (SIN IVA)]]*0.4)</f>
        <v>5.2387500000000005</v>
      </c>
      <c r="J1907" s="960" t="s">
        <v>6567</v>
      </c>
      <c r="K1907" s="951" t="str">
        <f t="shared" si="18"/>
        <v>5500201-Q0001Panel exterior superior del pilar D (izquierda)T1/T2</v>
      </c>
      <c r="L1907" s="951"/>
      <c r="M1907" s="955" t="s">
        <v>6554</v>
      </c>
    </row>
    <row r="1908" spans="1:13" ht="15" customHeight="1">
      <c r="A1908" s="948" t="s">
        <v>2218</v>
      </c>
      <c r="B1908" s="949">
        <v>8435596606343</v>
      </c>
      <c r="C1908" s="950"/>
      <c r="D1908" s="950"/>
      <c r="E1908" s="951" t="s">
        <v>2217</v>
      </c>
      <c r="F1908" s="952" t="s">
        <v>13101</v>
      </c>
      <c r="G1908" s="953" t="s">
        <v>5712</v>
      </c>
      <c r="H1908" s="954">
        <v>17.62125</v>
      </c>
      <c r="I1908" s="954">
        <f>Tabla1[[#This Row],[PVP (SIN IVA)]]-(Tabla1[[#This Row],[PVP (SIN IVA)]]*0.4)</f>
        <v>10.572749999999999</v>
      </c>
      <c r="J1908" s="951" t="s">
        <v>6589</v>
      </c>
      <c r="K1908" s="951" t="s">
        <v>13102</v>
      </c>
      <c r="L1908" s="951" t="s">
        <v>13103</v>
      </c>
      <c r="M1908" s="955" t="s">
        <v>6554</v>
      </c>
    </row>
    <row r="1909" spans="1:13" ht="15" customHeight="1">
      <c r="A1909" s="948" t="s">
        <v>4169</v>
      </c>
      <c r="B1909" s="949">
        <v>8435596605056</v>
      </c>
      <c r="C1909" s="950"/>
      <c r="D1909" s="950"/>
      <c r="E1909" s="951" t="s">
        <v>4170</v>
      </c>
      <c r="F1909" s="952" t="s">
        <v>4171</v>
      </c>
      <c r="G1909" s="953" t="s">
        <v>5712</v>
      </c>
      <c r="H1909" s="954">
        <v>194.1851479915434</v>
      </c>
      <c r="I1909" s="954">
        <f>Tabla1[[#This Row],[PVP (SIN IVA)]]-(Tabla1[[#This Row],[PVP (SIN IVA)]]*0.4)</f>
        <v>116.51108879492604</v>
      </c>
      <c r="J1909" s="951" t="s">
        <v>6702</v>
      </c>
      <c r="K1909" s="951" t="s">
        <v>13104</v>
      </c>
      <c r="L1909" s="951" t="s">
        <v>13105</v>
      </c>
      <c r="M1909" s="955" t="s">
        <v>6554</v>
      </c>
    </row>
    <row r="1910" spans="1:13" ht="15" customHeight="1">
      <c r="A1910" s="957" t="s">
        <v>13106</v>
      </c>
      <c r="B1910" s="958" t="s">
        <v>13107</v>
      </c>
      <c r="C1910" s="959"/>
      <c r="D1910" s="959"/>
      <c r="E1910" s="951" t="s">
        <v>13108</v>
      </c>
      <c r="F1910" s="952" t="s">
        <v>13109</v>
      </c>
      <c r="G1910" s="953" t="s">
        <v>5712</v>
      </c>
      <c r="H1910" s="954">
        <v>10.699750000000002</v>
      </c>
      <c r="I1910" s="954">
        <f>Tabla1[[#This Row],[PVP (SIN IVA)]]-(Tabla1[[#This Row],[PVP (SIN IVA)]]*0.4)</f>
        <v>6.4198500000000012</v>
      </c>
      <c r="J1910" s="960" t="s">
        <v>6567</v>
      </c>
      <c r="K1910" s="951" t="str">
        <f>_xlfn.CONCAT(A1910,F1910,J1910,)</f>
        <v>5402104-Q0001Panel inferior de pared corredera derechaT1/T2</v>
      </c>
      <c r="L1910" s="951"/>
      <c r="M1910" s="955" t="s">
        <v>6554</v>
      </c>
    </row>
    <row r="1911" spans="1:13" ht="15" customHeight="1">
      <c r="A1911" s="957" t="s">
        <v>13110</v>
      </c>
      <c r="B1911" s="958" t="s">
        <v>13111</v>
      </c>
      <c r="C1911" s="959"/>
      <c r="D1911" s="959"/>
      <c r="E1911" s="951" t="s">
        <v>13112</v>
      </c>
      <c r="F1911" s="952" t="s">
        <v>13113</v>
      </c>
      <c r="G1911" s="953" t="s">
        <v>5712</v>
      </c>
      <c r="H1911" s="954">
        <v>10.699750000000002</v>
      </c>
      <c r="I1911" s="954">
        <f>Tabla1[[#This Row],[PVP (SIN IVA)]]-(Tabla1[[#This Row],[PVP (SIN IVA)]]*0.4)</f>
        <v>6.4198500000000012</v>
      </c>
      <c r="J1911" s="960" t="s">
        <v>6567</v>
      </c>
      <c r="K1911" s="951" t="str">
        <f>_xlfn.CONCAT(A1911,F1911,J1911,)</f>
        <v>5402103-Q0001Panel inferior de pared corredera izquierdaT1/T2</v>
      </c>
      <c r="L1911" s="951"/>
      <c r="M1911" s="955" t="s">
        <v>6554</v>
      </c>
    </row>
    <row r="1912" spans="1:13" ht="15" customHeight="1">
      <c r="A1912" s="957" t="s">
        <v>13114</v>
      </c>
      <c r="B1912" s="958" t="s">
        <v>13115</v>
      </c>
      <c r="C1912" s="959"/>
      <c r="D1912" s="959"/>
      <c r="E1912" s="951" t="s">
        <v>13116</v>
      </c>
      <c r="F1912" s="952" t="s">
        <v>13117</v>
      </c>
      <c r="G1912" s="953" t="s">
        <v>5712</v>
      </c>
      <c r="H1912" s="954">
        <v>41.306750000000001</v>
      </c>
      <c r="I1912" s="954">
        <f>Tabla1[[#This Row],[PVP (SIN IVA)]]-(Tabla1[[#This Row],[PVP (SIN IVA)]]*0.4)</f>
        <v>24.784050000000001</v>
      </c>
      <c r="J1912" s="951" t="s">
        <v>6629</v>
      </c>
      <c r="K1912" s="951" t="str">
        <f>_xlfn.CONCAT(A1912,F1912,J1912,)</f>
        <v>5010938-Q0004-DYPanel interior de la cubierta de la rueda trasera derechaT1</v>
      </c>
      <c r="L1912" s="951"/>
      <c r="M1912" s="955" t="s">
        <v>6554</v>
      </c>
    </row>
    <row r="1913" spans="1:13" ht="15" customHeight="1">
      <c r="A1913" s="957" t="s">
        <v>13118</v>
      </c>
      <c r="B1913" s="958" t="s">
        <v>13119</v>
      </c>
      <c r="C1913" s="959"/>
      <c r="D1913" s="959"/>
      <c r="E1913" s="951" t="s">
        <v>13116</v>
      </c>
      <c r="F1913" s="952" t="s">
        <v>13117</v>
      </c>
      <c r="G1913" s="953" t="s">
        <v>5712</v>
      </c>
      <c r="H1913" s="954">
        <v>38.862000000000002</v>
      </c>
      <c r="I1913" s="954">
        <f>Tabla1[[#This Row],[PVP (SIN IVA)]]-(Tabla1[[#This Row],[PVP (SIN IVA)]]*0.4)</f>
        <v>23.3172</v>
      </c>
      <c r="J1913" s="951" t="s">
        <v>6602</v>
      </c>
      <c r="K1913" s="951" t="str">
        <f>_xlfn.CONCAT(A1913,F1913,J1913,)</f>
        <v>5010943-Q0006-DYPanel interior de la cubierta de la rueda trasera derechaT2</v>
      </c>
      <c r="L1913" s="951"/>
      <c r="M1913" s="955" t="s">
        <v>6554</v>
      </c>
    </row>
    <row r="1914" spans="1:13" ht="15" customHeight="1">
      <c r="A1914" s="957" t="s">
        <v>13120</v>
      </c>
      <c r="B1914" s="958" t="s">
        <v>13121</v>
      </c>
      <c r="C1914" s="959"/>
      <c r="D1914" s="959"/>
      <c r="E1914" s="951" t="s">
        <v>13122</v>
      </c>
      <c r="F1914" s="952" t="s">
        <v>13123</v>
      </c>
      <c r="G1914" s="953" t="s">
        <v>5712</v>
      </c>
      <c r="H1914" s="954">
        <v>33.559750000000001</v>
      </c>
      <c r="I1914" s="954">
        <f>Tabla1[[#This Row],[PVP (SIN IVA)]]-(Tabla1[[#This Row],[PVP (SIN IVA)]]*0.4)</f>
        <v>20.135849999999998</v>
      </c>
      <c r="J1914" s="951" t="s">
        <v>6567</v>
      </c>
      <c r="K1914" s="951" t="str">
        <f>_xlfn.CONCAT(A1914,F1914,J1914,)</f>
        <v>5010937-Q0006-DYPanel interior de la cubierta de la rueda trasera izquierdaT1/T2</v>
      </c>
      <c r="L1914" s="951"/>
      <c r="M1914" s="955" t="s">
        <v>6554</v>
      </c>
    </row>
    <row r="1915" spans="1:13" ht="15" customHeight="1">
      <c r="A1915" s="948" t="s">
        <v>4564</v>
      </c>
      <c r="B1915" s="949">
        <v>8435596611064</v>
      </c>
      <c r="C1915" s="950"/>
      <c r="D1915" s="950"/>
      <c r="E1915" s="951" t="s">
        <v>13124</v>
      </c>
      <c r="F1915" s="952" t="s">
        <v>13125</v>
      </c>
      <c r="G1915" s="953" t="s">
        <v>5712</v>
      </c>
      <c r="H1915" s="954">
        <v>126.30215448180002</v>
      </c>
      <c r="I1915" s="954">
        <f>Tabla1[[#This Row],[PVP (SIN IVA)]]-(Tabla1[[#This Row],[PVP (SIN IVA)]]*0.4)</f>
        <v>75.781292689080004</v>
      </c>
      <c r="J1915" s="951" t="s">
        <v>1936</v>
      </c>
      <c r="K1915" s="951" t="s">
        <v>13126</v>
      </c>
      <c r="L1915" s="951" t="s">
        <v>13127</v>
      </c>
      <c r="M1915" s="955" t="s">
        <v>6554</v>
      </c>
    </row>
    <row r="1916" spans="1:13" ht="15" customHeight="1">
      <c r="A1916" s="948" t="s">
        <v>13128</v>
      </c>
      <c r="B1916" s="949">
        <v>8435596611057</v>
      </c>
      <c r="C1916" s="950"/>
      <c r="D1916" s="950"/>
      <c r="E1916" s="951" t="s">
        <v>13124</v>
      </c>
      <c r="F1916" s="952" t="s">
        <v>13125</v>
      </c>
      <c r="G1916" s="953" t="s">
        <v>5712</v>
      </c>
      <c r="H1916" s="954">
        <v>76.047600000000003</v>
      </c>
      <c r="I1916" s="954">
        <f>Tabla1[[#This Row],[PVP (SIN IVA)]]-(Tabla1[[#This Row],[PVP (SIN IVA)]]*0.4)</f>
        <v>45.62856</v>
      </c>
      <c r="J1916" s="951" t="s">
        <v>1936</v>
      </c>
      <c r="K1916" s="951" t="s">
        <v>13129</v>
      </c>
      <c r="L1916" s="951" t="s">
        <v>13130</v>
      </c>
      <c r="M1916" s="955" t="s">
        <v>6554</v>
      </c>
    </row>
    <row r="1917" spans="1:13" ht="15" customHeight="1">
      <c r="A1917" s="957" t="s">
        <v>13131</v>
      </c>
      <c r="B1917" s="958" t="s">
        <v>13132</v>
      </c>
      <c r="C1917" s="959"/>
      <c r="D1917" s="959"/>
      <c r="E1917" s="951" t="s">
        <v>13133</v>
      </c>
      <c r="F1917" s="952" t="s">
        <v>13134</v>
      </c>
      <c r="G1917" s="953" t="s">
        <v>5712</v>
      </c>
      <c r="H1917" s="954">
        <v>36.576000000000001</v>
      </c>
      <c r="I1917" s="954">
        <f>Tabla1[[#This Row],[PVP (SIN IVA)]]-(Tabla1[[#This Row],[PVP (SIN IVA)]]*0.4)</f>
        <v>21.945599999999999</v>
      </c>
      <c r="J1917" s="951" t="s">
        <v>6567</v>
      </c>
      <c r="K1917" s="951" t="str">
        <f>_xlfn.CONCAT(A1917,F1917,J1917,)</f>
        <v>5401718-Q0001-DYPanel interior de la viga lateral superior central derechaT1/T2</v>
      </c>
      <c r="L1917" s="951"/>
      <c r="M1917" s="955" t="s">
        <v>6554</v>
      </c>
    </row>
    <row r="1918" spans="1:13" ht="15" customHeight="1">
      <c r="A1918" s="957" t="s">
        <v>13135</v>
      </c>
      <c r="B1918" s="958" t="s">
        <v>13136</v>
      </c>
      <c r="C1918" s="959"/>
      <c r="D1918" s="959"/>
      <c r="E1918" s="951" t="s">
        <v>13137</v>
      </c>
      <c r="F1918" s="952" t="s">
        <v>13138</v>
      </c>
      <c r="G1918" s="953" t="s">
        <v>5712</v>
      </c>
      <c r="H1918" s="954">
        <v>21.208999999999996</v>
      </c>
      <c r="I1918" s="954">
        <f>Tabla1[[#This Row],[PVP (SIN IVA)]]-(Tabla1[[#This Row],[PVP (SIN IVA)]]*0.4)</f>
        <v>12.725399999999997</v>
      </c>
      <c r="J1918" s="951" t="s">
        <v>6567</v>
      </c>
      <c r="K1918" s="951" t="str">
        <f>_xlfn.CONCAT(A1918,F1918,J1918,)</f>
        <v>5401712-Q0001-DYPanel interior superior del pilar B derechoT1/T2</v>
      </c>
      <c r="L1918" s="951"/>
      <c r="M1918" s="955" t="s">
        <v>6554</v>
      </c>
    </row>
    <row r="1919" spans="1:13" ht="15" customHeight="1">
      <c r="A1919" s="957" t="s">
        <v>13139</v>
      </c>
      <c r="B1919" s="958" t="s">
        <v>13140</v>
      </c>
      <c r="C1919" s="959"/>
      <c r="D1919" s="959"/>
      <c r="E1919" s="951" t="s">
        <v>13141</v>
      </c>
      <c r="F1919" s="952" t="s">
        <v>13142</v>
      </c>
      <c r="G1919" s="953" t="s">
        <v>5712</v>
      </c>
      <c r="H1919" s="954">
        <v>437.03875000000005</v>
      </c>
      <c r="I1919" s="954">
        <f>Tabla1[[#This Row],[PVP (SIN IVA)]]-(Tabla1[[#This Row],[PVP (SIN IVA)]]*0.4)</f>
        <v>262.22325000000001</v>
      </c>
      <c r="J1919" s="951" t="s">
        <v>6567</v>
      </c>
      <c r="K1919" s="951" t="str">
        <f>_xlfn.CONCAT(A1919,F1919,J1919,)</f>
        <v>6701010A1-Q0001-DYPanel interior trasero refuerzo derechoT1/T2</v>
      </c>
      <c r="L1919" s="951"/>
      <c r="M1919" s="955" t="s">
        <v>6554</v>
      </c>
    </row>
    <row r="1920" spans="1:13" ht="15" customHeight="1">
      <c r="A1920" s="957" t="s">
        <v>13143</v>
      </c>
      <c r="B1920" s="958" t="s">
        <v>13144</v>
      </c>
      <c r="C1920" s="959"/>
      <c r="D1920" s="959"/>
      <c r="E1920" s="951" t="s">
        <v>13145</v>
      </c>
      <c r="F1920" s="952" t="s">
        <v>13142</v>
      </c>
      <c r="G1920" s="953" t="s">
        <v>5712</v>
      </c>
      <c r="H1920" s="954">
        <v>9.7789999999999999</v>
      </c>
      <c r="I1920" s="954">
        <f>Tabla1[[#This Row],[PVP (SIN IVA)]]-(Tabla1[[#This Row],[PVP (SIN IVA)]]*0.4)</f>
        <v>5.8673999999999999</v>
      </c>
      <c r="J1920" s="951" t="s">
        <v>6602</v>
      </c>
      <c r="K1920" s="951" t="str">
        <f>_xlfn.CONCAT(A1920,F1920,J1920,)</f>
        <v>2801554-Q0001-DYPanel interior trasero refuerzo derechoT2</v>
      </c>
      <c r="L1920" s="951"/>
      <c r="M1920" s="955" t="s">
        <v>6554</v>
      </c>
    </row>
    <row r="1921" spans="1:13" ht="15" customHeight="1">
      <c r="A1921" s="948" t="s">
        <v>13146</v>
      </c>
      <c r="B1921" s="949">
        <v>8435596613082</v>
      </c>
      <c r="C1921" s="950"/>
      <c r="D1921" s="950"/>
      <c r="E1921" s="951" t="s">
        <v>12992</v>
      </c>
      <c r="F1921" s="952" t="s">
        <v>13147</v>
      </c>
      <c r="G1921" s="953" t="s">
        <v>5712</v>
      </c>
      <c r="H1921" s="954">
        <v>10.667999999999999</v>
      </c>
      <c r="I1921" s="954">
        <f>Tabla1[[#This Row],[PVP (SIN IVA)]]-(Tabla1[[#This Row],[PVP (SIN IVA)]]*0.4)</f>
        <v>6.4007999999999994</v>
      </c>
      <c r="J1921" s="951" t="s">
        <v>1936</v>
      </c>
      <c r="K1921" s="951" t="s">
        <v>13148</v>
      </c>
      <c r="L1921" s="951" t="s">
        <v>13149</v>
      </c>
      <c r="M1921" s="955" t="s">
        <v>6554</v>
      </c>
    </row>
    <row r="1922" spans="1:13" ht="15" customHeight="1">
      <c r="A1922" s="948" t="s">
        <v>4175</v>
      </c>
      <c r="B1922" s="949">
        <v>8435596605070</v>
      </c>
      <c r="C1922" s="950"/>
      <c r="D1922" s="950"/>
      <c r="E1922" s="951" t="s">
        <v>4176</v>
      </c>
      <c r="F1922" s="952" t="s">
        <v>4177</v>
      </c>
      <c r="G1922" s="953" t="s">
        <v>5712</v>
      </c>
      <c r="H1922" s="954">
        <v>121.36791914038344</v>
      </c>
      <c r="I1922" s="954">
        <f>Tabla1[[#This Row],[PVP (SIN IVA)]]-(Tabla1[[#This Row],[PVP (SIN IVA)]]*0.4)</f>
        <v>72.820751484230058</v>
      </c>
      <c r="J1922" s="951" t="s">
        <v>6702</v>
      </c>
      <c r="K1922" s="951" t="s">
        <v>13150</v>
      </c>
      <c r="L1922" s="951" t="s">
        <v>13151</v>
      </c>
      <c r="M1922" s="955" t="s">
        <v>6554</v>
      </c>
    </row>
    <row r="1923" spans="1:13" ht="15" customHeight="1">
      <c r="A1923" s="948" t="s">
        <v>13152</v>
      </c>
      <c r="B1923" s="949" t="s">
        <v>13153</v>
      </c>
      <c r="C1923" s="950" t="s">
        <v>13154</v>
      </c>
      <c r="D1923" s="950"/>
      <c r="E1923" s="951" t="e">
        <v>#NAME?</v>
      </c>
      <c r="F1923" s="952" t="s">
        <v>13155</v>
      </c>
      <c r="G1923" s="953" t="s">
        <v>5712</v>
      </c>
      <c r="H1923" s="954">
        <v>20.326163611740995</v>
      </c>
      <c r="I1923" s="954">
        <f>Tabla1[[#This Row],[PVP (SIN IVA)]]-(Tabla1[[#This Row],[PVP (SIN IVA)]]*0.4)</f>
        <v>12.195698167044597</v>
      </c>
      <c r="J1923" s="951" t="s">
        <v>1938</v>
      </c>
      <c r="K1923" s="951" t="s">
        <v>13156</v>
      </c>
      <c r="L1923" s="951" t="e">
        <v>#NAME?</v>
      </c>
      <c r="M1923" s="955" t="s">
        <v>6554</v>
      </c>
    </row>
    <row r="1924" spans="1:13" ht="15" customHeight="1">
      <c r="A1924" s="948" t="s">
        <v>13157</v>
      </c>
      <c r="B1924" s="949" t="s">
        <v>13158</v>
      </c>
      <c r="C1924" s="950" t="s">
        <v>13159</v>
      </c>
      <c r="D1924" s="950"/>
      <c r="E1924" s="951" t="e">
        <v>#NAME?</v>
      </c>
      <c r="F1924" s="952" t="s">
        <v>13160</v>
      </c>
      <c r="G1924" s="953" t="s">
        <v>5712</v>
      </c>
      <c r="H1924" s="954">
        <v>20.326163611740995</v>
      </c>
      <c r="I1924" s="954">
        <f>Tabla1[[#This Row],[PVP (SIN IVA)]]-(Tabla1[[#This Row],[PVP (SIN IVA)]]*0.4)</f>
        <v>12.195698167044597</v>
      </c>
      <c r="J1924" s="951" t="s">
        <v>1938</v>
      </c>
      <c r="K1924" s="951" t="s">
        <v>13161</v>
      </c>
      <c r="L1924" s="951" t="e">
        <v>#NAME?</v>
      </c>
      <c r="M1924" s="955" t="s">
        <v>6554</v>
      </c>
    </row>
    <row r="1925" spans="1:13" ht="15" customHeight="1">
      <c r="A1925" s="948" t="s">
        <v>2324</v>
      </c>
      <c r="B1925" s="949">
        <v>8435596605957</v>
      </c>
      <c r="C1925" s="950"/>
      <c r="D1925" s="950"/>
      <c r="E1925" s="951" t="s">
        <v>2323</v>
      </c>
      <c r="F1925" s="952" t="s">
        <v>13162</v>
      </c>
      <c r="G1925" s="953" t="s">
        <v>5712</v>
      </c>
      <c r="H1925" s="954">
        <v>22.344479622963377</v>
      </c>
      <c r="I1925" s="954">
        <f>Tabla1[[#This Row],[PVP (SIN IVA)]]-(Tabla1[[#This Row],[PVP (SIN IVA)]]*0.4)</f>
        <v>13.406687773778026</v>
      </c>
      <c r="J1925" s="951" t="s">
        <v>6589</v>
      </c>
      <c r="K1925" s="951" t="s">
        <v>13163</v>
      </c>
      <c r="L1925" s="951" t="s">
        <v>13164</v>
      </c>
      <c r="M1925" s="955" t="s">
        <v>6554</v>
      </c>
    </row>
    <row r="1926" spans="1:13" ht="15" customHeight="1">
      <c r="A1926" s="948" t="s">
        <v>2961</v>
      </c>
      <c r="B1926" s="949">
        <v>8435596627393</v>
      </c>
      <c r="C1926" s="950"/>
      <c r="D1926" s="950"/>
      <c r="E1926" s="951" t="s">
        <v>2214</v>
      </c>
      <c r="F1926" s="952" t="s">
        <v>13165</v>
      </c>
      <c r="G1926" s="953" t="s">
        <v>5712</v>
      </c>
      <c r="H1926" s="954">
        <v>24.860250000000001</v>
      </c>
      <c r="I1926" s="954">
        <f>Tabla1[[#This Row],[PVP (SIN IVA)]]-(Tabla1[[#This Row],[PVP (SIN IVA)]]*0.4)</f>
        <v>14.91615</v>
      </c>
      <c r="J1926" s="951" t="s">
        <v>1935</v>
      </c>
      <c r="K1926" s="951" t="s">
        <v>13166</v>
      </c>
      <c r="L1926" s="951" t="s">
        <v>13167</v>
      </c>
      <c r="M1926" s="955" t="s">
        <v>6554</v>
      </c>
    </row>
    <row r="1927" spans="1:13" ht="15" customHeight="1">
      <c r="A1927" s="948" t="s">
        <v>2215</v>
      </c>
      <c r="B1927" s="949">
        <v>8435596606350</v>
      </c>
      <c r="C1927" s="950"/>
      <c r="D1927" s="950"/>
      <c r="E1927" s="951" t="s">
        <v>2214</v>
      </c>
      <c r="F1927" s="952" t="s">
        <v>13165</v>
      </c>
      <c r="G1927" s="953" t="s">
        <v>5712</v>
      </c>
      <c r="H1927" s="954">
        <v>35.305999999999997</v>
      </c>
      <c r="I1927" s="954">
        <f>Tabla1[[#This Row],[PVP (SIN IVA)]]-(Tabla1[[#This Row],[PVP (SIN IVA)]]*0.4)</f>
        <v>21.183599999999998</v>
      </c>
      <c r="J1927" s="951" t="s">
        <v>6589</v>
      </c>
      <c r="K1927" s="951" t="s">
        <v>13168</v>
      </c>
      <c r="L1927" s="951" t="s">
        <v>13169</v>
      </c>
      <c r="M1927" s="955" t="s">
        <v>6554</v>
      </c>
    </row>
    <row r="1928" spans="1:13" ht="15" customHeight="1">
      <c r="A1928" s="948" t="s">
        <v>4181</v>
      </c>
      <c r="B1928" s="949">
        <v>8435596605094</v>
      </c>
      <c r="C1928" s="950"/>
      <c r="D1928" s="950"/>
      <c r="E1928" s="951" t="s">
        <v>4182</v>
      </c>
      <c r="F1928" s="952" t="s">
        <v>4183</v>
      </c>
      <c r="G1928" s="953" t="s">
        <v>5712</v>
      </c>
      <c r="H1928" s="954">
        <v>27.740735427363337</v>
      </c>
      <c r="I1928" s="954">
        <f>Tabla1[[#This Row],[PVP (SIN IVA)]]-(Tabla1[[#This Row],[PVP (SIN IVA)]]*0.4)</f>
        <v>16.644441256418002</v>
      </c>
      <c r="J1928" s="951" t="s">
        <v>6702</v>
      </c>
      <c r="K1928" s="951" t="s">
        <v>13170</v>
      </c>
      <c r="L1928" s="951" t="s">
        <v>13171</v>
      </c>
      <c r="M1928" s="955" t="s">
        <v>6554</v>
      </c>
    </row>
    <row r="1929" spans="1:13" ht="15" customHeight="1">
      <c r="A1929" s="948" t="s">
        <v>4178</v>
      </c>
      <c r="B1929" s="949">
        <v>8435596605087</v>
      </c>
      <c r="C1929" s="950"/>
      <c r="D1929" s="950"/>
      <c r="E1929" s="951" t="s">
        <v>4179</v>
      </c>
      <c r="F1929" s="952" t="s">
        <v>4180</v>
      </c>
      <c r="G1929" s="953" t="s">
        <v>5712</v>
      </c>
      <c r="H1929" s="954">
        <v>27.740735427363337</v>
      </c>
      <c r="I1929" s="954">
        <f>Tabla1[[#This Row],[PVP (SIN IVA)]]-(Tabla1[[#This Row],[PVP (SIN IVA)]]*0.4)</f>
        <v>16.644441256418002</v>
      </c>
      <c r="J1929" s="951" t="s">
        <v>6702</v>
      </c>
      <c r="K1929" s="951" t="s">
        <v>13172</v>
      </c>
      <c r="L1929" s="951" t="s">
        <v>13173</v>
      </c>
      <c r="M1929" s="955" t="s">
        <v>6554</v>
      </c>
    </row>
    <row r="1930" spans="1:13" ht="15" customHeight="1">
      <c r="A1930" s="948" t="s">
        <v>13174</v>
      </c>
      <c r="B1930" s="949">
        <v>8435596623326</v>
      </c>
      <c r="C1930" s="950" t="s">
        <v>3594</v>
      </c>
      <c r="D1930" s="950"/>
      <c r="E1930" s="951" t="e">
        <v>#NAME?</v>
      </c>
      <c r="F1930" s="952" t="s">
        <v>13175</v>
      </c>
      <c r="G1930" s="953" t="s">
        <v>5712</v>
      </c>
      <c r="H1930" s="954">
        <v>14.2875</v>
      </c>
      <c r="I1930" s="954">
        <f>Tabla1[[#This Row],[PVP (SIN IVA)]]-(Tabla1[[#This Row],[PVP (SIN IVA)]]*0.4)</f>
        <v>8.5724999999999998</v>
      </c>
      <c r="J1930" s="951" t="s">
        <v>1938</v>
      </c>
      <c r="K1930" s="951" t="s">
        <v>13176</v>
      </c>
      <c r="L1930" s="951" t="e">
        <v>#NAME?</v>
      </c>
      <c r="M1930" s="955" t="s">
        <v>6554</v>
      </c>
    </row>
    <row r="1931" spans="1:13" ht="15" customHeight="1">
      <c r="A1931" s="948" t="s">
        <v>13177</v>
      </c>
      <c r="B1931" s="949">
        <v>8435596614201</v>
      </c>
      <c r="C1931" s="950"/>
      <c r="D1931" s="950"/>
      <c r="E1931" s="951" t="s">
        <v>13178</v>
      </c>
      <c r="F1931" s="952" t="s">
        <v>13179</v>
      </c>
      <c r="G1931" s="953" t="s">
        <v>5712</v>
      </c>
      <c r="H1931" s="954">
        <v>2.286</v>
      </c>
      <c r="I1931" s="954">
        <f>Tabla1[[#This Row],[PVP (SIN IVA)]]-(Tabla1[[#This Row],[PVP (SIN IVA)]]*0.4)</f>
        <v>1.3715999999999999</v>
      </c>
      <c r="J1931" s="951" t="s">
        <v>1936</v>
      </c>
      <c r="K1931" s="951" t="s">
        <v>13180</v>
      </c>
      <c r="L1931" s="951" t="s">
        <v>13181</v>
      </c>
      <c r="M1931" s="955" t="s">
        <v>6554</v>
      </c>
    </row>
    <row r="1932" spans="1:13" ht="15" customHeight="1">
      <c r="A1932" s="948" t="s">
        <v>13182</v>
      </c>
      <c r="B1932" s="949">
        <v>8435596623777</v>
      </c>
      <c r="C1932" s="950" t="s">
        <v>3526</v>
      </c>
      <c r="D1932" s="950"/>
      <c r="E1932" s="951" t="e">
        <v>#NAME?</v>
      </c>
      <c r="F1932" s="952" t="s">
        <v>13183</v>
      </c>
      <c r="G1932" s="953" t="s">
        <v>5713</v>
      </c>
      <c r="H1932" s="954">
        <v>261.50168745275892</v>
      </c>
      <c r="I1932" s="954">
        <f>Tabla1[[#This Row],[PVP (SIN IVA)]]-(Tabla1[[#This Row],[PVP (SIN IVA)]]*0.4)</f>
        <v>156.90101247165535</v>
      </c>
      <c r="J1932" s="951" t="s">
        <v>1938</v>
      </c>
      <c r="K1932" s="951" t="s">
        <v>13184</v>
      </c>
      <c r="L1932" s="951" t="e">
        <v>#NAME?</v>
      </c>
      <c r="M1932" s="955" t="s">
        <v>6554</v>
      </c>
    </row>
    <row r="1933" spans="1:13" ht="15" customHeight="1">
      <c r="A1933" s="948" t="s">
        <v>13185</v>
      </c>
      <c r="B1933" s="949">
        <v>8435596608798</v>
      </c>
      <c r="C1933" s="950"/>
      <c r="D1933" s="950"/>
      <c r="E1933" s="951" t="s">
        <v>13186</v>
      </c>
      <c r="F1933" s="952" t="s">
        <v>13187</v>
      </c>
      <c r="G1933" s="953" t="s">
        <v>7221</v>
      </c>
      <c r="H1933" s="954">
        <v>8229.601604395657</v>
      </c>
      <c r="I1933" s="954">
        <f>Tabla1[[#This Row],[PVP (SIN IVA)]]-(Tabla1[[#This Row],[PVP (SIN IVA)]]*0.4)</f>
        <v>4937.7609626373942</v>
      </c>
      <c r="J1933" s="951" t="s">
        <v>1936</v>
      </c>
      <c r="K1933" s="951" t="s">
        <v>13188</v>
      </c>
      <c r="L1933" s="951" t="s">
        <v>13189</v>
      </c>
      <c r="M1933" s="955" t="s">
        <v>6554</v>
      </c>
    </row>
    <row r="1934" spans="1:13" ht="15" customHeight="1">
      <c r="A1934" s="948" t="s">
        <v>13190</v>
      </c>
      <c r="B1934" s="949">
        <v>8435596608781</v>
      </c>
      <c r="C1934" s="950"/>
      <c r="D1934" s="950"/>
      <c r="E1934" s="951" t="s">
        <v>13191</v>
      </c>
      <c r="F1934" s="952" t="s">
        <v>13187</v>
      </c>
      <c r="G1934" s="953" t="s">
        <v>7221</v>
      </c>
      <c r="H1934" s="954">
        <v>8229.601604395657</v>
      </c>
      <c r="I1934" s="954">
        <f>Tabla1[[#This Row],[PVP (SIN IVA)]]-(Tabla1[[#This Row],[PVP (SIN IVA)]]*0.4)</f>
        <v>4937.7609626373942</v>
      </c>
      <c r="J1934" s="951" t="s">
        <v>1936</v>
      </c>
      <c r="K1934" s="951" t="s">
        <v>13192</v>
      </c>
      <c r="L1934" s="951" t="s">
        <v>13193</v>
      </c>
      <c r="M1934" s="955" t="s">
        <v>6554</v>
      </c>
    </row>
    <row r="1935" spans="1:13" ht="15" customHeight="1">
      <c r="A1935" s="948" t="s">
        <v>13194</v>
      </c>
      <c r="B1935" s="949">
        <v>8435596608774</v>
      </c>
      <c r="C1935" s="950"/>
      <c r="D1935" s="950"/>
      <c r="E1935" s="951" t="s">
        <v>13195</v>
      </c>
      <c r="F1935" s="952" t="s">
        <v>13196</v>
      </c>
      <c r="G1935" s="953" t="s">
        <v>7221</v>
      </c>
      <c r="H1935" s="954">
        <v>15910.560908196207</v>
      </c>
      <c r="I1935" s="954">
        <f>Tabla1[[#This Row],[PVP (SIN IVA)]]-(Tabla1[[#This Row],[PVP (SIN IVA)]]*0.4)</f>
        <v>9546.3365449177236</v>
      </c>
      <c r="J1935" s="951" t="s">
        <v>1936</v>
      </c>
      <c r="K1935" s="951" t="s">
        <v>13197</v>
      </c>
      <c r="L1935" s="951" t="s">
        <v>13198</v>
      </c>
      <c r="M1935" s="955" t="s">
        <v>6554</v>
      </c>
    </row>
    <row r="1936" spans="1:13" ht="15" customHeight="1">
      <c r="A1936" s="957" t="s">
        <v>13199</v>
      </c>
      <c r="B1936" s="958" t="s">
        <v>13200</v>
      </c>
      <c r="C1936" s="959"/>
      <c r="D1936" s="959"/>
      <c r="E1936" s="951" t="s">
        <v>13201</v>
      </c>
      <c r="F1936" s="952" t="s">
        <v>5647</v>
      </c>
      <c r="G1936" s="953" t="s">
        <v>7221</v>
      </c>
      <c r="H1936" s="954">
        <v>18234.416160000001</v>
      </c>
      <c r="I1936" s="954">
        <f>Tabla1[[#This Row],[PVP (SIN IVA)]]-(Tabla1[[#This Row],[PVP (SIN IVA)]]*0.4)</f>
        <v>10940.649696</v>
      </c>
      <c r="J1936" s="960" t="s">
        <v>6567</v>
      </c>
      <c r="K1936" s="951" t="str">
        <f>_xlfn.CONCAT(A1936,F1936,J1936,)</f>
        <v>2101110-Q0004Paquete de batería de energíaT1/T2</v>
      </c>
      <c r="L1936" s="951"/>
      <c r="M1936" s="955" t="s">
        <v>6554</v>
      </c>
    </row>
    <row r="1937" spans="1:13" ht="15" customHeight="1">
      <c r="A1937" s="948" t="s">
        <v>13202</v>
      </c>
      <c r="B1937" s="949">
        <v>8435596609078</v>
      </c>
      <c r="C1937" s="950"/>
      <c r="D1937" s="950"/>
      <c r="E1937" s="951" t="s">
        <v>13203</v>
      </c>
      <c r="F1937" s="952" t="s">
        <v>13204</v>
      </c>
      <c r="G1937" s="953" t="s">
        <v>7221</v>
      </c>
      <c r="H1937" s="954">
        <v>630.93600000000004</v>
      </c>
      <c r="I1937" s="954">
        <f>Tabla1[[#This Row],[PVP (SIN IVA)]]-(Tabla1[[#This Row],[PVP (SIN IVA)]]*0.4)</f>
        <v>378.5616</v>
      </c>
      <c r="J1937" s="951" t="s">
        <v>1936</v>
      </c>
      <c r="K1937" s="951" t="s">
        <v>13205</v>
      </c>
      <c r="L1937" s="951" t="s">
        <v>13206</v>
      </c>
      <c r="M1937" s="955" t="s">
        <v>6554</v>
      </c>
    </row>
    <row r="1938" spans="1:13" ht="15" customHeight="1">
      <c r="A1938" s="948" t="s">
        <v>4460</v>
      </c>
      <c r="B1938" s="949">
        <v>8435596610326</v>
      </c>
      <c r="C1938" s="950"/>
      <c r="D1938" s="950"/>
      <c r="E1938" s="951" t="s">
        <v>13207</v>
      </c>
      <c r="F1938" s="952" t="s">
        <v>5419</v>
      </c>
      <c r="G1938" s="953" t="s">
        <v>5712</v>
      </c>
      <c r="H1938" s="954">
        <v>162.06240303990003</v>
      </c>
      <c r="I1938" s="954">
        <f>Tabla1[[#This Row],[PVP (SIN IVA)]]-(Tabla1[[#This Row],[PVP (SIN IVA)]]*0.4)</f>
        <v>97.237441823940017</v>
      </c>
      <c r="J1938" s="951" t="s">
        <v>1936</v>
      </c>
      <c r="K1938" s="951" t="s">
        <v>13208</v>
      </c>
      <c r="L1938" s="951" t="s">
        <v>13209</v>
      </c>
      <c r="M1938" s="955" t="s">
        <v>6554</v>
      </c>
    </row>
    <row r="1939" spans="1:13" ht="15" customHeight="1">
      <c r="A1939" s="957" t="s">
        <v>13210</v>
      </c>
      <c r="B1939" s="958" t="s">
        <v>13211</v>
      </c>
      <c r="C1939" s="959"/>
      <c r="D1939" s="959"/>
      <c r="E1939" s="951" t="s">
        <v>13212</v>
      </c>
      <c r="F1939" s="952" t="s">
        <v>13213</v>
      </c>
      <c r="G1939" s="953" t="s">
        <v>5712</v>
      </c>
      <c r="H1939" s="954">
        <v>114.45874999999999</v>
      </c>
      <c r="I1939" s="954">
        <f>Tabla1[[#This Row],[PVP (SIN IVA)]]-(Tabla1[[#This Row],[PVP (SIN IVA)]]*0.4)</f>
        <v>68.675249999999991</v>
      </c>
      <c r="J1939" s="960" t="s">
        <v>6567</v>
      </c>
      <c r="K1939" s="951" t="str">
        <f>_xlfn.CONCAT(A1939,F1939,J1939,)</f>
        <v>5206100-Q0004parabrisas delanteroT1/T2</v>
      </c>
      <c r="L1939" s="951"/>
      <c r="M1939" s="955" t="s">
        <v>6554</v>
      </c>
    </row>
    <row r="1940" spans="1:13" ht="15" customHeight="1">
      <c r="A1940" s="948" t="s">
        <v>4483</v>
      </c>
      <c r="B1940" s="949">
        <v>8435596610364</v>
      </c>
      <c r="C1940" s="950"/>
      <c r="D1940" s="950"/>
      <c r="E1940" s="951" t="s">
        <v>13214</v>
      </c>
      <c r="F1940" s="952" t="s">
        <v>5307</v>
      </c>
      <c r="G1940" s="953" t="s">
        <v>5712</v>
      </c>
      <c r="H1940" s="954">
        <v>156.926622661875</v>
      </c>
      <c r="I1940" s="954">
        <f>Tabla1[[#This Row],[PVP (SIN IVA)]]-(Tabla1[[#This Row],[PVP (SIN IVA)]]*0.4)</f>
        <v>94.155973597124998</v>
      </c>
      <c r="J1940" s="951" t="s">
        <v>1936</v>
      </c>
      <c r="K1940" s="951" t="s">
        <v>13215</v>
      </c>
      <c r="L1940" s="951" t="s">
        <v>13216</v>
      </c>
      <c r="M1940" s="955" t="s">
        <v>6554</v>
      </c>
    </row>
    <row r="1941" spans="1:13" ht="15" customHeight="1">
      <c r="A1941" s="948" t="s">
        <v>4172</v>
      </c>
      <c r="B1941" s="949">
        <v>8435596605063</v>
      </c>
      <c r="C1941" s="950"/>
      <c r="D1941" s="950"/>
      <c r="E1941" s="951" t="s">
        <v>4173</v>
      </c>
      <c r="F1941" s="952" t="s">
        <v>4174</v>
      </c>
      <c r="G1941" s="953" t="s">
        <v>5712</v>
      </c>
      <c r="H1941" s="954">
        <v>84.609243053458215</v>
      </c>
      <c r="I1941" s="954">
        <f>Tabla1[[#This Row],[PVP (SIN IVA)]]-(Tabla1[[#This Row],[PVP (SIN IVA)]]*0.4)</f>
        <v>50.765545832074928</v>
      </c>
      <c r="J1941" s="951" t="s">
        <v>6702</v>
      </c>
      <c r="K1941" s="951" t="s">
        <v>13217</v>
      </c>
      <c r="L1941" s="951" t="s">
        <v>13218</v>
      </c>
      <c r="M1941" s="955" t="s">
        <v>6554</v>
      </c>
    </row>
    <row r="1942" spans="1:13" ht="15" customHeight="1">
      <c r="A1942" s="961">
        <v>10387</v>
      </c>
      <c r="B1942" s="949"/>
      <c r="C1942" s="962"/>
      <c r="D1942" s="962"/>
      <c r="E1942" s="951"/>
      <c r="F1942" s="952" t="s">
        <v>13219</v>
      </c>
      <c r="G1942" s="953" t="s">
        <v>5712</v>
      </c>
      <c r="H1942" s="954">
        <v>116.68125000000001</v>
      </c>
      <c r="I1942" s="954">
        <f>Tabla1[[#This Row],[PVP (SIN IVA)]]-(Tabla1[[#This Row],[PVP (SIN IVA)]]*0.4)</f>
        <v>70.008749999999992</v>
      </c>
      <c r="J1942" s="951" t="s">
        <v>6666</v>
      </c>
      <c r="K1942" s="951" t="str">
        <f>CONCATENATE(Precios!$A2073,Precios!$F2073,Precios!$J2073)</f>
        <v>1001050104110120Pernos hexagonalesMouse</v>
      </c>
      <c r="L1942" s="951"/>
      <c r="M1942" s="955" t="s">
        <v>6554</v>
      </c>
    </row>
    <row r="1943" spans="1:13" ht="15" customHeight="1">
      <c r="A1943" s="948" t="s">
        <v>4448</v>
      </c>
      <c r="B1943" s="949">
        <v>8435596625832</v>
      </c>
      <c r="C1943" s="950"/>
      <c r="D1943" s="950"/>
      <c r="E1943" s="951" t="s">
        <v>13220</v>
      </c>
      <c r="F1943" s="952" t="s">
        <v>13221</v>
      </c>
      <c r="G1943" s="953" t="s">
        <v>5712</v>
      </c>
      <c r="H1943" s="954">
        <v>21.3039778644</v>
      </c>
      <c r="I1943" s="954">
        <f>Tabla1[[#This Row],[PVP (SIN IVA)]]-(Tabla1[[#This Row],[PVP (SIN IVA)]]*0.4)</f>
        <v>12.78238671864</v>
      </c>
      <c r="J1943" s="951" t="s">
        <v>1936</v>
      </c>
      <c r="K1943" s="951" t="s">
        <v>13222</v>
      </c>
      <c r="L1943" s="951" t="s">
        <v>13223</v>
      </c>
      <c r="M1943" s="955" t="s">
        <v>6554</v>
      </c>
    </row>
    <row r="1944" spans="1:13" ht="15" customHeight="1">
      <c r="A1944" s="948" t="s">
        <v>4449</v>
      </c>
      <c r="B1944" s="949">
        <v>8435596612504</v>
      </c>
      <c r="C1944" s="950"/>
      <c r="D1944" s="950"/>
      <c r="E1944" s="951" t="s">
        <v>13224</v>
      </c>
      <c r="F1944" s="952" t="s">
        <v>5433</v>
      </c>
      <c r="G1944" s="953" t="s">
        <v>5712</v>
      </c>
      <c r="H1944" s="954">
        <v>21.3039778644</v>
      </c>
      <c r="I1944" s="954">
        <f>Tabla1[[#This Row],[PVP (SIN IVA)]]-(Tabla1[[#This Row],[PVP (SIN IVA)]]*0.4)</f>
        <v>12.78238671864</v>
      </c>
      <c r="J1944" s="951" t="s">
        <v>1936</v>
      </c>
      <c r="K1944" s="951" t="s">
        <v>13225</v>
      </c>
      <c r="L1944" s="951" t="s">
        <v>13226</v>
      </c>
      <c r="M1944" s="955" t="s">
        <v>6554</v>
      </c>
    </row>
    <row r="1945" spans="1:13" ht="15" customHeight="1">
      <c r="A1945" s="957" t="s">
        <v>13227</v>
      </c>
      <c r="B1945" s="958" t="s">
        <v>13228</v>
      </c>
      <c r="C1945" s="959"/>
      <c r="D1945" s="959"/>
      <c r="E1945" s="951" t="s">
        <v>13229</v>
      </c>
      <c r="F1945" s="952" t="s">
        <v>13230</v>
      </c>
      <c r="G1945" s="953" t="s">
        <v>5712</v>
      </c>
      <c r="H1945" s="954">
        <v>2.0955000000000004</v>
      </c>
      <c r="I1945" s="954">
        <f>Tabla1[[#This Row],[PVP (SIN IVA)]]-(Tabla1[[#This Row],[PVP (SIN IVA)]]*0.4)</f>
        <v>1.2573000000000003</v>
      </c>
      <c r="J1945" s="951" t="s">
        <v>6567</v>
      </c>
      <c r="K1945" s="951" t="str">
        <f t="shared" ref="K1945:K1953" si="19">_xlfn.CONCAT(A1945,F1945,J1945,)</f>
        <v>5401814-Q0001-DYParche de placa de refuerzo inferior del pilar D derechoT1/T2</v>
      </c>
      <c r="L1945" s="951"/>
      <c r="M1945" s="955" t="s">
        <v>6554</v>
      </c>
    </row>
    <row r="1946" spans="1:13" ht="15" customHeight="1">
      <c r="A1946" s="957" t="s">
        <v>13231</v>
      </c>
      <c r="B1946" s="958" t="s">
        <v>13232</v>
      </c>
      <c r="C1946" s="959"/>
      <c r="D1946" s="959"/>
      <c r="E1946" s="951" t="s">
        <v>13233</v>
      </c>
      <c r="F1946" s="952" t="s">
        <v>13234</v>
      </c>
      <c r="G1946" s="953" t="s">
        <v>5712</v>
      </c>
      <c r="H1946" s="954">
        <v>0.50800000000000001</v>
      </c>
      <c r="I1946" s="954">
        <f>Tabla1[[#This Row],[PVP (SIN IVA)]]-(Tabla1[[#This Row],[PVP (SIN IVA)]]*0.4)</f>
        <v>0.30479999999999996</v>
      </c>
      <c r="J1946" s="951" t="s">
        <v>6567</v>
      </c>
      <c r="K1946" s="951" t="str">
        <f t="shared" si="19"/>
        <v>5701013-Q0001-DYParche de placa de unión trasera de sección trasera de viga longitudinal derecha y faldón lateralT1/T2</v>
      </c>
      <c r="L1946" s="951"/>
      <c r="M1946" s="955" t="s">
        <v>6554</v>
      </c>
    </row>
    <row r="1947" spans="1:13" ht="15" customHeight="1">
      <c r="A1947" s="957" t="s">
        <v>13235</v>
      </c>
      <c r="B1947" s="958" t="s">
        <v>13236</v>
      </c>
      <c r="C1947" s="959"/>
      <c r="D1947" s="959"/>
      <c r="E1947" s="951" t="s">
        <v>13237</v>
      </c>
      <c r="F1947" s="952" t="s">
        <v>13234</v>
      </c>
      <c r="G1947" s="953" t="s">
        <v>5712</v>
      </c>
      <c r="H1947" s="954">
        <v>3.7464999999999997</v>
      </c>
      <c r="I1947" s="954">
        <f>Tabla1[[#This Row],[PVP (SIN IVA)]]-(Tabla1[[#This Row],[PVP (SIN IVA)]]*0.4)</f>
        <v>2.2478999999999996</v>
      </c>
      <c r="J1947" s="951" t="s">
        <v>6602</v>
      </c>
      <c r="K1947" s="951" t="str">
        <f t="shared" si="19"/>
        <v>2801454-Q0006-DYParche de placa de unión trasera de sección trasera de viga longitudinal derecha y faldón lateralT2</v>
      </c>
      <c r="L1947" s="951"/>
      <c r="M1947" s="955" t="s">
        <v>6554</v>
      </c>
    </row>
    <row r="1948" spans="1:13" ht="15" customHeight="1">
      <c r="A1948" s="957" t="s">
        <v>13238</v>
      </c>
      <c r="B1948" s="958" t="s">
        <v>13239</v>
      </c>
      <c r="C1948" s="959"/>
      <c r="D1948" s="959"/>
      <c r="E1948" s="951" t="s">
        <v>13240</v>
      </c>
      <c r="F1948" s="952" t="s">
        <v>13241</v>
      </c>
      <c r="G1948" s="953" t="s">
        <v>5712</v>
      </c>
      <c r="H1948" s="954">
        <v>0.15875</v>
      </c>
      <c r="I1948" s="954">
        <f>Tabla1[[#This Row],[PVP (SIN IVA)]]-(Tabla1[[#This Row],[PVP (SIN IVA)]]*0.4)</f>
        <v>9.5250000000000001E-2</v>
      </c>
      <c r="J1948" s="951" t="s">
        <v>6629</v>
      </c>
      <c r="K1948" s="951" t="str">
        <f t="shared" si="19"/>
        <v>5401107-Q0001-DYParche del panel exterior del lado izquierdo ⅠT1</v>
      </c>
      <c r="L1948" s="951"/>
      <c r="M1948" s="955" t="s">
        <v>6554</v>
      </c>
    </row>
    <row r="1949" spans="1:13" ht="15" customHeight="1">
      <c r="A1949" s="957" t="s">
        <v>13242</v>
      </c>
      <c r="B1949" s="958" t="s">
        <v>13243</v>
      </c>
      <c r="C1949" s="959"/>
      <c r="D1949" s="959"/>
      <c r="E1949" s="951" t="s">
        <v>13244</v>
      </c>
      <c r="F1949" s="952" t="s">
        <v>13245</v>
      </c>
      <c r="G1949" s="953" t="s">
        <v>5712</v>
      </c>
      <c r="H1949" s="954">
        <v>0.15875</v>
      </c>
      <c r="I1949" s="954">
        <f>Tabla1[[#This Row],[PVP (SIN IVA)]]-(Tabla1[[#This Row],[PVP (SIN IVA)]]*0.4)</f>
        <v>9.5250000000000001E-2</v>
      </c>
      <c r="J1949" s="951" t="s">
        <v>6629</v>
      </c>
      <c r="K1949" s="951" t="str">
        <f t="shared" si="19"/>
        <v>5401109-Q0001-DYParche del panel exterior del panel lateral izquierdo ⅡT1</v>
      </c>
      <c r="L1949" s="951"/>
      <c r="M1949" s="955" t="s">
        <v>6554</v>
      </c>
    </row>
    <row r="1950" spans="1:13" ht="15" customHeight="1">
      <c r="A1950" s="957" t="s">
        <v>13246</v>
      </c>
      <c r="B1950" s="958" t="s">
        <v>13247</v>
      </c>
      <c r="C1950" s="959"/>
      <c r="D1950" s="959"/>
      <c r="E1950" s="951" t="s">
        <v>13248</v>
      </c>
      <c r="F1950" s="952" t="s">
        <v>13249</v>
      </c>
      <c r="G1950" s="953" t="s">
        <v>5712</v>
      </c>
      <c r="H1950" s="954">
        <v>1.3969999999999998</v>
      </c>
      <c r="I1950" s="954">
        <f>Tabla1[[#This Row],[PVP (SIN IVA)]]-(Tabla1[[#This Row],[PVP (SIN IVA)]]*0.4)</f>
        <v>0.83819999999999983</v>
      </c>
      <c r="J1950" s="960" t="s">
        <v>6567</v>
      </c>
      <c r="K1950" s="951" t="str">
        <f t="shared" si="19"/>
        <v>6709160-Q0001Parte cóncava anti-apagado de puerta correderaT1/T2</v>
      </c>
      <c r="L1950" s="951"/>
      <c r="M1950" s="955" t="s">
        <v>6554</v>
      </c>
    </row>
    <row r="1951" spans="1:13" ht="15" customHeight="1">
      <c r="A1951" s="957" t="s">
        <v>13250</v>
      </c>
      <c r="B1951" s="958" t="s">
        <v>13251</v>
      </c>
      <c r="C1951" s="959"/>
      <c r="D1951" s="959"/>
      <c r="E1951" s="951" t="s">
        <v>13252</v>
      </c>
      <c r="F1951" s="952" t="s">
        <v>13253</v>
      </c>
      <c r="G1951" s="953" t="s">
        <v>5712</v>
      </c>
      <c r="H1951" s="954">
        <v>1.8732499999999999</v>
      </c>
      <c r="I1951" s="954">
        <f>Tabla1[[#This Row],[PVP (SIN IVA)]]-(Tabla1[[#This Row],[PVP (SIN IVA)]]*0.4)</f>
        <v>1.1239499999999998</v>
      </c>
      <c r="J1951" s="960" t="s">
        <v>6567</v>
      </c>
      <c r="K1951" s="951" t="str">
        <f t="shared" si="19"/>
        <v>6709150-Q0001Parte convexa anti-apagado de puerta correderaT1/T2</v>
      </c>
      <c r="L1951" s="951"/>
      <c r="M1951" s="955" t="s">
        <v>6554</v>
      </c>
    </row>
    <row r="1952" spans="1:13" ht="15" customHeight="1">
      <c r="A1952" s="957" t="s">
        <v>13254</v>
      </c>
      <c r="B1952" s="958" t="s">
        <v>13255</v>
      </c>
      <c r="C1952" s="959"/>
      <c r="D1952" s="959"/>
      <c r="E1952" s="951" t="s">
        <v>13256</v>
      </c>
      <c r="F1952" s="952" t="s">
        <v>13257</v>
      </c>
      <c r="G1952" s="953" t="s">
        <v>5712</v>
      </c>
      <c r="H1952" s="954">
        <v>0.3175</v>
      </c>
      <c r="I1952" s="954">
        <f>Tabla1[[#This Row],[PVP (SIN IVA)]]-(Tabla1[[#This Row],[PVP (SIN IVA)]]*0.4)</f>
        <v>0.1905</v>
      </c>
      <c r="J1952" s="960" t="s">
        <v>6567</v>
      </c>
      <c r="K1952" s="951" t="str">
        <f t="shared" si="19"/>
        <v>6105165-Q0001Parte decorativa (derecha)T1/T2</v>
      </c>
      <c r="L1952" s="951"/>
      <c r="M1952" s="955" t="s">
        <v>6554</v>
      </c>
    </row>
    <row r="1953" spans="1:13" ht="15" customHeight="1">
      <c r="A1953" s="957" t="s">
        <v>13258</v>
      </c>
      <c r="B1953" s="958" t="s">
        <v>13259</v>
      </c>
      <c r="C1953" s="959"/>
      <c r="D1953" s="959"/>
      <c r="E1953" s="951" t="s">
        <v>13260</v>
      </c>
      <c r="F1953" s="952" t="s">
        <v>13261</v>
      </c>
      <c r="G1953" s="953" t="s">
        <v>5712</v>
      </c>
      <c r="H1953" s="954">
        <v>0.3175</v>
      </c>
      <c r="I1953" s="954">
        <f>Tabla1[[#This Row],[PVP (SIN IVA)]]-(Tabla1[[#This Row],[PVP (SIN IVA)]]*0.4)</f>
        <v>0.1905</v>
      </c>
      <c r="J1953" s="960" t="s">
        <v>6567</v>
      </c>
      <c r="K1953" s="951" t="str">
        <f t="shared" si="19"/>
        <v>6105155-Q0001Parte decorativa (izquierda)T1/T2</v>
      </c>
      <c r="L1953" s="951"/>
      <c r="M1953" s="955" t="s">
        <v>6554</v>
      </c>
    </row>
    <row r="1954" spans="1:13" ht="15" customHeight="1">
      <c r="A1954" s="948" t="s">
        <v>13262</v>
      </c>
      <c r="B1954" s="970" t="s">
        <v>13263</v>
      </c>
      <c r="C1954" s="950"/>
      <c r="D1954" s="950"/>
      <c r="E1954" s="951" t="s">
        <v>13264</v>
      </c>
      <c r="F1954" s="952" t="s">
        <v>13265</v>
      </c>
      <c r="G1954" s="953" t="s">
        <v>5712</v>
      </c>
      <c r="H1954" s="954">
        <v>57.15</v>
      </c>
      <c r="I1954" s="954">
        <f>Tabla1[[#This Row],[PVP (SIN IVA)]]-(Tabla1[[#This Row],[PVP (SIN IVA)]]*0.4)</f>
        <v>34.29</v>
      </c>
      <c r="J1954" s="951" t="s">
        <v>6589</v>
      </c>
      <c r="K1954" s="951" t="s">
        <v>13266</v>
      </c>
      <c r="L1954" s="951" t="s">
        <v>13267</v>
      </c>
      <c r="M1954" s="955" t="s">
        <v>6554</v>
      </c>
    </row>
    <row r="1955" spans="1:13" ht="15" customHeight="1">
      <c r="A1955" s="948" t="s">
        <v>2333</v>
      </c>
      <c r="B1955" s="949">
        <v>8435596605926</v>
      </c>
      <c r="C1955" s="950"/>
      <c r="D1955" s="950"/>
      <c r="E1955" s="951" t="s">
        <v>2332</v>
      </c>
      <c r="F1955" s="952" t="s">
        <v>4292</v>
      </c>
      <c r="G1955" s="953" t="s">
        <v>5712</v>
      </c>
      <c r="H1955" s="954">
        <v>27.178000000000004</v>
      </c>
      <c r="I1955" s="954">
        <f>Tabla1[[#This Row],[PVP (SIN IVA)]]-(Tabla1[[#This Row],[PVP (SIN IVA)]]*0.4)</f>
        <v>16.306800000000003</v>
      </c>
      <c r="J1955" s="951" t="s">
        <v>6589</v>
      </c>
      <c r="K1955" s="951" t="s">
        <v>13266</v>
      </c>
      <c r="L1955" s="951" t="s">
        <v>13267</v>
      </c>
      <c r="M1955" s="955" t="s">
        <v>6554</v>
      </c>
    </row>
    <row r="1956" spans="1:13" ht="15" customHeight="1">
      <c r="A1956" s="948" t="s">
        <v>4067</v>
      </c>
      <c r="B1956" s="949">
        <v>8435596604356</v>
      </c>
      <c r="C1956" s="950"/>
      <c r="D1956" s="950"/>
      <c r="E1956" s="951" t="s">
        <v>2639</v>
      </c>
      <c r="F1956" s="952" t="s">
        <v>4068</v>
      </c>
      <c r="G1956" s="953" t="s">
        <v>5712</v>
      </c>
      <c r="H1956" s="954">
        <v>8.405883163624873</v>
      </c>
      <c r="I1956" s="954">
        <f>Tabla1[[#This Row],[PVP (SIN IVA)]]-(Tabla1[[#This Row],[PVP (SIN IVA)]]*0.4)</f>
        <v>5.0435298981749241</v>
      </c>
      <c r="J1956" s="951" t="s">
        <v>6589</v>
      </c>
      <c r="K1956" s="951" t="s">
        <v>13268</v>
      </c>
      <c r="L1956" s="951" t="s">
        <v>13269</v>
      </c>
      <c r="M1956" s="955" t="s">
        <v>6554</v>
      </c>
    </row>
    <row r="1957" spans="1:13" ht="15" customHeight="1">
      <c r="A1957" s="948" t="s">
        <v>6117</v>
      </c>
      <c r="B1957" s="949" t="s">
        <v>13270</v>
      </c>
      <c r="C1957" s="950"/>
      <c r="D1957" s="968"/>
      <c r="E1957" s="951"/>
      <c r="F1957" s="952" t="s">
        <v>13271</v>
      </c>
      <c r="G1957" s="953" t="s">
        <v>5712</v>
      </c>
      <c r="H1957" s="954">
        <v>14.2875</v>
      </c>
      <c r="I1957" s="954">
        <f>Tabla1[[#This Row],[PVP (SIN IVA)]]-(Tabla1[[#This Row],[PVP (SIN IVA)]]*0.4)</f>
        <v>8.5724999999999998</v>
      </c>
      <c r="J1957" s="951" t="s">
        <v>13272</v>
      </c>
      <c r="K1957" s="951"/>
      <c r="L1957" s="951"/>
      <c r="M1957" s="951"/>
    </row>
    <row r="1958" spans="1:13" ht="15" customHeight="1">
      <c r="A1958" s="948" t="s">
        <v>2640</v>
      </c>
      <c r="B1958" s="949">
        <v>8435596604356</v>
      </c>
      <c r="C1958" s="950"/>
      <c r="D1958" s="950"/>
      <c r="E1958" s="951" t="s">
        <v>13273</v>
      </c>
      <c r="F1958" s="952" t="s">
        <v>13274</v>
      </c>
      <c r="G1958" s="953" t="s">
        <v>5712</v>
      </c>
      <c r="H1958" s="954">
        <v>8.405883163624873</v>
      </c>
      <c r="I1958" s="954">
        <f>Tabla1[[#This Row],[PVP (SIN IVA)]]-(Tabla1[[#This Row],[PVP (SIN IVA)]]*0.4)</f>
        <v>5.0435298981749241</v>
      </c>
      <c r="J1958" s="951" t="s">
        <v>6589</v>
      </c>
      <c r="K1958" s="951" t="s">
        <v>13268</v>
      </c>
      <c r="L1958" s="951" t="s">
        <v>13269</v>
      </c>
      <c r="M1958" s="955" t="s">
        <v>6554</v>
      </c>
    </row>
    <row r="1959" spans="1:13" ht="15" customHeight="1">
      <c r="A1959" s="957" t="s">
        <v>13275</v>
      </c>
      <c r="B1959" s="958" t="s">
        <v>13276</v>
      </c>
      <c r="C1959" s="959"/>
      <c r="D1959" s="959"/>
      <c r="E1959" s="951" t="s">
        <v>13277</v>
      </c>
      <c r="F1959" s="952" t="s">
        <v>13278</v>
      </c>
      <c r="G1959" s="953" t="s">
        <v>5712</v>
      </c>
      <c r="H1959" s="954">
        <v>200.46950000000004</v>
      </c>
      <c r="I1959" s="954">
        <f>Tabla1[[#This Row],[PVP (SIN IVA)]]-(Tabla1[[#This Row],[PVP (SIN IVA)]]*0.4)</f>
        <v>120.28170000000001</v>
      </c>
      <c r="J1959" s="951" t="s">
        <v>6602</v>
      </c>
      <c r="K1959" s="951" t="str">
        <f>_xlfn.CONCAT(A1959,F1959,J1959,)</f>
        <v>5701015-Q0006-DYParte delantera del panel exterior de la cubierta del techoT2</v>
      </c>
      <c r="L1959" s="951"/>
      <c r="M1959" s="955" t="s">
        <v>6554</v>
      </c>
    </row>
    <row r="1960" spans="1:13" ht="15" customHeight="1">
      <c r="A1960" s="948" t="s">
        <v>2330</v>
      </c>
      <c r="B1960" s="949">
        <v>8435596605933</v>
      </c>
      <c r="C1960" s="950"/>
      <c r="D1960" s="950"/>
      <c r="E1960" s="951" t="s">
        <v>2329</v>
      </c>
      <c r="F1960" s="952" t="s">
        <v>4293</v>
      </c>
      <c r="G1960" s="953" t="s">
        <v>5712</v>
      </c>
      <c r="H1960" s="954">
        <v>22.574249999999999</v>
      </c>
      <c r="I1960" s="954">
        <f>Tabla1[[#This Row],[PVP (SIN IVA)]]-(Tabla1[[#This Row],[PVP (SIN IVA)]]*0.4)</f>
        <v>13.544549999999999</v>
      </c>
      <c r="J1960" s="951" t="s">
        <v>6589</v>
      </c>
      <c r="K1960" s="951" t="s">
        <v>13279</v>
      </c>
      <c r="L1960" s="951" t="s">
        <v>13280</v>
      </c>
      <c r="M1960" s="955" t="s">
        <v>6554</v>
      </c>
    </row>
    <row r="1961" spans="1:13" ht="15" customHeight="1">
      <c r="A1961" s="948" t="s">
        <v>2636</v>
      </c>
      <c r="B1961" s="949">
        <v>8435596607944</v>
      </c>
      <c r="C1961" s="950"/>
      <c r="D1961" s="950"/>
      <c r="E1961" s="951" t="s">
        <v>2635</v>
      </c>
      <c r="F1961" s="952" t="s">
        <v>4071</v>
      </c>
      <c r="G1961" s="953" t="s">
        <v>5712</v>
      </c>
      <c r="H1961" s="954">
        <v>7.7113241098148073</v>
      </c>
      <c r="I1961" s="954">
        <f>Tabla1[[#This Row],[PVP (SIN IVA)]]-(Tabla1[[#This Row],[PVP (SIN IVA)]]*0.4)</f>
        <v>4.6267944658888842</v>
      </c>
      <c r="J1961" s="951" t="s">
        <v>6560</v>
      </c>
      <c r="K1961" s="951" t="s">
        <v>13281</v>
      </c>
      <c r="L1961" s="951" t="s">
        <v>13282</v>
      </c>
      <c r="M1961" s="955" t="s">
        <v>6554</v>
      </c>
    </row>
    <row r="1962" spans="1:13" ht="15" customHeight="1">
      <c r="A1962" s="948" t="s">
        <v>4070</v>
      </c>
      <c r="B1962" s="949">
        <v>8435596604370</v>
      </c>
      <c r="C1962" s="950"/>
      <c r="D1962" s="950"/>
      <c r="E1962" s="951" t="s">
        <v>2635</v>
      </c>
      <c r="F1962" s="952" t="s">
        <v>4071</v>
      </c>
      <c r="G1962" s="953" t="s">
        <v>5712</v>
      </c>
      <c r="H1962" s="954">
        <v>7.6713983690727847</v>
      </c>
      <c r="I1962" s="954">
        <f>Tabla1[[#This Row],[PVP (SIN IVA)]]-(Tabla1[[#This Row],[PVP (SIN IVA)]]*0.4)</f>
        <v>4.6028390214436712</v>
      </c>
      <c r="J1962" s="951" t="s">
        <v>6702</v>
      </c>
      <c r="K1962" s="951" t="s">
        <v>13283</v>
      </c>
      <c r="L1962" s="951" t="s">
        <v>13284</v>
      </c>
      <c r="M1962" s="955" t="s">
        <v>6554</v>
      </c>
    </row>
    <row r="1963" spans="1:13" ht="15" customHeight="1">
      <c r="A1963" s="957" t="s">
        <v>13285</v>
      </c>
      <c r="B1963" s="958" t="s">
        <v>13286</v>
      </c>
      <c r="C1963" s="959"/>
      <c r="D1963" s="959"/>
      <c r="E1963" s="951" t="s">
        <v>13287</v>
      </c>
      <c r="F1963" s="952" t="s">
        <v>13288</v>
      </c>
      <c r="G1963" s="953" t="s">
        <v>5712</v>
      </c>
      <c r="H1963" s="954">
        <v>40.798749999999998</v>
      </c>
      <c r="I1963" s="954">
        <f>Tabla1[[#This Row],[PVP (SIN IVA)]]-(Tabla1[[#This Row],[PVP (SIN IVA)]]*0.4)</f>
        <v>24.479249999999997</v>
      </c>
      <c r="J1963" s="951" t="s">
        <v>6602</v>
      </c>
      <c r="K1963" s="951" t="str">
        <f>_xlfn.CONCAT(A1963,F1963,J1963,)</f>
        <v>5010951-Q0006-DYParte trasera del panel interior del umbral de la puerta izquierdaT2</v>
      </c>
      <c r="L1963" s="951"/>
      <c r="M1963" s="955" t="s">
        <v>6554</v>
      </c>
    </row>
    <row r="1964" spans="1:13" ht="15" customHeight="1">
      <c r="A1964" s="957" t="s">
        <v>13289</v>
      </c>
      <c r="B1964" s="958" t="s">
        <v>13290</v>
      </c>
      <c r="C1964" s="959"/>
      <c r="D1964" s="959"/>
      <c r="E1964" s="951" t="s">
        <v>13291</v>
      </c>
      <c r="F1964" s="952" t="s">
        <v>13292</v>
      </c>
      <c r="G1964" s="953" t="s">
        <v>5712</v>
      </c>
      <c r="H1964" s="954">
        <v>36.417250000000003</v>
      </c>
      <c r="I1964" s="954">
        <f>Tabla1[[#This Row],[PVP (SIN IVA)]]-(Tabla1[[#This Row],[PVP (SIN IVA)]]*0.4)</f>
        <v>21.850349999999999</v>
      </c>
      <c r="J1964" s="951" t="s">
        <v>6567</v>
      </c>
      <c r="K1964" s="951" t="str">
        <f>_xlfn.CONCAT(A1964,F1964,J1964,)</f>
        <v>8403012-Q0001-DYPartición de sección media de viga longitudinal.T1/T2</v>
      </c>
      <c r="L1964" s="951"/>
      <c r="M1964" s="955" t="s">
        <v>6554</v>
      </c>
    </row>
    <row r="1965" spans="1:13" ht="15" customHeight="1">
      <c r="A1965" s="957" t="s">
        <v>13293</v>
      </c>
      <c r="B1965" s="958" t="s">
        <v>13294</v>
      </c>
      <c r="C1965" s="959"/>
      <c r="D1965" s="959"/>
      <c r="E1965" s="951" t="s">
        <v>13295</v>
      </c>
      <c r="F1965" s="952" t="s">
        <v>13292</v>
      </c>
      <c r="G1965" s="953" t="s">
        <v>5712</v>
      </c>
      <c r="H1965" s="954">
        <v>1.5239999999999998</v>
      </c>
      <c r="I1965" s="954">
        <f>Tabla1[[#This Row],[PVP (SIN IVA)]]-(Tabla1[[#This Row],[PVP (SIN IVA)]]*0.4)</f>
        <v>0.91439999999999988</v>
      </c>
      <c r="J1965" s="951" t="s">
        <v>6602</v>
      </c>
      <c r="K1965" s="951" t="str">
        <f>_xlfn.CONCAT(A1965,F1965,J1965,)</f>
        <v>2801304-Q0001-DYPartición de sección media de viga longitudinal.T2</v>
      </c>
      <c r="L1965" s="951"/>
      <c r="M1965" s="955" t="s">
        <v>6554</v>
      </c>
    </row>
    <row r="1966" spans="1:13" ht="15" customHeight="1">
      <c r="A1966" s="948" t="s">
        <v>13296</v>
      </c>
      <c r="B1966" s="949">
        <v>8435596615079</v>
      </c>
      <c r="C1966" s="950"/>
      <c r="D1966" s="950"/>
      <c r="E1966" s="951" t="s">
        <v>13297</v>
      </c>
      <c r="F1966" s="952" t="s">
        <v>13298</v>
      </c>
      <c r="G1966" s="953" t="s">
        <v>6586</v>
      </c>
      <c r="H1966" s="954">
        <v>0.38099999999999995</v>
      </c>
      <c r="I1966" s="954">
        <f>Tabla1[[#This Row],[PVP (SIN IVA)]]-(Tabla1[[#This Row],[PVP (SIN IVA)]]*0.4)</f>
        <v>0.22859999999999997</v>
      </c>
      <c r="J1966" s="951" t="s">
        <v>1936</v>
      </c>
      <c r="K1966" s="951" t="s">
        <v>13299</v>
      </c>
      <c r="L1966" s="951" t="s">
        <v>13300</v>
      </c>
      <c r="M1966" s="955" t="s">
        <v>6554</v>
      </c>
    </row>
    <row r="1967" spans="1:13" ht="15" customHeight="1">
      <c r="A1967" s="948" t="s">
        <v>4651</v>
      </c>
      <c r="B1967" s="949">
        <v>8435596615444</v>
      </c>
      <c r="C1967" s="950"/>
      <c r="D1967" s="950"/>
      <c r="E1967" s="951" t="s">
        <v>13297</v>
      </c>
      <c r="F1967" s="952" t="s">
        <v>13298</v>
      </c>
      <c r="G1967" s="953" t="s">
        <v>6586</v>
      </c>
      <c r="H1967" s="954">
        <v>0.273908286828</v>
      </c>
      <c r="I1967" s="954">
        <f>Tabla1[[#This Row],[PVP (SIN IVA)]]-(Tabla1[[#This Row],[PVP (SIN IVA)]]*0.4)</f>
        <v>0.16434497209679999</v>
      </c>
      <c r="J1967" s="951" t="s">
        <v>1936</v>
      </c>
      <c r="K1967" s="951" t="s">
        <v>13301</v>
      </c>
      <c r="L1967" s="951" t="s">
        <v>13302</v>
      </c>
      <c r="M1967" s="955" t="s">
        <v>6554</v>
      </c>
    </row>
    <row r="1968" spans="1:13" ht="15" customHeight="1">
      <c r="A1968" s="948" t="s">
        <v>13303</v>
      </c>
      <c r="B1968" s="949">
        <v>8435596615451</v>
      </c>
      <c r="C1968" s="950"/>
      <c r="D1968" s="950"/>
      <c r="E1968" s="951" t="s">
        <v>13297</v>
      </c>
      <c r="F1968" s="952" t="s">
        <v>13298</v>
      </c>
      <c r="G1968" s="953" t="s">
        <v>6586</v>
      </c>
      <c r="H1968" s="954">
        <v>0.19049999999999997</v>
      </c>
      <c r="I1968" s="954">
        <f>Tabla1[[#This Row],[PVP (SIN IVA)]]-(Tabla1[[#This Row],[PVP (SIN IVA)]]*0.4)</f>
        <v>0.11429999999999998</v>
      </c>
      <c r="J1968" s="951" t="s">
        <v>1936</v>
      </c>
      <c r="K1968" s="951" t="s">
        <v>13304</v>
      </c>
      <c r="L1968" s="951" t="s">
        <v>13305</v>
      </c>
      <c r="M1968" s="955" t="s">
        <v>6554</v>
      </c>
    </row>
    <row r="1969" spans="1:13" ht="15" customHeight="1">
      <c r="A1969" s="948" t="s">
        <v>2813</v>
      </c>
      <c r="B1969" s="949">
        <v>8435596607760</v>
      </c>
      <c r="C1969" s="950"/>
      <c r="D1969" s="950"/>
      <c r="E1969" s="951" t="s">
        <v>13306</v>
      </c>
      <c r="F1969" s="952" t="s">
        <v>13307</v>
      </c>
      <c r="G1969" s="953" t="s">
        <v>6586</v>
      </c>
      <c r="H1969" s="954">
        <v>0.68851108123346549</v>
      </c>
      <c r="I1969" s="954">
        <f>Tabla1[[#This Row],[PVP (SIN IVA)]]-(Tabla1[[#This Row],[PVP (SIN IVA)]]*0.4)</f>
        <v>0.4131066487400793</v>
      </c>
      <c r="J1969" s="951" t="s">
        <v>6560</v>
      </c>
      <c r="K1969" s="951" t="s">
        <v>13308</v>
      </c>
      <c r="L1969" s="951" t="s">
        <v>13309</v>
      </c>
      <c r="M1969" s="955" t="s">
        <v>6554</v>
      </c>
    </row>
    <row r="1970" spans="1:13" ht="15" customHeight="1">
      <c r="A1970" s="948" t="s">
        <v>3472</v>
      </c>
      <c r="B1970" s="949">
        <v>8435596624040</v>
      </c>
      <c r="C1970" s="950" t="s">
        <v>3472</v>
      </c>
      <c r="D1970" s="950"/>
      <c r="E1970" s="951" t="e">
        <v>#NAME?</v>
      </c>
      <c r="F1970" s="952" t="s">
        <v>13310</v>
      </c>
      <c r="G1970" s="953" t="s">
        <v>6586</v>
      </c>
      <c r="H1970" s="954">
        <v>0.59055000000000013</v>
      </c>
      <c r="I1970" s="954">
        <f>Tabla1[[#This Row],[PVP (SIN IVA)]]-(Tabla1[[#This Row],[PVP (SIN IVA)]]*0.4)</f>
        <v>0.35433000000000003</v>
      </c>
      <c r="J1970" s="951" t="s">
        <v>1938</v>
      </c>
      <c r="K1970" s="951" t="s">
        <v>13311</v>
      </c>
      <c r="L1970" s="951" t="e">
        <v>#NAME?</v>
      </c>
      <c r="M1970" s="955" t="s">
        <v>6554</v>
      </c>
    </row>
    <row r="1971" spans="1:13" ht="15" customHeight="1">
      <c r="A1971" s="948" t="s">
        <v>4638</v>
      </c>
      <c r="B1971" s="949">
        <v>8435596615222</v>
      </c>
      <c r="C1971" s="950"/>
      <c r="D1971" s="950"/>
      <c r="E1971" s="951" t="s">
        <v>13312</v>
      </c>
      <c r="F1971" s="952" t="s">
        <v>13313</v>
      </c>
      <c r="G1971" s="953" t="s">
        <v>6586</v>
      </c>
      <c r="H1971" s="954">
        <v>1.2173701636800001</v>
      </c>
      <c r="I1971" s="954">
        <f>Tabla1[[#This Row],[PVP (SIN IVA)]]-(Tabla1[[#This Row],[PVP (SIN IVA)]]*0.4)</f>
        <v>0.73042209820800008</v>
      </c>
      <c r="J1971" s="951" t="s">
        <v>1936</v>
      </c>
      <c r="K1971" s="951" t="s">
        <v>13314</v>
      </c>
      <c r="L1971" s="951" t="s">
        <v>13315</v>
      </c>
      <c r="M1971" s="955" t="s">
        <v>6554</v>
      </c>
    </row>
    <row r="1972" spans="1:13" ht="15" customHeight="1">
      <c r="A1972" s="948" t="s">
        <v>4692</v>
      </c>
      <c r="B1972" s="949">
        <v>8435596615482</v>
      </c>
      <c r="C1972" s="950"/>
      <c r="D1972" s="950"/>
      <c r="E1972" s="951" t="s">
        <v>13316</v>
      </c>
      <c r="F1972" s="952" t="s">
        <v>13317</v>
      </c>
      <c r="G1972" s="953" t="s">
        <v>6586</v>
      </c>
      <c r="H1972" s="954">
        <v>0.45651381137999997</v>
      </c>
      <c r="I1972" s="954">
        <f>Tabla1[[#This Row],[PVP (SIN IVA)]]-(Tabla1[[#This Row],[PVP (SIN IVA)]]*0.4)</f>
        <v>0.27390828682799995</v>
      </c>
      <c r="J1972" s="951" t="s">
        <v>1936</v>
      </c>
      <c r="K1972" s="951" t="s">
        <v>13318</v>
      </c>
      <c r="L1972" s="951" t="s">
        <v>13319</v>
      </c>
      <c r="M1972" s="955" t="s">
        <v>6554</v>
      </c>
    </row>
    <row r="1973" spans="1:13" ht="15" customHeight="1">
      <c r="A1973" s="948" t="s">
        <v>4650</v>
      </c>
      <c r="B1973" s="949">
        <v>8435596625788</v>
      </c>
      <c r="C1973" s="950"/>
      <c r="D1973" s="950"/>
      <c r="E1973" s="951" t="s">
        <v>13320</v>
      </c>
      <c r="F1973" s="952" t="s">
        <v>13321</v>
      </c>
      <c r="G1973" s="953" t="s">
        <v>6586</v>
      </c>
      <c r="H1973" s="954">
        <v>0</v>
      </c>
      <c r="I1973" s="954">
        <f>Tabla1[[#This Row],[PVP (SIN IVA)]]-(Tabla1[[#This Row],[PVP (SIN IVA)]]*0.4)</f>
        <v>0</v>
      </c>
      <c r="J1973" s="951" t="s">
        <v>1936</v>
      </c>
      <c r="K1973" s="951" t="s">
        <v>13322</v>
      </c>
      <c r="L1973" s="951" t="s">
        <v>13323</v>
      </c>
      <c r="M1973" s="955" t="s">
        <v>6554</v>
      </c>
    </row>
    <row r="1974" spans="1:13" ht="15" customHeight="1">
      <c r="A1974" s="957" t="s">
        <v>13324</v>
      </c>
      <c r="B1974" s="958" t="s">
        <v>13325</v>
      </c>
      <c r="C1974" s="959"/>
      <c r="D1974" s="959"/>
      <c r="E1974" s="951" t="s">
        <v>13326</v>
      </c>
      <c r="F1974" s="952" t="s">
        <v>13327</v>
      </c>
      <c r="G1974" s="953" t="s">
        <v>6586</v>
      </c>
      <c r="H1974" s="954">
        <v>0.41275000000000006</v>
      </c>
      <c r="I1974" s="954">
        <f>Tabla1[[#This Row],[PVP (SIN IVA)]]-(Tabla1[[#This Row],[PVP (SIN IVA)]]*0.4)</f>
        <v>0.24765000000000004</v>
      </c>
      <c r="J1974" s="960" t="s">
        <v>6567</v>
      </c>
      <c r="K1974" s="951" t="str">
        <f>_xlfn.CONCAT(A1974,F1974,J1974,)</f>
        <v>5306106-Q0001Pasador del tablero T1/T2</v>
      </c>
      <c r="L1974" s="951"/>
      <c r="M1974" s="955" t="s">
        <v>6554</v>
      </c>
    </row>
    <row r="1975" spans="1:13" ht="15" customHeight="1">
      <c r="A1975" s="961" t="s">
        <v>13328</v>
      </c>
      <c r="B1975" s="949"/>
      <c r="C1975" s="953"/>
      <c r="D1975" s="962"/>
      <c r="E1975" s="951"/>
      <c r="F1975" s="952" t="s">
        <v>13329</v>
      </c>
      <c r="G1975" s="953" t="s">
        <v>6586</v>
      </c>
      <c r="H1975" s="954">
        <v>0.88900000000000001</v>
      </c>
      <c r="I1975" s="954">
        <f>Tabla1[[#This Row],[PVP (SIN IVA)]]-(Tabla1[[#This Row],[PVP (SIN IVA)]]*0.4)</f>
        <v>0.53339999999999999</v>
      </c>
      <c r="J1975" s="951" t="s">
        <v>6666</v>
      </c>
      <c r="K1975" s="951" t="str">
        <f>CONCATENATE(Precios!$A1805,Precios!$F1805,Precios!$J1805)</f>
        <v>5101051Z1-Q0001-DYMontaje de la sección delantera del piso trasero.T1/T2</v>
      </c>
      <c r="L1975" s="951"/>
      <c r="M1975" s="955" t="s">
        <v>6554</v>
      </c>
    </row>
    <row r="1976" spans="1:13" ht="15" customHeight="1">
      <c r="A1976" s="957" t="s">
        <v>13330</v>
      </c>
      <c r="B1976" s="958" t="s">
        <v>13331</v>
      </c>
      <c r="C1976" s="959"/>
      <c r="D1976" s="959"/>
      <c r="E1976" s="951" t="s">
        <v>13332</v>
      </c>
      <c r="F1976" s="952" t="s">
        <v>13333</v>
      </c>
      <c r="G1976" s="953" t="s">
        <v>6586</v>
      </c>
      <c r="H1976" s="954">
        <v>7.9375</v>
      </c>
      <c r="I1976" s="954">
        <f>Tabla1[[#This Row],[PVP (SIN IVA)]]-(Tabla1[[#This Row],[PVP (SIN IVA)]]*0.4)</f>
        <v>4.7624999999999993</v>
      </c>
      <c r="J1976" s="951" t="s">
        <v>6567</v>
      </c>
      <c r="K1976" s="951" t="str">
        <f>_xlfn.CONCAT(A1976,F1976,J1976,)</f>
        <v>5526102-Q0001Pasamanos de techoT1/T2</v>
      </c>
      <c r="L1976" s="951"/>
      <c r="M1976" s="955" t="s">
        <v>6554</v>
      </c>
    </row>
    <row r="1977" spans="1:13" ht="15" customHeight="1">
      <c r="A1977" s="948" t="s">
        <v>13334</v>
      </c>
      <c r="B1977" s="949">
        <v>8435596600099</v>
      </c>
      <c r="C1977" s="950" t="s">
        <v>13335</v>
      </c>
      <c r="D1977" s="950"/>
      <c r="E1977" s="951" t="s">
        <v>2711</v>
      </c>
      <c r="F1977" s="952" t="s">
        <v>13336</v>
      </c>
      <c r="G1977" s="953" t="s">
        <v>5713</v>
      </c>
      <c r="H1977" s="954">
        <v>19.392095051128258</v>
      </c>
      <c r="I1977" s="954">
        <f>Tabla1[[#This Row],[PVP (SIN IVA)]]-(Tabla1[[#This Row],[PVP (SIN IVA)]]*0.4)</f>
        <v>11.635257030676954</v>
      </c>
      <c r="J1977" s="951" t="s">
        <v>6589</v>
      </c>
      <c r="K1977" s="951" t="s">
        <v>13337</v>
      </c>
      <c r="L1977" s="951" t="s">
        <v>13338</v>
      </c>
      <c r="M1977" s="955" t="s">
        <v>6554</v>
      </c>
    </row>
    <row r="1978" spans="1:13" ht="15" customHeight="1">
      <c r="A1978" s="948" t="s">
        <v>194</v>
      </c>
      <c r="B1978" s="949">
        <v>8435596623845</v>
      </c>
      <c r="C1978" s="950" t="s">
        <v>3512</v>
      </c>
      <c r="D1978" s="950"/>
      <c r="E1978" s="951" t="e">
        <v>#NAME?</v>
      </c>
      <c r="F1978" s="952" t="s">
        <v>13339</v>
      </c>
      <c r="G1978" s="953" t="s">
        <v>5713</v>
      </c>
      <c r="H1978" s="954">
        <v>24.447499999999998</v>
      </c>
      <c r="I1978" s="954">
        <f>Tabla1[[#This Row],[PVP (SIN IVA)]]-(Tabla1[[#This Row],[PVP (SIN IVA)]]*0.4)</f>
        <v>14.668499999999998</v>
      </c>
      <c r="J1978" s="951" t="s">
        <v>1938</v>
      </c>
      <c r="K1978" s="951" t="s">
        <v>13340</v>
      </c>
      <c r="L1978" s="951" t="e">
        <v>#NAME?</v>
      </c>
      <c r="M1978" s="955" t="s">
        <v>6554</v>
      </c>
    </row>
    <row r="1979" spans="1:13" ht="15" customHeight="1">
      <c r="A1979" s="948" t="s">
        <v>13341</v>
      </c>
      <c r="B1979" s="949">
        <v>8435596613099</v>
      </c>
      <c r="C1979" s="950"/>
      <c r="D1979" s="950"/>
      <c r="E1979" s="951" t="s">
        <v>13342</v>
      </c>
      <c r="F1979" s="952" t="s">
        <v>13343</v>
      </c>
      <c r="G1979" s="953" t="s">
        <v>5713</v>
      </c>
      <c r="H1979" s="954">
        <v>11.3193094736842</v>
      </c>
      <c r="I1979" s="954">
        <f>Tabla1[[#This Row],[PVP (SIN IVA)]]-(Tabla1[[#This Row],[PVP (SIN IVA)]]*0.4)</f>
        <v>6.7915856842105198</v>
      </c>
      <c r="J1979" s="951" t="s">
        <v>1936</v>
      </c>
      <c r="K1979" s="951" t="s">
        <v>13344</v>
      </c>
      <c r="L1979" s="951" t="s">
        <v>13345</v>
      </c>
      <c r="M1979" s="955" t="s">
        <v>6554</v>
      </c>
    </row>
    <row r="1980" spans="1:13" ht="15" customHeight="1">
      <c r="A1980" s="948" t="s">
        <v>13346</v>
      </c>
      <c r="B1980" s="949">
        <v>8435596613105</v>
      </c>
      <c r="C1980" s="950"/>
      <c r="D1980" s="950"/>
      <c r="E1980" s="951" t="s">
        <v>13347</v>
      </c>
      <c r="F1980" s="952" t="s">
        <v>13348</v>
      </c>
      <c r="G1980" s="953" t="s">
        <v>5713</v>
      </c>
      <c r="H1980" s="954">
        <v>11.3193094736842</v>
      </c>
      <c r="I1980" s="954">
        <f>Tabla1[[#This Row],[PVP (SIN IVA)]]-(Tabla1[[#This Row],[PVP (SIN IVA)]]*0.4)</f>
        <v>6.7915856842105198</v>
      </c>
      <c r="J1980" s="951" t="s">
        <v>1936</v>
      </c>
      <c r="K1980" s="951" t="s">
        <v>13349</v>
      </c>
      <c r="L1980" s="951" t="s">
        <v>13350</v>
      </c>
      <c r="M1980" s="955" t="s">
        <v>6554</v>
      </c>
    </row>
    <row r="1981" spans="1:13" ht="15" customHeight="1">
      <c r="A1981" s="948" t="s">
        <v>193</v>
      </c>
      <c r="B1981" s="949">
        <v>8435596623852</v>
      </c>
      <c r="C1981" s="950" t="s">
        <v>3510</v>
      </c>
      <c r="D1981" s="950"/>
      <c r="E1981" s="951" t="e">
        <v>#NAME?</v>
      </c>
      <c r="F1981" s="952" t="s">
        <v>13351</v>
      </c>
      <c r="G1981" s="953" t="s">
        <v>5713</v>
      </c>
      <c r="H1981" s="954">
        <v>24.447499999999998</v>
      </c>
      <c r="I1981" s="954">
        <f>Tabla1[[#This Row],[PVP (SIN IVA)]]-(Tabla1[[#This Row],[PVP (SIN IVA)]]*0.4)</f>
        <v>14.668499999999998</v>
      </c>
      <c r="J1981" s="951" t="s">
        <v>1938</v>
      </c>
      <c r="K1981" s="951" t="s">
        <v>13352</v>
      </c>
      <c r="L1981" s="951" t="e">
        <v>#NAME?</v>
      </c>
      <c r="M1981" s="955" t="s">
        <v>6554</v>
      </c>
    </row>
    <row r="1982" spans="1:13" ht="15" customHeight="1">
      <c r="A1982" s="957" t="s">
        <v>13353</v>
      </c>
      <c r="B1982" s="958" t="s">
        <v>13354</v>
      </c>
      <c r="C1982" s="959"/>
      <c r="D1982" s="959"/>
      <c r="E1982" s="951" t="s">
        <v>13355</v>
      </c>
      <c r="F1982" s="952" t="s">
        <v>13356</v>
      </c>
      <c r="G1982" s="953" t="s">
        <v>5713</v>
      </c>
      <c r="H1982" s="954">
        <v>32.3215</v>
      </c>
      <c r="I1982" s="954">
        <f>Tabla1[[#This Row],[PVP (SIN IVA)]]-(Tabla1[[#This Row],[PVP (SIN IVA)]]*0.4)</f>
        <v>19.392899999999997</v>
      </c>
      <c r="J1982" s="960" t="s">
        <v>6567</v>
      </c>
      <c r="K1982" s="951" t="str">
        <f>_xlfn.CONCAT(A1982,F1982,J1982,)</f>
        <v>3501024-Q0001Pastillas de freno delanteras (4 piezas)T1/T2</v>
      </c>
      <c r="L1982" s="951"/>
      <c r="M1982" s="955" t="s">
        <v>6554</v>
      </c>
    </row>
    <row r="1983" spans="1:13" ht="15" customHeight="1">
      <c r="A1983" s="963">
        <v>1030201</v>
      </c>
      <c r="B1983" s="970" t="s">
        <v>13357</v>
      </c>
      <c r="C1983" s="953" t="s">
        <v>13358</v>
      </c>
      <c r="D1983" s="959"/>
      <c r="E1983" s="951" t="s">
        <v>13359</v>
      </c>
      <c r="F1983" s="952" t="s">
        <v>13360</v>
      </c>
      <c r="G1983" s="953" t="s">
        <v>5713</v>
      </c>
      <c r="H1983" s="954">
        <v>35.397999999999996</v>
      </c>
      <c r="I1983" s="954">
        <f>Tabla1[[#This Row],[PVP (SIN IVA)]]-(Tabla1[[#This Row],[PVP (SIN IVA)]]*0.4)</f>
        <v>21.238799999999998</v>
      </c>
      <c r="J1983" s="951" t="s">
        <v>4787</v>
      </c>
      <c r="K1983" s="951" t="str">
        <f>_xlfn.CONCAT(A1983,F1983,J1983,)</f>
        <v>1030201Pastillas de freno delanteras Eezon E3 (2u) - FD187G1380Eezon E3</v>
      </c>
      <c r="L1983" s="951"/>
      <c r="M1983" s="955" t="s">
        <v>6554</v>
      </c>
    </row>
    <row r="1984" spans="1:13" ht="15" customHeight="1">
      <c r="A1984" s="948" t="s">
        <v>3021</v>
      </c>
      <c r="B1984" s="949">
        <v>8435596607623</v>
      </c>
      <c r="C1984" s="950"/>
      <c r="D1984" s="950"/>
      <c r="E1984" s="951" t="s">
        <v>13361</v>
      </c>
      <c r="F1984" s="952" t="s">
        <v>13362</v>
      </c>
      <c r="G1984" s="953" t="s">
        <v>5713</v>
      </c>
      <c r="H1984" s="954">
        <v>35.981640000000006</v>
      </c>
      <c r="I1984" s="954">
        <f>Tabla1[[#This Row],[PVP (SIN IVA)]]-(Tabla1[[#This Row],[PVP (SIN IVA)]]*0.4)</f>
        <v>21.588984000000004</v>
      </c>
      <c r="J1984" s="951" t="s">
        <v>6560</v>
      </c>
      <c r="K1984" s="951" t="s">
        <v>13363</v>
      </c>
      <c r="L1984" s="951" t="s">
        <v>13364</v>
      </c>
      <c r="M1984" s="955" t="s">
        <v>6554</v>
      </c>
    </row>
    <row r="1985" spans="1:13" ht="15" customHeight="1">
      <c r="A1985" s="961" t="s">
        <v>13365</v>
      </c>
      <c r="B1985" s="949"/>
      <c r="C1985" s="953"/>
      <c r="D1985" s="962"/>
      <c r="E1985" s="951"/>
      <c r="F1985" s="952" t="s">
        <v>13366</v>
      </c>
      <c r="G1985" s="953" t="s">
        <v>5713</v>
      </c>
      <c r="H1985" s="954">
        <v>110.39475000000002</v>
      </c>
      <c r="I1985" s="954">
        <f>Tabla1[[#This Row],[PVP (SIN IVA)]]-(Tabla1[[#This Row],[PVP (SIN IVA)]]*0.4)</f>
        <v>66.236850000000004</v>
      </c>
      <c r="J1985" s="951" t="s">
        <v>6666</v>
      </c>
      <c r="K1985" s="951" t="str">
        <f>CONCATENATE(Precios!$A1958,Precios!$F1958,Precios!$J1958)</f>
        <v>3508021-R1001Parte delantera del cable de estacionamiento 22LIGHT2020, LIGHT2021</v>
      </c>
      <c r="L1985" s="951"/>
      <c r="M1985" s="955" t="s">
        <v>6554</v>
      </c>
    </row>
    <row r="1986" spans="1:13" ht="15" customHeight="1">
      <c r="A1986" s="961">
        <v>10328</v>
      </c>
      <c r="B1986" s="949"/>
      <c r="C1986" s="962"/>
      <c r="D1986" s="962"/>
      <c r="E1986" s="951"/>
      <c r="F1986" s="952" t="s">
        <v>13367</v>
      </c>
      <c r="G1986" s="953" t="s">
        <v>5713</v>
      </c>
      <c r="H1986" s="954">
        <v>12.191999999999998</v>
      </c>
      <c r="I1986" s="954">
        <f>Tabla1[[#This Row],[PVP (SIN IVA)]]-(Tabla1[[#This Row],[PVP (SIN IVA)]]*0.4)</f>
        <v>7.315199999999999</v>
      </c>
      <c r="J1986" s="951" t="s">
        <v>6666</v>
      </c>
      <c r="K1986" s="951" t="str">
        <f>CONCATENATE(Precios!$A2075,Precios!$F2075,Precios!$J2075)</f>
        <v>1001050104011200Pernos hexagonalesMouse</v>
      </c>
      <c r="L1986" s="951"/>
      <c r="M1986" s="955" t="s">
        <v>6554</v>
      </c>
    </row>
    <row r="1987" spans="1:13" ht="15" customHeight="1">
      <c r="A1987" s="948" t="s">
        <v>13368</v>
      </c>
      <c r="B1987" s="949">
        <v>8435596624699</v>
      </c>
      <c r="C1987" s="950" t="s">
        <v>3368</v>
      </c>
      <c r="D1987" s="950"/>
      <c r="E1987" s="951" t="e">
        <v>#NAME?</v>
      </c>
      <c r="F1987" s="952" t="s">
        <v>901</v>
      </c>
      <c r="G1987" s="953" t="s">
        <v>5713</v>
      </c>
      <c r="H1987" s="954">
        <v>7.9067619362559851</v>
      </c>
      <c r="I1987" s="954">
        <f>Tabla1[[#This Row],[PVP (SIN IVA)]]-(Tabla1[[#This Row],[PVP (SIN IVA)]]*0.4)</f>
        <v>4.7440571617535907</v>
      </c>
      <c r="J1987" s="951" t="s">
        <v>1938</v>
      </c>
      <c r="K1987" s="951" t="s">
        <v>13369</v>
      </c>
      <c r="L1987" s="951" t="e">
        <v>#NAME?</v>
      </c>
      <c r="M1987" s="955" t="s">
        <v>6554</v>
      </c>
    </row>
    <row r="1988" spans="1:13" ht="15" customHeight="1">
      <c r="A1988" s="957" t="s">
        <v>13370</v>
      </c>
      <c r="B1988" s="958" t="s">
        <v>13371</v>
      </c>
      <c r="C1988" s="959"/>
      <c r="D1988" s="959"/>
      <c r="E1988" s="951" t="s">
        <v>13372</v>
      </c>
      <c r="F1988" s="952" t="s">
        <v>13373</v>
      </c>
      <c r="G1988" s="953" t="s">
        <v>6645</v>
      </c>
      <c r="H1988" s="954">
        <v>35.433000000000007</v>
      </c>
      <c r="I1988" s="954">
        <f>Tabla1[[#This Row],[PVP (SIN IVA)]]-(Tabla1[[#This Row],[PVP (SIN IVA)]]*0.4)</f>
        <v>21.259800000000006</v>
      </c>
      <c r="J1988" s="960" t="s">
        <v>6567</v>
      </c>
      <c r="K1988" s="951" t="str">
        <f>_xlfn.CONCAT(A1988,F1988,J1988,)</f>
        <v>1100010-Q0001Pedal de acelerador electrónicoT1/T2</v>
      </c>
      <c r="L1988" s="951"/>
      <c r="M1988" s="955" t="s">
        <v>6554</v>
      </c>
    </row>
    <row r="1989" spans="1:13" ht="15" customHeight="1">
      <c r="A1989" s="948" t="s">
        <v>4590</v>
      </c>
      <c r="B1989" s="949">
        <v>8435596611385</v>
      </c>
      <c r="C1989" s="950"/>
      <c r="D1989" s="950"/>
      <c r="E1989" s="951" t="s">
        <v>13374</v>
      </c>
      <c r="F1989" s="952" t="s">
        <v>5580</v>
      </c>
      <c r="G1989" s="953" t="s">
        <v>5713</v>
      </c>
      <c r="H1989" s="954">
        <v>106.519889322</v>
      </c>
      <c r="I1989" s="954">
        <f>Tabla1[[#This Row],[PVP (SIN IVA)]]-(Tabla1[[#This Row],[PVP (SIN IVA)]]*0.4)</f>
        <v>63.911933593199997</v>
      </c>
      <c r="J1989" s="951" t="s">
        <v>1936</v>
      </c>
      <c r="K1989" s="951" t="s">
        <v>13375</v>
      </c>
      <c r="L1989" s="951" t="s">
        <v>13376</v>
      </c>
      <c r="M1989" s="955" t="s">
        <v>6554</v>
      </c>
    </row>
    <row r="1990" spans="1:13" ht="15" customHeight="1">
      <c r="A1990" s="948" t="s">
        <v>13377</v>
      </c>
      <c r="B1990" s="949">
        <v>8435596611415</v>
      </c>
      <c r="C1990" s="950"/>
      <c r="D1990" s="950"/>
      <c r="E1990" s="951" t="s">
        <v>13374</v>
      </c>
      <c r="F1990" s="952" t="s">
        <v>5580</v>
      </c>
      <c r="G1990" s="953" t="s">
        <v>5713</v>
      </c>
      <c r="H1990" s="954">
        <v>45.72</v>
      </c>
      <c r="I1990" s="954">
        <f>Tabla1[[#This Row],[PVP (SIN IVA)]]-(Tabla1[[#This Row],[PVP (SIN IVA)]]*0.4)</f>
        <v>27.431999999999999</v>
      </c>
      <c r="J1990" s="951" t="s">
        <v>1936</v>
      </c>
      <c r="K1990" s="951" t="s">
        <v>13378</v>
      </c>
      <c r="L1990" s="951" t="s">
        <v>13379</v>
      </c>
      <c r="M1990" s="955" t="s">
        <v>6554</v>
      </c>
    </row>
    <row r="1991" spans="1:13" ht="15" customHeight="1">
      <c r="A1991" s="948" t="s">
        <v>13380</v>
      </c>
      <c r="B1991" s="949">
        <v>8435596611408</v>
      </c>
      <c r="C1991" s="950"/>
      <c r="D1991" s="950"/>
      <c r="E1991" s="951" t="s">
        <v>13374</v>
      </c>
      <c r="F1991" s="952" t="s">
        <v>5580</v>
      </c>
      <c r="G1991" s="953" t="s">
        <v>5713</v>
      </c>
      <c r="H1991" s="954">
        <v>45.72</v>
      </c>
      <c r="I1991" s="954">
        <f>Tabla1[[#This Row],[PVP (SIN IVA)]]-(Tabla1[[#This Row],[PVP (SIN IVA)]]*0.4)</f>
        <v>27.431999999999999</v>
      </c>
      <c r="J1991" s="951" t="s">
        <v>1936</v>
      </c>
      <c r="K1991" s="951" t="s">
        <v>13381</v>
      </c>
      <c r="L1991" s="951" t="s">
        <v>13382</v>
      </c>
      <c r="M1991" s="955" t="s">
        <v>6554</v>
      </c>
    </row>
    <row r="1992" spans="1:13" ht="15" customHeight="1">
      <c r="A1992" s="948" t="s">
        <v>13383</v>
      </c>
      <c r="B1992" s="949">
        <v>8435596611378</v>
      </c>
      <c r="C1992" s="950"/>
      <c r="D1992" s="950"/>
      <c r="E1992" s="951" t="s">
        <v>13384</v>
      </c>
      <c r="F1992" s="952" t="s">
        <v>13385</v>
      </c>
      <c r="G1992" s="953" t="s">
        <v>5713</v>
      </c>
      <c r="H1992" s="954">
        <v>45.72</v>
      </c>
      <c r="I1992" s="954">
        <f>Tabla1[[#This Row],[PVP (SIN IVA)]]-(Tabla1[[#This Row],[PVP (SIN IVA)]]*0.4)</f>
        <v>27.431999999999999</v>
      </c>
      <c r="J1992" s="951" t="s">
        <v>1936</v>
      </c>
      <c r="K1992" s="951" t="s">
        <v>13386</v>
      </c>
      <c r="L1992" s="951" t="s">
        <v>13387</v>
      </c>
      <c r="M1992" s="955" t="s">
        <v>6554</v>
      </c>
    </row>
    <row r="1993" spans="1:13" ht="15" customHeight="1">
      <c r="A1993" s="961">
        <v>10002</v>
      </c>
      <c r="B1993" s="949"/>
      <c r="C1993" s="962"/>
      <c r="D1993" s="962"/>
      <c r="E1993" s="951"/>
      <c r="F1993" s="952" t="s">
        <v>13388</v>
      </c>
      <c r="G1993" s="953" t="s">
        <v>5713</v>
      </c>
      <c r="H1993" s="954">
        <v>93.344999999999999</v>
      </c>
      <c r="I1993" s="954">
        <f>Tabla1[[#This Row],[PVP (SIN IVA)]]-(Tabla1[[#This Row],[PVP (SIN IVA)]]*0.4)</f>
        <v>56.006999999999998</v>
      </c>
      <c r="J1993" s="951" t="s">
        <v>6666</v>
      </c>
      <c r="K1993" s="951" t="str">
        <f>CONCATENATE(Precios!$A2090,Precios!$F2090,Precios!$J2090)</f>
        <v>2803401-Q0006Pieza de puntal central del parachoques delantero (izquierda)T1/T2</v>
      </c>
      <c r="L1993" s="951"/>
      <c r="M1993" s="955" t="s">
        <v>6554</v>
      </c>
    </row>
    <row r="1994" spans="1:13" ht="15" customHeight="1">
      <c r="A1994" s="957" t="s">
        <v>13389</v>
      </c>
      <c r="B1994" s="958" t="s">
        <v>13390</v>
      </c>
      <c r="C1994" s="959"/>
      <c r="D1994" s="959"/>
      <c r="E1994" s="951" t="s">
        <v>13391</v>
      </c>
      <c r="F1994" s="952" t="s">
        <v>13392</v>
      </c>
      <c r="G1994" s="953" t="s">
        <v>5713</v>
      </c>
      <c r="H1994" s="954">
        <v>0.79374999999999996</v>
      </c>
      <c r="I1994" s="954">
        <f>Tabla1[[#This Row],[PVP (SIN IVA)]]-(Tabla1[[#This Row],[PVP (SIN IVA)]]*0.4)</f>
        <v>0.47624999999999995</v>
      </c>
      <c r="J1994" s="951" t="s">
        <v>6629</v>
      </c>
      <c r="K1994" s="951" t="str">
        <f>_xlfn.CONCAT(A1994,F1994,J1994,)</f>
        <v>5101113-Q0001-DYPedalier de frenoT1</v>
      </c>
      <c r="L1994" s="951"/>
      <c r="M1994" s="955" t="s">
        <v>6554</v>
      </c>
    </row>
    <row r="1995" spans="1:13" ht="15" customHeight="1">
      <c r="A1995" s="948" t="s">
        <v>13393</v>
      </c>
      <c r="B1995" s="949">
        <v>8435596610180</v>
      </c>
      <c r="C1995" s="950"/>
      <c r="D1995" s="950"/>
      <c r="E1995" s="951" t="s">
        <v>13394</v>
      </c>
      <c r="F1995" s="952" t="s">
        <v>13395</v>
      </c>
      <c r="G1995" s="953" t="s">
        <v>6586</v>
      </c>
      <c r="H1995" s="954">
        <v>190.5</v>
      </c>
      <c r="I1995" s="954">
        <f>Tabla1[[#This Row],[PVP (SIN IVA)]]-(Tabla1[[#This Row],[PVP (SIN IVA)]]*0.4)</f>
        <v>114.3</v>
      </c>
      <c r="J1995" s="951" t="s">
        <v>1936</v>
      </c>
      <c r="K1995" s="951" t="s">
        <v>13396</v>
      </c>
      <c r="L1995" s="951" t="s">
        <v>13397</v>
      </c>
      <c r="M1995" s="955" t="s">
        <v>6554</v>
      </c>
    </row>
    <row r="1996" spans="1:13" ht="15" customHeight="1">
      <c r="A1996" s="948" t="s">
        <v>2390</v>
      </c>
      <c r="B1996" s="949">
        <v>8435596605384</v>
      </c>
      <c r="C1996" s="950"/>
      <c r="D1996" s="950"/>
      <c r="E1996" s="951" t="s">
        <v>2389</v>
      </c>
      <c r="F1996" s="952" t="s">
        <v>4213</v>
      </c>
      <c r="G1996" s="953" t="s">
        <v>5712</v>
      </c>
      <c r="H1996" s="954">
        <v>1.3311214237180333</v>
      </c>
      <c r="I1996" s="954">
        <f>Tabla1[[#This Row],[PVP (SIN IVA)]]-(Tabla1[[#This Row],[PVP (SIN IVA)]]*0.4)</f>
        <v>0.79867285423082002</v>
      </c>
      <c r="J1996" s="951" t="s">
        <v>6589</v>
      </c>
      <c r="K1996" s="951" t="s">
        <v>13398</v>
      </c>
      <c r="L1996" s="951" t="s">
        <v>13399</v>
      </c>
      <c r="M1996" s="955" t="s">
        <v>6554</v>
      </c>
    </row>
    <row r="1997" spans="1:13" ht="15" customHeight="1">
      <c r="A1997" s="961" t="s">
        <v>13400</v>
      </c>
      <c r="B1997" s="949"/>
      <c r="C1997" s="953"/>
      <c r="D1997" s="962"/>
      <c r="E1997" s="951"/>
      <c r="F1997" s="952" t="s">
        <v>13401</v>
      </c>
      <c r="G1997" s="953" t="s">
        <v>5712</v>
      </c>
      <c r="H1997" s="954">
        <v>2.8574999999999999</v>
      </c>
      <c r="I1997" s="954">
        <f>Tabla1[[#This Row],[PVP (SIN IVA)]]-(Tabla1[[#This Row],[PVP (SIN IVA)]]*0.4)</f>
        <v>1.7144999999999999</v>
      </c>
      <c r="J1997" s="951" t="s">
        <v>6666</v>
      </c>
      <c r="K1997" s="951" t="str">
        <f>CONCATENATE(Precios!$A1938,Precios!$F1938,Precios!$J1938)</f>
        <v>1001030202010010ParabrisasMouse</v>
      </c>
      <c r="L1997" s="951"/>
      <c r="M1997" s="955" t="s">
        <v>6554</v>
      </c>
    </row>
    <row r="1998" spans="1:13" ht="15" customHeight="1">
      <c r="A1998" s="961" t="s">
        <v>13402</v>
      </c>
      <c r="B1998" s="949"/>
      <c r="C1998" s="953"/>
      <c r="D1998" s="962"/>
      <c r="E1998" s="951"/>
      <c r="F1998" s="952" t="s">
        <v>13403</v>
      </c>
      <c r="G1998" s="953" t="s">
        <v>5712</v>
      </c>
      <c r="H1998" s="954">
        <v>2.1590000000000003</v>
      </c>
      <c r="I1998" s="954">
        <f>Tabla1[[#This Row],[PVP (SIN IVA)]]-(Tabla1[[#This Row],[PVP (SIN IVA)]]*0.4)</f>
        <v>1.2954000000000001</v>
      </c>
      <c r="J1998" s="951" t="s">
        <v>6666</v>
      </c>
      <c r="K1998" s="951" t="str">
        <f>CONCATENATE(Precios!$A1933,Precios!$F1933,Precios!$J1933)</f>
        <v>1001020301140100Paquete de batería de alimentación (Individual sin calefacción)Mouse</v>
      </c>
      <c r="L1998" s="951"/>
      <c r="M1998" s="955" t="s">
        <v>6554</v>
      </c>
    </row>
    <row r="1999" spans="1:13" ht="15" customHeight="1">
      <c r="A1999" s="948" t="s">
        <v>4342</v>
      </c>
      <c r="B1999" s="949">
        <v>8435596606442</v>
      </c>
      <c r="C1999" s="950"/>
      <c r="D1999" s="950"/>
      <c r="E1999" s="951" t="s">
        <v>4343</v>
      </c>
      <c r="F1999" s="952" t="s">
        <v>4344</v>
      </c>
      <c r="G1999" s="953" t="s">
        <v>6586</v>
      </c>
      <c r="H1999" s="954">
        <v>0.52969179215026341</v>
      </c>
      <c r="I1999" s="954">
        <f>Tabla1[[#This Row],[PVP (SIN IVA)]]-(Tabla1[[#This Row],[PVP (SIN IVA)]]*0.4)</f>
        <v>0.31781507529015807</v>
      </c>
      <c r="J1999" s="951" t="s">
        <v>6702</v>
      </c>
      <c r="K1999" s="951" t="s">
        <v>13404</v>
      </c>
      <c r="L1999" s="951" t="s">
        <v>13405</v>
      </c>
      <c r="M1999" s="955" t="s">
        <v>6554</v>
      </c>
    </row>
    <row r="2000" spans="1:13" ht="15" customHeight="1">
      <c r="A2000" s="948" t="s">
        <v>3459</v>
      </c>
      <c r="B2000" s="949">
        <v>8435596624101</v>
      </c>
      <c r="C2000" s="950" t="s">
        <v>3459</v>
      </c>
      <c r="D2000" s="950"/>
      <c r="E2000" s="951" t="e">
        <v>#NAME?</v>
      </c>
      <c r="F2000" s="952" t="s">
        <v>13406</v>
      </c>
      <c r="G2000" s="953" t="s">
        <v>6586</v>
      </c>
      <c r="H2000" s="954">
        <v>1.7421224999999998</v>
      </c>
      <c r="I2000" s="954">
        <f>Tabla1[[#This Row],[PVP (SIN IVA)]]-(Tabla1[[#This Row],[PVP (SIN IVA)]]*0.4)</f>
        <v>1.0452735</v>
      </c>
      <c r="J2000" s="951" t="s">
        <v>1938</v>
      </c>
      <c r="K2000" s="951" t="s">
        <v>13407</v>
      </c>
      <c r="L2000" s="951" t="e">
        <v>#NAME?</v>
      </c>
      <c r="M2000" s="955" t="s">
        <v>6554</v>
      </c>
    </row>
    <row r="2001" spans="1:13" ht="15" customHeight="1">
      <c r="A2001" s="948" t="s">
        <v>13408</v>
      </c>
      <c r="B2001" s="949">
        <v>8435596623579</v>
      </c>
      <c r="C2001" s="950" t="s">
        <v>3556</v>
      </c>
      <c r="D2001" s="950"/>
      <c r="E2001" s="951" t="e">
        <v>#NAME?</v>
      </c>
      <c r="F2001" s="952" t="s">
        <v>13409</v>
      </c>
      <c r="G2001" s="953" t="s">
        <v>6586</v>
      </c>
      <c r="H2001" s="954">
        <v>0.77910532249937026</v>
      </c>
      <c r="I2001" s="954">
        <f>Tabla1[[#This Row],[PVP (SIN IVA)]]-(Tabla1[[#This Row],[PVP (SIN IVA)]]*0.4)</f>
        <v>0.46746319349962212</v>
      </c>
      <c r="J2001" s="951" t="s">
        <v>1938</v>
      </c>
      <c r="K2001" s="951" t="s">
        <v>13410</v>
      </c>
      <c r="L2001" s="951" t="e">
        <v>#NAME?</v>
      </c>
      <c r="M2001" s="955" t="s">
        <v>6554</v>
      </c>
    </row>
    <row r="2002" spans="1:13" ht="15" customHeight="1">
      <c r="A2002" s="948" t="s">
        <v>13411</v>
      </c>
      <c r="B2002" s="949">
        <v>8435596624392</v>
      </c>
      <c r="C2002" s="950" t="s">
        <v>3406</v>
      </c>
      <c r="D2002" s="950"/>
      <c r="E2002" s="951" t="e">
        <v>#NAME?</v>
      </c>
      <c r="F2002" s="952" t="s">
        <v>13412</v>
      </c>
      <c r="G2002" s="953" t="s">
        <v>6586</v>
      </c>
      <c r="H2002" s="954">
        <v>0.90252794784580526</v>
      </c>
      <c r="I2002" s="954">
        <f>Tabla1[[#This Row],[PVP (SIN IVA)]]-(Tabla1[[#This Row],[PVP (SIN IVA)]]*0.4)</f>
        <v>0.54151676870748311</v>
      </c>
      <c r="J2002" s="951" t="s">
        <v>1938</v>
      </c>
      <c r="K2002" s="951" t="s">
        <v>13413</v>
      </c>
      <c r="L2002" s="951" t="e">
        <v>#NAME?</v>
      </c>
      <c r="M2002" s="955" t="s">
        <v>6554</v>
      </c>
    </row>
    <row r="2003" spans="1:13" ht="15" customHeight="1">
      <c r="A2003" s="948" t="s">
        <v>3354</v>
      </c>
      <c r="B2003" s="949">
        <v>8435596623753</v>
      </c>
      <c r="C2003" s="950" t="s">
        <v>3354</v>
      </c>
      <c r="D2003" s="950"/>
      <c r="E2003" s="951" t="e">
        <v>#NAME?</v>
      </c>
      <c r="F2003" s="952" t="s">
        <v>13414</v>
      </c>
      <c r="G2003" s="953" t="s">
        <v>6586</v>
      </c>
      <c r="H2003" s="954">
        <v>0.59055000000000013</v>
      </c>
      <c r="I2003" s="954">
        <f>Tabla1[[#This Row],[PVP (SIN IVA)]]-(Tabla1[[#This Row],[PVP (SIN IVA)]]*0.4)</f>
        <v>0.35433000000000003</v>
      </c>
      <c r="J2003" s="951" t="s">
        <v>1938</v>
      </c>
      <c r="K2003" s="951" t="s">
        <v>13415</v>
      </c>
      <c r="L2003" s="951" t="e">
        <v>#NAME?</v>
      </c>
      <c r="M2003" s="955" t="s">
        <v>6554</v>
      </c>
    </row>
    <row r="2004" spans="1:13" ht="15" customHeight="1">
      <c r="A2004" s="948" t="s">
        <v>3307</v>
      </c>
      <c r="B2004" s="949">
        <v>8435596625122</v>
      </c>
      <c r="C2004" s="950" t="s">
        <v>3307</v>
      </c>
      <c r="D2004" s="950"/>
      <c r="E2004" s="951" t="e">
        <v>#NAME?</v>
      </c>
      <c r="F2004" s="952" t="s">
        <v>13416</v>
      </c>
      <c r="G2004" s="953" t="s">
        <v>6586</v>
      </c>
      <c r="H2004" s="954">
        <v>0.59055000000000013</v>
      </c>
      <c r="I2004" s="954">
        <f>Tabla1[[#This Row],[PVP (SIN IVA)]]-(Tabla1[[#This Row],[PVP (SIN IVA)]]*0.4)</f>
        <v>0.35433000000000003</v>
      </c>
      <c r="J2004" s="951" t="s">
        <v>1938</v>
      </c>
      <c r="K2004" s="951" t="s">
        <v>13417</v>
      </c>
      <c r="L2004" s="951" t="e">
        <v>#NAME?</v>
      </c>
      <c r="M2004" s="955" t="s">
        <v>6554</v>
      </c>
    </row>
    <row r="2005" spans="1:13" ht="15" customHeight="1">
      <c r="A2005" s="948" t="s">
        <v>13418</v>
      </c>
      <c r="B2005" s="949">
        <v>8435596623890</v>
      </c>
      <c r="C2005" s="950" t="s">
        <v>3502</v>
      </c>
      <c r="D2005" s="950"/>
      <c r="E2005" s="951" t="e">
        <v>#NAME?</v>
      </c>
      <c r="F2005" s="952" t="s">
        <v>13419</v>
      </c>
      <c r="G2005" s="953" t="s">
        <v>6586</v>
      </c>
      <c r="H2005" s="954">
        <v>0.7251079239103051</v>
      </c>
      <c r="I2005" s="954">
        <f>Tabla1[[#This Row],[PVP (SIN IVA)]]-(Tabla1[[#This Row],[PVP (SIN IVA)]]*0.4)</f>
        <v>0.43506475434618302</v>
      </c>
      <c r="J2005" s="951" t="s">
        <v>1938</v>
      </c>
      <c r="K2005" s="951" t="s">
        <v>13420</v>
      </c>
      <c r="L2005" s="951" t="e">
        <v>#NAME?</v>
      </c>
      <c r="M2005" s="955" t="s">
        <v>6554</v>
      </c>
    </row>
    <row r="2006" spans="1:13" ht="15" customHeight="1">
      <c r="A2006" s="948" t="s">
        <v>13421</v>
      </c>
      <c r="B2006" s="949">
        <v>8435596629229</v>
      </c>
      <c r="C2006" s="950"/>
      <c r="D2006" s="950"/>
      <c r="E2006" s="951" t="s">
        <v>3230</v>
      </c>
      <c r="F2006" s="952" t="s">
        <v>13422</v>
      </c>
      <c r="G2006" s="953" t="s">
        <v>6586</v>
      </c>
      <c r="H2006" s="954">
        <v>0.29598135550516502</v>
      </c>
      <c r="I2006" s="954">
        <f>Tabla1[[#This Row],[PVP (SIN IVA)]]-(Tabla1[[#This Row],[PVP (SIN IVA)]]*0.4)</f>
        <v>0.177588813303099</v>
      </c>
      <c r="J2006" s="951" t="s">
        <v>1938</v>
      </c>
      <c r="K2006" s="951" t="s">
        <v>13423</v>
      </c>
      <c r="L2006" s="951" t="s">
        <v>13424</v>
      </c>
      <c r="M2006" s="955" t="s">
        <v>6554</v>
      </c>
    </row>
    <row r="2007" spans="1:13" ht="15" customHeight="1">
      <c r="A2007" s="948" t="s">
        <v>3429</v>
      </c>
      <c r="B2007" s="949">
        <v>8435596623388</v>
      </c>
      <c r="C2007" s="950" t="s">
        <v>3429</v>
      </c>
      <c r="D2007" s="950"/>
      <c r="E2007" s="951" t="e">
        <v>#NAME?</v>
      </c>
      <c r="F2007" s="952" t="s">
        <v>13425</v>
      </c>
      <c r="G2007" s="953" t="s">
        <v>6586</v>
      </c>
      <c r="H2007" s="954">
        <v>1.1811000000000003</v>
      </c>
      <c r="I2007" s="954">
        <f>Tabla1[[#This Row],[PVP (SIN IVA)]]-(Tabla1[[#This Row],[PVP (SIN IVA)]]*0.4)</f>
        <v>0.70866000000000007</v>
      </c>
      <c r="J2007" s="951" t="s">
        <v>1938</v>
      </c>
      <c r="K2007" s="951" t="s">
        <v>13426</v>
      </c>
      <c r="L2007" s="951" t="e">
        <v>#NAME?</v>
      </c>
      <c r="M2007" s="955" t="s">
        <v>6554</v>
      </c>
    </row>
    <row r="2008" spans="1:13" ht="15" customHeight="1">
      <c r="A2008" s="948" t="s">
        <v>3389</v>
      </c>
      <c r="B2008" s="949">
        <v>8435596624514</v>
      </c>
      <c r="C2008" s="950" t="s">
        <v>3389</v>
      </c>
      <c r="D2008" s="950"/>
      <c r="E2008" s="951" t="e">
        <v>#NAME?</v>
      </c>
      <c r="F2008" s="952" t="s">
        <v>13427</v>
      </c>
      <c r="G2008" s="953" t="s">
        <v>6586</v>
      </c>
      <c r="H2008" s="954">
        <v>1.7421224999999998</v>
      </c>
      <c r="I2008" s="954">
        <f>Tabla1[[#This Row],[PVP (SIN IVA)]]-(Tabla1[[#This Row],[PVP (SIN IVA)]]*0.4)</f>
        <v>1.0452735</v>
      </c>
      <c r="J2008" s="951" t="s">
        <v>1938</v>
      </c>
      <c r="K2008" s="951" t="s">
        <v>13428</v>
      </c>
      <c r="L2008" s="951" t="e">
        <v>#NAME?</v>
      </c>
      <c r="M2008" s="955" t="s">
        <v>6554</v>
      </c>
    </row>
    <row r="2009" spans="1:13" ht="15" customHeight="1">
      <c r="A2009" s="948" t="s">
        <v>13429</v>
      </c>
      <c r="B2009" s="949">
        <v>8435596624170</v>
      </c>
      <c r="C2009" s="950" t="s">
        <v>3450</v>
      </c>
      <c r="D2009" s="950"/>
      <c r="E2009" s="951" t="e">
        <v>#NAME?</v>
      </c>
      <c r="F2009" s="952" t="s">
        <v>13430</v>
      </c>
      <c r="G2009" s="953" t="s">
        <v>6586</v>
      </c>
      <c r="H2009" s="954">
        <v>0.60939921264802244</v>
      </c>
      <c r="I2009" s="954">
        <f>Tabla1[[#This Row],[PVP (SIN IVA)]]-(Tabla1[[#This Row],[PVP (SIN IVA)]]*0.4)</f>
        <v>0.36563952758881346</v>
      </c>
      <c r="J2009" s="951" t="s">
        <v>1938</v>
      </c>
      <c r="K2009" s="951" t="s">
        <v>13431</v>
      </c>
      <c r="L2009" s="951" t="e">
        <v>#NAME?</v>
      </c>
      <c r="M2009" s="955" t="s">
        <v>6554</v>
      </c>
    </row>
    <row r="2010" spans="1:13" ht="15" customHeight="1">
      <c r="A2010" s="948" t="s">
        <v>13432</v>
      </c>
      <c r="B2010" s="949">
        <v>8435596624286</v>
      </c>
      <c r="C2010" s="950" t="s">
        <v>3427</v>
      </c>
      <c r="D2010" s="950"/>
      <c r="E2010" s="951" t="e">
        <v>#NAME?</v>
      </c>
      <c r="F2010" s="952" t="s">
        <v>13433</v>
      </c>
      <c r="G2010" s="953" t="s">
        <v>6586</v>
      </c>
      <c r="H2010" s="954">
        <v>0.5708296422272614</v>
      </c>
      <c r="I2010" s="954">
        <f>Tabla1[[#This Row],[PVP (SIN IVA)]]-(Tabla1[[#This Row],[PVP (SIN IVA)]]*0.4)</f>
        <v>0.34249778533635683</v>
      </c>
      <c r="J2010" s="951" t="s">
        <v>1938</v>
      </c>
      <c r="K2010" s="951" t="s">
        <v>13434</v>
      </c>
      <c r="L2010" s="951" t="e">
        <v>#NAME?</v>
      </c>
      <c r="M2010" s="955" t="s">
        <v>6554</v>
      </c>
    </row>
    <row r="2011" spans="1:13" ht="15" customHeight="1">
      <c r="A2011" s="948" t="s">
        <v>3425</v>
      </c>
      <c r="B2011" s="949">
        <v>8435596624293</v>
      </c>
      <c r="C2011" s="950" t="s">
        <v>3425</v>
      </c>
      <c r="D2011" s="950"/>
      <c r="E2011" s="951" t="e">
        <v>#NAME?</v>
      </c>
      <c r="F2011" s="952" t="s">
        <v>13435</v>
      </c>
      <c r="G2011" s="953" t="s">
        <v>6586</v>
      </c>
      <c r="H2011" s="954">
        <v>1.1811000000000003</v>
      </c>
      <c r="I2011" s="954">
        <f>Tabla1[[#This Row],[PVP (SIN IVA)]]-(Tabla1[[#This Row],[PVP (SIN IVA)]]*0.4)</f>
        <v>0.70866000000000007</v>
      </c>
      <c r="J2011" s="951" t="s">
        <v>1938</v>
      </c>
      <c r="K2011" s="951" t="s">
        <v>13436</v>
      </c>
      <c r="L2011" s="951" t="e">
        <v>#NAME?</v>
      </c>
      <c r="M2011" s="955" t="s">
        <v>6554</v>
      </c>
    </row>
    <row r="2012" spans="1:13" ht="15" customHeight="1">
      <c r="A2012" s="948" t="s">
        <v>4675</v>
      </c>
      <c r="B2012" s="949">
        <v>8435596626068</v>
      </c>
      <c r="C2012" s="950"/>
      <c r="D2012" s="950"/>
      <c r="E2012" s="951" t="s">
        <v>13437</v>
      </c>
      <c r="F2012" s="952" t="s">
        <v>13438</v>
      </c>
      <c r="G2012" s="953" t="s">
        <v>6586</v>
      </c>
      <c r="H2012" s="954">
        <v>0</v>
      </c>
      <c r="I2012" s="954">
        <f>Tabla1[[#This Row],[PVP (SIN IVA)]]-(Tabla1[[#This Row],[PVP (SIN IVA)]]*0.4)</f>
        <v>0</v>
      </c>
      <c r="J2012" s="951" t="s">
        <v>1936</v>
      </c>
      <c r="K2012" s="951" t="s">
        <v>13439</v>
      </c>
      <c r="L2012" s="951" t="s">
        <v>13440</v>
      </c>
      <c r="M2012" s="955" t="s">
        <v>6554</v>
      </c>
    </row>
    <row r="2013" spans="1:13" ht="15" customHeight="1">
      <c r="A2013" s="948" t="s">
        <v>2091</v>
      </c>
      <c r="B2013" s="949">
        <v>8435596606893</v>
      </c>
      <c r="C2013" s="950"/>
      <c r="D2013" s="950"/>
      <c r="E2013" s="951" t="s">
        <v>2090</v>
      </c>
      <c r="F2013" s="952" t="s">
        <v>4391</v>
      </c>
      <c r="G2013" s="953" t="s">
        <v>6586</v>
      </c>
      <c r="H2013" s="954">
        <v>3.1212502349250402</v>
      </c>
      <c r="I2013" s="954">
        <f>Tabla1[[#This Row],[PVP (SIN IVA)]]-(Tabla1[[#This Row],[PVP (SIN IVA)]]*0.4)</f>
        <v>1.872750140955024</v>
      </c>
      <c r="J2013" s="951" t="s">
        <v>6589</v>
      </c>
      <c r="K2013" s="951" t="s">
        <v>13441</v>
      </c>
      <c r="L2013" s="951" t="s">
        <v>13442</v>
      </c>
      <c r="M2013" s="955" t="s">
        <v>6554</v>
      </c>
    </row>
    <row r="2014" spans="1:13" ht="15" customHeight="1">
      <c r="A2014" s="948" t="s">
        <v>2093</v>
      </c>
      <c r="B2014" s="949">
        <v>8435596606886</v>
      </c>
      <c r="C2014" s="950"/>
      <c r="D2014" s="950"/>
      <c r="E2014" s="951" t="s">
        <v>2090</v>
      </c>
      <c r="F2014" s="952" t="s">
        <v>4391</v>
      </c>
      <c r="G2014" s="953" t="s">
        <v>6586</v>
      </c>
      <c r="H2014" s="954">
        <v>1.4688236399647265</v>
      </c>
      <c r="I2014" s="954">
        <f>Tabla1[[#This Row],[PVP (SIN IVA)]]-(Tabla1[[#This Row],[PVP (SIN IVA)]]*0.4)</f>
        <v>0.88129418397883585</v>
      </c>
      <c r="J2014" s="951" t="s">
        <v>6589</v>
      </c>
      <c r="K2014" s="951" t="s">
        <v>13443</v>
      </c>
      <c r="L2014" s="951" t="s">
        <v>13444</v>
      </c>
      <c r="M2014" s="955" t="s">
        <v>6554</v>
      </c>
    </row>
    <row r="2015" spans="1:13" ht="15" customHeight="1">
      <c r="A2015" s="948" t="s">
        <v>2095</v>
      </c>
      <c r="B2015" s="949">
        <v>8435596606879</v>
      </c>
      <c r="C2015" s="950"/>
      <c r="D2015" s="950"/>
      <c r="E2015" s="951" t="s">
        <v>2090</v>
      </c>
      <c r="F2015" s="952" t="s">
        <v>4391</v>
      </c>
      <c r="G2015" s="953" t="s">
        <v>6586</v>
      </c>
      <c r="H2015" s="954">
        <v>0.68851108123346549</v>
      </c>
      <c r="I2015" s="954">
        <f>Tabla1[[#This Row],[PVP (SIN IVA)]]-(Tabla1[[#This Row],[PVP (SIN IVA)]]*0.4)</f>
        <v>0.4131066487400793</v>
      </c>
      <c r="J2015" s="951" t="s">
        <v>6589</v>
      </c>
      <c r="K2015" s="951" t="s">
        <v>13445</v>
      </c>
      <c r="L2015" s="951" t="s">
        <v>13446</v>
      </c>
      <c r="M2015" s="955" t="s">
        <v>6554</v>
      </c>
    </row>
    <row r="2016" spans="1:13" ht="15" customHeight="1">
      <c r="A2016" s="948" t="s">
        <v>2098</v>
      </c>
      <c r="B2016" s="949">
        <v>8435596606855</v>
      </c>
      <c r="C2016" s="950"/>
      <c r="D2016" s="950"/>
      <c r="E2016" s="951" t="s">
        <v>2090</v>
      </c>
      <c r="F2016" s="952" t="s">
        <v>4391</v>
      </c>
      <c r="G2016" s="953" t="s">
        <v>6586</v>
      </c>
      <c r="H2016" s="954">
        <v>0.5508088649867724</v>
      </c>
      <c r="I2016" s="954">
        <f>Tabla1[[#This Row],[PVP (SIN IVA)]]-(Tabla1[[#This Row],[PVP (SIN IVA)]]*0.4)</f>
        <v>0.33048531899206346</v>
      </c>
      <c r="J2016" s="951" t="s">
        <v>6589</v>
      </c>
      <c r="K2016" s="951" t="s">
        <v>13447</v>
      </c>
      <c r="L2016" s="951" t="s">
        <v>13448</v>
      </c>
      <c r="M2016" s="955" t="s">
        <v>6554</v>
      </c>
    </row>
    <row r="2017" spans="1:13" ht="15" customHeight="1">
      <c r="A2017" s="948" t="s">
        <v>2097</v>
      </c>
      <c r="B2017" s="949">
        <v>8435596606862</v>
      </c>
      <c r="C2017" s="950"/>
      <c r="D2017" s="950"/>
      <c r="E2017" s="951" t="s">
        <v>2090</v>
      </c>
      <c r="F2017" s="952" t="s">
        <v>4391</v>
      </c>
      <c r="G2017" s="953" t="s">
        <v>6586</v>
      </c>
      <c r="H2017" s="954">
        <v>0.53244856948721209</v>
      </c>
      <c r="I2017" s="954">
        <f>Tabla1[[#This Row],[PVP (SIN IVA)]]-(Tabla1[[#This Row],[PVP (SIN IVA)]]*0.4)</f>
        <v>0.31946914169232721</v>
      </c>
      <c r="J2017" s="951" t="s">
        <v>6589</v>
      </c>
      <c r="K2017" s="951" t="s">
        <v>13449</v>
      </c>
      <c r="L2017" s="951" t="s">
        <v>13450</v>
      </c>
      <c r="M2017" s="955" t="s">
        <v>6554</v>
      </c>
    </row>
    <row r="2018" spans="1:13" ht="15" customHeight="1">
      <c r="A2018" s="948" t="s">
        <v>4713</v>
      </c>
      <c r="B2018" s="949">
        <v>8435596626051</v>
      </c>
      <c r="C2018" s="950"/>
      <c r="D2018" s="950"/>
      <c r="E2018" s="951" t="s">
        <v>13451</v>
      </c>
      <c r="F2018" s="952" t="s">
        <v>4391</v>
      </c>
      <c r="G2018" s="953" t="s">
        <v>6586</v>
      </c>
      <c r="H2018" s="954">
        <v>5.9689999999999994</v>
      </c>
      <c r="I2018" s="954">
        <f>Tabla1[[#This Row],[PVP (SIN IVA)]]-(Tabla1[[#This Row],[PVP (SIN IVA)]]*0.4)</f>
        <v>3.5813999999999995</v>
      </c>
      <c r="J2018" s="951" t="s">
        <v>1936</v>
      </c>
      <c r="K2018" s="951" t="s">
        <v>13452</v>
      </c>
      <c r="L2018" s="951" t="s">
        <v>13453</v>
      </c>
      <c r="M2018" s="955" t="s">
        <v>6554</v>
      </c>
    </row>
    <row r="2019" spans="1:13" ht="15" customHeight="1">
      <c r="A2019" s="948" t="s">
        <v>2102</v>
      </c>
      <c r="B2019" s="949">
        <v>8435596606831</v>
      </c>
      <c r="C2019" s="950"/>
      <c r="D2019" s="950"/>
      <c r="E2019" s="951" t="s">
        <v>1994</v>
      </c>
      <c r="F2019" s="952" t="s">
        <v>4390</v>
      </c>
      <c r="G2019" s="953" t="s">
        <v>6586</v>
      </c>
      <c r="H2019" s="954">
        <v>14.160500000000001</v>
      </c>
      <c r="I2019" s="954">
        <f>Tabla1[[#This Row],[PVP (SIN IVA)]]-(Tabla1[[#This Row],[PVP (SIN IVA)]]*0.4)</f>
        <v>8.4962999999999997</v>
      </c>
      <c r="J2019" s="951" t="s">
        <v>6589</v>
      </c>
      <c r="K2019" s="951" t="s">
        <v>13454</v>
      </c>
      <c r="L2019" s="951" t="s">
        <v>13455</v>
      </c>
      <c r="M2019" s="955" t="s">
        <v>6554</v>
      </c>
    </row>
    <row r="2020" spans="1:13" ht="15" customHeight="1">
      <c r="A2020" s="948" t="s">
        <v>2100</v>
      </c>
      <c r="B2020" s="949">
        <v>8435596606848</v>
      </c>
      <c r="C2020" s="950"/>
      <c r="D2020" s="950"/>
      <c r="E2020" s="951" t="s">
        <v>1994</v>
      </c>
      <c r="F2020" s="952" t="s">
        <v>4390</v>
      </c>
      <c r="G2020" s="953" t="s">
        <v>6586</v>
      </c>
      <c r="H2020" s="954">
        <v>7.4612500000000006</v>
      </c>
      <c r="I2020" s="954">
        <f>Tabla1[[#This Row],[PVP (SIN IVA)]]-(Tabla1[[#This Row],[PVP (SIN IVA)]]*0.4)</f>
        <v>4.47675</v>
      </c>
      <c r="J2020" s="951" t="s">
        <v>6589</v>
      </c>
      <c r="K2020" s="951" t="s">
        <v>13456</v>
      </c>
      <c r="L2020" s="951" t="s">
        <v>13457</v>
      </c>
      <c r="M2020" s="955" t="s">
        <v>6554</v>
      </c>
    </row>
    <row r="2021" spans="1:13" ht="15" customHeight="1">
      <c r="A2021" s="948" t="s">
        <v>2109</v>
      </c>
      <c r="B2021" s="949">
        <v>8435596606800</v>
      </c>
      <c r="C2021" s="950"/>
      <c r="D2021" s="950"/>
      <c r="E2021" s="951" t="s">
        <v>1994</v>
      </c>
      <c r="F2021" s="952" t="s">
        <v>4390</v>
      </c>
      <c r="G2021" s="953" t="s">
        <v>6586</v>
      </c>
      <c r="H2021" s="954">
        <v>4.1275000000000004</v>
      </c>
      <c r="I2021" s="954">
        <f>Tabla1[[#This Row],[PVP (SIN IVA)]]-(Tabla1[[#This Row],[PVP (SIN IVA)]]*0.4)</f>
        <v>2.4765000000000001</v>
      </c>
      <c r="J2021" s="951" t="s">
        <v>6589</v>
      </c>
      <c r="K2021" s="951" t="s">
        <v>13458</v>
      </c>
      <c r="L2021" s="951" t="s">
        <v>13459</v>
      </c>
      <c r="M2021" s="955" t="s">
        <v>6554</v>
      </c>
    </row>
    <row r="2022" spans="1:13" ht="15" customHeight="1">
      <c r="A2022" s="948" t="s">
        <v>2104</v>
      </c>
      <c r="B2022" s="949">
        <v>8435596606824</v>
      </c>
      <c r="C2022" s="950"/>
      <c r="D2022" s="950"/>
      <c r="E2022" s="951" t="s">
        <v>1994</v>
      </c>
      <c r="F2022" s="952" t="s">
        <v>4390</v>
      </c>
      <c r="G2022" s="953" t="s">
        <v>6586</v>
      </c>
      <c r="H2022" s="954">
        <v>1.9737317662025979</v>
      </c>
      <c r="I2022" s="954">
        <f>Tabla1[[#This Row],[PVP (SIN IVA)]]-(Tabla1[[#This Row],[PVP (SIN IVA)]]*0.4)</f>
        <v>1.1842390597215586</v>
      </c>
      <c r="J2022" s="951" t="s">
        <v>6589</v>
      </c>
      <c r="K2022" s="951" t="s">
        <v>13460</v>
      </c>
      <c r="L2022" s="951" t="s">
        <v>13461</v>
      </c>
      <c r="M2022" s="955" t="s">
        <v>6554</v>
      </c>
    </row>
    <row r="2023" spans="1:13" ht="15" customHeight="1">
      <c r="A2023" s="948" t="s">
        <v>1995</v>
      </c>
      <c r="B2023" s="949">
        <v>8435596607333</v>
      </c>
      <c r="C2023" s="950"/>
      <c r="D2023" s="950"/>
      <c r="E2023" s="951" t="s">
        <v>1994</v>
      </c>
      <c r="F2023" s="952" t="s">
        <v>4390</v>
      </c>
      <c r="G2023" s="953" t="s">
        <v>6586</v>
      </c>
      <c r="H2023" s="954">
        <v>1.5422648219629616</v>
      </c>
      <c r="I2023" s="954">
        <f>Tabla1[[#This Row],[PVP (SIN IVA)]]-(Tabla1[[#This Row],[PVP (SIN IVA)]]*0.4)</f>
        <v>0.92535889317777686</v>
      </c>
      <c r="J2023" s="951" t="s">
        <v>6589</v>
      </c>
      <c r="K2023" s="951" t="s">
        <v>13462</v>
      </c>
      <c r="L2023" s="951" t="s">
        <v>13463</v>
      </c>
      <c r="M2023" s="955" t="s">
        <v>6554</v>
      </c>
    </row>
    <row r="2024" spans="1:13" ht="15" customHeight="1">
      <c r="A2024" s="948" t="s">
        <v>2113</v>
      </c>
      <c r="B2024" s="949">
        <v>8435596606770</v>
      </c>
      <c r="C2024" s="950"/>
      <c r="D2024" s="950"/>
      <c r="E2024" s="951" t="s">
        <v>2112</v>
      </c>
      <c r="F2024" s="952" t="s">
        <v>13464</v>
      </c>
      <c r="G2024" s="953" t="s">
        <v>6586</v>
      </c>
      <c r="H2024" s="954">
        <v>0.57834930823610975</v>
      </c>
      <c r="I2024" s="954">
        <f>Tabla1[[#This Row],[PVP (SIN IVA)]]-(Tabla1[[#This Row],[PVP (SIN IVA)]]*0.4)</f>
        <v>0.34700958494166584</v>
      </c>
      <c r="J2024" s="951" t="s">
        <v>6589</v>
      </c>
      <c r="K2024" s="951" t="s">
        <v>13465</v>
      </c>
      <c r="L2024" s="951" t="s">
        <v>13466</v>
      </c>
      <c r="M2024" s="955" t="s">
        <v>6554</v>
      </c>
    </row>
    <row r="2025" spans="1:13" ht="15" customHeight="1">
      <c r="A2025" s="948" t="s">
        <v>3272</v>
      </c>
      <c r="B2025" s="949">
        <v>8435596625290</v>
      </c>
      <c r="C2025" s="950" t="s">
        <v>3272</v>
      </c>
      <c r="D2025" s="950"/>
      <c r="E2025" s="951" t="e">
        <v>#NAME?</v>
      </c>
      <c r="F2025" s="952" t="s">
        <v>13467</v>
      </c>
      <c r="G2025" s="953" t="s">
        <v>6586</v>
      </c>
      <c r="H2025" s="954">
        <v>0.59055000000000013</v>
      </c>
      <c r="I2025" s="954">
        <f>Tabla1[[#This Row],[PVP (SIN IVA)]]-(Tabla1[[#This Row],[PVP (SIN IVA)]]*0.4)</f>
        <v>0.35433000000000003</v>
      </c>
      <c r="J2025" s="951" t="s">
        <v>1938</v>
      </c>
      <c r="K2025" s="951" t="s">
        <v>13468</v>
      </c>
      <c r="L2025" s="951" t="e">
        <v>#NAME?</v>
      </c>
      <c r="M2025" s="955" t="s">
        <v>6554</v>
      </c>
    </row>
    <row r="2026" spans="1:13" ht="15" customHeight="1">
      <c r="A2026" s="948" t="s">
        <v>2810</v>
      </c>
      <c r="B2026" s="949">
        <v>8435596603595</v>
      </c>
      <c r="C2026" s="950"/>
      <c r="D2026" s="950"/>
      <c r="E2026" s="951" t="s">
        <v>2809</v>
      </c>
      <c r="F2026" s="952" t="s">
        <v>3978</v>
      </c>
      <c r="G2026" s="953" t="s">
        <v>6586</v>
      </c>
      <c r="H2026" s="954">
        <v>1.9278310274537003</v>
      </c>
      <c r="I2026" s="954">
        <f>Tabla1[[#This Row],[PVP (SIN IVA)]]-(Tabla1[[#This Row],[PVP (SIN IVA)]]*0.4)</f>
        <v>1.1566986164722202</v>
      </c>
      <c r="J2026" s="951" t="s">
        <v>6589</v>
      </c>
      <c r="K2026" s="951" t="s">
        <v>13469</v>
      </c>
      <c r="L2026" s="951" t="s">
        <v>13470</v>
      </c>
      <c r="M2026" s="955" t="s">
        <v>6554</v>
      </c>
    </row>
    <row r="2027" spans="1:13" ht="15" customHeight="1">
      <c r="A2027" s="948" t="s">
        <v>4617</v>
      </c>
      <c r="B2027" s="949">
        <v>8435596614379</v>
      </c>
      <c r="C2027" s="950"/>
      <c r="D2027" s="950"/>
      <c r="E2027" s="951" t="s">
        <v>13471</v>
      </c>
      <c r="F2027" s="952" t="s">
        <v>13472</v>
      </c>
      <c r="G2027" s="953" t="s">
        <v>6586</v>
      </c>
      <c r="H2027" s="954">
        <v>4.5651381138000007</v>
      </c>
      <c r="I2027" s="954">
        <f>Tabla1[[#This Row],[PVP (SIN IVA)]]-(Tabla1[[#This Row],[PVP (SIN IVA)]]*0.4)</f>
        <v>2.7390828682800006</v>
      </c>
      <c r="J2027" s="951" t="s">
        <v>1936</v>
      </c>
      <c r="K2027" s="951" t="s">
        <v>13473</v>
      </c>
      <c r="L2027" s="951" t="s">
        <v>13474</v>
      </c>
      <c r="M2027" s="955" t="s">
        <v>6554</v>
      </c>
    </row>
    <row r="2028" spans="1:13" ht="15" customHeight="1">
      <c r="A2028" s="948" t="s">
        <v>13475</v>
      </c>
      <c r="B2028" s="949">
        <v>8435596624750</v>
      </c>
      <c r="C2028" s="950" t="s">
        <v>3356</v>
      </c>
      <c r="D2028" s="950"/>
      <c r="E2028" s="951" t="e">
        <v>#NAME?</v>
      </c>
      <c r="F2028" s="952" t="s">
        <v>13476</v>
      </c>
      <c r="G2028" s="953" t="s">
        <v>6586</v>
      </c>
      <c r="H2028" s="954">
        <v>0.47826267321743521</v>
      </c>
      <c r="I2028" s="954">
        <f>Tabla1[[#This Row],[PVP (SIN IVA)]]-(Tabla1[[#This Row],[PVP (SIN IVA)]]*0.4)</f>
        <v>0.2869576039304611</v>
      </c>
      <c r="J2028" s="951" t="s">
        <v>1938</v>
      </c>
      <c r="K2028" s="951" t="s">
        <v>13477</v>
      </c>
      <c r="L2028" s="951" t="e">
        <v>#NAME?</v>
      </c>
      <c r="M2028" s="955" t="s">
        <v>6554</v>
      </c>
    </row>
    <row r="2029" spans="1:13" ht="15" customHeight="1">
      <c r="A2029" s="948" t="s">
        <v>5565</v>
      </c>
      <c r="B2029" s="949">
        <v>8435596626228</v>
      </c>
      <c r="C2029" s="950"/>
      <c r="D2029" s="950"/>
      <c r="E2029" s="951" t="s">
        <v>13478</v>
      </c>
      <c r="F2029" s="952" t="s">
        <v>13479</v>
      </c>
      <c r="G2029" s="953" t="s">
        <v>6586</v>
      </c>
      <c r="H2029" s="954">
        <v>0.95250000000000001</v>
      </c>
      <c r="I2029" s="954">
        <f>Tabla1[[#This Row],[PVP (SIN IVA)]]-(Tabla1[[#This Row],[PVP (SIN IVA)]]*0.4)</f>
        <v>0.57150000000000001</v>
      </c>
      <c r="J2029" s="951" t="s">
        <v>1936</v>
      </c>
      <c r="K2029" s="951" t="s">
        <v>13480</v>
      </c>
      <c r="L2029" s="951" t="s">
        <v>13481</v>
      </c>
      <c r="M2029" s="955" t="s">
        <v>6554</v>
      </c>
    </row>
    <row r="2030" spans="1:13" ht="15" customHeight="1">
      <c r="A2030" s="957" t="s">
        <v>13482</v>
      </c>
      <c r="B2030" s="958" t="s">
        <v>13483</v>
      </c>
      <c r="C2030" s="959"/>
      <c r="D2030" s="959"/>
      <c r="E2030" s="951" t="s">
        <v>13484</v>
      </c>
      <c r="F2030" s="952" t="s">
        <v>13485</v>
      </c>
      <c r="G2030" s="953" t="s">
        <v>6586</v>
      </c>
      <c r="H2030" s="954">
        <v>0.60325000000000006</v>
      </c>
      <c r="I2030" s="954">
        <f>Tabla1[[#This Row],[PVP (SIN IVA)]]-(Tabla1[[#This Row],[PVP (SIN IVA)]]*0.4)</f>
        <v>0.36194999999999999</v>
      </c>
      <c r="J2030" s="960" t="s">
        <v>6567</v>
      </c>
      <c r="K2030" s="951" t="str">
        <f>_xlfn.CONCAT(A2030,F2030,J2030,)</f>
        <v>3506052-Q0001Perno de la línea de frenoT1/T2</v>
      </c>
      <c r="L2030" s="951"/>
      <c r="M2030" s="955" t="s">
        <v>6554</v>
      </c>
    </row>
    <row r="2031" spans="1:13" ht="15" customHeight="1">
      <c r="A2031" s="948" t="s">
        <v>13486</v>
      </c>
      <c r="B2031" s="949">
        <v>8435596607647</v>
      </c>
      <c r="C2031" s="950"/>
      <c r="D2031" s="950"/>
      <c r="E2031" s="951" t="s">
        <v>4790</v>
      </c>
      <c r="F2031" s="952" t="s">
        <v>13487</v>
      </c>
      <c r="G2031" s="953" t="s">
        <v>6586</v>
      </c>
      <c r="H2031" s="954">
        <v>0.50490812623787473</v>
      </c>
      <c r="I2031" s="954">
        <f>Tabla1[[#This Row],[PVP (SIN IVA)]]-(Tabla1[[#This Row],[PVP (SIN IVA)]]*0.4)</f>
        <v>0.30294487574272483</v>
      </c>
      <c r="J2031" s="951" t="s">
        <v>6560</v>
      </c>
      <c r="K2031" s="951" t="s">
        <v>13488</v>
      </c>
      <c r="L2031" s="951" t="s">
        <v>13489</v>
      </c>
      <c r="M2031" s="955" t="s">
        <v>6554</v>
      </c>
    </row>
    <row r="2032" spans="1:13" ht="15" customHeight="1">
      <c r="A2032" s="948" t="s">
        <v>2716</v>
      </c>
      <c r="B2032" s="949">
        <v>8435596604332</v>
      </c>
      <c r="C2032" s="950"/>
      <c r="D2032" s="950"/>
      <c r="E2032" s="951" t="s">
        <v>4064</v>
      </c>
      <c r="F2032" s="952" t="s">
        <v>4065</v>
      </c>
      <c r="G2032" s="953" t="s">
        <v>6586</v>
      </c>
      <c r="H2032" s="954">
        <v>0.32589524511717238</v>
      </c>
      <c r="I2032" s="954">
        <f>Tabla1[[#This Row],[PVP (SIN IVA)]]-(Tabla1[[#This Row],[PVP (SIN IVA)]]*0.4)</f>
        <v>0.19553714707030342</v>
      </c>
      <c r="J2032" s="951" t="s">
        <v>6589</v>
      </c>
      <c r="K2032" s="951" t="s">
        <v>13490</v>
      </c>
      <c r="L2032" s="951" t="s">
        <v>13491</v>
      </c>
      <c r="M2032" s="955" t="s">
        <v>6554</v>
      </c>
    </row>
    <row r="2033" spans="1:13" ht="15" customHeight="1">
      <c r="A2033" s="948" t="s">
        <v>13492</v>
      </c>
      <c r="B2033" s="949">
        <v>8435596625368</v>
      </c>
      <c r="C2033" s="950" t="s">
        <v>3258</v>
      </c>
      <c r="D2033" s="950"/>
      <c r="E2033" s="951" t="e">
        <v>#NAME?</v>
      </c>
      <c r="F2033" s="952" t="s">
        <v>13493</v>
      </c>
      <c r="G2033" s="953" t="s">
        <v>6586</v>
      </c>
      <c r="H2033" s="954">
        <v>3.3401247984378939</v>
      </c>
      <c r="I2033" s="954">
        <f>Tabla1[[#This Row],[PVP (SIN IVA)]]-(Tabla1[[#This Row],[PVP (SIN IVA)]]*0.4)</f>
        <v>2.0040748790627365</v>
      </c>
      <c r="J2033" s="951" t="s">
        <v>1938</v>
      </c>
      <c r="K2033" s="951" t="s">
        <v>13494</v>
      </c>
      <c r="L2033" s="951" t="e">
        <v>#NAME?</v>
      </c>
      <c r="M2033" s="955" t="s">
        <v>6554</v>
      </c>
    </row>
    <row r="2034" spans="1:13" ht="15" customHeight="1">
      <c r="A2034" s="948" t="s">
        <v>2704</v>
      </c>
      <c r="B2034" s="949">
        <v>8435596603922</v>
      </c>
      <c r="C2034" s="950"/>
      <c r="D2034" s="950"/>
      <c r="E2034" s="951" t="s">
        <v>4013</v>
      </c>
      <c r="F2034" s="952" t="s">
        <v>5185</v>
      </c>
      <c r="G2034" s="953" t="s">
        <v>6586</v>
      </c>
      <c r="H2034" s="954">
        <v>0.5691691604863296</v>
      </c>
      <c r="I2034" s="954">
        <f>Tabla1[[#This Row],[PVP (SIN IVA)]]-(Tabla1[[#This Row],[PVP (SIN IVA)]]*0.4)</f>
        <v>0.34150149629179771</v>
      </c>
      <c r="J2034" s="951" t="s">
        <v>6589</v>
      </c>
      <c r="K2034" s="951" t="s">
        <v>13495</v>
      </c>
      <c r="L2034" s="951" t="s">
        <v>13496</v>
      </c>
      <c r="M2034" s="955" t="s">
        <v>6554</v>
      </c>
    </row>
    <row r="2035" spans="1:13" ht="15" customHeight="1">
      <c r="A2035" s="948" t="s">
        <v>13497</v>
      </c>
      <c r="B2035" s="949">
        <v>8435596629281</v>
      </c>
      <c r="C2035" s="950"/>
      <c r="D2035" s="950"/>
      <c r="E2035" s="951" t="s">
        <v>13498</v>
      </c>
      <c r="F2035" s="952" t="s">
        <v>13499</v>
      </c>
      <c r="G2035" s="953" t="s">
        <v>6586</v>
      </c>
      <c r="H2035" s="954">
        <v>0.5691691604863296</v>
      </c>
      <c r="I2035" s="954">
        <f>Tabla1[[#This Row],[PVP (SIN IVA)]]-(Tabla1[[#This Row],[PVP (SIN IVA)]]*0.4)</f>
        <v>0.34150149629179771</v>
      </c>
      <c r="J2035" s="951" t="s">
        <v>6589</v>
      </c>
      <c r="K2035" s="951" t="s">
        <v>13495</v>
      </c>
      <c r="L2035" s="951" t="s">
        <v>13496</v>
      </c>
      <c r="M2035" s="955" t="s">
        <v>6554</v>
      </c>
    </row>
    <row r="2036" spans="1:13" ht="15" customHeight="1">
      <c r="A2036" s="948" t="s">
        <v>2675</v>
      </c>
      <c r="B2036" s="949">
        <v>8435596604066</v>
      </c>
      <c r="C2036" s="950"/>
      <c r="D2036" s="950"/>
      <c r="E2036" s="951" t="s">
        <v>2128</v>
      </c>
      <c r="F2036" s="952" t="s">
        <v>4266</v>
      </c>
      <c r="G2036" s="953" t="s">
        <v>6586</v>
      </c>
      <c r="H2036" s="954">
        <v>5.1867834786254345</v>
      </c>
      <c r="I2036" s="954">
        <f>Tabla1[[#This Row],[PVP (SIN IVA)]]-(Tabla1[[#This Row],[PVP (SIN IVA)]]*0.4)</f>
        <v>3.1120700871752605</v>
      </c>
      <c r="J2036" s="951" t="s">
        <v>6589</v>
      </c>
      <c r="K2036" s="951" t="s">
        <v>13500</v>
      </c>
      <c r="L2036" s="951" t="s">
        <v>13501</v>
      </c>
      <c r="M2036" s="955" t="s">
        <v>6554</v>
      </c>
    </row>
    <row r="2037" spans="1:13" ht="15" customHeight="1">
      <c r="A2037" s="948" t="s">
        <v>2130</v>
      </c>
      <c r="B2037" s="949">
        <v>8435596605674</v>
      </c>
      <c r="C2037" s="950"/>
      <c r="D2037" s="950"/>
      <c r="E2037" s="951" t="s">
        <v>2128</v>
      </c>
      <c r="F2037" s="952" t="s">
        <v>4266</v>
      </c>
      <c r="G2037" s="953" t="s">
        <v>6586</v>
      </c>
      <c r="H2037" s="954">
        <v>1.6524265949603172</v>
      </c>
      <c r="I2037" s="954">
        <f>Tabla1[[#This Row],[PVP (SIN IVA)]]-(Tabla1[[#This Row],[PVP (SIN IVA)]]*0.4)</f>
        <v>0.99145595697619027</v>
      </c>
      <c r="J2037" s="951" t="s">
        <v>6589</v>
      </c>
      <c r="K2037" s="951" t="s">
        <v>13502</v>
      </c>
      <c r="L2037" s="951" t="s">
        <v>13503</v>
      </c>
      <c r="M2037" s="955" t="s">
        <v>6554</v>
      </c>
    </row>
    <row r="2038" spans="1:13" ht="15" customHeight="1">
      <c r="A2038" s="948" t="s">
        <v>2129</v>
      </c>
      <c r="B2038" s="949">
        <v>8435596605681</v>
      </c>
      <c r="C2038" s="950"/>
      <c r="D2038" s="950"/>
      <c r="E2038" s="951" t="s">
        <v>2128</v>
      </c>
      <c r="F2038" s="952" t="s">
        <v>4266</v>
      </c>
      <c r="G2038" s="953" t="s">
        <v>6586</v>
      </c>
      <c r="H2038" s="954">
        <v>1.3311214237180333</v>
      </c>
      <c r="I2038" s="954">
        <f>Tabla1[[#This Row],[PVP (SIN IVA)]]-(Tabla1[[#This Row],[PVP (SIN IVA)]]*0.4)</f>
        <v>0.79867285423082002</v>
      </c>
      <c r="J2038" s="951" t="s">
        <v>6589</v>
      </c>
      <c r="K2038" s="951" t="s">
        <v>13504</v>
      </c>
      <c r="L2038" s="951" t="s">
        <v>13505</v>
      </c>
      <c r="M2038" s="955" t="s">
        <v>6554</v>
      </c>
    </row>
    <row r="2039" spans="1:13" ht="15" customHeight="1">
      <c r="A2039" s="961" t="s">
        <v>6093</v>
      </c>
      <c r="B2039" s="964" t="s">
        <v>13506</v>
      </c>
      <c r="C2039" s="962" t="s">
        <v>2675</v>
      </c>
      <c r="D2039" s="959"/>
      <c r="E2039" s="951" t="s">
        <v>13507</v>
      </c>
      <c r="F2039" s="952" t="s">
        <v>13508</v>
      </c>
      <c r="G2039" s="953" t="s">
        <v>6586</v>
      </c>
      <c r="H2039" s="954">
        <v>0</v>
      </c>
      <c r="I2039" s="954">
        <f>Tabla1[[#This Row],[PVP (SIN IVA)]]-(Tabla1[[#This Row],[PVP (SIN IVA)]]*0.4)</f>
        <v>0</v>
      </c>
      <c r="J2039" s="951" t="s">
        <v>1933</v>
      </c>
      <c r="K2039" s="951" t="str">
        <f>_xlfn.CONCAT(A2039,F2039,J2039,)</f>
        <v>3421024-R1021Perno de paso 2023Light/Mini</v>
      </c>
      <c r="L2039" s="951" t="str">
        <f>CONCATENATE(Precios!$A1050,Precios!$E1050)</f>
        <v>1001030405220013Fire Wall B</v>
      </c>
      <c r="M2039" s="955" t="s">
        <v>6554</v>
      </c>
    </row>
    <row r="2040" spans="1:13" ht="15" customHeight="1">
      <c r="A2040" s="957" t="s">
        <v>13509</v>
      </c>
      <c r="B2040" s="958" t="s">
        <v>13510</v>
      </c>
      <c r="C2040" s="959"/>
      <c r="D2040" s="959"/>
      <c r="E2040" s="951" t="s">
        <v>13511</v>
      </c>
      <c r="F2040" s="952" t="s">
        <v>13512</v>
      </c>
      <c r="G2040" s="953" t="s">
        <v>6586</v>
      </c>
      <c r="H2040" s="954">
        <v>1.1112500000000001</v>
      </c>
      <c r="I2040" s="954">
        <f>Tabla1[[#This Row],[PVP (SIN IVA)]]-(Tabla1[[#This Row],[PVP (SIN IVA)]]*0.4)</f>
        <v>0.66674999999999995</v>
      </c>
      <c r="J2040" s="960" t="s">
        <v>6567</v>
      </c>
      <c r="K2040" s="951" t="str">
        <f>_xlfn.CONCAT(A2040,F2040,J2040,)</f>
        <v>B2400-00100014Perno de reabastecimiento de combustible del eje trasero (incluida la junta de sellado)T1/T2</v>
      </c>
      <c r="L2040" s="951"/>
      <c r="M2040" s="955" t="s">
        <v>6554</v>
      </c>
    </row>
    <row r="2041" spans="1:13" ht="15" customHeight="1">
      <c r="A2041" s="987" t="s">
        <v>13513</v>
      </c>
      <c r="B2041" s="958" t="s">
        <v>13514</v>
      </c>
      <c r="C2041" s="959"/>
      <c r="D2041" s="959"/>
      <c r="E2041" s="951" t="s">
        <v>13511</v>
      </c>
      <c r="F2041" s="952" t="s">
        <v>13512</v>
      </c>
      <c r="G2041" s="953" t="s">
        <v>6586</v>
      </c>
      <c r="H2041" s="954">
        <v>1.1112500000000001</v>
      </c>
      <c r="I2041" s="954">
        <f>Tabla1[[#This Row],[PVP (SIN IVA)]]-(Tabla1[[#This Row],[PVP (SIN IVA)]]*0.4)</f>
        <v>0.66674999999999995</v>
      </c>
      <c r="J2041" s="951" t="s">
        <v>6567</v>
      </c>
      <c r="K2041" s="951" t="str">
        <f>_xlfn.CONCAT(A2041,F2041,J2041,)</f>
        <v>A2400-00000027Perno de reabastecimiento de combustible del eje trasero (incluida la junta de sellado)T1/T2</v>
      </c>
      <c r="L2041" s="951"/>
      <c r="M2041" s="955" t="s">
        <v>6554</v>
      </c>
    </row>
    <row r="2042" spans="1:13" ht="15" customHeight="1">
      <c r="A2042" s="987" t="s">
        <v>13515</v>
      </c>
      <c r="B2042" s="958" t="s">
        <v>13516</v>
      </c>
      <c r="C2042" s="959"/>
      <c r="D2042" s="959"/>
      <c r="E2042" s="951" t="s">
        <v>13517</v>
      </c>
      <c r="F2042" s="952" t="s">
        <v>13518</v>
      </c>
      <c r="G2042" s="953" t="s">
        <v>6586</v>
      </c>
      <c r="H2042" s="954">
        <v>6.7627499999999996</v>
      </c>
      <c r="I2042" s="954">
        <f>Tabla1[[#This Row],[PVP (SIN IVA)]]-(Tabla1[[#This Row],[PVP (SIN IVA)]]*0.4)</f>
        <v>4.0576499999999998</v>
      </c>
      <c r="J2042" s="960" t="s">
        <v>6567</v>
      </c>
      <c r="K2042" s="951" t="str">
        <f>_xlfn.CONCAT(A2042,F2042,J2042,)</f>
        <v>2912017A1-Q0001perno en UT1/T2</v>
      </c>
      <c r="L2042" s="951"/>
      <c r="M2042" s="955" t="s">
        <v>6554</v>
      </c>
    </row>
    <row r="2043" spans="1:13" ht="15" customHeight="1">
      <c r="A2043" s="988" t="s">
        <v>2123</v>
      </c>
      <c r="B2043" s="949">
        <v>8435596603656</v>
      </c>
      <c r="C2043" s="950"/>
      <c r="D2043" s="950"/>
      <c r="E2043" s="951" t="s">
        <v>2122</v>
      </c>
      <c r="F2043" s="952" t="s">
        <v>3984</v>
      </c>
      <c r="G2043" s="953" t="s">
        <v>6586</v>
      </c>
      <c r="H2043" s="954">
        <v>9.7539069841407606</v>
      </c>
      <c r="I2043" s="954">
        <f>Tabla1[[#This Row],[PVP (SIN IVA)]]-(Tabla1[[#This Row],[PVP (SIN IVA)]]*0.4)</f>
        <v>5.8523441904844562</v>
      </c>
      <c r="J2043" s="951" t="s">
        <v>6589</v>
      </c>
      <c r="K2043" s="951" t="s">
        <v>13519</v>
      </c>
      <c r="L2043" s="951" t="s">
        <v>13520</v>
      </c>
      <c r="M2043" s="955" t="s">
        <v>6554</v>
      </c>
    </row>
    <row r="2044" spans="1:13" ht="15" customHeight="1">
      <c r="A2044" s="988" t="s">
        <v>13521</v>
      </c>
      <c r="B2044" s="949">
        <v>8435596615697</v>
      </c>
      <c r="C2044" s="950"/>
      <c r="D2044" s="950"/>
      <c r="E2044" s="951" t="s">
        <v>13522</v>
      </c>
      <c r="F2044" s="952" t="s">
        <v>13523</v>
      </c>
      <c r="G2044" s="953" t="s">
        <v>6586</v>
      </c>
      <c r="H2044" s="954">
        <v>7.6200000000000004E-2</v>
      </c>
      <c r="I2044" s="954">
        <f>Tabla1[[#This Row],[PVP (SIN IVA)]]-(Tabla1[[#This Row],[PVP (SIN IVA)]]*0.4)</f>
        <v>4.5719999999999997E-2</v>
      </c>
      <c r="J2044" s="951" t="s">
        <v>1936</v>
      </c>
      <c r="K2044" s="951" t="s">
        <v>13524</v>
      </c>
      <c r="L2044" s="951" t="s">
        <v>13525</v>
      </c>
      <c r="M2044" s="955" t="s">
        <v>6554</v>
      </c>
    </row>
    <row r="2045" spans="1:13" ht="15" customHeight="1">
      <c r="A2045" s="988" t="s">
        <v>13526</v>
      </c>
      <c r="B2045" s="949">
        <v>8435596615680</v>
      </c>
      <c r="C2045" s="950"/>
      <c r="D2045" s="950"/>
      <c r="E2045" s="951" t="s">
        <v>13522</v>
      </c>
      <c r="F2045" s="952" t="s">
        <v>13523</v>
      </c>
      <c r="G2045" s="953" t="s">
        <v>6586</v>
      </c>
      <c r="H2045" s="954">
        <v>7.6200000000000004E-2</v>
      </c>
      <c r="I2045" s="954">
        <f>Tabla1[[#This Row],[PVP (SIN IVA)]]-(Tabla1[[#This Row],[PVP (SIN IVA)]]*0.4)</f>
        <v>4.5719999999999997E-2</v>
      </c>
      <c r="J2045" s="951" t="s">
        <v>1936</v>
      </c>
      <c r="K2045" s="951" t="s">
        <v>13527</v>
      </c>
      <c r="L2045" s="951" t="s">
        <v>13528</v>
      </c>
      <c r="M2045" s="955" t="s">
        <v>6554</v>
      </c>
    </row>
    <row r="2046" spans="1:13" ht="15" customHeight="1">
      <c r="A2046" s="988" t="s">
        <v>4669</v>
      </c>
      <c r="B2046" s="949">
        <v>8435596614362</v>
      </c>
      <c r="C2046" s="950"/>
      <c r="D2046" s="950"/>
      <c r="E2046" s="951" t="s">
        <v>13529</v>
      </c>
      <c r="F2046" s="952" t="s">
        <v>13530</v>
      </c>
      <c r="G2046" s="953" t="s">
        <v>6586</v>
      </c>
      <c r="H2046" s="954">
        <v>3.3097251325050001</v>
      </c>
      <c r="I2046" s="954">
        <f>Tabla1[[#This Row],[PVP (SIN IVA)]]-(Tabla1[[#This Row],[PVP (SIN IVA)]]*0.4)</f>
        <v>1.985835079503</v>
      </c>
      <c r="J2046" s="951" t="s">
        <v>1936</v>
      </c>
      <c r="K2046" s="951" t="s">
        <v>13531</v>
      </c>
      <c r="L2046" s="951" t="s">
        <v>13532</v>
      </c>
      <c r="M2046" s="955" t="s">
        <v>6554</v>
      </c>
    </row>
    <row r="2047" spans="1:13" ht="15" customHeight="1">
      <c r="A2047" s="988" t="s">
        <v>4670</v>
      </c>
      <c r="B2047" s="949">
        <v>8435596614539</v>
      </c>
      <c r="C2047" s="950"/>
      <c r="D2047" s="950"/>
      <c r="E2047" s="951" t="s">
        <v>13529</v>
      </c>
      <c r="F2047" s="952" t="s">
        <v>13530</v>
      </c>
      <c r="G2047" s="953" t="s">
        <v>6586</v>
      </c>
      <c r="H2047" s="954">
        <v>1.5217127046000001</v>
      </c>
      <c r="I2047" s="954">
        <f>Tabla1[[#This Row],[PVP (SIN IVA)]]-(Tabla1[[#This Row],[PVP (SIN IVA)]]*0.4)</f>
        <v>0.91302762276000005</v>
      </c>
      <c r="J2047" s="951" t="s">
        <v>1936</v>
      </c>
      <c r="K2047" s="951" t="s">
        <v>13533</v>
      </c>
      <c r="L2047" s="951" t="s">
        <v>13534</v>
      </c>
      <c r="M2047" s="955" t="s">
        <v>6554</v>
      </c>
    </row>
    <row r="2048" spans="1:13" ht="15" customHeight="1">
      <c r="A2048" s="988" t="s">
        <v>4594</v>
      </c>
      <c r="B2048" s="949">
        <v>8435596614652</v>
      </c>
      <c r="C2048" s="950"/>
      <c r="D2048" s="950"/>
      <c r="E2048" s="951" t="s">
        <v>13529</v>
      </c>
      <c r="F2048" s="952" t="s">
        <v>13530</v>
      </c>
      <c r="G2048" s="953" t="s">
        <v>6586</v>
      </c>
      <c r="H2048" s="954">
        <v>1.0043303850359999</v>
      </c>
      <c r="I2048" s="954">
        <f>Tabla1[[#This Row],[PVP (SIN IVA)]]-(Tabla1[[#This Row],[PVP (SIN IVA)]]*0.4)</f>
        <v>0.60259823102159993</v>
      </c>
      <c r="J2048" s="951" t="s">
        <v>1936</v>
      </c>
      <c r="K2048" s="951" t="s">
        <v>13535</v>
      </c>
      <c r="L2048" s="951" t="s">
        <v>13536</v>
      </c>
      <c r="M2048" s="955" t="s">
        <v>6554</v>
      </c>
    </row>
    <row r="2049" spans="1:13" ht="15" customHeight="1">
      <c r="A2049" s="988" t="s">
        <v>4582</v>
      </c>
      <c r="B2049" s="949">
        <v>8435596614645</v>
      </c>
      <c r="C2049" s="950"/>
      <c r="D2049" s="950"/>
      <c r="E2049" s="951" t="s">
        <v>13529</v>
      </c>
      <c r="F2049" s="952" t="s">
        <v>13530</v>
      </c>
      <c r="G2049" s="953" t="s">
        <v>6586</v>
      </c>
      <c r="H2049" s="954">
        <v>0.91302762275999994</v>
      </c>
      <c r="I2049" s="954">
        <f>Tabla1[[#This Row],[PVP (SIN IVA)]]-(Tabla1[[#This Row],[PVP (SIN IVA)]]*0.4)</f>
        <v>0.54781657365599989</v>
      </c>
      <c r="J2049" s="951" t="s">
        <v>1936</v>
      </c>
      <c r="K2049" s="951" t="s">
        <v>13537</v>
      </c>
      <c r="L2049" s="951" t="s">
        <v>13538</v>
      </c>
      <c r="M2049" s="955" t="s">
        <v>6554</v>
      </c>
    </row>
    <row r="2050" spans="1:13" ht="15" customHeight="1">
      <c r="A2050" s="988" t="s">
        <v>4569</v>
      </c>
      <c r="B2050" s="949">
        <v>8435596614768</v>
      </c>
      <c r="C2050" s="950"/>
      <c r="D2050" s="950"/>
      <c r="E2050" s="951" t="s">
        <v>13529</v>
      </c>
      <c r="F2050" s="952" t="s">
        <v>13530</v>
      </c>
      <c r="G2050" s="953" t="s">
        <v>6586</v>
      </c>
      <c r="H2050" s="954">
        <v>0.89020193219100019</v>
      </c>
      <c r="I2050" s="954">
        <f>Tabla1[[#This Row],[PVP (SIN IVA)]]-(Tabla1[[#This Row],[PVP (SIN IVA)]]*0.4)</f>
        <v>0.53412115931460002</v>
      </c>
      <c r="J2050" s="951" t="s">
        <v>1936</v>
      </c>
      <c r="K2050" s="951" t="s">
        <v>13539</v>
      </c>
      <c r="L2050" s="951" t="s">
        <v>13540</v>
      </c>
      <c r="M2050" s="955" t="s">
        <v>6554</v>
      </c>
    </row>
    <row r="2051" spans="1:13" ht="15" customHeight="1">
      <c r="A2051" s="988" t="s">
        <v>4571</v>
      </c>
      <c r="B2051" s="949">
        <v>8435596614829</v>
      </c>
      <c r="C2051" s="950"/>
      <c r="D2051" s="950"/>
      <c r="E2051" s="951" t="s">
        <v>13529</v>
      </c>
      <c r="F2051" s="952" t="s">
        <v>13530</v>
      </c>
      <c r="G2051" s="953" t="s">
        <v>6586</v>
      </c>
      <c r="H2051" s="954">
        <v>0.79889916991500032</v>
      </c>
      <c r="I2051" s="954">
        <f>Tabla1[[#This Row],[PVP (SIN IVA)]]-(Tabla1[[#This Row],[PVP (SIN IVA)]]*0.4)</f>
        <v>0.47933950194900016</v>
      </c>
      <c r="J2051" s="951" t="s">
        <v>1936</v>
      </c>
      <c r="K2051" s="951" t="s">
        <v>13541</v>
      </c>
      <c r="L2051" s="951" t="s">
        <v>13542</v>
      </c>
      <c r="M2051" s="955" t="s">
        <v>6554</v>
      </c>
    </row>
    <row r="2052" spans="1:13" ht="15" customHeight="1">
      <c r="A2052" s="988" t="s">
        <v>4500</v>
      </c>
      <c r="B2052" s="949">
        <v>8435596614942</v>
      </c>
      <c r="C2052" s="950"/>
      <c r="D2052" s="950"/>
      <c r="E2052" s="951" t="s">
        <v>13529</v>
      </c>
      <c r="F2052" s="952" t="s">
        <v>13530</v>
      </c>
      <c r="G2052" s="953" t="s">
        <v>6586</v>
      </c>
      <c r="H2052" s="954">
        <v>0.57064226422500008</v>
      </c>
      <c r="I2052" s="954">
        <f>Tabla1[[#This Row],[PVP (SIN IVA)]]-(Tabla1[[#This Row],[PVP (SIN IVA)]]*0.4)</f>
        <v>0.34238535853500007</v>
      </c>
      <c r="J2052" s="951" t="s">
        <v>1936</v>
      </c>
      <c r="K2052" s="951" t="s">
        <v>13543</v>
      </c>
      <c r="L2052" s="951" t="s">
        <v>13544</v>
      </c>
      <c r="M2052" s="955" t="s">
        <v>6554</v>
      </c>
    </row>
    <row r="2053" spans="1:13" ht="15" customHeight="1">
      <c r="A2053" s="988" t="s">
        <v>4499</v>
      </c>
      <c r="B2053" s="949">
        <v>8435596614959</v>
      </c>
      <c r="C2053" s="950"/>
      <c r="D2053" s="950"/>
      <c r="E2053" s="951" t="s">
        <v>13529</v>
      </c>
      <c r="F2053" s="952" t="s">
        <v>13530</v>
      </c>
      <c r="G2053" s="953" t="s">
        <v>6586</v>
      </c>
      <c r="H2053" s="954">
        <v>0.54781657365600001</v>
      </c>
      <c r="I2053" s="954">
        <f>Tabla1[[#This Row],[PVP (SIN IVA)]]-(Tabla1[[#This Row],[PVP (SIN IVA)]]*0.4)</f>
        <v>0.32868994419359998</v>
      </c>
      <c r="J2053" s="951" t="s">
        <v>1936</v>
      </c>
      <c r="K2053" s="951" t="s">
        <v>13545</v>
      </c>
      <c r="L2053" s="951" t="s">
        <v>13546</v>
      </c>
      <c r="M2053" s="955" t="s">
        <v>6554</v>
      </c>
    </row>
    <row r="2054" spans="1:13" ht="15" customHeight="1">
      <c r="A2054" s="988" t="s">
        <v>4629</v>
      </c>
      <c r="B2054" s="949">
        <v>8435596615185</v>
      </c>
      <c r="C2054" s="950"/>
      <c r="D2054" s="950"/>
      <c r="E2054" s="951" t="s">
        <v>13529</v>
      </c>
      <c r="F2054" s="952" t="s">
        <v>13530</v>
      </c>
      <c r="G2054" s="953" t="s">
        <v>6586</v>
      </c>
      <c r="H2054" s="954">
        <v>0.52499088308700004</v>
      </c>
      <c r="I2054" s="954">
        <f>Tabla1[[#This Row],[PVP (SIN IVA)]]-(Tabla1[[#This Row],[PVP (SIN IVA)]]*0.4)</f>
        <v>0.3149945298522</v>
      </c>
      <c r="J2054" s="951" t="s">
        <v>1936</v>
      </c>
      <c r="K2054" s="951" t="s">
        <v>13547</v>
      </c>
      <c r="L2054" s="951" t="s">
        <v>13548</v>
      </c>
      <c r="M2054" s="955" t="s">
        <v>6554</v>
      </c>
    </row>
    <row r="2055" spans="1:13" ht="15" customHeight="1">
      <c r="A2055" s="988" t="s">
        <v>4647</v>
      </c>
      <c r="B2055" s="949">
        <v>8435596614966</v>
      </c>
      <c r="C2055" s="950"/>
      <c r="D2055" s="950"/>
      <c r="E2055" s="951" t="s">
        <v>13529</v>
      </c>
      <c r="F2055" s="952" t="s">
        <v>13530</v>
      </c>
      <c r="G2055" s="953" t="s">
        <v>6586</v>
      </c>
      <c r="H2055" s="954">
        <v>0.45651381137999997</v>
      </c>
      <c r="I2055" s="954">
        <f>Tabla1[[#This Row],[PVP (SIN IVA)]]-(Tabla1[[#This Row],[PVP (SIN IVA)]]*0.4)</f>
        <v>0.27390828682799995</v>
      </c>
      <c r="J2055" s="951" t="s">
        <v>1936</v>
      </c>
      <c r="K2055" s="951" t="s">
        <v>13549</v>
      </c>
      <c r="L2055" s="951" t="s">
        <v>13550</v>
      </c>
      <c r="M2055" s="955" t="s">
        <v>6554</v>
      </c>
    </row>
    <row r="2056" spans="1:13" ht="15" customHeight="1">
      <c r="A2056" s="988" t="s">
        <v>4776</v>
      </c>
      <c r="B2056" s="949">
        <v>8435596614973</v>
      </c>
      <c r="C2056" s="950"/>
      <c r="D2056" s="950"/>
      <c r="E2056" s="951" t="s">
        <v>13529</v>
      </c>
      <c r="F2056" s="952" t="s">
        <v>13530</v>
      </c>
      <c r="G2056" s="953" t="s">
        <v>6586</v>
      </c>
      <c r="H2056" s="954">
        <v>0.41086243024199998</v>
      </c>
      <c r="I2056" s="954">
        <f>Tabla1[[#This Row],[PVP (SIN IVA)]]-(Tabla1[[#This Row],[PVP (SIN IVA)]]*0.4)</f>
        <v>0.24651745814519999</v>
      </c>
      <c r="J2056" s="951" t="s">
        <v>1936</v>
      </c>
      <c r="K2056" s="951" t="s">
        <v>13551</v>
      </c>
      <c r="L2056" s="951" t="s">
        <v>13552</v>
      </c>
      <c r="M2056" s="955" t="s">
        <v>6554</v>
      </c>
    </row>
    <row r="2057" spans="1:13" ht="15" customHeight="1">
      <c r="A2057" s="988" t="s">
        <v>13553</v>
      </c>
      <c r="B2057" s="949">
        <v>8435596615017</v>
      </c>
      <c r="C2057" s="950"/>
      <c r="D2057" s="950"/>
      <c r="E2057" s="951" t="s">
        <v>13529</v>
      </c>
      <c r="F2057" s="952" t="s">
        <v>13530</v>
      </c>
      <c r="G2057" s="953" t="s">
        <v>6586</v>
      </c>
      <c r="H2057" s="954">
        <v>0.38099999999999995</v>
      </c>
      <c r="I2057" s="954">
        <f>Tabla1[[#This Row],[PVP (SIN IVA)]]-(Tabla1[[#This Row],[PVP (SIN IVA)]]*0.4)</f>
        <v>0.22859999999999997</v>
      </c>
      <c r="J2057" s="951" t="s">
        <v>1936</v>
      </c>
      <c r="K2057" s="951" t="s">
        <v>13554</v>
      </c>
      <c r="L2057" s="951" t="s">
        <v>13555</v>
      </c>
      <c r="M2057" s="955" t="s">
        <v>6554</v>
      </c>
    </row>
    <row r="2058" spans="1:13" ht="15" customHeight="1">
      <c r="A2058" s="988" t="s">
        <v>13556</v>
      </c>
      <c r="B2058" s="949">
        <v>8435596614980</v>
      </c>
      <c r="C2058" s="950"/>
      <c r="D2058" s="950"/>
      <c r="E2058" s="951" t="s">
        <v>13529</v>
      </c>
      <c r="F2058" s="952" t="s">
        <v>13530</v>
      </c>
      <c r="G2058" s="953" t="s">
        <v>6586</v>
      </c>
      <c r="H2058" s="954">
        <v>0.38099999999999995</v>
      </c>
      <c r="I2058" s="954">
        <f>Tabla1[[#This Row],[PVP (SIN IVA)]]-(Tabla1[[#This Row],[PVP (SIN IVA)]]*0.4)</f>
        <v>0.22859999999999997</v>
      </c>
      <c r="J2058" s="951" t="s">
        <v>1936</v>
      </c>
      <c r="K2058" s="951" t="s">
        <v>13557</v>
      </c>
      <c r="L2058" s="951" t="s">
        <v>13558</v>
      </c>
      <c r="M2058" s="955" t="s">
        <v>6554</v>
      </c>
    </row>
    <row r="2059" spans="1:13" ht="15" customHeight="1">
      <c r="A2059" s="988" t="s">
        <v>4429</v>
      </c>
      <c r="B2059" s="949">
        <v>8435596614997</v>
      </c>
      <c r="C2059" s="950"/>
      <c r="D2059" s="950"/>
      <c r="E2059" s="951" t="s">
        <v>13529</v>
      </c>
      <c r="F2059" s="952" t="s">
        <v>13530</v>
      </c>
      <c r="G2059" s="953" t="s">
        <v>6586</v>
      </c>
      <c r="H2059" s="954">
        <v>0.31955966796599999</v>
      </c>
      <c r="I2059" s="954">
        <f>Tabla1[[#This Row],[PVP (SIN IVA)]]-(Tabla1[[#This Row],[PVP (SIN IVA)]]*0.4)</f>
        <v>0.19173580077959998</v>
      </c>
      <c r="J2059" s="951" t="s">
        <v>1936</v>
      </c>
      <c r="K2059" s="951" t="s">
        <v>13559</v>
      </c>
      <c r="L2059" s="951" t="s">
        <v>13560</v>
      </c>
      <c r="M2059" s="955" t="s">
        <v>6554</v>
      </c>
    </row>
    <row r="2060" spans="1:13" ht="15" customHeight="1">
      <c r="A2060" s="988" t="s">
        <v>4584</v>
      </c>
      <c r="B2060" s="949">
        <v>8435596615000</v>
      </c>
      <c r="C2060" s="950"/>
      <c r="D2060" s="950"/>
      <c r="E2060" s="951" t="s">
        <v>13529</v>
      </c>
      <c r="F2060" s="952" t="s">
        <v>13530</v>
      </c>
      <c r="G2060" s="953" t="s">
        <v>6586</v>
      </c>
      <c r="H2060" s="954">
        <v>0.31955966796599999</v>
      </c>
      <c r="I2060" s="954">
        <f>Tabla1[[#This Row],[PVP (SIN IVA)]]-(Tabla1[[#This Row],[PVP (SIN IVA)]]*0.4)</f>
        <v>0.19173580077959998</v>
      </c>
      <c r="J2060" s="951" t="s">
        <v>1936</v>
      </c>
      <c r="K2060" s="951" t="s">
        <v>13561</v>
      </c>
      <c r="L2060" s="951" t="s">
        <v>13562</v>
      </c>
      <c r="M2060" s="955" t="s">
        <v>6554</v>
      </c>
    </row>
    <row r="2061" spans="1:13" ht="15" customHeight="1">
      <c r="A2061" s="988" t="s">
        <v>13563</v>
      </c>
      <c r="B2061" s="949">
        <v>8435596614133</v>
      </c>
      <c r="C2061" s="950"/>
      <c r="D2061" s="950"/>
      <c r="E2061" s="951" t="s">
        <v>13564</v>
      </c>
      <c r="F2061" s="952" t="s">
        <v>13565</v>
      </c>
      <c r="G2061" s="953" t="s">
        <v>6586</v>
      </c>
      <c r="H2061" s="954">
        <v>3.0479999999999996</v>
      </c>
      <c r="I2061" s="954">
        <f>Tabla1[[#This Row],[PVP (SIN IVA)]]-(Tabla1[[#This Row],[PVP (SIN IVA)]]*0.4)</f>
        <v>1.8287999999999998</v>
      </c>
      <c r="J2061" s="951" t="s">
        <v>1936</v>
      </c>
      <c r="K2061" s="951" t="s">
        <v>13566</v>
      </c>
      <c r="L2061" s="951" t="s">
        <v>13567</v>
      </c>
      <c r="M2061" s="955" t="s">
        <v>6554</v>
      </c>
    </row>
    <row r="2062" spans="1:13" ht="15" customHeight="1">
      <c r="A2062" s="987" t="s">
        <v>13568</v>
      </c>
      <c r="B2062" s="958" t="s">
        <v>13569</v>
      </c>
      <c r="C2062" s="959"/>
      <c r="D2062" s="959"/>
      <c r="E2062" s="951" t="s">
        <v>13570</v>
      </c>
      <c r="F2062" s="952" t="s">
        <v>13571</v>
      </c>
      <c r="G2062" s="953" t="s">
        <v>6586</v>
      </c>
      <c r="H2062" s="954">
        <v>7.8422500000000008</v>
      </c>
      <c r="I2062" s="954">
        <f>Tabla1[[#This Row],[PVP (SIN IVA)]]-(Tabla1[[#This Row],[PVP (SIN IVA)]]*0.4)</f>
        <v>4.7053500000000001</v>
      </c>
      <c r="J2062" s="951" t="s">
        <v>6602</v>
      </c>
      <c r="K2062" s="951" t="str">
        <f>_xlfn.CONCAT(A2062,F2062,J2062,)</f>
        <v>2801491-Q0001-DYPernos de montaje del amortiguador traseroT2</v>
      </c>
      <c r="L2062" s="951"/>
      <c r="M2062" s="955" t="s">
        <v>6554</v>
      </c>
    </row>
    <row r="2063" spans="1:13" ht="15" customHeight="1">
      <c r="A2063" s="988" t="s">
        <v>4677</v>
      </c>
      <c r="B2063" s="949">
        <v>8435596614430</v>
      </c>
      <c r="C2063" s="950"/>
      <c r="D2063" s="950"/>
      <c r="E2063" s="951" t="s">
        <v>13572</v>
      </c>
      <c r="F2063" s="952" t="s">
        <v>13573</v>
      </c>
      <c r="G2063" s="953" t="s">
        <v>6586</v>
      </c>
      <c r="H2063" s="954">
        <v>2.4347403273600001</v>
      </c>
      <c r="I2063" s="954">
        <f>Tabla1[[#This Row],[PVP (SIN IVA)]]-(Tabla1[[#This Row],[PVP (SIN IVA)]]*0.4)</f>
        <v>1.4608441964160002</v>
      </c>
      <c r="J2063" s="951" t="s">
        <v>1936</v>
      </c>
      <c r="K2063" s="951" t="s">
        <v>13574</v>
      </c>
      <c r="L2063" s="951" t="s">
        <v>13575</v>
      </c>
      <c r="M2063" s="955" t="s">
        <v>6554</v>
      </c>
    </row>
    <row r="2064" spans="1:13" ht="15" customHeight="1">
      <c r="A2064" s="988" t="s">
        <v>4652</v>
      </c>
      <c r="B2064" s="949">
        <v>8435596614522</v>
      </c>
      <c r="C2064" s="950"/>
      <c r="D2064" s="950"/>
      <c r="E2064" s="951" t="s">
        <v>13572</v>
      </c>
      <c r="F2064" s="952" t="s">
        <v>13573</v>
      </c>
      <c r="G2064" s="953" t="s">
        <v>6586</v>
      </c>
      <c r="H2064" s="954">
        <v>1.5407341134075003</v>
      </c>
      <c r="I2064" s="954">
        <f>Tabla1[[#This Row],[PVP (SIN IVA)]]-(Tabla1[[#This Row],[PVP (SIN IVA)]]*0.4)</f>
        <v>0.9244404680445002</v>
      </c>
      <c r="J2064" s="951" t="s">
        <v>1936</v>
      </c>
      <c r="K2064" s="951" t="s">
        <v>13576</v>
      </c>
      <c r="L2064" s="951" t="s">
        <v>13577</v>
      </c>
      <c r="M2064" s="955" t="s">
        <v>6554</v>
      </c>
    </row>
    <row r="2065" spans="1:13" ht="15" customHeight="1">
      <c r="A2065" s="988" t="s">
        <v>4678</v>
      </c>
      <c r="B2065" s="949">
        <v>8435596614690</v>
      </c>
      <c r="C2065" s="950"/>
      <c r="D2065" s="950"/>
      <c r="E2065" s="951" t="s">
        <v>13578</v>
      </c>
      <c r="F2065" s="952" t="s">
        <v>13573</v>
      </c>
      <c r="G2065" s="953" t="s">
        <v>6586</v>
      </c>
      <c r="H2065" s="954">
        <v>1.1869359095880001</v>
      </c>
      <c r="I2065" s="954">
        <f>Tabla1[[#This Row],[PVP (SIN IVA)]]-(Tabla1[[#This Row],[PVP (SIN IVA)]]*0.4)</f>
        <v>0.71216154575280011</v>
      </c>
      <c r="J2065" s="951" t="s">
        <v>1936</v>
      </c>
      <c r="K2065" s="951" t="s">
        <v>13579</v>
      </c>
      <c r="L2065" s="951" t="s">
        <v>13580</v>
      </c>
      <c r="M2065" s="955" t="s">
        <v>6554</v>
      </c>
    </row>
    <row r="2066" spans="1:13" ht="15" customHeight="1">
      <c r="A2066" s="988" t="s">
        <v>4599</v>
      </c>
      <c r="B2066" s="949">
        <v>8435596614683</v>
      </c>
      <c r="C2066" s="950"/>
      <c r="D2066" s="950"/>
      <c r="E2066" s="951" t="s">
        <v>13572</v>
      </c>
      <c r="F2066" s="952" t="s">
        <v>13573</v>
      </c>
      <c r="G2066" s="953" t="s">
        <v>6586</v>
      </c>
      <c r="H2066" s="954">
        <v>1.0043303850359999</v>
      </c>
      <c r="I2066" s="954">
        <f>Tabla1[[#This Row],[PVP (SIN IVA)]]-(Tabla1[[#This Row],[PVP (SIN IVA)]]*0.4)</f>
        <v>0.60259823102159993</v>
      </c>
      <c r="J2066" s="951" t="s">
        <v>1936</v>
      </c>
      <c r="K2066" s="951" t="s">
        <v>13581</v>
      </c>
      <c r="L2066" s="951" t="s">
        <v>13582</v>
      </c>
      <c r="M2066" s="955" t="s">
        <v>6554</v>
      </c>
    </row>
    <row r="2067" spans="1:13" ht="15" customHeight="1">
      <c r="A2067" s="988" t="s">
        <v>4608</v>
      </c>
      <c r="B2067" s="949">
        <v>8435596614638</v>
      </c>
      <c r="C2067" s="950"/>
      <c r="D2067" s="950"/>
      <c r="E2067" s="951" t="s">
        <v>13578</v>
      </c>
      <c r="F2067" s="952" t="s">
        <v>13573</v>
      </c>
      <c r="G2067" s="953" t="s">
        <v>6586</v>
      </c>
      <c r="H2067" s="954">
        <v>0.9510704403750001</v>
      </c>
      <c r="I2067" s="954">
        <f>Tabla1[[#This Row],[PVP (SIN IVA)]]-(Tabla1[[#This Row],[PVP (SIN IVA)]]*0.4)</f>
        <v>0.57064226422499997</v>
      </c>
      <c r="J2067" s="951" t="s">
        <v>1936</v>
      </c>
      <c r="K2067" s="951" t="s">
        <v>13583</v>
      </c>
      <c r="L2067" s="951" t="s">
        <v>13584</v>
      </c>
      <c r="M2067" s="955" t="s">
        <v>6554</v>
      </c>
    </row>
    <row r="2068" spans="1:13" ht="15" customHeight="1">
      <c r="A2068" s="988" t="s">
        <v>4659</v>
      </c>
      <c r="B2068" s="949">
        <v>8435596614621</v>
      </c>
      <c r="C2068" s="950"/>
      <c r="D2068" s="950"/>
      <c r="E2068" s="951" t="s">
        <v>13578</v>
      </c>
      <c r="F2068" s="952" t="s">
        <v>13573</v>
      </c>
      <c r="G2068" s="953" t="s">
        <v>6586</v>
      </c>
      <c r="H2068" s="954">
        <v>0.9510704403750001</v>
      </c>
      <c r="I2068" s="954">
        <f>Tabla1[[#This Row],[PVP (SIN IVA)]]-(Tabla1[[#This Row],[PVP (SIN IVA)]]*0.4)</f>
        <v>0.57064226422499997</v>
      </c>
      <c r="J2068" s="951" t="s">
        <v>1936</v>
      </c>
      <c r="K2068" s="951" t="s">
        <v>13585</v>
      </c>
      <c r="L2068" s="951" t="s">
        <v>13586</v>
      </c>
      <c r="M2068" s="955" t="s">
        <v>6554</v>
      </c>
    </row>
    <row r="2069" spans="1:13" ht="15" customHeight="1">
      <c r="A2069" s="988" t="s">
        <v>4579</v>
      </c>
      <c r="B2069" s="949">
        <v>8435596614751</v>
      </c>
      <c r="C2069" s="950"/>
      <c r="D2069" s="950"/>
      <c r="E2069" s="951" t="s">
        <v>13572</v>
      </c>
      <c r="F2069" s="952" t="s">
        <v>13573</v>
      </c>
      <c r="G2069" s="953" t="s">
        <v>6586</v>
      </c>
      <c r="H2069" s="954">
        <v>0.89020193219100019</v>
      </c>
      <c r="I2069" s="954">
        <f>Tabla1[[#This Row],[PVP (SIN IVA)]]-(Tabla1[[#This Row],[PVP (SIN IVA)]]*0.4)</f>
        <v>0.53412115931460002</v>
      </c>
      <c r="J2069" s="951" t="s">
        <v>1936</v>
      </c>
      <c r="K2069" s="951" t="s">
        <v>13587</v>
      </c>
      <c r="L2069" s="951" t="s">
        <v>13588</v>
      </c>
      <c r="M2069" s="955" t="s">
        <v>6554</v>
      </c>
    </row>
    <row r="2070" spans="1:13" ht="15" customHeight="1">
      <c r="A2070" s="988" t="s">
        <v>4497</v>
      </c>
      <c r="B2070" s="949">
        <v>8435596614812</v>
      </c>
      <c r="C2070" s="950"/>
      <c r="D2070" s="950"/>
      <c r="E2070" s="951" t="s">
        <v>13572</v>
      </c>
      <c r="F2070" s="952" t="s">
        <v>13573</v>
      </c>
      <c r="G2070" s="953" t="s">
        <v>6586</v>
      </c>
      <c r="H2070" s="954">
        <v>0.79889916991500032</v>
      </c>
      <c r="I2070" s="954">
        <f>Tabla1[[#This Row],[PVP (SIN IVA)]]-(Tabla1[[#This Row],[PVP (SIN IVA)]]*0.4)</f>
        <v>0.47933950194900016</v>
      </c>
      <c r="J2070" s="951" t="s">
        <v>1936</v>
      </c>
      <c r="K2070" s="951" t="s">
        <v>13589</v>
      </c>
      <c r="L2070" s="951" t="s">
        <v>13590</v>
      </c>
      <c r="M2070" s="955" t="s">
        <v>6554</v>
      </c>
    </row>
    <row r="2071" spans="1:13" ht="15" customHeight="1">
      <c r="A2071" s="988" t="s">
        <v>13591</v>
      </c>
      <c r="B2071" s="949">
        <v>8435596615178</v>
      </c>
      <c r="C2071" s="950"/>
      <c r="D2071" s="950"/>
      <c r="E2071" s="951" t="s">
        <v>13572</v>
      </c>
      <c r="F2071" s="952" t="s">
        <v>13573</v>
      </c>
      <c r="G2071" s="953" t="s">
        <v>6586</v>
      </c>
      <c r="H2071" s="954">
        <v>0.45719999999999994</v>
      </c>
      <c r="I2071" s="954">
        <f>Tabla1[[#This Row],[PVP (SIN IVA)]]-(Tabla1[[#This Row],[PVP (SIN IVA)]]*0.4)</f>
        <v>0.27431999999999995</v>
      </c>
      <c r="J2071" s="951" t="s">
        <v>1936</v>
      </c>
      <c r="K2071" s="951" t="s">
        <v>13592</v>
      </c>
      <c r="L2071" s="951" t="s">
        <v>13593</v>
      </c>
      <c r="M2071" s="955" t="s">
        <v>6554</v>
      </c>
    </row>
    <row r="2072" spans="1:13" ht="15" customHeight="1">
      <c r="A2072" s="988" t="s">
        <v>13594</v>
      </c>
      <c r="B2072" s="949">
        <v>8435596615161</v>
      </c>
      <c r="C2072" s="950"/>
      <c r="D2072" s="950"/>
      <c r="E2072" s="951" t="s">
        <v>13572</v>
      </c>
      <c r="F2072" s="952" t="s">
        <v>13573</v>
      </c>
      <c r="G2072" s="953" t="s">
        <v>6586</v>
      </c>
      <c r="H2072" s="954">
        <v>0.45719999999999994</v>
      </c>
      <c r="I2072" s="954">
        <f>Tabla1[[#This Row],[PVP (SIN IVA)]]-(Tabla1[[#This Row],[PVP (SIN IVA)]]*0.4)</f>
        <v>0.27431999999999995</v>
      </c>
      <c r="J2072" s="951" t="s">
        <v>1936</v>
      </c>
      <c r="K2072" s="951" t="s">
        <v>13595</v>
      </c>
      <c r="L2072" s="951" t="s">
        <v>13596</v>
      </c>
      <c r="M2072" s="955" t="s">
        <v>6554</v>
      </c>
    </row>
    <row r="2073" spans="1:13" ht="15" customHeight="1">
      <c r="A2073" s="988" t="s">
        <v>13597</v>
      </c>
      <c r="B2073" s="949">
        <v>8435596615154</v>
      </c>
      <c r="C2073" s="950"/>
      <c r="D2073" s="950"/>
      <c r="E2073" s="951" t="s">
        <v>13578</v>
      </c>
      <c r="F2073" s="952" t="s">
        <v>13573</v>
      </c>
      <c r="G2073" s="953" t="s">
        <v>6586</v>
      </c>
      <c r="H2073" s="954">
        <v>0.45719999999999994</v>
      </c>
      <c r="I2073" s="954">
        <f>Tabla1[[#This Row],[PVP (SIN IVA)]]-(Tabla1[[#This Row],[PVP (SIN IVA)]]*0.4)</f>
        <v>0.27431999999999995</v>
      </c>
      <c r="J2073" s="951" t="s">
        <v>1936</v>
      </c>
      <c r="K2073" s="951" t="s">
        <v>13598</v>
      </c>
      <c r="L2073" s="951" t="s">
        <v>13599</v>
      </c>
      <c r="M2073" s="955" t="s">
        <v>6554</v>
      </c>
    </row>
    <row r="2074" spans="1:13" ht="15" customHeight="1">
      <c r="A2074" s="988" t="s">
        <v>13600</v>
      </c>
      <c r="B2074" s="949">
        <v>8435596614928</v>
      </c>
      <c r="C2074" s="950"/>
      <c r="D2074" s="950"/>
      <c r="E2074" s="951" t="s">
        <v>13572</v>
      </c>
      <c r="F2074" s="952" t="s">
        <v>13573</v>
      </c>
      <c r="G2074" s="953" t="s">
        <v>6586</v>
      </c>
      <c r="H2074" s="954">
        <v>0.45719999999999994</v>
      </c>
      <c r="I2074" s="954">
        <f>Tabla1[[#This Row],[PVP (SIN IVA)]]-(Tabla1[[#This Row],[PVP (SIN IVA)]]*0.4)</f>
        <v>0.27431999999999995</v>
      </c>
      <c r="J2074" s="951" t="s">
        <v>1936</v>
      </c>
      <c r="K2074" s="951" t="s">
        <v>13601</v>
      </c>
      <c r="L2074" s="951" t="s">
        <v>13602</v>
      </c>
      <c r="M2074" s="955" t="s">
        <v>6554</v>
      </c>
    </row>
    <row r="2075" spans="1:13" ht="15" customHeight="1">
      <c r="A2075" s="988" t="s">
        <v>4573</v>
      </c>
      <c r="B2075" s="949">
        <v>8435596614935</v>
      </c>
      <c r="C2075" s="950"/>
      <c r="D2075" s="950"/>
      <c r="E2075" s="951" t="s">
        <v>13578</v>
      </c>
      <c r="F2075" s="952" t="s">
        <v>13573</v>
      </c>
      <c r="G2075" s="953" t="s">
        <v>6586</v>
      </c>
      <c r="H2075" s="954">
        <v>0.37281961262700003</v>
      </c>
      <c r="I2075" s="954">
        <f>Tabla1[[#This Row],[PVP (SIN IVA)]]-(Tabla1[[#This Row],[PVP (SIN IVA)]]*0.4)</f>
        <v>0.22369176757620002</v>
      </c>
      <c r="J2075" s="951" t="s">
        <v>1936</v>
      </c>
      <c r="K2075" s="951" t="s">
        <v>13603</v>
      </c>
      <c r="L2075" s="951" t="s">
        <v>13604</v>
      </c>
      <c r="M2075" s="955" t="s">
        <v>6554</v>
      </c>
    </row>
    <row r="2076" spans="1:13" ht="15" customHeight="1">
      <c r="A2076" s="988" t="s">
        <v>4752</v>
      </c>
      <c r="B2076" s="949">
        <v>8435596614904</v>
      </c>
      <c r="C2076" s="950"/>
      <c r="D2076" s="950"/>
      <c r="E2076" s="951" t="s">
        <v>13605</v>
      </c>
      <c r="F2076" s="952" t="s">
        <v>13606</v>
      </c>
      <c r="G2076" s="953" t="s">
        <v>6586</v>
      </c>
      <c r="H2076" s="954">
        <v>0.77607347934600002</v>
      </c>
      <c r="I2076" s="954">
        <f>Tabla1[[#This Row],[PVP (SIN IVA)]]-(Tabla1[[#This Row],[PVP (SIN IVA)]]*0.4)</f>
        <v>0.46564408760760001</v>
      </c>
      <c r="J2076" s="951" t="s">
        <v>1936</v>
      </c>
      <c r="K2076" s="951" t="s">
        <v>13607</v>
      </c>
      <c r="L2076" s="951" t="s">
        <v>13608</v>
      </c>
      <c r="M2076" s="955" t="s">
        <v>6554</v>
      </c>
    </row>
    <row r="2077" spans="1:13" ht="15" customHeight="1">
      <c r="A2077" s="988" t="s">
        <v>4654</v>
      </c>
      <c r="B2077" s="949">
        <v>8435596614911</v>
      </c>
      <c r="C2077" s="950"/>
      <c r="D2077" s="950"/>
      <c r="E2077" s="951" t="s">
        <v>13605</v>
      </c>
      <c r="F2077" s="952" t="s">
        <v>13606</v>
      </c>
      <c r="G2077" s="953" t="s">
        <v>6586</v>
      </c>
      <c r="H2077" s="954">
        <v>0.63911933593199999</v>
      </c>
      <c r="I2077" s="954">
        <f>Tabla1[[#This Row],[PVP (SIN IVA)]]-(Tabla1[[#This Row],[PVP (SIN IVA)]]*0.4)</f>
        <v>0.38347160155919996</v>
      </c>
      <c r="J2077" s="951" t="s">
        <v>1936</v>
      </c>
      <c r="K2077" s="951" t="s">
        <v>13609</v>
      </c>
      <c r="L2077" s="951" t="s">
        <v>13610</v>
      </c>
      <c r="M2077" s="955" t="s">
        <v>6554</v>
      </c>
    </row>
    <row r="2078" spans="1:13" ht="15" customHeight="1">
      <c r="A2078" s="988" t="s">
        <v>13611</v>
      </c>
      <c r="B2078" s="949">
        <v>8435596614744</v>
      </c>
      <c r="C2078" s="950"/>
      <c r="D2078" s="950"/>
      <c r="E2078" s="951" t="s">
        <v>13612</v>
      </c>
      <c r="F2078" s="952" t="s">
        <v>13613</v>
      </c>
      <c r="G2078" s="953" t="s">
        <v>6586</v>
      </c>
      <c r="H2078" s="954">
        <v>0.45719999999999994</v>
      </c>
      <c r="I2078" s="954">
        <f>Tabla1[[#This Row],[PVP (SIN IVA)]]-(Tabla1[[#This Row],[PVP (SIN IVA)]]*0.4)</f>
        <v>0.27431999999999995</v>
      </c>
      <c r="J2078" s="951" t="s">
        <v>1936</v>
      </c>
      <c r="K2078" s="951" t="s">
        <v>13614</v>
      </c>
      <c r="L2078" s="951" t="s">
        <v>13615</v>
      </c>
      <c r="M2078" s="955" t="s">
        <v>6554</v>
      </c>
    </row>
    <row r="2079" spans="1:13" ht="15" customHeight="1">
      <c r="A2079" s="989" t="s">
        <v>13616</v>
      </c>
      <c r="B2079" s="949"/>
      <c r="C2079" s="953"/>
      <c r="D2079" s="962"/>
      <c r="E2079" s="951"/>
      <c r="F2079" s="952" t="s">
        <v>13617</v>
      </c>
      <c r="G2079" s="953" t="s">
        <v>5712</v>
      </c>
      <c r="H2079" s="954">
        <v>381.95249999999999</v>
      </c>
      <c r="I2079" s="954">
        <f>Tabla1[[#This Row],[PVP (SIN IVA)]]-(Tabla1[[#This Row],[PVP (SIN IVA)]]*0.4)</f>
        <v>229.17149999999998</v>
      </c>
      <c r="J2079" s="951" t="s">
        <v>6666</v>
      </c>
      <c r="K2079" s="951" t="str">
        <f>CONCATENATE(Precios!$A1940,Precios!$F1940,Precios!$J1940)</f>
        <v>1001030400910010Parachoques traseroMouse</v>
      </c>
      <c r="L2079" s="951"/>
      <c r="M2079" s="955" t="s">
        <v>6554</v>
      </c>
    </row>
    <row r="2080" spans="1:13" ht="15" customHeight="1">
      <c r="A2080" s="988" t="s">
        <v>4681</v>
      </c>
      <c r="B2080" s="949">
        <v>8435596614317</v>
      </c>
      <c r="C2080" s="950"/>
      <c r="D2080" s="950"/>
      <c r="E2080" s="951" t="s">
        <v>13618</v>
      </c>
      <c r="F2080" s="952" t="s">
        <v>13619</v>
      </c>
      <c r="G2080" s="953" t="s">
        <v>5712</v>
      </c>
      <c r="H2080" s="954">
        <v>3.7890646344539998</v>
      </c>
      <c r="I2080" s="954">
        <f>Tabla1[[#This Row],[PVP (SIN IVA)]]-(Tabla1[[#This Row],[PVP (SIN IVA)]]*0.4)</f>
        <v>2.2734387806723997</v>
      </c>
      <c r="J2080" s="951" t="s">
        <v>1936</v>
      </c>
      <c r="K2080" s="951" t="s">
        <v>13620</v>
      </c>
      <c r="L2080" s="951" t="s">
        <v>13621</v>
      </c>
      <c r="M2080" s="955" t="s">
        <v>6554</v>
      </c>
    </row>
    <row r="2081" spans="1:13" ht="15" customHeight="1">
      <c r="A2081" s="988" t="s">
        <v>4680</v>
      </c>
      <c r="B2081" s="949">
        <v>8435596614324</v>
      </c>
      <c r="C2081" s="950"/>
      <c r="D2081" s="950"/>
      <c r="E2081" s="951" t="s">
        <v>13622</v>
      </c>
      <c r="F2081" s="952" t="s">
        <v>13623</v>
      </c>
      <c r="G2081" s="953" t="s">
        <v>5712</v>
      </c>
      <c r="H2081" s="954">
        <v>4.0173215401439997</v>
      </c>
      <c r="I2081" s="954">
        <f>Tabla1[[#This Row],[PVP (SIN IVA)]]-(Tabla1[[#This Row],[PVP (SIN IVA)]]*0.4)</f>
        <v>2.4103929240863997</v>
      </c>
      <c r="J2081" s="951" t="s">
        <v>1936</v>
      </c>
      <c r="K2081" s="951" t="s">
        <v>13624</v>
      </c>
      <c r="L2081" s="951" t="s">
        <v>13625</v>
      </c>
      <c r="M2081" s="955" t="s">
        <v>6554</v>
      </c>
    </row>
    <row r="2082" spans="1:13" ht="15" customHeight="1">
      <c r="A2082" s="988" t="s">
        <v>4488</v>
      </c>
      <c r="B2082" s="949">
        <v>8435596611033</v>
      </c>
      <c r="C2082" s="950"/>
      <c r="D2082" s="950"/>
      <c r="E2082" s="951" t="s">
        <v>13626</v>
      </c>
      <c r="F2082" s="952" t="s">
        <v>13627</v>
      </c>
      <c r="G2082" s="953" t="s">
        <v>5712</v>
      </c>
      <c r="H2082" s="954">
        <v>68.477071706999993</v>
      </c>
      <c r="I2082" s="954">
        <f>Tabla1[[#This Row],[PVP (SIN IVA)]]-(Tabla1[[#This Row],[PVP (SIN IVA)]]*0.4)</f>
        <v>41.086243024199995</v>
      </c>
      <c r="J2082" s="951" t="s">
        <v>1936</v>
      </c>
      <c r="K2082" s="951" t="s">
        <v>13628</v>
      </c>
      <c r="L2082" s="951" t="s">
        <v>13629</v>
      </c>
      <c r="M2082" s="955" t="s">
        <v>6554</v>
      </c>
    </row>
    <row r="2083" spans="1:13" ht="15" customHeight="1">
      <c r="A2083" s="987" t="s">
        <v>13630</v>
      </c>
      <c r="B2083" s="958" t="s">
        <v>13631</v>
      </c>
      <c r="C2083" s="959"/>
      <c r="D2083" s="959"/>
      <c r="E2083" s="951" t="s">
        <v>13632</v>
      </c>
      <c r="F2083" s="952" t="s">
        <v>13633</v>
      </c>
      <c r="G2083" s="953" t="s">
        <v>5712</v>
      </c>
      <c r="H2083" s="954">
        <v>6.6357499999999998</v>
      </c>
      <c r="I2083" s="954">
        <f>Tabla1[[#This Row],[PVP (SIN IVA)]]-(Tabla1[[#This Row],[PVP (SIN IVA)]]*0.4)</f>
        <v>3.9814499999999997</v>
      </c>
      <c r="J2083" s="960" t="s">
        <v>6567</v>
      </c>
      <c r="K2083" s="951" t="str">
        <f>_xlfn.CONCAT(A2083,F2083,J2083,)</f>
        <v>6305116A1-Q0001Pestillo auxiliar inferior de puerta traseraT1/T2</v>
      </c>
      <c r="L2083" s="951"/>
      <c r="M2083" s="955" t="s">
        <v>6554</v>
      </c>
    </row>
    <row r="2084" spans="1:13" ht="15" customHeight="1">
      <c r="A2084" s="987" t="s">
        <v>13634</v>
      </c>
      <c r="B2084" s="958" t="s">
        <v>13635</v>
      </c>
      <c r="C2084" s="959"/>
      <c r="D2084" s="959"/>
      <c r="E2084" s="951" t="s">
        <v>13636</v>
      </c>
      <c r="F2084" s="952" t="s">
        <v>13637</v>
      </c>
      <c r="G2084" s="953" t="s">
        <v>5712</v>
      </c>
      <c r="H2084" s="954">
        <v>6.5722499999999995</v>
      </c>
      <c r="I2084" s="954">
        <f>Tabla1[[#This Row],[PVP (SIN IVA)]]-(Tabla1[[#This Row],[PVP (SIN IVA)]]*0.4)</f>
        <v>3.9433499999999997</v>
      </c>
      <c r="J2084" s="960" t="s">
        <v>6567</v>
      </c>
      <c r="K2084" s="951" t="str">
        <f>_xlfn.CONCAT(A2084,F2084,J2084,)</f>
        <v>6305112A1-Q0001Pestillo auxiliar superior de puerta traseraT1/T2</v>
      </c>
      <c r="L2084" s="951"/>
      <c r="M2084" s="955" t="s">
        <v>6554</v>
      </c>
    </row>
    <row r="2085" spans="1:13" ht="15" customHeight="1">
      <c r="A2085" s="988" t="s">
        <v>2447</v>
      </c>
      <c r="B2085" s="949">
        <v>8435596608316</v>
      </c>
      <c r="C2085" s="950"/>
      <c r="D2085" s="950"/>
      <c r="E2085" s="951" t="s">
        <v>13638</v>
      </c>
      <c r="F2085" s="952" t="s">
        <v>13639</v>
      </c>
      <c r="G2085" s="953" t="s">
        <v>5712</v>
      </c>
      <c r="H2085" s="954">
        <v>7.9523029882465268</v>
      </c>
      <c r="I2085" s="954">
        <f>Tabla1[[#This Row],[PVP (SIN IVA)]]-(Tabla1[[#This Row],[PVP (SIN IVA)]]*0.4)</f>
        <v>4.7713817929479161</v>
      </c>
      <c r="J2085" s="951" t="s">
        <v>6560</v>
      </c>
      <c r="K2085" s="951" t="s">
        <v>13640</v>
      </c>
      <c r="L2085" s="951" t="s">
        <v>13641</v>
      </c>
      <c r="M2085" s="955" t="s">
        <v>6554</v>
      </c>
    </row>
    <row r="2086" spans="1:13" ht="15" customHeight="1">
      <c r="A2086" s="988" t="s">
        <v>4256</v>
      </c>
      <c r="B2086" s="949">
        <v>8435596605605</v>
      </c>
      <c r="C2086" s="950"/>
      <c r="D2086" s="950"/>
      <c r="E2086" s="951" t="s">
        <v>4257</v>
      </c>
      <c r="F2086" s="952" t="s">
        <v>4258</v>
      </c>
      <c r="G2086" s="953" t="s">
        <v>5712</v>
      </c>
      <c r="H2086" s="954">
        <v>2.8767743884022954</v>
      </c>
      <c r="I2086" s="954">
        <f>Tabla1[[#This Row],[PVP (SIN IVA)]]-(Tabla1[[#This Row],[PVP (SIN IVA)]]*0.4)</f>
        <v>1.7260646330413771</v>
      </c>
      <c r="J2086" s="951" t="s">
        <v>6702</v>
      </c>
      <c r="K2086" s="951" t="s">
        <v>13642</v>
      </c>
      <c r="L2086" s="951" t="s">
        <v>13643</v>
      </c>
      <c r="M2086" s="955" t="s">
        <v>6554</v>
      </c>
    </row>
    <row r="2087" spans="1:13" ht="15" customHeight="1">
      <c r="A2087" s="988" t="s">
        <v>4227</v>
      </c>
      <c r="B2087" s="949">
        <v>8435596605469</v>
      </c>
      <c r="C2087" s="950"/>
      <c r="D2087" s="950"/>
      <c r="E2087" s="951" t="s">
        <v>4228</v>
      </c>
      <c r="F2087" s="952" t="s">
        <v>4229</v>
      </c>
      <c r="G2087" s="953" t="s">
        <v>5712</v>
      </c>
      <c r="H2087" s="954">
        <v>2.8767743884022954</v>
      </c>
      <c r="I2087" s="954">
        <f>Tabla1[[#This Row],[PVP (SIN IVA)]]-(Tabla1[[#This Row],[PVP (SIN IVA)]]*0.4)</f>
        <v>1.7260646330413771</v>
      </c>
      <c r="J2087" s="951" t="s">
        <v>6702</v>
      </c>
      <c r="K2087" s="951" t="s">
        <v>13644</v>
      </c>
      <c r="L2087" s="951" t="s">
        <v>13645</v>
      </c>
      <c r="M2087" s="955" t="s">
        <v>6554</v>
      </c>
    </row>
    <row r="2088" spans="1:13" ht="15" customHeight="1">
      <c r="A2088" s="988" t="s">
        <v>13646</v>
      </c>
      <c r="B2088" s="949">
        <v>8435596614096</v>
      </c>
      <c r="C2088" s="950"/>
      <c r="D2088" s="950"/>
      <c r="E2088" s="951" t="s">
        <v>13647</v>
      </c>
      <c r="F2088" s="952" t="s">
        <v>13648</v>
      </c>
      <c r="G2088" s="953" t="s">
        <v>5712</v>
      </c>
      <c r="H2088" s="954">
        <v>3.81</v>
      </c>
      <c r="I2088" s="954">
        <f>Tabla1[[#This Row],[PVP (SIN IVA)]]-(Tabla1[[#This Row],[PVP (SIN IVA)]]*0.4)</f>
        <v>2.286</v>
      </c>
      <c r="J2088" s="951" t="s">
        <v>1936</v>
      </c>
      <c r="K2088" s="951" t="s">
        <v>13649</v>
      </c>
      <c r="L2088" s="951" t="s">
        <v>13650</v>
      </c>
      <c r="M2088" s="955" t="s">
        <v>6554</v>
      </c>
    </row>
    <row r="2089" spans="1:13" ht="15" customHeight="1">
      <c r="A2089" s="987" t="s">
        <v>13651</v>
      </c>
      <c r="B2089" s="958" t="s">
        <v>13652</v>
      </c>
      <c r="C2089" s="959"/>
      <c r="D2089" s="959"/>
      <c r="E2089" s="951" t="s">
        <v>13653</v>
      </c>
      <c r="F2089" s="952" t="s">
        <v>13654</v>
      </c>
      <c r="G2089" s="953" t="s">
        <v>5712</v>
      </c>
      <c r="H2089" s="954">
        <v>2.0955000000000004</v>
      </c>
      <c r="I2089" s="954">
        <f>Tabla1[[#This Row],[PVP (SIN IVA)]]-(Tabla1[[#This Row],[PVP (SIN IVA)]]*0.4)</f>
        <v>1.2573000000000003</v>
      </c>
      <c r="J2089" s="960" t="s">
        <v>6567</v>
      </c>
      <c r="K2089" s="951" t="str">
        <f>_xlfn.CONCAT(A2089,F2089,J2089,)</f>
        <v>2803402-Q0006Pieza de puntal central del parachoques delantero (derecha)T1/T2</v>
      </c>
      <c r="L2089" s="951"/>
      <c r="M2089" s="955" t="s">
        <v>6554</v>
      </c>
    </row>
    <row r="2090" spans="1:13" ht="15" customHeight="1">
      <c r="A2090" s="987" t="s">
        <v>13655</v>
      </c>
      <c r="B2090" s="958" t="s">
        <v>13656</v>
      </c>
      <c r="C2090" s="959"/>
      <c r="D2090" s="959"/>
      <c r="E2090" s="951" t="s">
        <v>13657</v>
      </c>
      <c r="F2090" s="952" t="s">
        <v>13658</v>
      </c>
      <c r="G2090" s="953" t="s">
        <v>5712</v>
      </c>
      <c r="H2090" s="954">
        <v>2.0955000000000004</v>
      </c>
      <c r="I2090" s="954">
        <f>Tabla1[[#This Row],[PVP (SIN IVA)]]-(Tabla1[[#This Row],[PVP (SIN IVA)]]*0.4)</f>
        <v>1.2573000000000003</v>
      </c>
      <c r="J2090" s="960" t="s">
        <v>6567</v>
      </c>
      <c r="K2090" s="951" t="str">
        <f>_xlfn.CONCAT(A2090,F2090,J2090,)</f>
        <v>2803401-Q0006Pieza de puntal central del parachoques delantero (izquierda)T1/T2</v>
      </c>
      <c r="L2090" s="951"/>
      <c r="M2090" s="955" t="s">
        <v>6554</v>
      </c>
    </row>
    <row r="2091" spans="1:13" ht="15" customHeight="1">
      <c r="A2091" s="988" t="s">
        <v>2479</v>
      </c>
      <c r="B2091" s="949">
        <v>8435596605452</v>
      </c>
      <c r="C2091" s="950"/>
      <c r="D2091" s="950"/>
      <c r="E2091" s="951" t="s">
        <v>2478</v>
      </c>
      <c r="F2091" s="952" t="s">
        <v>4226</v>
      </c>
      <c r="G2091" s="953" t="s">
        <v>5712</v>
      </c>
      <c r="H2091" s="954">
        <v>2.8917465411805523</v>
      </c>
      <c r="I2091" s="954">
        <f>Tabla1[[#This Row],[PVP (SIN IVA)]]-(Tabla1[[#This Row],[PVP (SIN IVA)]]*0.4)</f>
        <v>1.7350479247083312</v>
      </c>
      <c r="J2091" s="951" t="s">
        <v>6589</v>
      </c>
      <c r="K2091" s="951" t="s">
        <v>13659</v>
      </c>
      <c r="L2091" s="951" t="s">
        <v>13660</v>
      </c>
      <c r="M2091" s="955" t="s">
        <v>6554</v>
      </c>
    </row>
    <row r="2092" spans="1:13" ht="15" customHeight="1">
      <c r="A2092" s="990" t="s">
        <v>13661</v>
      </c>
      <c r="B2092" s="970" t="s">
        <v>13662</v>
      </c>
      <c r="C2092" s="951"/>
      <c r="D2092" s="951"/>
      <c r="E2092" s="991" t="s">
        <v>13663</v>
      </c>
      <c r="F2092" s="952" t="s">
        <v>13664</v>
      </c>
      <c r="G2092" s="953" t="s">
        <v>5712</v>
      </c>
      <c r="H2092" s="954">
        <v>2.19075</v>
      </c>
      <c r="I2092" s="954">
        <f>Tabla1[[#This Row],[PVP (SIN IVA)]]-(Tabla1[[#This Row],[PVP (SIN IVA)]]*0.4)</f>
        <v>1.3144499999999999</v>
      </c>
      <c r="J2092" s="951" t="s">
        <v>7211</v>
      </c>
      <c r="K2092" s="951"/>
      <c r="L2092" s="951"/>
      <c r="M2092" s="955" t="s">
        <v>6554</v>
      </c>
    </row>
    <row r="2093" spans="1:13" ht="15" customHeight="1">
      <c r="A2093" s="989" t="s">
        <v>13665</v>
      </c>
      <c r="B2093" s="949"/>
      <c r="C2093" s="953"/>
      <c r="D2093" s="962"/>
      <c r="E2093" s="951"/>
      <c r="F2093" s="992" t="s">
        <v>13666</v>
      </c>
      <c r="G2093" s="953" t="s">
        <v>5712</v>
      </c>
      <c r="H2093" s="954">
        <v>77.946249999999992</v>
      </c>
      <c r="I2093" s="954">
        <f>Tabla1[[#This Row],[PVP (SIN IVA)]]-(Tabla1[[#This Row],[PVP (SIN IVA)]]*0.4)</f>
        <v>46.767749999999992</v>
      </c>
      <c r="J2093" s="951" t="s">
        <v>6666</v>
      </c>
      <c r="K2093" s="951" t="str">
        <f>CONCATENATE(Precios!$A2028,Precios!$F2028,Precios!$J2028)</f>
        <v>90111-QSM-A100Perno de escalón con brida M6 (Trivalente negro)VS1</v>
      </c>
      <c r="L2093" s="951"/>
      <c r="M2093" s="955" t="s">
        <v>6554</v>
      </c>
    </row>
    <row r="2094" spans="1:13" ht="15" customHeight="1">
      <c r="A2094" s="989" t="s">
        <v>13667</v>
      </c>
      <c r="B2094" s="949"/>
      <c r="C2094" s="953"/>
      <c r="D2094" s="962"/>
      <c r="E2094" s="951"/>
      <c r="F2094" s="992" t="s">
        <v>13668</v>
      </c>
      <c r="G2094" s="953" t="s">
        <v>5712</v>
      </c>
      <c r="H2094" s="954">
        <v>4.3815</v>
      </c>
      <c r="I2094" s="954">
        <f>Tabla1[[#This Row],[PVP (SIN IVA)]]-(Tabla1[[#This Row],[PVP (SIN IVA)]]*0.4)</f>
        <v>2.6288999999999998</v>
      </c>
      <c r="J2094" s="951" t="s">
        <v>6666</v>
      </c>
      <c r="K2094" s="951" t="str">
        <f>CONCATENATE(Precios!$A1917,Precios!$F1917,Precios!$J1917)</f>
        <v>5401718-Q0001-DYPanel interior de la viga lateral superior central derechaT1/T2</v>
      </c>
      <c r="L2094" s="951"/>
      <c r="M2094" s="955" t="s">
        <v>6554</v>
      </c>
    </row>
    <row r="2095" spans="1:13" ht="15" customHeight="1">
      <c r="A2095" s="989" t="s">
        <v>13669</v>
      </c>
      <c r="B2095" s="964" t="s">
        <v>13670</v>
      </c>
      <c r="C2095" s="962"/>
      <c r="D2095" s="959"/>
      <c r="E2095" s="951" t="s">
        <v>13671</v>
      </c>
      <c r="F2095" s="992" t="s">
        <v>13671</v>
      </c>
      <c r="G2095" s="964" t="s">
        <v>6586</v>
      </c>
      <c r="H2095" s="954">
        <v>0</v>
      </c>
      <c r="I2095" s="954">
        <f>Tabla1[[#This Row],[PVP (SIN IVA)]]-(Tabla1[[#This Row],[PVP (SIN IVA)]]*0.4)</f>
        <v>0</v>
      </c>
      <c r="J2095" s="951" t="s">
        <v>1933</v>
      </c>
      <c r="K2095" s="951" t="str">
        <f>_xlfn.CONCAT(A2095,F2095,J2095,)</f>
        <v>3421028-R10Pin 2023Light/Mini</v>
      </c>
      <c r="L2095" s="951" t="str">
        <f>CONCATENATE(Precios!$A1052,Precios!$E1052)</f>
        <v>1099090199020790Cover</v>
      </c>
      <c r="M2095" s="955" t="s">
        <v>6554</v>
      </c>
    </row>
    <row r="2096" spans="1:13" ht="15" customHeight="1">
      <c r="A2096" s="989" t="s">
        <v>13672</v>
      </c>
      <c r="B2096" s="949"/>
      <c r="C2096" s="953"/>
      <c r="D2096" s="962"/>
      <c r="E2096" s="951"/>
      <c r="F2096" s="992" t="s">
        <v>13673</v>
      </c>
      <c r="G2096" s="964" t="s">
        <v>5713</v>
      </c>
      <c r="H2096" s="954">
        <v>51.974750000000007</v>
      </c>
      <c r="I2096" s="954">
        <f>Tabla1[[#This Row],[PVP (SIN IVA)]]-(Tabla1[[#This Row],[PVP (SIN IVA)]]*0.4)</f>
        <v>31.184850000000004</v>
      </c>
      <c r="J2096" s="951" t="s">
        <v>6666</v>
      </c>
      <c r="K2096" s="951" t="str">
        <f>CONCATENATE(Precios!$A1984,Precios!$F1984,Precios!$J1984)</f>
        <v>3502030-R20Pastillas de frenos trasero 2022LIGHT2021</v>
      </c>
      <c r="L2096" s="951"/>
      <c r="M2096" s="955" t="s">
        <v>6554</v>
      </c>
    </row>
    <row r="2097" spans="1:13" ht="15" customHeight="1">
      <c r="A2097" s="961" t="s">
        <v>13674</v>
      </c>
      <c r="B2097" s="949"/>
      <c r="C2097" s="953"/>
      <c r="D2097" s="962"/>
      <c r="E2097" s="951"/>
      <c r="F2097" s="952" t="s">
        <v>13675</v>
      </c>
      <c r="G2097" s="953" t="s">
        <v>5713</v>
      </c>
      <c r="H2097" s="954">
        <v>51.974750000000007</v>
      </c>
      <c r="I2097" s="954">
        <f>Tabla1[[#This Row],[PVP (SIN IVA)]]-(Tabla1[[#This Row],[PVP (SIN IVA)]]*0.4)</f>
        <v>31.184850000000004</v>
      </c>
      <c r="J2097" s="951" t="s">
        <v>6666</v>
      </c>
      <c r="K2097" s="951" t="str">
        <f>CONCATENATE(Precios!$A1983,Precios!$F1983,Precios!$J1983)</f>
        <v>1030201Pastillas de freno delanteras Eezon E3 (2u) - FD187G1380Eezon E3</v>
      </c>
      <c r="L2097" s="951"/>
      <c r="M2097" s="955" t="s">
        <v>6554</v>
      </c>
    </row>
    <row r="2098" spans="1:13" ht="15" customHeight="1">
      <c r="A2098" s="961">
        <v>10193</v>
      </c>
      <c r="B2098" s="949"/>
      <c r="C2098" s="962"/>
      <c r="D2098" s="962"/>
      <c r="E2098" s="951"/>
      <c r="F2098" s="952" t="s">
        <v>13676</v>
      </c>
      <c r="G2098" s="953" t="s">
        <v>5713</v>
      </c>
      <c r="H2098" s="954">
        <v>97.250250000000008</v>
      </c>
      <c r="I2098" s="954">
        <f>Tabla1[[#This Row],[PVP (SIN IVA)]]-(Tabla1[[#This Row],[PVP (SIN IVA)]]*0.4)</f>
        <v>58.350149999999999</v>
      </c>
      <c r="J2098" s="951" t="s">
        <v>6666</v>
      </c>
      <c r="K2098" s="951" t="str">
        <f>CONCATENATE(Precios!$A2083,Precios!$F2083,Precios!$J2083)</f>
        <v>6305116A1-Q0001Pestillo auxiliar inferior de puerta traseraT1/T2</v>
      </c>
      <c r="L2098" s="951"/>
      <c r="M2098" s="955" t="s">
        <v>6554</v>
      </c>
    </row>
    <row r="2099" spans="1:13" ht="15" customHeight="1">
      <c r="A2099" s="948" t="s">
        <v>5571</v>
      </c>
      <c r="B2099" s="949">
        <v>8435596625726</v>
      </c>
      <c r="C2099" s="950"/>
      <c r="D2099" s="950"/>
      <c r="E2099" s="951" t="s">
        <v>13677</v>
      </c>
      <c r="F2099" s="952" t="s">
        <v>13678</v>
      </c>
      <c r="G2099" s="953" t="s">
        <v>5713</v>
      </c>
      <c r="H2099" s="954">
        <v>0</v>
      </c>
      <c r="I2099" s="954">
        <f>Tabla1[[#This Row],[PVP (SIN IVA)]]-(Tabla1[[#This Row],[PVP (SIN IVA)]]*0.4)</f>
        <v>0</v>
      </c>
      <c r="J2099" s="951" t="s">
        <v>1936</v>
      </c>
      <c r="K2099" s="951" t="s">
        <v>13679</v>
      </c>
      <c r="L2099" s="951" t="s">
        <v>13680</v>
      </c>
      <c r="M2099" s="955" t="s">
        <v>6554</v>
      </c>
    </row>
    <row r="2100" spans="1:13" ht="15" customHeight="1">
      <c r="A2100" s="948" t="s">
        <v>5559</v>
      </c>
      <c r="B2100" s="949">
        <v>8435596625719</v>
      </c>
      <c r="C2100" s="950"/>
      <c r="D2100" s="950"/>
      <c r="E2100" s="951" t="s">
        <v>13681</v>
      </c>
      <c r="F2100" s="952" t="s">
        <v>13682</v>
      </c>
      <c r="G2100" s="953" t="s">
        <v>5713</v>
      </c>
      <c r="H2100" s="954">
        <v>0</v>
      </c>
      <c r="I2100" s="954">
        <f>Tabla1[[#This Row],[PVP (SIN IVA)]]-(Tabla1[[#This Row],[PVP (SIN IVA)]]*0.4)</f>
        <v>0</v>
      </c>
      <c r="J2100" s="951" t="s">
        <v>1936</v>
      </c>
      <c r="K2100" s="951" t="s">
        <v>13683</v>
      </c>
      <c r="L2100" s="951" t="s">
        <v>13684</v>
      </c>
      <c r="M2100" s="955" t="s">
        <v>6554</v>
      </c>
    </row>
    <row r="2101" spans="1:13" ht="15" customHeight="1">
      <c r="A2101" s="948" t="s">
        <v>2713</v>
      </c>
      <c r="B2101" s="949">
        <v>8435596604325</v>
      </c>
      <c r="C2101" s="950"/>
      <c r="D2101" s="950"/>
      <c r="E2101" s="951" t="s">
        <v>4062</v>
      </c>
      <c r="F2101" s="952" t="s">
        <v>13685</v>
      </c>
      <c r="G2101" s="953" t="s">
        <v>5713</v>
      </c>
      <c r="H2101" s="954">
        <v>68.58</v>
      </c>
      <c r="I2101" s="954">
        <f>Tabla1[[#This Row],[PVP (SIN IVA)]]-(Tabla1[[#This Row],[PVP (SIN IVA)]]*0.4)</f>
        <v>41.147999999999996</v>
      </c>
      <c r="J2101" s="951" t="s">
        <v>6589</v>
      </c>
      <c r="K2101" s="951" t="s">
        <v>13686</v>
      </c>
      <c r="L2101" s="951" t="s">
        <v>13687</v>
      </c>
      <c r="M2101" s="955" t="s">
        <v>6554</v>
      </c>
    </row>
    <row r="2102" spans="1:13" ht="15" customHeight="1">
      <c r="A2102" s="948" t="s">
        <v>2719</v>
      </c>
      <c r="B2102" s="949">
        <v>8435596604295</v>
      </c>
      <c r="C2102" s="950"/>
      <c r="D2102" s="950"/>
      <c r="E2102" s="951" t="s">
        <v>4056</v>
      </c>
      <c r="F2102" s="952" t="s">
        <v>13688</v>
      </c>
      <c r="G2102" s="953" t="s">
        <v>5713</v>
      </c>
      <c r="H2102" s="954">
        <v>44.554139999999997</v>
      </c>
      <c r="I2102" s="954">
        <f>Tabla1[[#This Row],[PVP (SIN IVA)]]-(Tabla1[[#This Row],[PVP (SIN IVA)]]*0.4)</f>
        <v>26.732483999999996</v>
      </c>
      <c r="J2102" s="951" t="s">
        <v>6589</v>
      </c>
      <c r="K2102" s="951" t="s">
        <v>9207</v>
      </c>
      <c r="L2102" s="951" t="s">
        <v>9208</v>
      </c>
      <c r="M2102" s="955" t="s">
        <v>6554</v>
      </c>
    </row>
    <row r="2103" spans="1:13" ht="15" customHeight="1">
      <c r="A2103" s="948" t="s">
        <v>2717</v>
      </c>
      <c r="B2103" s="949">
        <v>8435596604301</v>
      </c>
      <c r="C2103" s="950"/>
      <c r="D2103" s="950"/>
      <c r="E2103" s="951" t="s">
        <v>4058</v>
      </c>
      <c r="F2103" s="952" t="s">
        <v>13688</v>
      </c>
      <c r="G2103" s="953" t="s">
        <v>5713</v>
      </c>
      <c r="H2103" s="954">
        <v>68.58</v>
      </c>
      <c r="I2103" s="954">
        <f>Tabla1[[#This Row],[PVP (SIN IVA)]]-(Tabla1[[#This Row],[PVP (SIN IVA)]]*0.4)</f>
        <v>41.147999999999996</v>
      </c>
      <c r="J2103" s="951" t="s">
        <v>6589</v>
      </c>
      <c r="K2103" s="951" t="s">
        <v>13689</v>
      </c>
      <c r="L2103" s="951" t="s">
        <v>13690</v>
      </c>
      <c r="M2103" s="955" t="s">
        <v>6554</v>
      </c>
    </row>
    <row r="2104" spans="1:13" ht="15" customHeight="1">
      <c r="A2104" s="961">
        <v>10190</v>
      </c>
      <c r="B2104" s="949"/>
      <c r="C2104" s="962"/>
      <c r="D2104" s="962"/>
      <c r="E2104" s="951"/>
      <c r="F2104" s="952" t="s">
        <v>13691</v>
      </c>
      <c r="G2104" s="953" t="s">
        <v>5713</v>
      </c>
      <c r="H2104" s="954">
        <v>58.356499999999997</v>
      </c>
      <c r="I2104" s="954">
        <f>Tabla1[[#This Row],[PVP (SIN IVA)]]-(Tabla1[[#This Row],[PVP (SIN IVA)]]*0.4)</f>
        <v>35.013899999999992</v>
      </c>
      <c r="J2104" s="951" t="s">
        <v>6666</v>
      </c>
      <c r="K2104" s="951" t="str">
        <f>CONCATENATE(Precios!$A2084,Precios!$F2084,Precios!$J2084)</f>
        <v>6305112A1-Q0001Pestillo auxiliar superior de puerta traseraT1/T2</v>
      </c>
      <c r="L2104" s="951"/>
      <c r="M2104" s="955" t="s">
        <v>6554</v>
      </c>
    </row>
    <row r="2105" spans="1:13" ht="15" customHeight="1">
      <c r="A2105" s="948" t="s">
        <v>4597</v>
      </c>
      <c r="B2105" s="949">
        <v>8435596609948</v>
      </c>
      <c r="C2105" s="950"/>
      <c r="D2105" s="950"/>
      <c r="E2105" s="951" t="s">
        <v>13692</v>
      </c>
      <c r="F2105" s="952" t="s">
        <v>13693</v>
      </c>
      <c r="G2105" s="953" t="s">
        <v>5713</v>
      </c>
      <c r="H2105" s="954">
        <v>175.70942691729371</v>
      </c>
      <c r="I2105" s="954">
        <f>Tabla1[[#This Row],[PVP (SIN IVA)]]-(Tabla1[[#This Row],[PVP (SIN IVA)]]*0.4)</f>
        <v>105.42565615037623</v>
      </c>
      <c r="J2105" s="951" t="s">
        <v>1936</v>
      </c>
      <c r="K2105" s="951" t="s">
        <v>13694</v>
      </c>
      <c r="L2105" s="951" t="s">
        <v>13695</v>
      </c>
      <c r="M2105" s="955" t="s">
        <v>6554</v>
      </c>
    </row>
    <row r="2106" spans="1:13" ht="15" customHeight="1">
      <c r="A2106" s="961">
        <v>10189</v>
      </c>
      <c r="B2106" s="949"/>
      <c r="C2106" s="962"/>
      <c r="D2106" s="962"/>
      <c r="E2106" s="951"/>
      <c r="F2106" s="952" t="s">
        <v>13696</v>
      </c>
      <c r="G2106" s="953" t="s">
        <v>5713</v>
      </c>
      <c r="H2106" s="954">
        <v>58.356499999999997</v>
      </c>
      <c r="I2106" s="954">
        <f>Tabla1[[#This Row],[PVP (SIN IVA)]]-(Tabla1[[#This Row],[PVP (SIN IVA)]]*0.4)</f>
        <v>35.013899999999992</v>
      </c>
      <c r="J2106" s="951" t="s">
        <v>6666</v>
      </c>
      <c r="K2106" s="951" t="str">
        <f>CONCATENATE(Precios!$A2085,Precios!$F2085,Precios!$J2085)</f>
        <v>8500855-R10Pestillo de bloqueo de la placa del borde del modelo pick-upLIGHT2021</v>
      </c>
      <c r="L2106" s="951"/>
      <c r="M2106" s="955" t="s">
        <v>6554</v>
      </c>
    </row>
    <row r="2107" spans="1:13" ht="15" customHeight="1">
      <c r="A2107" s="948" t="s">
        <v>4602</v>
      </c>
      <c r="B2107" s="949">
        <v>8435596609931</v>
      </c>
      <c r="C2107" s="950"/>
      <c r="D2107" s="950"/>
      <c r="E2107" s="951" t="s">
        <v>13697</v>
      </c>
      <c r="F2107" s="952" t="s">
        <v>13698</v>
      </c>
      <c r="G2107" s="953" t="s">
        <v>5713</v>
      </c>
      <c r="H2107" s="954">
        <v>175.70942691729371</v>
      </c>
      <c r="I2107" s="954">
        <f>Tabla1[[#This Row],[PVP (SIN IVA)]]-(Tabla1[[#This Row],[PVP (SIN IVA)]]*0.4)</f>
        <v>105.42565615037623</v>
      </c>
      <c r="J2107" s="951" t="s">
        <v>1936</v>
      </c>
      <c r="K2107" s="951" t="s">
        <v>13699</v>
      </c>
      <c r="L2107" s="951" t="s">
        <v>13700</v>
      </c>
      <c r="M2107" s="955" t="s">
        <v>6554</v>
      </c>
    </row>
    <row r="2108" spans="1:13" ht="15" customHeight="1">
      <c r="A2108" s="948" t="s">
        <v>5723</v>
      </c>
      <c r="B2108" s="949">
        <v>8435596608521</v>
      </c>
      <c r="C2108" s="950"/>
      <c r="D2108" s="950"/>
      <c r="E2108" s="951" t="s">
        <v>2827</v>
      </c>
      <c r="F2108" s="952" t="s">
        <v>13701</v>
      </c>
      <c r="G2108" s="953" t="s">
        <v>5713</v>
      </c>
      <c r="H2108" s="954">
        <v>68.58</v>
      </c>
      <c r="I2108" s="954">
        <f>Tabla1[[#This Row],[PVP (SIN IVA)]]-(Tabla1[[#This Row],[PVP (SIN IVA)]]*0.4)</f>
        <v>41.147999999999996</v>
      </c>
      <c r="J2108" s="951" t="s">
        <v>6589</v>
      </c>
      <c r="K2108" s="951" t="s">
        <v>13702</v>
      </c>
      <c r="L2108" s="951" t="s">
        <v>13703</v>
      </c>
      <c r="M2108" s="955" t="s">
        <v>6554</v>
      </c>
    </row>
    <row r="2109" spans="1:13" ht="15" customHeight="1">
      <c r="A2109" s="948" t="s">
        <v>5721</v>
      </c>
      <c r="B2109" s="949">
        <v>8435596608514</v>
      </c>
      <c r="C2109" s="950"/>
      <c r="D2109" s="950"/>
      <c r="E2109" s="951" t="s">
        <v>2829</v>
      </c>
      <c r="F2109" s="952" t="s">
        <v>13704</v>
      </c>
      <c r="G2109" s="953" t="s">
        <v>5713</v>
      </c>
      <c r="H2109" s="954">
        <v>68.58</v>
      </c>
      <c r="I2109" s="954">
        <f>Tabla1[[#This Row],[PVP (SIN IVA)]]-(Tabla1[[#This Row],[PVP (SIN IVA)]]*0.4)</f>
        <v>41.147999999999996</v>
      </c>
      <c r="J2109" s="951" t="s">
        <v>6589</v>
      </c>
      <c r="K2109" s="951" t="s">
        <v>13705</v>
      </c>
      <c r="L2109" s="951" t="s">
        <v>13706</v>
      </c>
      <c r="M2109" s="955" t="s">
        <v>6554</v>
      </c>
    </row>
    <row r="2110" spans="1:13" ht="15" customHeight="1">
      <c r="A2110" s="948" t="s">
        <v>2830</v>
      </c>
      <c r="B2110" s="949">
        <v>8435596603496</v>
      </c>
      <c r="C2110" s="950"/>
      <c r="D2110" s="950"/>
      <c r="E2110" s="951" t="s">
        <v>2829</v>
      </c>
      <c r="F2110" s="952" t="s">
        <v>13704</v>
      </c>
      <c r="G2110" s="953" t="s">
        <v>5713</v>
      </c>
      <c r="H2110" s="954">
        <v>68.58</v>
      </c>
      <c r="I2110" s="954">
        <f>Tabla1[[#This Row],[PVP (SIN IVA)]]-(Tabla1[[#This Row],[PVP (SIN IVA)]]*0.4)</f>
        <v>41.147999999999996</v>
      </c>
      <c r="J2110" s="951" t="s">
        <v>6589</v>
      </c>
      <c r="K2110" s="951" t="s">
        <v>13707</v>
      </c>
      <c r="L2110" s="951" t="s">
        <v>13708</v>
      </c>
      <c r="M2110" s="955" t="s">
        <v>6554</v>
      </c>
    </row>
    <row r="2111" spans="1:13" ht="15" customHeight="1">
      <c r="A2111" s="948" t="s">
        <v>2606</v>
      </c>
      <c r="B2111" s="949">
        <v>8435596604516</v>
      </c>
      <c r="C2111" s="950"/>
      <c r="D2111" s="950"/>
      <c r="E2111" s="951" t="s">
        <v>2605</v>
      </c>
      <c r="F2111" s="952" t="s">
        <v>1702</v>
      </c>
      <c r="G2111" s="953" t="s">
        <v>5712</v>
      </c>
      <c r="H2111" s="954">
        <v>14.458732705902777</v>
      </c>
      <c r="I2111" s="954">
        <f>Tabla1[[#This Row],[PVP (SIN IVA)]]-(Tabla1[[#This Row],[PVP (SIN IVA)]]*0.4)</f>
        <v>8.6752396235416658</v>
      </c>
      <c r="J2111" s="951" t="s">
        <v>6589</v>
      </c>
      <c r="K2111" s="951" t="s">
        <v>13709</v>
      </c>
      <c r="L2111" s="951" t="s">
        <v>13710</v>
      </c>
      <c r="M2111" s="955" t="s">
        <v>6554</v>
      </c>
    </row>
    <row r="2112" spans="1:13" ht="15" customHeight="1">
      <c r="A2112" s="948" t="s">
        <v>2609</v>
      </c>
      <c r="B2112" s="949">
        <v>8435596604509</v>
      </c>
      <c r="C2112" s="950"/>
      <c r="D2112" s="950"/>
      <c r="E2112" s="951" t="s">
        <v>2608</v>
      </c>
      <c r="F2112" s="952" t="s">
        <v>1706</v>
      </c>
      <c r="G2112" s="953" t="s">
        <v>5712</v>
      </c>
      <c r="H2112" s="954">
        <v>43.376198117708391</v>
      </c>
      <c r="I2112" s="954">
        <f>Tabla1[[#This Row],[PVP (SIN IVA)]]-(Tabla1[[#This Row],[PVP (SIN IVA)]]*0.4)</f>
        <v>26.025718870625035</v>
      </c>
      <c r="J2112" s="951" t="s">
        <v>6589</v>
      </c>
      <c r="K2112" s="951" t="s">
        <v>13711</v>
      </c>
      <c r="L2112" s="951" t="s">
        <v>13712</v>
      </c>
      <c r="M2112" s="955" t="s">
        <v>6554</v>
      </c>
    </row>
    <row r="2113" spans="1:13" ht="15" customHeight="1">
      <c r="A2113" s="961" t="s">
        <v>13713</v>
      </c>
      <c r="B2113" s="949"/>
      <c r="C2113" s="953"/>
      <c r="D2113" s="962"/>
      <c r="E2113" s="951"/>
      <c r="F2113" s="952" t="s">
        <v>13714</v>
      </c>
      <c r="G2113" s="953" t="s">
        <v>6645</v>
      </c>
      <c r="H2113" s="954">
        <v>58.356499999999997</v>
      </c>
      <c r="I2113" s="954">
        <f>Tabla1[[#This Row],[PVP (SIN IVA)]]-(Tabla1[[#This Row],[PVP (SIN IVA)]]*0.4)</f>
        <v>35.013899999999992</v>
      </c>
      <c r="J2113" s="951" t="s">
        <v>6666</v>
      </c>
      <c r="K2113" s="951" t="str">
        <f>CONCATENATE(Precios!$A1988,Precios!$F1988,Precios!$J1988)</f>
        <v>1100010-Q0001Pedal de acelerador electrónicoT1/T2</v>
      </c>
      <c r="L2113" s="951"/>
      <c r="M2113" s="955" t="s">
        <v>6554</v>
      </c>
    </row>
    <row r="2114" spans="1:13" ht="15" customHeight="1">
      <c r="A2114" s="961" t="s">
        <v>13715</v>
      </c>
      <c r="B2114" s="949"/>
      <c r="C2114" s="953"/>
      <c r="D2114" s="962"/>
      <c r="E2114" s="951"/>
      <c r="F2114" s="952" t="s">
        <v>13716</v>
      </c>
      <c r="G2114" s="953" t="s">
        <v>6645</v>
      </c>
      <c r="H2114" s="954">
        <v>155.57500000000002</v>
      </c>
      <c r="I2114" s="954">
        <f>Tabla1[[#This Row],[PVP (SIN IVA)]]-(Tabla1[[#This Row],[PVP (SIN IVA)]]*0.4)</f>
        <v>93.344999999999999</v>
      </c>
      <c r="J2114" s="951" t="s">
        <v>6666</v>
      </c>
      <c r="K2114" s="951" t="str">
        <f>CONCATENATE(Precios!$A1987,Precios!$F1987,Precios!$J1987)</f>
        <v>64310-TBG-A000PedalVS1</v>
      </c>
      <c r="L2114" s="951"/>
      <c r="M2114" s="955" t="s">
        <v>6554</v>
      </c>
    </row>
    <row r="2115" spans="1:13" ht="15" customHeight="1">
      <c r="A2115" s="961">
        <v>10510</v>
      </c>
      <c r="B2115" s="949"/>
      <c r="C2115" s="962"/>
      <c r="D2115" s="962"/>
      <c r="E2115" s="951"/>
      <c r="F2115" s="952" t="s">
        <v>13717</v>
      </c>
      <c r="G2115" s="953" t="s">
        <v>5713</v>
      </c>
      <c r="H2115" s="954">
        <v>14.001749999999999</v>
      </c>
      <c r="I2115" s="954">
        <f>Tabla1[[#This Row],[PVP (SIN IVA)]]-(Tabla1[[#This Row],[PVP (SIN IVA)]]*0.4)</f>
        <v>8.4010499999999997</v>
      </c>
      <c r="J2115" s="951" t="s">
        <v>6666</v>
      </c>
      <c r="K2115" s="951" t="str">
        <f>CONCATENATE(Precios!$A2046,Precios!$F2046,Precios!$J2046)</f>
        <v>1001050104010940Pernos de brida hexagonalMouse</v>
      </c>
      <c r="L2115" s="951"/>
      <c r="M2115" s="955" t="s">
        <v>6554</v>
      </c>
    </row>
    <row r="2116" spans="1:13" ht="15" customHeight="1">
      <c r="A2116" s="961">
        <v>10506</v>
      </c>
      <c r="B2116" s="949"/>
      <c r="C2116" s="962"/>
      <c r="D2116" s="962"/>
      <c r="E2116" s="951"/>
      <c r="F2116" s="952" t="s">
        <v>13718</v>
      </c>
      <c r="G2116" s="953" t="s">
        <v>5713</v>
      </c>
      <c r="H2116" s="954">
        <v>99.567999999999998</v>
      </c>
      <c r="I2116" s="954">
        <f>Tabla1[[#This Row],[PVP (SIN IVA)]]-(Tabla1[[#This Row],[PVP (SIN IVA)]]*0.4)</f>
        <v>59.740799999999993</v>
      </c>
      <c r="J2116" s="951" t="s">
        <v>6666</v>
      </c>
      <c r="K2116" s="951" t="str">
        <f>CONCATENATE(Precios!$A2050,Precios!$F2050,Precios!$J2050)</f>
        <v>1001050104110100Pernos de brida hexagonalMouse</v>
      </c>
      <c r="L2116" s="951"/>
      <c r="M2116" s="955" t="s">
        <v>6554</v>
      </c>
    </row>
    <row r="2117" spans="1:13" ht="15" customHeight="1">
      <c r="A2117" s="961">
        <v>10500</v>
      </c>
      <c r="B2117" s="949"/>
      <c r="C2117" s="962"/>
      <c r="D2117" s="962"/>
      <c r="E2117" s="951"/>
      <c r="F2117" s="952" t="s">
        <v>13719</v>
      </c>
      <c r="G2117" s="953" t="s">
        <v>5713</v>
      </c>
      <c r="H2117" s="954">
        <v>116.68125000000001</v>
      </c>
      <c r="I2117" s="954">
        <f>Tabla1[[#This Row],[PVP (SIN IVA)]]-(Tabla1[[#This Row],[PVP (SIN IVA)]]*0.4)</f>
        <v>70.008749999999992</v>
      </c>
      <c r="J2117" s="951" t="s">
        <v>6666</v>
      </c>
      <c r="K2117" s="951" t="str">
        <f>CONCATENATE(Precios!$A2056,Precios!$F2056,Precios!$J2056)</f>
        <v>1001050104150020Pernos de brida hexagonalMouse</v>
      </c>
      <c r="L2117" s="951"/>
      <c r="M2117" s="955" t="s">
        <v>6554</v>
      </c>
    </row>
    <row r="2118" spans="1:13" ht="15" customHeight="1">
      <c r="A2118" s="961">
        <v>10495</v>
      </c>
      <c r="B2118" s="949"/>
      <c r="C2118" s="962"/>
      <c r="D2118" s="962"/>
      <c r="E2118" s="951"/>
      <c r="F2118" s="952" t="s">
        <v>13720</v>
      </c>
      <c r="G2118" s="953" t="s">
        <v>5713</v>
      </c>
      <c r="H2118" s="954">
        <v>233.36250000000001</v>
      </c>
      <c r="I2118" s="954">
        <f>Tabla1[[#This Row],[PVP (SIN IVA)]]-(Tabla1[[#This Row],[PVP (SIN IVA)]]*0.4)</f>
        <v>140.01749999999998</v>
      </c>
      <c r="J2118" s="951" t="s">
        <v>6666</v>
      </c>
      <c r="K2118" s="951" t="str">
        <f>CONCATENATE(Precios!$A2061,Precios!$F2061,Precios!$J2061)</f>
        <v>1001050104010040Pernos de cuello cuadrado de cabeza semiredondaMouse</v>
      </c>
      <c r="L2118" s="951"/>
      <c r="M2118" s="955" t="s">
        <v>6554</v>
      </c>
    </row>
    <row r="2119" spans="1:13" ht="15" customHeight="1">
      <c r="A2119" s="961">
        <v>10508</v>
      </c>
      <c r="B2119" s="949"/>
      <c r="C2119" s="962"/>
      <c r="D2119" s="962"/>
      <c r="E2119" s="951"/>
      <c r="F2119" s="952" t="s">
        <v>13721</v>
      </c>
      <c r="G2119" s="953" t="s">
        <v>5713</v>
      </c>
      <c r="H2119" s="954">
        <v>35.020249999999997</v>
      </c>
      <c r="I2119" s="954">
        <f>Tabla1[[#This Row],[PVP (SIN IVA)]]-(Tabla1[[#This Row],[PVP (SIN IVA)]]*0.4)</f>
        <v>21.012149999999998</v>
      </c>
      <c r="J2119" s="951" t="s">
        <v>6666</v>
      </c>
      <c r="K2119" s="951" t="str">
        <f>CONCATENATE(Precios!$A2048,Precios!$F2048,Precios!$J2048)</f>
        <v>1001050104010060Pernos de brida hexagonalMouse</v>
      </c>
      <c r="L2119" s="951"/>
      <c r="M2119" s="955" t="s">
        <v>6554</v>
      </c>
    </row>
    <row r="2120" spans="1:13" ht="15" customHeight="1">
      <c r="A2120" s="961">
        <v>10513</v>
      </c>
      <c r="B2120" s="949"/>
      <c r="C2120" s="962"/>
      <c r="D2120" s="962"/>
      <c r="E2120" s="951"/>
      <c r="F2120" s="952" t="s">
        <v>13722</v>
      </c>
      <c r="G2120" s="953" t="s">
        <v>5713</v>
      </c>
      <c r="H2120" s="954">
        <v>35.020249999999997</v>
      </c>
      <c r="I2120" s="954">
        <f>Tabla1[[#This Row],[PVP (SIN IVA)]]-(Tabla1[[#This Row],[PVP (SIN IVA)]]*0.4)</f>
        <v>21.012149999999998</v>
      </c>
      <c r="J2120" s="951" t="s">
        <v>6666</v>
      </c>
      <c r="K2120" s="951" t="str">
        <f>CONCATENATE(Precios!$A2043,Precios!$F2043,Precios!$J2043)</f>
        <v>2745101-R10Perno excéntrico de cabeza de bridaLIGHT2020, LIGHT2021</v>
      </c>
      <c r="L2120" s="951"/>
      <c r="M2120" s="955" t="s">
        <v>6554</v>
      </c>
    </row>
    <row r="2121" spans="1:13" ht="15" customHeight="1">
      <c r="A2121" s="961">
        <v>10487</v>
      </c>
      <c r="B2121" s="949"/>
      <c r="C2121" s="962"/>
      <c r="D2121" s="962"/>
      <c r="E2121" s="951"/>
      <c r="F2121" s="952" t="s">
        <v>13723</v>
      </c>
      <c r="G2121" s="953" t="s">
        <v>5713</v>
      </c>
      <c r="H2121" s="954">
        <v>35.020249999999997</v>
      </c>
      <c r="I2121" s="954">
        <f>Tabla1[[#This Row],[PVP (SIN IVA)]]-(Tabla1[[#This Row],[PVP (SIN IVA)]]*0.4)</f>
        <v>21.012149999999998</v>
      </c>
      <c r="J2121" s="951" t="s">
        <v>6666</v>
      </c>
      <c r="K2121" s="951" t="str">
        <f>CONCATENATE(Precios!$A2067,Precios!$F2067,Precios!$J2067)</f>
        <v>1001050104010340Pernos hexagonalesMouse</v>
      </c>
      <c r="L2121" s="951"/>
      <c r="M2121" s="955" t="s">
        <v>6554</v>
      </c>
    </row>
    <row r="2122" spans="1:13" ht="15" customHeight="1">
      <c r="A2122" s="961">
        <v>10505</v>
      </c>
      <c r="B2122" s="949"/>
      <c r="C2122" s="962"/>
      <c r="D2122" s="962"/>
      <c r="E2122" s="951"/>
      <c r="F2122" s="952" t="s">
        <v>13724</v>
      </c>
      <c r="G2122" s="953" t="s">
        <v>5713</v>
      </c>
      <c r="H2122" s="954">
        <v>174.24400000000003</v>
      </c>
      <c r="I2122" s="954">
        <f>Tabla1[[#This Row],[PVP (SIN IVA)]]-(Tabla1[[#This Row],[PVP (SIN IVA)]]*0.4)</f>
        <v>104.54640000000002</v>
      </c>
      <c r="J2122" s="951" t="s">
        <v>6666</v>
      </c>
      <c r="K2122" s="951" t="str">
        <f>CONCATENATE(Precios!$A2051,Precios!$F2051,Precios!$J2051)</f>
        <v>1001050104110110Pernos de brida hexagonalMouse</v>
      </c>
      <c r="L2122" s="951"/>
      <c r="M2122" s="955" t="s">
        <v>6554</v>
      </c>
    </row>
    <row r="2123" spans="1:13" ht="15" customHeight="1">
      <c r="A2123" s="948" t="s">
        <v>13725</v>
      </c>
      <c r="B2123" s="949">
        <v>8435596629120</v>
      </c>
      <c r="C2123" s="950"/>
      <c r="D2123" s="950"/>
      <c r="E2123" s="951" t="s">
        <v>3236</v>
      </c>
      <c r="F2123" s="952" t="s">
        <v>13726</v>
      </c>
      <c r="G2123" s="953" t="s">
        <v>5712</v>
      </c>
      <c r="H2123" s="954">
        <v>5.1116780045351469</v>
      </c>
      <c r="I2123" s="954">
        <f>Tabla1[[#This Row],[PVP (SIN IVA)]]-(Tabla1[[#This Row],[PVP (SIN IVA)]]*0.4)</f>
        <v>3.0670068027210879</v>
      </c>
      <c r="J2123" s="951" t="s">
        <v>1938</v>
      </c>
      <c r="K2123" s="951" t="s">
        <v>13727</v>
      </c>
      <c r="L2123" s="951" t="s">
        <v>13728</v>
      </c>
      <c r="M2123" s="955" t="s">
        <v>6554</v>
      </c>
    </row>
    <row r="2124" spans="1:13" ht="15" customHeight="1">
      <c r="A2124" s="957" t="s">
        <v>13729</v>
      </c>
      <c r="B2124" s="958" t="s">
        <v>13730</v>
      </c>
      <c r="C2124" s="959"/>
      <c r="D2124" s="959"/>
      <c r="E2124" s="951" t="s">
        <v>13731</v>
      </c>
      <c r="F2124" s="952" t="s">
        <v>13732</v>
      </c>
      <c r="G2124" s="953" t="s">
        <v>5712</v>
      </c>
      <c r="H2124" s="954">
        <v>374.11025000000001</v>
      </c>
      <c r="I2124" s="954">
        <f>Tabla1[[#This Row],[PVP (SIN IVA)]]-(Tabla1[[#This Row],[PVP (SIN IVA)]]*0.4)</f>
        <v>224.46615</v>
      </c>
      <c r="J2124" s="951" t="s">
        <v>6629</v>
      </c>
      <c r="K2124" s="951" t="str">
        <f>_xlfn.CONCAT(A2124,F2124,J2124,)</f>
        <v>5102116-Q0001Placa cuadriculada de aluminioT1</v>
      </c>
      <c r="L2124" s="951"/>
      <c r="M2124" s="955" t="s">
        <v>6554</v>
      </c>
    </row>
    <row r="2125" spans="1:13" ht="15" customHeight="1">
      <c r="A2125" s="957" t="s">
        <v>13733</v>
      </c>
      <c r="B2125" s="958" t="s">
        <v>13734</v>
      </c>
      <c r="C2125" s="959"/>
      <c r="D2125" s="959"/>
      <c r="E2125" s="951" t="s">
        <v>13731</v>
      </c>
      <c r="F2125" s="952" t="s">
        <v>13732</v>
      </c>
      <c r="G2125" s="953" t="s">
        <v>5712</v>
      </c>
      <c r="H2125" s="954">
        <v>267.81124999999997</v>
      </c>
      <c r="I2125" s="954">
        <f>Tabla1[[#This Row],[PVP (SIN IVA)]]-(Tabla1[[#This Row],[PVP (SIN IVA)]]*0.4)</f>
        <v>160.68674999999996</v>
      </c>
      <c r="J2125" s="951" t="s">
        <v>6602</v>
      </c>
      <c r="K2125" s="951" t="str">
        <f>_xlfn.CONCAT(A2125,F2125,J2125,)</f>
        <v>5102116-Q0006Placa cuadriculada de aluminioT2</v>
      </c>
      <c r="L2125" s="951"/>
      <c r="M2125" s="955" t="s">
        <v>6554</v>
      </c>
    </row>
    <row r="2126" spans="1:13" ht="15" customHeight="1">
      <c r="A2126" s="948" t="s">
        <v>13735</v>
      </c>
      <c r="B2126" s="949">
        <v>8435596612337</v>
      </c>
      <c r="C2126" s="950"/>
      <c r="D2126" s="950"/>
      <c r="E2126" s="951" t="s">
        <v>13736</v>
      </c>
      <c r="F2126" s="952" t="s">
        <v>13737</v>
      </c>
      <c r="G2126" s="953" t="s">
        <v>5712</v>
      </c>
      <c r="H2126" s="954">
        <v>19.05</v>
      </c>
      <c r="I2126" s="954">
        <f>Tabla1[[#This Row],[PVP (SIN IVA)]]-(Tabla1[[#This Row],[PVP (SIN IVA)]]*0.4)</f>
        <v>11.43</v>
      </c>
      <c r="J2126" s="951" t="s">
        <v>1936</v>
      </c>
      <c r="K2126" s="951" t="s">
        <v>13738</v>
      </c>
      <c r="L2126" s="951" t="s">
        <v>13739</v>
      </c>
      <c r="M2126" s="955" t="s">
        <v>6554</v>
      </c>
    </row>
    <row r="2127" spans="1:13" ht="15" customHeight="1">
      <c r="A2127" s="948" t="s">
        <v>13740</v>
      </c>
      <c r="B2127" s="949">
        <v>8435596614157</v>
      </c>
      <c r="C2127" s="950"/>
      <c r="D2127" s="950"/>
      <c r="E2127" s="951" t="s">
        <v>13741</v>
      </c>
      <c r="F2127" s="952" t="s">
        <v>13742</v>
      </c>
      <c r="G2127" s="953" t="s">
        <v>5712</v>
      </c>
      <c r="H2127" s="954">
        <v>2.8194000000000004</v>
      </c>
      <c r="I2127" s="954">
        <f>Tabla1[[#This Row],[PVP (SIN IVA)]]-(Tabla1[[#This Row],[PVP (SIN IVA)]]*0.4)</f>
        <v>1.6916400000000003</v>
      </c>
      <c r="J2127" s="951" t="s">
        <v>1936</v>
      </c>
      <c r="K2127" s="951" t="s">
        <v>13743</v>
      </c>
      <c r="L2127" s="951" t="s">
        <v>13744</v>
      </c>
      <c r="M2127" s="955" t="s">
        <v>6554</v>
      </c>
    </row>
    <row r="2128" spans="1:13" ht="15" customHeight="1">
      <c r="A2128" s="948" t="s">
        <v>13745</v>
      </c>
      <c r="B2128" s="949">
        <v>8435596625245</v>
      </c>
      <c r="C2128" s="950" t="s">
        <v>3282</v>
      </c>
      <c r="D2128" s="950"/>
      <c r="E2128" s="951" t="e">
        <v>#NAME?</v>
      </c>
      <c r="F2128" s="952" t="s">
        <v>13746</v>
      </c>
      <c r="G2128" s="953" t="s">
        <v>5712</v>
      </c>
      <c r="H2128" s="954">
        <v>261.50168745275892</v>
      </c>
      <c r="I2128" s="954">
        <f>Tabla1[[#This Row],[PVP (SIN IVA)]]-(Tabla1[[#This Row],[PVP (SIN IVA)]]*0.4)</f>
        <v>156.90101247165535</v>
      </c>
      <c r="J2128" s="951" t="s">
        <v>1938</v>
      </c>
      <c r="K2128" s="951" t="s">
        <v>13747</v>
      </c>
      <c r="L2128" s="951" t="e">
        <v>#NAME?</v>
      </c>
      <c r="M2128" s="955" t="s">
        <v>6554</v>
      </c>
    </row>
    <row r="2129" spans="1:13" ht="15" customHeight="1">
      <c r="A2129" s="948" t="s">
        <v>13748</v>
      </c>
      <c r="B2129" s="949">
        <v>8435596625238</v>
      </c>
      <c r="C2129" s="950" t="s">
        <v>3284</v>
      </c>
      <c r="D2129" s="950"/>
      <c r="E2129" s="951" t="e">
        <v>#NAME?</v>
      </c>
      <c r="F2129" s="952" t="s">
        <v>13749</v>
      </c>
      <c r="G2129" s="953" t="s">
        <v>5712</v>
      </c>
      <c r="H2129" s="954">
        <v>261.50168745275892</v>
      </c>
      <c r="I2129" s="954">
        <f>Tabla1[[#This Row],[PVP (SIN IVA)]]-(Tabla1[[#This Row],[PVP (SIN IVA)]]*0.4)</f>
        <v>156.90101247165535</v>
      </c>
      <c r="J2129" s="951" t="s">
        <v>1938</v>
      </c>
      <c r="K2129" s="951" t="s">
        <v>13750</v>
      </c>
      <c r="L2129" s="951" t="e">
        <v>#NAME?</v>
      </c>
      <c r="M2129" s="955" t="s">
        <v>6554</v>
      </c>
    </row>
    <row r="2130" spans="1:13" ht="15" customHeight="1">
      <c r="A2130" s="957" t="s">
        <v>13751</v>
      </c>
      <c r="B2130" s="958" t="s">
        <v>13752</v>
      </c>
      <c r="C2130" s="959"/>
      <c r="D2130" s="959"/>
      <c r="E2130" s="951" t="s">
        <v>13753</v>
      </c>
      <c r="F2130" s="952" t="s">
        <v>13754</v>
      </c>
      <c r="G2130" s="953" t="s">
        <v>5712</v>
      </c>
      <c r="H2130" s="954">
        <v>17.684750000000001</v>
      </c>
      <c r="I2130" s="954">
        <f>Tabla1[[#This Row],[PVP (SIN IVA)]]-(Tabla1[[#This Row],[PVP (SIN IVA)]]*0.4)</f>
        <v>10.610849999999999</v>
      </c>
      <c r="J2130" s="951" t="s">
        <v>6567</v>
      </c>
      <c r="K2130" s="951" t="str">
        <f t="shared" ref="K2130:K2138" si="20">_xlfn.CONCAT(A2130,F2130,J2130,)</f>
        <v>5301554-Q0001-DYPlaca de conexión de la columna derecha del radiador y del tapacubosT1/T2</v>
      </c>
      <c r="L2130" s="951"/>
      <c r="M2130" s="955" t="s">
        <v>6554</v>
      </c>
    </row>
    <row r="2131" spans="1:13" ht="15" customHeight="1">
      <c r="A2131" s="957" t="s">
        <v>13755</v>
      </c>
      <c r="B2131" s="958" t="s">
        <v>13756</v>
      </c>
      <c r="C2131" s="959"/>
      <c r="D2131" s="959"/>
      <c r="E2131" s="951" t="s">
        <v>13757</v>
      </c>
      <c r="F2131" s="952" t="s">
        <v>13758</v>
      </c>
      <c r="G2131" s="953" t="s">
        <v>5712</v>
      </c>
      <c r="H2131" s="954">
        <v>17.684750000000001</v>
      </c>
      <c r="I2131" s="954">
        <f>Tabla1[[#This Row],[PVP (SIN IVA)]]-(Tabla1[[#This Row],[PVP (SIN IVA)]]*0.4)</f>
        <v>10.610849999999999</v>
      </c>
      <c r="J2131" s="951" t="s">
        <v>6567</v>
      </c>
      <c r="K2131" s="951" t="str">
        <f t="shared" si="20"/>
        <v>5301553-Q0001-DYPlaca de conexión de la columna izquierda del radiador y del tapacubosT1/T2</v>
      </c>
      <c r="L2131" s="951"/>
      <c r="M2131" s="955" t="s">
        <v>6554</v>
      </c>
    </row>
    <row r="2132" spans="1:13" ht="15" customHeight="1">
      <c r="A2132" s="957" t="s">
        <v>13759</v>
      </c>
      <c r="B2132" s="958" t="s">
        <v>13760</v>
      </c>
      <c r="C2132" s="959"/>
      <c r="D2132" s="959"/>
      <c r="E2132" s="951" t="s">
        <v>13761</v>
      </c>
      <c r="F2132" s="952" t="s">
        <v>13762</v>
      </c>
      <c r="G2132" s="953" t="s">
        <v>5712</v>
      </c>
      <c r="H2132" s="954">
        <v>3.8734999999999999</v>
      </c>
      <c r="I2132" s="954">
        <f>Tabla1[[#This Row],[PVP (SIN IVA)]]-(Tabla1[[#This Row],[PVP (SIN IVA)]]*0.4)</f>
        <v>2.3240999999999996</v>
      </c>
      <c r="J2132" s="951" t="s">
        <v>6567</v>
      </c>
      <c r="K2132" s="951" t="str">
        <f t="shared" si="20"/>
        <v>5401816-Q0001-DYPlaca de conexión del pilar D derecho y del panel trasero ⅠT1/T2</v>
      </c>
      <c r="L2132" s="951"/>
      <c r="M2132" s="955" t="s">
        <v>6554</v>
      </c>
    </row>
    <row r="2133" spans="1:13" ht="15" customHeight="1">
      <c r="A2133" s="957" t="s">
        <v>13763</v>
      </c>
      <c r="B2133" s="958" t="s">
        <v>13764</v>
      </c>
      <c r="C2133" s="959"/>
      <c r="D2133" s="959"/>
      <c r="E2133" s="951" t="s">
        <v>13765</v>
      </c>
      <c r="F2133" s="952" t="s">
        <v>13766</v>
      </c>
      <c r="G2133" s="953" t="s">
        <v>5712</v>
      </c>
      <c r="H2133" s="954">
        <v>4.0322500000000003</v>
      </c>
      <c r="I2133" s="954">
        <f>Tabla1[[#This Row],[PVP (SIN IVA)]]-(Tabla1[[#This Row],[PVP (SIN IVA)]]*0.4)</f>
        <v>2.4193500000000001</v>
      </c>
      <c r="J2133" s="951" t="s">
        <v>6567</v>
      </c>
      <c r="K2133" s="951" t="str">
        <f t="shared" si="20"/>
        <v>5401818-Q0001-DYPlaca de conexión del pilar D derecho y del panel trasero ⅡT1/T2</v>
      </c>
      <c r="L2133" s="951"/>
      <c r="M2133" s="955" t="s">
        <v>6554</v>
      </c>
    </row>
    <row r="2134" spans="1:13" ht="15" customHeight="1">
      <c r="A2134" s="957" t="s">
        <v>13767</v>
      </c>
      <c r="B2134" s="958" t="s">
        <v>13768</v>
      </c>
      <c r="C2134" s="959"/>
      <c r="D2134" s="959"/>
      <c r="E2134" s="951" t="s">
        <v>13769</v>
      </c>
      <c r="F2134" s="952" t="s">
        <v>13770</v>
      </c>
      <c r="G2134" s="953" t="s">
        <v>5712</v>
      </c>
      <c r="H2134" s="954">
        <v>3.8734999999999999</v>
      </c>
      <c r="I2134" s="954">
        <f>Tabla1[[#This Row],[PVP (SIN IVA)]]-(Tabla1[[#This Row],[PVP (SIN IVA)]]*0.4)</f>
        <v>2.3240999999999996</v>
      </c>
      <c r="J2134" s="951" t="s">
        <v>6567</v>
      </c>
      <c r="K2134" s="951" t="str">
        <f t="shared" si="20"/>
        <v>5401815-Q0001-DYPlaca de conexión del pilar D izquierdo y de la pared trasera ⅠT1/T2</v>
      </c>
      <c r="L2134" s="951"/>
      <c r="M2134" s="955" t="s">
        <v>6554</v>
      </c>
    </row>
    <row r="2135" spans="1:13" ht="15" customHeight="1">
      <c r="A2135" s="957" t="s">
        <v>13771</v>
      </c>
      <c r="B2135" s="958" t="s">
        <v>13772</v>
      </c>
      <c r="C2135" s="959"/>
      <c r="D2135" s="959"/>
      <c r="E2135" s="951" t="s">
        <v>13773</v>
      </c>
      <c r="F2135" s="952" t="s">
        <v>13774</v>
      </c>
      <c r="G2135" s="953" t="s">
        <v>5712</v>
      </c>
      <c r="H2135" s="954">
        <v>4.2227500000000004</v>
      </c>
      <c r="I2135" s="954">
        <f>Tabla1[[#This Row],[PVP (SIN IVA)]]-(Tabla1[[#This Row],[PVP (SIN IVA)]]*0.4)</f>
        <v>2.5336500000000002</v>
      </c>
      <c r="J2135" s="951" t="s">
        <v>6567</v>
      </c>
      <c r="K2135" s="951" t="str">
        <f t="shared" si="20"/>
        <v>5401817-Q0001-DYPlaca de conexión del pilar D izquierdo y de la pared trasera ⅡT1/T2</v>
      </c>
      <c r="L2135" s="951"/>
      <c r="M2135" s="955" t="s">
        <v>6554</v>
      </c>
    </row>
    <row r="2136" spans="1:13" ht="15" customHeight="1">
      <c r="A2136" s="957" t="s">
        <v>13775</v>
      </c>
      <c r="B2136" s="958" t="s">
        <v>13776</v>
      </c>
      <c r="C2136" s="959"/>
      <c r="D2136" s="959"/>
      <c r="E2136" s="951" t="s">
        <v>13777</v>
      </c>
      <c r="F2136" s="952" t="s">
        <v>13778</v>
      </c>
      <c r="G2136" s="953" t="s">
        <v>5712</v>
      </c>
      <c r="H2136" s="954">
        <v>16.16075</v>
      </c>
      <c r="I2136" s="954">
        <f>Tabla1[[#This Row],[PVP (SIN IVA)]]-(Tabla1[[#This Row],[PVP (SIN IVA)]]*0.4)</f>
        <v>9.6964499999999987</v>
      </c>
      <c r="J2136" s="951" t="s">
        <v>6567</v>
      </c>
      <c r="K2136" s="951" t="str">
        <f t="shared" si="20"/>
        <v>5401715-Q0001-DYPlaca de conexión del travesaño superior traseroT1/T2</v>
      </c>
      <c r="L2136" s="951"/>
      <c r="M2136" s="955" t="s">
        <v>6554</v>
      </c>
    </row>
    <row r="2137" spans="1:13" ht="15" customHeight="1">
      <c r="A2137" s="957" t="s">
        <v>13779</v>
      </c>
      <c r="B2137" s="958" t="s">
        <v>13780</v>
      </c>
      <c r="C2137" s="959"/>
      <c r="D2137" s="959"/>
      <c r="E2137" s="951" t="s">
        <v>13781</v>
      </c>
      <c r="F2137" s="952" t="s">
        <v>13782</v>
      </c>
      <c r="G2137" s="953" t="s">
        <v>5712</v>
      </c>
      <c r="H2137" s="954">
        <v>16.16075</v>
      </c>
      <c r="I2137" s="954">
        <f>Tabla1[[#This Row],[PVP (SIN IVA)]]-(Tabla1[[#This Row],[PVP (SIN IVA)]]*0.4)</f>
        <v>9.6964499999999987</v>
      </c>
      <c r="J2137" s="951" t="s">
        <v>6567</v>
      </c>
      <c r="K2137" s="951" t="str">
        <f t="shared" si="20"/>
        <v>5401716-Q0001-DYPlaca de conexión del travesaño superior trasero - derechaT1/T2</v>
      </c>
      <c r="L2137" s="951"/>
      <c r="M2137" s="955" t="s">
        <v>6554</v>
      </c>
    </row>
    <row r="2138" spans="1:13" ht="15" customHeight="1">
      <c r="A2138" s="957" t="s">
        <v>13783</v>
      </c>
      <c r="B2138" s="958" t="s">
        <v>13784</v>
      </c>
      <c r="C2138" s="959"/>
      <c r="D2138" s="959"/>
      <c r="E2138" s="951" t="s">
        <v>13785</v>
      </c>
      <c r="F2138" s="952" t="s">
        <v>13786</v>
      </c>
      <c r="G2138" s="953" t="s">
        <v>5712</v>
      </c>
      <c r="H2138" s="954">
        <v>15.557500000000001</v>
      </c>
      <c r="I2138" s="954">
        <f>Tabla1[[#This Row],[PVP (SIN IVA)]]-(Tabla1[[#This Row],[PVP (SIN IVA)]]*0.4)</f>
        <v>9.3345000000000002</v>
      </c>
      <c r="J2138" s="951" t="s">
        <v>6602</v>
      </c>
      <c r="K2138" s="951" t="str">
        <f t="shared" si="20"/>
        <v>2801055-Q0001-DYPlaca de conexión delantera de la sección trasera de la viga longitudinal izquierda y del faldón lateralT2</v>
      </c>
      <c r="L2138" s="951"/>
      <c r="M2138" s="955" t="s">
        <v>6554</v>
      </c>
    </row>
    <row r="2139" spans="1:13" ht="15" customHeight="1">
      <c r="A2139" s="948" t="s">
        <v>2454</v>
      </c>
      <c r="B2139" s="949">
        <v>8435596608248</v>
      </c>
      <c r="C2139" s="950"/>
      <c r="D2139" s="950"/>
      <c r="E2139" s="951" t="s">
        <v>13787</v>
      </c>
      <c r="F2139" s="952" t="s">
        <v>13788</v>
      </c>
      <c r="G2139" s="953" t="s">
        <v>5712</v>
      </c>
      <c r="H2139" s="954">
        <v>6.1851245464139657</v>
      </c>
      <c r="I2139" s="954">
        <f>Tabla1[[#This Row],[PVP (SIN IVA)]]-(Tabla1[[#This Row],[PVP (SIN IVA)]]*0.4)</f>
        <v>3.7110747278483793</v>
      </c>
      <c r="J2139" s="951" t="s">
        <v>6560</v>
      </c>
      <c r="K2139" s="951" t="s">
        <v>13789</v>
      </c>
      <c r="L2139" s="951" t="s">
        <v>13790</v>
      </c>
      <c r="M2139" s="955" t="s">
        <v>6554</v>
      </c>
    </row>
    <row r="2140" spans="1:13" ht="15" customHeight="1">
      <c r="A2140" s="957" t="s">
        <v>13791</v>
      </c>
      <c r="B2140" s="958" t="s">
        <v>13792</v>
      </c>
      <c r="C2140" s="959"/>
      <c r="D2140" s="959"/>
      <c r="E2140" s="951" t="s">
        <v>13793</v>
      </c>
      <c r="F2140" s="952" t="s">
        <v>13794</v>
      </c>
      <c r="G2140" s="953" t="s">
        <v>5712</v>
      </c>
      <c r="H2140" s="954">
        <v>13.684249999999999</v>
      </c>
      <c r="I2140" s="954">
        <f>Tabla1[[#This Row],[PVP (SIN IVA)]]-(Tabla1[[#This Row],[PVP (SIN IVA)]]*0.4)</f>
        <v>8.2105499999999978</v>
      </c>
      <c r="J2140" s="951" t="s">
        <v>6602</v>
      </c>
      <c r="K2140" s="951" t="str">
        <f>_xlfn.CONCAT(A2140,F2140,J2140,)</f>
        <v>5101124-Q0001-DYPlaca de conexión derecha de la placa de soporte del asiento delanteroT2</v>
      </c>
      <c r="L2140" s="951"/>
      <c r="M2140" s="955" t="s">
        <v>6554</v>
      </c>
    </row>
    <row r="2141" spans="1:13" ht="15" customHeight="1">
      <c r="A2141" s="957" t="s">
        <v>13795</v>
      </c>
      <c r="B2141" s="958" t="s">
        <v>13796</v>
      </c>
      <c r="C2141" s="959"/>
      <c r="D2141" s="959"/>
      <c r="E2141" s="951" t="s">
        <v>13797</v>
      </c>
      <c r="F2141" s="952" t="s">
        <v>13798</v>
      </c>
      <c r="G2141" s="953" t="s">
        <v>5712</v>
      </c>
      <c r="H2141" s="954">
        <v>1.0477500000000002</v>
      </c>
      <c r="I2141" s="954">
        <f>Tabla1[[#This Row],[PVP (SIN IVA)]]-(Tabla1[[#This Row],[PVP (SIN IVA)]]*0.4)</f>
        <v>0.62865000000000015</v>
      </c>
      <c r="J2141" s="951" t="s">
        <v>6567</v>
      </c>
      <c r="K2141" s="951" t="str">
        <f>_xlfn.CONCAT(A2141,F2141,J2141,)</f>
        <v>5401093-Q0001-DYPlaca de conexión frontal del carril superior de la puerta correderaT1/T2</v>
      </c>
      <c r="L2141" s="951"/>
      <c r="M2141" s="955" t="s">
        <v>6554</v>
      </c>
    </row>
    <row r="2142" spans="1:13" ht="15" customHeight="1">
      <c r="A2142" s="948" t="s">
        <v>2453</v>
      </c>
      <c r="B2142" s="949">
        <v>8435596608255</v>
      </c>
      <c r="C2142" s="950"/>
      <c r="D2142" s="950"/>
      <c r="E2142" s="951" t="s">
        <v>13799</v>
      </c>
      <c r="F2142" s="952" t="s">
        <v>13800</v>
      </c>
      <c r="G2142" s="953" t="s">
        <v>5712</v>
      </c>
      <c r="H2142" s="954">
        <v>6.1851245464139657</v>
      </c>
      <c r="I2142" s="954">
        <f>Tabla1[[#This Row],[PVP (SIN IVA)]]-(Tabla1[[#This Row],[PVP (SIN IVA)]]*0.4)</f>
        <v>3.7110747278483793</v>
      </c>
      <c r="J2142" s="951" t="s">
        <v>6560</v>
      </c>
      <c r="K2142" s="951" t="s">
        <v>13801</v>
      </c>
      <c r="L2142" s="951" t="s">
        <v>13802</v>
      </c>
      <c r="M2142" s="955" t="s">
        <v>6554</v>
      </c>
    </row>
    <row r="2143" spans="1:13" ht="15" customHeight="1">
      <c r="A2143" s="957" t="s">
        <v>13803</v>
      </c>
      <c r="B2143" s="958" t="s">
        <v>13804</v>
      </c>
      <c r="C2143" s="959"/>
      <c r="D2143" s="959"/>
      <c r="E2143" s="951" t="s">
        <v>13805</v>
      </c>
      <c r="F2143" s="952" t="s">
        <v>13806</v>
      </c>
      <c r="G2143" s="953" t="s">
        <v>5712</v>
      </c>
      <c r="H2143" s="954">
        <v>9.1757500000000007</v>
      </c>
      <c r="I2143" s="954">
        <f>Tabla1[[#This Row],[PVP (SIN IVA)]]-(Tabla1[[#This Row],[PVP (SIN IVA)]]*0.4)</f>
        <v>5.5054499999999997</v>
      </c>
      <c r="J2143" s="951" t="s">
        <v>6602</v>
      </c>
      <c r="K2143" s="951" t="str">
        <f>_xlfn.CONCAT(A2143,F2143,J2143,)</f>
        <v>2801533-Q0001-DYPlaca de conexión lateral del travesaño N° 3 en la parte trasera del marcoT2</v>
      </c>
      <c r="L2143" s="951"/>
      <c r="M2143" s="955" t="s">
        <v>6554</v>
      </c>
    </row>
    <row r="2144" spans="1:13" ht="15" customHeight="1">
      <c r="A2144" s="948" t="s">
        <v>13807</v>
      </c>
      <c r="B2144" s="949">
        <v>8435596609382</v>
      </c>
      <c r="C2144" s="950"/>
      <c r="D2144" s="950"/>
      <c r="E2144" s="951" t="s">
        <v>13808</v>
      </c>
      <c r="F2144" s="952" t="s">
        <v>13809</v>
      </c>
      <c r="G2144" s="953" t="s">
        <v>6645</v>
      </c>
      <c r="H2144" s="954">
        <v>406.37460000000004</v>
      </c>
      <c r="I2144" s="954">
        <f>Tabla1[[#This Row],[PVP (SIN IVA)]]-(Tabla1[[#This Row],[PVP (SIN IVA)]]*0.4)</f>
        <v>243.82476000000003</v>
      </c>
      <c r="J2144" s="951" t="s">
        <v>1936</v>
      </c>
      <c r="K2144" s="951" t="s">
        <v>13810</v>
      </c>
      <c r="L2144" s="951" t="s">
        <v>13811</v>
      </c>
      <c r="M2144" s="955" t="s">
        <v>6554</v>
      </c>
    </row>
    <row r="2145" spans="1:13" ht="15" customHeight="1">
      <c r="A2145" s="993" t="s">
        <v>13812</v>
      </c>
      <c r="B2145" s="958" t="s">
        <v>13813</v>
      </c>
      <c r="C2145" s="959"/>
      <c r="D2145" s="959"/>
      <c r="E2145" s="951" t="s">
        <v>13814</v>
      </c>
      <c r="F2145" s="952" t="s">
        <v>13815</v>
      </c>
      <c r="G2145" s="953" t="s">
        <v>5712</v>
      </c>
      <c r="H2145" s="954">
        <v>2.3494999999999999</v>
      </c>
      <c r="I2145" s="954">
        <f>Tabla1[[#This Row],[PVP (SIN IVA)]]-(Tabla1[[#This Row],[PVP (SIN IVA)]]*0.4)</f>
        <v>1.4097</v>
      </c>
      <c r="J2145" s="960" t="s">
        <v>6567</v>
      </c>
      <c r="K2145" s="951" t="str">
        <f t="shared" ref="K2145:K2154" si="21">_xlfn.CONCAT(A2145,F2145,J2145,)</f>
        <v>5505102S1-Q0001Placa de cubierta a prueba de polvo del freno de manoT1/T2</v>
      </c>
      <c r="L2145" s="951"/>
      <c r="M2145" s="955" t="s">
        <v>6554</v>
      </c>
    </row>
    <row r="2146" spans="1:13" ht="15" customHeight="1">
      <c r="A2146" s="993" t="s">
        <v>13816</v>
      </c>
      <c r="B2146" s="958" t="s">
        <v>13817</v>
      </c>
      <c r="C2146" s="959"/>
      <c r="D2146" s="959"/>
      <c r="E2146" s="951" t="s">
        <v>13818</v>
      </c>
      <c r="F2146" s="952" t="s">
        <v>13819</v>
      </c>
      <c r="G2146" s="953" t="s">
        <v>5712</v>
      </c>
      <c r="H2146" s="954">
        <v>2.7939999999999996</v>
      </c>
      <c r="I2146" s="954">
        <f>Tabla1[[#This Row],[PVP (SIN IVA)]]-(Tabla1[[#This Row],[PVP (SIN IVA)]]*0.4)</f>
        <v>1.6763999999999997</v>
      </c>
      <c r="J2146" s="960" t="s">
        <v>6567</v>
      </c>
      <c r="K2146" s="951" t="str">
        <f t="shared" si="21"/>
        <v>6102400S1-Q0001Placa de cubierta de ventana triangular en la puerta delantera derechaT1/T2</v>
      </c>
      <c r="L2146" s="951"/>
      <c r="M2146" s="955" t="s">
        <v>6554</v>
      </c>
    </row>
    <row r="2147" spans="1:13" ht="15" customHeight="1">
      <c r="A2147" s="994" t="s">
        <v>13820</v>
      </c>
      <c r="B2147" s="958" t="s">
        <v>13821</v>
      </c>
      <c r="C2147" s="959"/>
      <c r="D2147" s="959"/>
      <c r="E2147" s="951" t="s">
        <v>13822</v>
      </c>
      <c r="F2147" s="952" t="s">
        <v>13823</v>
      </c>
      <c r="G2147" s="953" t="s">
        <v>5712</v>
      </c>
      <c r="H2147" s="954">
        <v>2.7939999999999996</v>
      </c>
      <c r="I2147" s="954">
        <f>Tabla1[[#This Row],[PVP (SIN IVA)]]-(Tabla1[[#This Row],[PVP (SIN IVA)]]*0.4)</f>
        <v>1.6763999999999997</v>
      </c>
      <c r="J2147" s="960" t="s">
        <v>6567</v>
      </c>
      <c r="K2147" s="951" t="str">
        <f t="shared" si="21"/>
        <v>6102300S1-Q0001Placa de cubierta de ventana triangular en la puerta delantera izquierdaT1/T2</v>
      </c>
      <c r="L2147" s="951"/>
      <c r="M2147" s="955" t="s">
        <v>6554</v>
      </c>
    </row>
    <row r="2148" spans="1:13" ht="15" customHeight="1">
      <c r="A2148" s="957" t="s">
        <v>13824</v>
      </c>
      <c r="B2148" s="958" t="s">
        <v>13825</v>
      </c>
      <c r="C2148" s="959"/>
      <c r="D2148" s="959"/>
      <c r="E2148" s="951" t="s">
        <v>13826</v>
      </c>
      <c r="F2148" s="952" t="s">
        <v>13827</v>
      </c>
      <c r="G2148" s="953" t="s">
        <v>5712</v>
      </c>
      <c r="H2148" s="954">
        <v>2.7939999999999996</v>
      </c>
      <c r="I2148" s="954">
        <f>Tabla1[[#This Row],[PVP (SIN IVA)]]-(Tabla1[[#This Row],[PVP (SIN IVA)]]*0.4)</f>
        <v>1.6763999999999997</v>
      </c>
      <c r="J2148" s="951" t="s">
        <v>6567</v>
      </c>
      <c r="K2148" s="951" t="str">
        <f t="shared" si="21"/>
        <v>5401293-Q0001-DYPlaca de cubierta frontal del riel superior de la puerta correderaT1/T2</v>
      </c>
      <c r="L2148" s="951"/>
      <c r="M2148" s="955" t="s">
        <v>6554</v>
      </c>
    </row>
    <row r="2149" spans="1:13" ht="15" customHeight="1">
      <c r="A2149" s="957" t="s">
        <v>13828</v>
      </c>
      <c r="B2149" s="958" t="s">
        <v>13829</v>
      </c>
      <c r="C2149" s="959"/>
      <c r="D2149" s="959"/>
      <c r="E2149" s="951" t="s">
        <v>13830</v>
      </c>
      <c r="F2149" s="952" t="s">
        <v>13831</v>
      </c>
      <c r="G2149" s="953" t="s">
        <v>5712</v>
      </c>
      <c r="H2149" s="954">
        <v>8.6677500000000016</v>
      </c>
      <c r="I2149" s="954">
        <f>Tabla1[[#This Row],[PVP (SIN IVA)]]-(Tabla1[[#This Row],[PVP (SIN IVA)]]*0.4)</f>
        <v>5.2006500000000013</v>
      </c>
      <c r="J2149" s="951" t="s">
        <v>6567</v>
      </c>
      <c r="K2149" s="951" t="str">
        <f t="shared" si="21"/>
        <v>5401291-Q0001-DYPlaca de cubierta frontal inferior del riel superior de la puerta correderaT1/T2</v>
      </c>
      <c r="L2149" s="951"/>
      <c r="M2149" s="955" t="s">
        <v>6554</v>
      </c>
    </row>
    <row r="2150" spans="1:13" ht="15" customHeight="1">
      <c r="A2150" s="957" t="s">
        <v>13832</v>
      </c>
      <c r="B2150" s="958" t="s">
        <v>13833</v>
      </c>
      <c r="C2150" s="959"/>
      <c r="D2150" s="959"/>
      <c r="E2150" s="951" t="s">
        <v>13834</v>
      </c>
      <c r="F2150" s="952" t="s">
        <v>13835</v>
      </c>
      <c r="G2150" s="953" t="s">
        <v>5712</v>
      </c>
      <c r="H2150" s="954">
        <v>8.6677500000000016</v>
      </c>
      <c r="I2150" s="954">
        <f>Tabla1[[#This Row],[PVP (SIN IVA)]]-(Tabla1[[#This Row],[PVP (SIN IVA)]]*0.4)</f>
        <v>5.2006500000000013</v>
      </c>
      <c r="J2150" s="951" t="s">
        <v>6567</v>
      </c>
      <c r="K2150" s="951" t="str">
        <f t="shared" si="21"/>
        <v>5401292-Q0001-DYPlaca de cubierta frontal superior del riel superior de la puerta correderaT1/T2</v>
      </c>
      <c r="L2150" s="951"/>
      <c r="M2150" s="955" t="s">
        <v>6554</v>
      </c>
    </row>
    <row r="2151" spans="1:13" ht="15" customHeight="1">
      <c r="A2151" s="957" t="s">
        <v>13836</v>
      </c>
      <c r="B2151" s="958" t="s">
        <v>13837</v>
      </c>
      <c r="C2151" s="959"/>
      <c r="D2151" s="959"/>
      <c r="E2151" s="951" t="s">
        <v>13838</v>
      </c>
      <c r="F2151" s="952" t="s">
        <v>13839</v>
      </c>
      <c r="G2151" s="953" t="s">
        <v>5712</v>
      </c>
      <c r="H2151" s="954">
        <v>9.3662500000000009</v>
      </c>
      <c r="I2151" s="954">
        <f>Tabla1[[#This Row],[PVP (SIN IVA)]]-(Tabla1[[#This Row],[PVP (SIN IVA)]]*0.4)</f>
        <v>5.6197499999999998</v>
      </c>
      <c r="J2151" s="951" t="s">
        <v>6567</v>
      </c>
      <c r="K2151" s="951" t="str">
        <f t="shared" si="21"/>
        <v>5101062-Q0001-DYPlaca de esquina derecha del piso traseroT1/T2</v>
      </c>
      <c r="L2151" s="951"/>
      <c r="M2151" s="955" t="s">
        <v>6554</v>
      </c>
    </row>
    <row r="2152" spans="1:13" ht="15" customHeight="1">
      <c r="A2152" s="957" t="s">
        <v>13840</v>
      </c>
      <c r="B2152" s="958" t="s">
        <v>13841</v>
      </c>
      <c r="C2152" s="959"/>
      <c r="D2152" s="959"/>
      <c r="E2152" s="951" t="s">
        <v>13842</v>
      </c>
      <c r="F2152" s="952" t="s">
        <v>13843</v>
      </c>
      <c r="G2152" s="953" t="s">
        <v>5712</v>
      </c>
      <c r="H2152" s="954">
        <v>9.3662500000000009</v>
      </c>
      <c r="I2152" s="954">
        <f>Tabla1[[#This Row],[PVP (SIN IVA)]]-(Tabla1[[#This Row],[PVP (SIN IVA)]]*0.4)</f>
        <v>5.6197499999999998</v>
      </c>
      <c r="J2152" s="951" t="s">
        <v>6567</v>
      </c>
      <c r="K2152" s="951" t="str">
        <f t="shared" si="21"/>
        <v>5101061-Q0001-DYPlaca de esquina izquierda del piso traseroT1/T2</v>
      </c>
      <c r="L2152" s="951"/>
      <c r="M2152" s="955" t="s">
        <v>6554</v>
      </c>
    </row>
    <row r="2153" spans="1:13" ht="15" customHeight="1">
      <c r="A2153" s="957" t="s">
        <v>13844</v>
      </c>
      <c r="B2153" s="958" t="s">
        <v>13845</v>
      </c>
      <c r="C2153" s="959"/>
      <c r="D2153" s="959"/>
      <c r="E2153" s="951" t="s">
        <v>13846</v>
      </c>
      <c r="F2153" s="952" t="s">
        <v>13847</v>
      </c>
      <c r="G2153" s="953" t="s">
        <v>5712</v>
      </c>
      <c r="H2153" s="954">
        <v>4.8577500000000002</v>
      </c>
      <c r="I2153" s="954">
        <f>Tabla1[[#This Row],[PVP (SIN IVA)]]-(Tabla1[[#This Row],[PVP (SIN IVA)]]*0.4)</f>
        <v>2.91465</v>
      </c>
      <c r="J2153" s="951" t="s">
        <v>6567</v>
      </c>
      <c r="K2153" s="951" t="str">
        <f t="shared" si="21"/>
        <v>5101023-Q0001-DYPlaca de fijación del cable del freno de manoT1/T2</v>
      </c>
      <c r="L2153" s="951"/>
      <c r="M2153" s="955" t="s">
        <v>6554</v>
      </c>
    </row>
    <row r="2154" spans="1:13" ht="15" customHeight="1">
      <c r="A2154" s="957" t="s">
        <v>13848</v>
      </c>
      <c r="B2154" s="958" t="s">
        <v>13849</v>
      </c>
      <c r="C2154" s="959"/>
      <c r="D2154" s="959"/>
      <c r="E2154" s="951" t="s">
        <v>13850</v>
      </c>
      <c r="F2154" s="952" t="s">
        <v>13851</v>
      </c>
      <c r="G2154" s="953" t="s">
        <v>5712</v>
      </c>
      <c r="H2154" s="954">
        <v>10.096500000000002</v>
      </c>
      <c r="I2154" s="954">
        <f>Tabla1[[#This Row],[PVP (SIN IVA)]]-(Tabla1[[#This Row],[PVP (SIN IVA)]]*0.4)</f>
        <v>6.057900000000001</v>
      </c>
      <c r="J2154" s="951" t="s">
        <v>6602</v>
      </c>
      <c r="K2154" s="951" t="str">
        <f t="shared" si="21"/>
        <v>2801397-Q0001-DYPlaca de guía inferiorT2</v>
      </c>
      <c r="L2154" s="951"/>
      <c r="M2154" s="955" t="s">
        <v>6554</v>
      </c>
    </row>
    <row r="2155" spans="1:13" ht="15" customHeight="1">
      <c r="A2155" s="948" t="s">
        <v>2596</v>
      </c>
      <c r="B2155" s="949">
        <v>8435596607999</v>
      </c>
      <c r="C2155" s="950"/>
      <c r="D2155" s="950"/>
      <c r="E2155" s="951" t="s">
        <v>2595</v>
      </c>
      <c r="F2155" s="952" t="s">
        <v>13852</v>
      </c>
      <c r="G2155" s="953" t="s">
        <v>5712</v>
      </c>
      <c r="H2155" s="954">
        <v>0.2295036937444882</v>
      </c>
      <c r="I2155" s="954">
        <f>Tabla1[[#This Row],[PVP (SIN IVA)]]-(Tabla1[[#This Row],[PVP (SIN IVA)]]*0.4)</f>
        <v>0.13770221624669293</v>
      </c>
      <c r="J2155" s="951" t="s">
        <v>6560</v>
      </c>
      <c r="K2155" s="951" t="s">
        <v>13853</v>
      </c>
      <c r="L2155" s="951" t="s">
        <v>13854</v>
      </c>
      <c r="M2155" s="955" t="s">
        <v>6554</v>
      </c>
    </row>
    <row r="2156" spans="1:13" ht="15" customHeight="1">
      <c r="A2156" s="957" t="s">
        <v>13855</v>
      </c>
      <c r="B2156" s="958" t="s">
        <v>13856</v>
      </c>
      <c r="C2156" s="959"/>
      <c r="D2156" s="959"/>
      <c r="E2156" s="951" t="s">
        <v>13857</v>
      </c>
      <c r="F2156" s="952" t="s">
        <v>13858</v>
      </c>
      <c r="G2156" s="953" t="s">
        <v>5712</v>
      </c>
      <c r="H2156" s="954">
        <v>8.1915000000000013</v>
      </c>
      <c r="I2156" s="954">
        <f>Tabla1[[#This Row],[PVP (SIN IVA)]]-(Tabla1[[#This Row],[PVP (SIN IVA)]]*0.4)</f>
        <v>4.9149000000000012</v>
      </c>
      <c r="J2156" s="960" t="s">
        <v>6629</v>
      </c>
      <c r="K2156" s="951" t="str">
        <f>_xlfn.CONCAT(A2156,F2156,J2156,)</f>
        <v>3928101-Q0001Placa de modelo de vehículo (T01)T1</v>
      </c>
      <c r="L2156" s="951"/>
      <c r="M2156" s="955" t="s">
        <v>6554</v>
      </c>
    </row>
    <row r="2157" spans="1:13" ht="15" customHeight="1">
      <c r="A2157" s="957" t="s">
        <v>13859</v>
      </c>
      <c r="B2157" s="958" t="s">
        <v>13860</v>
      </c>
      <c r="C2157" s="959"/>
      <c r="D2157" s="959"/>
      <c r="E2157" s="951" t="s">
        <v>13861</v>
      </c>
      <c r="F2157" s="952" t="s">
        <v>13862</v>
      </c>
      <c r="G2157" s="953" t="s">
        <v>5712</v>
      </c>
      <c r="H2157" s="954">
        <v>3.1432500000000001</v>
      </c>
      <c r="I2157" s="954">
        <f>Tabla1[[#This Row],[PVP (SIN IVA)]]-(Tabla1[[#This Row],[PVP (SIN IVA)]]*0.4)</f>
        <v>1.88595</v>
      </c>
      <c r="J2157" s="951" t="s">
        <v>6602</v>
      </c>
      <c r="K2157" s="951" t="str">
        <f>_xlfn.CONCAT(A2157,F2157,J2157,)</f>
        <v>3928101-Q0006Placa de modelo de vehículo (T02)T2</v>
      </c>
      <c r="L2157" s="951"/>
      <c r="M2157" s="955" t="s">
        <v>6554</v>
      </c>
    </row>
    <row r="2158" spans="1:13" ht="15" customHeight="1">
      <c r="A2158" s="948" t="s">
        <v>4539</v>
      </c>
      <c r="B2158" s="949">
        <v>8435596612412</v>
      </c>
      <c r="C2158" s="950"/>
      <c r="D2158" s="950"/>
      <c r="E2158" s="951" t="s">
        <v>13863</v>
      </c>
      <c r="F2158" s="952" t="s">
        <v>13864</v>
      </c>
      <c r="G2158" s="953" t="s">
        <v>5712</v>
      </c>
      <c r="H2158" s="954">
        <v>21.113763776324998</v>
      </c>
      <c r="I2158" s="954">
        <f>Tabla1[[#This Row],[PVP (SIN IVA)]]-(Tabla1[[#This Row],[PVP (SIN IVA)]]*0.4)</f>
        <v>12.668258265794998</v>
      </c>
      <c r="J2158" s="951" t="s">
        <v>1936</v>
      </c>
      <c r="K2158" s="951" t="s">
        <v>13865</v>
      </c>
      <c r="L2158" s="951" t="s">
        <v>13866</v>
      </c>
      <c r="M2158" s="955" t="s">
        <v>6554</v>
      </c>
    </row>
    <row r="2159" spans="1:13" ht="15" customHeight="1">
      <c r="A2159" s="948" t="s">
        <v>13867</v>
      </c>
      <c r="B2159" s="949">
        <v>8435596612290</v>
      </c>
      <c r="C2159" s="950"/>
      <c r="D2159" s="950"/>
      <c r="E2159" s="951" t="s">
        <v>13863</v>
      </c>
      <c r="F2159" s="952" t="s">
        <v>13864</v>
      </c>
      <c r="G2159" s="953" t="s">
        <v>5712</v>
      </c>
      <c r="H2159" s="954">
        <v>20.269200000000001</v>
      </c>
      <c r="I2159" s="954">
        <f>Tabla1[[#This Row],[PVP (SIN IVA)]]-(Tabla1[[#This Row],[PVP (SIN IVA)]]*0.4)</f>
        <v>12.161520000000001</v>
      </c>
      <c r="J2159" s="951" t="s">
        <v>1936</v>
      </c>
      <c r="K2159" s="951" t="s">
        <v>13868</v>
      </c>
      <c r="L2159" s="951" t="s">
        <v>13869</v>
      </c>
      <c r="M2159" s="955" t="s">
        <v>6554</v>
      </c>
    </row>
    <row r="2160" spans="1:13" ht="15" customHeight="1">
      <c r="A2160" s="948" t="s">
        <v>13870</v>
      </c>
      <c r="B2160" s="949">
        <v>8435596624415</v>
      </c>
      <c r="C2160" s="950" t="s">
        <v>3401</v>
      </c>
      <c r="D2160" s="950"/>
      <c r="E2160" s="951" t="e">
        <v>#NAME?</v>
      </c>
      <c r="F2160" s="952" t="s">
        <v>13871</v>
      </c>
      <c r="G2160" s="953" t="s">
        <v>5712</v>
      </c>
      <c r="H2160" s="954">
        <v>1.9207646069538931</v>
      </c>
      <c r="I2160" s="954">
        <f>Tabla1[[#This Row],[PVP (SIN IVA)]]-(Tabla1[[#This Row],[PVP (SIN IVA)]]*0.4)</f>
        <v>1.1524587641723358</v>
      </c>
      <c r="J2160" s="951" t="s">
        <v>1938</v>
      </c>
      <c r="K2160" s="951" t="s">
        <v>13872</v>
      </c>
      <c r="L2160" s="951" t="e">
        <v>#NAME?</v>
      </c>
      <c r="M2160" s="955" t="s">
        <v>6554</v>
      </c>
    </row>
    <row r="2161" spans="1:13" ht="15" customHeight="1">
      <c r="A2161" s="948" t="s">
        <v>13873</v>
      </c>
      <c r="B2161" s="949">
        <v>8435596609757</v>
      </c>
      <c r="C2161" s="950"/>
      <c r="D2161" s="950"/>
      <c r="E2161" s="951" t="s">
        <v>13874</v>
      </c>
      <c r="F2161" s="952" t="s">
        <v>13875</v>
      </c>
      <c r="G2161" s="953" t="s">
        <v>5712</v>
      </c>
      <c r="H2161" s="954">
        <v>323.84999999999997</v>
      </c>
      <c r="I2161" s="954">
        <f>Tabla1[[#This Row],[PVP (SIN IVA)]]-(Tabla1[[#This Row],[PVP (SIN IVA)]]*0.4)</f>
        <v>194.30999999999997</v>
      </c>
      <c r="J2161" s="951" t="s">
        <v>1936</v>
      </c>
      <c r="K2161" s="951" t="s">
        <v>13876</v>
      </c>
      <c r="L2161" s="951" t="s">
        <v>13877</v>
      </c>
      <c r="M2161" s="955" t="s">
        <v>6554</v>
      </c>
    </row>
    <row r="2162" spans="1:13" ht="15" customHeight="1">
      <c r="A2162" s="948" t="s">
        <v>13878</v>
      </c>
      <c r="B2162" s="949">
        <v>8435596612184</v>
      </c>
      <c r="C2162" s="950"/>
      <c r="D2162" s="950"/>
      <c r="E2162" s="951" t="s">
        <v>13879</v>
      </c>
      <c r="F2162" s="952" t="s">
        <v>13880</v>
      </c>
      <c r="G2162" s="953" t="s">
        <v>5712</v>
      </c>
      <c r="H2162" s="954">
        <v>74.679047999999995</v>
      </c>
      <c r="I2162" s="954">
        <f>Tabla1[[#This Row],[PVP (SIN IVA)]]-(Tabla1[[#This Row],[PVP (SIN IVA)]]*0.4)</f>
        <v>44.807428799999997</v>
      </c>
      <c r="J2162" s="951" t="s">
        <v>1936</v>
      </c>
      <c r="K2162" s="951" t="s">
        <v>13881</v>
      </c>
      <c r="L2162" s="951" t="s">
        <v>13882</v>
      </c>
      <c r="M2162" s="955" t="s">
        <v>6554</v>
      </c>
    </row>
    <row r="2163" spans="1:13" ht="15" customHeight="1">
      <c r="A2163" s="948" t="s">
        <v>4549</v>
      </c>
      <c r="B2163" s="949">
        <v>8435596610906</v>
      </c>
      <c r="C2163" s="950"/>
      <c r="D2163" s="950"/>
      <c r="E2163" s="951" t="s">
        <v>13883</v>
      </c>
      <c r="F2163" s="952" t="s">
        <v>13884</v>
      </c>
      <c r="G2163" s="953" t="s">
        <v>5712</v>
      </c>
      <c r="H2163" s="954">
        <v>40.481249999999996</v>
      </c>
      <c r="I2163" s="954">
        <f>Tabla1[[#This Row],[PVP (SIN IVA)]]-(Tabla1[[#This Row],[PVP (SIN IVA)]]*0.4)</f>
        <v>24.288749999999997</v>
      </c>
      <c r="J2163" s="951" t="s">
        <v>1936</v>
      </c>
      <c r="K2163" s="951" t="s">
        <v>13885</v>
      </c>
      <c r="L2163" s="951" t="s">
        <v>13886</v>
      </c>
      <c r="M2163" s="955" t="s">
        <v>6554</v>
      </c>
    </row>
    <row r="2164" spans="1:13" ht="15" customHeight="1">
      <c r="A2164" s="948" t="s">
        <v>4563</v>
      </c>
      <c r="B2164" s="949">
        <v>8435596611958</v>
      </c>
      <c r="C2164" s="950"/>
      <c r="D2164" s="950"/>
      <c r="E2164" s="951" t="s">
        <v>13887</v>
      </c>
      <c r="F2164" s="952" t="s">
        <v>13888</v>
      </c>
      <c r="G2164" s="953" t="s">
        <v>5712</v>
      </c>
      <c r="H2164" s="954">
        <v>51.871381818052498</v>
      </c>
      <c r="I2164" s="954">
        <f>Tabla1[[#This Row],[PVP (SIN IVA)]]-(Tabla1[[#This Row],[PVP (SIN IVA)]]*0.4)</f>
        <v>31.122829090831498</v>
      </c>
      <c r="J2164" s="951" t="s">
        <v>1936</v>
      </c>
      <c r="K2164" s="951" t="s">
        <v>13889</v>
      </c>
      <c r="L2164" s="951" t="s">
        <v>13890</v>
      </c>
      <c r="M2164" s="955" t="s">
        <v>6554</v>
      </c>
    </row>
    <row r="2165" spans="1:13" ht="15" customHeight="1">
      <c r="A2165" s="948" t="s">
        <v>2400</v>
      </c>
      <c r="B2165" s="949">
        <v>8435596605339</v>
      </c>
      <c r="C2165" s="950"/>
      <c r="D2165" s="950"/>
      <c r="E2165" s="951" t="s">
        <v>2399</v>
      </c>
      <c r="F2165" s="952" t="s">
        <v>4208</v>
      </c>
      <c r="G2165" s="953" t="s">
        <v>5712</v>
      </c>
      <c r="H2165" s="954">
        <v>60.304964327535977</v>
      </c>
      <c r="I2165" s="954">
        <f>Tabla1[[#This Row],[PVP (SIN IVA)]]-(Tabla1[[#This Row],[PVP (SIN IVA)]]*0.4)</f>
        <v>36.182978596521586</v>
      </c>
      <c r="J2165" s="951" t="s">
        <v>6589</v>
      </c>
      <c r="K2165" s="951" t="s">
        <v>13891</v>
      </c>
      <c r="L2165" s="951" t="s">
        <v>13892</v>
      </c>
      <c r="M2165" s="955" t="s">
        <v>6554</v>
      </c>
    </row>
    <row r="2166" spans="1:13" ht="15" customHeight="1">
      <c r="A2166" s="948" t="s">
        <v>2251</v>
      </c>
      <c r="B2166" s="949">
        <v>8435596606220</v>
      </c>
      <c r="C2166" s="950"/>
      <c r="D2166" s="950"/>
      <c r="E2166" s="951" t="s">
        <v>2250</v>
      </c>
      <c r="F2166" s="952" t="s">
        <v>13893</v>
      </c>
      <c r="G2166" s="953" t="s">
        <v>5712</v>
      </c>
      <c r="H2166" s="954">
        <v>1.4458732705902777</v>
      </c>
      <c r="I2166" s="954">
        <f>Tabla1[[#This Row],[PVP (SIN IVA)]]-(Tabla1[[#This Row],[PVP (SIN IVA)]]*0.4)</f>
        <v>0.86752396235416662</v>
      </c>
      <c r="J2166" s="951" t="s">
        <v>6589</v>
      </c>
      <c r="K2166" s="951" t="s">
        <v>13894</v>
      </c>
      <c r="L2166" s="951" t="s">
        <v>13895</v>
      </c>
      <c r="M2166" s="955" t="s">
        <v>6554</v>
      </c>
    </row>
    <row r="2167" spans="1:13" ht="15" customHeight="1">
      <c r="A2167" s="957" t="s">
        <v>13896</v>
      </c>
      <c r="B2167" s="958" t="s">
        <v>13897</v>
      </c>
      <c r="C2167" s="959"/>
      <c r="D2167" s="959"/>
      <c r="E2167" s="951" t="s">
        <v>2184</v>
      </c>
      <c r="F2167" s="952" t="s">
        <v>5030</v>
      </c>
      <c r="G2167" s="953" t="s">
        <v>5712</v>
      </c>
      <c r="H2167" s="954">
        <v>3.5877499999999998</v>
      </c>
      <c r="I2167" s="954">
        <f>Tabla1[[#This Row],[PVP (SIN IVA)]]-(Tabla1[[#This Row],[PVP (SIN IVA)]]*0.4)</f>
        <v>2.1526499999999995</v>
      </c>
      <c r="J2167" s="951" t="s">
        <v>6629</v>
      </c>
      <c r="K2167" s="951" t="str">
        <f t="shared" ref="K2167:K2173" si="22">_xlfn.CONCAT(A2167,F2167,J2167,)</f>
        <v>3904126-Q0004Placa de nombreT1</v>
      </c>
      <c r="L2167" s="951"/>
      <c r="M2167" s="955" t="s">
        <v>6554</v>
      </c>
    </row>
    <row r="2168" spans="1:13" ht="15" customHeight="1">
      <c r="A2168" s="957" t="s">
        <v>13898</v>
      </c>
      <c r="B2168" s="958" t="s">
        <v>13899</v>
      </c>
      <c r="C2168" s="959"/>
      <c r="D2168" s="959"/>
      <c r="E2168" s="951" t="s">
        <v>2184</v>
      </c>
      <c r="F2168" s="952" t="s">
        <v>5030</v>
      </c>
      <c r="G2168" s="953" t="s">
        <v>5712</v>
      </c>
      <c r="H2168" s="954">
        <v>3.5877499999999998</v>
      </c>
      <c r="I2168" s="954">
        <f>Tabla1[[#This Row],[PVP (SIN IVA)]]-(Tabla1[[#This Row],[PVP (SIN IVA)]]*0.4)</f>
        <v>2.1526499999999995</v>
      </c>
      <c r="J2168" s="951" t="s">
        <v>6602</v>
      </c>
      <c r="K2168" s="951" t="str">
        <f t="shared" si="22"/>
        <v>3904126-Q0004   Placa de nombreT2</v>
      </c>
      <c r="L2168" s="951"/>
      <c r="M2168" s="955" t="s">
        <v>6554</v>
      </c>
    </row>
    <row r="2169" spans="1:13" ht="15" customHeight="1">
      <c r="A2169" s="957" t="s">
        <v>13900</v>
      </c>
      <c r="B2169" s="958" t="s">
        <v>13901</v>
      </c>
      <c r="C2169" s="959"/>
      <c r="D2169" s="959"/>
      <c r="E2169" s="951" t="s">
        <v>13902</v>
      </c>
      <c r="F2169" s="952" t="s">
        <v>13903</v>
      </c>
      <c r="G2169" s="953" t="s">
        <v>5712</v>
      </c>
      <c r="H2169" s="954">
        <v>0.34924999999999995</v>
      </c>
      <c r="I2169" s="954">
        <f>Tabla1[[#This Row],[PVP (SIN IVA)]]-(Tabla1[[#This Row],[PVP (SIN IVA)]]*0.4)</f>
        <v>0.20954999999999996</v>
      </c>
      <c r="J2169" s="951" t="s">
        <v>6567</v>
      </c>
      <c r="K2169" s="951" t="str">
        <f t="shared" si="22"/>
        <v>3923010-Q0004placa de número VINT1/T2</v>
      </c>
      <c r="L2169" s="951"/>
      <c r="M2169" s="955" t="s">
        <v>6554</v>
      </c>
    </row>
    <row r="2170" spans="1:13" ht="15" customHeight="1">
      <c r="A2170" s="957" t="s">
        <v>13904</v>
      </c>
      <c r="B2170" s="958" t="s">
        <v>13905</v>
      </c>
      <c r="C2170" s="959"/>
      <c r="D2170" s="959"/>
      <c r="E2170" s="951" t="s">
        <v>13906</v>
      </c>
      <c r="F2170" s="952" t="s">
        <v>13907</v>
      </c>
      <c r="G2170" s="953" t="s">
        <v>5712</v>
      </c>
      <c r="H2170" s="954">
        <v>1.27</v>
      </c>
      <c r="I2170" s="954">
        <f>Tabla1[[#This Row],[PVP (SIN IVA)]]-(Tabla1[[#This Row],[PVP (SIN IVA)]]*0.4)</f>
        <v>0.76200000000000001</v>
      </c>
      <c r="J2170" s="951" t="s">
        <v>6602</v>
      </c>
      <c r="K2170" s="951" t="str">
        <f t="shared" si="22"/>
        <v>2801523-Q0001-DYPlaca de parcheo de viga transversal n.° 2 del bastidor traseroT2</v>
      </c>
      <c r="L2170" s="951"/>
      <c r="M2170" s="955" t="s">
        <v>6554</v>
      </c>
    </row>
    <row r="2171" spans="1:13" ht="15" customHeight="1">
      <c r="A2171" s="957" t="s">
        <v>13908</v>
      </c>
      <c r="B2171" s="958" t="s">
        <v>13909</v>
      </c>
      <c r="C2171" s="959"/>
      <c r="D2171" s="959"/>
      <c r="E2171" s="951" t="s">
        <v>13910</v>
      </c>
      <c r="F2171" s="952" t="s">
        <v>13911</v>
      </c>
      <c r="G2171" s="953" t="s">
        <v>5712</v>
      </c>
      <c r="H2171" s="954">
        <v>18.065750000000001</v>
      </c>
      <c r="I2171" s="954">
        <f>Tabla1[[#This Row],[PVP (SIN IVA)]]-(Tabla1[[#This Row],[PVP (SIN IVA)]]*0.4)</f>
        <v>10.839449999999999</v>
      </c>
      <c r="J2171" s="960" t="s">
        <v>6567</v>
      </c>
      <c r="K2171" s="951" t="str">
        <f t="shared" si="22"/>
        <v>2912016-Q0001Placa de presión de ballesta trasera derechaT1/T2</v>
      </c>
      <c r="L2171" s="951"/>
      <c r="M2171" s="955" t="s">
        <v>6554</v>
      </c>
    </row>
    <row r="2172" spans="1:13" ht="15" customHeight="1">
      <c r="A2172" s="957" t="s">
        <v>13912</v>
      </c>
      <c r="B2172" s="958" t="s">
        <v>13913</v>
      </c>
      <c r="C2172" s="959"/>
      <c r="D2172" s="959"/>
      <c r="E2172" s="951" t="s">
        <v>13914</v>
      </c>
      <c r="F2172" s="952" t="s">
        <v>13915</v>
      </c>
      <c r="G2172" s="953" t="s">
        <v>5712</v>
      </c>
      <c r="H2172" s="954">
        <v>18.065750000000001</v>
      </c>
      <c r="I2172" s="954">
        <f>Tabla1[[#This Row],[PVP (SIN IVA)]]-(Tabla1[[#This Row],[PVP (SIN IVA)]]*0.4)</f>
        <v>10.839449999999999</v>
      </c>
      <c r="J2172" s="960" t="s">
        <v>6567</v>
      </c>
      <c r="K2172" s="951" t="str">
        <f t="shared" si="22"/>
        <v>2912015-Q0001Placa de presión de ballesta trasera izquierdaT1/T2</v>
      </c>
      <c r="L2172" s="951"/>
      <c r="M2172" s="955" t="s">
        <v>6554</v>
      </c>
    </row>
    <row r="2173" spans="1:13" ht="15" customHeight="1">
      <c r="A2173" s="957" t="s">
        <v>13916</v>
      </c>
      <c r="B2173" s="958" t="s">
        <v>13917</v>
      </c>
      <c r="C2173" s="959"/>
      <c r="D2173" s="959"/>
      <c r="E2173" s="951" t="s">
        <v>13918</v>
      </c>
      <c r="F2173" s="952" t="s">
        <v>13919</v>
      </c>
      <c r="G2173" s="953" t="s">
        <v>5712</v>
      </c>
      <c r="H2173" s="954">
        <v>1.016</v>
      </c>
      <c r="I2173" s="954">
        <f>Tabla1[[#This Row],[PVP (SIN IVA)]]-(Tabla1[[#This Row],[PVP (SIN IVA)]]*0.4)</f>
        <v>0.60959999999999992</v>
      </c>
      <c r="J2173" s="960" t="s">
        <v>6567</v>
      </c>
      <c r="K2173" s="951" t="str">
        <f t="shared" si="22"/>
        <v>3700020-Q0001Placa de presión de bateríaT1/T2</v>
      </c>
      <c r="L2173" s="951"/>
      <c r="M2173" s="955" t="s">
        <v>6554</v>
      </c>
    </row>
    <row r="2174" spans="1:13" ht="15" customHeight="1">
      <c r="A2174" s="948" t="s">
        <v>13920</v>
      </c>
      <c r="B2174" s="949">
        <v>8435596610043</v>
      </c>
      <c r="C2174" s="950"/>
      <c r="D2174" s="950"/>
      <c r="E2174" s="951" t="s">
        <v>13921</v>
      </c>
      <c r="F2174" s="952" t="s">
        <v>13922</v>
      </c>
      <c r="G2174" s="953" t="s">
        <v>5712</v>
      </c>
      <c r="H2174" s="954">
        <v>209.54999999999998</v>
      </c>
      <c r="I2174" s="954">
        <f>Tabla1[[#This Row],[PVP (SIN IVA)]]-(Tabla1[[#This Row],[PVP (SIN IVA)]]*0.4)</f>
        <v>125.72999999999999</v>
      </c>
      <c r="J2174" s="951" t="s">
        <v>1936</v>
      </c>
      <c r="K2174" s="951" t="s">
        <v>13923</v>
      </c>
      <c r="L2174" s="951" t="s">
        <v>13924</v>
      </c>
      <c r="M2174" s="955" t="s">
        <v>6554</v>
      </c>
    </row>
    <row r="2175" spans="1:13" ht="15" customHeight="1">
      <c r="A2175" s="957" t="s">
        <v>13925</v>
      </c>
      <c r="B2175" s="958" t="s">
        <v>13926</v>
      </c>
      <c r="C2175" s="959"/>
      <c r="D2175" s="959"/>
      <c r="E2175" s="951" t="s">
        <v>13927</v>
      </c>
      <c r="F2175" s="952" t="s">
        <v>13928</v>
      </c>
      <c r="G2175" s="953" t="s">
        <v>5712</v>
      </c>
      <c r="H2175" s="954">
        <v>6.4452499999999997</v>
      </c>
      <c r="I2175" s="954">
        <f>Tabla1[[#This Row],[PVP (SIN IVA)]]-(Tabla1[[#This Row],[PVP (SIN IVA)]]*0.4)</f>
        <v>3.8671499999999996</v>
      </c>
      <c r="J2175" s="951" t="s">
        <v>6602</v>
      </c>
      <c r="K2175" s="951" t="str">
        <f t="shared" ref="K2175:K2211" si="23">_xlfn.CONCAT(A2175,F2175,J2175,)</f>
        <v>5101166-Q0001-DYPlaca de refuerzo de la placa de montaje del amortiguador delantero derechoT2</v>
      </c>
      <c r="L2175" s="951"/>
      <c r="M2175" s="955" t="s">
        <v>6554</v>
      </c>
    </row>
    <row r="2176" spans="1:13" ht="15" customHeight="1">
      <c r="A2176" s="957" t="s">
        <v>13929</v>
      </c>
      <c r="B2176" s="958" t="s">
        <v>13930</v>
      </c>
      <c r="C2176" s="959"/>
      <c r="D2176" s="959"/>
      <c r="E2176" s="951" t="s">
        <v>13931</v>
      </c>
      <c r="F2176" s="952" t="s">
        <v>13932</v>
      </c>
      <c r="G2176" s="953" t="s">
        <v>5712</v>
      </c>
      <c r="H2176" s="954">
        <v>6.4452499999999997</v>
      </c>
      <c r="I2176" s="954">
        <f>Tabla1[[#This Row],[PVP (SIN IVA)]]-(Tabla1[[#This Row],[PVP (SIN IVA)]]*0.4)</f>
        <v>3.8671499999999996</v>
      </c>
      <c r="J2176" s="951" t="s">
        <v>6602</v>
      </c>
      <c r="K2176" s="951" t="str">
        <f t="shared" si="23"/>
        <v>5101155-Q0001-DYPlaca de refuerzo de la placa de montaje del amortiguador delantero izquierdoT2</v>
      </c>
      <c r="L2176" s="951"/>
      <c r="M2176" s="955" t="s">
        <v>6554</v>
      </c>
    </row>
    <row r="2177" spans="1:13" ht="15" customHeight="1">
      <c r="A2177" s="957" t="s">
        <v>13933</v>
      </c>
      <c r="B2177" s="958" t="s">
        <v>13934</v>
      </c>
      <c r="C2177" s="959"/>
      <c r="D2177" s="959"/>
      <c r="E2177" s="951" t="s">
        <v>13935</v>
      </c>
      <c r="F2177" s="952" t="s">
        <v>13936</v>
      </c>
      <c r="G2177" s="953" t="s">
        <v>5712</v>
      </c>
      <c r="H2177" s="954">
        <v>21.780500000000004</v>
      </c>
      <c r="I2177" s="954">
        <f>Tabla1[[#This Row],[PVP (SIN IVA)]]-(Tabla1[[#This Row],[PVP (SIN IVA)]]*0.4)</f>
        <v>13.068300000000002</v>
      </c>
      <c r="J2177" s="951" t="s">
        <v>6602</v>
      </c>
      <c r="K2177" s="951" t="str">
        <f t="shared" si="23"/>
        <v>2801315-Q0001-DYPlaca de refuerzo de sección media para viga longitudinal izquierdaT2</v>
      </c>
      <c r="L2177" s="951"/>
      <c r="M2177" s="955" t="s">
        <v>6554</v>
      </c>
    </row>
    <row r="2178" spans="1:13" ht="15" customHeight="1">
      <c r="A2178" s="957" t="s">
        <v>13937</v>
      </c>
      <c r="B2178" s="958" t="s">
        <v>13938</v>
      </c>
      <c r="C2178" s="959"/>
      <c r="D2178" s="959"/>
      <c r="E2178" s="951" t="s">
        <v>13939</v>
      </c>
      <c r="F2178" s="952" t="s">
        <v>13940</v>
      </c>
      <c r="G2178" s="953" t="s">
        <v>5712</v>
      </c>
      <c r="H2178" s="954">
        <v>24.034750000000003</v>
      </c>
      <c r="I2178" s="954">
        <f>Tabla1[[#This Row],[PVP (SIN IVA)]]-(Tabla1[[#This Row],[PVP (SIN IVA)]]*0.4)</f>
        <v>14.420850000000002</v>
      </c>
      <c r="J2178" s="951" t="s">
        <v>6567</v>
      </c>
      <c r="K2178" s="951" t="str">
        <f t="shared" si="23"/>
        <v>5401092-Q0001-DYPlaca de refuerzo del carril superior de la puerta corredera.T1/T2</v>
      </c>
      <c r="L2178" s="951"/>
      <c r="M2178" s="955" t="s">
        <v>6554</v>
      </c>
    </row>
    <row r="2179" spans="1:13" ht="15" customHeight="1">
      <c r="A2179" s="957" t="s">
        <v>13941</v>
      </c>
      <c r="B2179" s="958" t="s">
        <v>13942</v>
      </c>
      <c r="C2179" s="959"/>
      <c r="D2179" s="959"/>
      <c r="E2179" s="951" t="s">
        <v>13943</v>
      </c>
      <c r="F2179" s="952" t="s">
        <v>13944</v>
      </c>
      <c r="G2179" s="953" t="s">
        <v>5712</v>
      </c>
      <c r="H2179" s="954">
        <v>0.85725000000000007</v>
      </c>
      <c r="I2179" s="954">
        <f>Tabla1[[#This Row],[PVP (SIN IVA)]]-(Tabla1[[#This Row],[PVP (SIN IVA)]]*0.4)</f>
        <v>0.51435000000000008</v>
      </c>
      <c r="J2179" s="951" t="s">
        <v>6602</v>
      </c>
      <c r="K2179" s="951" t="str">
        <f t="shared" si="23"/>
        <v>2801493-Q0001-DYPlaca de refuerzo del perno de instalación del amortiguador traseroT2</v>
      </c>
      <c r="L2179" s="951"/>
      <c r="M2179" s="955" t="s">
        <v>6554</v>
      </c>
    </row>
    <row r="2180" spans="1:13" ht="15" customHeight="1">
      <c r="A2180" s="957" t="s">
        <v>13945</v>
      </c>
      <c r="B2180" s="958" t="s">
        <v>13946</v>
      </c>
      <c r="C2180" s="959"/>
      <c r="D2180" s="959"/>
      <c r="E2180" s="951" t="s">
        <v>13947</v>
      </c>
      <c r="F2180" s="952" t="s">
        <v>13948</v>
      </c>
      <c r="G2180" s="953" t="s">
        <v>5712</v>
      </c>
      <c r="H2180" s="954">
        <v>1.4605000000000001</v>
      </c>
      <c r="I2180" s="954">
        <f>Tabla1[[#This Row],[PVP (SIN IVA)]]-(Tabla1[[#This Row],[PVP (SIN IVA)]]*0.4)</f>
        <v>0.87630000000000008</v>
      </c>
      <c r="J2180" s="951" t="s">
        <v>6602</v>
      </c>
      <c r="K2180" s="951" t="str">
        <f t="shared" si="23"/>
        <v>2801433-Q0001-DYPlaca de refuerzo del soporte de instalación de ballesta de suspensión traseraT2</v>
      </c>
      <c r="L2180" s="951"/>
      <c r="M2180" s="955" t="s">
        <v>6554</v>
      </c>
    </row>
    <row r="2181" spans="1:13" ht="15" customHeight="1">
      <c r="A2181" s="957" t="s">
        <v>13949</v>
      </c>
      <c r="B2181" s="958" t="s">
        <v>13950</v>
      </c>
      <c r="C2181" s="959"/>
      <c r="D2181" s="959"/>
      <c r="E2181" s="951" t="s">
        <v>13951</v>
      </c>
      <c r="F2181" s="952" t="s">
        <v>13952</v>
      </c>
      <c r="G2181" s="953" t="s">
        <v>5712</v>
      </c>
      <c r="H2181" s="954">
        <v>28.956</v>
      </c>
      <c r="I2181" s="954">
        <f>Tabla1[[#This Row],[PVP (SIN IVA)]]-(Tabla1[[#This Row],[PVP (SIN IVA)]]*0.4)</f>
        <v>17.3736</v>
      </c>
      <c r="J2181" s="951" t="s">
        <v>6602</v>
      </c>
      <c r="K2181" s="951" t="str">
        <f t="shared" si="23"/>
        <v>2801317-Q0001-DYPlaca de refuerzo del tramo frontal de viga longitudinalT2</v>
      </c>
      <c r="L2181" s="951"/>
      <c r="M2181" s="955" t="s">
        <v>6554</v>
      </c>
    </row>
    <row r="2182" spans="1:13" ht="15" customHeight="1">
      <c r="A2182" s="957" t="s">
        <v>13953</v>
      </c>
      <c r="B2182" s="958" t="s">
        <v>13954</v>
      </c>
      <c r="C2182" s="959"/>
      <c r="D2182" s="959"/>
      <c r="E2182" s="951" t="s">
        <v>13955</v>
      </c>
      <c r="F2182" s="952" t="s">
        <v>13956</v>
      </c>
      <c r="G2182" s="953" t="s">
        <v>5712</v>
      </c>
      <c r="H2182" s="954">
        <v>4.5720000000000001</v>
      </c>
      <c r="I2182" s="954">
        <f>Tabla1[[#This Row],[PVP (SIN IVA)]]-(Tabla1[[#This Row],[PVP (SIN IVA)]]*0.4)</f>
        <v>2.7431999999999999</v>
      </c>
      <c r="J2182" s="951" t="s">
        <v>6567</v>
      </c>
      <c r="K2182" s="951" t="str">
        <f t="shared" si="23"/>
        <v>5401251-Q0001-DYPlaca de refuerzo inferior del pilar B izquierdoT1/T2</v>
      </c>
      <c r="L2182" s="951"/>
      <c r="M2182" s="955" t="s">
        <v>6554</v>
      </c>
    </row>
    <row r="2183" spans="1:13" ht="15" customHeight="1">
      <c r="A2183" s="957" t="s">
        <v>13957</v>
      </c>
      <c r="B2183" s="958" t="s">
        <v>13958</v>
      </c>
      <c r="C2183" s="959"/>
      <c r="D2183" s="959"/>
      <c r="E2183" s="951" t="s">
        <v>13959</v>
      </c>
      <c r="F2183" s="952" t="s">
        <v>13960</v>
      </c>
      <c r="G2183" s="953" t="s">
        <v>5712</v>
      </c>
      <c r="H2183" s="954">
        <v>2.0955000000000004</v>
      </c>
      <c r="I2183" s="954">
        <f>Tabla1[[#This Row],[PVP (SIN IVA)]]-(Tabla1[[#This Row],[PVP (SIN IVA)]]*0.4)</f>
        <v>1.2573000000000003</v>
      </c>
      <c r="J2183" s="951" t="s">
        <v>6567</v>
      </c>
      <c r="K2183" s="951" t="str">
        <f t="shared" si="23"/>
        <v>5401813-Q0001-DYPlaca de refuerzo inferior del pilar D izquierdoT1/T2</v>
      </c>
      <c r="L2183" s="951"/>
      <c r="M2183" s="955" t="s">
        <v>6554</v>
      </c>
    </row>
    <row r="2184" spans="1:13" ht="15" customHeight="1">
      <c r="A2184" s="957" t="s">
        <v>13961</v>
      </c>
      <c r="B2184" s="958" t="s">
        <v>13962</v>
      </c>
      <c r="C2184" s="959"/>
      <c r="D2184" s="959"/>
      <c r="E2184" s="951" t="s">
        <v>13963</v>
      </c>
      <c r="F2184" s="952" t="s">
        <v>13964</v>
      </c>
      <c r="G2184" s="953" t="s">
        <v>5712</v>
      </c>
      <c r="H2184" s="954">
        <v>8.9217500000000012</v>
      </c>
      <c r="I2184" s="954">
        <f>Tabla1[[#This Row],[PVP (SIN IVA)]]-(Tabla1[[#This Row],[PVP (SIN IVA)]]*0.4)</f>
        <v>5.3530500000000005</v>
      </c>
      <c r="J2184" s="951" t="s">
        <v>6602</v>
      </c>
      <c r="K2184" s="951" t="str">
        <f t="shared" si="23"/>
        <v>2801391-Q0001-DYPlaca de refuerzo inferior para umbral medio de puertaT2</v>
      </c>
      <c r="L2184" s="951"/>
      <c r="M2184" s="955" t="s">
        <v>6554</v>
      </c>
    </row>
    <row r="2185" spans="1:13" ht="15" customHeight="1">
      <c r="A2185" s="957" t="s">
        <v>13965</v>
      </c>
      <c r="B2185" s="958" t="s">
        <v>13966</v>
      </c>
      <c r="C2185" s="959"/>
      <c r="D2185" s="959"/>
      <c r="E2185" s="951" t="s">
        <v>13967</v>
      </c>
      <c r="F2185" s="952" t="s">
        <v>13968</v>
      </c>
      <c r="G2185" s="953" t="s">
        <v>5712</v>
      </c>
      <c r="H2185" s="954">
        <v>8.2550000000000008</v>
      </c>
      <c r="I2185" s="954">
        <f>Tabla1[[#This Row],[PVP (SIN IVA)]]-(Tabla1[[#This Row],[PVP (SIN IVA)]]*0.4)</f>
        <v>4.9530000000000003</v>
      </c>
      <c r="J2185" s="951" t="s">
        <v>6567</v>
      </c>
      <c r="K2185" s="951" t="str">
        <f t="shared" si="23"/>
        <v>6101106-Q0001-DYPlaca de refuerzo izquierda del panel interior traseroT1/T2</v>
      </c>
      <c r="L2185" s="951"/>
      <c r="M2185" s="955" t="s">
        <v>6554</v>
      </c>
    </row>
    <row r="2186" spans="1:13" ht="15" customHeight="1">
      <c r="A2186" s="957" t="s">
        <v>13969</v>
      </c>
      <c r="B2186" s="958" t="s">
        <v>13970</v>
      </c>
      <c r="C2186" s="959"/>
      <c r="D2186" s="959"/>
      <c r="E2186" s="951" t="s">
        <v>13971</v>
      </c>
      <c r="F2186" s="952" t="s">
        <v>13968</v>
      </c>
      <c r="G2186" s="953" t="s">
        <v>5712</v>
      </c>
      <c r="H2186" s="954">
        <v>10.413999999999998</v>
      </c>
      <c r="I2186" s="954">
        <f>Tabla1[[#This Row],[PVP (SIN IVA)]]-(Tabla1[[#This Row],[PVP (SIN IVA)]]*0.4)</f>
        <v>6.2483999999999984</v>
      </c>
      <c r="J2186" s="951" t="s">
        <v>6602</v>
      </c>
      <c r="K2186" s="951" t="str">
        <f t="shared" si="23"/>
        <v>2801553-Q0001-DYPlaca de refuerzo izquierda del panel interior traseroT2</v>
      </c>
      <c r="L2186" s="951"/>
      <c r="M2186" s="955" t="s">
        <v>6554</v>
      </c>
    </row>
    <row r="2187" spans="1:13" ht="15" customHeight="1">
      <c r="A2187" s="957" t="s">
        <v>13972</v>
      </c>
      <c r="B2187" s="958" t="s">
        <v>13973</v>
      </c>
      <c r="C2187" s="959"/>
      <c r="D2187" s="959"/>
      <c r="E2187" s="951" t="s">
        <v>13974</v>
      </c>
      <c r="F2187" s="952" t="s">
        <v>13975</v>
      </c>
      <c r="G2187" s="953" t="s">
        <v>5712</v>
      </c>
      <c r="H2187" s="954">
        <v>15.24</v>
      </c>
      <c r="I2187" s="954">
        <f>Tabla1[[#This Row],[PVP (SIN IVA)]]-(Tabla1[[#This Row],[PVP (SIN IVA)]]*0.4)</f>
        <v>9.1440000000000001</v>
      </c>
      <c r="J2187" s="951" t="s">
        <v>6602</v>
      </c>
      <c r="K2187" s="951" t="str">
        <f t="shared" si="23"/>
        <v>2801057-Q0006-DYPlaca de refuerzo para la sección trasera de la viga longitudinal.T2</v>
      </c>
      <c r="L2187" s="951"/>
      <c r="M2187" s="955" t="s">
        <v>6554</v>
      </c>
    </row>
    <row r="2188" spans="1:13" ht="15" customHeight="1">
      <c r="A2188" s="957" t="s">
        <v>13976</v>
      </c>
      <c r="B2188" s="958" t="s">
        <v>13977</v>
      </c>
      <c r="C2188" s="959"/>
      <c r="D2188" s="959"/>
      <c r="E2188" s="951" t="s">
        <v>13978</v>
      </c>
      <c r="F2188" s="952" t="s">
        <v>13975</v>
      </c>
      <c r="G2188" s="953" t="s">
        <v>5712</v>
      </c>
      <c r="H2188" s="954">
        <v>3.5877499999999998</v>
      </c>
      <c r="I2188" s="954">
        <f>Tabla1[[#This Row],[PVP (SIN IVA)]]-(Tabla1[[#This Row],[PVP (SIN IVA)]]*0.4)</f>
        <v>2.1526499999999995</v>
      </c>
      <c r="J2188" s="951" t="s">
        <v>6602</v>
      </c>
      <c r="K2188" s="951" t="str">
        <f t="shared" si="23"/>
        <v>2801053-Q0001-DYPlaca de refuerzo para la sección trasera de la viga longitudinal.T2</v>
      </c>
      <c r="L2188" s="951"/>
      <c r="M2188" s="955" t="s">
        <v>6554</v>
      </c>
    </row>
    <row r="2189" spans="1:13" ht="15" customHeight="1">
      <c r="A2189" s="957" t="s">
        <v>13979</v>
      </c>
      <c r="B2189" s="958" t="s">
        <v>13980</v>
      </c>
      <c r="C2189" s="959"/>
      <c r="D2189" s="959"/>
      <c r="E2189" s="951" t="s">
        <v>13981</v>
      </c>
      <c r="F2189" s="952" t="s">
        <v>13982</v>
      </c>
      <c r="G2189" s="953" t="s">
        <v>5712</v>
      </c>
      <c r="H2189" s="954">
        <v>21.780500000000004</v>
      </c>
      <c r="I2189" s="954">
        <f>Tabla1[[#This Row],[PVP (SIN IVA)]]-(Tabla1[[#This Row],[PVP (SIN IVA)]]*0.4)</f>
        <v>13.068300000000002</v>
      </c>
      <c r="J2189" s="951" t="s">
        <v>6602</v>
      </c>
      <c r="K2189" s="951" t="str">
        <f t="shared" si="23"/>
        <v>2801316-Q0001-DYPlaca de refuerzo sección media para viga longitudinal derechaT2</v>
      </c>
      <c r="L2189" s="951"/>
      <c r="M2189" s="955" t="s">
        <v>6554</v>
      </c>
    </row>
    <row r="2190" spans="1:13" ht="15" customHeight="1">
      <c r="A2190" s="957" t="s">
        <v>13983</v>
      </c>
      <c r="B2190" s="958" t="s">
        <v>13984</v>
      </c>
      <c r="C2190" s="959"/>
      <c r="D2190" s="959"/>
      <c r="E2190" s="951" t="s">
        <v>13985</v>
      </c>
      <c r="F2190" s="952" t="s">
        <v>13986</v>
      </c>
      <c r="G2190" s="953" t="s">
        <v>5712</v>
      </c>
      <c r="H2190" s="954">
        <v>23.558500000000002</v>
      </c>
      <c r="I2190" s="954">
        <f>Tabla1[[#This Row],[PVP (SIN IVA)]]-(Tabla1[[#This Row],[PVP (SIN IVA)]]*0.4)</f>
        <v>14.135100000000001</v>
      </c>
      <c r="J2190" s="951" t="s">
        <v>6567</v>
      </c>
      <c r="K2190" s="951" t="str">
        <f t="shared" si="23"/>
        <v>5401052-Q0001-DYPlaca de refuerzo superior del pilar C derechoT1/T2</v>
      </c>
      <c r="L2190" s="951"/>
      <c r="M2190" s="955" t="s">
        <v>6554</v>
      </c>
    </row>
    <row r="2191" spans="1:13" ht="15" customHeight="1">
      <c r="A2191" s="957" t="s">
        <v>13987</v>
      </c>
      <c r="B2191" s="958" t="s">
        <v>13988</v>
      </c>
      <c r="C2191" s="959"/>
      <c r="D2191" s="959"/>
      <c r="E2191" s="951" t="s">
        <v>13989</v>
      </c>
      <c r="F2191" s="952" t="s">
        <v>13990</v>
      </c>
      <c r="G2191" s="953" t="s">
        <v>5712</v>
      </c>
      <c r="H2191" s="954">
        <v>35.210749999999997</v>
      </c>
      <c r="I2191" s="954">
        <f>Tabla1[[#This Row],[PVP (SIN IVA)]]-(Tabla1[[#This Row],[PVP (SIN IVA)]]*0.4)</f>
        <v>21.126449999999998</v>
      </c>
      <c r="J2191" s="951" t="s">
        <v>6567</v>
      </c>
      <c r="K2191" s="951" t="str">
        <f t="shared" si="23"/>
        <v>5401051-Q0001-DYPlaca de refuerzo superior del pilar C izquierdoT1/T2</v>
      </c>
      <c r="L2191" s="951"/>
      <c r="M2191" s="955" t="s">
        <v>6554</v>
      </c>
    </row>
    <row r="2192" spans="1:13" ht="15" customHeight="1">
      <c r="A2192" s="957" t="s">
        <v>13991</v>
      </c>
      <c r="B2192" s="958" t="s">
        <v>13992</v>
      </c>
      <c r="C2192" s="959"/>
      <c r="D2192" s="959"/>
      <c r="E2192" s="951" t="s">
        <v>13993</v>
      </c>
      <c r="F2192" s="952" t="s">
        <v>13994</v>
      </c>
      <c r="G2192" s="953" t="s">
        <v>5712</v>
      </c>
      <c r="H2192" s="954">
        <v>3.8734999999999999</v>
      </c>
      <c r="I2192" s="954">
        <f>Tabla1[[#This Row],[PVP (SIN IVA)]]-(Tabla1[[#This Row],[PVP (SIN IVA)]]*0.4)</f>
        <v>2.3240999999999996</v>
      </c>
      <c r="J2192" s="951" t="s">
        <v>6567</v>
      </c>
      <c r="K2192" s="951" t="str">
        <f t="shared" si="23"/>
        <v>5401374-Q0001-DYPlaca de refuerzo superior del pilar D derechoT1/T2</v>
      </c>
      <c r="L2192" s="951"/>
      <c r="M2192" s="955" t="s">
        <v>6554</v>
      </c>
    </row>
    <row r="2193" spans="1:13" ht="15" customHeight="1">
      <c r="A2193" s="957" t="s">
        <v>13995</v>
      </c>
      <c r="B2193" s="958" t="s">
        <v>13996</v>
      </c>
      <c r="C2193" s="959"/>
      <c r="D2193" s="959"/>
      <c r="E2193" s="951" t="s">
        <v>13993</v>
      </c>
      <c r="F2193" s="952" t="s">
        <v>13994</v>
      </c>
      <c r="G2193" s="953" t="s">
        <v>5712</v>
      </c>
      <c r="H2193" s="954">
        <v>34.448749999999997</v>
      </c>
      <c r="I2193" s="954">
        <f>Tabla1[[#This Row],[PVP (SIN IVA)]]-(Tabla1[[#This Row],[PVP (SIN IVA)]]*0.4)</f>
        <v>20.669249999999998</v>
      </c>
      <c r="J2193" s="951" t="s">
        <v>6567</v>
      </c>
      <c r="K2193" s="951" t="str">
        <f t="shared" si="23"/>
        <v>5401372-Q0001-DYPlaca de refuerzo superior del pilar D derechoT1/T2</v>
      </c>
      <c r="L2193" s="951"/>
      <c r="M2193" s="955" t="s">
        <v>6554</v>
      </c>
    </row>
    <row r="2194" spans="1:13" ht="15" customHeight="1">
      <c r="A2194" s="957" t="s">
        <v>13997</v>
      </c>
      <c r="B2194" s="958" t="s">
        <v>13998</v>
      </c>
      <c r="C2194" s="959"/>
      <c r="D2194" s="959"/>
      <c r="E2194" s="951" t="s">
        <v>13999</v>
      </c>
      <c r="F2194" s="952" t="s">
        <v>14000</v>
      </c>
      <c r="G2194" s="953" t="s">
        <v>5712</v>
      </c>
      <c r="H2194" s="954">
        <v>3.8734999999999999</v>
      </c>
      <c r="I2194" s="954">
        <f>Tabla1[[#This Row],[PVP (SIN IVA)]]-(Tabla1[[#This Row],[PVP (SIN IVA)]]*0.4)</f>
        <v>2.3240999999999996</v>
      </c>
      <c r="J2194" s="951" t="s">
        <v>6567</v>
      </c>
      <c r="K2194" s="951" t="str">
        <f t="shared" si="23"/>
        <v>5401373-Q0001-DYPlaca de refuerzo superior del pilar D izquierdoT1/T2</v>
      </c>
      <c r="L2194" s="951"/>
      <c r="M2194" s="955" t="s">
        <v>6554</v>
      </c>
    </row>
    <row r="2195" spans="1:13" ht="15" customHeight="1">
      <c r="A2195" s="957" t="s">
        <v>14001</v>
      </c>
      <c r="B2195" s="958" t="s">
        <v>14002</v>
      </c>
      <c r="C2195" s="959"/>
      <c r="D2195" s="959"/>
      <c r="E2195" s="951" t="s">
        <v>13999</v>
      </c>
      <c r="F2195" s="952" t="s">
        <v>14000</v>
      </c>
      <c r="G2195" s="953" t="s">
        <v>5712</v>
      </c>
      <c r="H2195" s="954">
        <v>34.448749999999997</v>
      </c>
      <c r="I2195" s="954">
        <f>Tabla1[[#This Row],[PVP (SIN IVA)]]-(Tabla1[[#This Row],[PVP (SIN IVA)]]*0.4)</f>
        <v>20.669249999999998</v>
      </c>
      <c r="J2195" s="951" t="s">
        <v>6567</v>
      </c>
      <c r="K2195" s="951" t="str">
        <f t="shared" si="23"/>
        <v>5401371-Q0001-DYPlaca de refuerzo superior del pilar D izquierdoT1/T2</v>
      </c>
      <c r="L2195" s="951"/>
      <c r="M2195" s="955" t="s">
        <v>6554</v>
      </c>
    </row>
    <row r="2196" spans="1:13" ht="15" customHeight="1">
      <c r="A2196" s="957" t="s">
        <v>14003</v>
      </c>
      <c r="B2196" s="958" t="s">
        <v>14004</v>
      </c>
      <c r="C2196" s="959"/>
      <c r="D2196" s="959"/>
      <c r="E2196" s="951" t="s">
        <v>14005</v>
      </c>
      <c r="F2196" s="952" t="s">
        <v>14006</v>
      </c>
      <c r="G2196" s="953" t="s">
        <v>5712</v>
      </c>
      <c r="H2196" s="954">
        <v>5.08</v>
      </c>
      <c r="I2196" s="954">
        <f>Tabla1[[#This Row],[PVP (SIN IVA)]]-(Tabla1[[#This Row],[PVP (SIN IVA)]]*0.4)</f>
        <v>3.048</v>
      </c>
      <c r="J2196" s="951" t="s">
        <v>6629</v>
      </c>
      <c r="K2196" s="951" t="str">
        <f t="shared" si="23"/>
        <v>5401772-Q0001-DYPlaca de refuerzo superior derecha del cinturón de seguridad de la tercera filaT1</v>
      </c>
      <c r="L2196" s="951"/>
      <c r="M2196" s="955" t="s">
        <v>6554</v>
      </c>
    </row>
    <row r="2197" spans="1:13" ht="15" customHeight="1">
      <c r="A2197" s="957" t="s">
        <v>14007</v>
      </c>
      <c r="B2197" s="958" t="s">
        <v>14008</v>
      </c>
      <c r="C2197" s="959"/>
      <c r="D2197" s="959"/>
      <c r="E2197" s="951" t="s">
        <v>14009</v>
      </c>
      <c r="F2197" s="952" t="s">
        <v>14010</v>
      </c>
      <c r="G2197" s="953" t="s">
        <v>5712</v>
      </c>
      <c r="H2197" s="954">
        <v>4.8895</v>
      </c>
      <c r="I2197" s="954">
        <f>Tabla1[[#This Row],[PVP (SIN IVA)]]-(Tabla1[[#This Row],[PVP (SIN IVA)]]*0.4)</f>
        <v>2.9337</v>
      </c>
      <c r="J2197" s="951" t="s">
        <v>6567</v>
      </c>
      <c r="K2197" s="951" t="str">
        <f t="shared" si="23"/>
        <v>5401751-Q0001-DYPlaca de refuerzo superior izquierda del cinturón de seguridad de la segunda filaT1/T2</v>
      </c>
      <c r="L2197" s="951"/>
      <c r="M2197" s="955" t="s">
        <v>6554</v>
      </c>
    </row>
    <row r="2198" spans="1:13" ht="15" customHeight="1">
      <c r="A2198" s="957" t="s">
        <v>14011</v>
      </c>
      <c r="B2198" s="958" t="s">
        <v>14012</v>
      </c>
      <c r="C2198" s="959"/>
      <c r="D2198" s="959"/>
      <c r="E2198" s="951" t="s">
        <v>14013</v>
      </c>
      <c r="F2198" s="952" t="s">
        <v>14014</v>
      </c>
      <c r="G2198" s="953" t="s">
        <v>5712</v>
      </c>
      <c r="H2198" s="954">
        <v>5.08</v>
      </c>
      <c r="I2198" s="954">
        <f>Tabla1[[#This Row],[PVP (SIN IVA)]]-(Tabla1[[#This Row],[PVP (SIN IVA)]]*0.4)</f>
        <v>3.048</v>
      </c>
      <c r="J2198" s="951" t="s">
        <v>6629</v>
      </c>
      <c r="K2198" s="951" t="str">
        <f t="shared" si="23"/>
        <v>5401771-Q0001-DYPlaca de refuerzo superior izquierda del cinturón de seguridad de la tercera filaT1</v>
      </c>
      <c r="L2198" s="951"/>
      <c r="M2198" s="955" t="s">
        <v>6554</v>
      </c>
    </row>
    <row r="2199" spans="1:13" ht="15" customHeight="1">
      <c r="A2199" s="957" t="s">
        <v>14015</v>
      </c>
      <c r="B2199" s="958" t="s">
        <v>14016</v>
      </c>
      <c r="C2199" s="959"/>
      <c r="D2199" s="959"/>
      <c r="E2199" s="951" t="s">
        <v>14017</v>
      </c>
      <c r="F2199" s="952" t="s">
        <v>14018</v>
      </c>
      <c r="G2199" s="953" t="s">
        <v>5712</v>
      </c>
      <c r="H2199" s="954">
        <v>3.3020000000000005</v>
      </c>
      <c r="I2199" s="954">
        <f>Tabla1[[#This Row],[PVP (SIN IVA)]]-(Tabla1[[#This Row],[PVP (SIN IVA)]]*0.4)</f>
        <v>1.9812000000000003</v>
      </c>
      <c r="J2199" s="951" t="s">
        <v>6602</v>
      </c>
      <c r="K2199" s="951" t="str">
        <f t="shared" si="23"/>
        <v>2801453-Q0001-DYPlaca de reparación de la placa de conexión trasera de la sección trasera de la viga longitudinal izquierda y del faldón lateralT2</v>
      </c>
      <c r="L2199" s="951"/>
      <c r="M2199" s="955" t="s">
        <v>6554</v>
      </c>
    </row>
    <row r="2200" spans="1:13" ht="15" customHeight="1">
      <c r="A2200" s="957" t="s">
        <v>14019</v>
      </c>
      <c r="B2200" s="958" t="s">
        <v>14020</v>
      </c>
      <c r="C2200" s="959"/>
      <c r="D2200" s="959"/>
      <c r="E2200" s="951" t="s">
        <v>14021</v>
      </c>
      <c r="F2200" s="952" t="s">
        <v>14022</v>
      </c>
      <c r="G2200" s="953" t="s">
        <v>5712</v>
      </c>
      <c r="H2200" s="954">
        <v>260.15949999999998</v>
      </c>
      <c r="I2200" s="954">
        <f>Tabla1[[#This Row],[PVP (SIN IVA)]]-(Tabla1[[#This Row],[PVP (SIN IVA)]]*0.4)</f>
        <v>156.09569999999997</v>
      </c>
      <c r="J2200" s="951" t="s">
        <v>6629</v>
      </c>
      <c r="K2200" s="951" t="str">
        <f t="shared" si="23"/>
        <v>5401590-Q0004-DYPlaca de soporte de la placa de unión de la sección central de la viga longitudinal izquierda y del umbralT1</v>
      </c>
      <c r="L2200" s="951"/>
      <c r="M2200" s="955" t="s">
        <v>6554</v>
      </c>
    </row>
    <row r="2201" spans="1:13" ht="15" customHeight="1">
      <c r="A2201" s="957" t="s">
        <v>14023</v>
      </c>
      <c r="B2201" s="958" t="s">
        <v>14024</v>
      </c>
      <c r="C2201" s="959"/>
      <c r="D2201" s="959"/>
      <c r="E2201" s="951" t="s">
        <v>14025</v>
      </c>
      <c r="F2201" s="952" t="s">
        <v>14022</v>
      </c>
      <c r="G2201" s="953" t="s">
        <v>5712</v>
      </c>
      <c r="H2201" s="954">
        <v>24.987250000000003</v>
      </c>
      <c r="I2201" s="954">
        <f>Tabla1[[#This Row],[PVP (SIN IVA)]]-(Tabla1[[#This Row],[PVP (SIN IVA)]]*0.4)</f>
        <v>14.992350000000002</v>
      </c>
      <c r="J2201" s="951" t="s">
        <v>6602</v>
      </c>
      <c r="K2201" s="951" t="str">
        <f t="shared" si="23"/>
        <v>2801191-Q0001-DYPlaca de soporte de la placa de unión de la sección central de la viga longitudinal izquierda y del umbralT2</v>
      </c>
      <c r="L2201" s="951"/>
      <c r="M2201" s="955" t="s">
        <v>6554</v>
      </c>
    </row>
    <row r="2202" spans="1:13" ht="15" customHeight="1">
      <c r="A2202" s="957" t="s">
        <v>14026</v>
      </c>
      <c r="B2202" s="958" t="s">
        <v>14027</v>
      </c>
      <c r="C2202" s="959"/>
      <c r="D2202" s="959"/>
      <c r="E2202" s="951" t="s">
        <v>14028</v>
      </c>
      <c r="F2202" s="952" t="s">
        <v>14029</v>
      </c>
      <c r="G2202" s="953" t="s">
        <v>5712</v>
      </c>
      <c r="H2202" s="954">
        <v>3.556</v>
      </c>
      <c r="I2202" s="954">
        <f>Tabla1[[#This Row],[PVP (SIN IVA)]]-(Tabla1[[#This Row],[PVP (SIN IVA)]]*0.4)</f>
        <v>2.1335999999999999</v>
      </c>
      <c r="J2202" s="951" t="s">
        <v>6602</v>
      </c>
      <c r="K2202" s="951" t="str">
        <f t="shared" si="23"/>
        <v>5010933-Q0001-DYPlaca de soporte de la sección central del panel interior del umbral de la puerta izquierdaT2</v>
      </c>
      <c r="L2202" s="951"/>
      <c r="M2202" s="955" t="s">
        <v>6554</v>
      </c>
    </row>
    <row r="2203" spans="1:13" ht="15" customHeight="1">
      <c r="A2203" s="957" t="s">
        <v>14030</v>
      </c>
      <c r="B2203" s="958" t="s">
        <v>14031</v>
      </c>
      <c r="C2203" s="959"/>
      <c r="D2203" s="959"/>
      <c r="E2203" s="951" t="s">
        <v>14032</v>
      </c>
      <c r="F2203" s="952" t="s">
        <v>14033</v>
      </c>
      <c r="G2203" s="953" t="s">
        <v>5712</v>
      </c>
      <c r="H2203" s="954">
        <v>11.080750000000002</v>
      </c>
      <c r="I2203" s="954">
        <f>Tabla1[[#This Row],[PVP (SIN IVA)]]-(Tabla1[[#This Row],[PVP (SIN IVA)]]*0.4)</f>
        <v>6.6484500000000013</v>
      </c>
      <c r="J2203" s="951" t="s">
        <v>6567</v>
      </c>
      <c r="K2203" s="951" t="str">
        <f t="shared" si="23"/>
        <v>5401717-Q0001-DYPlaca de soporte del pilar B izquierdo y del panel exteriorT1/T2</v>
      </c>
      <c r="L2203" s="951"/>
      <c r="M2203" s="955" t="s">
        <v>6554</v>
      </c>
    </row>
    <row r="2204" spans="1:13" ht="15" customHeight="1">
      <c r="A2204" s="957" t="s">
        <v>14034</v>
      </c>
      <c r="B2204" s="958" t="s">
        <v>14035</v>
      </c>
      <c r="C2204" s="959"/>
      <c r="D2204" s="959"/>
      <c r="E2204" s="951" t="s">
        <v>14036</v>
      </c>
      <c r="F2204" s="952" t="s">
        <v>14037</v>
      </c>
      <c r="G2204" s="953" t="s">
        <v>5712</v>
      </c>
      <c r="H2204" s="954">
        <v>5.08</v>
      </c>
      <c r="I2204" s="954">
        <f>Tabla1[[#This Row],[PVP (SIN IVA)]]-(Tabla1[[#This Row],[PVP (SIN IVA)]]*0.4)</f>
        <v>3.048</v>
      </c>
      <c r="J2204" s="951" t="s">
        <v>6567</v>
      </c>
      <c r="K2204" s="951" t="str">
        <f t="shared" si="23"/>
        <v>5401728-Q0001-DYPlaca de soporte del pilar C derecho y del panel exterior 1T1/T2</v>
      </c>
      <c r="L2204" s="951"/>
      <c r="M2204" s="955" t="s">
        <v>6554</v>
      </c>
    </row>
    <row r="2205" spans="1:13" ht="15" customHeight="1">
      <c r="A2205" s="957" t="s">
        <v>14038</v>
      </c>
      <c r="B2205" s="958" t="s">
        <v>14039</v>
      </c>
      <c r="C2205" s="959"/>
      <c r="D2205" s="959"/>
      <c r="E2205" s="951" t="s">
        <v>14040</v>
      </c>
      <c r="F2205" s="952" t="s">
        <v>14041</v>
      </c>
      <c r="G2205" s="953" t="s">
        <v>5712</v>
      </c>
      <c r="H2205" s="954">
        <v>45.910499999999999</v>
      </c>
      <c r="I2205" s="954">
        <f>Tabla1[[#This Row],[PVP (SIN IVA)]]-(Tabla1[[#This Row],[PVP (SIN IVA)]]*0.4)</f>
        <v>27.546299999999999</v>
      </c>
      <c r="J2205" s="951" t="s">
        <v>6602</v>
      </c>
      <c r="K2205" s="951" t="str">
        <f t="shared" si="23"/>
        <v>5401787-Q0006-DYPlaca de soporte del pilar C izquierdo y del panel exterior ⅡT2</v>
      </c>
      <c r="L2205" s="951"/>
      <c r="M2205" s="955" t="s">
        <v>6554</v>
      </c>
    </row>
    <row r="2206" spans="1:13" ht="15" customHeight="1">
      <c r="A2206" s="957" t="s">
        <v>14042</v>
      </c>
      <c r="B2206" s="958" t="s">
        <v>14043</v>
      </c>
      <c r="C2206" s="959"/>
      <c r="D2206" s="959"/>
      <c r="E2206" s="951" t="s">
        <v>14044</v>
      </c>
      <c r="F2206" s="952" t="s">
        <v>14045</v>
      </c>
      <c r="G2206" s="953" t="s">
        <v>5712</v>
      </c>
      <c r="H2206" s="954">
        <v>40.544750000000001</v>
      </c>
      <c r="I2206" s="954">
        <f>Tabla1[[#This Row],[PVP (SIN IVA)]]-(Tabla1[[#This Row],[PVP (SIN IVA)]]*0.4)</f>
        <v>24.32685</v>
      </c>
      <c r="J2206" s="951" t="s">
        <v>6602</v>
      </c>
      <c r="K2206" s="951" t="str">
        <f t="shared" si="23"/>
        <v>2801306-Q0001-DYPlaca de umbral derechaT2</v>
      </c>
      <c r="L2206" s="951"/>
      <c r="M2206" s="955" t="s">
        <v>6554</v>
      </c>
    </row>
    <row r="2207" spans="1:13" ht="15" customHeight="1">
      <c r="A2207" s="957" t="s">
        <v>14046</v>
      </c>
      <c r="B2207" s="958" t="s">
        <v>14047</v>
      </c>
      <c r="C2207" s="959"/>
      <c r="D2207" s="959"/>
      <c r="E2207" s="951" t="s">
        <v>14048</v>
      </c>
      <c r="F2207" s="952" t="s">
        <v>14049</v>
      </c>
      <c r="G2207" s="953" t="s">
        <v>5712</v>
      </c>
      <c r="H2207" s="954">
        <v>41.783000000000001</v>
      </c>
      <c r="I2207" s="954">
        <f>Tabla1[[#This Row],[PVP (SIN IVA)]]-(Tabla1[[#This Row],[PVP (SIN IVA)]]*0.4)</f>
        <v>25.069800000000001</v>
      </c>
      <c r="J2207" s="951" t="s">
        <v>6602</v>
      </c>
      <c r="K2207" s="951" t="str">
        <f t="shared" si="23"/>
        <v>2801305-Q0001-DYPlaca de umbral izquierdaT2</v>
      </c>
      <c r="L2207" s="951"/>
      <c r="M2207" s="955" t="s">
        <v>6554</v>
      </c>
    </row>
    <row r="2208" spans="1:13" ht="15" customHeight="1">
      <c r="A2208" s="957" t="s">
        <v>14050</v>
      </c>
      <c r="B2208" s="958" t="s">
        <v>14051</v>
      </c>
      <c r="C2208" s="959"/>
      <c r="D2208" s="959"/>
      <c r="E2208" s="951" t="s">
        <v>14052</v>
      </c>
      <c r="F2208" s="952" t="s">
        <v>14053</v>
      </c>
      <c r="G2208" s="953" t="s">
        <v>5712</v>
      </c>
      <c r="H2208" s="954">
        <v>4.8260000000000005</v>
      </c>
      <c r="I2208" s="954">
        <f>Tabla1[[#This Row],[PVP (SIN IVA)]]-(Tabla1[[#This Row],[PVP (SIN IVA)]]*0.4)</f>
        <v>2.8956</v>
      </c>
      <c r="J2208" s="951" t="s">
        <v>6567</v>
      </c>
      <c r="K2208" s="951" t="str">
        <f t="shared" si="23"/>
        <v>5101027Z1-Q0006-DYPlaca de unión entre viga longitudinal delantera derecha y sueloT1/T2</v>
      </c>
      <c r="L2208" s="951"/>
      <c r="M2208" s="955" t="s">
        <v>6554</v>
      </c>
    </row>
    <row r="2209" spans="1:13" ht="15" customHeight="1">
      <c r="A2209" s="957" t="s">
        <v>14054</v>
      </c>
      <c r="B2209" s="958" t="s">
        <v>14055</v>
      </c>
      <c r="C2209" s="959"/>
      <c r="D2209" s="959"/>
      <c r="E2209" s="951" t="s">
        <v>14056</v>
      </c>
      <c r="F2209" s="952" t="s">
        <v>14053</v>
      </c>
      <c r="G2209" s="953" t="s">
        <v>5712</v>
      </c>
      <c r="H2209" s="954">
        <v>24.891999999999999</v>
      </c>
      <c r="I2209" s="954">
        <f>Tabla1[[#This Row],[PVP (SIN IVA)]]-(Tabla1[[#This Row],[PVP (SIN IVA)]]*0.4)</f>
        <v>14.935199999999998</v>
      </c>
      <c r="J2209" s="951" t="s">
        <v>6602</v>
      </c>
      <c r="K2209" s="951" t="str">
        <f t="shared" si="23"/>
        <v>2801192-Q0001-DYPlaca de unión entre viga longitudinal delantera derecha y sueloT2</v>
      </c>
      <c r="L2209" s="951"/>
      <c r="M2209" s="955" t="s">
        <v>6554</v>
      </c>
    </row>
    <row r="2210" spans="1:13" ht="15" customHeight="1">
      <c r="A2210" s="957" t="s">
        <v>14057</v>
      </c>
      <c r="B2210" s="958" t="s">
        <v>14058</v>
      </c>
      <c r="C2210" s="959"/>
      <c r="D2210" s="959"/>
      <c r="E2210" s="951" t="s">
        <v>14059</v>
      </c>
      <c r="F2210" s="952" t="s">
        <v>14060</v>
      </c>
      <c r="G2210" s="953" t="s">
        <v>5712</v>
      </c>
      <c r="H2210" s="954">
        <v>43.529250000000005</v>
      </c>
      <c r="I2210" s="954">
        <f>Tabla1[[#This Row],[PVP (SIN IVA)]]-(Tabla1[[#This Row],[PVP (SIN IVA)]]*0.4)</f>
        <v>26.117550000000001</v>
      </c>
      <c r="J2210" s="951" t="s">
        <v>6567</v>
      </c>
      <c r="K2210" s="951" t="str">
        <f t="shared" si="23"/>
        <v>5701411-Q0001-DYPlaca de unión entre viga longitudinal delantera izquierda y sueloT1/T2</v>
      </c>
      <c r="L2210" s="951"/>
      <c r="M2210" s="955" t="s">
        <v>6554</v>
      </c>
    </row>
    <row r="2211" spans="1:13" ht="15" customHeight="1">
      <c r="A2211" s="957" t="s">
        <v>14061</v>
      </c>
      <c r="B2211" s="958" t="s">
        <v>14062</v>
      </c>
      <c r="C2211" s="959"/>
      <c r="D2211" s="959"/>
      <c r="E2211" s="951" t="s">
        <v>14063</v>
      </c>
      <c r="F2211" s="952" t="s">
        <v>14060</v>
      </c>
      <c r="G2211" s="953" t="s">
        <v>5712</v>
      </c>
      <c r="H2211" s="954">
        <v>44.957999999999998</v>
      </c>
      <c r="I2211" s="954">
        <f>Tabla1[[#This Row],[PVP (SIN IVA)]]-(Tabla1[[#This Row],[PVP (SIN IVA)]]*0.4)</f>
        <v>26.974799999999998</v>
      </c>
      <c r="J2211" s="951" t="s">
        <v>6602</v>
      </c>
      <c r="K2211" s="951" t="str">
        <f t="shared" si="23"/>
        <v>2801110-Q0001A-DYPlaca de unión entre viga longitudinal delantera izquierda y sueloT2</v>
      </c>
      <c r="L2211" s="951"/>
      <c r="M2211" s="955" t="s">
        <v>6554</v>
      </c>
    </row>
    <row r="2212" spans="1:13" ht="15" customHeight="1">
      <c r="A2212" s="948" t="s">
        <v>2185</v>
      </c>
      <c r="B2212" s="949">
        <v>8435596606510</v>
      </c>
      <c r="C2212" s="950"/>
      <c r="D2212" s="950"/>
      <c r="E2212" s="951" t="s">
        <v>2184</v>
      </c>
      <c r="F2212" s="952" t="s">
        <v>4356</v>
      </c>
      <c r="G2212" s="953" t="s">
        <v>5712</v>
      </c>
      <c r="H2212" s="954">
        <v>1.9278310274537003</v>
      </c>
      <c r="I2212" s="954">
        <f>Tabla1[[#This Row],[PVP (SIN IVA)]]-(Tabla1[[#This Row],[PVP (SIN IVA)]]*0.4)</f>
        <v>1.1566986164722202</v>
      </c>
      <c r="J2212" s="951" t="s">
        <v>6589</v>
      </c>
      <c r="K2212" s="951" t="s">
        <v>14064</v>
      </c>
      <c r="L2212" s="951" t="s">
        <v>14065</v>
      </c>
      <c r="M2212" s="955" t="s">
        <v>6554</v>
      </c>
    </row>
    <row r="2213" spans="1:13" ht="15" customHeight="1">
      <c r="A2213" s="961" t="s">
        <v>14066</v>
      </c>
      <c r="B2213" s="949"/>
      <c r="C2213" s="953"/>
      <c r="D2213" s="962"/>
      <c r="E2213" s="951"/>
      <c r="F2213" s="952" t="s">
        <v>14067</v>
      </c>
      <c r="G2213" s="953" t="s">
        <v>5712</v>
      </c>
      <c r="H2213" s="954">
        <v>5.08</v>
      </c>
      <c r="I2213" s="954">
        <f>Tabla1[[#This Row],[PVP (SIN IVA)]]-(Tabla1[[#This Row],[PVP (SIN IVA)]]*0.4)</f>
        <v>3.048</v>
      </c>
      <c r="J2213" s="951" t="s">
        <v>6666</v>
      </c>
      <c r="K2213" s="951" t="str">
        <f>CONCATENATE(Precios!$A1932,Precios!$F1932,Precios!$J1932)</f>
        <v>46000-TBG-A000-M1Paquete CBSVS1</v>
      </c>
      <c r="L2213" s="951"/>
      <c r="M2213" s="955" t="s">
        <v>6554</v>
      </c>
    </row>
    <row r="2214" spans="1:13" ht="15" customHeight="1">
      <c r="A2214" s="957" t="s">
        <v>14068</v>
      </c>
      <c r="B2214" s="958" t="s">
        <v>14069</v>
      </c>
      <c r="C2214" s="959"/>
      <c r="D2214" s="959"/>
      <c r="E2214" s="951" t="s">
        <v>14070</v>
      </c>
      <c r="F2214" s="952" t="s">
        <v>14071</v>
      </c>
      <c r="G2214" s="953" t="s">
        <v>5712</v>
      </c>
      <c r="H2214" s="954">
        <v>82.994500000000002</v>
      </c>
      <c r="I2214" s="954">
        <f>Tabla1[[#This Row],[PVP (SIN IVA)]]-(Tabla1[[#This Row],[PVP (SIN IVA)]]*0.4)</f>
        <v>49.796700000000001</v>
      </c>
      <c r="J2214" s="960" t="s">
        <v>6629</v>
      </c>
      <c r="K2214" s="951" t="str">
        <f>_xlfn.CONCAT(A2214,F2214,J2214,)</f>
        <v>5102111A1-Q0001Placa frontal de aluminio a cuadrosT1</v>
      </c>
      <c r="L2214" s="951"/>
      <c r="M2214" s="955" t="s">
        <v>6554</v>
      </c>
    </row>
    <row r="2215" spans="1:13" ht="15" customHeight="1">
      <c r="A2215" s="948" t="s">
        <v>2499</v>
      </c>
      <c r="B2215" s="949">
        <v>8435596608095</v>
      </c>
      <c r="C2215" s="950"/>
      <c r="D2215" s="950"/>
      <c r="E2215" s="951" t="s">
        <v>4816</v>
      </c>
      <c r="F2215" s="952" t="s">
        <v>14072</v>
      </c>
      <c r="G2215" s="953" t="s">
        <v>5712</v>
      </c>
      <c r="H2215" s="954">
        <v>51.689969423602484</v>
      </c>
      <c r="I2215" s="954">
        <f>Tabla1[[#This Row],[PVP (SIN IVA)]]-(Tabla1[[#This Row],[PVP (SIN IVA)]]*0.4)</f>
        <v>31.013981654161491</v>
      </c>
      <c r="J2215" s="951" t="s">
        <v>6560</v>
      </c>
      <c r="K2215" s="951" t="s">
        <v>14073</v>
      </c>
      <c r="L2215" s="951" t="s">
        <v>14074</v>
      </c>
      <c r="M2215" s="955" t="s">
        <v>6554</v>
      </c>
    </row>
    <row r="2216" spans="1:13" ht="15" customHeight="1">
      <c r="A2216" s="961">
        <v>10070</v>
      </c>
      <c r="B2216" s="949"/>
      <c r="C2216" s="962"/>
      <c r="D2216" s="962"/>
      <c r="E2216" s="951"/>
      <c r="F2216" s="952" t="s">
        <v>14075</v>
      </c>
      <c r="G2216" s="953" t="s">
        <v>5712</v>
      </c>
      <c r="H2216" s="954">
        <v>112.29974999999999</v>
      </c>
      <c r="I2216" s="954">
        <f>Tabla1[[#This Row],[PVP (SIN IVA)]]-(Tabla1[[#This Row],[PVP (SIN IVA)]]*0.4)</f>
        <v>67.37984999999999</v>
      </c>
      <c r="J2216" s="951" t="s">
        <v>6666</v>
      </c>
      <c r="K2216" s="951" t="str">
        <f>CONCATENATE(Precios!$A2088,Precios!$F2088,Precios!$J2088)</f>
        <v>1099090199020030Pieza de gomaMouse</v>
      </c>
      <c r="L2216" s="951"/>
      <c r="M2216" s="955" t="s">
        <v>6554</v>
      </c>
    </row>
    <row r="2217" spans="1:13" ht="15" customHeight="1">
      <c r="A2217" s="948" t="s">
        <v>4554</v>
      </c>
      <c r="B2217" s="949">
        <v>8435596609689</v>
      </c>
      <c r="C2217" s="950"/>
      <c r="D2217" s="950"/>
      <c r="E2217" s="951" t="s">
        <v>14076</v>
      </c>
      <c r="F2217" s="952" t="s">
        <v>14077</v>
      </c>
      <c r="G2217" s="953" t="s">
        <v>5712</v>
      </c>
      <c r="H2217" s="954">
        <v>292.32101055366002</v>
      </c>
      <c r="I2217" s="954">
        <f>Tabla1[[#This Row],[PVP (SIN IVA)]]-(Tabla1[[#This Row],[PVP (SIN IVA)]]*0.4)</f>
        <v>175.39260633219601</v>
      </c>
      <c r="J2217" s="951" t="s">
        <v>1936</v>
      </c>
      <c r="K2217" s="951" t="s">
        <v>14078</v>
      </c>
      <c r="L2217" s="951" t="s">
        <v>14079</v>
      </c>
      <c r="M2217" s="955" t="s">
        <v>6554</v>
      </c>
    </row>
    <row r="2218" spans="1:13" ht="15" customHeight="1">
      <c r="A2218" s="957" t="s">
        <v>14080</v>
      </c>
      <c r="B2218" s="958" t="s">
        <v>14081</v>
      </c>
      <c r="C2218" s="959"/>
      <c r="D2218" s="959"/>
      <c r="E2218" s="951" t="s">
        <v>14082</v>
      </c>
      <c r="F2218" s="952" t="s">
        <v>14083</v>
      </c>
      <c r="G2218" s="953" t="s">
        <v>5712</v>
      </c>
      <c r="H2218" s="954">
        <v>118.3005</v>
      </c>
      <c r="I2218" s="954">
        <f>Tabla1[[#This Row],[PVP (SIN IVA)]]-(Tabla1[[#This Row],[PVP (SIN IVA)]]*0.4)</f>
        <v>70.9803</v>
      </c>
      <c r="J2218" s="960" t="s">
        <v>6629</v>
      </c>
      <c r="K2218" s="951" t="str">
        <f>_xlfn.CONCAT(A2218,F2218,J2218,)</f>
        <v>5102112A1-Q0001Placa trasera de aluminio a cuadrosT1</v>
      </c>
      <c r="L2218" s="951"/>
      <c r="M2218" s="955" t="s">
        <v>6554</v>
      </c>
    </row>
    <row r="2219" spans="1:13" ht="15" customHeight="1">
      <c r="A2219" s="948" t="s">
        <v>2583</v>
      </c>
      <c r="B2219" s="949">
        <v>8435596605629</v>
      </c>
      <c r="C2219" s="950"/>
      <c r="D2219" s="950"/>
      <c r="E2219" s="951" t="s">
        <v>2582</v>
      </c>
      <c r="F2219" s="952" t="s">
        <v>14084</v>
      </c>
      <c r="G2219" s="953" t="s">
        <v>5712</v>
      </c>
      <c r="H2219" s="954">
        <v>10.249634962628846</v>
      </c>
      <c r="I2219" s="954">
        <f>Tabla1[[#This Row],[PVP (SIN IVA)]]-(Tabla1[[#This Row],[PVP (SIN IVA)]]*0.4)</f>
        <v>6.1497809775773078</v>
      </c>
      <c r="J2219" s="951" t="s">
        <v>6589</v>
      </c>
      <c r="K2219" s="951" t="s">
        <v>14085</v>
      </c>
      <c r="L2219" s="951" t="s">
        <v>14086</v>
      </c>
      <c r="M2219" s="955" t="s">
        <v>6554</v>
      </c>
    </row>
    <row r="2220" spans="1:13" ht="15" customHeight="1">
      <c r="A2220" s="948" t="s">
        <v>3329</v>
      </c>
      <c r="B2220" s="949">
        <v>8435596625023</v>
      </c>
      <c r="C2220" s="950" t="s">
        <v>3329</v>
      </c>
      <c r="D2220" s="950"/>
      <c r="E2220" s="951" t="e">
        <v>#NAME?</v>
      </c>
      <c r="F2220" s="952" t="s">
        <v>14087</v>
      </c>
      <c r="G2220" s="953" t="s">
        <v>5712</v>
      </c>
      <c r="H2220" s="954">
        <v>0.36255396195515255</v>
      </c>
      <c r="I2220" s="954">
        <f>Tabla1[[#This Row],[PVP (SIN IVA)]]-(Tabla1[[#This Row],[PVP (SIN IVA)]]*0.4)</f>
        <v>0.21753237717309151</v>
      </c>
      <c r="J2220" s="951" t="s">
        <v>1938</v>
      </c>
      <c r="K2220" s="951" t="s">
        <v>14088</v>
      </c>
      <c r="L2220" s="951" t="e">
        <v>#NAME?</v>
      </c>
      <c r="M2220" s="955" t="s">
        <v>6554</v>
      </c>
    </row>
    <row r="2221" spans="1:13" ht="15" customHeight="1">
      <c r="A2221" s="948" t="s">
        <v>2685</v>
      </c>
      <c r="B2221" s="949">
        <v>8435596604028</v>
      </c>
      <c r="C2221" s="950"/>
      <c r="D2221" s="950"/>
      <c r="E2221" s="951" t="s">
        <v>2684</v>
      </c>
      <c r="F2221" s="952" t="s">
        <v>14089</v>
      </c>
      <c r="G2221" s="953" t="s">
        <v>5712</v>
      </c>
      <c r="H2221" s="954">
        <v>4.4753220280175263</v>
      </c>
      <c r="I2221" s="954">
        <f>Tabla1[[#This Row],[PVP (SIN IVA)]]-(Tabla1[[#This Row],[PVP (SIN IVA)]]*0.4)</f>
        <v>2.6851932168105157</v>
      </c>
      <c r="J2221" s="951" t="s">
        <v>6589</v>
      </c>
      <c r="K2221" s="951" t="s">
        <v>14090</v>
      </c>
      <c r="L2221" s="951" t="s">
        <v>14091</v>
      </c>
      <c r="M2221" s="955" t="s">
        <v>6554</v>
      </c>
    </row>
    <row r="2222" spans="1:13" ht="15" customHeight="1">
      <c r="A2222" s="961" t="s">
        <v>14092</v>
      </c>
      <c r="B2222" s="949"/>
      <c r="C2222" s="953"/>
      <c r="D2222" s="962"/>
      <c r="E2222" s="951"/>
      <c r="F2222" s="952" t="s">
        <v>14093</v>
      </c>
      <c r="G2222" s="953" t="s">
        <v>5712</v>
      </c>
      <c r="H2222" s="954">
        <v>153.8605</v>
      </c>
      <c r="I2222" s="954">
        <f>Tabla1[[#This Row],[PVP (SIN IVA)]]-(Tabla1[[#This Row],[PVP (SIN IVA)]]*0.4)</f>
        <v>92.316299999999998</v>
      </c>
      <c r="J2222" s="951" t="s">
        <v>6666</v>
      </c>
      <c r="K2222" s="951" t="str">
        <f>CONCATENATE(Precios!$A1986,Precios!$F1986,Precios!$J1986)</f>
        <v>10328PATIN IGUS DIDTSEezonE3</v>
      </c>
      <c r="L2222" s="951"/>
      <c r="M2222" s="955" t="s">
        <v>6554</v>
      </c>
    </row>
    <row r="2223" spans="1:13" ht="15" customHeight="1">
      <c r="A2223" s="957" t="s">
        <v>14094</v>
      </c>
      <c r="B2223" s="958" t="s">
        <v>14095</v>
      </c>
      <c r="C2223" s="959"/>
      <c r="D2223" s="959"/>
      <c r="E2223" s="951" t="s">
        <v>14096</v>
      </c>
      <c r="F2223" s="952" t="s">
        <v>14097</v>
      </c>
      <c r="G2223" s="953" t="s">
        <v>5712</v>
      </c>
      <c r="H2223" s="954">
        <v>68.53428000000001</v>
      </c>
      <c r="I2223" s="954">
        <f>Tabla1[[#This Row],[PVP (SIN IVA)]]-(Tabla1[[#This Row],[PVP (SIN IVA)]]*0.4)</f>
        <v>41.120568000000006</v>
      </c>
      <c r="J2223" s="960" t="s">
        <v>6567</v>
      </c>
      <c r="K2223" s="951" t="str">
        <f>_xlfn.CONCAT(A2223,F2223,J2223,)</f>
        <v>1703100A1-Q0006Pomo de cambio de marchasT1/T2</v>
      </c>
      <c r="L2223" s="951"/>
      <c r="M2223" s="955" t="s">
        <v>6554</v>
      </c>
    </row>
    <row r="2224" spans="1:13" ht="15" customHeight="1">
      <c r="A2224" s="948" t="s">
        <v>14098</v>
      </c>
      <c r="B2224" s="949">
        <v>8435596624408</v>
      </c>
      <c r="C2224" s="950" t="s">
        <v>3403</v>
      </c>
      <c r="D2224" s="950"/>
      <c r="E2224" s="951" t="e">
        <v>#NAME?</v>
      </c>
      <c r="F2224" s="952" t="s">
        <v>14099</v>
      </c>
      <c r="G2224" s="953" t="s">
        <v>5712</v>
      </c>
      <c r="H2224" s="954">
        <v>21.272500000000001</v>
      </c>
      <c r="I2224" s="954">
        <f>Tabla1[[#This Row],[PVP (SIN IVA)]]-(Tabla1[[#This Row],[PVP (SIN IVA)]]*0.4)</f>
        <v>12.763500000000001</v>
      </c>
      <c r="J2224" s="951" t="s">
        <v>1938</v>
      </c>
      <c r="K2224" s="951" t="s">
        <v>14100</v>
      </c>
      <c r="L2224" s="951" t="e">
        <v>#NAME?</v>
      </c>
      <c r="M2224" s="955" t="s">
        <v>6554</v>
      </c>
    </row>
    <row r="2225" spans="1:13" ht="15" customHeight="1">
      <c r="A2225" s="961" t="s">
        <v>14101</v>
      </c>
      <c r="B2225" s="949"/>
      <c r="C2225" s="953"/>
      <c r="D2225" s="962"/>
      <c r="E2225" s="951"/>
      <c r="F2225" s="952" t="s">
        <v>14102</v>
      </c>
      <c r="G2225" s="953" t="s">
        <v>6645</v>
      </c>
      <c r="H2225" s="954">
        <v>30.733999999999998</v>
      </c>
      <c r="I2225" s="954">
        <f>Tabla1[[#This Row],[PVP (SIN IVA)]]-(Tabla1[[#This Row],[PVP (SIN IVA)]]*0.4)</f>
        <v>18.440399999999997</v>
      </c>
      <c r="J2225" s="951" t="s">
        <v>6666</v>
      </c>
      <c r="K2225" s="951" t="str">
        <f>CONCATENATE(Precios!$A1966,Precios!$F1966,Precios!$J1966)</f>
        <v>1001050104050120PasadorMouse</v>
      </c>
      <c r="L2225" s="951"/>
      <c r="M2225" s="955" t="s">
        <v>6554</v>
      </c>
    </row>
    <row r="2226" spans="1:13" ht="15" customHeight="1">
      <c r="A2226" s="948" t="s">
        <v>14103</v>
      </c>
      <c r="B2226" s="949">
        <v>8435596613631</v>
      </c>
      <c r="C2226" s="950"/>
      <c r="D2226" s="950"/>
      <c r="E2226" s="951" t="s">
        <v>14104</v>
      </c>
      <c r="F2226" s="952" t="s">
        <v>14105</v>
      </c>
      <c r="G2226" s="953" t="s">
        <v>5713</v>
      </c>
      <c r="H2226" s="954">
        <v>7.62</v>
      </c>
      <c r="I2226" s="954">
        <f>Tabla1[[#This Row],[PVP (SIN IVA)]]-(Tabla1[[#This Row],[PVP (SIN IVA)]]*0.4)</f>
        <v>4.5720000000000001</v>
      </c>
      <c r="J2226" s="951" t="s">
        <v>1936</v>
      </c>
      <c r="K2226" s="951" t="s">
        <v>14106</v>
      </c>
      <c r="L2226" s="951" t="s">
        <v>14107</v>
      </c>
      <c r="M2226" s="955" t="s">
        <v>6554</v>
      </c>
    </row>
    <row r="2227" spans="1:13" ht="15" customHeight="1">
      <c r="A2227" s="948" t="s">
        <v>14108</v>
      </c>
      <c r="B2227" s="949">
        <v>8435596610753</v>
      </c>
      <c r="C2227" s="950"/>
      <c r="D2227" s="950"/>
      <c r="E2227" s="951" t="s">
        <v>14109</v>
      </c>
      <c r="F2227" s="952" t="s">
        <v>14110</v>
      </c>
      <c r="G2227" s="953" t="s">
        <v>6645</v>
      </c>
      <c r="H2227" s="954">
        <v>95.25</v>
      </c>
      <c r="I2227" s="954">
        <f>Tabla1[[#This Row],[PVP (SIN IVA)]]-(Tabla1[[#This Row],[PVP (SIN IVA)]]*0.4)</f>
        <v>57.15</v>
      </c>
      <c r="J2227" s="951" t="s">
        <v>1936</v>
      </c>
      <c r="K2227" s="951" t="s">
        <v>14111</v>
      </c>
      <c r="L2227" s="951" t="s">
        <v>14112</v>
      </c>
      <c r="M2227" s="955" t="s">
        <v>6554</v>
      </c>
    </row>
    <row r="2228" spans="1:13" ht="15" customHeight="1">
      <c r="A2228" s="948" t="s">
        <v>4530</v>
      </c>
      <c r="B2228" s="949">
        <v>8435596613846</v>
      </c>
      <c r="C2228" s="950"/>
      <c r="D2228" s="950"/>
      <c r="E2228" s="951" t="s">
        <v>14113</v>
      </c>
      <c r="F2228" s="952" t="s">
        <v>14114</v>
      </c>
      <c r="G2228" s="953" t="s">
        <v>6645</v>
      </c>
      <c r="H2228" s="954">
        <v>7.9756767129847521</v>
      </c>
      <c r="I2228" s="954">
        <f>Tabla1[[#This Row],[PVP (SIN IVA)]]-(Tabla1[[#This Row],[PVP (SIN IVA)]]*0.4)</f>
        <v>4.7854060277908506</v>
      </c>
      <c r="J2228" s="951" t="s">
        <v>1936</v>
      </c>
      <c r="K2228" s="951" t="s">
        <v>14115</v>
      </c>
      <c r="L2228" s="951" t="s">
        <v>14116</v>
      </c>
      <c r="M2228" s="955" t="s">
        <v>6554</v>
      </c>
    </row>
    <row r="2229" spans="1:13" ht="15" customHeight="1">
      <c r="A2229" s="948" t="s">
        <v>2396</v>
      </c>
      <c r="B2229" s="949">
        <v>8435596605353</v>
      </c>
      <c r="C2229" s="950"/>
      <c r="D2229" s="950"/>
      <c r="E2229" s="951" t="s">
        <v>2395</v>
      </c>
      <c r="F2229" s="952" t="s">
        <v>4210</v>
      </c>
      <c r="G2229" s="953" t="s">
        <v>5712</v>
      </c>
      <c r="H2229" s="954">
        <v>48.243971462029023</v>
      </c>
      <c r="I2229" s="954">
        <f>Tabla1[[#This Row],[PVP (SIN IVA)]]-(Tabla1[[#This Row],[PVP (SIN IVA)]]*0.4)</f>
        <v>28.946382877217413</v>
      </c>
      <c r="J2229" s="951" t="s">
        <v>6589</v>
      </c>
      <c r="K2229" s="951" t="s">
        <v>14117</v>
      </c>
      <c r="L2229" s="951" t="s">
        <v>14118</v>
      </c>
      <c r="M2229" s="955" t="s">
        <v>6554</v>
      </c>
    </row>
    <row r="2230" spans="1:13" ht="15" customHeight="1">
      <c r="A2230" s="948" t="s">
        <v>4640</v>
      </c>
      <c r="B2230" s="949">
        <v>8435596625696</v>
      </c>
      <c r="C2230" s="950"/>
      <c r="D2230" s="950"/>
      <c r="E2230" s="951" t="s">
        <v>10132</v>
      </c>
      <c r="F2230" s="952" t="s">
        <v>14119</v>
      </c>
      <c r="G2230" s="953" t="s">
        <v>5712</v>
      </c>
      <c r="H2230" s="954">
        <v>0</v>
      </c>
      <c r="I2230" s="954">
        <f>Tabla1[[#This Row],[PVP (SIN IVA)]]-(Tabla1[[#This Row],[PVP (SIN IVA)]]*0.4)</f>
        <v>0</v>
      </c>
      <c r="J2230" s="951" t="s">
        <v>1936</v>
      </c>
      <c r="K2230" s="951" t="s">
        <v>14120</v>
      </c>
      <c r="L2230" s="951" t="s">
        <v>14121</v>
      </c>
      <c r="M2230" s="955" t="s">
        <v>6554</v>
      </c>
    </row>
    <row r="2231" spans="1:13" ht="15" customHeight="1">
      <c r="A2231" s="961">
        <v>10479</v>
      </c>
      <c r="B2231" s="949"/>
      <c r="C2231" s="962"/>
      <c r="D2231" s="962"/>
      <c r="E2231" s="951"/>
      <c r="F2231" s="952" t="s">
        <v>14122</v>
      </c>
      <c r="G2231" s="953" t="s">
        <v>5712</v>
      </c>
      <c r="H2231" s="954">
        <v>45.497750000000003</v>
      </c>
      <c r="I2231" s="954">
        <f>Tabla1[[#This Row],[PVP (SIN IVA)]]-(Tabla1[[#This Row],[PVP (SIN IVA)]]*0.4)</f>
        <v>27.298650000000002</v>
      </c>
      <c r="J2231" s="951" t="s">
        <v>6666</v>
      </c>
      <c r="K2231" s="951" t="str">
        <f>CONCATENATE(Precios!$A2070,Precios!$F2070,Precios!$J2070)</f>
        <v>1001050104010320Pernos hexagonalesMouse</v>
      </c>
      <c r="L2231" s="951"/>
      <c r="M2231" s="955" t="s">
        <v>6554</v>
      </c>
    </row>
    <row r="2232" spans="1:13" ht="15" customHeight="1">
      <c r="A2232" s="948" t="s">
        <v>3160</v>
      </c>
      <c r="B2232" s="949">
        <v>8435596629069</v>
      </c>
      <c r="C2232" s="950"/>
      <c r="D2232" s="950"/>
      <c r="E2232" s="951" t="s">
        <v>3161</v>
      </c>
      <c r="F2232" s="952" t="s">
        <v>14123</v>
      </c>
      <c r="G2232" s="953" t="s">
        <v>6645</v>
      </c>
      <c r="H2232" s="954">
        <v>13.255165028974556</v>
      </c>
      <c r="I2232" s="954">
        <f>Tabla1[[#This Row],[PVP (SIN IVA)]]-(Tabla1[[#This Row],[PVP (SIN IVA)]]*0.4)</f>
        <v>7.9530990173847336</v>
      </c>
      <c r="J2232" s="951" t="s">
        <v>1938</v>
      </c>
      <c r="K2232" s="951" t="s">
        <v>14124</v>
      </c>
      <c r="L2232" s="951" t="s">
        <v>14125</v>
      </c>
      <c r="M2232" s="955" t="s">
        <v>6554</v>
      </c>
    </row>
    <row r="2233" spans="1:13" ht="15" customHeight="1">
      <c r="A2233" s="948" t="s">
        <v>4522</v>
      </c>
      <c r="B2233" s="949">
        <v>8435596613006</v>
      </c>
      <c r="C2233" s="950"/>
      <c r="D2233" s="950"/>
      <c r="E2233" s="951" t="s">
        <v>14126</v>
      </c>
      <c r="F2233" s="952" t="s">
        <v>14127</v>
      </c>
      <c r="G2233" s="953" t="s">
        <v>6645</v>
      </c>
      <c r="H2233" s="954">
        <v>9.6818970830175015</v>
      </c>
      <c r="I2233" s="954">
        <f>Tabla1[[#This Row],[PVP (SIN IVA)]]-(Tabla1[[#This Row],[PVP (SIN IVA)]]*0.4)</f>
        <v>5.8091382498105002</v>
      </c>
      <c r="J2233" s="951" t="s">
        <v>1936</v>
      </c>
      <c r="K2233" s="951" t="s">
        <v>14128</v>
      </c>
      <c r="L2233" s="951" t="s">
        <v>14129</v>
      </c>
      <c r="M2233" s="955" t="s">
        <v>6554</v>
      </c>
    </row>
    <row r="2234" spans="1:13" ht="15" customHeight="1">
      <c r="A2234" s="948" t="s">
        <v>2493</v>
      </c>
      <c r="B2234" s="949">
        <v>8435596608156</v>
      </c>
      <c r="C2234" s="950"/>
      <c r="D2234" s="950"/>
      <c r="E2234" s="951" t="s">
        <v>4822</v>
      </c>
      <c r="F2234" s="952" t="s">
        <v>14130</v>
      </c>
      <c r="G2234" s="953" t="s">
        <v>5712</v>
      </c>
      <c r="H2234" s="954">
        <v>3.3134595784360528</v>
      </c>
      <c r="I2234" s="954">
        <f>Tabla1[[#This Row],[PVP (SIN IVA)]]-(Tabla1[[#This Row],[PVP (SIN IVA)]]*0.4)</f>
        <v>1.9880757470616315</v>
      </c>
      <c r="J2234" s="951" t="s">
        <v>6560</v>
      </c>
      <c r="K2234" s="951" t="s">
        <v>14131</v>
      </c>
      <c r="L2234" s="951" t="s">
        <v>14132</v>
      </c>
      <c r="M2234" s="955" t="s">
        <v>6554</v>
      </c>
    </row>
    <row r="2235" spans="1:13" ht="15" customHeight="1">
      <c r="A2235" s="948" t="s">
        <v>2492</v>
      </c>
      <c r="B2235" s="949">
        <v>8435596612528</v>
      </c>
      <c r="C2235" s="950"/>
      <c r="D2235" s="950"/>
      <c r="E2235" s="951" t="s">
        <v>4823</v>
      </c>
      <c r="F2235" s="952" t="s">
        <v>14133</v>
      </c>
      <c r="G2235" s="953" t="s">
        <v>5712</v>
      </c>
      <c r="H2235" s="954">
        <v>3.3134595784360528</v>
      </c>
      <c r="I2235" s="954">
        <f>Tabla1[[#This Row],[PVP (SIN IVA)]]-(Tabla1[[#This Row],[PVP (SIN IVA)]]*0.4)</f>
        <v>1.9880757470616315</v>
      </c>
      <c r="J2235" s="951" t="s">
        <v>6560</v>
      </c>
      <c r="K2235" s="951" t="s">
        <v>14134</v>
      </c>
      <c r="L2235" s="951" t="s">
        <v>14135</v>
      </c>
      <c r="M2235" s="955" t="s">
        <v>6554</v>
      </c>
    </row>
    <row r="2236" spans="1:13" ht="15" customHeight="1">
      <c r="A2236" s="948" t="s">
        <v>14136</v>
      </c>
      <c r="B2236" s="949">
        <v>8435596610913</v>
      </c>
      <c r="C2236" s="950"/>
      <c r="D2236" s="950"/>
      <c r="E2236" s="951" t="s">
        <v>14137</v>
      </c>
      <c r="F2236" s="952" t="s">
        <v>14138</v>
      </c>
      <c r="G2236" s="953" t="s">
        <v>5712</v>
      </c>
      <c r="H2236" s="954">
        <v>76.2</v>
      </c>
      <c r="I2236" s="954">
        <f>Tabla1[[#This Row],[PVP (SIN IVA)]]-(Tabla1[[#This Row],[PVP (SIN IVA)]]*0.4)</f>
        <v>45.72</v>
      </c>
      <c r="J2236" s="951" t="s">
        <v>1936</v>
      </c>
      <c r="K2236" s="951" t="s">
        <v>14139</v>
      </c>
      <c r="L2236" s="951" t="s">
        <v>14140</v>
      </c>
      <c r="M2236" s="955" t="s">
        <v>6554</v>
      </c>
    </row>
    <row r="2237" spans="1:13" ht="15" customHeight="1">
      <c r="A2237" s="948" t="s">
        <v>2496</v>
      </c>
      <c r="B2237" s="949">
        <v>8435596608125</v>
      </c>
      <c r="C2237" s="950"/>
      <c r="D2237" s="950"/>
      <c r="E2237" s="951" t="s">
        <v>4819</v>
      </c>
      <c r="F2237" s="952" t="s">
        <v>14141</v>
      </c>
      <c r="G2237" s="953" t="s">
        <v>5712</v>
      </c>
      <c r="H2237" s="954">
        <v>5.3015353254976851</v>
      </c>
      <c r="I2237" s="954">
        <f>Tabla1[[#This Row],[PVP (SIN IVA)]]-(Tabla1[[#This Row],[PVP (SIN IVA)]]*0.4)</f>
        <v>3.1809211952986112</v>
      </c>
      <c r="J2237" s="951" t="s">
        <v>6560</v>
      </c>
      <c r="K2237" s="951" t="s">
        <v>14142</v>
      </c>
      <c r="L2237" s="951" t="s">
        <v>14143</v>
      </c>
      <c r="M2237" s="955" t="s">
        <v>6554</v>
      </c>
    </row>
    <row r="2238" spans="1:13" ht="15" customHeight="1">
      <c r="A2238" s="948" t="s">
        <v>2495</v>
      </c>
      <c r="B2238" s="949">
        <v>8435596608132</v>
      </c>
      <c r="C2238" s="950"/>
      <c r="D2238" s="950"/>
      <c r="E2238" s="951" t="s">
        <v>4820</v>
      </c>
      <c r="F2238" s="952" t="s">
        <v>14144</v>
      </c>
      <c r="G2238" s="953" t="s">
        <v>5712</v>
      </c>
      <c r="H2238" s="954">
        <v>5.3015353254976851</v>
      </c>
      <c r="I2238" s="954">
        <f>Tabla1[[#This Row],[PVP (SIN IVA)]]-(Tabla1[[#This Row],[PVP (SIN IVA)]]*0.4)</f>
        <v>3.1809211952986112</v>
      </c>
      <c r="J2238" s="951" t="s">
        <v>6560</v>
      </c>
      <c r="K2238" s="951" t="s">
        <v>14145</v>
      </c>
      <c r="L2238" s="951" t="s">
        <v>14146</v>
      </c>
      <c r="M2238" s="955" t="s">
        <v>6554</v>
      </c>
    </row>
    <row r="2239" spans="1:13" ht="15" customHeight="1">
      <c r="A2239" s="948" t="s">
        <v>2494</v>
      </c>
      <c r="B2239" s="949">
        <v>8435596608149</v>
      </c>
      <c r="C2239" s="950"/>
      <c r="D2239" s="950"/>
      <c r="E2239" s="951" t="s">
        <v>4821</v>
      </c>
      <c r="F2239" s="952" t="s">
        <v>14147</v>
      </c>
      <c r="G2239" s="953" t="s">
        <v>5712</v>
      </c>
      <c r="H2239" s="954">
        <v>3.3134595784360528</v>
      </c>
      <c r="I2239" s="954">
        <f>Tabla1[[#This Row],[PVP (SIN IVA)]]-(Tabla1[[#This Row],[PVP (SIN IVA)]]*0.4)</f>
        <v>1.9880757470616315</v>
      </c>
      <c r="J2239" s="951" t="s">
        <v>6560</v>
      </c>
      <c r="K2239" s="951" t="s">
        <v>14148</v>
      </c>
      <c r="L2239" s="951" t="s">
        <v>14149</v>
      </c>
      <c r="M2239" s="955" t="s">
        <v>6554</v>
      </c>
    </row>
    <row r="2240" spans="1:13" ht="15" customHeight="1">
      <c r="A2240" s="948" t="s">
        <v>2497</v>
      </c>
      <c r="B2240" s="949">
        <v>8435596608118</v>
      </c>
      <c r="C2240" s="950"/>
      <c r="D2240" s="950"/>
      <c r="E2240" s="951" t="s">
        <v>4818</v>
      </c>
      <c r="F2240" s="952" t="s">
        <v>14150</v>
      </c>
      <c r="G2240" s="953" t="s">
        <v>5712</v>
      </c>
      <c r="H2240" s="954">
        <v>4.8597407150395444</v>
      </c>
      <c r="I2240" s="954">
        <f>Tabla1[[#This Row],[PVP (SIN IVA)]]-(Tabla1[[#This Row],[PVP (SIN IVA)]]*0.4)</f>
        <v>2.9158444290237266</v>
      </c>
      <c r="J2240" s="951" t="s">
        <v>6560</v>
      </c>
      <c r="K2240" s="951" t="s">
        <v>14151</v>
      </c>
      <c r="L2240" s="951" t="s">
        <v>14152</v>
      </c>
      <c r="M2240" s="955" t="s">
        <v>6554</v>
      </c>
    </row>
    <row r="2241" spans="1:13" ht="15" customHeight="1">
      <c r="A2241" s="948" t="s">
        <v>2498</v>
      </c>
      <c r="B2241" s="949">
        <v>8435596608101</v>
      </c>
      <c r="C2241" s="950"/>
      <c r="D2241" s="950"/>
      <c r="E2241" s="951" t="s">
        <v>4817</v>
      </c>
      <c r="F2241" s="952" t="s">
        <v>14153</v>
      </c>
      <c r="G2241" s="953" t="s">
        <v>5712</v>
      </c>
      <c r="H2241" s="954">
        <v>4.8597407150395444</v>
      </c>
      <c r="I2241" s="954">
        <f>Tabla1[[#This Row],[PVP (SIN IVA)]]-(Tabla1[[#This Row],[PVP (SIN IVA)]]*0.4)</f>
        <v>2.9158444290237266</v>
      </c>
      <c r="J2241" s="951" t="s">
        <v>6560</v>
      </c>
      <c r="K2241" s="951" t="s">
        <v>14154</v>
      </c>
      <c r="L2241" s="951" t="s">
        <v>14155</v>
      </c>
      <c r="M2241" s="955" t="s">
        <v>6554</v>
      </c>
    </row>
    <row r="2242" spans="1:13" ht="15" customHeight="1">
      <c r="A2242" s="961" t="s">
        <v>14156</v>
      </c>
      <c r="B2242" s="949"/>
      <c r="C2242" s="953"/>
      <c r="D2242" s="962"/>
      <c r="E2242" s="951"/>
      <c r="F2242" s="952" t="s">
        <v>14157</v>
      </c>
      <c r="G2242" s="953" t="s">
        <v>5712</v>
      </c>
      <c r="H2242" s="954">
        <v>136.27100000000002</v>
      </c>
      <c r="I2242" s="954">
        <f>Tabla1[[#This Row],[PVP (SIN IVA)]]-(Tabla1[[#This Row],[PVP (SIN IVA)]]*0.4)</f>
        <v>81.762600000000006</v>
      </c>
      <c r="J2242" s="951" t="s">
        <v>6666</v>
      </c>
      <c r="K2242" s="951" t="str">
        <f>CONCATENATE(Precios!$A1882,Precios!$F1882,Precios!$J1882)</f>
        <v>5402011-R10Panel de montaje izquierdo de la carrocería traseraLIGHT2020, LIGHT2021</v>
      </c>
      <c r="L2242" s="951"/>
      <c r="M2242" s="955" t="s">
        <v>6554</v>
      </c>
    </row>
    <row r="2243" spans="1:13" ht="15" customHeight="1">
      <c r="A2243" s="961" t="s">
        <v>14158</v>
      </c>
      <c r="B2243" s="949"/>
      <c r="C2243" s="953"/>
      <c r="D2243" s="962"/>
      <c r="E2243" s="951"/>
      <c r="F2243" s="952" t="s">
        <v>14159</v>
      </c>
      <c r="G2243" s="953" t="s">
        <v>5712</v>
      </c>
      <c r="H2243" s="954">
        <v>136.27100000000002</v>
      </c>
      <c r="I2243" s="954">
        <f>Tabla1[[#This Row],[PVP (SIN IVA)]]-(Tabla1[[#This Row],[PVP (SIN IVA)]]*0.4)</f>
        <v>81.762600000000006</v>
      </c>
      <c r="J2243" s="951" t="s">
        <v>6666</v>
      </c>
      <c r="K2243" s="951" t="str">
        <f>CONCATENATE(Precios!$A1883,Precios!$F1883,Precios!$J1883)</f>
        <v>5602013-R2011Panel de montaje izquierdo de la carrocería traseraMini</v>
      </c>
      <c r="L2243" s="951"/>
      <c r="M2243" s="955" t="s">
        <v>6554</v>
      </c>
    </row>
    <row r="2244" spans="1:13" ht="15" customHeight="1">
      <c r="A2244" s="963" t="s">
        <v>2473</v>
      </c>
      <c r="B2244" s="964" t="s">
        <v>14160</v>
      </c>
      <c r="C2244" s="950"/>
      <c r="D2244" s="959"/>
      <c r="E2244" s="951" t="s">
        <v>14161</v>
      </c>
      <c r="F2244" s="952" t="s">
        <v>14162</v>
      </c>
      <c r="G2244" s="953" t="s">
        <v>5712</v>
      </c>
      <c r="H2244" s="954">
        <v>131.49072000000001</v>
      </c>
      <c r="I2244" s="954">
        <f>Tabla1[[#This Row],[PVP (SIN IVA)]]-(Tabla1[[#This Row],[PVP (SIN IVA)]]*0.4)</f>
        <v>78.894431999999995</v>
      </c>
      <c r="J2244" s="951" t="s">
        <v>7211</v>
      </c>
      <c r="K2244" s="951" t="str">
        <f>_xlfn.CONCAT(A2244,F2244,J2244,)</f>
        <v>8500300-R11Puerta Der. Caja de Carga Modelo Alto - LightLight</v>
      </c>
      <c r="L2244" s="951"/>
      <c r="M2244" s="955"/>
    </row>
    <row r="2245" spans="1:13" ht="15" customHeight="1">
      <c r="A2245" s="948" t="s">
        <v>4233</v>
      </c>
      <c r="B2245" s="949">
        <v>8435596605483</v>
      </c>
      <c r="C2245" s="950"/>
      <c r="D2245" s="950"/>
      <c r="E2245" s="951" t="s">
        <v>4234</v>
      </c>
      <c r="F2245" s="952" t="s">
        <v>14163</v>
      </c>
      <c r="G2245" s="953" t="s">
        <v>5712</v>
      </c>
      <c r="H2245" s="954">
        <v>103.21866505587427</v>
      </c>
      <c r="I2245" s="954">
        <f>Tabla1[[#This Row],[PVP (SIN IVA)]]-(Tabla1[[#This Row],[PVP (SIN IVA)]]*0.4)</f>
        <v>61.931199033524557</v>
      </c>
      <c r="J2245" s="951" t="s">
        <v>6702</v>
      </c>
      <c r="K2245" s="951" t="s">
        <v>14164</v>
      </c>
      <c r="L2245" s="951" t="s">
        <v>14165</v>
      </c>
      <c r="M2245" s="955" t="s">
        <v>6554</v>
      </c>
    </row>
    <row r="2246" spans="1:13" ht="15" customHeight="1">
      <c r="A2246" s="948" t="s">
        <v>4144</v>
      </c>
      <c r="B2246" s="949">
        <v>8435596604967</v>
      </c>
      <c r="C2246" s="950"/>
      <c r="D2246" s="950"/>
      <c r="E2246" s="951" t="s">
        <v>4145</v>
      </c>
      <c r="F2246" s="952" t="s">
        <v>4146</v>
      </c>
      <c r="G2246" s="953" t="s">
        <v>5712</v>
      </c>
      <c r="H2246" s="954">
        <v>119.09845967985501</v>
      </c>
      <c r="I2246" s="954">
        <f>Tabla1[[#This Row],[PVP (SIN IVA)]]-(Tabla1[[#This Row],[PVP (SIN IVA)]]*0.4)</f>
        <v>71.459075807912996</v>
      </c>
      <c r="J2246" s="951" t="s">
        <v>6702</v>
      </c>
      <c r="K2246" s="951" t="s">
        <v>14166</v>
      </c>
      <c r="L2246" s="951" t="s">
        <v>14167</v>
      </c>
      <c r="M2246" s="955" t="s">
        <v>6554</v>
      </c>
    </row>
    <row r="2247" spans="1:13" ht="15" customHeight="1">
      <c r="A2247" s="948" t="s">
        <v>14168</v>
      </c>
      <c r="B2247" s="949">
        <v>8435596608989</v>
      </c>
      <c r="C2247" s="950"/>
      <c r="D2247" s="950"/>
      <c r="E2247" s="951" t="s">
        <v>14169</v>
      </c>
      <c r="F2247" s="952" t="s">
        <v>14170</v>
      </c>
      <c r="G2247" s="953" t="s">
        <v>5712</v>
      </c>
      <c r="H2247" s="954">
        <v>1628.6379660128039</v>
      </c>
      <c r="I2247" s="954">
        <f>Tabla1[[#This Row],[PVP (SIN IVA)]]-(Tabla1[[#This Row],[PVP (SIN IVA)]]*0.4)</f>
        <v>977.18277960768228</v>
      </c>
      <c r="J2247" s="951" t="s">
        <v>1936</v>
      </c>
      <c r="K2247" s="951" t="s">
        <v>14171</v>
      </c>
      <c r="L2247" s="951" t="s">
        <v>14172</v>
      </c>
      <c r="M2247" s="955" t="s">
        <v>6554</v>
      </c>
    </row>
    <row r="2248" spans="1:13" ht="15" customHeight="1">
      <c r="A2248" s="948" t="s">
        <v>4459</v>
      </c>
      <c r="B2248" s="949">
        <v>8435596610159</v>
      </c>
      <c r="C2248" s="950"/>
      <c r="D2248" s="950"/>
      <c r="E2248" s="951" t="s">
        <v>14173</v>
      </c>
      <c r="F2248" s="952" t="s">
        <v>14174</v>
      </c>
      <c r="G2248" s="953" t="s">
        <v>5712</v>
      </c>
      <c r="H2248" s="954">
        <v>190.67060188638004</v>
      </c>
      <c r="I2248" s="954">
        <f>Tabla1[[#This Row],[PVP (SIN IVA)]]-(Tabla1[[#This Row],[PVP (SIN IVA)]]*0.4)</f>
        <v>114.40236113182802</v>
      </c>
      <c r="J2248" s="951" t="s">
        <v>1936</v>
      </c>
      <c r="K2248" s="951" t="s">
        <v>14175</v>
      </c>
      <c r="L2248" s="951" t="s">
        <v>14176</v>
      </c>
      <c r="M2248" s="955" t="s">
        <v>6554</v>
      </c>
    </row>
    <row r="2249" spans="1:13" ht="15" customHeight="1">
      <c r="A2249" s="963" t="s">
        <v>2472</v>
      </c>
      <c r="B2249" s="964" t="s">
        <v>14177</v>
      </c>
      <c r="C2249" s="950"/>
      <c r="D2249" s="959"/>
      <c r="E2249" s="951" t="s">
        <v>14178</v>
      </c>
      <c r="F2249" s="952" t="s">
        <v>14179</v>
      </c>
      <c r="G2249" s="953" t="s">
        <v>5712</v>
      </c>
      <c r="H2249" s="954">
        <v>131.49072000000001</v>
      </c>
      <c r="I2249" s="954">
        <f>Tabla1[[#This Row],[PVP (SIN IVA)]]-(Tabla1[[#This Row],[PVP (SIN IVA)]]*0.4)</f>
        <v>78.894431999999995</v>
      </c>
      <c r="J2249" s="951" t="s">
        <v>7211</v>
      </c>
      <c r="K2249" s="951" t="str">
        <f>_xlfn.CONCAT(A2249,F2249,J2249,)</f>
        <v>8500200-R11Puerta Izq. Caja de Carga Modelo Alto - LightLight</v>
      </c>
      <c r="L2249" s="951"/>
      <c r="M2249" s="955"/>
    </row>
    <row r="2250" spans="1:13" ht="15" customHeight="1">
      <c r="A2250" s="948" t="s">
        <v>4230</v>
      </c>
      <c r="B2250" s="949">
        <v>8435596605476</v>
      </c>
      <c r="C2250" s="950"/>
      <c r="D2250" s="950"/>
      <c r="E2250" s="951" t="s">
        <v>4231</v>
      </c>
      <c r="F2250" s="952" t="s">
        <v>14180</v>
      </c>
      <c r="G2250" s="953" t="s">
        <v>5712</v>
      </c>
      <c r="H2250" s="954">
        <v>103.21866505587427</v>
      </c>
      <c r="I2250" s="954">
        <f>Tabla1[[#This Row],[PVP (SIN IVA)]]-(Tabla1[[#This Row],[PVP (SIN IVA)]]*0.4)</f>
        <v>61.931199033524557</v>
      </c>
      <c r="J2250" s="951" t="s">
        <v>6702</v>
      </c>
      <c r="K2250" s="951" t="s">
        <v>14181</v>
      </c>
      <c r="L2250" s="951" t="s">
        <v>14182</v>
      </c>
      <c r="M2250" s="955" t="s">
        <v>6554</v>
      </c>
    </row>
    <row r="2251" spans="1:13" ht="15" customHeight="1">
      <c r="A2251" s="948" t="s">
        <v>4141</v>
      </c>
      <c r="B2251" s="949">
        <v>8435596604950</v>
      </c>
      <c r="C2251" s="950"/>
      <c r="D2251" s="950"/>
      <c r="E2251" s="951" t="s">
        <v>4142</v>
      </c>
      <c r="F2251" s="952" t="s">
        <v>4143</v>
      </c>
      <c r="G2251" s="953" t="s">
        <v>5712</v>
      </c>
      <c r="H2251" s="954">
        <v>119.09845967985501</v>
      </c>
      <c r="I2251" s="954">
        <f>Tabla1[[#This Row],[PVP (SIN IVA)]]-(Tabla1[[#This Row],[PVP (SIN IVA)]]*0.4)</f>
        <v>71.459075807912996</v>
      </c>
      <c r="J2251" s="951" t="s">
        <v>6702</v>
      </c>
      <c r="K2251" s="951" t="s">
        <v>14183</v>
      </c>
      <c r="L2251" s="951" t="s">
        <v>14184</v>
      </c>
      <c r="M2251" s="955" t="s">
        <v>6554</v>
      </c>
    </row>
    <row r="2252" spans="1:13" ht="15" customHeight="1">
      <c r="A2252" s="948">
        <v>1001000000190260</v>
      </c>
      <c r="B2252" s="949">
        <v>8435596608972</v>
      </c>
      <c r="C2252" s="950"/>
      <c r="D2252" s="950"/>
      <c r="E2252" s="951" t="s">
        <v>14185</v>
      </c>
      <c r="F2252" s="952" t="s">
        <v>14186</v>
      </c>
      <c r="G2252" s="953" t="s">
        <v>5712</v>
      </c>
      <c r="H2252" s="954">
        <v>1095.6331473120001</v>
      </c>
      <c r="I2252" s="954">
        <f>Tabla1[[#This Row],[PVP (SIN IVA)]]-(Tabla1[[#This Row],[PVP (SIN IVA)]]*0.4)</f>
        <v>657.37988838720003</v>
      </c>
      <c r="J2252" s="951" t="s">
        <v>1936</v>
      </c>
      <c r="K2252" s="951" t="s">
        <v>14187</v>
      </c>
      <c r="L2252" s="951" t="s">
        <v>14188</v>
      </c>
      <c r="M2252" s="955" t="s">
        <v>6554</v>
      </c>
    </row>
    <row r="2253" spans="1:13" ht="15" customHeight="1">
      <c r="A2253" s="948" t="s">
        <v>14189</v>
      </c>
      <c r="B2253" s="949">
        <v>8435596610142</v>
      </c>
      <c r="C2253" s="950"/>
      <c r="D2253" s="950"/>
      <c r="E2253" s="951" t="s">
        <v>14190</v>
      </c>
      <c r="F2253" s="952" t="s">
        <v>14191</v>
      </c>
      <c r="G2253" s="953" t="s">
        <v>5712</v>
      </c>
      <c r="H2253" s="954">
        <v>190.67060188638004</v>
      </c>
      <c r="I2253" s="954">
        <f>Tabla1[[#This Row],[PVP (SIN IVA)]]-(Tabla1[[#This Row],[PVP (SIN IVA)]]*0.4)</f>
        <v>114.40236113182802</v>
      </c>
      <c r="J2253" s="951" t="s">
        <v>1936</v>
      </c>
      <c r="K2253" s="951" t="s">
        <v>14192</v>
      </c>
      <c r="L2253" s="951" t="s">
        <v>14193</v>
      </c>
      <c r="M2253" s="955" t="s">
        <v>6554</v>
      </c>
    </row>
    <row r="2254" spans="1:13" ht="15" customHeight="1">
      <c r="A2254" s="961" t="s">
        <v>14194</v>
      </c>
      <c r="B2254" s="949"/>
      <c r="C2254" s="953"/>
      <c r="D2254" s="962"/>
      <c r="E2254" s="951"/>
      <c r="F2254" s="952" t="s">
        <v>14195</v>
      </c>
      <c r="G2254" s="953" t="s">
        <v>5712</v>
      </c>
      <c r="H2254" s="954">
        <v>152.46350000000001</v>
      </c>
      <c r="I2254" s="954">
        <f>Tabla1[[#This Row],[PVP (SIN IVA)]]-(Tabla1[[#This Row],[PVP (SIN IVA)]]*0.4)</f>
        <v>91.478100000000012</v>
      </c>
      <c r="J2254" s="951" t="s">
        <v>6666</v>
      </c>
      <c r="K2254" s="951" t="str">
        <f>CONCATENATE(Precios!$A1946,Precios!$F1946,Precios!$J1946)</f>
        <v>5701013-Q0001-DYParche de placa de unión trasera de sección trasera de viga longitudinal derecha y faldón lateralT1/T2</v>
      </c>
      <c r="L2254" s="951"/>
      <c r="M2254" s="955" t="s">
        <v>6554</v>
      </c>
    </row>
    <row r="2255" spans="1:13" ht="15" customHeight="1">
      <c r="A2255" s="948" t="s">
        <v>4462</v>
      </c>
      <c r="B2255" s="949">
        <v>8435596612672</v>
      </c>
      <c r="C2255" s="950"/>
      <c r="D2255" s="950"/>
      <c r="E2255" s="951" t="s">
        <v>14196</v>
      </c>
      <c r="F2255" s="952" t="s">
        <v>14197</v>
      </c>
      <c r="G2255" s="953" t="s">
        <v>5712</v>
      </c>
      <c r="H2255" s="954">
        <v>29.6733977397</v>
      </c>
      <c r="I2255" s="954">
        <f>Tabla1[[#This Row],[PVP (SIN IVA)]]-(Tabla1[[#This Row],[PVP (SIN IVA)]]*0.4)</f>
        <v>17.80403864382</v>
      </c>
      <c r="J2255" s="951" t="s">
        <v>1936</v>
      </c>
      <c r="K2255" s="951" t="s">
        <v>14198</v>
      </c>
      <c r="L2255" s="951" t="s">
        <v>14199</v>
      </c>
      <c r="M2255" s="955" t="s">
        <v>6554</v>
      </c>
    </row>
    <row r="2256" spans="1:13" ht="15" customHeight="1">
      <c r="A2256" s="948" t="s">
        <v>4463</v>
      </c>
      <c r="B2256" s="949">
        <v>8435596611804</v>
      </c>
      <c r="C2256" s="950"/>
      <c r="D2256" s="950"/>
      <c r="E2256" s="951" t="s">
        <v>14200</v>
      </c>
      <c r="F2256" s="952" t="s">
        <v>14201</v>
      </c>
      <c r="G2256" s="953" t="s">
        <v>5712</v>
      </c>
      <c r="H2256" s="954">
        <v>115.65016554960003</v>
      </c>
      <c r="I2256" s="954">
        <f>Tabla1[[#This Row],[PVP (SIN IVA)]]-(Tabla1[[#This Row],[PVP (SIN IVA)]]*0.4)</f>
        <v>69.390099329760019</v>
      </c>
      <c r="J2256" s="951" t="s">
        <v>1936</v>
      </c>
      <c r="K2256" s="951" t="s">
        <v>14202</v>
      </c>
      <c r="L2256" s="951" t="s">
        <v>14203</v>
      </c>
      <c r="M2256" s="955" t="s">
        <v>6554</v>
      </c>
    </row>
    <row r="2257" spans="1:13" ht="15" customHeight="1">
      <c r="A2257" s="948" t="s">
        <v>2611</v>
      </c>
      <c r="B2257" s="949">
        <v>8435596604493</v>
      </c>
      <c r="C2257" s="950"/>
      <c r="D2257" s="950"/>
      <c r="E2257" s="951" t="s">
        <v>2610</v>
      </c>
      <c r="F2257" s="952" t="s">
        <v>14204</v>
      </c>
      <c r="G2257" s="953" t="s">
        <v>6645</v>
      </c>
      <c r="H2257" s="954">
        <v>14.2875</v>
      </c>
      <c r="I2257" s="954">
        <f>Tabla1[[#This Row],[PVP (SIN IVA)]]-(Tabla1[[#This Row],[PVP (SIN IVA)]]*0.4)</f>
        <v>8.5724999999999998</v>
      </c>
      <c r="J2257" s="951" t="s">
        <v>6589</v>
      </c>
      <c r="K2257" s="951" t="s">
        <v>14205</v>
      </c>
      <c r="L2257" s="951" t="s">
        <v>14206</v>
      </c>
      <c r="M2257" s="955" t="s">
        <v>6554</v>
      </c>
    </row>
    <row r="2258" spans="1:13" ht="15" customHeight="1">
      <c r="A2258" s="948" t="s">
        <v>2613</v>
      </c>
      <c r="B2258" s="949">
        <v>8435596604486</v>
      </c>
      <c r="C2258" s="950"/>
      <c r="D2258" s="950"/>
      <c r="E2258" s="951" t="s">
        <v>2612</v>
      </c>
      <c r="F2258" s="952" t="s">
        <v>14207</v>
      </c>
      <c r="G2258" s="953" t="s">
        <v>6645</v>
      </c>
      <c r="H2258" s="954">
        <v>6.9850000000000012</v>
      </c>
      <c r="I2258" s="954">
        <f>Tabla1[[#This Row],[PVP (SIN IVA)]]-(Tabla1[[#This Row],[PVP (SIN IVA)]]*0.4)</f>
        <v>4.1910000000000007</v>
      </c>
      <c r="J2258" s="951" t="s">
        <v>6589</v>
      </c>
      <c r="K2258" s="951" t="s">
        <v>14208</v>
      </c>
      <c r="L2258" s="951" t="s">
        <v>14209</v>
      </c>
      <c r="M2258" s="955" t="s">
        <v>6554</v>
      </c>
    </row>
    <row r="2259" spans="1:13" ht="15" customHeight="1">
      <c r="A2259" s="961" t="s">
        <v>14210</v>
      </c>
      <c r="B2259" s="949"/>
      <c r="C2259" s="953"/>
      <c r="D2259" s="962"/>
      <c r="E2259" s="951"/>
      <c r="F2259" s="952" t="s">
        <v>14211</v>
      </c>
      <c r="G2259" s="953" t="s">
        <v>6645</v>
      </c>
      <c r="H2259" s="954">
        <v>11.461749999999999</v>
      </c>
      <c r="I2259" s="954">
        <f>Tabla1[[#This Row],[PVP (SIN IVA)]]-(Tabla1[[#This Row],[PVP (SIN IVA)]]*0.4)</f>
        <v>6.8770499999999988</v>
      </c>
      <c r="J2259" s="951" t="s">
        <v>6666</v>
      </c>
      <c r="K2259" s="951" t="str">
        <f>CONCATENATE(Precios!$A1995,Precios!$F1995,Precios!$J1995)</f>
        <v>1099090499100010PegamentoMouse</v>
      </c>
      <c r="L2259" s="951"/>
      <c r="M2259" s="955" t="s">
        <v>6554</v>
      </c>
    </row>
    <row r="2260" spans="1:13" ht="15" customHeight="1">
      <c r="A2260" s="961">
        <v>10507</v>
      </c>
      <c r="B2260" s="949"/>
      <c r="C2260" s="962"/>
      <c r="D2260" s="962"/>
      <c r="E2260" s="951"/>
      <c r="F2260" s="952" t="s">
        <v>14212</v>
      </c>
      <c r="G2260" s="953" t="s">
        <v>5713</v>
      </c>
      <c r="H2260" s="954">
        <v>67.214750000000009</v>
      </c>
      <c r="I2260" s="954">
        <f>Tabla1[[#This Row],[PVP (SIN IVA)]]-(Tabla1[[#This Row],[PVP (SIN IVA)]]*0.4)</f>
        <v>40.328850000000003</v>
      </c>
      <c r="J2260" s="951" t="s">
        <v>6666</v>
      </c>
      <c r="K2260" s="951" t="str">
        <f>CONCATENATE(Precios!$A2049,Precios!$F2049,Precios!$J2049)</f>
        <v>1001050104110040Pernos de brida hexagonalMouse</v>
      </c>
      <c r="L2260" s="951"/>
      <c r="M2260" s="955" t="s">
        <v>6554</v>
      </c>
    </row>
    <row r="2261" spans="1:13" ht="15" customHeight="1">
      <c r="A2261" s="957" t="s">
        <v>14213</v>
      </c>
      <c r="B2261" s="958" t="s">
        <v>14214</v>
      </c>
      <c r="C2261" s="959"/>
      <c r="D2261" s="959"/>
      <c r="E2261" s="951" t="s">
        <v>14215</v>
      </c>
      <c r="F2261" s="952" t="s">
        <v>14216</v>
      </c>
      <c r="G2261" s="953" t="s">
        <v>6645</v>
      </c>
      <c r="H2261" s="954">
        <v>24.002999999999997</v>
      </c>
      <c r="I2261" s="954">
        <f>Tabla1[[#This Row],[PVP (SIN IVA)]]-(Tabla1[[#This Row],[PVP (SIN IVA)]]*0.4)</f>
        <v>14.401799999999998</v>
      </c>
      <c r="J2261" s="960" t="s">
        <v>6567</v>
      </c>
      <c r="K2261" s="951" t="str">
        <f>_xlfn.CONCAT(A2261,F2261,J2261,)</f>
        <v>3603010-Q0001radar de marcha atrásT1/T2</v>
      </c>
      <c r="L2261" s="951"/>
      <c r="M2261" s="955" t="s">
        <v>6554</v>
      </c>
    </row>
    <row r="2262" spans="1:13" ht="15" customHeight="1">
      <c r="A2262" s="961" t="s">
        <v>14217</v>
      </c>
      <c r="B2262" s="949"/>
      <c r="C2262" s="953"/>
      <c r="D2262" s="962"/>
      <c r="E2262" s="951"/>
      <c r="F2262" s="952" t="s">
        <v>14218</v>
      </c>
      <c r="G2262" s="953" t="s">
        <v>6645</v>
      </c>
      <c r="H2262" s="954">
        <v>15.77975</v>
      </c>
      <c r="I2262" s="954">
        <f>Tabla1[[#This Row],[PVP (SIN IVA)]]-(Tabla1[[#This Row],[PVP (SIN IVA)]]*0.4)</f>
        <v>9.4678499999999985</v>
      </c>
      <c r="J2262" s="951" t="s">
        <v>6666</v>
      </c>
      <c r="K2262" s="951" t="str">
        <f>CONCATENATE(Precios!$A1937,Precios!$F1937,Precios!$J1937)</f>
        <v>1001020301020010Paquete de batería de energía 120AHMouse</v>
      </c>
      <c r="L2262" s="951"/>
      <c r="M2262" s="955" t="s">
        <v>6554</v>
      </c>
    </row>
    <row r="2263" spans="1:13" ht="15" customHeight="1">
      <c r="A2263" s="948" t="s">
        <v>2416</v>
      </c>
      <c r="B2263" s="949">
        <v>8435596605254</v>
      </c>
      <c r="C2263" s="950"/>
      <c r="D2263" s="950"/>
      <c r="E2263" s="951" t="s">
        <v>2415</v>
      </c>
      <c r="F2263" s="952" t="s">
        <v>4200</v>
      </c>
      <c r="G2263" s="953" t="s">
        <v>6645</v>
      </c>
      <c r="H2263" s="954">
        <v>90.457446491304268</v>
      </c>
      <c r="I2263" s="954">
        <f>Tabla1[[#This Row],[PVP (SIN IVA)]]-(Tabla1[[#This Row],[PVP (SIN IVA)]]*0.4)</f>
        <v>54.274467894782561</v>
      </c>
      <c r="J2263" s="951" t="s">
        <v>6589</v>
      </c>
      <c r="K2263" s="951" t="s">
        <v>14219</v>
      </c>
      <c r="L2263" s="951" t="s">
        <v>14220</v>
      </c>
      <c r="M2263" s="955" t="s">
        <v>6554</v>
      </c>
    </row>
    <row r="2264" spans="1:13" ht="15" customHeight="1">
      <c r="A2264" s="948" t="s">
        <v>4695</v>
      </c>
      <c r="B2264" s="949">
        <v>8435596608965</v>
      </c>
      <c r="C2264" s="950"/>
      <c r="D2264" s="950"/>
      <c r="E2264" s="951" t="s">
        <v>14221</v>
      </c>
      <c r="F2264" s="952" t="s">
        <v>14222</v>
      </c>
      <c r="G2264" s="953" t="s">
        <v>6645</v>
      </c>
      <c r="H2264" s="954">
        <v>1095.6331473120001</v>
      </c>
      <c r="I2264" s="954">
        <f>Tabla1[[#This Row],[PVP (SIN IVA)]]-(Tabla1[[#This Row],[PVP (SIN IVA)]]*0.4)</f>
        <v>657.37988838720003</v>
      </c>
      <c r="J2264" s="951" t="s">
        <v>1936</v>
      </c>
      <c r="K2264" s="951" t="s">
        <v>14223</v>
      </c>
      <c r="L2264" s="951" t="s">
        <v>14224</v>
      </c>
      <c r="M2264" s="955" t="s">
        <v>6554</v>
      </c>
    </row>
    <row r="2265" spans="1:13" ht="15" customHeight="1">
      <c r="A2265" s="948" t="s">
        <v>4778</v>
      </c>
      <c r="B2265" s="949">
        <v>8435596614287</v>
      </c>
      <c r="C2265" s="950"/>
      <c r="D2265" s="950"/>
      <c r="E2265" s="951" t="s">
        <v>14225</v>
      </c>
      <c r="F2265" s="952" t="s">
        <v>14226</v>
      </c>
      <c r="G2265" s="953" t="s">
        <v>5712</v>
      </c>
      <c r="H2265" s="954">
        <v>5.8738110397560011</v>
      </c>
      <c r="I2265" s="954">
        <f>Tabla1[[#This Row],[PVP (SIN IVA)]]-(Tabla1[[#This Row],[PVP (SIN IVA)]]*0.4)</f>
        <v>3.5242866238536004</v>
      </c>
      <c r="J2265" s="951" t="s">
        <v>1936</v>
      </c>
      <c r="K2265" s="951" t="s">
        <v>14227</v>
      </c>
      <c r="L2265" s="951" t="s">
        <v>14228</v>
      </c>
      <c r="M2265" s="955" t="s">
        <v>6554</v>
      </c>
    </row>
    <row r="2266" spans="1:13" ht="15" customHeight="1">
      <c r="A2266" s="948" t="s">
        <v>14229</v>
      </c>
      <c r="B2266" s="949">
        <v>8435596614225</v>
      </c>
      <c r="C2266" s="950"/>
      <c r="D2266" s="950"/>
      <c r="E2266" s="951" t="s">
        <v>14230</v>
      </c>
      <c r="F2266" s="952" t="s">
        <v>14231</v>
      </c>
      <c r="G2266" s="953" t="s">
        <v>5712</v>
      </c>
      <c r="H2266" s="954">
        <v>2.286</v>
      </c>
      <c r="I2266" s="954">
        <f>Tabla1[[#This Row],[PVP (SIN IVA)]]-(Tabla1[[#This Row],[PVP (SIN IVA)]]*0.4)</f>
        <v>1.3715999999999999</v>
      </c>
      <c r="J2266" s="951" t="s">
        <v>1936</v>
      </c>
      <c r="K2266" s="951" t="s">
        <v>14232</v>
      </c>
      <c r="L2266" s="951" t="s">
        <v>14233</v>
      </c>
      <c r="M2266" s="955" t="s">
        <v>6554</v>
      </c>
    </row>
    <row r="2267" spans="1:13" ht="15" customHeight="1">
      <c r="A2267" s="957" t="s">
        <v>14234</v>
      </c>
      <c r="B2267" s="958" t="s">
        <v>14235</v>
      </c>
      <c r="C2267" s="959"/>
      <c r="D2267" s="959"/>
      <c r="E2267" s="951" t="s">
        <v>14236</v>
      </c>
      <c r="F2267" s="952" t="s">
        <v>14237</v>
      </c>
      <c r="G2267" s="953" t="s">
        <v>5712</v>
      </c>
      <c r="H2267" s="954">
        <v>5.6197499999999998</v>
      </c>
      <c r="I2267" s="954">
        <f>Tabla1[[#This Row],[PVP (SIN IVA)]]-(Tabla1[[#This Row],[PVP (SIN IVA)]]*0.4)</f>
        <v>3.3718499999999998</v>
      </c>
      <c r="J2267" s="960" t="s">
        <v>6567</v>
      </c>
      <c r="K2267" s="951" t="str">
        <f>_xlfn.CONCAT(A2267,F2267,J2267,)</f>
        <v>4135100-Q0001Reflector réflex trasero izquierdo T1/T2</v>
      </c>
      <c r="L2267" s="951"/>
      <c r="M2267" s="955" t="s">
        <v>6554</v>
      </c>
    </row>
    <row r="2268" spans="1:13" ht="15" customHeight="1">
      <c r="A2268" s="957" t="s">
        <v>14238</v>
      </c>
      <c r="B2268" s="958" t="s">
        <v>14239</v>
      </c>
      <c r="C2268" s="959"/>
      <c r="D2268" s="959"/>
      <c r="E2268" s="951" t="s">
        <v>14240</v>
      </c>
      <c r="F2268" s="952" t="s">
        <v>14241</v>
      </c>
      <c r="G2268" s="953" t="s">
        <v>5712</v>
      </c>
      <c r="H2268" s="954">
        <v>5.6197499999999998</v>
      </c>
      <c r="I2268" s="954">
        <f>Tabla1[[#This Row],[PVP (SIN IVA)]]-(Tabla1[[#This Row],[PVP (SIN IVA)]]*0.4)</f>
        <v>3.3718499999999998</v>
      </c>
      <c r="J2268" s="960" t="s">
        <v>6567</v>
      </c>
      <c r="K2268" s="951" t="str">
        <f>_xlfn.CONCAT(A2268,F2268,J2268,)</f>
        <v>4135200-Q0001Reflector trasero derecho T1/T2</v>
      </c>
      <c r="L2268" s="951"/>
      <c r="M2268" s="955" t="s">
        <v>6554</v>
      </c>
    </row>
    <row r="2269" spans="1:13" ht="15" customHeight="1">
      <c r="A2269" s="948" t="s">
        <v>14242</v>
      </c>
      <c r="B2269" s="949">
        <v>8435596629045</v>
      </c>
      <c r="C2269" s="950"/>
      <c r="D2269" s="950"/>
      <c r="E2269" s="951" t="s">
        <v>3238</v>
      </c>
      <c r="F2269" s="952" t="s">
        <v>14243</v>
      </c>
      <c r="G2269" s="953" t="s">
        <v>5712</v>
      </c>
      <c r="H2269" s="954">
        <v>1.6398966994205091</v>
      </c>
      <c r="I2269" s="954">
        <f>Tabla1[[#This Row],[PVP (SIN IVA)]]-(Tabla1[[#This Row],[PVP (SIN IVA)]]*0.4)</f>
        <v>0.98393801965230543</v>
      </c>
      <c r="J2269" s="951" t="s">
        <v>1938</v>
      </c>
      <c r="K2269" s="951" t="s">
        <v>14244</v>
      </c>
      <c r="L2269" s="951" t="s">
        <v>14245</v>
      </c>
      <c r="M2269" s="955" t="s">
        <v>6554</v>
      </c>
    </row>
    <row r="2270" spans="1:13" ht="15" customHeight="1">
      <c r="A2270" s="957" t="s">
        <v>14246</v>
      </c>
      <c r="B2270" s="958" t="s">
        <v>14247</v>
      </c>
      <c r="C2270" s="959"/>
      <c r="D2270" s="959"/>
      <c r="E2270" s="951" t="s">
        <v>14248</v>
      </c>
      <c r="F2270" s="952" t="s">
        <v>14249</v>
      </c>
      <c r="G2270" s="953" t="s">
        <v>5712</v>
      </c>
      <c r="H2270" s="954">
        <v>125.2728</v>
      </c>
      <c r="I2270" s="954">
        <f>Tabla1[[#This Row],[PVP (SIN IVA)]]-(Tabla1[[#This Row],[PVP (SIN IVA)]]*0.4)</f>
        <v>75.163679999999999</v>
      </c>
      <c r="J2270" s="960" t="s">
        <v>6567</v>
      </c>
      <c r="K2270" s="951" t="str">
        <f>_xlfn.CONCAT(A2270,F2270,J2270,)</f>
        <v>3540010A1-Q0001Refuerzo de vacío con conjunto de bomba de frenoT1/T2</v>
      </c>
      <c r="L2270" s="951"/>
      <c r="M2270" s="955" t="s">
        <v>6554</v>
      </c>
    </row>
    <row r="2271" spans="1:13" ht="15" customHeight="1">
      <c r="A2271" s="957" t="s">
        <v>14250</v>
      </c>
      <c r="B2271" s="958" t="s">
        <v>14251</v>
      </c>
      <c r="C2271" s="959"/>
      <c r="D2271" s="959"/>
      <c r="E2271" s="951" t="s">
        <v>14252</v>
      </c>
      <c r="F2271" s="952" t="s">
        <v>14253</v>
      </c>
      <c r="G2271" s="953" t="s">
        <v>5712</v>
      </c>
      <c r="H2271" s="954">
        <v>0.44450000000000001</v>
      </c>
      <c r="I2271" s="954">
        <f>Tabla1[[#This Row],[PVP (SIN IVA)]]-(Tabla1[[#This Row],[PVP (SIN IVA)]]*0.4)</f>
        <v>0.26669999999999999</v>
      </c>
      <c r="J2271" s="951" t="s">
        <v>6602</v>
      </c>
      <c r="K2271" s="951" t="str">
        <f>_xlfn.CONCAT(A2271,F2271,J2271,)</f>
        <v>2801395-Q0001-DYRefuerzo del carril guía inferiorT2</v>
      </c>
      <c r="L2271" s="951"/>
      <c r="M2271" s="955" t="s">
        <v>6554</v>
      </c>
    </row>
    <row r="2272" spans="1:13" ht="15" customHeight="1">
      <c r="A2272" s="957" t="s">
        <v>14254</v>
      </c>
      <c r="B2272" s="958" t="s">
        <v>14255</v>
      </c>
      <c r="C2272" s="959"/>
      <c r="D2272" s="959"/>
      <c r="E2272" s="951" t="s">
        <v>14256</v>
      </c>
      <c r="F2272" s="952" t="s">
        <v>14257</v>
      </c>
      <c r="G2272" s="953" t="s">
        <v>5712</v>
      </c>
      <c r="H2272" s="954">
        <v>2.8892499999999997</v>
      </c>
      <c r="I2272" s="954">
        <f>Tabla1[[#This Row],[PVP (SIN IVA)]]-(Tabla1[[#This Row],[PVP (SIN IVA)]]*0.4)</f>
        <v>1.7335499999999997</v>
      </c>
      <c r="J2272" s="951" t="s">
        <v>6602</v>
      </c>
      <c r="K2272" s="951" t="str">
        <f>_xlfn.CONCAT(A2272,F2272,J2272,)</f>
        <v>2801401-Q0001-DYRefuerzo en placa de umbral de puerta centralT2</v>
      </c>
      <c r="L2272" s="951"/>
      <c r="M2272" s="955" t="s">
        <v>6554</v>
      </c>
    </row>
    <row r="2273" spans="1:13" ht="15" customHeight="1">
      <c r="A2273" s="961" t="s">
        <v>14258</v>
      </c>
      <c r="B2273" s="949"/>
      <c r="C2273" s="953"/>
      <c r="D2273" s="962"/>
      <c r="E2273" s="951"/>
      <c r="F2273" s="952" t="s">
        <v>14259</v>
      </c>
      <c r="G2273" s="953" t="s">
        <v>5712</v>
      </c>
      <c r="H2273" s="954">
        <v>19.145250000000001</v>
      </c>
      <c r="I2273" s="954">
        <f>Tabla1[[#This Row],[PVP (SIN IVA)]]-(Tabla1[[#This Row],[PVP (SIN IVA)]]*0.4)</f>
        <v>11.48715</v>
      </c>
      <c r="J2273" s="951" t="s">
        <v>6666</v>
      </c>
      <c r="K2273" s="951" t="str">
        <f>CONCATENATE(Precios!$A1888,Precios!$F1888,Precios!$J1888)</f>
        <v>5402201-Q0006Panel decorativo central del compartimento de carga derechoT2</v>
      </c>
      <c r="L2273" s="951"/>
      <c r="M2273" s="955" t="s">
        <v>6554</v>
      </c>
    </row>
    <row r="2274" spans="1:13" ht="15" customHeight="1">
      <c r="A2274" s="961" t="s">
        <v>14260</v>
      </c>
      <c r="B2274" s="949"/>
      <c r="C2274" s="953"/>
      <c r="D2274" s="962"/>
      <c r="E2274" s="951"/>
      <c r="F2274" s="952" t="s">
        <v>14261</v>
      </c>
      <c r="G2274" s="953" t="s">
        <v>5712</v>
      </c>
      <c r="H2274" s="954">
        <v>19.145250000000001</v>
      </c>
      <c r="I2274" s="954">
        <f>Tabla1[[#This Row],[PVP (SIN IVA)]]-(Tabla1[[#This Row],[PVP (SIN IVA)]]*0.4)</f>
        <v>11.48715</v>
      </c>
      <c r="J2274" s="951" t="s">
        <v>6666</v>
      </c>
      <c r="K2274" s="951" t="str">
        <f>CONCATENATE(Precios!$A1889,Precios!$F1889,Precios!$J1889)</f>
        <v>5402111-Q0006Panel decorativo central del compartimento de carga izquierdo.T2</v>
      </c>
      <c r="L2274" s="951"/>
      <c r="M2274" s="955" t="s">
        <v>6554</v>
      </c>
    </row>
    <row r="2275" spans="1:13" ht="15" customHeight="1">
      <c r="A2275" s="957" t="s">
        <v>14262</v>
      </c>
      <c r="B2275" s="958" t="s">
        <v>14263</v>
      </c>
      <c r="C2275" s="959"/>
      <c r="D2275" s="959"/>
      <c r="E2275" s="951" t="s">
        <v>14264</v>
      </c>
      <c r="F2275" s="952" t="s">
        <v>14265</v>
      </c>
      <c r="G2275" s="953" t="s">
        <v>5712</v>
      </c>
      <c r="H2275" s="954">
        <v>9.239250000000002</v>
      </c>
      <c r="I2275" s="954">
        <f>Tabla1[[#This Row],[PVP (SIN IVA)]]-(Tabla1[[#This Row],[PVP (SIN IVA)]]*0.4)</f>
        <v>5.5435500000000015</v>
      </c>
      <c r="J2275" s="960" t="s">
        <v>6567</v>
      </c>
      <c r="K2275" s="951" t="str">
        <f>_xlfn.CONCAT(A2275,F2275,J2275,)</f>
        <v>3792020-Q0001Regulador de altura de farosT1/T2</v>
      </c>
      <c r="L2275" s="951"/>
      <c r="M2275" s="955" t="s">
        <v>6554</v>
      </c>
    </row>
    <row r="2276" spans="1:13" ht="15" customHeight="1">
      <c r="A2276" s="957" t="s">
        <v>14266</v>
      </c>
      <c r="B2276" s="958" t="s">
        <v>14267</v>
      </c>
      <c r="C2276" s="959"/>
      <c r="D2276" s="959"/>
      <c r="E2276" s="951" t="s">
        <v>14268</v>
      </c>
      <c r="F2276" s="952" t="s">
        <v>14269</v>
      </c>
      <c r="G2276" s="953" t="s">
        <v>5712</v>
      </c>
      <c r="H2276" s="954">
        <v>70.389750000000006</v>
      </c>
      <c r="I2276" s="954">
        <f>Tabla1[[#This Row],[PVP (SIN IVA)]]-(Tabla1[[#This Row],[PVP (SIN IVA)]]*0.4)</f>
        <v>42.233850000000004</v>
      </c>
      <c r="J2276" s="960" t="s">
        <v>6567</v>
      </c>
      <c r="K2276" s="951" t="str">
        <f>_xlfn.CONCAT(A2276,F2276,J2276,)</f>
        <v>6104120-Q0004Regulador de ventana delantera (derecha)T1/T2</v>
      </c>
      <c r="L2276" s="951"/>
      <c r="M2276" s="955" t="s">
        <v>6554</v>
      </c>
    </row>
    <row r="2277" spans="1:13" ht="15" customHeight="1">
      <c r="A2277" s="957" t="s">
        <v>14270</v>
      </c>
      <c r="B2277" s="958" t="s">
        <v>14271</v>
      </c>
      <c r="C2277" s="959"/>
      <c r="D2277" s="959"/>
      <c r="E2277" s="951" t="s">
        <v>14272</v>
      </c>
      <c r="F2277" s="952" t="s">
        <v>14273</v>
      </c>
      <c r="G2277" s="953" t="s">
        <v>5712</v>
      </c>
      <c r="H2277" s="954">
        <v>70.389750000000006</v>
      </c>
      <c r="I2277" s="954">
        <f>Tabla1[[#This Row],[PVP (SIN IVA)]]-(Tabla1[[#This Row],[PVP (SIN IVA)]]*0.4)</f>
        <v>42.233850000000004</v>
      </c>
      <c r="J2277" s="960" t="s">
        <v>6567</v>
      </c>
      <c r="K2277" s="951" t="str">
        <f>_xlfn.CONCAT(A2277,F2277,J2277,)</f>
        <v>6104110-Q0004Regulador de ventana delantera (izquierda)T1/T2</v>
      </c>
      <c r="L2277" s="951"/>
      <c r="M2277" s="955" t="s">
        <v>6554</v>
      </c>
    </row>
    <row r="2278" spans="1:13" ht="15" customHeight="1">
      <c r="A2278" s="957" t="s">
        <v>14274</v>
      </c>
      <c r="B2278" s="958" t="s">
        <v>14275</v>
      </c>
      <c r="C2278" s="959"/>
      <c r="D2278" s="959"/>
      <c r="E2278" s="951" t="s">
        <v>14276</v>
      </c>
      <c r="F2278" s="952" t="s">
        <v>14277</v>
      </c>
      <c r="G2278" s="953" t="s">
        <v>5712</v>
      </c>
      <c r="H2278" s="954">
        <v>8.0962499999999995</v>
      </c>
      <c r="I2278" s="954">
        <f>Tabla1[[#This Row],[PVP (SIN IVA)]]-(Tabla1[[#This Row],[PVP (SIN IVA)]]*0.4)</f>
        <v>4.8577499999999993</v>
      </c>
      <c r="J2278" s="960" t="s">
        <v>6567</v>
      </c>
      <c r="K2278" s="951" t="str">
        <f>_xlfn.CONCAT(A2278,F2278,J2278,)</f>
        <v>3744030-Q0006Regulador del espejo retrovisorT1/T2</v>
      </c>
      <c r="L2278" s="951"/>
      <c r="M2278" s="955" t="s">
        <v>6554</v>
      </c>
    </row>
    <row r="2279" spans="1:13" ht="15" customHeight="1">
      <c r="A2279" s="948" t="s">
        <v>4435</v>
      </c>
      <c r="B2279" s="949">
        <v>8435596611347</v>
      </c>
      <c r="C2279" s="950"/>
      <c r="D2279" s="950"/>
      <c r="E2279" s="951" t="s">
        <v>14278</v>
      </c>
      <c r="F2279" s="952" t="s">
        <v>14279</v>
      </c>
      <c r="G2279" s="953" t="s">
        <v>6645</v>
      </c>
      <c r="H2279" s="954">
        <v>62.390220888599998</v>
      </c>
      <c r="I2279" s="954">
        <f>Tabla1[[#This Row],[PVP (SIN IVA)]]-(Tabla1[[#This Row],[PVP (SIN IVA)]]*0.4)</f>
        <v>37.434132533159996</v>
      </c>
      <c r="J2279" s="951" t="s">
        <v>1936</v>
      </c>
      <c r="K2279" s="951" t="s">
        <v>14280</v>
      </c>
      <c r="L2279" s="951" t="s">
        <v>14281</v>
      </c>
      <c r="M2279" s="955" t="s">
        <v>6554</v>
      </c>
    </row>
    <row r="2280" spans="1:13" ht="15" customHeight="1">
      <c r="A2280" s="948" t="s">
        <v>3176</v>
      </c>
      <c r="B2280" s="949">
        <v>8435596629083</v>
      </c>
      <c r="C2280" s="950"/>
      <c r="D2280" s="950"/>
      <c r="E2280" s="951" t="s">
        <v>3177</v>
      </c>
      <c r="F2280" s="952" t="s">
        <v>14282</v>
      </c>
      <c r="G2280" s="953" t="s">
        <v>6645</v>
      </c>
      <c r="H2280" s="954">
        <v>25.286407155454775</v>
      </c>
      <c r="I2280" s="954">
        <f>Tabla1[[#This Row],[PVP (SIN IVA)]]-(Tabla1[[#This Row],[PVP (SIN IVA)]]*0.4)</f>
        <v>15.171844293272864</v>
      </c>
      <c r="J2280" s="951" t="s">
        <v>1938</v>
      </c>
      <c r="K2280" s="951" t="s">
        <v>14283</v>
      </c>
      <c r="L2280" s="951" t="s">
        <v>14284</v>
      </c>
      <c r="M2280" s="955" t="s">
        <v>6554</v>
      </c>
    </row>
    <row r="2281" spans="1:13" ht="15" customHeight="1">
      <c r="A2281" s="948" t="s">
        <v>2509</v>
      </c>
      <c r="B2281" s="949">
        <v>8435596604905</v>
      </c>
      <c r="C2281" s="950"/>
      <c r="D2281" s="950"/>
      <c r="E2281" s="951" t="s">
        <v>14285</v>
      </c>
      <c r="F2281" s="952" t="s">
        <v>4132</v>
      </c>
      <c r="G2281" s="953" t="s">
        <v>6645</v>
      </c>
      <c r="H2281" s="954">
        <v>3.7041896170360356</v>
      </c>
      <c r="I2281" s="954">
        <f>Tabla1[[#This Row],[PVP (SIN IVA)]]-(Tabla1[[#This Row],[PVP (SIN IVA)]]*0.4)</f>
        <v>2.2225137702216213</v>
      </c>
      <c r="J2281" s="951" t="s">
        <v>6589</v>
      </c>
      <c r="K2281" s="951" t="s">
        <v>14286</v>
      </c>
      <c r="L2281" s="951" t="s">
        <v>14287</v>
      </c>
      <c r="M2281" s="955" t="s">
        <v>6554</v>
      </c>
    </row>
    <row r="2282" spans="1:13" ht="15" customHeight="1">
      <c r="A2282" s="948" t="s">
        <v>2507</v>
      </c>
      <c r="B2282" s="949">
        <v>8435596604912</v>
      </c>
      <c r="C2282" s="950"/>
      <c r="D2282" s="950"/>
      <c r="E2282" s="951" t="s">
        <v>14288</v>
      </c>
      <c r="F2282" s="952" t="s">
        <v>4133</v>
      </c>
      <c r="G2282" s="953" t="s">
        <v>6645</v>
      </c>
      <c r="H2282" s="954">
        <v>4.9530000000000003</v>
      </c>
      <c r="I2282" s="954">
        <f>Tabla1[[#This Row],[PVP (SIN IVA)]]-(Tabla1[[#This Row],[PVP (SIN IVA)]]*0.4)</f>
        <v>2.9718</v>
      </c>
      <c r="J2282" s="951" t="s">
        <v>6589</v>
      </c>
      <c r="K2282" s="951" t="s">
        <v>14289</v>
      </c>
      <c r="L2282" s="951" t="s">
        <v>14290</v>
      </c>
      <c r="M2282" s="955" t="s">
        <v>6554</v>
      </c>
    </row>
    <row r="2283" spans="1:13" ht="15" customHeight="1">
      <c r="A2283" s="961" t="s">
        <v>14291</v>
      </c>
      <c r="B2283" s="949"/>
      <c r="C2283" s="953"/>
      <c r="D2283" s="962"/>
      <c r="E2283" s="951"/>
      <c r="F2283" s="952" t="s">
        <v>14292</v>
      </c>
      <c r="G2283" s="953" t="s">
        <v>6645</v>
      </c>
      <c r="H2283" s="954">
        <v>20.383499999999998</v>
      </c>
      <c r="I2283" s="954">
        <f>Tabla1[[#This Row],[PVP (SIN IVA)]]-(Tabla1[[#This Row],[PVP (SIN IVA)]]*0.4)</f>
        <v>12.230099999999998</v>
      </c>
      <c r="J2283" s="951" t="s">
        <v>6666</v>
      </c>
      <c r="K2283" s="951" t="str">
        <f>CONCATENATE(Precios!$A1859,Precios!$F1859,Precios!$J1859)</f>
        <v>3421022-R1011Palanca de bloqueo de inclinaciónLIGHT2020, LIGHT2021</v>
      </c>
      <c r="L2283" s="951"/>
      <c r="M2283" s="955" t="s">
        <v>6554</v>
      </c>
    </row>
    <row r="2284" spans="1:13" ht="15" customHeight="1">
      <c r="A2284" s="948" t="s">
        <v>4481</v>
      </c>
      <c r="B2284" s="949">
        <v>8435596615499</v>
      </c>
      <c r="C2284" s="950"/>
      <c r="D2284" s="950"/>
      <c r="E2284" s="951" t="s">
        <v>14293</v>
      </c>
      <c r="F2284" s="952" t="s">
        <v>14294</v>
      </c>
      <c r="G2284" s="953" t="s">
        <v>6586</v>
      </c>
      <c r="H2284" s="954">
        <v>0.273908286828</v>
      </c>
      <c r="I2284" s="954">
        <f>Tabla1[[#This Row],[PVP (SIN IVA)]]-(Tabla1[[#This Row],[PVP (SIN IVA)]]*0.4)</f>
        <v>0.16434497209679999</v>
      </c>
      <c r="J2284" s="951" t="s">
        <v>1936</v>
      </c>
      <c r="K2284" s="951" t="s">
        <v>14295</v>
      </c>
      <c r="L2284" s="951" t="s">
        <v>14296</v>
      </c>
      <c r="M2284" s="955" t="s">
        <v>6554</v>
      </c>
    </row>
    <row r="2285" spans="1:13" ht="15" customHeight="1">
      <c r="A2285" s="948" t="s">
        <v>14297</v>
      </c>
      <c r="B2285" s="949">
        <v>8435596615505</v>
      </c>
      <c r="C2285" s="950"/>
      <c r="D2285" s="950"/>
      <c r="E2285" s="951" t="s">
        <v>14293</v>
      </c>
      <c r="F2285" s="952" t="s">
        <v>14294</v>
      </c>
      <c r="G2285" s="953" t="s">
        <v>6586</v>
      </c>
      <c r="H2285" s="954">
        <v>0.238125</v>
      </c>
      <c r="I2285" s="954">
        <f>Tabla1[[#This Row],[PVP (SIN IVA)]]-(Tabla1[[#This Row],[PVP (SIN IVA)]]*0.4)</f>
        <v>0.142875</v>
      </c>
      <c r="J2285" s="951" t="s">
        <v>1936</v>
      </c>
      <c r="K2285" s="951" t="s">
        <v>14298</v>
      </c>
      <c r="L2285" s="951" t="s">
        <v>14299</v>
      </c>
      <c r="M2285" s="955" t="s">
        <v>6554</v>
      </c>
    </row>
    <row r="2286" spans="1:13" ht="15" customHeight="1">
      <c r="A2286" s="948" t="s">
        <v>14300</v>
      </c>
      <c r="B2286" s="949">
        <v>8435596608453</v>
      </c>
      <c r="C2286" s="950"/>
      <c r="D2286" s="950"/>
      <c r="E2286" s="951" t="s">
        <v>14301</v>
      </c>
      <c r="F2286" s="952" t="s">
        <v>14302</v>
      </c>
      <c r="G2286" s="953" t="s">
        <v>6586</v>
      </c>
      <c r="H2286" s="954">
        <v>0.18360295499559082</v>
      </c>
      <c r="I2286" s="954">
        <f>Tabla1[[#This Row],[PVP (SIN IVA)]]-(Tabla1[[#This Row],[PVP (SIN IVA)]]*0.4)</f>
        <v>0.11016177299735448</v>
      </c>
      <c r="J2286" s="951" t="s">
        <v>6560</v>
      </c>
      <c r="K2286" s="951" t="s">
        <v>14303</v>
      </c>
      <c r="L2286" s="951" t="s">
        <v>14304</v>
      </c>
      <c r="M2286" s="955" t="s">
        <v>6554</v>
      </c>
    </row>
    <row r="2287" spans="1:13" ht="15" customHeight="1">
      <c r="A2287" s="948" t="s">
        <v>4407</v>
      </c>
      <c r="B2287" s="949">
        <v>8435596607234</v>
      </c>
      <c r="C2287" s="950"/>
      <c r="D2287" s="950"/>
      <c r="E2287" s="951" t="s">
        <v>2002</v>
      </c>
      <c r="F2287" s="952" t="s">
        <v>5061</v>
      </c>
      <c r="G2287" s="953" t="s">
        <v>6586</v>
      </c>
      <c r="H2287" s="954">
        <v>0.13698925659058547</v>
      </c>
      <c r="I2287" s="954">
        <f>Tabla1[[#This Row],[PVP (SIN IVA)]]-(Tabla1[[#This Row],[PVP (SIN IVA)]]*0.4)</f>
        <v>8.2193553954351281E-2</v>
      </c>
      <c r="J2287" s="951" t="s">
        <v>6702</v>
      </c>
      <c r="K2287" s="951" t="s">
        <v>14305</v>
      </c>
      <c r="L2287" s="951" t="s">
        <v>14306</v>
      </c>
      <c r="M2287" s="955" t="s">
        <v>6554</v>
      </c>
    </row>
    <row r="2288" spans="1:13" ht="15" customHeight="1">
      <c r="A2288" s="948" t="s">
        <v>4410</v>
      </c>
      <c r="B2288" s="949">
        <v>8435596607289</v>
      </c>
      <c r="C2288" s="950"/>
      <c r="D2288" s="950"/>
      <c r="E2288" s="951" t="s">
        <v>2008</v>
      </c>
      <c r="F2288" s="952" t="s">
        <v>4411</v>
      </c>
      <c r="G2288" s="953" t="s">
        <v>6586</v>
      </c>
      <c r="H2288" s="954">
        <v>0.21918281054493666</v>
      </c>
      <c r="I2288" s="954">
        <f>Tabla1[[#This Row],[PVP (SIN IVA)]]-(Tabla1[[#This Row],[PVP (SIN IVA)]]*0.4)</f>
        <v>0.13150968632696197</v>
      </c>
      <c r="J2288" s="951" t="s">
        <v>6702</v>
      </c>
      <c r="K2288" s="951" t="s">
        <v>14307</v>
      </c>
      <c r="L2288" s="951" t="s">
        <v>14308</v>
      </c>
      <c r="M2288" s="955" t="s">
        <v>6554</v>
      </c>
    </row>
    <row r="2289" spans="1:13" ht="15" customHeight="1">
      <c r="A2289" s="948" t="s">
        <v>2004</v>
      </c>
      <c r="B2289" s="949">
        <v>8435596607302</v>
      </c>
      <c r="C2289" s="950"/>
      <c r="D2289" s="950"/>
      <c r="E2289" s="951" t="s">
        <v>2002</v>
      </c>
      <c r="F2289" s="952" t="s">
        <v>4408</v>
      </c>
      <c r="G2289" s="953" t="s">
        <v>6586</v>
      </c>
      <c r="H2289" s="954">
        <v>3.6720590999118161E-2</v>
      </c>
      <c r="I2289" s="954">
        <f>Tabla1[[#This Row],[PVP (SIN IVA)]]-(Tabla1[[#This Row],[PVP (SIN IVA)]]*0.4)</f>
        <v>2.2032354599470894E-2</v>
      </c>
      <c r="J2289" s="951" t="s">
        <v>6589</v>
      </c>
      <c r="K2289" s="951" t="s">
        <v>14309</v>
      </c>
      <c r="L2289" s="951" t="s">
        <v>14310</v>
      </c>
      <c r="M2289" s="955" t="s">
        <v>6554</v>
      </c>
    </row>
    <row r="2290" spans="1:13" ht="15" customHeight="1">
      <c r="A2290" s="948" t="s">
        <v>4452</v>
      </c>
      <c r="B2290" s="949">
        <v>8435596614386</v>
      </c>
      <c r="C2290" s="950"/>
      <c r="D2290" s="950"/>
      <c r="E2290" s="951" t="s">
        <v>14311</v>
      </c>
      <c r="F2290" s="952" t="s">
        <v>14312</v>
      </c>
      <c r="G2290" s="953" t="s">
        <v>5712</v>
      </c>
      <c r="H2290" s="954">
        <v>3.7662389438849999</v>
      </c>
      <c r="I2290" s="954">
        <f>Tabla1[[#This Row],[PVP (SIN IVA)]]-(Tabla1[[#This Row],[PVP (SIN IVA)]]*0.4)</f>
        <v>2.2597433663309996</v>
      </c>
      <c r="J2290" s="951" t="s">
        <v>1936</v>
      </c>
      <c r="K2290" s="951" t="s">
        <v>14313</v>
      </c>
      <c r="L2290" s="951" t="s">
        <v>14314</v>
      </c>
      <c r="M2290" s="955" t="s">
        <v>6554</v>
      </c>
    </row>
    <row r="2291" spans="1:13" ht="15" customHeight="1">
      <c r="A2291" s="961">
        <v>10503</v>
      </c>
      <c r="B2291" s="949"/>
      <c r="C2291" s="962"/>
      <c r="D2291" s="962"/>
      <c r="E2291" s="951"/>
      <c r="F2291" s="952" t="s">
        <v>14315</v>
      </c>
      <c r="G2291" s="953" t="s">
        <v>5713</v>
      </c>
      <c r="H2291" s="954">
        <v>28.003499999999999</v>
      </c>
      <c r="I2291" s="954">
        <f>Tabla1[[#This Row],[PVP (SIN IVA)]]-(Tabla1[[#This Row],[PVP (SIN IVA)]]*0.4)</f>
        <v>16.802099999999999</v>
      </c>
      <c r="J2291" s="951" t="s">
        <v>6666</v>
      </c>
      <c r="K2291" s="951" t="str">
        <f>CONCATENATE(Precios!$A2053,Precios!$F2053,Precios!$J2053)</f>
        <v>1001050104010950Pernos de brida hexagonalMouse</v>
      </c>
      <c r="L2291" s="951"/>
      <c r="M2291" s="955" t="s">
        <v>6554</v>
      </c>
    </row>
    <row r="2292" spans="1:13" ht="15" customHeight="1">
      <c r="A2292" s="961">
        <v>10498</v>
      </c>
      <c r="B2292" s="949"/>
      <c r="C2292" s="962"/>
      <c r="D2292" s="962"/>
      <c r="E2292" s="951"/>
      <c r="F2292" s="952" t="s">
        <v>14316</v>
      </c>
      <c r="G2292" s="953" t="s">
        <v>5713</v>
      </c>
      <c r="H2292" s="954">
        <v>28.003499999999999</v>
      </c>
      <c r="I2292" s="954">
        <f>Tabla1[[#This Row],[PVP (SIN IVA)]]-(Tabla1[[#This Row],[PVP (SIN IVA)]]*0.4)</f>
        <v>16.802099999999999</v>
      </c>
      <c r="J2292" s="951" t="s">
        <v>6666</v>
      </c>
      <c r="K2292" s="951" t="str">
        <f>CONCATENATE(Precios!$A2058,Precios!$F2058,Precios!$J2058)</f>
        <v>1001050104010070Pernos de brida hexagonalMouse</v>
      </c>
      <c r="L2292" s="951"/>
      <c r="M2292" s="955" t="s">
        <v>6554</v>
      </c>
    </row>
    <row r="2293" spans="1:13" ht="15" customHeight="1">
      <c r="A2293" s="948" t="s">
        <v>3491</v>
      </c>
      <c r="B2293" s="949">
        <v>8435596623944</v>
      </c>
      <c r="C2293" s="950" t="s">
        <v>3491</v>
      </c>
      <c r="D2293" s="950"/>
      <c r="E2293" s="951" t="e">
        <v>#NAME?</v>
      </c>
      <c r="F2293" s="952" t="s">
        <v>14317</v>
      </c>
      <c r="G2293" s="953" t="s">
        <v>5712</v>
      </c>
      <c r="H2293" s="954">
        <v>3.9052500000000001</v>
      </c>
      <c r="I2293" s="954">
        <f>Tabla1[[#This Row],[PVP (SIN IVA)]]-(Tabla1[[#This Row],[PVP (SIN IVA)]]*0.4)</f>
        <v>2.3431500000000001</v>
      </c>
      <c r="J2293" s="951" t="s">
        <v>1938</v>
      </c>
      <c r="K2293" s="951" t="s">
        <v>14318</v>
      </c>
      <c r="L2293" s="951" t="e">
        <v>#NAME?</v>
      </c>
      <c r="M2293" s="955" t="s">
        <v>6554</v>
      </c>
    </row>
    <row r="2294" spans="1:13" ht="15" customHeight="1">
      <c r="A2294" s="948" t="s">
        <v>2797</v>
      </c>
      <c r="B2294" s="949">
        <v>8435596607807</v>
      </c>
      <c r="C2294" s="950"/>
      <c r="D2294" s="950"/>
      <c r="E2294" s="951" t="s">
        <v>2796</v>
      </c>
      <c r="F2294" s="952" t="s">
        <v>5145</v>
      </c>
      <c r="G2294" s="953" t="s">
        <v>5713</v>
      </c>
      <c r="H2294" s="954">
        <v>1.9278310274537003</v>
      </c>
      <c r="I2294" s="954">
        <f>Tabla1[[#This Row],[PVP (SIN IVA)]]-(Tabla1[[#This Row],[PVP (SIN IVA)]]*0.4)</f>
        <v>1.1566986164722202</v>
      </c>
      <c r="J2294" s="951" t="s">
        <v>6560</v>
      </c>
      <c r="K2294" s="951" t="s">
        <v>14319</v>
      </c>
      <c r="L2294" s="951" t="s">
        <v>14320</v>
      </c>
      <c r="M2294" s="955" t="s">
        <v>6554</v>
      </c>
    </row>
    <row r="2295" spans="1:13" ht="15" customHeight="1">
      <c r="A2295" s="948" t="s">
        <v>14321</v>
      </c>
      <c r="B2295" s="949">
        <v>8435596623869</v>
      </c>
      <c r="C2295" s="950" t="s">
        <v>3508</v>
      </c>
      <c r="D2295" s="950"/>
      <c r="E2295" s="951" t="e">
        <v>#NAME?</v>
      </c>
      <c r="F2295" s="952" t="s">
        <v>14322</v>
      </c>
      <c r="G2295" s="953" t="s">
        <v>5713</v>
      </c>
      <c r="H2295" s="954">
        <v>1.4502158478206102</v>
      </c>
      <c r="I2295" s="954">
        <f>Tabla1[[#This Row],[PVP (SIN IVA)]]-(Tabla1[[#This Row],[PVP (SIN IVA)]]*0.4)</f>
        <v>0.87012950869236605</v>
      </c>
      <c r="J2295" s="951" t="s">
        <v>1938</v>
      </c>
      <c r="K2295" s="951" t="s">
        <v>14323</v>
      </c>
      <c r="L2295" s="951" t="e">
        <v>#NAME?</v>
      </c>
      <c r="M2295" s="955" t="s">
        <v>6554</v>
      </c>
    </row>
    <row r="2296" spans="1:13" ht="15" customHeight="1">
      <c r="A2296" s="948" t="s">
        <v>14324</v>
      </c>
      <c r="B2296" s="949">
        <v>8435596623876</v>
      </c>
      <c r="C2296" s="950" t="s">
        <v>3506</v>
      </c>
      <c r="D2296" s="950"/>
      <c r="E2296" s="951" t="e">
        <v>#NAME?</v>
      </c>
      <c r="F2296" s="952" t="s">
        <v>14325</v>
      </c>
      <c r="G2296" s="953" t="s">
        <v>5713</v>
      </c>
      <c r="H2296" s="954">
        <v>1.4502158478206102</v>
      </c>
      <c r="I2296" s="954">
        <f>Tabla1[[#This Row],[PVP (SIN IVA)]]-(Tabla1[[#This Row],[PVP (SIN IVA)]]*0.4)</f>
        <v>0.87012950869236605</v>
      </c>
      <c r="J2296" s="951" t="s">
        <v>1938</v>
      </c>
      <c r="K2296" s="951" t="s">
        <v>14326</v>
      </c>
      <c r="L2296" s="951" t="e">
        <v>#NAME?</v>
      </c>
      <c r="M2296" s="955" t="s">
        <v>6554</v>
      </c>
    </row>
    <row r="2297" spans="1:13" ht="15" customHeight="1">
      <c r="A2297" s="948" t="s">
        <v>3493</v>
      </c>
      <c r="B2297" s="949">
        <v>8435596623937</v>
      </c>
      <c r="C2297" s="950" t="s">
        <v>3493</v>
      </c>
      <c r="D2297" s="950"/>
      <c r="E2297" s="951" t="e">
        <v>#NAME?</v>
      </c>
      <c r="F2297" s="952" t="s">
        <v>14327</v>
      </c>
      <c r="G2297" s="953" t="s">
        <v>5712</v>
      </c>
      <c r="H2297" s="954">
        <v>2.6669999999999998</v>
      </c>
      <c r="I2297" s="954">
        <f>Tabla1[[#This Row],[PVP (SIN IVA)]]-(Tabla1[[#This Row],[PVP (SIN IVA)]]*0.4)</f>
        <v>1.6001999999999998</v>
      </c>
      <c r="J2297" s="951" t="s">
        <v>1938</v>
      </c>
      <c r="K2297" s="951" t="s">
        <v>14328</v>
      </c>
      <c r="L2297" s="951" t="e">
        <v>#NAME?</v>
      </c>
      <c r="M2297" s="955" t="s">
        <v>6554</v>
      </c>
    </row>
    <row r="2298" spans="1:13" ht="15" customHeight="1">
      <c r="A2298" s="948" t="s">
        <v>14329</v>
      </c>
      <c r="B2298" s="949">
        <v>8435596624019</v>
      </c>
      <c r="C2298" s="950" t="s">
        <v>3478</v>
      </c>
      <c r="D2298" s="950"/>
      <c r="E2298" s="951" t="e">
        <v>#NAME?</v>
      </c>
      <c r="F2298" s="952" t="s">
        <v>14330</v>
      </c>
      <c r="G2298" s="953" t="s">
        <v>5712</v>
      </c>
      <c r="H2298" s="954">
        <v>2.8574999999999999</v>
      </c>
      <c r="I2298" s="954">
        <f>Tabla1[[#This Row],[PVP (SIN IVA)]]-(Tabla1[[#This Row],[PVP (SIN IVA)]]*0.4)</f>
        <v>1.7144999999999999</v>
      </c>
      <c r="J2298" s="951" t="s">
        <v>1938</v>
      </c>
      <c r="K2298" s="951" t="s">
        <v>14331</v>
      </c>
      <c r="L2298" s="951" t="e">
        <v>#NAME?</v>
      </c>
      <c r="M2298" s="955" t="s">
        <v>6554</v>
      </c>
    </row>
    <row r="2299" spans="1:13" ht="15" customHeight="1">
      <c r="A2299" s="961" t="s">
        <v>14332</v>
      </c>
      <c r="B2299" s="964" t="s">
        <v>14333</v>
      </c>
      <c r="C2299" s="959"/>
      <c r="D2299" s="959"/>
      <c r="E2299" s="951" t="s">
        <v>14334</v>
      </c>
      <c r="F2299" s="952" t="s">
        <v>14335</v>
      </c>
      <c r="G2299" s="953" t="s">
        <v>5712</v>
      </c>
      <c r="H2299" s="954">
        <v>0</v>
      </c>
      <c r="I2299" s="954">
        <f>Tabla1[[#This Row],[PVP (SIN IVA)]]-(Tabla1[[#This Row],[PVP (SIN IVA)]]*0.4)</f>
        <v>0</v>
      </c>
      <c r="J2299" s="951" t="s">
        <v>1933</v>
      </c>
      <c r="K2299" s="951" t="str">
        <f>_xlfn.CONCAT(A2299,F2299,J2299,)</f>
        <v>3502011-R2001Resorte de tensiónLight/Mini</v>
      </c>
      <c r="L2299" s="951" t="str">
        <f>CONCATENATE(Precios!$A1062,Precios!$E1062)</f>
        <v>83700-TBG-A001Cover,Rr Center</v>
      </c>
      <c r="M2299" s="955" t="s">
        <v>6554</v>
      </c>
    </row>
    <row r="2300" spans="1:13" ht="15" customHeight="1">
      <c r="A2300" s="961" t="s">
        <v>14336</v>
      </c>
      <c r="B2300" s="949"/>
      <c r="C2300" s="953"/>
      <c r="D2300" s="962"/>
      <c r="E2300" s="951"/>
      <c r="F2300" s="952" t="s">
        <v>14337</v>
      </c>
      <c r="G2300" s="953" t="s">
        <v>6586</v>
      </c>
      <c r="H2300" s="954">
        <v>1.3334999999999999</v>
      </c>
      <c r="I2300" s="954">
        <f>Tabla1[[#This Row],[PVP (SIN IVA)]]-(Tabla1[[#This Row],[PVP (SIN IVA)]]*0.4)</f>
        <v>0.80009999999999992</v>
      </c>
      <c r="J2300" s="951" t="s">
        <v>6666</v>
      </c>
      <c r="K2300" s="951" t="str">
        <f>CONCATENATE(Precios!$A1836,Precios!$F1836,Precios!$J1836)</f>
        <v>7203Neumático Bridgestone Eezon Rear 100/90 -14 SC R 57P RFD TLEezon E3</v>
      </c>
      <c r="L2300" s="951"/>
      <c r="M2300" s="955" t="s">
        <v>6554</v>
      </c>
    </row>
    <row r="2301" spans="1:13" ht="15" customHeight="1">
      <c r="A2301" s="961" t="s">
        <v>14338</v>
      </c>
      <c r="B2301" s="949"/>
      <c r="C2301" s="953"/>
      <c r="D2301" s="962"/>
      <c r="E2301" s="951"/>
      <c r="F2301" s="952" t="s">
        <v>14339</v>
      </c>
      <c r="G2301" s="953" t="s">
        <v>6586</v>
      </c>
      <c r="H2301" s="954">
        <v>1.2382500000000001</v>
      </c>
      <c r="I2301" s="954">
        <f>Tabla1[[#This Row],[PVP (SIN IVA)]]-(Tabla1[[#This Row],[PVP (SIN IVA)]]*0.4)</f>
        <v>0.74295</v>
      </c>
      <c r="J2301" s="951" t="s">
        <v>6666</v>
      </c>
      <c r="K2301" s="951" t="str">
        <f>CONCATENATE(Precios!$A1835,Precios!$F1835,Precios!$J1835)</f>
        <v>76833Neumático Bridgestone Eezon Front 120/70 -14 B03 55S S1T TL  XP500Eezon E3</v>
      </c>
      <c r="L2301" s="951"/>
      <c r="M2301" s="955" t="s">
        <v>6554</v>
      </c>
    </row>
    <row r="2302" spans="1:13" ht="15" customHeight="1">
      <c r="A2302" s="961" t="s">
        <v>14340</v>
      </c>
      <c r="B2302" s="949"/>
      <c r="C2302" s="953"/>
      <c r="D2302" s="962"/>
      <c r="E2302" s="951"/>
      <c r="F2302" s="952" t="s">
        <v>14341</v>
      </c>
      <c r="G2302" s="953" t="s">
        <v>6586</v>
      </c>
      <c r="H2302" s="954">
        <v>1.17475</v>
      </c>
      <c r="I2302" s="954">
        <f>Tabla1[[#This Row],[PVP (SIN IVA)]]-(Tabla1[[#This Row],[PVP (SIN IVA)]]*0.4)</f>
        <v>0.70484999999999998</v>
      </c>
      <c r="J2302" s="951" t="s">
        <v>6666</v>
      </c>
      <c r="K2302" s="951" t="str">
        <f>CONCATENATE(Precios!$A1866,Precios!$F1866,Precios!$J1866)</f>
        <v>1001040301030010Panel de controlMouse</v>
      </c>
      <c r="L2302" s="951"/>
      <c r="M2302" s="955" t="s">
        <v>6554</v>
      </c>
    </row>
    <row r="2303" spans="1:13" ht="15" customHeight="1">
      <c r="A2303" s="961" t="s">
        <v>14342</v>
      </c>
      <c r="B2303" s="949"/>
      <c r="C2303" s="953"/>
      <c r="D2303" s="962"/>
      <c r="E2303" s="951"/>
      <c r="F2303" s="952" t="s">
        <v>14343</v>
      </c>
      <c r="G2303" s="953" t="s">
        <v>6586</v>
      </c>
      <c r="H2303" s="954">
        <v>1.778</v>
      </c>
      <c r="I2303" s="954">
        <f>Tabla1[[#This Row],[PVP (SIN IVA)]]-(Tabla1[[#This Row],[PVP (SIN IVA)]]*0.4)</f>
        <v>1.0668</v>
      </c>
      <c r="J2303" s="951" t="s">
        <v>6666</v>
      </c>
      <c r="K2303" s="951" t="str">
        <f>CONCATENATE(Precios!$A1865,Precios!$F1865,Precios!$J1865)</f>
        <v>3421023-R1021Palanca del freno de mano 2023Light/Mini</v>
      </c>
      <c r="L2303" s="951"/>
      <c r="M2303" s="955" t="s">
        <v>6554</v>
      </c>
    </row>
    <row r="2304" spans="1:13" ht="15" customHeight="1">
      <c r="A2304" s="948" t="s">
        <v>2816</v>
      </c>
      <c r="B2304" s="949">
        <v>8435596607739</v>
      </c>
      <c r="C2304" s="950"/>
      <c r="D2304" s="950"/>
      <c r="E2304" s="951" t="s">
        <v>4791</v>
      </c>
      <c r="F2304" s="952" t="s">
        <v>14344</v>
      </c>
      <c r="G2304" s="953" t="s">
        <v>6586</v>
      </c>
      <c r="H2304" s="954">
        <v>3.901562793656304</v>
      </c>
      <c r="I2304" s="954">
        <f>Tabla1[[#This Row],[PVP (SIN IVA)]]-(Tabla1[[#This Row],[PVP (SIN IVA)]]*0.4)</f>
        <v>2.3409376761937821</v>
      </c>
      <c r="J2304" s="951" t="s">
        <v>6560</v>
      </c>
      <c r="K2304" s="951" t="s">
        <v>14345</v>
      </c>
      <c r="L2304" s="951" t="s">
        <v>14346</v>
      </c>
      <c r="M2304" s="955" t="s">
        <v>6554</v>
      </c>
    </row>
    <row r="2305" spans="1:13" ht="15" customHeight="1">
      <c r="A2305" s="948" t="s">
        <v>14347</v>
      </c>
      <c r="B2305" s="949">
        <v>8435596612474</v>
      </c>
      <c r="C2305" s="950"/>
      <c r="D2305" s="950"/>
      <c r="E2305" s="951" t="s">
        <v>14348</v>
      </c>
      <c r="F2305" s="952" t="s">
        <v>14349</v>
      </c>
      <c r="G2305" s="953" t="s">
        <v>6645</v>
      </c>
      <c r="H2305" s="954">
        <v>19.05</v>
      </c>
      <c r="I2305" s="954">
        <f>Tabla1[[#This Row],[PVP (SIN IVA)]]-(Tabla1[[#This Row],[PVP (SIN IVA)]]*0.4)</f>
        <v>11.43</v>
      </c>
      <c r="J2305" s="951" t="s">
        <v>1936</v>
      </c>
      <c r="K2305" s="951" t="s">
        <v>14350</v>
      </c>
      <c r="L2305" s="951" t="s">
        <v>14351</v>
      </c>
      <c r="M2305" s="955" t="s">
        <v>6554</v>
      </c>
    </row>
    <row r="2306" spans="1:13" ht="15" customHeight="1">
      <c r="A2306" s="948" t="s">
        <v>14352</v>
      </c>
      <c r="B2306" s="949">
        <v>8435596612467</v>
      </c>
      <c r="C2306" s="950"/>
      <c r="D2306" s="950"/>
      <c r="E2306" s="951" t="s">
        <v>14348</v>
      </c>
      <c r="F2306" s="952" t="s">
        <v>14349</v>
      </c>
      <c r="G2306" s="953" t="s">
        <v>6645</v>
      </c>
      <c r="H2306" s="954">
        <v>19.05</v>
      </c>
      <c r="I2306" s="954">
        <f>Tabla1[[#This Row],[PVP (SIN IVA)]]-(Tabla1[[#This Row],[PVP (SIN IVA)]]*0.4)</f>
        <v>11.43</v>
      </c>
      <c r="J2306" s="951" t="s">
        <v>1936</v>
      </c>
      <c r="K2306" s="951" t="s">
        <v>14353</v>
      </c>
      <c r="L2306" s="951" t="s">
        <v>14354</v>
      </c>
      <c r="M2306" s="955" t="s">
        <v>6554</v>
      </c>
    </row>
    <row r="2307" spans="1:13" ht="15" customHeight="1">
      <c r="A2307" s="948" t="s">
        <v>14355</v>
      </c>
      <c r="B2307" s="949">
        <v>8435596612450</v>
      </c>
      <c r="C2307" s="950"/>
      <c r="D2307" s="950"/>
      <c r="E2307" s="951" t="s">
        <v>14348</v>
      </c>
      <c r="F2307" s="952" t="s">
        <v>14349</v>
      </c>
      <c r="G2307" s="953" t="s">
        <v>6645</v>
      </c>
      <c r="H2307" s="954">
        <v>19.05</v>
      </c>
      <c r="I2307" s="954">
        <f>Tabla1[[#This Row],[PVP (SIN IVA)]]-(Tabla1[[#This Row],[PVP (SIN IVA)]]*0.4)</f>
        <v>11.43</v>
      </c>
      <c r="J2307" s="951" t="s">
        <v>1936</v>
      </c>
      <c r="K2307" s="951" t="s">
        <v>14356</v>
      </c>
      <c r="L2307" s="951" t="s">
        <v>14357</v>
      </c>
      <c r="M2307" s="955" t="s">
        <v>6554</v>
      </c>
    </row>
    <row r="2308" spans="1:13" ht="15" customHeight="1">
      <c r="A2308" s="948" t="s">
        <v>14358</v>
      </c>
      <c r="B2308" s="949">
        <v>8435596612443</v>
      </c>
      <c r="C2308" s="950"/>
      <c r="D2308" s="950"/>
      <c r="E2308" s="951" t="s">
        <v>14348</v>
      </c>
      <c r="F2308" s="952" t="s">
        <v>14349</v>
      </c>
      <c r="G2308" s="953" t="s">
        <v>6645</v>
      </c>
      <c r="H2308" s="954">
        <v>19.05</v>
      </c>
      <c r="I2308" s="954">
        <f>Tabla1[[#This Row],[PVP (SIN IVA)]]-(Tabla1[[#This Row],[PVP (SIN IVA)]]*0.4)</f>
        <v>11.43</v>
      </c>
      <c r="J2308" s="951" t="s">
        <v>1936</v>
      </c>
      <c r="K2308" s="951" t="s">
        <v>14359</v>
      </c>
      <c r="L2308" s="951" t="s">
        <v>14360</v>
      </c>
      <c r="M2308" s="955" t="s">
        <v>6554</v>
      </c>
    </row>
    <row r="2309" spans="1:13" ht="15" customHeight="1">
      <c r="A2309" s="948" t="s">
        <v>14361</v>
      </c>
      <c r="B2309" s="949">
        <v>8435596623739</v>
      </c>
      <c r="C2309" s="950" t="s">
        <v>3531</v>
      </c>
      <c r="D2309" s="950"/>
      <c r="E2309" s="951" t="e">
        <v>#NAME?</v>
      </c>
      <c r="F2309" s="952" t="s">
        <v>14362</v>
      </c>
      <c r="G2309" s="953" t="s">
        <v>5712</v>
      </c>
      <c r="H2309" s="954">
        <v>1.3962184492315446</v>
      </c>
      <c r="I2309" s="954">
        <f>Tabla1[[#This Row],[PVP (SIN IVA)]]-(Tabla1[[#This Row],[PVP (SIN IVA)]]*0.4)</f>
        <v>0.83773106953892673</v>
      </c>
      <c r="J2309" s="951" t="s">
        <v>1938</v>
      </c>
      <c r="K2309" s="951" t="s">
        <v>14363</v>
      </c>
      <c r="L2309" s="951" t="e">
        <v>#NAME?</v>
      </c>
      <c r="M2309" s="955" t="s">
        <v>6554</v>
      </c>
    </row>
    <row r="2310" spans="1:13" ht="15" customHeight="1">
      <c r="A2310" s="948" t="s">
        <v>4557</v>
      </c>
      <c r="B2310" s="949">
        <v>8435596611163</v>
      </c>
      <c r="C2310" s="950"/>
      <c r="D2310" s="950"/>
      <c r="E2310" s="951" t="s">
        <v>14364</v>
      </c>
      <c r="F2310" s="952" t="s">
        <v>14365</v>
      </c>
      <c r="G2310" s="953" t="s">
        <v>5712</v>
      </c>
      <c r="H2310" s="954">
        <v>116.16754786916401</v>
      </c>
      <c r="I2310" s="954">
        <f>Tabla1[[#This Row],[PVP (SIN IVA)]]-(Tabla1[[#This Row],[PVP (SIN IVA)]]*0.4)</f>
        <v>69.700528721498401</v>
      </c>
      <c r="J2310" s="951" t="s">
        <v>1936</v>
      </c>
      <c r="K2310" s="951" t="s">
        <v>14366</v>
      </c>
      <c r="L2310" s="951" t="s">
        <v>14367</v>
      </c>
      <c r="M2310" s="955" t="s">
        <v>6554</v>
      </c>
    </row>
    <row r="2311" spans="1:13" ht="15" customHeight="1">
      <c r="A2311" s="948" t="s">
        <v>4591</v>
      </c>
      <c r="B2311" s="949">
        <v>8435596625672</v>
      </c>
      <c r="C2311" s="950"/>
      <c r="D2311" s="950"/>
      <c r="E2311" s="951" t="s">
        <v>14368</v>
      </c>
      <c r="F2311" s="952" t="s">
        <v>14369</v>
      </c>
      <c r="G2311" s="953" t="s">
        <v>5712</v>
      </c>
      <c r="H2311" s="954">
        <v>14.4440969920632</v>
      </c>
      <c r="I2311" s="954">
        <f>Tabla1[[#This Row],[PVP (SIN IVA)]]-(Tabla1[[#This Row],[PVP (SIN IVA)]]*0.4)</f>
        <v>8.6664581952379187</v>
      </c>
      <c r="J2311" s="951" t="s">
        <v>1936</v>
      </c>
      <c r="K2311" s="951" t="s">
        <v>14370</v>
      </c>
      <c r="L2311" s="951" t="s">
        <v>14371</v>
      </c>
      <c r="M2311" s="955" t="s">
        <v>6554</v>
      </c>
    </row>
    <row r="2312" spans="1:13" ht="15" customHeight="1">
      <c r="A2312" s="957" t="s">
        <v>14372</v>
      </c>
      <c r="B2312" s="958" t="s">
        <v>14373</v>
      </c>
      <c r="C2312" s="959"/>
      <c r="D2312" s="959"/>
      <c r="E2312" s="951" t="s">
        <v>14374</v>
      </c>
      <c r="F2312" s="952" t="s">
        <v>14375</v>
      </c>
      <c r="G2312" s="953" t="s">
        <v>5712</v>
      </c>
      <c r="H2312" s="954">
        <v>14.2875</v>
      </c>
      <c r="I2312" s="954">
        <f>Tabla1[[#This Row],[PVP (SIN IVA)]]-(Tabla1[[#This Row],[PVP (SIN IVA)]]*0.4)</f>
        <v>8.5724999999999998</v>
      </c>
      <c r="J2312" s="960" t="s">
        <v>6567</v>
      </c>
      <c r="K2312" s="951" t="str">
        <f t="shared" ref="K2312:K2318" si="24">_xlfn.CONCAT(A2312,F2312,J2312,)</f>
        <v>8511106-Q0001Revestimiento del paquete de rueda delantera (derecha)T1/T2</v>
      </c>
      <c r="L2312" s="951"/>
      <c r="M2312" s="955" t="s">
        <v>6554</v>
      </c>
    </row>
    <row r="2313" spans="1:13" ht="15" customHeight="1">
      <c r="A2313" s="957" t="s">
        <v>14376</v>
      </c>
      <c r="B2313" s="958" t="s">
        <v>14377</v>
      </c>
      <c r="C2313" s="959"/>
      <c r="D2313" s="959"/>
      <c r="E2313" s="951" t="s">
        <v>14378</v>
      </c>
      <c r="F2313" s="952" t="s">
        <v>14379</v>
      </c>
      <c r="G2313" s="953" t="s">
        <v>5712</v>
      </c>
      <c r="H2313" s="954">
        <v>14.2875</v>
      </c>
      <c r="I2313" s="954">
        <f>Tabla1[[#This Row],[PVP (SIN IVA)]]-(Tabla1[[#This Row],[PVP (SIN IVA)]]*0.4)</f>
        <v>8.5724999999999998</v>
      </c>
      <c r="J2313" s="960" t="s">
        <v>6567</v>
      </c>
      <c r="K2313" s="951" t="str">
        <f t="shared" si="24"/>
        <v>8511105-Q0001Revestimiento del paquete de rueda delantera (izquierda)T1/T2</v>
      </c>
      <c r="L2313" s="951"/>
      <c r="M2313" s="955" t="s">
        <v>6554</v>
      </c>
    </row>
    <row r="2314" spans="1:13" ht="15" customHeight="1">
      <c r="A2314" s="957" t="s">
        <v>14380</v>
      </c>
      <c r="B2314" s="958" t="s">
        <v>14381</v>
      </c>
      <c r="C2314" s="959"/>
      <c r="D2314" s="959"/>
      <c r="E2314" s="951" t="s">
        <v>14382</v>
      </c>
      <c r="F2314" s="952" t="s">
        <v>14383</v>
      </c>
      <c r="G2314" s="953" t="s">
        <v>5712</v>
      </c>
      <c r="H2314" s="954">
        <v>8.0962499999999995</v>
      </c>
      <c r="I2314" s="954">
        <f>Tabla1[[#This Row],[PVP (SIN IVA)]]-(Tabla1[[#This Row],[PVP (SIN IVA)]]*0.4)</f>
        <v>4.8577499999999993</v>
      </c>
      <c r="J2314" s="960" t="s">
        <v>6567</v>
      </c>
      <c r="K2314" s="951" t="str">
        <f t="shared" si="24"/>
        <v>6101212Z1-Q0001-DYRiel guía inferior delantero para puerta delantera derecha (Electroforizado)T1/T2</v>
      </c>
      <c r="L2314" s="951"/>
      <c r="M2314" s="955" t="s">
        <v>6554</v>
      </c>
    </row>
    <row r="2315" spans="1:13" ht="15" customHeight="1">
      <c r="A2315" s="957" t="s">
        <v>14384</v>
      </c>
      <c r="B2315" s="958" t="s">
        <v>14385</v>
      </c>
      <c r="C2315" s="959"/>
      <c r="D2315" s="959"/>
      <c r="E2315" s="951" t="s">
        <v>14386</v>
      </c>
      <c r="F2315" s="952" t="s">
        <v>14387</v>
      </c>
      <c r="G2315" s="953" t="s">
        <v>5712</v>
      </c>
      <c r="H2315" s="954">
        <v>8.0962499999999995</v>
      </c>
      <c r="I2315" s="954">
        <f>Tabla1[[#This Row],[PVP (SIN IVA)]]-(Tabla1[[#This Row],[PVP (SIN IVA)]]*0.4)</f>
        <v>4.8577499999999993</v>
      </c>
      <c r="J2315" s="960" t="s">
        <v>6567</v>
      </c>
      <c r="K2315" s="951" t="str">
        <f t="shared" si="24"/>
        <v>6101211Z1-Q0001-DYRiel guía inferior delantero para puerta delantera izquierda (Electroforizado)T1/T2</v>
      </c>
      <c r="L2315" s="951"/>
      <c r="M2315" s="955" t="s">
        <v>6554</v>
      </c>
    </row>
    <row r="2316" spans="1:13" ht="15" customHeight="1">
      <c r="A2316" s="957" t="s">
        <v>14388</v>
      </c>
      <c r="B2316" s="958" t="s">
        <v>14389</v>
      </c>
      <c r="C2316" s="959"/>
      <c r="D2316" s="959"/>
      <c r="E2316" s="951" t="s">
        <v>14390</v>
      </c>
      <c r="F2316" s="952" t="s">
        <v>14391</v>
      </c>
      <c r="G2316" s="953" t="s">
        <v>5712</v>
      </c>
      <c r="H2316" s="954">
        <v>8.0962499999999995</v>
      </c>
      <c r="I2316" s="954">
        <f>Tabla1[[#This Row],[PVP (SIN IVA)]]-(Tabla1[[#This Row],[PVP (SIN IVA)]]*0.4)</f>
        <v>4.8577499999999993</v>
      </c>
      <c r="J2316" s="960" t="s">
        <v>6567</v>
      </c>
      <c r="K2316" s="951" t="str">
        <f t="shared" si="24"/>
        <v>6101232Z1-Q0001-DYRiel guía inferior trasero para puerta delantera derecha (Electroforizado)T1/T2</v>
      </c>
      <c r="L2316" s="951"/>
      <c r="M2316" s="955" t="s">
        <v>6554</v>
      </c>
    </row>
    <row r="2317" spans="1:13" ht="15" customHeight="1">
      <c r="A2317" s="957" t="s">
        <v>14392</v>
      </c>
      <c r="B2317" s="958" t="s">
        <v>14393</v>
      </c>
      <c r="C2317" s="959"/>
      <c r="D2317" s="959"/>
      <c r="E2317" s="951" t="s">
        <v>14394</v>
      </c>
      <c r="F2317" s="952" t="s">
        <v>14395</v>
      </c>
      <c r="G2317" s="953" t="s">
        <v>5712</v>
      </c>
      <c r="H2317" s="954">
        <v>8.0962499999999995</v>
      </c>
      <c r="I2317" s="954">
        <f>Tabla1[[#This Row],[PVP (SIN IVA)]]-(Tabla1[[#This Row],[PVP (SIN IVA)]]*0.4)</f>
        <v>4.8577499999999993</v>
      </c>
      <c r="J2317" s="960" t="s">
        <v>6567</v>
      </c>
      <c r="K2317" s="951" t="str">
        <f t="shared" si="24"/>
        <v>6101231Z1-Q0001-DYRiel guía inferior trasero para puerta delantera izquierda (Electroforizado)T1/T2</v>
      </c>
      <c r="L2317" s="951"/>
      <c r="M2317" s="955" t="s">
        <v>6554</v>
      </c>
    </row>
    <row r="2318" spans="1:13" ht="15" customHeight="1">
      <c r="A2318" s="957" t="s">
        <v>14396</v>
      </c>
      <c r="B2318" s="958" t="s">
        <v>14397</v>
      </c>
      <c r="C2318" s="959"/>
      <c r="D2318" s="959"/>
      <c r="E2318" s="951" t="s">
        <v>14398</v>
      </c>
      <c r="F2318" s="952" t="s">
        <v>14399</v>
      </c>
      <c r="G2318" s="953" t="s">
        <v>5712</v>
      </c>
      <c r="H2318" s="954">
        <v>19.653250000000003</v>
      </c>
      <c r="I2318" s="954">
        <f>Tabla1[[#This Row],[PVP (SIN IVA)]]-(Tabla1[[#This Row],[PVP (SIN IVA)]]*0.4)</f>
        <v>11.791950000000002</v>
      </c>
      <c r="J2318" s="951" t="s">
        <v>6567</v>
      </c>
      <c r="K2318" s="951" t="str">
        <f t="shared" si="24"/>
        <v>5401094-Q0001-DYRiel superior de puerta correderaT1/T2</v>
      </c>
      <c r="L2318" s="951"/>
      <c r="M2318" s="955" t="s">
        <v>6554</v>
      </c>
    </row>
    <row r="2319" spans="1:13" ht="15" customHeight="1">
      <c r="A2319" s="961" t="s">
        <v>14400</v>
      </c>
      <c r="B2319" s="949"/>
      <c r="C2319" s="953"/>
      <c r="D2319" s="962"/>
      <c r="E2319" s="951"/>
      <c r="F2319" s="952" t="s">
        <v>14401</v>
      </c>
      <c r="G2319" s="953" t="s">
        <v>5713</v>
      </c>
      <c r="H2319" s="954">
        <v>19.46275</v>
      </c>
      <c r="I2319" s="954">
        <f>Tabla1[[#This Row],[PVP (SIN IVA)]]-(Tabla1[[#This Row],[PVP (SIN IVA)]]*0.4)</f>
        <v>11.67765</v>
      </c>
      <c r="J2319" s="951" t="s">
        <v>6666</v>
      </c>
      <c r="K2319" s="951" t="str">
        <f>CONCATENATE(Precios!$A1854,Precios!$F1854,Precios!$J1854)</f>
        <v>1001010406760120No2. Manguera de entrada de aceite （MBR+ABS+VA)Mouse</v>
      </c>
      <c r="L2319" s="951"/>
      <c r="M2319" s="955" t="s">
        <v>6554</v>
      </c>
    </row>
    <row r="2320" spans="1:13" ht="15" customHeight="1">
      <c r="A2320" s="961" t="s">
        <v>14402</v>
      </c>
      <c r="B2320" s="949"/>
      <c r="C2320" s="953"/>
      <c r="D2320" s="962"/>
      <c r="E2320" s="951"/>
      <c r="F2320" s="952" t="s">
        <v>14403</v>
      </c>
      <c r="G2320" s="953" t="s">
        <v>5713</v>
      </c>
      <c r="H2320" s="954">
        <v>83.629499999999993</v>
      </c>
      <c r="I2320" s="954">
        <f>Tabla1[[#This Row],[PVP (SIN IVA)]]-(Tabla1[[#This Row],[PVP (SIN IVA)]]*0.4)</f>
        <v>50.177699999999994</v>
      </c>
      <c r="J2320" s="951" t="s">
        <v>6666</v>
      </c>
      <c r="K2320" s="951" t="str">
        <f>CONCATENATE(Precios!$A1843,Precios!$F1843,Precios!$J1843)</f>
        <v>SP0106020001Neumático DEESTONE 110/90 12 IDC 69MLIGHT2020, LIGHT2021</v>
      </c>
      <c r="L2320" s="951"/>
      <c r="M2320" s="955" t="s">
        <v>6554</v>
      </c>
    </row>
    <row r="2321" spans="1:13" ht="15" customHeight="1">
      <c r="A2321" s="948" t="s">
        <v>2815</v>
      </c>
      <c r="B2321" s="949">
        <v>8435596607746</v>
      </c>
      <c r="C2321" s="950"/>
      <c r="D2321" s="950"/>
      <c r="E2321" s="951" t="s">
        <v>14404</v>
      </c>
      <c r="F2321" s="952" t="s">
        <v>14405</v>
      </c>
      <c r="G2321" s="953" t="s">
        <v>5713</v>
      </c>
      <c r="H2321" s="954">
        <v>11.398250000000001</v>
      </c>
      <c r="I2321" s="954">
        <f>Tabla1[[#This Row],[PVP (SIN IVA)]]-(Tabla1[[#This Row],[PVP (SIN IVA)]]*0.4)</f>
        <v>6.8389500000000005</v>
      </c>
      <c r="J2321" s="951" t="s">
        <v>6560</v>
      </c>
      <c r="K2321" s="951" t="s">
        <v>14406</v>
      </c>
      <c r="L2321" s="951" t="s">
        <v>14407</v>
      </c>
      <c r="M2321" s="955" t="s">
        <v>6554</v>
      </c>
    </row>
    <row r="2322" spans="1:13" ht="15" customHeight="1">
      <c r="A2322" s="961" t="s">
        <v>14408</v>
      </c>
      <c r="B2322" s="949"/>
      <c r="C2322" s="953"/>
      <c r="D2322" s="962"/>
      <c r="E2322" s="951"/>
      <c r="F2322" s="952" t="s">
        <v>14409</v>
      </c>
      <c r="G2322" s="953" t="s">
        <v>5713</v>
      </c>
      <c r="H2322" s="954">
        <v>44.354750000000003</v>
      </c>
      <c r="I2322" s="954">
        <f>Tabla1[[#This Row],[PVP (SIN IVA)]]-(Tabla1[[#This Row],[PVP (SIN IVA)]]*0.4)</f>
        <v>26.612850000000002</v>
      </c>
      <c r="J2322" s="951" t="s">
        <v>6666</v>
      </c>
      <c r="K2322" s="951" t="str">
        <f>CONCATENATE(Precios!$A1821,Precios!$F1821,Precios!$J1821)</f>
        <v>3741010A2-Q0001Motor del limpiaparabrisasT1/T2</v>
      </c>
      <c r="L2322" s="951"/>
      <c r="M2322" s="955" t="s">
        <v>6554</v>
      </c>
    </row>
    <row r="2323" spans="1:13" ht="15" customHeight="1">
      <c r="A2323" s="961" t="s">
        <v>14410</v>
      </c>
      <c r="B2323" s="949"/>
      <c r="C2323" s="953"/>
      <c r="D2323" s="962"/>
      <c r="E2323" s="951"/>
      <c r="F2323" s="952" t="s">
        <v>14411</v>
      </c>
      <c r="G2323" s="953" t="s">
        <v>5713</v>
      </c>
      <c r="H2323" s="954">
        <v>49.244250000000001</v>
      </c>
      <c r="I2323" s="954">
        <f>Tabla1[[#This Row],[PVP (SIN IVA)]]-(Tabla1[[#This Row],[PVP (SIN IVA)]]*0.4)</f>
        <v>29.54655</v>
      </c>
      <c r="J2323" s="951" t="s">
        <v>6666</v>
      </c>
      <c r="K2323" s="951" t="str">
        <f>CONCATENATE(Precios!$A1820,Precios!$F1820,Precios!$J1820)</f>
        <v>1001040701080020Motor del limpiaparabrisasMouse</v>
      </c>
      <c r="L2323" s="951"/>
      <c r="M2323" s="955" t="s">
        <v>6554</v>
      </c>
    </row>
    <row r="2324" spans="1:13" ht="15" customHeight="1">
      <c r="A2324" s="961" t="s">
        <v>14412</v>
      </c>
      <c r="B2324" s="949"/>
      <c r="C2324" s="953"/>
      <c r="D2324" s="962"/>
      <c r="E2324" s="951"/>
      <c r="F2324" s="952" t="s">
        <v>14413</v>
      </c>
      <c r="G2324" s="953" t="s">
        <v>5713</v>
      </c>
      <c r="H2324" s="954">
        <v>29.940249999999999</v>
      </c>
      <c r="I2324" s="954">
        <f>Tabla1[[#This Row],[PVP (SIN IVA)]]-(Tabla1[[#This Row],[PVP (SIN IVA)]]*0.4)</f>
        <v>17.964149999999997</v>
      </c>
      <c r="J2324" s="951" t="s">
        <v>6666</v>
      </c>
      <c r="K2324" s="951" t="str">
        <f>CONCATENATE(Precios!$A1853,Precios!$F1853,Precios!$J1853)</f>
        <v>1001010406870070No1. Manguera de vacío （mBr+ABS+VA)Mouse</v>
      </c>
      <c r="L2324" s="951"/>
      <c r="M2324" s="955" t="s">
        <v>6554</v>
      </c>
    </row>
    <row r="2325" spans="1:13" ht="15" customHeight="1">
      <c r="A2325" s="961" t="s">
        <v>14414</v>
      </c>
      <c r="B2325" s="949"/>
      <c r="C2325" s="953"/>
      <c r="D2325" s="962"/>
      <c r="E2325" s="951"/>
      <c r="F2325" s="952" t="s">
        <v>14415</v>
      </c>
      <c r="G2325" s="953" t="s">
        <v>5713</v>
      </c>
      <c r="H2325" s="954">
        <v>9.4932500000000015</v>
      </c>
      <c r="I2325" s="954">
        <f>Tabla1[[#This Row],[PVP (SIN IVA)]]-(Tabla1[[#This Row],[PVP (SIN IVA)]]*0.4)</f>
        <v>5.6959500000000007</v>
      </c>
      <c r="J2325" s="951" t="s">
        <v>6666</v>
      </c>
      <c r="K2325" s="951" t="str">
        <f>CONCATENATE(Precios!$A1877,Precios!$F1877,Precios!$J1877)</f>
        <v>1001030406060010Panel de instrumentosMouse</v>
      </c>
      <c r="L2325" s="951"/>
      <c r="M2325" s="955" t="s">
        <v>6554</v>
      </c>
    </row>
    <row r="2326" spans="1:13" ht="15" customHeight="1">
      <c r="A2326" s="961" t="s">
        <v>14416</v>
      </c>
      <c r="B2326" s="949"/>
      <c r="C2326" s="953"/>
      <c r="D2326" s="962"/>
      <c r="E2326" s="951"/>
      <c r="F2326" s="952" t="s">
        <v>14417</v>
      </c>
      <c r="G2326" s="953" t="s">
        <v>5713</v>
      </c>
      <c r="H2326" s="954">
        <v>13.239749999999999</v>
      </c>
      <c r="I2326" s="954">
        <f>Tabla1[[#This Row],[PVP (SIN IVA)]]-(Tabla1[[#This Row],[PVP (SIN IVA)]]*0.4)</f>
        <v>7.9438499999999994</v>
      </c>
      <c r="J2326" s="951" t="s">
        <v>6666</v>
      </c>
      <c r="K2326" s="951" t="str">
        <f>CONCATENATE(Precios!$A1876,Precios!$F1876,Precios!$J1876)</f>
        <v>5301020-R10Panel de instalación de la luz de parada de alta posiciónLIGHT2020, LIGHT2021</v>
      </c>
      <c r="L2326" s="951"/>
      <c r="M2326" s="955" t="s">
        <v>6554</v>
      </c>
    </row>
    <row r="2327" spans="1:13" ht="15" customHeight="1">
      <c r="A2327" s="961" t="s">
        <v>14418</v>
      </c>
      <c r="B2327" s="949"/>
      <c r="C2327" s="953"/>
      <c r="D2327" s="962"/>
      <c r="E2327" s="951"/>
      <c r="F2327" s="952" t="s">
        <v>14419</v>
      </c>
      <c r="G2327" s="953" t="s">
        <v>5713</v>
      </c>
      <c r="H2327" s="954">
        <v>82.137249999999995</v>
      </c>
      <c r="I2327" s="954">
        <f>Tabla1[[#This Row],[PVP (SIN IVA)]]-(Tabla1[[#This Row],[PVP (SIN IVA)]]*0.4)</f>
        <v>49.282349999999994</v>
      </c>
      <c r="J2327" s="951" t="s">
        <v>6666</v>
      </c>
      <c r="K2327" s="951" t="str">
        <f>CONCATENATE(Precios!$A1828,Precios!$F1828,Precios!$J1828)</f>
        <v>1001050102010010Muelle de tensiónMouse</v>
      </c>
      <c r="L2327" s="951"/>
      <c r="M2327" s="955" t="s">
        <v>6554</v>
      </c>
    </row>
    <row r="2328" spans="1:13" ht="15" customHeight="1">
      <c r="A2328" s="961" t="s">
        <v>14420</v>
      </c>
      <c r="B2328" s="949"/>
      <c r="C2328" s="953"/>
      <c r="D2328" s="962"/>
      <c r="E2328" s="951"/>
      <c r="F2328" s="952" t="s">
        <v>14419</v>
      </c>
      <c r="G2328" s="953" t="s">
        <v>5713</v>
      </c>
      <c r="H2328" s="954">
        <v>42.290999999999997</v>
      </c>
      <c r="I2328" s="954">
        <f>Tabla1[[#This Row],[PVP (SIN IVA)]]-(Tabla1[[#This Row],[PVP (SIN IVA)]]*0.4)</f>
        <v>25.374599999999997</v>
      </c>
      <c r="J2328" s="951" t="s">
        <v>6666</v>
      </c>
      <c r="K2328" s="951" t="str">
        <f>CONCATENATE(Precios!$A1954,Precios!$F1954,Precios!$J1954)</f>
        <v>3102011-R10RDParte delantera de guardabarros delantero RojaLIGHT2020, LIGHT2021</v>
      </c>
      <c r="L2328" s="951"/>
      <c r="M2328" s="955" t="s">
        <v>6554</v>
      </c>
    </row>
    <row r="2329" spans="1:13" ht="15" customHeight="1">
      <c r="A2329" s="948" t="s">
        <v>4679</v>
      </c>
      <c r="B2329" s="949">
        <v>8435596611842</v>
      </c>
      <c r="C2329" s="950"/>
      <c r="D2329" s="950"/>
      <c r="E2329" s="951" t="s">
        <v>14421</v>
      </c>
      <c r="F2329" s="952" t="s">
        <v>14422</v>
      </c>
      <c r="G2329" s="953" t="s">
        <v>5713</v>
      </c>
      <c r="H2329" s="954">
        <v>19.599659635248003</v>
      </c>
      <c r="I2329" s="954">
        <f>Tabla1[[#This Row],[PVP (SIN IVA)]]-(Tabla1[[#This Row],[PVP (SIN IVA)]]*0.4)</f>
        <v>11.759795781148801</v>
      </c>
      <c r="J2329" s="951" t="s">
        <v>1936</v>
      </c>
      <c r="K2329" s="951" t="s">
        <v>14423</v>
      </c>
      <c r="L2329" s="951" t="s">
        <v>14424</v>
      </c>
      <c r="M2329" s="955" t="s">
        <v>6554</v>
      </c>
    </row>
    <row r="2330" spans="1:13" ht="15" customHeight="1">
      <c r="A2330" s="948" t="s">
        <v>14425</v>
      </c>
      <c r="B2330" s="949">
        <v>8435596610166</v>
      </c>
      <c r="C2330" s="950"/>
      <c r="D2330" s="950"/>
      <c r="E2330" s="951" t="s">
        <v>14426</v>
      </c>
      <c r="F2330" s="952" t="s">
        <v>14427</v>
      </c>
      <c r="G2330" s="953" t="s">
        <v>5713</v>
      </c>
      <c r="H2330" s="954">
        <v>176.944753290888</v>
      </c>
      <c r="I2330" s="954">
        <f>Tabla1[[#This Row],[PVP (SIN IVA)]]-(Tabla1[[#This Row],[PVP (SIN IVA)]]*0.4)</f>
        <v>106.1668519745328</v>
      </c>
      <c r="J2330" s="951" t="s">
        <v>1936</v>
      </c>
      <c r="K2330" s="951" t="s">
        <v>14428</v>
      </c>
      <c r="L2330" s="951" t="s">
        <v>14429</v>
      </c>
      <c r="M2330" s="955" t="s">
        <v>6554</v>
      </c>
    </row>
    <row r="2331" spans="1:13" ht="15" customHeight="1">
      <c r="A2331" s="948" t="s">
        <v>2688</v>
      </c>
      <c r="B2331" s="949">
        <v>8435596607913</v>
      </c>
      <c r="C2331" s="950"/>
      <c r="D2331" s="950"/>
      <c r="E2331" s="951" t="s">
        <v>4809</v>
      </c>
      <c r="F2331" s="952" t="s">
        <v>14430</v>
      </c>
      <c r="G2331" s="953" t="s">
        <v>5713</v>
      </c>
      <c r="H2331" s="954">
        <v>49.286160000000002</v>
      </c>
      <c r="I2331" s="954">
        <f>Tabla1[[#This Row],[PVP (SIN IVA)]]-(Tabla1[[#This Row],[PVP (SIN IVA)]]*0.4)</f>
        <v>29.571695999999999</v>
      </c>
      <c r="J2331" s="951" t="s">
        <v>6560</v>
      </c>
      <c r="K2331" s="951" t="s">
        <v>14431</v>
      </c>
      <c r="L2331" s="951" t="s">
        <v>14432</v>
      </c>
      <c r="M2331" s="955" t="s">
        <v>6554</v>
      </c>
    </row>
    <row r="2332" spans="1:13" ht="15" customHeight="1">
      <c r="A2332" s="948" t="s">
        <v>4631</v>
      </c>
      <c r="B2332" s="949">
        <v>8435596613372</v>
      </c>
      <c r="C2332" s="950"/>
      <c r="D2332" s="950"/>
      <c r="E2332" s="951" t="s">
        <v>14433</v>
      </c>
      <c r="F2332" s="952" t="s">
        <v>14434</v>
      </c>
      <c r="G2332" s="953" t="s">
        <v>5713</v>
      </c>
      <c r="H2332" s="954">
        <v>15.338864062368003</v>
      </c>
      <c r="I2332" s="954">
        <f>Tabla1[[#This Row],[PVP (SIN IVA)]]-(Tabla1[[#This Row],[PVP (SIN IVA)]]*0.4)</f>
        <v>9.2033184374208012</v>
      </c>
      <c r="J2332" s="951" t="s">
        <v>1936</v>
      </c>
      <c r="K2332" s="951" t="s">
        <v>14435</v>
      </c>
      <c r="L2332" s="951" t="s">
        <v>14436</v>
      </c>
      <c r="M2332" s="955" t="s">
        <v>6554</v>
      </c>
    </row>
    <row r="2333" spans="1:13" ht="15" customHeight="1">
      <c r="A2333" s="948" t="s">
        <v>14437</v>
      </c>
      <c r="B2333" s="949">
        <v>8435596613365</v>
      </c>
      <c r="C2333" s="950"/>
      <c r="D2333" s="950"/>
      <c r="E2333" s="951" t="s">
        <v>14433</v>
      </c>
      <c r="F2333" s="952" t="s">
        <v>14434</v>
      </c>
      <c r="G2333" s="953" t="s">
        <v>5713</v>
      </c>
      <c r="H2333" s="954">
        <v>8.4581999999999997</v>
      </c>
      <c r="I2333" s="954">
        <f>Tabla1[[#This Row],[PVP (SIN IVA)]]-(Tabla1[[#This Row],[PVP (SIN IVA)]]*0.4)</f>
        <v>5.0749199999999997</v>
      </c>
      <c r="J2333" s="951" t="s">
        <v>1936</v>
      </c>
      <c r="K2333" s="951" t="s">
        <v>14438</v>
      </c>
      <c r="L2333" s="951" t="s">
        <v>14439</v>
      </c>
      <c r="M2333" s="955" t="s">
        <v>6554</v>
      </c>
    </row>
    <row r="2334" spans="1:13" ht="15" customHeight="1">
      <c r="A2334" s="948" t="s">
        <v>4623</v>
      </c>
      <c r="B2334" s="949">
        <v>8435596613358</v>
      </c>
      <c r="C2334" s="950"/>
      <c r="D2334" s="950"/>
      <c r="E2334" s="951" t="s">
        <v>14440</v>
      </c>
      <c r="F2334" s="952" t="s">
        <v>14441</v>
      </c>
      <c r="G2334" s="953" t="s">
        <v>5713</v>
      </c>
      <c r="H2334" s="954">
        <v>17.80403864382</v>
      </c>
      <c r="I2334" s="954">
        <f>Tabla1[[#This Row],[PVP (SIN IVA)]]-(Tabla1[[#This Row],[PVP (SIN IVA)]]*0.4)</f>
        <v>10.682423186291999</v>
      </c>
      <c r="J2334" s="951" t="s">
        <v>1936</v>
      </c>
      <c r="K2334" s="951" t="s">
        <v>14442</v>
      </c>
      <c r="L2334" s="951" t="s">
        <v>14443</v>
      </c>
      <c r="M2334" s="955" t="s">
        <v>6554</v>
      </c>
    </row>
    <row r="2335" spans="1:13" ht="15" customHeight="1">
      <c r="A2335" s="948" t="s">
        <v>4615</v>
      </c>
      <c r="B2335" s="949">
        <v>8435596613341</v>
      </c>
      <c r="C2335" s="950"/>
      <c r="D2335" s="950"/>
      <c r="E2335" s="951" t="s">
        <v>14444</v>
      </c>
      <c r="F2335" s="952" t="s">
        <v>14445</v>
      </c>
      <c r="G2335" s="953" t="s">
        <v>5713</v>
      </c>
      <c r="H2335" s="954">
        <v>20.817029798928001</v>
      </c>
      <c r="I2335" s="954">
        <f>Tabla1[[#This Row],[PVP (SIN IVA)]]-(Tabla1[[#This Row],[PVP (SIN IVA)]]*0.4)</f>
        <v>12.4902178793568</v>
      </c>
      <c r="J2335" s="951" t="s">
        <v>1936</v>
      </c>
      <c r="K2335" s="951" t="s">
        <v>14446</v>
      </c>
      <c r="L2335" s="951" t="s">
        <v>14447</v>
      </c>
      <c r="M2335" s="955" t="s">
        <v>6554</v>
      </c>
    </row>
    <row r="2336" spans="1:13" ht="15" customHeight="1">
      <c r="A2336" s="948" t="s">
        <v>14448</v>
      </c>
      <c r="B2336" s="949">
        <v>8435596612764</v>
      </c>
      <c r="C2336" s="950"/>
      <c r="D2336" s="950"/>
      <c r="E2336" s="951" t="s">
        <v>14449</v>
      </c>
      <c r="F2336" s="952" t="s">
        <v>14450</v>
      </c>
      <c r="G2336" s="953" t="s">
        <v>5713</v>
      </c>
      <c r="H2336" s="954">
        <v>13.335000000000001</v>
      </c>
      <c r="I2336" s="954">
        <f>Tabla1[[#This Row],[PVP (SIN IVA)]]-(Tabla1[[#This Row],[PVP (SIN IVA)]]*0.4)</f>
        <v>8.0010000000000012</v>
      </c>
      <c r="J2336" s="951" t="s">
        <v>1936</v>
      </c>
      <c r="K2336" s="951" t="s">
        <v>14451</v>
      </c>
      <c r="L2336" s="951" t="s">
        <v>14452</v>
      </c>
      <c r="M2336" s="955" t="s">
        <v>6554</v>
      </c>
    </row>
    <row r="2337" spans="1:13" ht="15" customHeight="1">
      <c r="A2337" s="948" t="s">
        <v>4633</v>
      </c>
      <c r="B2337" s="949">
        <v>8435596612771</v>
      </c>
      <c r="C2337" s="950"/>
      <c r="D2337" s="950"/>
      <c r="E2337" s="951" t="s">
        <v>14449</v>
      </c>
      <c r="F2337" s="952" t="s">
        <v>14450</v>
      </c>
      <c r="G2337" s="953" t="s">
        <v>5713</v>
      </c>
      <c r="H2337" s="954">
        <v>12.873689480916003</v>
      </c>
      <c r="I2337" s="954">
        <f>Tabla1[[#This Row],[PVP (SIN IVA)]]-(Tabla1[[#This Row],[PVP (SIN IVA)]]*0.4)</f>
        <v>7.7242136885496011</v>
      </c>
      <c r="J2337" s="951" t="s">
        <v>1936</v>
      </c>
      <c r="K2337" s="951" t="s">
        <v>14453</v>
      </c>
      <c r="L2337" s="951" t="s">
        <v>14454</v>
      </c>
      <c r="M2337" s="955" t="s">
        <v>6554</v>
      </c>
    </row>
    <row r="2338" spans="1:13" ht="15" customHeight="1">
      <c r="A2338" s="948" t="s">
        <v>4624</v>
      </c>
      <c r="B2338" s="949">
        <v>8435596613419</v>
      </c>
      <c r="C2338" s="950"/>
      <c r="D2338" s="950"/>
      <c r="E2338" s="951" t="s">
        <v>14455</v>
      </c>
      <c r="F2338" s="952" t="s">
        <v>14456</v>
      </c>
      <c r="G2338" s="953" t="s">
        <v>5713</v>
      </c>
      <c r="H2338" s="954">
        <v>17.530130356992</v>
      </c>
      <c r="I2338" s="954">
        <f>Tabla1[[#This Row],[PVP (SIN IVA)]]-(Tabla1[[#This Row],[PVP (SIN IVA)]]*0.4)</f>
        <v>10.518078214195199</v>
      </c>
      <c r="J2338" s="951" t="s">
        <v>1936</v>
      </c>
      <c r="K2338" s="951" t="s">
        <v>14457</v>
      </c>
      <c r="L2338" s="951" t="s">
        <v>14458</v>
      </c>
      <c r="M2338" s="955" t="s">
        <v>6554</v>
      </c>
    </row>
    <row r="2339" spans="1:13" ht="15" customHeight="1">
      <c r="A2339" s="948" t="s">
        <v>4616</v>
      </c>
      <c r="B2339" s="949">
        <v>8435596612757</v>
      </c>
      <c r="C2339" s="950"/>
      <c r="D2339" s="950"/>
      <c r="E2339" s="951" t="s">
        <v>14459</v>
      </c>
      <c r="F2339" s="952" t="s">
        <v>14460</v>
      </c>
      <c r="G2339" s="953" t="s">
        <v>5713</v>
      </c>
      <c r="H2339" s="954">
        <v>23.434375650839996</v>
      </c>
      <c r="I2339" s="954">
        <f>Tabla1[[#This Row],[PVP (SIN IVA)]]-(Tabla1[[#This Row],[PVP (SIN IVA)]]*0.4)</f>
        <v>14.060625390503997</v>
      </c>
      <c r="J2339" s="951" t="s">
        <v>1936</v>
      </c>
      <c r="K2339" s="951" t="s">
        <v>14461</v>
      </c>
      <c r="L2339" s="951" t="s">
        <v>14462</v>
      </c>
      <c r="M2339" s="955" t="s">
        <v>6554</v>
      </c>
    </row>
    <row r="2340" spans="1:13" ht="15" customHeight="1">
      <c r="A2340" s="948" t="s">
        <v>14463</v>
      </c>
      <c r="B2340" s="949">
        <v>8435596611293</v>
      </c>
      <c r="C2340" s="950"/>
      <c r="D2340" s="950"/>
      <c r="E2340" s="951" t="s">
        <v>14464</v>
      </c>
      <c r="F2340" s="952" t="s">
        <v>14464</v>
      </c>
      <c r="G2340" s="953" t="s">
        <v>5713</v>
      </c>
      <c r="H2340" s="954">
        <v>57.15</v>
      </c>
      <c r="I2340" s="954">
        <f>Tabla1[[#This Row],[PVP (SIN IVA)]]-(Tabla1[[#This Row],[PVP (SIN IVA)]]*0.4)</f>
        <v>34.29</v>
      </c>
      <c r="J2340" s="951" t="s">
        <v>1936</v>
      </c>
      <c r="K2340" s="951" t="s">
        <v>14465</v>
      </c>
      <c r="L2340" s="951" t="s">
        <v>14465</v>
      </c>
      <c r="M2340" s="955" t="s">
        <v>6554</v>
      </c>
    </row>
    <row r="2341" spans="1:13" ht="15" customHeight="1">
      <c r="A2341" s="948" t="s">
        <v>4535</v>
      </c>
      <c r="B2341" s="949">
        <v>8435596613709</v>
      </c>
      <c r="C2341" s="950"/>
      <c r="D2341" s="950"/>
      <c r="E2341" s="951" t="s">
        <v>14466</v>
      </c>
      <c r="F2341" s="952" t="s">
        <v>5345</v>
      </c>
      <c r="G2341" s="953" t="s">
        <v>5713</v>
      </c>
      <c r="H2341" s="954">
        <v>8.5596339633749992</v>
      </c>
      <c r="I2341" s="954">
        <f>Tabla1[[#This Row],[PVP (SIN IVA)]]-(Tabla1[[#This Row],[PVP (SIN IVA)]]*0.4)</f>
        <v>5.1357803780249993</v>
      </c>
      <c r="J2341" s="951" t="s">
        <v>1936</v>
      </c>
      <c r="K2341" s="951" t="s">
        <v>14467</v>
      </c>
      <c r="L2341" s="951" t="s">
        <v>14468</v>
      </c>
      <c r="M2341" s="955" t="s">
        <v>6554</v>
      </c>
    </row>
    <row r="2342" spans="1:13" ht="15" customHeight="1">
      <c r="A2342" s="948" t="s">
        <v>4763</v>
      </c>
      <c r="B2342" s="949">
        <v>8435596610203</v>
      </c>
      <c r="C2342" s="950"/>
      <c r="D2342" s="950"/>
      <c r="E2342" s="951" t="s">
        <v>14469</v>
      </c>
      <c r="F2342" s="952" t="s">
        <v>14470</v>
      </c>
      <c r="G2342" s="953" t="s">
        <v>7038</v>
      </c>
      <c r="H2342" s="954">
        <v>219.69727172662499</v>
      </c>
      <c r="I2342" s="954">
        <f>Tabla1[[#This Row],[PVP (SIN IVA)]]-(Tabla1[[#This Row],[PVP (SIN IVA)]]*0.4)</f>
        <v>131.81836303597498</v>
      </c>
      <c r="J2342" s="951" t="s">
        <v>1936</v>
      </c>
      <c r="K2342" s="951" t="s">
        <v>14471</v>
      </c>
      <c r="L2342" s="951" t="s">
        <v>14472</v>
      </c>
      <c r="M2342" s="955" t="s">
        <v>6554</v>
      </c>
    </row>
    <row r="2343" spans="1:13" ht="15" customHeight="1">
      <c r="A2343" s="948" t="s">
        <v>4764</v>
      </c>
      <c r="B2343" s="949">
        <v>8435596610197</v>
      </c>
      <c r="C2343" s="950"/>
      <c r="D2343" s="950"/>
      <c r="E2343" s="951" t="s">
        <v>14473</v>
      </c>
      <c r="F2343" s="952" t="s">
        <v>14474</v>
      </c>
      <c r="G2343" s="953" t="s">
        <v>7038</v>
      </c>
      <c r="H2343" s="954">
        <v>239.66975097450003</v>
      </c>
      <c r="I2343" s="954">
        <f>Tabla1[[#This Row],[PVP (SIN IVA)]]-(Tabla1[[#This Row],[PVP (SIN IVA)]]*0.4)</f>
        <v>143.80185058470002</v>
      </c>
      <c r="J2343" s="951" t="s">
        <v>1936</v>
      </c>
      <c r="K2343" s="951" t="s">
        <v>14475</v>
      </c>
      <c r="L2343" s="951" t="s">
        <v>14476</v>
      </c>
      <c r="M2343" s="955" t="s">
        <v>6554</v>
      </c>
    </row>
    <row r="2344" spans="1:13" ht="15" customHeight="1">
      <c r="A2344" s="957" t="s">
        <v>14477</v>
      </c>
      <c r="B2344" s="958" t="s">
        <v>14478</v>
      </c>
      <c r="C2344" s="959"/>
      <c r="D2344" s="959"/>
      <c r="E2344" s="951" t="s">
        <v>14479</v>
      </c>
      <c r="F2344" s="952" t="s">
        <v>14480</v>
      </c>
      <c r="G2344" s="953" t="s">
        <v>5712</v>
      </c>
      <c r="H2344" s="954">
        <v>15.113</v>
      </c>
      <c r="I2344" s="954">
        <f>Tabla1[[#This Row],[PVP (SIN IVA)]]-(Tabla1[[#This Row],[PVP (SIN IVA)]]*0.4)</f>
        <v>9.0677999999999983</v>
      </c>
      <c r="J2344" s="951" t="s">
        <v>6602</v>
      </c>
      <c r="K2344" s="951" t="str">
        <f t="shared" ref="K2344:K2364" si="25">_xlfn.CONCAT(A2344,F2344,J2344,)</f>
        <v>2801314Z1-Q0001-DYSección central de la viga longitudinal derecha y placa de soporte de la placa de conexión del umbralT2</v>
      </c>
      <c r="L2344" s="951"/>
      <c r="M2344" s="955" t="s">
        <v>6554</v>
      </c>
    </row>
    <row r="2345" spans="1:13" ht="15" customHeight="1">
      <c r="A2345" s="957" t="s">
        <v>14481</v>
      </c>
      <c r="B2345" s="958" t="s">
        <v>14482</v>
      </c>
      <c r="C2345" s="959"/>
      <c r="D2345" s="959"/>
      <c r="E2345" s="951" t="s">
        <v>14483</v>
      </c>
      <c r="F2345" s="952" t="s">
        <v>14484</v>
      </c>
      <c r="G2345" s="953" t="s">
        <v>5712</v>
      </c>
      <c r="H2345" s="954">
        <v>7.3024999999999993</v>
      </c>
      <c r="I2345" s="954">
        <f>Tabla1[[#This Row],[PVP (SIN IVA)]]-(Tabla1[[#This Row],[PVP (SIN IVA)]]*0.4)</f>
        <v>4.3814999999999991</v>
      </c>
      <c r="J2345" s="951" t="s">
        <v>6602</v>
      </c>
      <c r="K2345" s="951" t="str">
        <f t="shared" si="25"/>
        <v>2801312-Q0001-DYSección central de la viga longitudinal derecha y placa de unión del umbralT2</v>
      </c>
      <c r="L2345" s="951"/>
      <c r="M2345" s="955" t="s">
        <v>6554</v>
      </c>
    </row>
    <row r="2346" spans="1:13" ht="15" customHeight="1">
      <c r="A2346" s="957" t="s">
        <v>14485</v>
      </c>
      <c r="B2346" s="958" t="s">
        <v>14486</v>
      </c>
      <c r="C2346" s="959"/>
      <c r="D2346" s="959"/>
      <c r="E2346" s="951" t="s">
        <v>14487</v>
      </c>
      <c r="F2346" s="952" t="s">
        <v>14488</v>
      </c>
      <c r="G2346" s="953" t="s">
        <v>5712</v>
      </c>
      <c r="H2346" s="954">
        <v>236.31525000000005</v>
      </c>
      <c r="I2346" s="954">
        <f>Tabla1[[#This Row],[PVP (SIN IVA)]]-(Tabla1[[#This Row],[PVP (SIN IVA)]]*0.4)</f>
        <v>141.78915000000001</v>
      </c>
      <c r="J2346" s="951" t="s">
        <v>6602</v>
      </c>
      <c r="K2346" s="951" t="str">
        <f t="shared" si="25"/>
        <v>5701017-Q0006-DYSección central del panel exterior del techoT2</v>
      </c>
      <c r="L2346" s="951"/>
      <c r="M2346" s="955" t="s">
        <v>6554</v>
      </c>
    </row>
    <row r="2347" spans="1:13" ht="15" customHeight="1">
      <c r="A2347" s="957" t="s">
        <v>14489</v>
      </c>
      <c r="B2347" s="958" t="s">
        <v>14490</v>
      </c>
      <c r="C2347" s="959"/>
      <c r="D2347" s="959"/>
      <c r="E2347" s="951" t="s">
        <v>14491</v>
      </c>
      <c r="F2347" s="952" t="s">
        <v>14492</v>
      </c>
      <c r="G2347" s="953" t="s">
        <v>5712</v>
      </c>
      <c r="H2347" s="954">
        <v>67.436999999999998</v>
      </c>
      <c r="I2347" s="954">
        <f>Tabla1[[#This Row],[PVP (SIN IVA)]]-(Tabla1[[#This Row],[PVP (SIN IVA)]]*0.4)</f>
        <v>40.462199999999996</v>
      </c>
      <c r="J2347" s="951" t="s">
        <v>6602</v>
      </c>
      <c r="K2347" s="951" t="str">
        <f t="shared" si="25"/>
        <v>5010942-Q0006-DYSección central del panel interior del umbral de la puerta derechaT2</v>
      </c>
      <c r="L2347" s="951"/>
      <c r="M2347" s="955" t="s">
        <v>6554</v>
      </c>
    </row>
    <row r="2348" spans="1:13" ht="15" customHeight="1">
      <c r="A2348" s="957" t="s">
        <v>14493</v>
      </c>
      <c r="B2348" s="958" t="s">
        <v>14494</v>
      </c>
      <c r="C2348" s="959"/>
      <c r="D2348" s="959"/>
      <c r="E2348" s="951" t="s">
        <v>14495</v>
      </c>
      <c r="F2348" s="952" t="s">
        <v>14496</v>
      </c>
      <c r="G2348" s="953" t="s">
        <v>5712</v>
      </c>
      <c r="H2348" s="954">
        <v>77.184249999999992</v>
      </c>
      <c r="I2348" s="954">
        <f>Tabla1[[#This Row],[PVP (SIN IVA)]]-(Tabla1[[#This Row],[PVP (SIN IVA)]]*0.4)</f>
        <v>46.310549999999992</v>
      </c>
      <c r="J2348" s="951" t="s">
        <v>6602</v>
      </c>
      <c r="K2348" s="951" t="str">
        <f t="shared" si="25"/>
        <v>5010941-Q0006-DYSección central del panel interior del umbral de la puerta izquierdaT2</v>
      </c>
      <c r="L2348" s="951"/>
      <c r="M2348" s="955" t="s">
        <v>6554</v>
      </c>
    </row>
    <row r="2349" spans="1:13" ht="15" customHeight="1">
      <c r="A2349" s="957" t="s">
        <v>14497</v>
      </c>
      <c r="B2349" s="958" t="s">
        <v>14498</v>
      </c>
      <c r="C2349" s="959"/>
      <c r="D2349" s="959"/>
      <c r="E2349" s="951" t="s">
        <v>14499</v>
      </c>
      <c r="F2349" s="952" t="s">
        <v>14500</v>
      </c>
      <c r="G2349" s="953" t="s">
        <v>5712</v>
      </c>
      <c r="H2349" s="954">
        <v>253.61899999999997</v>
      </c>
      <c r="I2349" s="954">
        <f>Tabla1[[#This Row],[PVP (SIN IVA)]]-(Tabla1[[#This Row],[PVP (SIN IVA)]]*0.4)</f>
        <v>152.17139999999998</v>
      </c>
      <c r="J2349" s="951" t="s">
        <v>6567</v>
      </c>
      <c r="K2349" s="951" t="str">
        <f t="shared" si="25"/>
        <v>5401101-Q0001-DYSección frontal del panel exterior del lado izquierdoT1/T2</v>
      </c>
      <c r="L2349" s="951"/>
      <c r="M2349" s="955" t="s">
        <v>6554</v>
      </c>
    </row>
    <row r="2350" spans="1:13" ht="15" customHeight="1">
      <c r="A2350" s="957" t="s">
        <v>14501</v>
      </c>
      <c r="B2350" s="958" t="s">
        <v>14502</v>
      </c>
      <c r="C2350" s="959"/>
      <c r="D2350" s="959"/>
      <c r="E2350" s="951" t="s">
        <v>14503</v>
      </c>
      <c r="F2350" s="952" t="s">
        <v>14504</v>
      </c>
      <c r="G2350" s="953" t="s">
        <v>5712</v>
      </c>
      <c r="H2350" s="954">
        <v>253.33325000000002</v>
      </c>
      <c r="I2350" s="954">
        <f>Tabla1[[#This Row],[PVP (SIN IVA)]]-(Tabla1[[#This Row],[PVP (SIN IVA)]]*0.4)</f>
        <v>151.99995000000001</v>
      </c>
      <c r="J2350" s="951" t="s">
        <v>6567</v>
      </c>
      <c r="K2350" s="951" t="str">
        <f t="shared" si="25"/>
        <v>5401102-Q0001-DYSección frontal del panel lateral derechoT1/T2</v>
      </c>
      <c r="L2350" s="951"/>
      <c r="M2350" s="955" t="s">
        <v>6554</v>
      </c>
    </row>
    <row r="2351" spans="1:13" ht="15" customHeight="1">
      <c r="A2351" s="957" t="s">
        <v>14505</v>
      </c>
      <c r="B2351" s="958" t="s">
        <v>14506</v>
      </c>
      <c r="C2351" s="959"/>
      <c r="D2351" s="959"/>
      <c r="E2351" s="951" t="s">
        <v>14507</v>
      </c>
      <c r="F2351" s="952" t="s">
        <v>14508</v>
      </c>
      <c r="G2351" s="953" t="s">
        <v>5712</v>
      </c>
      <c r="H2351" s="954">
        <v>280.03500000000003</v>
      </c>
      <c r="I2351" s="954">
        <f>Tabla1[[#This Row],[PVP (SIN IVA)]]-(Tabla1[[#This Row],[PVP (SIN IVA)]]*0.4)</f>
        <v>168.02100000000002</v>
      </c>
      <c r="J2351" s="951" t="s">
        <v>6567</v>
      </c>
      <c r="K2351" s="951" t="str">
        <f t="shared" si="25"/>
        <v>5401105-Q0001-DYSección inferior de la sección trasera del panel exterior izquierdoT1/T2</v>
      </c>
      <c r="L2351" s="951"/>
      <c r="M2351" s="955" t="s">
        <v>6554</v>
      </c>
    </row>
    <row r="2352" spans="1:13" ht="15" customHeight="1">
      <c r="A2352" s="957" t="s">
        <v>14509</v>
      </c>
      <c r="B2352" s="958" t="s">
        <v>14510</v>
      </c>
      <c r="C2352" s="959"/>
      <c r="D2352" s="959"/>
      <c r="E2352" s="951" t="s">
        <v>14507</v>
      </c>
      <c r="F2352" s="952" t="s">
        <v>14508</v>
      </c>
      <c r="G2352" s="953" t="s">
        <v>5712</v>
      </c>
      <c r="H2352" s="954">
        <v>298.06899999999996</v>
      </c>
      <c r="I2352" s="954">
        <f>Tabla1[[#This Row],[PVP (SIN IVA)]]-(Tabla1[[#This Row],[PVP (SIN IVA)]]*0.4)</f>
        <v>178.84139999999996</v>
      </c>
      <c r="J2352" s="951" t="s">
        <v>6602</v>
      </c>
      <c r="K2352" s="951" t="str">
        <f t="shared" si="25"/>
        <v>5401178-Q0006-DYSección inferior de la sección trasera del panel exterior izquierdoT2</v>
      </c>
      <c r="L2352" s="951"/>
      <c r="M2352" s="955" t="s">
        <v>6554</v>
      </c>
    </row>
    <row r="2353" spans="1:13" ht="15" customHeight="1">
      <c r="A2353" s="957" t="s">
        <v>14511</v>
      </c>
      <c r="B2353" s="958" t="s">
        <v>14512</v>
      </c>
      <c r="C2353" s="959"/>
      <c r="D2353" s="959"/>
      <c r="E2353" s="951" t="s">
        <v>8212</v>
      </c>
      <c r="F2353" s="952" t="s">
        <v>14513</v>
      </c>
      <c r="G2353" s="953" t="s">
        <v>5712</v>
      </c>
      <c r="H2353" s="954">
        <v>328.041</v>
      </c>
      <c r="I2353" s="954">
        <f>Tabla1[[#This Row],[PVP (SIN IVA)]]-(Tabla1[[#This Row],[PVP (SIN IVA)]]*0.4)</f>
        <v>196.8246</v>
      </c>
      <c r="J2353" s="951" t="s">
        <v>6602</v>
      </c>
      <c r="K2353" s="951" t="str">
        <f t="shared" si="25"/>
        <v>5401116-Q0006-DYSección inferior de la sección trasera del panel lateral derechoT2</v>
      </c>
      <c r="L2353" s="951"/>
      <c r="M2353" s="955" t="s">
        <v>6554</v>
      </c>
    </row>
    <row r="2354" spans="1:13" ht="15" customHeight="1">
      <c r="A2354" s="957" t="s">
        <v>14514</v>
      </c>
      <c r="B2354" s="958" t="s">
        <v>14515</v>
      </c>
      <c r="C2354" s="959"/>
      <c r="D2354" s="959"/>
      <c r="E2354" s="951" t="s">
        <v>14516</v>
      </c>
      <c r="F2354" s="952" t="s">
        <v>14517</v>
      </c>
      <c r="G2354" s="953" t="s">
        <v>5712</v>
      </c>
      <c r="H2354" s="954">
        <v>246.22125</v>
      </c>
      <c r="I2354" s="954">
        <f>Tabla1[[#This Row],[PVP (SIN IVA)]]-(Tabla1[[#This Row],[PVP (SIN IVA)]]*0.4)</f>
        <v>147.73275000000001</v>
      </c>
      <c r="J2354" s="951" t="s">
        <v>6602</v>
      </c>
      <c r="K2354" s="951" t="str">
        <f t="shared" si="25"/>
        <v>5401177-Q0006-DYSección inferior del panel exterior del lado izquierdoT2</v>
      </c>
      <c r="L2354" s="951"/>
      <c r="M2354" s="955" t="s">
        <v>6554</v>
      </c>
    </row>
    <row r="2355" spans="1:13" ht="15" customHeight="1">
      <c r="A2355" s="957" t="s">
        <v>14518</v>
      </c>
      <c r="B2355" s="958" t="s">
        <v>14519</v>
      </c>
      <c r="C2355" s="959"/>
      <c r="D2355" s="959"/>
      <c r="E2355" s="951" t="s">
        <v>14520</v>
      </c>
      <c r="F2355" s="952" t="s">
        <v>14521</v>
      </c>
      <c r="G2355" s="953" t="s">
        <v>5712</v>
      </c>
      <c r="H2355" s="954">
        <v>34.004249999999999</v>
      </c>
      <c r="I2355" s="954">
        <f>Tabla1[[#This Row],[PVP (SIN IVA)]]-(Tabla1[[#This Row],[PVP (SIN IVA)]]*0.4)</f>
        <v>20.402549999999998</v>
      </c>
      <c r="J2355" s="951" t="s">
        <v>6629</v>
      </c>
      <c r="K2355" s="951" t="str">
        <f t="shared" si="25"/>
        <v>5401103-Q0001-DYSección superior de la sección trasera del panel exterior izquierdoT1</v>
      </c>
      <c r="L2355" s="951"/>
      <c r="M2355" s="955" t="s">
        <v>6554</v>
      </c>
    </row>
    <row r="2356" spans="1:13" ht="15" customHeight="1">
      <c r="A2356" s="957" t="s">
        <v>14522</v>
      </c>
      <c r="B2356" s="958" t="s">
        <v>14523</v>
      </c>
      <c r="C2356" s="959"/>
      <c r="D2356" s="959"/>
      <c r="E2356" s="951" t="s">
        <v>14520</v>
      </c>
      <c r="F2356" s="952" t="s">
        <v>14521</v>
      </c>
      <c r="G2356" s="953" t="s">
        <v>5712</v>
      </c>
      <c r="H2356" s="954">
        <v>39.97325</v>
      </c>
      <c r="I2356" s="954">
        <f>Tabla1[[#This Row],[PVP (SIN IVA)]]-(Tabla1[[#This Row],[PVP (SIN IVA)]]*0.4)</f>
        <v>23.98395</v>
      </c>
      <c r="J2356" s="951" t="s">
        <v>6602</v>
      </c>
      <c r="K2356" s="951" t="str">
        <f t="shared" si="25"/>
        <v>5401129-Q0006-DYSección superior de la sección trasera del panel exterior izquierdoT2</v>
      </c>
      <c r="L2356" s="951"/>
      <c r="M2356" s="955" t="s">
        <v>6554</v>
      </c>
    </row>
    <row r="2357" spans="1:13" ht="15" customHeight="1">
      <c r="A2357" s="957" t="s">
        <v>14524</v>
      </c>
      <c r="B2357" s="958" t="s">
        <v>14525</v>
      </c>
      <c r="C2357" s="959"/>
      <c r="D2357" s="959"/>
      <c r="E2357" s="951" t="s">
        <v>9536</v>
      </c>
      <c r="F2357" s="952" t="s">
        <v>14526</v>
      </c>
      <c r="G2357" s="953" t="s">
        <v>5712</v>
      </c>
      <c r="H2357" s="954">
        <v>43.148249999999997</v>
      </c>
      <c r="I2357" s="954">
        <f>Tabla1[[#This Row],[PVP (SIN IVA)]]-(Tabla1[[#This Row],[PVP (SIN IVA)]]*0.4)</f>
        <v>25.888949999999998</v>
      </c>
      <c r="J2357" s="951" t="s">
        <v>6602</v>
      </c>
      <c r="K2357" s="951" t="str">
        <f t="shared" si="25"/>
        <v>5401126-Q0006-DYSección superior de la sección trasera del panel lateral derechoT2</v>
      </c>
      <c r="L2357" s="951"/>
      <c r="M2357" s="955" t="s">
        <v>6554</v>
      </c>
    </row>
    <row r="2358" spans="1:13" ht="15" customHeight="1">
      <c r="A2358" s="957" t="s">
        <v>14527</v>
      </c>
      <c r="B2358" s="958" t="s">
        <v>14528</v>
      </c>
      <c r="C2358" s="959"/>
      <c r="D2358" s="959"/>
      <c r="E2358" s="951" t="s">
        <v>14529</v>
      </c>
      <c r="F2358" s="952" t="s">
        <v>14530</v>
      </c>
      <c r="G2358" s="953" t="s">
        <v>5712</v>
      </c>
      <c r="H2358" s="954">
        <v>32.03575</v>
      </c>
      <c r="I2358" s="954">
        <f>Tabla1[[#This Row],[PVP (SIN IVA)]]-(Tabla1[[#This Row],[PVP (SIN IVA)]]*0.4)</f>
        <v>19.221449999999997</v>
      </c>
      <c r="J2358" s="951" t="s">
        <v>6567</v>
      </c>
      <c r="K2358" s="951" t="str">
        <f t="shared" si="25"/>
        <v>5401091-Q0001-DYSección superior del lado derechoT1/T2</v>
      </c>
      <c r="L2358" s="951"/>
      <c r="M2358" s="955" t="s">
        <v>6554</v>
      </c>
    </row>
    <row r="2359" spans="1:13" ht="15" customHeight="1">
      <c r="A2359" s="957" t="s">
        <v>14531</v>
      </c>
      <c r="B2359" s="958" t="s">
        <v>14532</v>
      </c>
      <c r="C2359" s="959"/>
      <c r="D2359" s="959"/>
      <c r="E2359" s="951" t="s">
        <v>14533</v>
      </c>
      <c r="F2359" s="952" t="s">
        <v>14534</v>
      </c>
      <c r="G2359" s="953" t="s">
        <v>5712</v>
      </c>
      <c r="H2359" s="954">
        <v>25.876249999999999</v>
      </c>
      <c r="I2359" s="954">
        <f>Tabla1[[#This Row],[PVP (SIN IVA)]]-(Tabla1[[#This Row],[PVP (SIN IVA)]]*0.4)</f>
        <v>15.525749999999999</v>
      </c>
      <c r="J2359" s="951" t="s">
        <v>6602</v>
      </c>
      <c r="K2359" s="951" t="str">
        <f t="shared" si="25"/>
        <v>5401125-Q0006-DYSección superior del panel exterior del lado izquierdoT2</v>
      </c>
      <c r="L2359" s="951"/>
      <c r="M2359" s="955" t="s">
        <v>6554</v>
      </c>
    </row>
    <row r="2360" spans="1:13" ht="15" customHeight="1">
      <c r="A2360" s="957" t="s">
        <v>14535</v>
      </c>
      <c r="B2360" s="958" t="s">
        <v>14536</v>
      </c>
      <c r="C2360" s="959"/>
      <c r="D2360" s="959"/>
      <c r="E2360" s="951" t="s">
        <v>14537</v>
      </c>
      <c r="F2360" s="952" t="s">
        <v>14538</v>
      </c>
      <c r="G2360" s="953" t="s">
        <v>5712</v>
      </c>
      <c r="H2360" s="954">
        <v>240.37924999999998</v>
      </c>
      <c r="I2360" s="954">
        <f>Tabla1[[#This Row],[PVP (SIN IVA)]]-(Tabla1[[#This Row],[PVP (SIN IVA)]]*0.4)</f>
        <v>144.22754999999998</v>
      </c>
      <c r="J2360" s="951" t="s">
        <v>6602</v>
      </c>
      <c r="K2360" s="951" t="str">
        <f t="shared" si="25"/>
        <v>2801061-Q0006-DYSección trasera de viga longitudinal izquierdaT2</v>
      </c>
      <c r="L2360" s="951"/>
      <c r="M2360" s="955" t="s">
        <v>6554</v>
      </c>
    </row>
    <row r="2361" spans="1:13" ht="15" customHeight="1">
      <c r="A2361" s="957" t="s">
        <v>14539</v>
      </c>
      <c r="B2361" s="958" t="s">
        <v>14540</v>
      </c>
      <c r="C2361" s="959"/>
      <c r="D2361" s="959"/>
      <c r="E2361" s="951" t="s">
        <v>14541</v>
      </c>
      <c r="F2361" s="952" t="s">
        <v>14542</v>
      </c>
      <c r="G2361" s="953" t="s">
        <v>5712</v>
      </c>
      <c r="H2361" s="954">
        <v>10.541</v>
      </c>
      <c r="I2361" s="954">
        <f>Tabla1[[#This Row],[PVP (SIN IVA)]]-(Tabla1[[#This Row],[PVP (SIN IVA)]]*0.4)</f>
        <v>6.3246000000000002</v>
      </c>
      <c r="J2361" s="951" t="s">
        <v>6602</v>
      </c>
      <c r="K2361" s="951" t="str">
        <f t="shared" si="25"/>
        <v>2801451-Q0001-DYSección trasera de viga longitudinal izquierda y placa de unión trasera de faldón lateralT2</v>
      </c>
      <c r="L2361" s="951"/>
      <c r="M2361" s="955" t="s">
        <v>6554</v>
      </c>
    </row>
    <row r="2362" spans="1:13" ht="15" customHeight="1">
      <c r="A2362" s="957" t="s">
        <v>14543</v>
      </c>
      <c r="B2362" s="958" t="s">
        <v>14544</v>
      </c>
      <c r="C2362" s="959"/>
      <c r="D2362" s="959"/>
      <c r="E2362" s="951" t="s">
        <v>14545</v>
      </c>
      <c r="F2362" s="952" t="s">
        <v>14546</v>
      </c>
      <c r="G2362" s="953" t="s">
        <v>5712</v>
      </c>
      <c r="H2362" s="954">
        <v>9.3345000000000002</v>
      </c>
      <c r="I2362" s="954">
        <f>Tabla1[[#This Row],[PVP (SIN IVA)]]-(Tabla1[[#This Row],[PVP (SIN IVA)]]*0.4)</f>
        <v>5.6006999999999998</v>
      </c>
      <c r="J2362" s="951" t="s">
        <v>6602</v>
      </c>
      <c r="K2362" s="951" t="str">
        <f t="shared" si="25"/>
        <v>2801479-Q0001-DYSección trasera del larguero izquierdo y placa de unión del umbralT2</v>
      </c>
      <c r="L2362" s="951"/>
      <c r="M2362" s="955" t="s">
        <v>6554</v>
      </c>
    </row>
    <row r="2363" spans="1:13" ht="15" customHeight="1">
      <c r="A2363" s="957" t="s">
        <v>14547</v>
      </c>
      <c r="B2363" s="958" t="s">
        <v>14548</v>
      </c>
      <c r="C2363" s="959"/>
      <c r="D2363" s="959"/>
      <c r="E2363" s="951" t="s">
        <v>14549</v>
      </c>
      <c r="F2363" s="952" t="s">
        <v>14550</v>
      </c>
      <c r="G2363" s="953" t="s">
        <v>5712</v>
      </c>
      <c r="H2363" s="954">
        <v>312.166</v>
      </c>
      <c r="I2363" s="954">
        <f>Tabla1[[#This Row],[PVP (SIN IVA)]]-(Tabla1[[#This Row],[PVP (SIN IVA)]]*0.4)</f>
        <v>187.2996</v>
      </c>
      <c r="J2363" s="951" t="s">
        <v>6567</v>
      </c>
      <c r="K2363" s="951" t="str">
        <f t="shared" si="25"/>
        <v>6101010-Q0001-DYSecuencia de montaje del haz anticolisión delantero 2T1/T2</v>
      </c>
      <c r="L2363" s="951"/>
      <c r="M2363" s="955" t="s">
        <v>6554</v>
      </c>
    </row>
    <row r="2364" spans="1:13" ht="15" customHeight="1">
      <c r="A2364" s="957" t="s">
        <v>14551</v>
      </c>
      <c r="B2364" s="958" t="s">
        <v>14552</v>
      </c>
      <c r="C2364" s="959"/>
      <c r="D2364" s="959"/>
      <c r="E2364" s="951" t="s">
        <v>14553</v>
      </c>
      <c r="F2364" s="952" t="s">
        <v>14550</v>
      </c>
      <c r="G2364" s="953" t="s">
        <v>5712</v>
      </c>
      <c r="H2364" s="954">
        <v>90.265249999999995</v>
      </c>
      <c r="I2364" s="954">
        <f>Tabla1[[#This Row],[PVP (SIN IVA)]]-(Tabla1[[#This Row],[PVP (SIN IVA)]]*0.4)</f>
        <v>54.159149999999997</v>
      </c>
      <c r="J2364" s="951" t="s">
        <v>6602</v>
      </c>
      <c r="K2364" s="951" t="str">
        <f t="shared" si="25"/>
        <v>2801900A1-Q0001A-DYSecuencia de montaje del haz anticolisión delantero 2T2</v>
      </c>
      <c r="L2364" s="951"/>
      <c r="M2364" s="955" t="s">
        <v>6554</v>
      </c>
    </row>
    <row r="2365" spans="1:13" ht="15" customHeight="1">
      <c r="A2365" s="948" t="s">
        <v>1976</v>
      </c>
      <c r="B2365" s="949">
        <v>8435596608484</v>
      </c>
      <c r="C2365" s="950"/>
      <c r="D2365" s="950"/>
      <c r="E2365" s="951" t="s">
        <v>1975</v>
      </c>
      <c r="F2365" s="952" t="s">
        <v>5065</v>
      </c>
      <c r="G2365" s="953" t="s">
        <v>6586</v>
      </c>
      <c r="H2365" s="954">
        <v>7.0687137673302463</v>
      </c>
      <c r="I2365" s="954">
        <f>Tabla1[[#This Row],[PVP (SIN IVA)]]-(Tabla1[[#This Row],[PVP (SIN IVA)]]*0.4)</f>
        <v>4.241228260398147</v>
      </c>
      <c r="J2365" s="951" t="s">
        <v>6560</v>
      </c>
      <c r="K2365" s="951" t="s">
        <v>14554</v>
      </c>
      <c r="L2365" s="951" t="s">
        <v>14555</v>
      </c>
      <c r="M2365" s="955" t="s">
        <v>6554</v>
      </c>
    </row>
    <row r="2366" spans="1:13" ht="15" customHeight="1">
      <c r="A2366" s="948" t="s">
        <v>14556</v>
      </c>
      <c r="B2366" s="949">
        <v>8435596611774</v>
      </c>
      <c r="C2366" s="950"/>
      <c r="D2366" s="950"/>
      <c r="E2366" s="951" t="s">
        <v>14557</v>
      </c>
      <c r="F2366" s="952" t="s">
        <v>14558</v>
      </c>
      <c r="G2366" s="953" t="s">
        <v>6586</v>
      </c>
      <c r="H2366" s="954">
        <v>38.1</v>
      </c>
      <c r="I2366" s="954">
        <f>Tabla1[[#This Row],[PVP (SIN IVA)]]-(Tabla1[[#This Row],[PVP (SIN IVA)]]*0.4)</f>
        <v>22.86</v>
      </c>
      <c r="J2366" s="951" t="s">
        <v>1936</v>
      </c>
      <c r="K2366" s="951" t="s">
        <v>14559</v>
      </c>
      <c r="L2366" s="951" t="s">
        <v>14560</v>
      </c>
      <c r="M2366" s="955" t="s">
        <v>6554</v>
      </c>
    </row>
    <row r="2367" spans="1:13" ht="15" customHeight="1">
      <c r="A2367" s="948" t="s">
        <v>14561</v>
      </c>
      <c r="B2367" s="949">
        <v>8435596612481</v>
      </c>
      <c r="C2367" s="950"/>
      <c r="D2367" s="950"/>
      <c r="E2367" s="951" t="s">
        <v>14562</v>
      </c>
      <c r="F2367" s="952" t="s">
        <v>14563</v>
      </c>
      <c r="G2367" s="953" t="s">
        <v>6586</v>
      </c>
      <c r="H2367" s="954">
        <v>19.05</v>
      </c>
      <c r="I2367" s="954">
        <f>Tabla1[[#This Row],[PVP (SIN IVA)]]-(Tabla1[[#This Row],[PVP (SIN IVA)]]*0.4)</f>
        <v>11.43</v>
      </c>
      <c r="J2367" s="951" t="s">
        <v>1936</v>
      </c>
      <c r="K2367" s="951" t="s">
        <v>14564</v>
      </c>
      <c r="L2367" s="951" t="s">
        <v>14565</v>
      </c>
      <c r="M2367" s="955" t="s">
        <v>6554</v>
      </c>
    </row>
    <row r="2368" spans="1:13" ht="15" customHeight="1">
      <c r="A2368" s="948" t="s">
        <v>14566</v>
      </c>
      <c r="B2368" s="949">
        <v>8435596623661</v>
      </c>
      <c r="C2368" s="950" t="s">
        <v>3540</v>
      </c>
      <c r="D2368" s="950"/>
      <c r="E2368" s="951" t="e">
        <v>#NAME?</v>
      </c>
      <c r="F2368" s="952" t="s">
        <v>14567</v>
      </c>
      <c r="G2368" s="953" t="s">
        <v>6586</v>
      </c>
      <c r="H2368" s="954">
        <v>2.8892499999999997</v>
      </c>
      <c r="I2368" s="954">
        <f>Tabla1[[#This Row],[PVP (SIN IVA)]]-(Tabla1[[#This Row],[PVP (SIN IVA)]]*0.4)</f>
        <v>1.7335499999999997</v>
      </c>
      <c r="J2368" s="951" t="s">
        <v>1938</v>
      </c>
      <c r="K2368" s="951" t="s">
        <v>14568</v>
      </c>
      <c r="L2368" s="951" t="e">
        <v>#NAME?</v>
      </c>
      <c r="M2368" s="955" t="s">
        <v>6554</v>
      </c>
    </row>
    <row r="2369" spans="1:13" ht="15" customHeight="1">
      <c r="A2369" s="957" t="s">
        <v>14569</v>
      </c>
      <c r="B2369" s="958" t="s">
        <v>14570</v>
      </c>
      <c r="C2369" s="959"/>
      <c r="D2369" s="959"/>
      <c r="E2369" s="951" t="s">
        <v>14571</v>
      </c>
      <c r="F2369" s="952" t="s">
        <v>14572</v>
      </c>
      <c r="G2369" s="953" t="s">
        <v>6586</v>
      </c>
      <c r="H2369" s="954">
        <v>3.0479999999999996</v>
      </c>
      <c r="I2369" s="954">
        <f>Tabla1[[#This Row],[PVP (SIN IVA)]]-(Tabla1[[#This Row],[PVP (SIN IVA)]]*0.4)</f>
        <v>1.8287999999999998</v>
      </c>
      <c r="J2369" s="960" t="s">
        <v>6567</v>
      </c>
      <c r="K2369" s="951" t="str">
        <f>_xlfn.CONCAT(A2369,F2369,J2369,)</f>
        <v>2400021-Q0001Sello de aceite del eje de entrada (alta velocidad)T1/T2</v>
      </c>
      <c r="L2369" s="951"/>
      <c r="M2369" s="955" t="s">
        <v>6554</v>
      </c>
    </row>
    <row r="2370" spans="1:13" ht="15" customHeight="1">
      <c r="A2370" s="948" t="s">
        <v>4458</v>
      </c>
      <c r="B2370" s="949">
        <v>8435596611606</v>
      </c>
      <c r="C2370" s="950"/>
      <c r="D2370" s="950"/>
      <c r="E2370" s="951" t="s">
        <v>14573</v>
      </c>
      <c r="F2370" s="952" t="s">
        <v>14574</v>
      </c>
      <c r="G2370" s="953" t="s">
        <v>6586</v>
      </c>
      <c r="H2370" s="954">
        <v>62.770649064749989</v>
      </c>
      <c r="I2370" s="954">
        <f>Tabla1[[#This Row],[PVP (SIN IVA)]]-(Tabla1[[#This Row],[PVP (SIN IVA)]]*0.4)</f>
        <v>37.662389438849992</v>
      </c>
      <c r="J2370" s="951" t="s">
        <v>1936</v>
      </c>
      <c r="K2370" s="951" t="s">
        <v>14575</v>
      </c>
      <c r="L2370" s="951" t="s">
        <v>14576</v>
      </c>
      <c r="M2370" s="955" t="s">
        <v>6554</v>
      </c>
    </row>
    <row r="2371" spans="1:13" ht="15" customHeight="1">
      <c r="A2371" s="961" t="s">
        <v>14577</v>
      </c>
      <c r="B2371" s="949"/>
      <c r="C2371" s="953"/>
      <c r="D2371" s="962"/>
      <c r="E2371" s="951"/>
      <c r="F2371" s="952" t="s">
        <v>14578</v>
      </c>
      <c r="G2371" s="953" t="s">
        <v>5713</v>
      </c>
      <c r="H2371" s="954">
        <v>29.591000000000001</v>
      </c>
      <c r="I2371" s="954">
        <f>Tabla1[[#This Row],[PVP (SIN IVA)]]-(Tabla1[[#This Row],[PVP (SIN IVA)]]*0.4)</f>
        <v>17.7546</v>
      </c>
      <c r="J2371" s="951" t="s">
        <v>6666</v>
      </c>
      <c r="K2371" s="951" t="str">
        <f>CONCATENATE(Precios!$A2011,Precios!$F2011,Precios!$J2011)</f>
        <v>95801-08075-00Perno de brida 8x75 (Blanco trivalente)VS1</v>
      </c>
      <c r="L2371" s="951"/>
      <c r="M2371" s="955" t="s">
        <v>6554</v>
      </c>
    </row>
    <row r="2372" spans="1:13" ht="15" customHeight="1">
      <c r="A2372" s="948" t="s">
        <v>3973</v>
      </c>
      <c r="B2372" s="949">
        <v>8435596603571</v>
      </c>
      <c r="C2372" s="950"/>
      <c r="D2372" s="950"/>
      <c r="E2372" s="951" t="s">
        <v>2817</v>
      </c>
      <c r="F2372" s="952" t="s">
        <v>14579</v>
      </c>
      <c r="G2372" s="953" t="s">
        <v>5713</v>
      </c>
      <c r="H2372" s="954">
        <v>40.996318189009067</v>
      </c>
      <c r="I2372" s="954">
        <f>Tabla1[[#This Row],[PVP (SIN IVA)]]-(Tabla1[[#This Row],[PVP (SIN IVA)]]*0.4)</f>
        <v>24.59779091340544</v>
      </c>
      <c r="J2372" s="951" t="s">
        <v>6702</v>
      </c>
      <c r="K2372" s="951" t="s">
        <v>14580</v>
      </c>
      <c r="L2372" s="951" t="s">
        <v>14581</v>
      </c>
      <c r="M2372" s="955" t="s">
        <v>6554</v>
      </c>
    </row>
    <row r="2373" spans="1:13" ht="15" customHeight="1">
      <c r="A2373" s="948" t="s">
        <v>2818</v>
      </c>
      <c r="B2373" s="949">
        <v>8435596607722</v>
      </c>
      <c r="C2373" s="950"/>
      <c r="D2373" s="950"/>
      <c r="E2373" s="951" t="s">
        <v>14582</v>
      </c>
      <c r="F2373" s="952" t="s">
        <v>14583</v>
      </c>
      <c r="G2373" s="953" t="s">
        <v>5713</v>
      </c>
      <c r="H2373" s="954">
        <v>40.996318189009067</v>
      </c>
      <c r="I2373" s="954">
        <f>Tabla1[[#This Row],[PVP (SIN IVA)]]-(Tabla1[[#This Row],[PVP (SIN IVA)]]*0.4)</f>
        <v>24.59779091340544</v>
      </c>
      <c r="J2373" s="951" t="s">
        <v>6560</v>
      </c>
      <c r="K2373" s="951" t="s">
        <v>14584</v>
      </c>
      <c r="L2373" s="951" t="s">
        <v>14585</v>
      </c>
      <c r="M2373" s="955" t="s">
        <v>6554</v>
      </c>
    </row>
    <row r="2374" spans="1:13" ht="15" customHeight="1">
      <c r="A2374" s="948" t="s">
        <v>3972</v>
      </c>
      <c r="B2374" s="949">
        <v>8435596616564</v>
      </c>
      <c r="C2374" s="950"/>
      <c r="D2374" s="950"/>
      <c r="E2374" s="951" t="s">
        <v>2819</v>
      </c>
      <c r="F2374" s="952" t="s">
        <v>14586</v>
      </c>
      <c r="G2374" s="953" t="s">
        <v>5713</v>
      </c>
      <c r="H2374" s="954">
        <v>40.996318189009067</v>
      </c>
      <c r="I2374" s="954">
        <f>Tabla1[[#This Row],[PVP (SIN IVA)]]-(Tabla1[[#This Row],[PVP (SIN IVA)]]*0.4)</f>
        <v>24.59779091340544</v>
      </c>
      <c r="J2374" s="951" t="s">
        <v>6702</v>
      </c>
      <c r="K2374" s="951" t="s">
        <v>14587</v>
      </c>
      <c r="L2374" s="951" t="s">
        <v>14588</v>
      </c>
      <c r="M2374" s="955" t="s">
        <v>6554</v>
      </c>
    </row>
    <row r="2375" spans="1:13" ht="15" customHeight="1">
      <c r="A2375" s="948" t="s">
        <v>2820</v>
      </c>
      <c r="B2375" s="949">
        <v>8435596607715</v>
      </c>
      <c r="C2375" s="950"/>
      <c r="D2375" s="950"/>
      <c r="E2375" s="951" t="s">
        <v>14589</v>
      </c>
      <c r="F2375" s="952" t="s">
        <v>14590</v>
      </c>
      <c r="G2375" s="953" t="s">
        <v>5713</v>
      </c>
      <c r="H2375" s="954">
        <v>40.996318189009067</v>
      </c>
      <c r="I2375" s="954">
        <f>Tabla1[[#This Row],[PVP (SIN IVA)]]-(Tabla1[[#This Row],[PVP (SIN IVA)]]*0.4)</f>
        <v>24.59779091340544</v>
      </c>
      <c r="J2375" s="951" t="s">
        <v>6560</v>
      </c>
      <c r="K2375" s="951" t="s">
        <v>14591</v>
      </c>
      <c r="L2375" s="951" t="s">
        <v>14592</v>
      </c>
      <c r="M2375" s="955" t="s">
        <v>6554</v>
      </c>
    </row>
    <row r="2376" spans="1:13" ht="15" customHeight="1">
      <c r="A2376" s="957" t="s">
        <v>14593</v>
      </c>
      <c r="B2376" s="958" t="s">
        <v>14594</v>
      </c>
      <c r="C2376" s="959"/>
      <c r="D2376" s="959"/>
      <c r="E2376" s="951" t="s">
        <v>14595</v>
      </c>
      <c r="F2376" s="952" t="s">
        <v>14596</v>
      </c>
      <c r="G2376" s="953" t="s">
        <v>6645</v>
      </c>
      <c r="H2376" s="954">
        <v>24.542749999999998</v>
      </c>
      <c r="I2376" s="954">
        <f>Tabla1[[#This Row],[PVP (SIN IVA)]]-(Tabla1[[#This Row],[PVP (SIN IVA)]]*0.4)</f>
        <v>14.725649999999998</v>
      </c>
      <c r="J2376" s="960" t="s">
        <v>6567</v>
      </c>
      <c r="K2376" s="951" t="str">
        <f>_xlfn.CONCAT(A2376,F2376,J2376,)</f>
        <v>3744030-Q0004Sensor de luzT1/T2</v>
      </c>
      <c r="L2376" s="951"/>
      <c r="M2376" s="955" t="s">
        <v>6554</v>
      </c>
    </row>
    <row r="2377" spans="1:13" ht="15" customHeight="1">
      <c r="A2377" s="948" t="s">
        <v>2625</v>
      </c>
      <c r="B2377" s="949">
        <v>8435596604448</v>
      </c>
      <c r="C2377" s="950"/>
      <c r="D2377" s="950"/>
      <c r="E2377" s="951" t="s">
        <v>2624</v>
      </c>
      <c r="F2377" s="952" t="s">
        <v>1813</v>
      </c>
      <c r="G2377" s="953" t="s">
        <v>6645</v>
      </c>
      <c r="H2377" s="954">
        <v>19.05</v>
      </c>
      <c r="I2377" s="954">
        <f>Tabla1[[#This Row],[PVP (SIN IVA)]]-(Tabla1[[#This Row],[PVP (SIN IVA)]]*0.4)</f>
        <v>11.43</v>
      </c>
      <c r="J2377" s="951" t="s">
        <v>6589</v>
      </c>
      <c r="K2377" s="951" t="s">
        <v>14597</v>
      </c>
      <c r="L2377" s="951" t="s">
        <v>14598</v>
      </c>
      <c r="M2377" s="955" t="s">
        <v>6554</v>
      </c>
    </row>
    <row r="2378" spans="1:13" ht="15" customHeight="1">
      <c r="A2378" s="948" t="s">
        <v>14599</v>
      </c>
      <c r="B2378" s="949">
        <v>8435596614348</v>
      </c>
      <c r="C2378" s="950"/>
      <c r="D2378" s="950"/>
      <c r="E2378" s="951" t="s">
        <v>14600</v>
      </c>
      <c r="F2378" s="952" t="s">
        <v>14601</v>
      </c>
      <c r="G2378" s="953" t="s">
        <v>5712</v>
      </c>
      <c r="H2378" s="954">
        <v>1.905</v>
      </c>
      <c r="I2378" s="954">
        <f>Tabla1[[#This Row],[PVP (SIN IVA)]]-(Tabla1[[#This Row],[PVP (SIN IVA)]]*0.4)</f>
        <v>1.143</v>
      </c>
      <c r="J2378" s="951" t="s">
        <v>1936</v>
      </c>
      <c r="K2378" s="951" t="s">
        <v>14602</v>
      </c>
      <c r="L2378" s="951" t="s">
        <v>14603</v>
      </c>
      <c r="M2378" s="955" t="s">
        <v>6554</v>
      </c>
    </row>
    <row r="2379" spans="1:13" ht="15" customHeight="1">
      <c r="A2379" s="948" t="s">
        <v>14604</v>
      </c>
      <c r="B2379" s="949">
        <v>8435596614607</v>
      </c>
      <c r="C2379" s="950"/>
      <c r="D2379" s="950"/>
      <c r="E2379" s="951" t="s">
        <v>14605</v>
      </c>
      <c r="F2379" s="952" t="s">
        <v>5692</v>
      </c>
      <c r="G2379" s="953" t="s">
        <v>5712</v>
      </c>
      <c r="H2379" s="954">
        <v>0.7698619047619033</v>
      </c>
      <c r="I2379" s="954">
        <f>Tabla1[[#This Row],[PVP (SIN IVA)]]-(Tabla1[[#This Row],[PVP (SIN IVA)]]*0.4)</f>
        <v>0.46191714285714197</v>
      </c>
      <c r="J2379" s="951" t="s">
        <v>1936</v>
      </c>
      <c r="K2379" s="951" t="s">
        <v>14606</v>
      </c>
      <c r="L2379" s="951" t="s">
        <v>14607</v>
      </c>
      <c r="M2379" s="955" t="s">
        <v>6554</v>
      </c>
    </row>
    <row r="2380" spans="1:13" ht="15" customHeight="1">
      <c r="A2380" s="948" t="s">
        <v>4709</v>
      </c>
      <c r="B2380" s="949">
        <v>8435596615123</v>
      </c>
      <c r="C2380" s="950"/>
      <c r="D2380" s="950"/>
      <c r="E2380" s="951" t="s">
        <v>14605</v>
      </c>
      <c r="F2380" s="952" t="s">
        <v>5692</v>
      </c>
      <c r="G2380" s="953" t="s">
        <v>5712</v>
      </c>
      <c r="H2380" s="954">
        <v>0.66194502650100007</v>
      </c>
      <c r="I2380" s="954">
        <f>Tabla1[[#This Row],[PVP (SIN IVA)]]-(Tabla1[[#This Row],[PVP (SIN IVA)]]*0.4)</f>
        <v>0.39716701590060005</v>
      </c>
      <c r="J2380" s="951" t="s">
        <v>1936</v>
      </c>
      <c r="K2380" s="951" t="s">
        <v>14608</v>
      </c>
      <c r="L2380" s="951" t="s">
        <v>14609</v>
      </c>
      <c r="M2380" s="955" t="s">
        <v>6554</v>
      </c>
    </row>
    <row r="2381" spans="1:13" ht="15" customHeight="1">
      <c r="A2381" s="948" t="s">
        <v>2165</v>
      </c>
      <c r="B2381" s="949">
        <v>8435596606626</v>
      </c>
      <c r="C2381" s="950"/>
      <c r="D2381" s="950"/>
      <c r="E2381" s="951" t="s">
        <v>2164</v>
      </c>
      <c r="F2381" s="952" t="s">
        <v>14610</v>
      </c>
      <c r="G2381" s="953" t="s">
        <v>5712</v>
      </c>
      <c r="H2381" s="954">
        <v>1.3311214237180333</v>
      </c>
      <c r="I2381" s="954">
        <f>Tabla1[[#This Row],[PVP (SIN IVA)]]-(Tabla1[[#This Row],[PVP (SIN IVA)]]*0.4)</f>
        <v>0.79867285423082002</v>
      </c>
      <c r="J2381" s="951" t="s">
        <v>6589</v>
      </c>
      <c r="K2381" s="951" t="s">
        <v>14611</v>
      </c>
      <c r="L2381" s="951" t="s">
        <v>14612</v>
      </c>
      <c r="M2381" s="955" t="s">
        <v>6554</v>
      </c>
    </row>
    <row r="2382" spans="1:13" ht="15" customHeight="1">
      <c r="A2382" s="948" t="s">
        <v>2163</v>
      </c>
      <c r="B2382" s="949">
        <v>8435596606633</v>
      </c>
      <c r="C2382" s="950"/>
      <c r="D2382" s="950"/>
      <c r="E2382" s="951" t="s">
        <v>2162</v>
      </c>
      <c r="F2382" s="952" t="s">
        <v>5039</v>
      </c>
      <c r="G2382" s="953" t="s">
        <v>5712</v>
      </c>
      <c r="H2382" s="954">
        <v>1.3311214237180333</v>
      </c>
      <c r="I2382" s="954">
        <f>Tabla1[[#This Row],[PVP (SIN IVA)]]-(Tabla1[[#This Row],[PVP (SIN IVA)]]*0.4)</f>
        <v>0.79867285423082002</v>
      </c>
      <c r="J2382" s="951" t="s">
        <v>6589</v>
      </c>
      <c r="K2382" s="951" t="s">
        <v>14613</v>
      </c>
      <c r="L2382" s="951" t="s">
        <v>14614</v>
      </c>
      <c r="M2382" s="955" t="s">
        <v>6554</v>
      </c>
    </row>
    <row r="2383" spans="1:13" ht="15" customHeight="1">
      <c r="A2383" s="948" t="s">
        <v>2169</v>
      </c>
      <c r="B2383" s="949">
        <v>8435596606602</v>
      </c>
      <c r="C2383" s="950"/>
      <c r="D2383" s="950"/>
      <c r="E2383" s="951" t="s">
        <v>2168</v>
      </c>
      <c r="F2383" s="952" t="s">
        <v>5036</v>
      </c>
      <c r="G2383" s="953" t="s">
        <v>5712</v>
      </c>
      <c r="H2383" s="954">
        <v>0.86752396235416473</v>
      </c>
      <c r="I2383" s="954">
        <f>Tabla1[[#This Row],[PVP (SIN IVA)]]-(Tabla1[[#This Row],[PVP (SIN IVA)]]*0.4)</f>
        <v>0.52051437741249884</v>
      </c>
      <c r="J2383" s="951" t="s">
        <v>6589</v>
      </c>
      <c r="K2383" s="951" t="s">
        <v>14615</v>
      </c>
      <c r="L2383" s="951" t="s">
        <v>14616</v>
      </c>
      <c r="M2383" s="955" t="s">
        <v>6554</v>
      </c>
    </row>
    <row r="2384" spans="1:13" ht="15" customHeight="1">
      <c r="A2384" s="957" t="s">
        <v>14617</v>
      </c>
      <c r="B2384" s="958" t="s">
        <v>14618</v>
      </c>
      <c r="C2384" s="959"/>
      <c r="D2384" s="959"/>
      <c r="E2384" s="951" t="s">
        <v>14619</v>
      </c>
      <c r="F2384" s="952" t="s">
        <v>14620</v>
      </c>
      <c r="G2384" s="953" t="s">
        <v>5712</v>
      </c>
      <c r="H2384" s="954">
        <v>7.01675</v>
      </c>
      <c r="I2384" s="954">
        <f>Tabla1[[#This Row],[PVP (SIN IVA)]]-(Tabla1[[#This Row],[PVP (SIN IVA)]]*0.4)</f>
        <v>4.2100499999999998</v>
      </c>
      <c r="J2384" s="960" t="s">
        <v>6567</v>
      </c>
      <c r="K2384" s="951" t="str">
        <f>_xlfn.CONCAT(A2384,F2384,J2384,)</f>
        <v>3936010-Q0001Señal de advertencia de triánguloT1/T2</v>
      </c>
      <c r="L2384" s="951"/>
      <c r="M2384" s="955" t="s">
        <v>6554</v>
      </c>
    </row>
    <row r="2385" spans="1:13" ht="15" customHeight="1">
      <c r="A2385" s="948" t="s">
        <v>14621</v>
      </c>
      <c r="B2385" s="949">
        <v>8435596623340</v>
      </c>
      <c r="C2385" s="950" t="s">
        <v>3224</v>
      </c>
      <c r="D2385" s="950"/>
      <c r="E2385" s="951" t="e">
        <v>#NAME?</v>
      </c>
      <c r="F2385" s="952" t="s">
        <v>14622</v>
      </c>
      <c r="G2385" s="953" t="s">
        <v>5712</v>
      </c>
      <c r="H2385" s="954">
        <v>10.012660481229529</v>
      </c>
      <c r="I2385" s="954">
        <f>Tabla1[[#This Row],[PVP (SIN IVA)]]-(Tabla1[[#This Row],[PVP (SIN IVA)]]*0.4)</f>
        <v>6.0075962887377177</v>
      </c>
      <c r="J2385" s="951" t="s">
        <v>1938</v>
      </c>
      <c r="K2385" s="951" t="s">
        <v>14623</v>
      </c>
      <c r="L2385" s="951" t="e">
        <v>#NAME?</v>
      </c>
      <c r="M2385" s="955" t="s">
        <v>6554</v>
      </c>
    </row>
    <row r="2386" spans="1:13" ht="15" customHeight="1">
      <c r="A2386" s="948" t="s">
        <v>14624</v>
      </c>
      <c r="B2386" s="949">
        <v>8435596623357</v>
      </c>
      <c r="C2386" s="950" t="s">
        <v>3222</v>
      </c>
      <c r="D2386" s="950" t="s">
        <v>14625</v>
      </c>
      <c r="E2386" s="951" t="e">
        <v>#NAME?</v>
      </c>
      <c r="F2386" s="952" t="s">
        <v>14626</v>
      </c>
      <c r="G2386" s="953" t="s">
        <v>5712</v>
      </c>
      <c r="H2386" s="954">
        <v>10.013950000000001</v>
      </c>
      <c r="I2386" s="954">
        <f>Tabla1[[#This Row],[PVP (SIN IVA)]]-(Tabla1[[#This Row],[PVP (SIN IVA)]]*0.4)</f>
        <v>6.0083700000000002</v>
      </c>
      <c r="J2386" s="951" t="s">
        <v>1938</v>
      </c>
      <c r="K2386" s="951" t="s">
        <v>14627</v>
      </c>
      <c r="L2386" s="951" t="e">
        <v>#NAME?</v>
      </c>
      <c r="M2386" s="955" t="s">
        <v>6554</v>
      </c>
    </row>
    <row r="2387" spans="1:13" ht="15" customHeight="1">
      <c r="A2387" s="948" t="s">
        <v>14628</v>
      </c>
      <c r="B2387" s="949">
        <v>8435596628345</v>
      </c>
      <c r="C2387" s="950"/>
      <c r="D2387" s="950"/>
      <c r="E2387" s="951" t="s">
        <v>14629</v>
      </c>
      <c r="F2387" s="952" t="s">
        <v>14630</v>
      </c>
      <c r="G2387" s="953" t="s">
        <v>5712</v>
      </c>
      <c r="H2387" s="954">
        <v>4.0322500000000003</v>
      </c>
      <c r="I2387" s="954">
        <f>Tabla1[[#This Row],[PVP (SIN IVA)]]-(Tabla1[[#This Row],[PVP (SIN IVA)]]*0.4)</f>
        <v>2.4193500000000001</v>
      </c>
      <c r="J2387" s="951" t="s">
        <v>1935</v>
      </c>
      <c r="K2387" s="951" t="s">
        <v>14631</v>
      </c>
      <c r="L2387" s="951" t="s">
        <v>14632</v>
      </c>
      <c r="M2387" s="955" t="s">
        <v>6554</v>
      </c>
    </row>
    <row r="2388" spans="1:13" ht="15" customHeight="1">
      <c r="A2388" s="948" t="s">
        <v>2386</v>
      </c>
      <c r="B2388" s="949">
        <v>8435596605407</v>
      </c>
      <c r="C2388" s="950"/>
      <c r="D2388" s="950"/>
      <c r="E2388" s="951" t="s">
        <v>2385</v>
      </c>
      <c r="F2388" s="952" t="s">
        <v>4215</v>
      </c>
      <c r="G2388" s="953" t="s">
        <v>5712</v>
      </c>
      <c r="H2388" s="954">
        <v>1.3311214237180333</v>
      </c>
      <c r="I2388" s="954">
        <f>Tabla1[[#This Row],[PVP (SIN IVA)]]-(Tabla1[[#This Row],[PVP (SIN IVA)]]*0.4)</f>
        <v>0.79867285423082002</v>
      </c>
      <c r="J2388" s="951" t="s">
        <v>6589</v>
      </c>
      <c r="K2388" s="951" t="s">
        <v>14633</v>
      </c>
      <c r="L2388" s="951" t="s">
        <v>14634</v>
      </c>
      <c r="M2388" s="955" t="s">
        <v>6554</v>
      </c>
    </row>
    <row r="2389" spans="1:13" ht="15" customHeight="1">
      <c r="A2389" s="948" t="s">
        <v>2388</v>
      </c>
      <c r="B2389" s="949">
        <v>8435596605391</v>
      </c>
      <c r="C2389" s="950"/>
      <c r="D2389" s="950"/>
      <c r="E2389" s="951" t="s">
        <v>2387</v>
      </c>
      <c r="F2389" s="952" t="s">
        <v>4214</v>
      </c>
      <c r="G2389" s="953" t="s">
        <v>5712</v>
      </c>
      <c r="H2389" s="954">
        <v>1.3311214237180333</v>
      </c>
      <c r="I2389" s="954">
        <f>Tabla1[[#This Row],[PVP (SIN IVA)]]-(Tabla1[[#This Row],[PVP (SIN IVA)]]*0.4)</f>
        <v>0.79867285423082002</v>
      </c>
      <c r="J2389" s="951" t="s">
        <v>6589</v>
      </c>
      <c r="K2389" s="951" t="s">
        <v>14635</v>
      </c>
      <c r="L2389" s="951" t="s">
        <v>14636</v>
      </c>
      <c r="M2389" s="955" t="s">
        <v>6554</v>
      </c>
    </row>
    <row r="2390" spans="1:13" ht="15" customHeight="1">
      <c r="A2390" s="948" t="s">
        <v>2161</v>
      </c>
      <c r="B2390" s="949">
        <v>8435596606640</v>
      </c>
      <c r="C2390" s="950"/>
      <c r="D2390" s="950"/>
      <c r="E2390" s="951" t="s">
        <v>2160</v>
      </c>
      <c r="F2390" s="952" t="s">
        <v>5040</v>
      </c>
      <c r="G2390" s="953" t="s">
        <v>5712</v>
      </c>
      <c r="H2390" s="954">
        <v>1.3311214237180333</v>
      </c>
      <c r="I2390" s="954">
        <f>Tabla1[[#This Row],[PVP (SIN IVA)]]-(Tabla1[[#This Row],[PVP (SIN IVA)]]*0.4)</f>
        <v>0.79867285423082002</v>
      </c>
      <c r="J2390" s="951" t="s">
        <v>6589</v>
      </c>
      <c r="K2390" s="951" t="s">
        <v>14637</v>
      </c>
      <c r="L2390" s="951" t="s">
        <v>14638</v>
      </c>
      <c r="M2390" s="955" t="s">
        <v>6554</v>
      </c>
    </row>
    <row r="2391" spans="1:13" ht="15" customHeight="1">
      <c r="A2391" s="961" t="s">
        <v>14639</v>
      </c>
      <c r="B2391" s="949"/>
      <c r="C2391" s="953"/>
      <c r="D2391" s="962"/>
      <c r="E2391" s="951"/>
      <c r="F2391" s="952" t="s">
        <v>14640</v>
      </c>
      <c r="G2391" s="953" t="s">
        <v>5713</v>
      </c>
      <c r="H2391" s="954">
        <v>5.0165000000000006</v>
      </c>
      <c r="I2391" s="954">
        <f>Tabla1[[#This Row],[PVP (SIN IVA)]]-(Tabla1[[#This Row],[PVP (SIN IVA)]]*0.4)</f>
        <v>3.0099000000000005</v>
      </c>
      <c r="J2391" s="951" t="s">
        <v>6666</v>
      </c>
      <c r="K2391" s="951" t="str">
        <f>CONCATENATE(Precios!$A1915,Precios!$F1915,Precios!$J1915)</f>
        <v>1001030405270063Panel interior de la cubierta superiorMouse</v>
      </c>
      <c r="L2391" s="951"/>
      <c r="M2391" s="955" t="s">
        <v>6554</v>
      </c>
    </row>
    <row r="2392" spans="1:13" ht="15" customHeight="1">
      <c r="A2392" s="948" t="s">
        <v>2167</v>
      </c>
      <c r="B2392" s="949">
        <v>8435596606619</v>
      </c>
      <c r="C2392" s="950"/>
      <c r="D2392" s="950"/>
      <c r="E2392" s="951" t="s">
        <v>2166</v>
      </c>
      <c r="F2392" s="952" t="s">
        <v>14641</v>
      </c>
      <c r="G2392" s="953" t="s">
        <v>5712</v>
      </c>
      <c r="H2392" s="954">
        <v>0.91801477497795414</v>
      </c>
      <c r="I2392" s="954">
        <f>Tabla1[[#This Row],[PVP (SIN IVA)]]-(Tabla1[[#This Row],[PVP (SIN IVA)]]*0.4)</f>
        <v>0.5508088649867724</v>
      </c>
      <c r="J2392" s="951" t="s">
        <v>6589</v>
      </c>
      <c r="K2392" s="951" t="s">
        <v>14642</v>
      </c>
      <c r="L2392" s="951" t="s">
        <v>14643</v>
      </c>
      <c r="M2392" s="955" t="s">
        <v>6554</v>
      </c>
    </row>
    <row r="2393" spans="1:13" ht="15" customHeight="1">
      <c r="A2393" s="961" t="s">
        <v>14644</v>
      </c>
      <c r="B2393" s="949"/>
      <c r="C2393" s="953"/>
      <c r="D2393" s="962"/>
      <c r="E2393" s="951"/>
      <c r="F2393" s="952" t="s">
        <v>14645</v>
      </c>
      <c r="G2393" s="953" t="s">
        <v>5713</v>
      </c>
      <c r="H2393" s="954">
        <v>19.05</v>
      </c>
      <c r="I2393" s="954">
        <f>Tabla1[[#This Row],[PVP (SIN IVA)]]-(Tabla1[[#This Row],[PVP (SIN IVA)]]*0.4)</f>
        <v>11.43</v>
      </c>
      <c r="J2393" s="951" t="s">
        <v>6666</v>
      </c>
      <c r="K2393" s="951" t="str">
        <f>CONCATENATE(Precios!$A1949,Precios!$F1949,Precios!$J1949)</f>
        <v>5401109-Q0001-DYParche del panel exterior del panel lateral izquierdo ⅡT1</v>
      </c>
      <c r="L2393" s="951"/>
      <c r="M2393" s="955" t="s">
        <v>6554</v>
      </c>
    </row>
    <row r="2394" spans="1:13" ht="15" customHeight="1">
      <c r="A2394" s="961" t="s">
        <v>14646</v>
      </c>
      <c r="B2394" s="949"/>
      <c r="C2394" s="953"/>
      <c r="D2394" s="962"/>
      <c r="E2394" s="951"/>
      <c r="F2394" s="952" t="s">
        <v>14647</v>
      </c>
      <c r="G2394" s="953" t="s">
        <v>5713</v>
      </c>
      <c r="H2394" s="954">
        <v>92.106750000000005</v>
      </c>
      <c r="I2394" s="954">
        <f>Tabla1[[#This Row],[PVP (SIN IVA)]]-(Tabla1[[#This Row],[PVP (SIN IVA)]]*0.4)</f>
        <v>55.264050000000005</v>
      </c>
      <c r="J2394" s="951" t="s">
        <v>6666</v>
      </c>
      <c r="K2394" s="951" t="str">
        <f>CONCATENATE(Precios!$A1981,Precios!$F1981,Precios!$J1981)</f>
        <v>43310-TBG-A000-M1Pastilla de freno trasero (Juego)VS1</v>
      </c>
      <c r="L2394" s="951"/>
      <c r="M2394" s="955" t="s">
        <v>6554</v>
      </c>
    </row>
    <row r="2395" spans="1:13" ht="15" customHeight="1">
      <c r="A2395" s="961" t="s">
        <v>14648</v>
      </c>
      <c r="B2395" s="949"/>
      <c r="C2395" s="953"/>
      <c r="D2395" s="962"/>
      <c r="E2395" s="951"/>
      <c r="F2395" s="952" t="s">
        <v>14649</v>
      </c>
      <c r="G2395" s="953" t="s">
        <v>5713</v>
      </c>
      <c r="H2395" s="954">
        <v>402.93925000000002</v>
      </c>
      <c r="I2395" s="954">
        <f>Tabla1[[#This Row],[PVP (SIN IVA)]]-(Tabla1[[#This Row],[PVP (SIN IVA)]]*0.4)</f>
        <v>241.76355000000001</v>
      </c>
      <c r="J2395" s="951" t="s">
        <v>6666</v>
      </c>
      <c r="K2395" s="951" t="str">
        <f>CONCATENATE(Precios!$A1980,Precios!$F1980,Precios!$J1980)</f>
        <v>1001010404030020Pastilla de freno rueda trasera interiorMouse</v>
      </c>
      <c r="L2395" s="951"/>
      <c r="M2395" s="955" t="s">
        <v>6554</v>
      </c>
    </row>
    <row r="2396" spans="1:13" ht="15" customHeight="1">
      <c r="A2396" s="961" t="s">
        <v>14650</v>
      </c>
      <c r="B2396" s="949"/>
      <c r="C2396" s="953"/>
      <c r="D2396" s="962"/>
      <c r="E2396" s="951"/>
      <c r="F2396" s="952" t="s">
        <v>14651</v>
      </c>
      <c r="G2396" s="953" t="s">
        <v>5713</v>
      </c>
      <c r="H2396" s="954">
        <v>34.544000000000004</v>
      </c>
      <c r="I2396" s="954">
        <f>Tabla1[[#This Row],[PVP (SIN IVA)]]-(Tabla1[[#This Row],[PVP (SIN IVA)]]*0.4)</f>
        <v>20.726400000000002</v>
      </c>
      <c r="J2396" s="951" t="s">
        <v>6666</v>
      </c>
      <c r="K2396" s="951" t="str">
        <f>CONCATENATE(Precios!$A1982,Precios!$F1982,Precios!$J1982)</f>
        <v>3501024-Q0001Pastillas de freno delanteras (4 piezas)T1/T2</v>
      </c>
      <c r="L2396" s="951"/>
      <c r="M2396" s="955" t="s">
        <v>6554</v>
      </c>
    </row>
    <row r="2397" spans="1:13" ht="15" customHeight="1">
      <c r="A2397" s="961" t="s">
        <v>14652</v>
      </c>
      <c r="B2397" s="949"/>
      <c r="C2397" s="953"/>
      <c r="D2397" s="962"/>
      <c r="E2397" s="951"/>
      <c r="F2397" s="952" t="s">
        <v>14653</v>
      </c>
      <c r="G2397" s="953" t="s">
        <v>5713</v>
      </c>
      <c r="H2397" s="954">
        <v>34.544000000000004</v>
      </c>
      <c r="I2397" s="954">
        <f>Tabla1[[#This Row],[PVP (SIN IVA)]]-(Tabla1[[#This Row],[PVP (SIN IVA)]]*0.4)</f>
        <v>20.726400000000002</v>
      </c>
      <c r="J2397" s="951" t="s">
        <v>6666</v>
      </c>
      <c r="K2397" s="951" t="str">
        <f>CONCATENATE(Precios!$A1921,Precios!$F1921,Precios!$J1921)</f>
        <v>1001030406080010Panel interruptor del aire acondicionadoMouse</v>
      </c>
      <c r="L2397" s="951"/>
      <c r="M2397" s="955" t="s">
        <v>6554</v>
      </c>
    </row>
    <row r="2398" spans="1:13" ht="15" customHeight="1">
      <c r="A2398" s="948" t="s">
        <v>2598</v>
      </c>
      <c r="B2398" s="949">
        <v>8435596604578</v>
      </c>
      <c r="C2398" s="950"/>
      <c r="D2398" s="950"/>
      <c r="E2398" s="951" t="s">
        <v>2597</v>
      </c>
      <c r="F2398" s="952" t="s">
        <v>1630</v>
      </c>
      <c r="G2398" s="953" t="s">
        <v>5712</v>
      </c>
      <c r="H2398" s="954">
        <v>3.3737042980439687</v>
      </c>
      <c r="I2398" s="954">
        <f>Tabla1[[#This Row],[PVP (SIN IVA)]]-(Tabla1[[#This Row],[PVP (SIN IVA)]]*0.4)</f>
        <v>2.024222578826381</v>
      </c>
      <c r="J2398" s="951" t="s">
        <v>6589</v>
      </c>
      <c r="K2398" s="951" t="s">
        <v>14654</v>
      </c>
      <c r="L2398" s="951" t="s">
        <v>14655</v>
      </c>
      <c r="M2398" s="955" t="s">
        <v>6554</v>
      </c>
    </row>
    <row r="2399" spans="1:13" ht="15" customHeight="1">
      <c r="A2399" s="957" t="s">
        <v>14656</v>
      </c>
      <c r="B2399" s="958" t="s">
        <v>14657</v>
      </c>
      <c r="C2399" s="959"/>
      <c r="D2399" s="959"/>
      <c r="E2399" s="951" t="s">
        <v>14658</v>
      </c>
      <c r="F2399" s="952" t="s">
        <v>14659</v>
      </c>
      <c r="G2399" s="953" t="s">
        <v>6645</v>
      </c>
      <c r="H2399" s="954">
        <v>982.78950000000009</v>
      </c>
      <c r="I2399" s="954">
        <f>Tabla1[[#This Row],[PVP (SIN IVA)]]-(Tabla1[[#This Row],[PVP (SIN IVA)]]*0.4)</f>
        <v>589.67370000000005</v>
      </c>
      <c r="J2399" s="960" t="s">
        <v>6567</v>
      </c>
      <c r="K2399" s="951" t="str">
        <f>_xlfn.CONCAT(A2399,F2399,J2399,)</f>
        <v>7910000A2-Q0006sistema multimediaT1/T2</v>
      </c>
      <c r="L2399" s="951"/>
      <c r="M2399" s="955" t="s">
        <v>6554</v>
      </c>
    </row>
    <row r="2400" spans="1:13" ht="15" customHeight="1">
      <c r="A2400" s="948" t="s">
        <v>14660</v>
      </c>
      <c r="B2400" s="949">
        <v>8435596612597</v>
      </c>
      <c r="C2400" s="950"/>
      <c r="D2400" s="950"/>
      <c r="E2400" s="951" t="s">
        <v>14661</v>
      </c>
      <c r="F2400" s="952" t="s">
        <v>14662</v>
      </c>
      <c r="G2400" s="953" t="s">
        <v>6645</v>
      </c>
      <c r="H2400" s="954">
        <v>15.24</v>
      </c>
      <c r="I2400" s="954">
        <f>Tabla1[[#This Row],[PVP (SIN IVA)]]-(Tabla1[[#This Row],[PVP (SIN IVA)]]*0.4)</f>
        <v>9.1440000000000001</v>
      </c>
      <c r="J2400" s="951" t="s">
        <v>1936</v>
      </c>
      <c r="K2400" s="951" t="s">
        <v>14663</v>
      </c>
      <c r="L2400" s="951" t="s">
        <v>14664</v>
      </c>
      <c r="M2400" s="955" t="s">
        <v>6554</v>
      </c>
    </row>
    <row r="2401" spans="1:13" ht="15" customHeight="1">
      <c r="A2401" s="948" t="s">
        <v>14665</v>
      </c>
      <c r="B2401" s="949">
        <v>8435596612603</v>
      </c>
      <c r="C2401" s="950"/>
      <c r="D2401" s="950"/>
      <c r="E2401" s="951" t="s">
        <v>14666</v>
      </c>
      <c r="F2401" s="952" t="s">
        <v>14667</v>
      </c>
      <c r="G2401" s="953" t="s">
        <v>6645</v>
      </c>
      <c r="H2401" s="954">
        <v>15.24</v>
      </c>
      <c r="I2401" s="954">
        <f>Tabla1[[#This Row],[PVP (SIN IVA)]]-(Tabla1[[#This Row],[PVP (SIN IVA)]]*0.4)</f>
        <v>9.1440000000000001</v>
      </c>
      <c r="J2401" s="951" t="s">
        <v>1936</v>
      </c>
      <c r="K2401" s="951" t="s">
        <v>14668</v>
      </c>
      <c r="L2401" s="951" t="s">
        <v>14669</v>
      </c>
      <c r="M2401" s="955" t="s">
        <v>6554</v>
      </c>
    </row>
    <row r="2402" spans="1:13" ht="15" customHeight="1">
      <c r="A2402" s="961" t="s">
        <v>14670</v>
      </c>
      <c r="B2402" s="949"/>
      <c r="C2402" s="953"/>
      <c r="D2402" s="962"/>
      <c r="E2402" s="951"/>
      <c r="F2402" s="952" t="s">
        <v>14671</v>
      </c>
      <c r="G2402" s="953" t="s">
        <v>5712</v>
      </c>
      <c r="H2402" s="954">
        <v>83.72475</v>
      </c>
      <c r="I2402" s="954">
        <f>Tabla1[[#This Row],[PVP (SIN IVA)]]-(Tabla1[[#This Row],[PVP (SIN IVA)]]*0.4)</f>
        <v>50.234850000000002</v>
      </c>
      <c r="J2402" s="951" t="s">
        <v>6666</v>
      </c>
      <c r="K2402" s="951" t="str">
        <f>CONCATENATE(Precios!$A1897,Precios!$F1897,Precios!$J1897)</f>
        <v>5402202-Q0006Panel decorativo trasero del compartimento de carga derechoT2</v>
      </c>
      <c r="L2402" s="951"/>
      <c r="M2402" s="955" t="s">
        <v>6554</v>
      </c>
    </row>
    <row r="2403" spans="1:13" ht="15" customHeight="1">
      <c r="A2403" s="948" t="s">
        <v>14672</v>
      </c>
      <c r="B2403" s="949">
        <v>8435596612276</v>
      </c>
      <c r="C2403" s="950"/>
      <c r="D2403" s="950"/>
      <c r="E2403" s="951" t="s">
        <v>14673</v>
      </c>
      <c r="F2403" s="952" t="s">
        <v>14674</v>
      </c>
      <c r="G2403" s="953" t="s">
        <v>5712</v>
      </c>
      <c r="H2403" s="954">
        <v>21.564599999999999</v>
      </c>
      <c r="I2403" s="954">
        <f>Tabla1[[#This Row],[PVP (SIN IVA)]]-(Tabla1[[#This Row],[PVP (SIN IVA)]]*0.4)</f>
        <v>12.938759999999998</v>
      </c>
      <c r="J2403" s="951" t="s">
        <v>1936</v>
      </c>
      <c r="K2403" s="951" t="s">
        <v>14675</v>
      </c>
      <c r="L2403" s="951" t="s">
        <v>14676</v>
      </c>
      <c r="M2403" s="955" t="s">
        <v>6554</v>
      </c>
    </row>
    <row r="2404" spans="1:13" ht="15" customHeight="1">
      <c r="A2404" s="948" t="s">
        <v>14677</v>
      </c>
      <c r="B2404" s="949">
        <v>8435596612269</v>
      </c>
      <c r="C2404" s="950"/>
      <c r="D2404" s="950"/>
      <c r="E2404" s="951" t="s">
        <v>14678</v>
      </c>
      <c r="F2404" s="952" t="s">
        <v>14679</v>
      </c>
      <c r="G2404" s="953" t="s">
        <v>5712</v>
      </c>
      <c r="H2404" s="954">
        <v>21.684406040549998</v>
      </c>
      <c r="I2404" s="954">
        <f>Tabla1[[#This Row],[PVP (SIN IVA)]]-(Tabla1[[#This Row],[PVP (SIN IVA)]]*0.4)</f>
        <v>13.010643624329999</v>
      </c>
      <c r="J2404" s="951" t="s">
        <v>1936</v>
      </c>
      <c r="K2404" s="951" t="s">
        <v>14680</v>
      </c>
      <c r="L2404" s="951" t="s">
        <v>14681</v>
      </c>
      <c r="M2404" s="955" t="s">
        <v>6554</v>
      </c>
    </row>
    <row r="2405" spans="1:13" ht="15" customHeight="1">
      <c r="A2405" s="948" t="s">
        <v>14682</v>
      </c>
      <c r="B2405" s="949">
        <v>8435596611941</v>
      </c>
      <c r="C2405" s="950"/>
      <c r="D2405" s="950"/>
      <c r="E2405" s="951" t="s">
        <v>14683</v>
      </c>
      <c r="F2405" s="952" t="s">
        <v>14684</v>
      </c>
      <c r="G2405" s="953" t="s">
        <v>5712</v>
      </c>
      <c r="H2405" s="954">
        <v>29.527500000000003</v>
      </c>
      <c r="I2405" s="954">
        <f>Tabla1[[#This Row],[PVP (SIN IVA)]]-(Tabla1[[#This Row],[PVP (SIN IVA)]]*0.4)</f>
        <v>17.716500000000003</v>
      </c>
      <c r="J2405" s="951" t="s">
        <v>1936</v>
      </c>
      <c r="K2405" s="951" t="s">
        <v>14685</v>
      </c>
      <c r="L2405" s="951" t="s">
        <v>14686</v>
      </c>
      <c r="M2405" s="955" t="s">
        <v>6554</v>
      </c>
    </row>
    <row r="2406" spans="1:13" ht="15" customHeight="1">
      <c r="A2406" s="948" t="s">
        <v>14687</v>
      </c>
      <c r="B2406" s="949">
        <v>8435596611934</v>
      </c>
      <c r="C2406" s="950"/>
      <c r="D2406" s="950"/>
      <c r="E2406" s="951" t="s">
        <v>14688</v>
      </c>
      <c r="F2406" s="952" t="s">
        <v>14689</v>
      </c>
      <c r="G2406" s="953" t="s">
        <v>5712</v>
      </c>
      <c r="H2406" s="954">
        <v>29.6733977397</v>
      </c>
      <c r="I2406" s="954">
        <f>Tabla1[[#This Row],[PVP (SIN IVA)]]-(Tabla1[[#This Row],[PVP (SIN IVA)]]*0.4)</f>
        <v>17.80403864382</v>
      </c>
      <c r="J2406" s="951" t="s">
        <v>1936</v>
      </c>
      <c r="K2406" s="951" t="s">
        <v>14690</v>
      </c>
      <c r="L2406" s="951" t="s">
        <v>14691</v>
      </c>
      <c r="M2406" s="955" t="s">
        <v>6554</v>
      </c>
    </row>
    <row r="2407" spans="1:13" ht="15" customHeight="1">
      <c r="A2407" s="961" t="s">
        <v>14692</v>
      </c>
      <c r="B2407" s="949"/>
      <c r="C2407" s="953"/>
      <c r="D2407" s="962"/>
      <c r="E2407" s="951"/>
      <c r="F2407" s="952" t="s">
        <v>14693</v>
      </c>
      <c r="G2407" s="953" t="s">
        <v>5712</v>
      </c>
      <c r="H2407" s="954">
        <v>366.45850000000002</v>
      </c>
      <c r="I2407" s="954">
        <f>Tabla1[[#This Row],[PVP (SIN IVA)]]-(Tabla1[[#This Row],[PVP (SIN IVA)]]*0.4)</f>
        <v>219.8751</v>
      </c>
      <c r="J2407" s="951" t="s">
        <v>6666</v>
      </c>
      <c r="K2407" s="951" t="str">
        <f>CONCATENATE(Precios!$A2004,Precios!$F2004,Precios!$J2004)</f>
        <v>95701-06012-07Perno de brida 6x12 (Negro)VS1</v>
      </c>
      <c r="L2407" s="951"/>
      <c r="M2407" s="955" t="s">
        <v>6554</v>
      </c>
    </row>
    <row r="2408" spans="1:13" ht="15" customHeight="1">
      <c r="A2408" s="957" t="s">
        <v>14694</v>
      </c>
      <c r="B2408" s="958" t="s">
        <v>14695</v>
      </c>
      <c r="C2408" s="959"/>
      <c r="D2408" s="959"/>
      <c r="E2408" s="951" t="s">
        <v>14696</v>
      </c>
      <c r="F2408" s="952" t="s">
        <v>14697</v>
      </c>
      <c r="G2408" s="953" t="s">
        <v>5712</v>
      </c>
      <c r="H2408" s="954">
        <v>61.785500000000006</v>
      </c>
      <c r="I2408" s="954">
        <f>Tabla1[[#This Row],[PVP (SIN IVA)]]-(Tabla1[[#This Row],[PVP (SIN IVA)]]*0.4)</f>
        <v>37.071300000000001</v>
      </c>
      <c r="J2408" s="960" t="s">
        <v>6629</v>
      </c>
      <c r="K2408" s="951" t="str">
        <f>_xlfn.CONCAT(A2408,F2408,J2408,)</f>
        <v>2142020D1-Q0001Soporte cuatro en unoT1</v>
      </c>
      <c r="L2408" s="951"/>
      <c r="M2408" s="955" t="s">
        <v>6554</v>
      </c>
    </row>
    <row r="2409" spans="1:13" ht="15" customHeight="1">
      <c r="A2409" s="957" t="s">
        <v>14698</v>
      </c>
      <c r="B2409" s="958" t="s">
        <v>14699</v>
      </c>
      <c r="C2409" s="959"/>
      <c r="D2409" s="959"/>
      <c r="E2409" s="951" t="s">
        <v>14696</v>
      </c>
      <c r="F2409" s="952" t="s">
        <v>14697</v>
      </c>
      <c r="G2409" s="953" t="s">
        <v>5712</v>
      </c>
      <c r="H2409" s="954">
        <v>60.356750000000005</v>
      </c>
      <c r="I2409" s="954">
        <f>Tabla1[[#This Row],[PVP (SIN IVA)]]-(Tabla1[[#This Row],[PVP (SIN IVA)]]*0.4)</f>
        <v>36.21405</v>
      </c>
      <c r="J2409" s="951" t="s">
        <v>6602</v>
      </c>
      <c r="K2409" s="951" t="str">
        <f>_xlfn.CONCAT(A2409,F2409,J2409,)</f>
        <v>2142020-Q0006Soporte cuatro en unoT2</v>
      </c>
      <c r="L2409" s="951"/>
      <c r="M2409" s="955" t="s">
        <v>6554</v>
      </c>
    </row>
    <row r="2410" spans="1:13" ht="15" customHeight="1">
      <c r="A2410" s="948" t="s">
        <v>4686</v>
      </c>
      <c r="B2410" s="949">
        <v>8435596612238</v>
      </c>
      <c r="C2410" s="950"/>
      <c r="D2410" s="950"/>
      <c r="E2410" s="951" t="s">
        <v>14700</v>
      </c>
      <c r="F2410" s="952" t="s">
        <v>14701</v>
      </c>
      <c r="G2410" s="953" t="s">
        <v>5712</v>
      </c>
      <c r="H2410" s="954">
        <v>30.342951329724002</v>
      </c>
      <c r="I2410" s="954">
        <f>Tabla1[[#This Row],[PVP (SIN IVA)]]-(Tabla1[[#This Row],[PVP (SIN IVA)]]*0.4)</f>
        <v>18.205770797834401</v>
      </c>
      <c r="J2410" s="951" t="s">
        <v>1936</v>
      </c>
      <c r="K2410" s="951" t="s">
        <v>14702</v>
      </c>
      <c r="L2410" s="951" t="s">
        <v>14703</v>
      </c>
      <c r="M2410" s="955" t="s">
        <v>6554</v>
      </c>
    </row>
    <row r="2411" spans="1:13" ht="15" customHeight="1">
      <c r="A2411" s="948" t="s">
        <v>4687</v>
      </c>
      <c r="B2411" s="949">
        <v>8435596612221</v>
      </c>
      <c r="C2411" s="950"/>
      <c r="D2411" s="950"/>
      <c r="E2411" s="951" t="s">
        <v>14704</v>
      </c>
      <c r="F2411" s="952" t="s">
        <v>14705</v>
      </c>
      <c r="G2411" s="953" t="s">
        <v>5712</v>
      </c>
      <c r="H2411" s="954">
        <v>30.342951329724002</v>
      </c>
      <c r="I2411" s="954">
        <f>Tabla1[[#This Row],[PVP (SIN IVA)]]-(Tabla1[[#This Row],[PVP (SIN IVA)]]*0.4)</f>
        <v>18.205770797834401</v>
      </c>
      <c r="J2411" s="951" t="s">
        <v>1936</v>
      </c>
      <c r="K2411" s="951" t="s">
        <v>14706</v>
      </c>
      <c r="L2411" s="951" t="s">
        <v>14707</v>
      </c>
      <c r="M2411" s="955" t="s">
        <v>6554</v>
      </c>
    </row>
    <row r="2412" spans="1:13" ht="15" customHeight="1">
      <c r="A2412" s="957" t="s">
        <v>14708</v>
      </c>
      <c r="B2412" s="958" t="s">
        <v>14709</v>
      </c>
      <c r="C2412" s="959"/>
      <c r="D2412" s="959"/>
      <c r="E2412" s="951" t="s">
        <v>14710</v>
      </c>
      <c r="F2412" s="952" t="s">
        <v>14711</v>
      </c>
      <c r="G2412" s="953" t="s">
        <v>5712</v>
      </c>
      <c r="H2412" s="954">
        <v>35.814</v>
      </c>
      <c r="I2412" s="954">
        <f>Tabla1[[#This Row],[PVP (SIN IVA)]]-(Tabla1[[#This Row],[PVP (SIN IVA)]]*0.4)</f>
        <v>21.488399999999999</v>
      </c>
      <c r="J2412" s="951" t="s">
        <v>6602</v>
      </c>
      <c r="K2412" s="951" t="str">
        <f t="shared" ref="K2412:K2417" si="26">_xlfn.CONCAT(A2412,F2412,J2412,)</f>
        <v>2101004D21-Q0006Soporte de batería central derecho EVET2</v>
      </c>
      <c r="L2412" s="951"/>
      <c r="M2412" s="955" t="s">
        <v>6554</v>
      </c>
    </row>
    <row r="2413" spans="1:13" ht="15" customHeight="1">
      <c r="A2413" s="957" t="s">
        <v>14712</v>
      </c>
      <c r="B2413" s="958" t="s">
        <v>14713</v>
      </c>
      <c r="C2413" s="959"/>
      <c r="D2413" s="959"/>
      <c r="E2413" s="951" t="s">
        <v>14714</v>
      </c>
      <c r="F2413" s="952" t="s">
        <v>14715</v>
      </c>
      <c r="G2413" s="953" t="s">
        <v>5712</v>
      </c>
      <c r="H2413" s="954">
        <v>35.814</v>
      </c>
      <c r="I2413" s="954">
        <f>Tabla1[[#This Row],[PVP (SIN IVA)]]-(Tabla1[[#This Row],[PVP (SIN IVA)]]*0.4)</f>
        <v>21.488399999999999</v>
      </c>
      <c r="J2413" s="951" t="s">
        <v>6602</v>
      </c>
      <c r="K2413" s="951" t="str">
        <f t="shared" si="26"/>
        <v>2101003D21-Q0006Soporte de batería central izquierdo EVET2</v>
      </c>
      <c r="L2413" s="951"/>
      <c r="M2413" s="955" t="s">
        <v>6554</v>
      </c>
    </row>
    <row r="2414" spans="1:13" ht="15" customHeight="1">
      <c r="A2414" s="957" t="s">
        <v>14716</v>
      </c>
      <c r="B2414" s="958" t="s">
        <v>14717</v>
      </c>
      <c r="C2414" s="959"/>
      <c r="D2414" s="959"/>
      <c r="E2414" s="951" t="s">
        <v>14718</v>
      </c>
      <c r="F2414" s="952" t="s">
        <v>14719</v>
      </c>
      <c r="G2414" s="953" t="s">
        <v>5712</v>
      </c>
      <c r="H2414" s="954">
        <v>30.543499999999998</v>
      </c>
      <c r="I2414" s="954">
        <f>Tabla1[[#This Row],[PVP (SIN IVA)]]-(Tabla1[[#This Row],[PVP (SIN IVA)]]*0.4)</f>
        <v>18.326099999999997</v>
      </c>
      <c r="J2414" s="951" t="s">
        <v>6602</v>
      </c>
      <c r="K2414" s="951" t="str">
        <f t="shared" si="26"/>
        <v>2101416-Q0006Soporte de batería de transición de batería EVET2</v>
      </c>
      <c r="L2414" s="951"/>
      <c r="M2414" s="955" t="s">
        <v>6554</v>
      </c>
    </row>
    <row r="2415" spans="1:13" ht="15" customHeight="1">
      <c r="A2415" s="957" t="s">
        <v>14720</v>
      </c>
      <c r="B2415" s="958" t="s">
        <v>14721</v>
      </c>
      <c r="C2415" s="959"/>
      <c r="D2415" s="959"/>
      <c r="E2415" s="951" t="s">
        <v>14722</v>
      </c>
      <c r="F2415" s="952" t="s">
        <v>14723</v>
      </c>
      <c r="G2415" s="953" t="s">
        <v>5712</v>
      </c>
      <c r="H2415" s="954">
        <v>30.19425</v>
      </c>
      <c r="I2415" s="954">
        <f>Tabla1[[#This Row],[PVP (SIN IVA)]]-(Tabla1[[#This Row],[PVP (SIN IVA)]]*0.4)</f>
        <v>18.11655</v>
      </c>
      <c r="J2415" s="951" t="s">
        <v>6602</v>
      </c>
      <c r="K2415" s="951" t="str">
        <f t="shared" si="26"/>
        <v>2101002D21-Q0006Soporte de batería delantero derecho EVET2</v>
      </c>
      <c r="L2415" s="951"/>
      <c r="M2415" s="955" t="s">
        <v>6554</v>
      </c>
    </row>
    <row r="2416" spans="1:13" ht="15" customHeight="1">
      <c r="A2416" s="957" t="s">
        <v>14724</v>
      </c>
      <c r="B2416" s="958" t="s">
        <v>14725</v>
      </c>
      <c r="C2416" s="959"/>
      <c r="D2416" s="959"/>
      <c r="E2416" s="951" t="s">
        <v>14726</v>
      </c>
      <c r="F2416" s="952" t="s">
        <v>14727</v>
      </c>
      <c r="G2416" s="953" t="s">
        <v>5712</v>
      </c>
      <c r="H2416" s="954">
        <v>30.19425</v>
      </c>
      <c r="I2416" s="954">
        <f>Tabla1[[#This Row],[PVP (SIN IVA)]]-(Tabla1[[#This Row],[PVP (SIN IVA)]]*0.4)</f>
        <v>18.11655</v>
      </c>
      <c r="J2416" s="951" t="s">
        <v>6602</v>
      </c>
      <c r="K2416" s="951" t="str">
        <f t="shared" si="26"/>
        <v>2101001D21-Q0006Soporte de batería delantero izquierdo EVET2</v>
      </c>
      <c r="L2416" s="951"/>
      <c r="M2416" s="955" t="s">
        <v>6554</v>
      </c>
    </row>
    <row r="2417" spans="1:13" ht="15" customHeight="1">
      <c r="A2417" s="957" t="s">
        <v>14728</v>
      </c>
      <c r="B2417" s="958" t="s">
        <v>14729</v>
      </c>
      <c r="C2417" s="959"/>
      <c r="D2417" s="959"/>
      <c r="E2417" s="951" t="s">
        <v>14730</v>
      </c>
      <c r="F2417" s="952" t="s">
        <v>14731</v>
      </c>
      <c r="G2417" s="953" t="s">
        <v>5712</v>
      </c>
      <c r="H2417" s="954">
        <v>31.591249999999999</v>
      </c>
      <c r="I2417" s="954">
        <f>Tabla1[[#This Row],[PVP (SIN IVA)]]-(Tabla1[[#This Row],[PVP (SIN IVA)]]*0.4)</f>
        <v>18.954749999999997</v>
      </c>
      <c r="J2417" s="951" t="s">
        <v>6602</v>
      </c>
      <c r="K2417" s="951" t="str">
        <f t="shared" si="26"/>
        <v>2101515-Q0006Soporte de batería trasera de batería EVET2</v>
      </c>
      <c r="L2417" s="951"/>
      <c r="M2417" s="955" t="s">
        <v>6554</v>
      </c>
    </row>
    <row r="2418" spans="1:13" ht="15" customHeight="1">
      <c r="A2418" s="948" t="s">
        <v>5417</v>
      </c>
      <c r="B2418" s="949">
        <v>8435596625924</v>
      </c>
      <c r="C2418" s="950"/>
      <c r="D2418" s="950"/>
      <c r="E2418" s="951" t="s">
        <v>14732</v>
      </c>
      <c r="F2418" s="952" t="s">
        <v>5418</v>
      </c>
      <c r="G2418" s="953" t="s">
        <v>5712</v>
      </c>
      <c r="H2418" s="954">
        <v>0</v>
      </c>
      <c r="I2418" s="954">
        <f>Tabla1[[#This Row],[PVP (SIN IVA)]]-(Tabla1[[#This Row],[PVP (SIN IVA)]]*0.4)</f>
        <v>0</v>
      </c>
      <c r="J2418" s="951" t="s">
        <v>1936</v>
      </c>
      <c r="K2418" s="951" t="s">
        <v>14733</v>
      </c>
      <c r="L2418" s="951" t="s">
        <v>14734</v>
      </c>
      <c r="M2418" s="955" t="s">
        <v>6554</v>
      </c>
    </row>
    <row r="2419" spans="1:13" ht="15" customHeight="1">
      <c r="A2419" s="948" t="s">
        <v>14735</v>
      </c>
      <c r="B2419" s="949">
        <v>8435596612870</v>
      </c>
      <c r="C2419" s="950"/>
      <c r="D2419" s="950"/>
      <c r="E2419" s="951" t="s">
        <v>14736</v>
      </c>
      <c r="F2419" s="952" t="s">
        <v>14737</v>
      </c>
      <c r="G2419" s="953" t="s">
        <v>5712</v>
      </c>
      <c r="H2419" s="954">
        <v>12.4968</v>
      </c>
      <c r="I2419" s="954">
        <f>Tabla1[[#This Row],[PVP (SIN IVA)]]-(Tabla1[[#This Row],[PVP (SIN IVA)]]*0.4)</f>
        <v>7.4980799999999999</v>
      </c>
      <c r="J2419" s="951" t="s">
        <v>1936</v>
      </c>
      <c r="K2419" s="951" t="s">
        <v>14738</v>
      </c>
      <c r="L2419" s="951" t="s">
        <v>14739</v>
      </c>
      <c r="M2419" s="955" t="s">
        <v>6554</v>
      </c>
    </row>
    <row r="2420" spans="1:13" ht="15" customHeight="1">
      <c r="A2420" s="948" t="s">
        <v>14740</v>
      </c>
      <c r="B2420" s="949">
        <v>8435596609658</v>
      </c>
      <c r="C2420" s="950"/>
      <c r="D2420" s="950"/>
      <c r="E2420" s="951" t="s">
        <v>14741</v>
      </c>
      <c r="F2420" s="952" t="s">
        <v>14742</v>
      </c>
      <c r="G2420" s="953" t="s">
        <v>5712</v>
      </c>
      <c r="H2420" s="954">
        <v>342.90029817391473</v>
      </c>
      <c r="I2420" s="954">
        <f>Tabla1[[#This Row],[PVP (SIN IVA)]]-(Tabla1[[#This Row],[PVP (SIN IVA)]]*0.4)</f>
        <v>205.74017890434882</v>
      </c>
      <c r="J2420" s="951" t="s">
        <v>1936</v>
      </c>
      <c r="K2420" s="951" t="s">
        <v>14743</v>
      </c>
      <c r="L2420" s="951" t="s">
        <v>14744</v>
      </c>
      <c r="M2420" s="955" t="s">
        <v>6554</v>
      </c>
    </row>
    <row r="2421" spans="1:13" ht="15" customHeight="1">
      <c r="A2421" s="948" t="s">
        <v>14745</v>
      </c>
      <c r="B2421" s="949">
        <v>8435596609641</v>
      </c>
      <c r="C2421" s="950"/>
      <c r="D2421" s="950"/>
      <c r="E2421" s="951" t="s">
        <v>14741</v>
      </c>
      <c r="F2421" s="952" t="s">
        <v>14742</v>
      </c>
      <c r="G2421" s="953" t="s">
        <v>5712</v>
      </c>
      <c r="H2421" s="954">
        <v>342.9</v>
      </c>
      <c r="I2421" s="954">
        <f>Tabla1[[#This Row],[PVP (SIN IVA)]]-(Tabla1[[#This Row],[PVP (SIN IVA)]]*0.4)</f>
        <v>205.73999999999998</v>
      </c>
      <c r="J2421" s="951" t="s">
        <v>1936</v>
      </c>
      <c r="K2421" s="951" t="s">
        <v>14746</v>
      </c>
      <c r="L2421" s="951" t="s">
        <v>14747</v>
      </c>
      <c r="M2421" s="955" t="s">
        <v>6554</v>
      </c>
    </row>
    <row r="2422" spans="1:13" ht="15" customHeight="1">
      <c r="A2422" s="948" t="s">
        <v>4749</v>
      </c>
      <c r="B2422" s="949">
        <v>8435596610128</v>
      </c>
      <c r="C2422" s="950"/>
      <c r="D2422" s="950"/>
      <c r="E2422" s="951" t="s">
        <v>14748</v>
      </c>
      <c r="F2422" s="952" t="s">
        <v>14749</v>
      </c>
      <c r="G2422" s="953" t="s">
        <v>5712</v>
      </c>
      <c r="H2422" s="954">
        <v>262.49544154349996</v>
      </c>
      <c r="I2422" s="954">
        <f>Tabla1[[#This Row],[PVP (SIN IVA)]]-(Tabla1[[#This Row],[PVP (SIN IVA)]]*0.4)</f>
        <v>157.49726492609997</v>
      </c>
      <c r="J2422" s="951" t="s">
        <v>1936</v>
      </c>
      <c r="K2422" s="951" t="s">
        <v>14750</v>
      </c>
      <c r="L2422" s="951" t="s">
        <v>14751</v>
      </c>
      <c r="M2422" s="955" t="s">
        <v>6554</v>
      </c>
    </row>
    <row r="2423" spans="1:13" ht="15" customHeight="1">
      <c r="A2423" s="948" t="s">
        <v>4511</v>
      </c>
      <c r="B2423" s="949">
        <v>8435596610333</v>
      </c>
      <c r="C2423" s="950"/>
      <c r="D2423" s="950"/>
      <c r="E2423" s="951" t="s">
        <v>14752</v>
      </c>
      <c r="F2423" s="952" t="s">
        <v>14753</v>
      </c>
      <c r="G2423" s="953" t="s">
        <v>5712</v>
      </c>
      <c r="H2423" s="954">
        <v>186.40980631350001</v>
      </c>
      <c r="I2423" s="954">
        <f>Tabla1[[#This Row],[PVP (SIN IVA)]]-(Tabla1[[#This Row],[PVP (SIN IVA)]]*0.4)</f>
        <v>111.84588378810001</v>
      </c>
      <c r="J2423" s="951" t="s">
        <v>1936</v>
      </c>
      <c r="K2423" s="951" t="s">
        <v>14754</v>
      </c>
      <c r="L2423" s="951" t="s">
        <v>14755</v>
      </c>
      <c r="M2423" s="955" t="s">
        <v>6554</v>
      </c>
    </row>
    <row r="2424" spans="1:13" ht="15" customHeight="1">
      <c r="A2424" s="948" t="s">
        <v>4509</v>
      </c>
      <c r="B2424" s="949">
        <v>8435596612740</v>
      </c>
      <c r="C2424" s="950"/>
      <c r="D2424" s="950"/>
      <c r="E2424" s="951" t="s">
        <v>14756</v>
      </c>
      <c r="F2424" s="952" t="s">
        <v>14757</v>
      </c>
      <c r="G2424" s="953" t="s">
        <v>5712</v>
      </c>
      <c r="H2424" s="954">
        <v>13.695414341399999</v>
      </c>
      <c r="I2424" s="954">
        <f>Tabla1[[#This Row],[PVP (SIN IVA)]]-(Tabla1[[#This Row],[PVP (SIN IVA)]]*0.4)</f>
        <v>8.2172486048399982</v>
      </c>
      <c r="J2424" s="951" t="s">
        <v>1936</v>
      </c>
      <c r="K2424" s="951" t="s">
        <v>14758</v>
      </c>
      <c r="L2424" s="951" t="s">
        <v>14759</v>
      </c>
      <c r="M2424" s="955" t="s">
        <v>6554</v>
      </c>
    </row>
    <row r="2425" spans="1:13" ht="15" customHeight="1">
      <c r="A2425" s="948" t="s">
        <v>4636</v>
      </c>
      <c r="B2425" s="949">
        <v>8435596613938</v>
      </c>
      <c r="C2425" s="950"/>
      <c r="D2425" s="950"/>
      <c r="E2425" s="951" t="s">
        <v>14760</v>
      </c>
      <c r="F2425" s="952" t="s">
        <v>14761</v>
      </c>
      <c r="G2425" s="953" t="s">
        <v>5712</v>
      </c>
      <c r="H2425" s="954">
        <v>5.7064226422500006</v>
      </c>
      <c r="I2425" s="954">
        <f>Tabla1[[#This Row],[PVP (SIN IVA)]]-(Tabla1[[#This Row],[PVP (SIN IVA)]]*0.4)</f>
        <v>3.4238535853500003</v>
      </c>
      <c r="J2425" s="951" t="s">
        <v>1936</v>
      </c>
      <c r="K2425" s="951" t="s">
        <v>14762</v>
      </c>
      <c r="L2425" s="951" t="s">
        <v>14763</v>
      </c>
      <c r="M2425" s="955" t="s">
        <v>6554</v>
      </c>
    </row>
    <row r="2426" spans="1:13" ht="15" customHeight="1">
      <c r="A2426" s="948" t="s">
        <v>4440</v>
      </c>
      <c r="B2426" s="949">
        <v>8435596613198</v>
      </c>
      <c r="C2426" s="950"/>
      <c r="D2426" s="950"/>
      <c r="E2426" s="951" t="s">
        <v>14764</v>
      </c>
      <c r="F2426" s="952" t="s">
        <v>14765</v>
      </c>
      <c r="G2426" s="953" t="s">
        <v>5712</v>
      </c>
      <c r="H2426" s="954">
        <v>13.695414341399999</v>
      </c>
      <c r="I2426" s="954">
        <f>Tabla1[[#This Row],[PVP (SIN IVA)]]-(Tabla1[[#This Row],[PVP (SIN IVA)]]*0.4)</f>
        <v>8.2172486048399982</v>
      </c>
      <c r="J2426" s="951" t="s">
        <v>1936</v>
      </c>
      <c r="K2426" s="951" t="s">
        <v>14766</v>
      </c>
      <c r="L2426" s="951" t="s">
        <v>14767</v>
      </c>
      <c r="M2426" s="955" t="s">
        <v>6554</v>
      </c>
    </row>
    <row r="2427" spans="1:13" ht="15" customHeight="1">
      <c r="A2427" s="948" t="s">
        <v>4441</v>
      </c>
      <c r="B2427" s="949">
        <v>8435596613181</v>
      </c>
      <c r="C2427" s="950"/>
      <c r="D2427" s="950"/>
      <c r="E2427" s="951" t="s">
        <v>14768</v>
      </c>
      <c r="F2427" s="952" t="s">
        <v>14769</v>
      </c>
      <c r="G2427" s="953" t="s">
        <v>5712</v>
      </c>
      <c r="H2427" s="954">
        <v>13.695414341399999</v>
      </c>
      <c r="I2427" s="954">
        <f>Tabla1[[#This Row],[PVP (SIN IVA)]]-(Tabla1[[#This Row],[PVP (SIN IVA)]]*0.4)</f>
        <v>8.2172486048399982</v>
      </c>
      <c r="J2427" s="951" t="s">
        <v>1936</v>
      </c>
      <c r="K2427" s="951" t="s">
        <v>14770</v>
      </c>
      <c r="L2427" s="951" t="s">
        <v>14771</v>
      </c>
      <c r="M2427" s="955" t="s">
        <v>6554</v>
      </c>
    </row>
    <row r="2428" spans="1:13" ht="15" customHeight="1">
      <c r="A2428" s="948" t="s">
        <v>14772</v>
      </c>
      <c r="B2428" s="949">
        <v>8435596624248</v>
      </c>
      <c r="C2428" s="950" t="s">
        <v>3435</v>
      </c>
      <c r="D2428" s="950" t="s">
        <v>14773</v>
      </c>
      <c r="E2428" s="951" t="e">
        <v>#NAME?</v>
      </c>
      <c r="F2428" s="952" t="s">
        <v>14774</v>
      </c>
      <c r="G2428" s="953" t="s">
        <v>5712</v>
      </c>
      <c r="H2428" s="954">
        <v>42.354500000000002</v>
      </c>
      <c r="I2428" s="954">
        <f>Tabla1[[#This Row],[PVP (SIN IVA)]]-(Tabla1[[#This Row],[PVP (SIN IVA)]]*0.4)</f>
        <v>25.412700000000001</v>
      </c>
      <c r="J2428" s="951" t="s">
        <v>1938</v>
      </c>
      <c r="K2428" s="951" t="s">
        <v>14775</v>
      </c>
      <c r="L2428" s="951" t="e">
        <v>#NAME?</v>
      </c>
      <c r="M2428" s="955" t="s">
        <v>6554</v>
      </c>
    </row>
    <row r="2429" spans="1:13" ht="15" customHeight="1">
      <c r="A2429" s="948" t="s">
        <v>4628</v>
      </c>
      <c r="B2429" s="949">
        <v>8435596611446</v>
      </c>
      <c r="C2429" s="950"/>
      <c r="D2429" s="950"/>
      <c r="E2429" s="951" t="s">
        <v>14776</v>
      </c>
      <c r="F2429" s="952" t="s">
        <v>5541</v>
      </c>
      <c r="G2429" s="953" t="s">
        <v>5712</v>
      </c>
      <c r="H2429" s="954">
        <v>59.917437743625008</v>
      </c>
      <c r="I2429" s="954">
        <f>Tabla1[[#This Row],[PVP (SIN IVA)]]-(Tabla1[[#This Row],[PVP (SIN IVA)]]*0.4)</f>
        <v>35.950462646175005</v>
      </c>
      <c r="J2429" s="951" t="s">
        <v>1936</v>
      </c>
      <c r="K2429" s="951" t="s">
        <v>14777</v>
      </c>
      <c r="L2429" s="951" t="s">
        <v>14778</v>
      </c>
      <c r="M2429" s="955" t="s">
        <v>6554</v>
      </c>
    </row>
    <row r="2430" spans="1:13" ht="15" customHeight="1">
      <c r="A2430" s="948" t="s">
        <v>14779</v>
      </c>
      <c r="B2430" s="949">
        <v>8435596610876</v>
      </c>
      <c r="C2430" s="950"/>
      <c r="D2430" s="950"/>
      <c r="E2430" s="951" t="s">
        <v>14780</v>
      </c>
      <c r="F2430" s="952" t="s">
        <v>14781</v>
      </c>
      <c r="G2430" s="953" t="s">
        <v>5712</v>
      </c>
      <c r="H2430" s="954">
        <v>77.190600000000003</v>
      </c>
      <c r="I2430" s="954">
        <f>Tabla1[[#This Row],[PVP (SIN IVA)]]-(Tabla1[[#This Row],[PVP (SIN IVA)]]*0.4)</f>
        <v>46.314360000000001</v>
      </c>
      <c r="J2430" s="951" t="s">
        <v>1936</v>
      </c>
      <c r="K2430" s="951" t="s">
        <v>14782</v>
      </c>
      <c r="L2430" s="951" t="s">
        <v>14783</v>
      </c>
      <c r="M2430" s="955" t="s">
        <v>6554</v>
      </c>
    </row>
    <row r="2431" spans="1:13" ht="15" customHeight="1">
      <c r="A2431" s="948" t="s">
        <v>4089</v>
      </c>
      <c r="B2431" s="949">
        <v>8435596604547</v>
      </c>
      <c r="C2431" s="950"/>
      <c r="D2431" s="950"/>
      <c r="E2431" s="951" t="s">
        <v>4090</v>
      </c>
      <c r="F2431" s="952" t="s">
        <v>4091</v>
      </c>
      <c r="G2431" s="953" t="s">
        <v>5712</v>
      </c>
      <c r="H2431" s="954">
        <v>1.9178495922681982</v>
      </c>
      <c r="I2431" s="954">
        <f>Tabla1[[#This Row],[PVP (SIN IVA)]]-(Tabla1[[#This Row],[PVP (SIN IVA)]]*0.4)</f>
        <v>1.1507097553609189</v>
      </c>
      <c r="J2431" s="951" t="s">
        <v>6702</v>
      </c>
      <c r="K2431" s="951" t="s">
        <v>14784</v>
      </c>
      <c r="L2431" s="951" t="s">
        <v>14785</v>
      </c>
      <c r="M2431" s="955" t="s">
        <v>6554</v>
      </c>
    </row>
    <row r="2432" spans="1:13" ht="15" customHeight="1">
      <c r="A2432" s="948" t="s">
        <v>14786</v>
      </c>
      <c r="B2432" s="949">
        <v>8435596625412</v>
      </c>
      <c r="C2432" s="950" t="s">
        <v>3247</v>
      </c>
      <c r="D2432" s="950"/>
      <c r="E2432" s="951" t="e">
        <v>#NAME?</v>
      </c>
      <c r="F2432" s="952" t="s">
        <v>14787</v>
      </c>
      <c r="G2432" s="953" t="s">
        <v>5712</v>
      </c>
      <c r="H2432" s="954">
        <v>10.282647474174858</v>
      </c>
      <c r="I2432" s="954">
        <f>Tabla1[[#This Row],[PVP (SIN IVA)]]-(Tabla1[[#This Row],[PVP (SIN IVA)]]*0.4)</f>
        <v>6.1695884845049145</v>
      </c>
      <c r="J2432" s="951" t="s">
        <v>1938</v>
      </c>
      <c r="K2432" s="951" t="s">
        <v>14788</v>
      </c>
      <c r="L2432" s="951" t="e">
        <v>#NAME?</v>
      </c>
      <c r="M2432" s="955" t="s">
        <v>6554</v>
      </c>
    </row>
    <row r="2433" spans="1:13" ht="15" customHeight="1">
      <c r="A2433" s="957" t="s">
        <v>14789</v>
      </c>
      <c r="B2433" s="958" t="s">
        <v>14790</v>
      </c>
      <c r="C2433" s="959"/>
      <c r="D2433" s="959"/>
      <c r="E2433" s="951" t="s">
        <v>14791</v>
      </c>
      <c r="F2433" s="952" t="s">
        <v>14787</v>
      </c>
      <c r="G2433" s="953" t="s">
        <v>5712</v>
      </c>
      <c r="H2433" s="954">
        <v>0.3175</v>
      </c>
      <c r="I2433" s="954">
        <f>Tabla1[[#This Row],[PVP (SIN IVA)]]-(Tabla1[[#This Row],[PVP (SIN IVA)]]*0.4)</f>
        <v>0.1905</v>
      </c>
      <c r="J2433" s="951" t="s">
        <v>6602</v>
      </c>
      <c r="K2433" s="951" t="str">
        <f>_xlfn.CONCAT(A2433,F2433,J2433,)</f>
        <v>5101072-Q0006-DYSoporte de guardabarros traseroT2</v>
      </c>
      <c r="L2433" s="951"/>
      <c r="M2433" s="955" t="s">
        <v>6554</v>
      </c>
    </row>
    <row r="2434" spans="1:13" ht="15" customHeight="1">
      <c r="A2434" s="957" t="s">
        <v>14792</v>
      </c>
      <c r="B2434" s="958" t="s">
        <v>14793</v>
      </c>
      <c r="C2434" s="959"/>
      <c r="D2434" s="959"/>
      <c r="E2434" s="951" t="s">
        <v>14794</v>
      </c>
      <c r="F2434" s="952" t="s">
        <v>14795</v>
      </c>
      <c r="G2434" s="953" t="s">
        <v>5712</v>
      </c>
      <c r="H2434" s="954">
        <v>0.254</v>
      </c>
      <c r="I2434" s="954">
        <f>Tabla1[[#This Row],[PVP (SIN IVA)]]-(Tabla1[[#This Row],[PVP (SIN IVA)]]*0.4)</f>
        <v>0.15239999999999998</v>
      </c>
      <c r="J2434" s="951" t="s">
        <v>6602</v>
      </c>
      <c r="K2434" s="951" t="str">
        <f>_xlfn.CONCAT(A2434,F2434,J2434,)</f>
        <v>5010059-Q0006-DYSoporte de instalación del guardabarros traseroT2</v>
      </c>
      <c r="L2434" s="951"/>
      <c r="M2434" s="955" t="s">
        <v>6554</v>
      </c>
    </row>
    <row r="2435" spans="1:13" ht="15" customHeight="1">
      <c r="A2435" s="957" t="s">
        <v>14796</v>
      </c>
      <c r="B2435" s="958" t="s">
        <v>14797</v>
      </c>
      <c r="C2435" s="959"/>
      <c r="D2435" s="959"/>
      <c r="E2435" s="951" t="s">
        <v>14798</v>
      </c>
      <c r="F2435" s="952" t="s">
        <v>14799</v>
      </c>
      <c r="G2435" s="953" t="s">
        <v>5712</v>
      </c>
      <c r="H2435" s="954">
        <v>4.7625000000000002</v>
      </c>
      <c r="I2435" s="954">
        <f>Tabla1[[#This Row],[PVP (SIN IVA)]]-(Tabla1[[#This Row],[PVP (SIN IVA)]]*0.4)</f>
        <v>2.8574999999999999</v>
      </c>
      <c r="J2435" s="951" t="s">
        <v>6567</v>
      </c>
      <c r="K2435" s="951" t="str">
        <f>_xlfn.CONCAT(A2435,F2435,J2435,)</f>
        <v>3700023-Q0001Soporte de instalación del interruptor principal de la fuente de alimentación del control remotoT1/T2</v>
      </c>
      <c r="L2435" s="951"/>
      <c r="M2435" s="955" t="s">
        <v>6554</v>
      </c>
    </row>
    <row r="2436" spans="1:13" ht="15" customHeight="1">
      <c r="A2436" s="957" t="s">
        <v>14800</v>
      </c>
      <c r="B2436" s="958" t="s">
        <v>14801</v>
      </c>
      <c r="C2436" s="959"/>
      <c r="D2436" s="959"/>
      <c r="E2436" s="951" t="s">
        <v>14802</v>
      </c>
      <c r="F2436" s="952" t="s">
        <v>14803</v>
      </c>
      <c r="G2436" s="953" t="s">
        <v>5712</v>
      </c>
      <c r="H2436" s="954">
        <v>7.4929999999999994</v>
      </c>
      <c r="I2436" s="954">
        <f>Tabla1[[#This Row],[PVP (SIN IVA)]]-(Tabla1[[#This Row],[PVP (SIN IVA)]]*0.4)</f>
        <v>4.4957999999999991</v>
      </c>
      <c r="J2436" s="951" t="s">
        <v>6602</v>
      </c>
      <c r="K2436" s="951" t="str">
        <f>_xlfn.CONCAT(A2436,F2436,J2436,)</f>
        <v>2801432-Q0001-DYSoporte de instalación del resorte de la placa de suspensión traseraT2</v>
      </c>
      <c r="L2436" s="951"/>
      <c r="M2436" s="955" t="s">
        <v>6554</v>
      </c>
    </row>
    <row r="2437" spans="1:13" ht="15" customHeight="1">
      <c r="A2437" s="948" t="s">
        <v>5686</v>
      </c>
      <c r="B2437" s="949">
        <v>8435596625818</v>
      </c>
      <c r="C2437" s="950"/>
      <c r="D2437" s="950"/>
      <c r="E2437" s="951" t="s">
        <v>14804</v>
      </c>
      <c r="F2437" s="952" t="s">
        <v>14805</v>
      </c>
      <c r="G2437" s="953" t="s">
        <v>5712</v>
      </c>
      <c r="H2437" s="954">
        <v>0</v>
      </c>
      <c r="I2437" s="954">
        <f>Tabla1[[#This Row],[PVP (SIN IVA)]]-(Tabla1[[#This Row],[PVP (SIN IVA)]]*0.4)</f>
        <v>0</v>
      </c>
      <c r="J2437" s="951" t="s">
        <v>1936</v>
      </c>
      <c r="K2437" s="951" t="s">
        <v>14806</v>
      </c>
      <c r="L2437" s="951" t="s">
        <v>14807</v>
      </c>
      <c r="M2437" s="955" t="s">
        <v>6554</v>
      </c>
    </row>
    <row r="2438" spans="1:13" ht="15" customHeight="1">
      <c r="A2438" s="948" t="s">
        <v>2804</v>
      </c>
      <c r="B2438" s="949">
        <v>8435596603618</v>
      </c>
      <c r="C2438" s="950"/>
      <c r="D2438" s="950"/>
      <c r="E2438" s="951" t="s">
        <v>2803</v>
      </c>
      <c r="F2438" s="952" t="s">
        <v>3980</v>
      </c>
      <c r="G2438" s="953" t="s">
        <v>5712</v>
      </c>
      <c r="H2438" s="954">
        <v>3.9750039756545523</v>
      </c>
      <c r="I2438" s="954">
        <f>Tabla1[[#This Row],[PVP (SIN IVA)]]-(Tabla1[[#This Row],[PVP (SIN IVA)]]*0.4)</f>
        <v>2.3850023853927311</v>
      </c>
      <c r="J2438" s="951" t="s">
        <v>6589</v>
      </c>
      <c r="K2438" s="951" t="s">
        <v>14808</v>
      </c>
      <c r="L2438" s="951" t="s">
        <v>14809</v>
      </c>
      <c r="M2438" s="955" t="s">
        <v>6554</v>
      </c>
    </row>
    <row r="2439" spans="1:13" ht="15" customHeight="1">
      <c r="A2439" s="957" t="s">
        <v>14810</v>
      </c>
      <c r="B2439" s="958" t="s">
        <v>14811</v>
      </c>
      <c r="C2439" s="959"/>
      <c r="D2439" s="959"/>
      <c r="E2439" s="951" t="s">
        <v>14812</v>
      </c>
      <c r="F2439" s="952" t="s">
        <v>14813</v>
      </c>
      <c r="G2439" s="953" t="s">
        <v>5712</v>
      </c>
      <c r="H2439" s="954">
        <v>12.318999999999999</v>
      </c>
      <c r="I2439" s="954">
        <f>Tabla1[[#This Row],[PVP (SIN IVA)]]-(Tabla1[[#This Row],[PVP (SIN IVA)]]*0.4)</f>
        <v>7.3913999999999991</v>
      </c>
      <c r="J2439" s="960" t="s">
        <v>6567</v>
      </c>
      <c r="K2439" s="951" t="str">
        <f>_xlfn.CONCAT(A2439,F2439,J2439,)</f>
        <v>2108020-Q0004Soporte de la unidad de control del vehículoT1/T2</v>
      </c>
      <c r="L2439" s="951"/>
      <c r="M2439" s="955" t="s">
        <v>6554</v>
      </c>
    </row>
    <row r="2440" spans="1:13" ht="15" customHeight="1">
      <c r="A2440" s="957" t="s">
        <v>14814</v>
      </c>
      <c r="B2440" s="958" t="s">
        <v>14815</v>
      </c>
      <c r="C2440" s="959"/>
      <c r="D2440" s="959"/>
      <c r="E2440" s="951" t="s">
        <v>14816</v>
      </c>
      <c r="F2440" s="952" t="s">
        <v>14817</v>
      </c>
      <c r="G2440" s="953" t="s">
        <v>5712</v>
      </c>
      <c r="H2440" s="954">
        <v>2.032</v>
      </c>
      <c r="I2440" s="954">
        <f>Tabla1[[#This Row],[PVP (SIN IVA)]]-(Tabla1[[#This Row],[PVP (SIN IVA)]]*0.4)</f>
        <v>1.2191999999999998</v>
      </c>
      <c r="J2440" s="960" t="s">
        <v>6567</v>
      </c>
      <c r="K2440" s="951" t="str">
        <f>_xlfn.CONCAT(A2440,F2440,J2440,)</f>
        <v>1301103-Q0001Soporte de llenado de aguaT1/T2</v>
      </c>
      <c r="L2440" s="951"/>
      <c r="M2440" s="955" t="s">
        <v>6554</v>
      </c>
    </row>
    <row r="2441" spans="1:13" ht="15" customHeight="1">
      <c r="A2441" s="948" t="s">
        <v>14818</v>
      </c>
      <c r="B2441" s="949">
        <v>8435596613891</v>
      </c>
      <c r="C2441" s="950"/>
      <c r="D2441" s="950"/>
      <c r="E2441" s="951" t="s">
        <v>14819</v>
      </c>
      <c r="F2441" s="952" t="s">
        <v>14820</v>
      </c>
      <c r="G2441" s="953" t="s">
        <v>5712</v>
      </c>
      <c r="H2441" s="954">
        <v>5.7149999999999999</v>
      </c>
      <c r="I2441" s="954">
        <f>Tabla1[[#This Row],[PVP (SIN IVA)]]-(Tabla1[[#This Row],[PVP (SIN IVA)]]*0.4)</f>
        <v>3.4289999999999998</v>
      </c>
      <c r="J2441" s="951" t="s">
        <v>1936</v>
      </c>
      <c r="K2441" s="951" t="s">
        <v>14821</v>
      </c>
      <c r="L2441" s="951" t="s">
        <v>14822</v>
      </c>
      <c r="M2441" s="955" t="s">
        <v>6554</v>
      </c>
    </row>
    <row r="2442" spans="1:13" ht="15" customHeight="1">
      <c r="A2442" s="957" t="s">
        <v>14823</v>
      </c>
      <c r="B2442" s="958" t="s">
        <v>14824</v>
      </c>
      <c r="C2442" s="959"/>
      <c r="D2442" s="959"/>
      <c r="E2442" s="951" t="s">
        <v>14825</v>
      </c>
      <c r="F2442" s="952" t="s">
        <v>14826</v>
      </c>
      <c r="G2442" s="953" t="s">
        <v>5712</v>
      </c>
      <c r="H2442" s="954">
        <v>11.937999999999999</v>
      </c>
      <c r="I2442" s="954">
        <f>Tabla1[[#This Row],[PVP (SIN IVA)]]-(Tabla1[[#This Row],[PVP (SIN IVA)]]*0.4)</f>
        <v>7.1627999999999989</v>
      </c>
      <c r="J2442" s="951" t="s">
        <v>6567</v>
      </c>
      <c r="K2442" s="951" t="str">
        <f>_xlfn.CONCAT(A2442,F2442,J2442,)</f>
        <v>2803108S1-Q0001Soporte de matrícula delanteraT1/T2</v>
      </c>
      <c r="L2442" s="951"/>
      <c r="M2442" s="955" t="s">
        <v>6554</v>
      </c>
    </row>
    <row r="2443" spans="1:13" ht="15" customHeight="1">
      <c r="A2443" s="961" t="s">
        <v>6271</v>
      </c>
      <c r="B2443" s="964" t="s">
        <v>14827</v>
      </c>
      <c r="C2443" s="962"/>
      <c r="D2443" s="959"/>
      <c r="E2443" s="951" t="s">
        <v>14828</v>
      </c>
      <c r="F2443" s="952" t="s">
        <v>14829</v>
      </c>
      <c r="G2443" s="953" t="s">
        <v>5712</v>
      </c>
      <c r="H2443" s="954">
        <v>0.44450000000000001</v>
      </c>
      <c r="I2443" s="954">
        <f>Tabla1[[#This Row],[PVP (SIN IVA)]]-(Tabla1[[#This Row],[PVP (SIN IVA)]]*0.4)</f>
        <v>0.26669999999999999</v>
      </c>
      <c r="J2443" s="951" t="s">
        <v>1933</v>
      </c>
      <c r="K2443" s="951" t="str">
        <f>_xlfn.CONCAT(A2443,F2443,J2443,)</f>
        <v>3779041-R10soporte de microinterruptor 2023Light/Mini</v>
      </c>
      <c r="L2443" s="951" t="str">
        <f>CONCATENATE(Precios!$A1054,Precios!$E1054)</f>
        <v>1001040601740540Black Dust Cover</v>
      </c>
      <c r="M2443" s="955" t="s">
        <v>6554</v>
      </c>
    </row>
    <row r="2444" spans="1:13" ht="15" customHeight="1">
      <c r="A2444" s="948" t="s">
        <v>5285</v>
      </c>
      <c r="B2444" s="949">
        <v>8435596625887</v>
      </c>
      <c r="C2444" s="950"/>
      <c r="D2444" s="950"/>
      <c r="E2444" s="951" t="s">
        <v>14830</v>
      </c>
      <c r="F2444" s="952" t="s">
        <v>14831</v>
      </c>
      <c r="G2444" s="953" t="s">
        <v>5712</v>
      </c>
      <c r="H2444" s="954">
        <v>0</v>
      </c>
      <c r="I2444" s="954">
        <f>Tabla1[[#This Row],[PVP (SIN IVA)]]-(Tabla1[[#This Row],[PVP (SIN IVA)]]*0.4)</f>
        <v>0</v>
      </c>
      <c r="J2444" s="951" t="s">
        <v>1936</v>
      </c>
      <c r="K2444" s="951" t="s">
        <v>14832</v>
      </c>
      <c r="L2444" s="951" t="s">
        <v>14833</v>
      </c>
      <c r="M2444" s="955" t="s">
        <v>6554</v>
      </c>
    </row>
    <row r="2445" spans="1:13" ht="15" customHeight="1">
      <c r="A2445" s="948" t="s">
        <v>4504</v>
      </c>
      <c r="B2445" s="949">
        <v>8435596610609</v>
      </c>
      <c r="C2445" s="950"/>
      <c r="D2445" s="950"/>
      <c r="E2445" s="951" t="s">
        <v>14834</v>
      </c>
      <c r="F2445" s="952" t="s">
        <v>14835</v>
      </c>
      <c r="G2445" s="953" t="s">
        <v>5712</v>
      </c>
      <c r="H2445" s="954">
        <v>129.345579891</v>
      </c>
      <c r="I2445" s="954">
        <f>Tabla1[[#This Row],[PVP (SIN IVA)]]-(Tabla1[[#This Row],[PVP (SIN IVA)]]*0.4)</f>
        <v>77.6073479346</v>
      </c>
      <c r="J2445" s="951" t="s">
        <v>1936</v>
      </c>
      <c r="K2445" s="951" t="s">
        <v>14836</v>
      </c>
      <c r="L2445" s="951" t="s">
        <v>14837</v>
      </c>
      <c r="M2445" s="955" t="s">
        <v>6554</v>
      </c>
    </row>
    <row r="2446" spans="1:13" ht="15" customHeight="1">
      <c r="A2446" s="948" t="s">
        <v>14838</v>
      </c>
      <c r="B2446" s="949">
        <v>8435596613556</v>
      </c>
      <c r="C2446" s="950"/>
      <c r="D2446" s="950"/>
      <c r="E2446" s="951" t="s">
        <v>14839</v>
      </c>
      <c r="F2446" s="952" t="s">
        <v>14840</v>
      </c>
      <c r="G2446" s="953" t="s">
        <v>5712</v>
      </c>
      <c r="H2446" s="954">
        <v>7.62</v>
      </c>
      <c r="I2446" s="954">
        <f>Tabla1[[#This Row],[PVP (SIN IVA)]]-(Tabla1[[#This Row],[PVP (SIN IVA)]]*0.4)</f>
        <v>4.5720000000000001</v>
      </c>
      <c r="J2446" s="951" t="s">
        <v>1936</v>
      </c>
      <c r="K2446" s="951" t="s">
        <v>14841</v>
      </c>
      <c r="L2446" s="951" t="s">
        <v>14842</v>
      </c>
      <c r="M2446" s="955" t="s">
        <v>6554</v>
      </c>
    </row>
    <row r="2447" spans="1:13" ht="15" customHeight="1">
      <c r="A2447" s="957" t="s">
        <v>14843</v>
      </c>
      <c r="B2447" s="958" t="s">
        <v>14844</v>
      </c>
      <c r="C2447" s="959"/>
      <c r="D2447" s="959"/>
      <c r="E2447" s="951" t="s">
        <v>14845</v>
      </c>
      <c r="F2447" s="952" t="s">
        <v>14846</v>
      </c>
      <c r="G2447" s="953" t="s">
        <v>5712</v>
      </c>
      <c r="H2447" s="954">
        <v>29.1465</v>
      </c>
      <c r="I2447" s="954">
        <f>Tabla1[[#This Row],[PVP (SIN IVA)]]-(Tabla1[[#This Row],[PVP (SIN IVA)]]*0.4)</f>
        <v>17.4879</v>
      </c>
      <c r="J2447" s="951" t="s">
        <v>6602</v>
      </c>
      <c r="K2447" s="951" t="str">
        <f>_xlfn.CONCAT(A2447,F2447,J2447,)</f>
        <v>5101164-Q0001-DYSoporte de montaje del amortiguador delantero derechoT2</v>
      </c>
      <c r="L2447" s="951"/>
      <c r="M2447" s="955" t="s">
        <v>6554</v>
      </c>
    </row>
    <row r="2448" spans="1:13" ht="15" customHeight="1">
      <c r="A2448" s="957" t="s">
        <v>14847</v>
      </c>
      <c r="B2448" s="958" t="s">
        <v>14848</v>
      </c>
      <c r="C2448" s="959"/>
      <c r="D2448" s="959"/>
      <c r="E2448" s="951" t="s">
        <v>14849</v>
      </c>
      <c r="F2448" s="952" t="s">
        <v>14850</v>
      </c>
      <c r="G2448" s="953" t="s">
        <v>5712</v>
      </c>
      <c r="H2448" s="954">
        <v>29.1465</v>
      </c>
      <c r="I2448" s="954">
        <f>Tabla1[[#This Row],[PVP (SIN IVA)]]-(Tabla1[[#This Row],[PVP (SIN IVA)]]*0.4)</f>
        <v>17.4879</v>
      </c>
      <c r="J2448" s="951" t="s">
        <v>6602</v>
      </c>
      <c r="K2448" s="951" t="str">
        <f>_xlfn.CONCAT(A2448,F2448,J2448,)</f>
        <v>5101153-Q0001-DYSoporte de montaje del amortiguador delantero izquierdoT2</v>
      </c>
      <c r="L2448" s="951"/>
      <c r="M2448" s="955" t="s">
        <v>6554</v>
      </c>
    </row>
    <row r="2449" spans="1:13" ht="15" customHeight="1">
      <c r="A2449" s="948" t="s">
        <v>2800</v>
      </c>
      <c r="B2449" s="949">
        <v>8435596603632</v>
      </c>
      <c r="C2449" s="950"/>
      <c r="D2449" s="950"/>
      <c r="E2449" s="951" t="s">
        <v>2799</v>
      </c>
      <c r="F2449" s="952" t="s">
        <v>5144</v>
      </c>
      <c r="G2449" s="953" t="s">
        <v>5712</v>
      </c>
      <c r="H2449" s="954">
        <v>7.573621893568121</v>
      </c>
      <c r="I2449" s="954">
        <f>Tabla1[[#This Row],[PVP (SIN IVA)]]-(Tabla1[[#This Row],[PVP (SIN IVA)]]*0.4)</f>
        <v>4.5441731361408726</v>
      </c>
      <c r="J2449" s="951" t="s">
        <v>6589</v>
      </c>
      <c r="K2449" s="951" t="s">
        <v>14851</v>
      </c>
      <c r="L2449" s="951" t="s">
        <v>14852</v>
      </c>
      <c r="M2449" s="955" t="s">
        <v>6554</v>
      </c>
    </row>
    <row r="2450" spans="1:13" ht="15" customHeight="1">
      <c r="A2450" s="957" t="s">
        <v>14853</v>
      </c>
      <c r="B2450" s="958" t="s">
        <v>14854</v>
      </c>
      <c r="C2450" s="959"/>
      <c r="D2450" s="959"/>
      <c r="E2450" s="951" t="s">
        <v>14855</v>
      </c>
      <c r="F2450" s="952" t="s">
        <v>14856</v>
      </c>
      <c r="G2450" s="953" t="s">
        <v>5712</v>
      </c>
      <c r="H2450" s="954">
        <v>2.4765000000000001</v>
      </c>
      <c r="I2450" s="954">
        <f>Tabla1[[#This Row],[PVP (SIN IVA)]]-(Tabla1[[#This Row],[PVP (SIN IVA)]]*0.4)</f>
        <v>1.4859</v>
      </c>
      <c r="J2450" s="960" t="s">
        <v>6567</v>
      </c>
      <c r="K2450" s="951" t="str">
        <f>_xlfn.CONCAT(A2450,F2450,J2450,)</f>
        <v>2906011-Q0001Soporte de montaje del estabilizador delanteroT1/T2</v>
      </c>
      <c r="L2450" s="951"/>
      <c r="M2450" s="955" t="s">
        <v>6554</v>
      </c>
    </row>
    <row r="2451" spans="1:13" ht="15" customHeight="1">
      <c r="A2451" s="948" t="s">
        <v>4780</v>
      </c>
      <c r="B2451" s="949">
        <v>8435596612863</v>
      </c>
      <c r="C2451" s="950"/>
      <c r="D2451" s="950"/>
      <c r="E2451" s="951" t="s">
        <v>14857</v>
      </c>
      <c r="F2451" s="952" t="s">
        <v>14858</v>
      </c>
      <c r="G2451" s="953" t="s">
        <v>5712</v>
      </c>
      <c r="H2451" s="954">
        <v>12.782386718640005</v>
      </c>
      <c r="I2451" s="954">
        <f>Tabla1[[#This Row],[PVP (SIN IVA)]]-(Tabla1[[#This Row],[PVP (SIN IVA)]]*0.4)</f>
        <v>7.6694320311840025</v>
      </c>
      <c r="J2451" s="951" t="s">
        <v>1936</v>
      </c>
      <c r="K2451" s="951" t="s">
        <v>14859</v>
      </c>
      <c r="L2451" s="951" t="s">
        <v>14860</v>
      </c>
      <c r="M2451" s="955" t="s">
        <v>6554</v>
      </c>
    </row>
    <row r="2452" spans="1:13" ht="15" customHeight="1">
      <c r="A2452" s="948" t="s">
        <v>4781</v>
      </c>
      <c r="B2452" s="949">
        <v>8435596612856</v>
      </c>
      <c r="C2452" s="950"/>
      <c r="D2452" s="950"/>
      <c r="E2452" s="951" t="s">
        <v>14861</v>
      </c>
      <c r="F2452" s="952" t="s">
        <v>14862</v>
      </c>
      <c r="G2452" s="953" t="s">
        <v>5712</v>
      </c>
      <c r="H2452" s="954">
        <v>12.782386718640005</v>
      </c>
      <c r="I2452" s="954">
        <f>Tabla1[[#This Row],[PVP (SIN IVA)]]-(Tabla1[[#This Row],[PVP (SIN IVA)]]*0.4)</f>
        <v>7.6694320311840025</v>
      </c>
      <c r="J2452" s="951" t="s">
        <v>1936</v>
      </c>
      <c r="K2452" s="951" t="s">
        <v>14863</v>
      </c>
      <c r="L2452" s="951" t="s">
        <v>14864</v>
      </c>
      <c r="M2452" s="955" t="s">
        <v>6554</v>
      </c>
    </row>
    <row r="2453" spans="1:13" ht="15" customHeight="1">
      <c r="A2453" s="957" t="s">
        <v>14865</v>
      </c>
      <c r="B2453" s="958" t="s">
        <v>14866</v>
      </c>
      <c r="C2453" s="959"/>
      <c r="D2453" s="959"/>
      <c r="E2453" s="951" t="s">
        <v>14867</v>
      </c>
      <c r="F2453" s="952" t="s">
        <v>14868</v>
      </c>
      <c r="G2453" s="953" t="s">
        <v>5712</v>
      </c>
      <c r="H2453" s="954">
        <v>2.0955000000000004</v>
      </c>
      <c r="I2453" s="954">
        <f>Tabla1[[#This Row],[PVP (SIN IVA)]]-(Tabla1[[#This Row],[PVP (SIN IVA)]]*0.4)</f>
        <v>1.2573000000000003</v>
      </c>
      <c r="J2453" s="951" t="s">
        <v>6602</v>
      </c>
      <c r="K2453" s="951" t="str">
        <f>_xlfn.CONCAT(A2453,F2453,J2453,)</f>
        <v>5010956-Q0001-DYSoporte de montaje del guardabarros trasero derechoT2</v>
      </c>
      <c r="L2453" s="951"/>
      <c r="M2453" s="955" t="s">
        <v>6554</v>
      </c>
    </row>
    <row r="2454" spans="1:13" ht="15" customHeight="1">
      <c r="A2454" s="957" t="s">
        <v>14869</v>
      </c>
      <c r="B2454" s="958" t="s">
        <v>14870</v>
      </c>
      <c r="C2454" s="959"/>
      <c r="D2454" s="959"/>
      <c r="E2454" s="951" t="s">
        <v>14871</v>
      </c>
      <c r="F2454" s="952" t="s">
        <v>14872</v>
      </c>
      <c r="G2454" s="953" t="s">
        <v>5712</v>
      </c>
      <c r="H2454" s="954">
        <v>2.0955000000000004</v>
      </c>
      <c r="I2454" s="954">
        <f>Tabla1[[#This Row],[PVP (SIN IVA)]]-(Tabla1[[#This Row],[PVP (SIN IVA)]]*0.4)</f>
        <v>1.2573000000000003</v>
      </c>
      <c r="J2454" s="951" t="s">
        <v>6602</v>
      </c>
      <c r="K2454" s="951" t="str">
        <f>_xlfn.CONCAT(A2454,F2454,J2454,)</f>
        <v>5010955-Q0001-DYSoporte de montaje del guardabarros trasero izquierdoT2</v>
      </c>
      <c r="L2454" s="951"/>
      <c r="M2454" s="955" t="s">
        <v>6554</v>
      </c>
    </row>
    <row r="2455" spans="1:13" ht="15" customHeight="1">
      <c r="A2455" s="948" t="s">
        <v>2632</v>
      </c>
      <c r="B2455" s="949">
        <v>8435596607968</v>
      </c>
      <c r="C2455" s="950"/>
      <c r="D2455" s="950"/>
      <c r="E2455" s="951" t="s">
        <v>2631</v>
      </c>
      <c r="F2455" s="952" t="s">
        <v>4882</v>
      </c>
      <c r="G2455" s="953" t="s">
        <v>5712</v>
      </c>
      <c r="H2455" s="954">
        <v>7.803125587312608</v>
      </c>
      <c r="I2455" s="954">
        <f>Tabla1[[#This Row],[PVP (SIN IVA)]]-(Tabla1[[#This Row],[PVP (SIN IVA)]]*0.4)</f>
        <v>4.6818753523875642</v>
      </c>
      <c r="J2455" s="951" t="s">
        <v>6560</v>
      </c>
      <c r="K2455" s="951" t="s">
        <v>14873</v>
      </c>
      <c r="L2455" s="951" t="s">
        <v>14874</v>
      </c>
      <c r="M2455" s="955" t="s">
        <v>6554</v>
      </c>
    </row>
    <row r="2456" spans="1:13" ht="15" customHeight="1">
      <c r="A2456" s="957" t="s">
        <v>14875</v>
      </c>
      <c r="B2456" s="958" t="s">
        <v>14876</v>
      </c>
      <c r="C2456" s="959"/>
      <c r="D2456" s="959"/>
      <c r="E2456" s="951" t="s">
        <v>14877</v>
      </c>
      <c r="F2456" s="952" t="s">
        <v>14878</v>
      </c>
      <c r="G2456" s="953" t="s">
        <v>5712</v>
      </c>
      <c r="H2456" s="954">
        <v>2.7305000000000001</v>
      </c>
      <c r="I2456" s="954">
        <f>Tabla1[[#This Row],[PVP (SIN IVA)]]-(Tabla1[[#This Row],[PVP (SIN IVA)]]*0.4)</f>
        <v>1.6383000000000001</v>
      </c>
      <c r="J2456" s="960" t="s">
        <v>6567</v>
      </c>
      <c r="K2456" s="951" t="str">
        <f>_xlfn.CONCAT(A2456,F2456,J2456,)</f>
        <v>3401012-Q0001Soporte de montaje del mecanismo de direcciónT1/T2</v>
      </c>
      <c r="L2456" s="951"/>
      <c r="M2456" s="955" t="s">
        <v>6554</v>
      </c>
    </row>
    <row r="2457" spans="1:13" ht="15" customHeight="1">
      <c r="A2457" s="957" t="s">
        <v>14879</v>
      </c>
      <c r="B2457" s="958" t="s">
        <v>14880</v>
      </c>
      <c r="C2457" s="959"/>
      <c r="D2457" s="959"/>
      <c r="E2457" s="951" t="s">
        <v>14881</v>
      </c>
      <c r="F2457" s="952" t="s">
        <v>14882</v>
      </c>
      <c r="G2457" s="953" t="s">
        <v>5712</v>
      </c>
      <c r="H2457" s="954">
        <v>14.636750000000001</v>
      </c>
      <c r="I2457" s="954">
        <f>Tabla1[[#This Row],[PVP (SIN IVA)]]-(Tabla1[[#This Row],[PVP (SIN IVA)]]*0.4)</f>
        <v>8.7820499999999999</v>
      </c>
      <c r="J2457" s="960" t="s">
        <v>6567</v>
      </c>
      <c r="K2457" s="951" t="str">
        <f>_xlfn.CONCAT(A2457,F2457,J2457,)</f>
        <v>1001015-Q0006Soporte de montaje del motorT1/T2</v>
      </c>
      <c r="L2457" s="951"/>
      <c r="M2457" s="955" t="s">
        <v>6554</v>
      </c>
    </row>
    <row r="2458" spans="1:13" ht="15" customHeight="1">
      <c r="A2458" s="957" t="s">
        <v>14883</v>
      </c>
      <c r="B2458" s="958" t="s">
        <v>14884</v>
      </c>
      <c r="C2458" s="959"/>
      <c r="D2458" s="959"/>
      <c r="E2458" s="951" t="s">
        <v>14885</v>
      </c>
      <c r="F2458" s="952" t="s">
        <v>14886</v>
      </c>
      <c r="G2458" s="953" t="s">
        <v>5712</v>
      </c>
      <c r="H2458" s="954">
        <v>0.47625000000000001</v>
      </c>
      <c r="I2458" s="954">
        <f>Tabla1[[#This Row],[PVP (SIN IVA)]]-(Tabla1[[#This Row],[PVP (SIN IVA)]]*0.4)</f>
        <v>0.28575</v>
      </c>
      <c r="J2458" s="960" t="s">
        <v>6567</v>
      </c>
      <c r="K2458" s="951" t="str">
        <f>_xlfn.CONCAT(A2458,F2458,J2458,)</f>
        <v>6102091S1-Q0001Soporte de montaje del panel de la puertaT1/T2</v>
      </c>
      <c r="L2458" s="951"/>
      <c r="M2458" s="955" t="s">
        <v>6554</v>
      </c>
    </row>
    <row r="2459" spans="1:13" ht="15" customHeight="1">
      <c r="A2459" s="948" t="s">
        <v>14887</v>
      </c>
      <c r="B2459" s="949">
        <v>8435596613563</v>
      </c>
      <c r="C2459" s="950"/>
      <c r="D2459" s="950"/>
      <c r="E2459" s="951" t="s">
        <v>14888</v>
      </c>
      <c r="F2459" s="952" t="s">
        <v>14889</v>
      </c>
      <c r="G2459" s="953" t="s">
        <v>5712</v>
      </c>
      <c r="H2459" s="954">
        <v>7.62</v>
      </c>
      <c r="I2459" s="954">
        <f>Tabla1[[#This Row],[PVP (SIN IVA)]]-(Tabla1[[#This Row],[PVP (SIN IVA)]]*0.4)</f>
        <v>4.5720000000000001</v>
      </c>
      <c r="J2459" s="951" t="s">
        <v>1936</v>
      </c>
      <c r="K2459" s="951" t="s">
        <v>14890</v>
      </c>
      <c r="L2459" s="951" t="s">
        <v>14891</v>
      </c>
      <c r="M2459" s="955" t="s">
        <v>6554</v>
      </c>
    </row>
    <row r="2460" spans="1:13" ht="15" customHeight="1">
      <c r="A2460" s="948" t="s">
        <v>14892</v>
      </c>
      <c r="B2460" s="949">
        <v>8435596613570</v>
      </c>
      <c r="C2460" s="950"/>
      <c r="D2460" s="950"/>
      <c r="E2460" s="951" t="s">
        <v>14893</v>
      </c>
      <c r="F2460" s="952" t="s">
        <v>14894</v>
      </c>
      <c r="G2460" s="953" t="s">
        <v>5712</v>
      </c>
      <c r="H2460" s="954">
        <v>7.62</v>
      </c>
      <c r="I2460" s="954">
        <f>Tabla1[[#This Row],[PVP (SIN IVA)]]-(Tabla1[[#This Row],[PVP (SIN IVA)]]*0.4)</f>
        <v>4.5720000000000001</v>
      </c>
      <c r="J2460" s="951" t="s">
        <v>1936</v>
      </c>
      <c r="K2460" s="951" t="s">
        <v>14895</v>
      </c>
      <c r="L2460" s="951" t="s">
        <v>14896</v>
      </c>
      <c r="M2460" s="955" t="s">
        <v>6554</v>
      </c>
    </row>
    <row r="2461" spans="1:13" ht="15" customHeight="1">
      <c r="A2461" s="948" t="s">
        <v>4648</v>
      </c>
      <c r="B2461" s="949">
        <v>8435596612887</v>
      </c>
      <c r="C2461" s="950"/>
      <c r="D2461" s="950"/>
      <c r="E2461" s="951" t="s">
        <v>14897</v>
      </c>
      <c r="F2461" s="952" t="s">
        <v>14898</v>
      </c>
      <c r="G2461" s="953" t="s">
        <v>5712</v>
      </c>
      <c r="H2461" s="954">
        <v>20.923549688249999</v>
      </c>
      <c r="I2461" s="954">
        <f>Tabla1[[#This Row],[PVP (SIN IVA)]]-(Tabla1[[#This Row],[PVP (SIN IVA)]]*0.4)</f>
        <v>12.554129812949999</v>
      </c>
      <c r="J2461" s="951" t="s">
        <v>1936</v>
      </c>
      <c r="K2461" s="951" t="s">
        <v>14899</v>
      </c>
      <c r="L2461" s="951" t="s">
        <v>14900</v>
      </c>
      <c r="M2461" s="955" t="s">
        <v>6554</v>
      </c>
    </row>
    <row r="2462" spans="1:13" ht="15" customHeight="1">
      <c r="A2462" s="948" t="s">
        <v>14901</v>
      </c>
      <c r="B2462" s="949">
        <v>8435596613174</v>
      </c>
      <c r="C2462" s="950"/>
      <c r="D2462" s="950"/>
      <c r="E2462" s="951" t="s">
        <v>14902</v>
      </c>
      <c r="F2462" s="952" t="s">
        <v>14903</v>
      </c>
      <c r="G2462" s="953" t="s">
        <v>5712</v>
      </c>
      <c r="H2462" s="954">
        <v>10.823447999999999</v>
      </c>
      <c r="I2462" s="954">
        <f>Tabla1[[#This Row],[PVP (SIN IVA)]]-(Tabla1[[#This Row],[PVP (SIN IVA)]]*0.4)</f>
        <v>6.4940687999999991</v>
      </c>
      <c r="J2462" s="951" t="s">
        <v>1936</v>
      </c>
      <c r="K2462" s="951" t="s">
        <v>14904</v>
      </c>
      <c r="L2462" s="951" t="s">
        <v>14905</v>
      </c>
      <c r="M2462" s="955" t="s">
        <v>6554</v>
      </c>
    </row>
    <row r="2463" spans="1:13" ht="15" customHeight="1">
      <c r="A2463" s="957" t="s">
        <v>14906</v>
      </c>
      <c r="B2463" s="958" t="s">
        <v>14907</v>
      </c>
      <c r="C2463" s="959"/>
      <c r="D2463" s="959"/>
      <c r="E2463" s="951" t="s">
        <v>14908</v>
      </c>
      <c r="F2463" s="952" t="s">
        <v>14909</v>
      </c>
      <c r="G2463" s="953" t="s">
        <v>5712</v>
      </c>
      <c r="H2463" s="954">
        <v>26.638249999999999</v>
      </c>
      <c r="I2463" s="954">
        <f>Tabla1[[#This Row],[PVP (SIN IVA)]]-(Tabla1[[#This Row],[PVP (SIN IVA)]]*0.4)</f>
        <v>15.982949999999999</v>
      </c>
      <c r="J2463" s="960" t="s">
        <v>6629</v>
      </c>
      <c r="K2463" s="951" t="str">
        <f t="shared" ref="K2463:K2471" si="27">_xlfn.CONCAT(A2463,F2463,J2463,)</f>
        <v>2101024-Q0004Soporte de montaje delantero derechoT1</v>
      </c>
      <c r="L2463" s="951"/>
      <c r="M2463" s="955" t="s">
        <v>6554</v>
      </c>
    </row>
    <row r="2464" spans="1:13" ht="15" customHeight="1">
      <c r="A2464" s="957" t="s">
        <v>14910</v>
      </c>
      <c r="B2464" s="958" t="s">
        <v>14911</v>
      </c>
      <c r="C2464" s="959"/>
      <c r="D2464" s="959"/>
      <c r="E2464" s="951" t="s">
        <v>14912</v>
      </c>
      <c r="F2464" s="952" t="s">
        <v>14913</v>
      </c>
      <c r="G2464" s="953" t="s">
        <v>5712</v>
      </c>
      <c r="H2464" s="954">
        <v>26.638249999999999</v>
      </c>
      <c r="I2464" s="954">
        <f>Tabla1[[#This Row],[PVP (SIN IVA)]]-(Tabla1[[#This Row],[PVP (SIN IVA)]]*0.4)</f>
        <v>15.982949999999999</v>
      </c>
      <c r="J2464" s="960" t="s">
        <v>6629</v>
      </c>
      <c r="K2464" s="951" t="str">
        <f t="shared" si="27"/>
        <v>2101021-Q0004Soporte de montaje delantero izquierdoT1</v>
      </c>
      <c r="L2464" s="951"/>
      <c r="M2464" s="955" t="s">
        <v>6554</v>
      </c>
    </row>
    <row r="2465" spans="1:13" ht="15" customHeight="1">
      <c r="A2465" s="957" t="s">
        <v>14914</v>
      </c>
      <c r="B2465" s="958" t="s">
        <v>14915</v>
      </c>
      <c r="C2465" s="959"/>
      <c r="D2465" s="959"/>
      <c r="E2465" s="951" t="s">
        <v>14916</v>
      </c>
      <c r="F2465" s="952" t="s">
        <v>14917</v>
      </c>
      <c r="G2465" s="953" t="s">
        <v>5712</v>
      </c>
      <c r="H2465" s="954">
        <v>2.3812500000000001</v>
      </c>
      <c r="I2465" s="954">
        <f>Tabla1[[#This Row],[PVP (SIN IVA)]]-(Tabla1[[#This Row],[PVP (SIN IVA)]]*0.4)</f>
        <v>1.42875</v>
      </c>
      <c r="J2465" s="960" t="s">
        <v>6567</v>
      </c>
      <c r="K2465" s="951" t="str">
        <f t="shared" si="27"/>
        <v>2804112-Q0001Soporte de montaje derechoT1/T2</v>
      </c>
      <c r="L2465" s="951"/>
      <c r="M2465" s="955" t="s">
        <v>6554</v>
      </c>
    </row>
    <row r="2466" spans="1:13" ht="15" customHeight="1">
      <c r="A2466" s="957" t="s">
        <v>14918</v>
      </c>
      <c r="B2466" s="958" t="s">
        <v>14919</v>
      </c>
      <c r="C2466" s="959"/>
      <c r="D2466" s="959"/>
      <c r="E2466" s="951" t="s">
        <v>14920</v>
      </c>
      <c r="F2466" s="952" t="s">
        <v>14921</v>
      </c>
      <c r="G2466" s="953" t="s">
        <v>5712</v>
      </c>
      <c r="H2466" s="954">
        <v>0.79374999999999996</v>
      </c>
      <c r="I2466" s="954">
        <f>Tabla1[[#This Row],[PVP (SIN IVA)]]-(Tabla1[[#This Row],[PVP (SIN IVA)]]*0.4)</f>
        <v>0.47624999999999995</v>
      </c>
      <c r="J2466" s="951" t="s">
        <v>6602</v>
      </c>
      <c r="K2466" s="951" t="str">
        <f t="shared" si="27"/>
        <v>5401024-Q0006-DYSoporte de montaje derecho en el techoT2</v>
      </c>
      <c r="L2466" s="951"/>
      <c r="M2466" s="955" t="s">
        <v>6554</v>
      </c>
    </row>
    <row r="2467" spans="1:13" ht="15" customHeight="1">
      <c r="A2467" s="957" t="s">
        <v>14922</v>
      </c>
      <c r="B2467" s="958" t="s">
        <v>14923</v>
      </c>
      <c r="C2467" s="959"/>
      <c r="D2467" s="959"/>
      <c r="E2467" s="951" t="s">
        <v>14924</v>
      </c>
      <c r="F2467" s="952" t="s">
        <v>14925</v>
      </c>
      <c r="G2467" s="953" t="s">
        <v>5712</v>
      </c>
      <c r="H2467" s="954">
        <v>4.2227500000000004</v>
      </c>
      <c r="I2467" s="954">
        <f>Tabla1[[#This Row],[PVP (SIN IVA)]]-(Tabla1[[#This Row],[PVP (SIN IVA)]]*0.4)</f>
        <v>2.5336500000000002</v>
      </c>
      <c r="J2467" s="960" t="s">
        <v>6567</v>
      </c>
      <c r="K2467" s="951" t="str">
        <f t="shared" si="27"/>
        <v>2803202S1-Q0001Soporte de montaje derecho para parachoques delanteroT1/T2</v>
      </c>
      <c r="L2467" s="951"/>
      <c r="M2467" s="955" t="s">
        <v>6554</v>
      </c>
    </row>
    <row r="2468" spans="1:13" ht="15" customHeight="1">
      <c r="A2468" s="957" t="s">
        <v>14926</v>
      </c>
      <c r="B2468" s="958" t="s">
        <v>14927</v>
      </c>
      <c r="C2468" s="959"/>
      <c r="D2468" s="959"/>
      <c r="E2468" s="951" t="s">
        <v>14928</v>
      </c>
      <c r="F2468" s="952" t="s">
        <v>14929</v>
      </c>
      <c r="G2468" s="953" t="s">
        <v>5712</v>
      </c>
      <c r="H2468" s="954">
        <v>0.79374999999999996</v>
      </c>
      <c r="I2468" s="954">
        <f>Tabla1[[#This Row],[PVP (SIN IVA)]]-(Tabla1[[#This Row],[PVP (SIN IVA)]]*0.4)</f>
        <v>0.47624999999999995</v>
      </c>
      <c r="J2468" s="951" t="s">
        <v>6602</v>
      </c>
      <c r="K2468" s="951" t="str">
        <f t="shared" si="27"/>
        <v>5701021-Q0006-DYSoporte de montaje en techo 1T2</v>
      </c>
      <c r="L2468" s="951"/>
      <c r="M2468" s="955" t="s">
        <v>6554</v>
      </c>
    </row>
    <row r="2469" spans="1:13" ht="15" customHeight="1">
      <c r="A2469" s="957" t="s">
        <v>14930</v>
      </c>
      <c r="B2469" s="958" t="s">
        <v>14931</v>
      </c>
      <c r="C2469" s="959"/>
      <c r="D2469" s="959"/>
      <c r="E2469" s="951" t="s">
        <v>14932</v>
      </c>
      <c r="F2469" s="952" t="s">
        <v>14933</v>
      </c>
      <c r="G2469" s="953" t="s">
        <v>5712</v>
      </c>
      <c r="H2469" s="954">
        <v>0.79374999999999996</v>
      </c>
      <c r="I2469" s="954">
        <f>Tabla1[[#This Row],[PVP (SIN IVA)]]-(Tabla1[[#This Row],[PVP (SIN IVA)]]*0.4)</f>
        <v>0.47624999999999995</v>
      </c>
      <c r="J2469" s="951" t="s">
        <v>6602</v>
      </c>
      <c r="K2469" s="951" t="str">
        <f t="shared" si="27"/>
        <v>5701022-Q0006-DYSoporte de montaje en techo 2T2</v>
      </c>
      <c r="L2469" s="951"/>
      <c r="M2469" s="955" t="s">
        <v>6554</v>
      </c>
    </row>
    <row r="2470" spans="1:13" ht="15" customHeight="1">
      <c r="A2470" s="957" t="s">
        <v>14934</v>
      </c>
      <c r="B2470" s="958" t="s">
        <v>14935</v>
      </c>
      <c r="C2470" s="959"/>
      <c r="D2470" s="959"/>
      <c r="E2470" s="951" t="s">
        <v>14936</v>
      </c>
      <c r="F2470" s="952" t="s">
        <v>14937</v>
      </c>
      <c r="G2470" s="953" t="s">
        <v>5712</v>
      </c>
      <c r="H2470" s="954">
        <v>0.79374999999999996</v>
      </c>
      <c r="I2470" s="954">
        <f>Tabla1[[#This Row],[PVP (SIN IVA)]]-(Tabla1[[#This Row],[PVP (SIN IVA)]]*0.4)</f>
        <v>0.47624999999999995</v>
      </c>
      <c r="J2470" s="951" t="s">
        <v>6602</v>
      </c>
      <c r="K2470" s="951" t="str">
        <f t="shared" si="27"/>
        <v>5401023-Q0006-DYSoporte de montaje en techo izquierdoT2</v>
      </c>
      <c r="L2470" s="951"/>
      <c r="M2470" s="955" t="s">
        <v>6554</v>
      </c>
    </row>
    <row r="2471" spans="1:13" ht="15" customHeight="1">
      <c r="A2471" s="957" t="s">
        <v>14938</v>
      </c>
      <c r="B2471" s="958" t="s">
        <v>14939</v>
      </c>
      <c r="C2471" s="959"/>
      <c r="D2471" s="959"/>
      <c r="E2471" s="951" t="s">
        <v>14940</v>
      </c>
      <c r="F2471" s="952" t="s">
        <v>14941</v>
      </c>
      <c r="G2471" s="953" t="s">
        <v>5712</v>
      </c>
      <c r="H2471" s="954">
        <v>10.541</v>
      </c>
      <c r="I2471" s="954">
        <f>Tabla1[[#This Row],[PVP (SIN IVA)]]-(Tabla1[[#This Row],[PVP (SIN IVA)]]*0.4)</f>
        <v>6.3246000000000002</v>
      </c>
      <c r="J2471" s="960" t="s">
        <v>6567</v>
      </c>
      <c r="K2471" s="951" t="str">
        <f t="shared" si="27"/>
        <v>3567021-Q0001Soporte de montaje ESCT1/T2</v>
      </c>
      <c r="L2471" s="951"/>
      <c r="M2471" s="955" t="s">
        <v>6554</v>
      </c>
    </row>
    <row r="2472" spans="1:13" ht="15" customHeight="1">
      <c r="A2472" s="948" t="s">
        <v>2786</v>
      </c>
      <c r="B2472" s="949">
        <v>8435596603687</v>
      </c>
      <c r="C2472" s="950"/>
      <c r="D2472" s="950"/>
      <c r="E2472" s="951" t="s">
        <v>2785</v>
      </c>
      <c r="F2472" s="952" t="s">
        <v>4838</v>
      </c>
      <c r="G2472" s="953" t="s">
        <v>5712</v>
      </c>
      <c r="H2472" s="954">
        <v>2.9376472799294495</v>
      </c>
      <c r="I2472" s="954">
        <f>Tabla1[[#This Row],[PVP (SIN IVA)]]-(Tabla1[[#This Row],[PVP (SIN IVA)]]*0.4)</f>
        <v>1.7625883679576697</v>
      </c>
      <c r="J2472" s="951" t="s">
        <v>6589</v>
      </c>
      <c r="K2472" s="951" t="s">
        <v>14942</v>
      </c>
      <c r="L2472" s="951" t="s">
        <v>14943</v>
      </c>
      <c r="M2472" s="955" t="s">
        <v>6554</v>
      </c>
    </row>
    <row r="2473" spans="1:13" ht="15" customHeight="1">
      <c r="A2473" s="957" t="s">
        <v>14944</v>
      </c>
      <c r="B2473" s="958" t="s">
        <v>14945</v>
      </c>
      <c r="C2473" s="959"/>
      <c r="D2473" s="959"/>
      <c r="E2473" s="951" t="s">
        <v>14946</v>
      </c>
      <c r="F2473" s="952" t="s">
        <v>14947</v>
      </c>
      <c r="G2473" s="953" t="s">
        <v>5712</v>
      </c>
      <c r="H2473" s="954">
        <v>2.3812500000000001</v>
      </c>
      <c r="I2473" s="954">
        <f>Tabla1[[#This Row],[PVP (SIN IVA)]]-(Tabla1[[#This Row],[PVP (SIN IVA)]]*0.4)</f>
        <v>1.42875</v>
      </c>
      <c r="J2473" s="960" t="s">
        <v>6567</v>
      </c>
      <c r="K2473" s="951" t="str">
        <f>_xlfn.CONCAT(A2473,F2473,J2473,)</f>
        <v>2804111-Q0001Soporte de montaje izquierdo T1/T2</v>
      </c>
      <c r="L2473" s="951"/>
      <c r="M2473" s="955" t="s">
        <v>6554</v>
      </c>
    </row>
    <row r="2474" spans="1:13" ht="15" customHeight="1">
      <c r="A2474" s="957" t="s">
        <v>14948</v>
      </c>
      <c r="B2474" s="958" t="s">
        <v>14949</v>
      </c>
      <c r="C2474" s="959"/>
      <c r="D2474" s="959"/>
      <c r="E2474" s="951" t="s">
        <v>14950</v>
      </c>
      <c r="F2474" s="952" t="s">
        <v>14951</v>
      </c>
      <c r="G2474" s="953" t="s">
        <v>5712</v>
      </c>
      <c r="H2474" s="954">
        <v>4.2227500000000004</v>
      </c>
      <c r="I2474" s="954">
        <f>Tabla1[[#This Row],[PVP (SIN IVA)]]-(Tabla1[[#This Row],[PVP (SIN IVA)]]*0.4)</f>
        <v>2.5336500000000002</v>
      </c>
      <c r="J2474" s="960" t="s">
        <v>6567</v>
      </c>
      <c r="K2474" s="951" t="str">
        <f>_xlfn.CONCAT(A2474,F2474,J2474,)</f>
        <v>2803201S1-Q0001Soporte de montaje izquierdo para parachoques delanteroT1/T2</v>
      </c>
      <c r="L2474" s="951"/>
      <c r="M2474" s="955" t="s">
        <v>6554</v>
      </c>
    </row>
    <row r="2475" spans="1:13" ht="15" customHeight="1">
      <c r="A2475" s="957" t="s">
        <v>14952</v>
      </c>
      <c r="B2475" s="958" t="s">
        <v>14953</v>
      </c>
      <c r="C2475" s="959"/>
      <c r="D2475" s="959"/>
      <c r="E2475" s="951" t="s">
        <v>14954</v>
      </c>
      <c r="F2475" s="952" t="s">
        <v>14955</v>
      </c>
      <c r="G2475" s="953" t="s">
        <v>5712</v>
      </c>
      <c r="H2475" s="954">
        <v>31.495999999999999</v>
      </c>
      <c r="I2475" s="954">
        <f>Tabla1[[#This Row],[PVP (SIN IVA)]]-(Tabla1[[#This Row],[PVP (SIN IVA)]]*0.4)</f>
        <v>18.897599999999997</v>
      </c>
      <c r="J2475" s="960" t="s">
        <v>6629</v>
      </c>
      <c r="K2475" s="951" t="str">
        <f>_xlfn.CONCAT(A2475,F2475,J2475,)</f>
        <v>2101025-Q0004Soporte de montaje medio derechoT1</v>
      </c>
      <c r="L2475" s="951"/>
      <c r="M2475" s="955" t="s">
        <v>6554</v>
      </c>
    </row>
    <row r="2476" spans="1:13" ht="15" customHeight="1">
      <c r="A2476" s="957" t="s">
        <v>14956</v>
      </c>
      <c r="B2476" s="958" t="s">
        <v>14957</v>
      </c>
      <c r="C2476" s="959"/>
      <c r="D2476" s="959"/>
      <c r="E2476" s="951" t="s">
        <v>14958</v>
      </c>
      <c r="F2476" s="952" t="s">
        <v>14959</v>
      </c>
      <c r="G2476" s="953" t="s">
        <v>5712</v>
      </c>
      <c r="H2476" s="954">
        <v>31.495999999999999</v>
      </c>
      <c r="I2476" s="954">
        <f>Tabla1[[#This Row],[PVP (SIN IVA)]]-(Tabla1[[#This Row],[PVP (SIN IVA)]]*0.4)</f>
        <v>18.897599999999997</v>
      </c>
      <c r="J2476" s="960" t="s">
        <v>6629</v>
      </c>
      <c r="K2476" s="951" t="str">
        <f>_xlfn.CONCAT(A2476,F2476,J2476,)</f>
        <v>2101022-Q0004Soporte de montaje medio izquierdoT1</v>
      </c>
      <c r="L2476" s="951"/>
      <c r="M2476" s="955" t="s">
        <v>6554</v>
      </c>
    </row>
    <row r="2477" spans="1:13" ht="15" customHeight="1">
      <c r="A2477" s="948" t="s">
        <v>14960</v>
      </c>
      <c r="B2477" s="949">
        <v>8435596613228</v>
      </c>
      <c r="C2477" s="950"/>
      <c r="D2477" s="950"/>
      <c r="E2477" s="951" t="s">
        <v>14961</v>
      </c>
      <c r="F2477" s="952" t="s">
        <v>14962</v>
      </c>
      <c r="G2477" s="953" t="s">
        <v>5712</v>
      </c>
      <c r="H2477" s="954">
        <v>9.5250000000000004</v>
      </c>
      <c r="I2477" s="954">
        <f>Tabla1[[#This Row],[PVP (SIN IVA)]]-(Tabla1[[#This Row],[PVP (SIN IVA)]]*0.4)</f>
        <v>5.7149999999999999</v>
      </c>
      <c r="J2477" s="951" t="s">
        <v>1936</v>
      </c>
      <c r="K2477" s="951" t="s">
        <v>14963</v>
      </c>
      <c r="L2477" s="951" t="s">
        <v>14964</v>
      </c>
      <c r="M2477" s="955" t="s">
        <v>6554</v>
      </c>
    </row>
    <row r="2478" spans="1:13" ht="15" customHeight="1">
      <c r="A2478" s="957" t="s">
        <v>14965</v>
      </c>
      <c r="B2478" s="958" t="s">
        <v>14966</v>
      </c>
      <c r="C2478" s="959"/>
      <c r="D2478" s="959"/>
      <c r="E2478" s="951" t="s">
        <v>14967</v>
      </c>
      <c r="F2478" s="952" t="s">
        <v>14968</v>
      </c>
      <c r="G2478" s="953" t="s">
        <v>5712</v>
      </c>
      <c r="H2478" s="954">
        <v>2.0955000000000004</v>
      </c>
      <c r="I2478" s="954">
        <f>Tabla1[[#This Row],[PVP (SIN IVA)]]-(Tabla1[[#This Row],[PVP (SIN IVA)]]*0.4)</f>
        <v>1.2573000000000003</v>
      </c>
      <c r="J2478" s="960" t="s">
        <v>6567</v>
      </c>
      <c r="K2478" s="951" t="str">
        <f>_xlfn.CONCAT(A2478,F2478,J2478,)</f>
        <v>1301102-Q0001Soporte de montaje superior derechoT1/T2</v>
      </c>
      <c r="L2478" s="951"/>
      <c r="M2478" s="955" t="s">
        <v>6554</v>
      </c>
    </row>
    <row r="2479" spans="1:13" ht="15" customHeight="1">
      <c r="A2479" s="957" t="s">
        <v>14969</v>
      </c>
      <c r="B2479" s="958" t="s">
        <v>14970</v>
      </c>
      <c r="C2479" s="959"/>
      <c r="D2479" s="959"/>
      <c r="E2479" s="951" t="s">
        <v>14971</v>
      </c>
      <c r="F2479" s="952" t="s">
        <v>14972</v>
      </c>
      <c r="G2479" s="953" t="s">
        <v>5712</v>
      </c>
      <c r="H2479" s="954">
        <v>2.0955000000000004</v>
      </c>
      <c r="I2479" s="954">
        <f>Tabla1[[#This Row],[PVP (SIN IVA)]]-(Tabla1[[#This Row],[PVP (SIN IVA)]]*0.4)</f>
        <v>1.2573000000000003</v>
      </c>
      <c r="J2479" s="960" t="s">
        <v>6567</v>
      </c>
      <c r="K2479" s="951" t="str">
        <f>_xlfn.CONCAT(A2479,F2479,J2479,)</f>
        <v>1301101-Q0001Soporte de montaje superior izquierdoT1/T2</v>
      </c>
      <c r="L2479" s="951"/>
      <c r="M2479" s="955" t="s">
        <v>6554</v>
      </c>
    </row>
    <row r="2480" spans="1:13" ht="15" customHeight="1">
      <c r="A2480" s="948" t="s">
        <v>2645</v>
      </c>
      <c r="B2480" s="949">
        <v>8435596604189</v>
      </c>
      <c r="C2480" s="950"/>
      <c r="D2480" s="950"/>
      <c r="E2480" s="951" t="s">
        <v>2644</v>
      </c>
      <c r="F2480" s="952" t="s">
        <v>4878</v>
      </c>
      <c r="G2480" s="953" t="s">
        <v>5712</v>
      </c>
      <c r="H2480" s="954">
        <v>8.6752396235416462</v>
      </c>
      <c r="I2480" s="954">
        <f>Tabla1[[#This Row],[PVP (SIN IVA)]]-(Tabla1[[#This Row],[PVP (SIN IVA)]]*0.4)</f>
        <v>5.2051437741249877</v>
      </c>
      <c r="J2480" s="951" t="s">
        <v>6589</v>
      </c>
      <c r="K2480" s="951" t="s">
        <v>14973</v>
      </c>
      <c r="L2480" s="951" t="s">
        <v>14974</v>
      </c>
      <c r="M2480" s="955" t="s">
        <v>6554</v>
      </c>
    </row>
    <row r="2481" spans="1:13" ht="15" customHeight="1">
      <c r="A2481" s="957" t="s">
        <v>14975</v>
      </c>
      <c r="B2481" s="958" t="s">
        <v>14976</v>
      </c>
      <c r="C2481" s="959"/>
      <c r="D2481" s="959"/>
      <c r="E2481" s="951" t="s">
        <v>14977</v>
      </c>
      <c r="F2481" s="952" t="s">
        <v>14978</v>
      </c>
      <c r="G2481" s="953" t="s">
        <v>5712</v>
      </c>
      <c r="H2481" s="954">
        <v>35.52825</v>
      </c>
      <c r="I2481" s="954">
        <f>Tabla1[[#This Row],[PVP (SIN IVA)]]-(Tabla1[[#This Row],[PVP (SIN IVA)]]*0.4)</f>
        <v>21.316949999999999</v>
      </c>
      <c r="J2481" s="960" t="s">
        <v>6629</v>
      </c>
      <c r="K2481" s="951" t="str">
        <f>_xlfn.CONCAT(A2481,F2481,J2481,)</f>
        <v>2101026-Q0004Soporte de montaje trasero derechoT1</v>
      </c>
      <c r="L2481" s="951"/>
      <c r="M2481" s="955" t="s">
        <v>6554</v>
      </c>
    </row>
    <row r="2482" spans="1:13" ht="15" customHeight="1">
      <c r="A2482" s="957" t="s">
        <v>14979</v>
      </c>
      <c r="B2482" s="958" t="s">
        <v>14980</v>
      </c>
      <c r="C2482" s="959"/>
      <c r="D2482" s="959"/>
      <c r="E2482" s="951" t="s">
        <v>14981</v>
      </c>
      <c r="F2482" s="952" t="s">
        <v>14982</v>
      </c>
      <c r="G2482" s="953" t="s">
        <v>5712</v>
      </c>
      <c r="H2482" s="954">
        <v>35.52825</v>
      </c>
      <c r="I2482" s="954">
        <f>Tabla1[[#This Row],[PVP (SIN IVA)]]-(Tabla1[[#This Row],[PVP (SIN IVA)]]*0.4)</f>
        <v>21.316949999999999</v>
      </c>
      <c r="J2482" s="960" t="s">
        <v>6629</v>
      </c>
      <c r="K2482" s="951" t="str">
        <f>_xlfn.CONCAT(A2482,F2482,J2482,)</f>
        <v>2101023-Q0004Soporte de montaje trasero izquierdoT1</v>
      </c>
      <c r="L2482" s="951"/>
      <c r="M2482" s="955" t="s">
        <v>6554</v>
      </c>
    </row>
    <row r="2483" spans="1:13" ht="15" customHeight="1">
      <c r="A2483" s="948" t="s">
        <v>4662</v>
      </c>
      <c r="B2483" s="949">
        <v>8435596611354</v>
      </c>
      <c r="C2483" s="950"/>
      <c r="D2483" s="950"/>
      <c r="E2483" s="951" t="s">
        <v>14983</v>
      </c>
      <c r="F2483" s="952" t="s">
        <v>14984</v>
      </c>
      <c r="G2483" s="953" t="s">
        <v>5712</v>
      </c>
      <c r="H2483" s="954">
        <v>104.61774844125003</v>
      </c>
      <c r="I2483" s="954">
        <f>Tabla1[[#This Row],[PVP (SIN IVA)]]-(Tabla1[[#This Row],[PVP (SIN IVA)]]*0.4)</f>
        <v>62.770649064750017</v>
      </c>
      <c r="J2483" s="951" t="s">
        <v>1936</v>
      </c>
      <c r="K2483" s="951" t="s">
        <v>14985</v>
      </c>
      <c r="L2483" s="951" t="s">
        <v>14986</v>
      </c>
      <c r="M2483" s="955" t="s">
        <v>6554</v>
      </c>
    </row>
    <row r="2484" spans="1:13" ht="15" customHeight="1">
      <c r="A2484" s="948" t="s">
        <v>4501</v>
      </c>
      <c r="B2484" s="949">
        <v>8435596613808</v>
      </c>
      <c r="C2484" s="950"/>
      <c r="D2484" s="950"/>
      <c r="E2484" s="951" t="s">
        <v>14987</v>
      </c>
      <c r="F2484" s="952" t="s">
        <v>14988</v>
      </c>
      <c r="G2484" s="953" t="s">
        <v>5712</v>
      </c>
      <c r="H2484" s="954">
        <v>6.8477071706999997</v>
      </c>
      <c r="I2484" s="954">
        <f>Tabla1[[#This Row],[PVP (SIN IVA)]]-(Tabla1[[#This Row],[PVP (SIN IVA)]]*0.4)</f>
        <v>4.1086243024199991</v>
      </c>
      <c r="J2484" s="951" t="s">
        <v>1936</v>
      </c>
      <c r="K2484" s="951" t="s">
        <v>14989</v>
      </c>
      <c r="L2484" s="951" t="s">
        <v>14990</v>
      </c>
      <c r="M2484" s="955" t="s">
        <v>6554</v>
      </c>
    </row>
    <row r="2485" spans="1:13" ht="15" customHeight="1">
      <c r="A2485" s="948" t="s">
        <v>3455</v>
      </c>
      <c r="B2485" s="949">
        <v>8435596624149</v>
      </c>
      <c r="C2485" s="950" t="s">
        <v>3455</v>
      </c>
      <c r="D2485" s="950"/>
      <c r="E2485" s="951" t="e">
        <v>#NAME?</v>
      </c>
      <c r="F2485" s="952" t="s">
        <v>14991</v>
      </c>
      <c r="G2485" s="953" t="s">
        <v>5712</v>
      </c>
      <c r="H2485" s="954">
        <v>9.8425000000000011</v>
      </c>
      <c r="I2485" s="954">
        <f>Tabla1[[#This Row],[PVP (SIN IVA)]]-(Tabla1[[#This Row],[PVP (SIN IVA)]]*0.4)</f>
        <v>5.9055</v>
      </c>
      <c r="J2485" s="951" t="s">
        <v>1938</v>
      </c>
      <c r="K2485" s="951" t="s">
        <v>14992</v>
      </c>
      <c r="L2485" s="951" t="e">
        <v>#NAME?</v>
      </c>
      <c r="M2485" s="955" t="s">
        <v>6554</v>
      </c>
    </row>
    <row r="2486" spans="1:13" ht="15" customHeight="1">
      <c r="A2486" s="948" t="s">
        <v>14993</v>
      </c>
      <c r="B2486" s="949">
        <v>8435596613471</v>
      </c>
      <c r="C2486" s="950"/>
      <c r="D2486" s="950"/>
      <c r="E2486" s="951" t="s">
        <v>14994</v>
      </c>
      <c r="F2486" s="952" t="s">
        <v>14995</v>
      </c>
      <c r="G2486" s="953" t="s">
        <v>5712</v>
      </c>
      <c r="H2486" s="954">
        <v>7.62</v>
      </c>
      <c r="I2486" s="954">
        <f>Tabla1[[#This Row],[PVP (SIN IVA)]]-(Tabla1[[#This Row],[PVP (SIN IVA)]]*0.4)</f>
        <v>4.5720000000000001</v>
      </c>
      <c r="J2486" s="951" t="s">
        <v>1936</v>
      </c>
      <c r="K2486" s="951" t="s">
        <v>14996</v>
      </c>
      <c r="L2486" s="951" t="s">
        <v>14997</v>
      </c>
      <c r="M2486" s="955" t="s">
        <v>6554</v>
      </c>
    </row>
    <row r="2487" spans="1:13" ht="15" customHeight="1">
      <c r="A2487" s="948" t="s">
        <v>14998</v>
      </c>
      <c r="B2487" s="949">
        <v>8435596613464</v>
      </c>
      <c r="C2487" s="950"/>
      <c r="D2487" s="950"/>
      <c r="E2487" s="951" t="s">
        <v>14999</v>
      </c>
      <c r="F2487" s="952" t="s">
        <v>15000</v>
      </c>
      <c r="G2487" s="953" t="s">
        <v>5712</v>
      </c>
      <c r="H2487" s="954">
        <v>7.62</v>
      </c>
      <c r="I2487" s="954">
        <f>Tabla1[[#This Row],[PVP (SIN IVA)]]-(Tabla1[[#This Row],[PVP (SIN IVA)]]*0.4)</f>
        <v>4.5720000000000001</v>
      </c>
      <c r="J2487" s="951" t="s">
        <v>1936</v>
      </c>
      <c r="K2487" s="951" t="s">
        <v>15001</v>
      </c>
      <c r="L2487" s="951" t="s">
        <v>15002</v>
      </c>
      <c r="M2487" s="955" t="s">
        <v>6554</v>
      </c>
    </row>
    <row r="2488" spans="1:13" ht="15" customHeight="1">
      <c r="A2488" s="957" t="s">
        <v>15003</v>
      </c>
      <c r="B2488" s="958" t="s">
        <v>15004</v>
      </c>
      <c r="C2488" s="959"/>
      <c r="D2488" s="959"/>
      <c r="E2488" s="951" t="s">
        <v>15005</v>
      </c>
      <c r="F2488" s="952" t="s">
        <v>15006</v>
      </c>
      <c r="G2488" s="953" t="s">
        <v>5712</v>
      </c>
      <c r="H2488" s="954">
        <v>1.0477500000000002</v>
      </c>
      <c r="I2488" s="954">
        <f>Tabla1[[#This Row],[PVP (SIN IVA)]]-(Tabla1[[#This Row],[PVP (SIN IVA)]]*0.4)</f>
        <v>0.62865000000000015</v>
      </c>
      <c r="J2488" s="951" t="s">
        <v>6567</v>
      </c>
      <c r="K2488" s="951" t="str">
        <f>_xlfn.CONCAT(A2488,F2488,J2488,)</f>
        <v>5401553-Q0001-DYsoporte de placa de montaje de bisagra inferior de puerta traseraT1/T2</v>
      </c>
      <c r="L2488" s="951"/>
      <c r="M2488" s="955" t="s">
        <v>6554</v>
      </c>
    </row>
    <row r="2489" spans="1:13" ht="15" customHeight="1">
      <c r="A2489" s="948" t="s">
        <v>2271</v>
      </c>
      <c r="B2489" s="949">
        <v>8435596606152</v>
      </c>
      <c r="C2489" s="950"/>
      <c r="D2489" s="950"/>
      <c r="E2489" s="951" t="s">
        <v>2270</v>
      </c>
      <c r="F2489" s="952" t="s">
        <v>4312</v>
      </c>
      <c r="G2489" s="953" t="s">
        <v>5712</v>
      </c>
      <c r="H2489" s="954">
        <v>20.954999999999998</v>
      </c>
      <c r="I2489" s="954">
        <f>Tabla1[[#This Row],[PVP (SIN IVA)]]-(Tabla1[[#This Row],[PVP (SIN IVA)]]*0.4)</f>
        <v>12.572999999999999</v>
      </c>
      <c r="J2489" s="951" t="s">
        <v>6589</v>
      </c>
      <c r="K2489" s="951" t="s">
        <v>15007</v>
      </c>
      <c r="L2489" s="951" t="s">
        <v>15008</v>
      </c>
      <c r="M2489" s="955" t="s">
        <v>6554</v>
      </c>
    </row>
    <row r="2490" spans="1:13" ht="15" customHeight="1">
      <c r="A2490" s="948" t="s">
        <v>15009</v>
      </c>
      <c r="B2490" s="970" t="s">
        <v>15010</v>
      </c>
      <c r="C2490" s="950"/>
      <c r="D2490" s="950"/>
      <c r="E2490" s="951" t="s">
        <v>15011</v>
      </c>
      <c r="F2490" s="952" t="s">
        <v>15012</v>
      </c>
      <c r="G2490" s="953" t="s">
        <v>5712</v>
      </c>
      <c r="H2490" s="954">
        <v>20.954999999999998</v>
      </c>
      <c r="I2490" s="954">
        <f>Tabla1[[#This Row],[PVP (SIN IVA)]]-(Tabla1[[#This Row],[PVP (SIN IVA)]]*0.4)</f>
        <v>12.572999999999999</v>
      </c>
      <c r="J2490" s="951" t="s">
        <v>6589</v>
      </c>
      <c r="K2490" s="951" t="s">
        <v>15007</v>
      </c>
      <c r="L2490" s="951" t="s">
        <v>15008</v>
      </c>
      <c r="M2490" s="955" t="s">
        <v>6554</v>
      </c>
    </row>
    <row r="2491" spans="1:13" ht="15" customHeight="1">
      <c r="A2491" s="985" t="s">
        <v>15013</v>
      </c>
      <c r="B2491" s="970" t="s">
        <v>15014</v>
      </c>
      <c r="C2491" s="950"/>
      <c r="D2491" s="950"/>
      <c r="E2491" s="951" t="s">
        <v>15011</v>
      </c>
      <c r="F2491" s="952" t="s">
        <v>15012</v>
      </c>
      <c r="G2491" s="953" t="s">
        <v>5712</v>
      </c>
      <c r="H2491" s="954">
        <v>20.637500000000003</v>
      </c>
      <c r="I2491" s="954">
        <f>Tabla1[[#This Row],[PVP (SIN IVA)]]-(Tabla1[[#This Row],[PVP (SIN IVA)]]*0.4)</f>
        <v>12.382500000000002</v>
      </c>
      <c r="J2491" s="951" t="s">
        <v>1935</v>
      </c>
      <c r="K2491" s="951" t="s">
        <v>15007</v>
      </c>
      <c r="L2491" s="951" t="s">
        <v>15008</v>
      </c>
      <c r="M2491" s="955" t="s">
        <v>6554</v>
      </c>
    </row>
    <row r="2492" spans="1:13" ht="15" customHeight="1">
      <c r="A2492" s="961" t="s">
        <v>15015</v>
      </c>
      <c r="B2492" s="964" t="s">
        <v>15016</v>
      </c>
      <c r="C2492" s="959"/>
      <c r="D2492" s="959"/>
      <c r="E2492" s="951" t="s">
        <v>15017</v>
      </c>
      <c r="F2492" s="952" t="s">
        <v>15018</v>
      </c>
      <c r="G2492" s="953" t="s">
        <v>5712</v>
      </c>
      <c r="H2492" s="954">
        <v>0</v>
      </c>
      <c r="I2492" s="954">
        <f>Tabla1[[#This Row],[PVP (SIN IVA)]]-(Tabla1[[#This Row],[PVP (SIN IVA)]]*0.4)</f>
        <v>0</v>
      </c>
      <c r="J2492" s="951" t="s">
        <v>1933</v>
      </c>
      <c r="K2492" s="951" t="str">
        <f>_xlfn.CONCAT(A2492,F2492,J2492,)</f>
        <v>3502012-R2001Soporte de resorte de tensiónLight/Mini</v>
      </c>
      <c r="L2492" s="951" t="str">
        <f>CONCATENATE(Precios!$A1063,Precios!$E1063)</f>
        <v>1001030406030020Direction Pipe Column Cover</v>
      </c>
      <c r="M2492" s="955" t="s">
        <v>6554</v>
      </c>
    </row>
    <row r="2493" spans="1:13" ht="15" customHeight="1">
      <c r="A2493" s="948" t="s">
        <v>4461</v>
      </c>
      <c r="B2493" s="949">
        <v>8435596625931</v>
      </c>
      <c r="C2493" s="950"/>
      <c r="D2493" s="950"/>
      <c r="E2493" s="951" t="s">
        <v>15019</v>
      </c>
      <c r="F2493" s="952" t="s">
        <v>5416</v>
      </c>
      <c r="G2493" s="953" t="s">
        <v>5712</v>
      </c>
      <c r="H2493" s="954">
        <v>17.303750000000001</v>
      </c>
      <c r="I2493" s="954">
        <f>Tabla1[[#This Row],[PVP (SIN IVA)]]-(Tabla1[[#This Row],[PVP (SIN IVA)]]*0.4)</f>
        <v>10.382249999999999</v>
      </c>
      <c r="J2493" s="951" t="s">
        <v>1936</v>
      </c>
      <c r="K2493" s="951" t="s">
        <v>15020</v>
      </c>
      <c r="L2493" s="951" t="s">
        <v>15021</v>
      </c>
      <c r="M2493" s="955" t="s">
        <v>6554</v>
      </c>
    </row>
    <row r="2494" spans="1:13" ht="15" customHeight="1">
      <c r="A2494" s="948" t="s">
        <v>4712</v>
      </c>
      <c r="B2494" s="949">
        <v>8435596611231</v>
      </c>
      <c r="C2494" s="950"/>
      <c r="D2494" s="950"/>
      <c r="E2494" s="951" t="s">
        <v>15022</v>
      </c>
      <c r="F2494" s="952" t="s">
        <v>15023</v>
      </c>
      <c r="G2494" s="953" t="s">
        <v>5712</v>
      </c>
      <c r="H2494" s="954">
        <v>83.694198752999995</v>
      </c>
      <c r="I2494" s="954">
        <f>Tabla1[[#This Row],[PVP (SIN IVA)]]-(Tabla1[[#This Row],[PVP (SIN IVA)]]*0.4)</f>
        <v>50.216519251799994</v>
      </c>
      <c r="J2494" s="951" t="s">
        <v>1936</v>
      </c>
      <c r="K2494" s="951" t="s">
        <v>15024</v>
      </c>
      <c r="L2494" s="951" t="s">
        <v>15025</v>
      </c>
      <c r="M2494" s="955" t="s">
        <v>6554</v>
      </c>
    </row>
    <row r="2495" spans="1:13" ht="15" customHeight="1">
      <c r="A2495" s="948" t="s">
        <v>15026</v>
      </c>
      <c r="B2495" s="949">
        <v>8435596623418</v>
      </c>
      <c r="C2495" s="950" t="s">
        <v>3586</v>
      </c>
      <c r="D2495" s="950"/>
      <c r="E2495" s="951" t="e">
        <v>#NAME?</v>
      </c>
      <c r="F2495" s="952" t="s">
        <v>15027</v>
      </c>
      <c r="G2495" s="953" t="s">
        <v>5712</v>
      </c>
      <c r="H2495" s="954">
        <v>11.509374999999999</v>
      </c>
      <c r="I2495" s="954">
        <f>Tabla1[[#This Row],[PVP (SIN IVA)]]-(Tabla1[[#This Row],[PVP (SIN IVA)]]*0.4)</f>
        <v>6.9056249999999988</v>
      </c>
      <c r="J2495" s="951" t="s">
        <v>1938</v>
      </c>
      <c r="K2495" s="951" t="s">
        <v>15028</v>
      </c>
      <c r="L2495" s="951" t="e">
        <v>#NAME?</v>
      </c>
      <c r="M2495" s="955" t="s">
        <v>6554</v>
      </c>
    </row>
    <row r="2496" spans="1:13" ht="15" customHeight="1">
      <c r="A2496" s="948" t="s">
        <v>5631</v>
      </c>
      <c r="B2496" s="949">
        <v>8435596626266</v>
      </c>
      <c r="C2496" s="950"/>
      <c r="D2496" s="950"/>
      <c r="E2496" s="951" t="s">
        <v>15029</v>
      </c>
      <c r="F2496" s="952" t="s">
        <v>15030</v>
      </c>
      <c r="G2496" s="953" t="s">
        <v>5712</v>
      </c>
      <c r="H2496" s="954">
        <v>0.63500000000000001</v>
      </c>
      <c r="I2496" s="954">
        <f>Tabla1[[#This Row],[PVP (SIN IVA)]]-(Tabla1[[#This Row],[PVP (SIN IVA)]]*0.4)</f>
        <v>0.38100000000000001</v>
      </c>
      <c r="J2496" s="951" t="s">
        <v>1936</v>
      </c>
      <c r="K2496" s="951" t="s">
        <v>15031</v>
      </c>
      <c r="L2496" s="951" t="s">
        <v>15032</v>
      </c>
      <c r="M2496" s="955" t="s">
        <v>6554</v>
      </c>
    </row>
    <row r="2497" spans="1:13" ht="15" customHeight="1">
      <c r="A2497" s="957" t="s">
        <v>15033</v>
      </c>
      <c r="B2497" s="958" t="s">
        <v>15034</v>
      </c>
      <c r="C2497" s="959"/>
      <c r="D2497" s="959"/>
      <c r="E2497" s="951" t="s">
        <v>15035</v>
      </c>
      <c r="F2497" s="952" t="s">
        <v>15036</v>
      </c>
      <c r="G2497" s="953" t="s">
        <v>5712</v>
      </c>
      <c r="H2497" s="954">
        <v>1.55575</v>
      </c>
      <c r="I2497" s="954">
        <f>Tabla1[[#This Row],[PVP (SIN IVA)]]-(Tabla1[[#This Row],[PVP (SIN IVA)]]*0.4)</f>
        <v>0.93344999999999989</v>
      </c>
      <c r="J2497" s="960" t="s">
        <v>6567</v>
      </c>
      <c r="K2497" s="951" t="str">
        <f>_xlfn.CONCAT(A2497,F2497,J2497,)</f>
        <v>8105020-Q0001Soporte del condensadorT1/T2</v>
      </c>
      <c r="L2497" s="951"/>
      <c r="M2497" s="955" t="s">
        <v>6554</v>
      </c>
    </row>
    <row r="2498" spans="1:13" ht="15" customHeight="1">
      <c r="A2498" s="948" t="s">
        <v>4114</v>
      </c>
      <c r="B2498" s="949">
        <v>8435596604776</v>
      </c>
      <c r="C2498" s="950"/>
      <c r="D2498" s="950"/>
      <c r="E2498" s="951" t="s">
        <v>4115</v>
      </c>
      <c r="F2498" s="952" t="s">
        <v>4116</v>
      </c>
      <c r="G2498" s="953" t="s">
        <v>5712</v>
      </c>
      <c r="H2498" s="954">
        <v>7.6713983690727847</v>
      </c>
      <c r="I2498" s="954">
        <f>Tabla1[[#This Row],[PVP (SIN IVA)]]-(Tabla1[[#This Row],[PVP (SIN IVA)]]*0.4)</f>
        <v>4.6028390214436712</v>
      </c>
      <c r="J2498" s="951" t="s">
        <v>6702</v>
      </c>
      <c r="K2498" s="951" t="s">
        <v>15037</v>
      </c>
      <c r="L2498" s="951" t="s">
        <v>15038</v>
      </c>
      <c r="M2498" s="955" t="s">
        <v>6554</v>
      </c>
    </row>
    <row r="2499" spans="1:13" ht="15" customHeight="1">
      <c r="A2499" s="948" t="s">
        <v>15039</v>
      </c>
      <c r="B2499" s="949">
        <v>8435596623913</v>
      </c>
      <c r="C2499" s="950" t="s">
        <v>3497</v>
      </c>
      <c r="D2499" s="950" t="s">
        <v>15040</v>
      </c>
      <c r="E2499" s="951" t="e">
        <v>#NAME?</v>
      </c>
      <c r="F2499" s="952" t="s">
        <v>15041</v>
      </c>
      <c r="G2499" s="953" t="s">
        <v>5712</v>
      </c>
      <c r="H2499" s="954">
        <v>10.730054491055682</v>
      </c>
      <c r="I2499" s="954">
        <f>Tabla1[[#This Row],[PVP (SIN IVA)]]-(Tabla1[[#This Row],[PVP (SIN IVA)]]*0.4)</f>
        <v>6.4380326946334092</v>
      </c>
      <c r="J2499" s="951" t="s">
        <v>1938</v>
      </c>
      <c r="K2499" s="951" t="s">
        <v>15042</v>
      </c>
      <c r="L2499" s="951" t="e">
        <v>#NAME?</v>
      </c>
      <c r="M2499" s="955" t="s">
        <v>6554</v>
      </c>
    </row>
    <row r="2500" spans="1:13" ht="15" customHeight="1">
      <c r="A2500" s="948" t="s">
        <v>15043</v>
      </c>
      <c r="B2500" s="949">
        <v>8435596623920</v>
      </c>
      <c r="C2500" s="950" t="s">
        <v>3495</v>
      </c>
      <c r="D2500" s="950"/>
      <c r="E2500" s="951" t="e">
        <v>#NAME?</v>
      </c>
      <c r="F2500" s="952" t="s">
        <v>15044</v>
      </c>
      <c r="G2500" s="953" t="s">
        <v>5712</v>
      </c>
      <c r="H2500" s="954">
        <v>10.730054491055682</v>
      </c>
      <c r="I2500" s="954">
        <f>Tabla1[[#This Row],[PVP (SIN IVA)]]-(Tabla1[[#This Row],[PVP (SIN IVA)]]*0.4)</f>
        <v>6.4380326946334092</v>
      </c>
      <c r="J2500" s="951" t="s">
        <v>1938</v>
      </c>
      <c r="K2500" s="951" t="s">
        <v>15045</v>
      </c>
      <c r="L2500" s="951" t="e">
        <v>#NAME?</v>
      </c>
      <c r="M2500" s="955" t="s">
        <v>6554</v>
      </c>
    </row>
    <row r="2501" spans="1:13" ht="15" customHeight="1">
      <c r="A2501" s="948" t="s">
        <v>15046</v>
      </c>
      <c r="B2501" s="949">
        <v>8435596612306</v>
      </c>
      <c r="C2501" s="950"/>
      <c r="D2501" s="950"/>
      <c r="E2501" s="951" t="s">
        <v>15047</v>
      </c>
      <c r="F2501" s="952" t="s">
        <v>15048</v>
      </c>
      <c r="G2501" s="953" t="s">
        <v>5712</v>
      </c>
      <c r="H2501" s="954">
        <v>37.782500000000006</v>
      </c>
      <c r="I2501" s="954">
        <f>Tabla1[[#This Row],[PVP (SIN IVA)]]-(Tabla1[[#This Row],[PVP (SIN IVA)]]*0.4)</f>
        <v>22.669500000000003</v>
      </c>
      <c r="J2501" s="951" t="s">
        <v>1936</v>
      </c>
      <c r="K2501" s="951" t="s">
        <v>15049</v>
      </c>
      <c r="L2501" s="951" t="s">
        <v>15050</v>
      </c>
      <c r="M2501" s="955" t="s">
        <v>6554</v>
      </c>
    </row>
    <row r="2502" spans="1:13" ht="15" customHeight="1">
      <c r="A2502" s="948" t="s">
        <v>15051</v>
      </c>
      <c r="B2502" s="949">
        <v>8435596612313</v>
      </c>
      <c r="C2502" s="950"/>
      <c r="D2502" s="950"/>
      <c r="E2502" s="951" t="s">
        <v>15047</v>
      </c>
      <c r="F2502" s="952" t="s">
        <v>15048</v>
      </c>
      <c r="G2502" s="953" t="s">
        <v>5712</v>
      </c>
      <c r="H2502" s="954">
        <v>19.926299999999998</v>
      </c>
      <c r="I2502" s="954">
        <f>Tabla1[[#This Row],[PVP (SIN IVA)]]-(Tabla1[[#This Row],[PVP (SIN IVA)]]*0.4)</f>
        <v>11.955779999999997</v>
      </c>
      <c r="J2502" s="951" t="s">
        <v>1936</v>
      </c>
      <c r="K2502" s="951" t="s">
        <v>15052</v>
      </c>
      <c r="L2502" s="951" t="s">
        <v>15053</v>
      </c>
      <c r="M2502" s="955" t="s">
        <v>6554</v>
      </c>
    </row>
    <row r="2503" spans="1:13" ht="15" customHeight="1">
      <c r="A2503" s="948" t="s">
        <v>15054</v>
      </c>
      <c r="B2503" s="949">
        <v>8435596612160</v>
      </c>
      <c r="C2503" s="950"/>
      <c r="D2503" s="950"/>
      <c r="E2503" s="951" t="s">
        <v>15055</v>
      </c>
      <c r="F2503" s="952" t="s">
        <v>15056</v>
      </c>
      <c r="G2503" s="953" t="s">
        <v>5712</v>
      </c>
      <c r="H2503" s="954">
        <v>22.86</v>
      </c>
      <c r="I2503" s="954">
        <f>Tabla1[[#This Row],[PVP (SIN IVA)]]-(Tabla1[[#This Row],[PVP (SIN IVA)]]*0.4)</f>
        <v>13.715999999999999</v>
      </c>
      <c r="J2503" s="951" t="s">
        <v>1936</v>
      </c>
      <c r="K2503" s="951" t="s">
        <v>15057</v>
      </c>
      <c r="L2503" s="951" t="s">
        <v>15058</v>
      </c>
      <c r="M2503" s="955" t="s">
        <v>6554</v>
      </c>
    </row>
    <row r="2504" spans="1:13" ht="15" customHeight="1">
      <c r="A2504" s="948" t="s">
        <v>15059</v>
      </c>
      <c r="B2504" s="949">
        <v>8435596612153</v>
      </c>
      <c r="C2504" s="950"/>
      <c r="D2504" s="950"/>
      <c r="E2504" s="951" t="s">
        <v>15055</v>
      </c>
      <c r="F2504" s="952" t="s">
        <v>15056</v>
      </c>
      <c r="G2504" s="953" t="s">
        <v>5712</v>
      </c>
      <c r="H2504" s="954">
        <v>37.782500000000006</v>
      </c>
      <c r="I2504" s="954">
        <f>Tabla1[[#This Row],[PVP (SIN IVA)]]-(Tabla1[[#This Row],[PVP (SIN IVA)]]*0.4)</f>
        <v>22.669500000000003</v>
      </c>
      <c r="J2504" s="951" t="s">
        <v>1936</v>
      </c>
      <c r="K2504" s="951" t="s">
        <v>15060</v>
      </c>
      <c r="L2504" s="951" t="s">
        <v>15061</v>
      </c>
      <c r="M2504" s="955" t="s">
        <v>6554</v>
      </c>
    </row>
    <row r="2505" spans="1:13" ht="15" customHeight="1">
      <c r="A2505" s="948">
        <v>1001010201010130</v>
      </c>
      <c r="B2505" s="949">
        <v>8435596626150</v>
      </c>
      <c r="C2505" s="950"/>
      <c r="D2505" s="950"/>
      <c r="E2505" s="951" t="s">
        <v>10964</v>
      </c>
      <c r="F2505" s="952" t="s">
        <v>15062</v>
      </c>
      <c r="G2505" s="953" t="s">
        <v>5712</v>
      </c>
      <c r="H2505" s="954">
        <v>33.432749999999999</v>
      </c>
      <c r="I2505" s="954">
        <f>Tabla1[[#This Row],[PVP (SIN IVA)]]-(Tabla1[[#This Row],[PVP (SIN IVA)]]*0.4)</f>
        <v>20.059649999999998</v>
      </c>
      <c r="J2505" s="951" t="s">
        <v>1936</v>
      </c>
      <c r="K2505" s="951" t="s">
        <v>15063</v>
      </c>
      <c r="L2505" s="951" t="s">
        <v>15064</v>
      </c>
      <c r="M2505" s="955" t="s">
        <v>6554</v>
      </c>
    </row>
    <row r="2506" spans="1:13" ht="15" customHeight="1">
      <c r="A2506" s="948" t="s">
        <v>2336</v>
      </c>
      <c r="B2506" s="949">
        <v>8435596605902</v>
      </c>
      <c r="C2506" s="950"/>
      <c r="D2506" s="950"/>
      <c r="E2506" s="951" t="s">
        <v>2335</v>
      </c>
      <c r="F2506" s="952" t="s">
        <v>4981</v>
      </c>
      <c r="G2506" s="953" t="s">
        <v>5712</v>
      </c>
      <c r="H2506" s="954">
        <v>3.1350204565497091</v>
      </c>
      <c r="I2506" s="954">
        <f>Tabla1[[#This Row],[PVP (SIN IVA)]]-(Tabla1[[#This Row],[PVP (SIN IVA)]]*0.4)</f>
        <v>1.8810122739298254</v>
      </c>
      <c r="J2506" s="951" t="s">
        <v>6589</v>
      </c>
      <c r="K2506" s="951" t="s">
        <v>15065</v>
      </c>
      <c r="L2506" s="951" t="s">
        <v>15066</v>
      </c>
      <c r="M2506" s="955" t="s">
        <v>6554</v>
      </c>
    </row>
    <row r="2507" spans="1:13" ht="15" customHeight="1">
      <c r="A2507" s="948" t="s">
        <v>4510</v>
      </c>
      <c r="B2507" s="949">
        <v>8435596610883</v>
      </c>
      <c r="C2507" s="950"/>
      <c r="D2507" s="950"/>
      <c r="E2507" s="951" t="s">
        <v>15067</v>
      </c>
      <c r="F2507" s="952" t="s">
        <v>15068</v>
      </c>
      <c r="G2507" s="953" t="s">
        <v>5712</v>
      </c>
      <c r="H2507" s="954">
        <v>103.4764639128</v>
      </c>
      <c r="I2507" s="954">
        <f>Tabla1[[#This Row],[PVP (SIN IVA)]]-(Tabla1[[#This Row],[PVP (SIN IVA)]]*0.4)</f>
        <v>62.085878347679994</v>
      </c>
      <c r="J2507" s="951" t="s">
        <v>1936</v>
      </c>
      <c r="K2507" s="951" t="s">
        <v>15069</v>
      </c>
      <c r="L2507" s="951" t="s">
        <v>15070</v>
      </c>
      <c r="M2507" s="955" t="s">
        <v>6554</v>
      </c>
    </row>
    <row r="2508" spans="1:13" ht="15" customHeight="1">
      <c r="A2508" s="948" t="s">
        <v>4606</v>
      </c>
      <c r="B2508" s="949">
        <v>8435596613327</v>
      </c>
      <c r="C2508" s="950"/>
      <c r="D2508" s="950"/>
      <c r="E2508" s="951" t="s">
        <v>15071</v>
      </c>
      <c r="F2508" s="952" t="s">
        <v>5567</v>
      </c>
      <c r="G2508" s="953" t="s">
        <v>5712</v>
      </c>
      <c r="H2508" s="954">
        <v>17.80403864382</v>
      </c>
      <c r="I2508" s="954">
        <f>Tabla1[[#This Row],[PVP (SIN IVA)]]-(Tabla1[[#This Row],[PVP (SIN IVA)]]*0.4)</f>
        <v>10.682423186291999</v>
      </c>
      <c r="J2508" s="951" t="s">
        <v>1936</v>
      </c>
      <c r="K2508" s="951" t="s">
        <v>15072</v>
      </c>
      <c r="L2508" s="951" t="s">
        <v>15073</v>
      </c>
      <c r="M2508" s="955" t="s">
        <v>6554</v>
      </c>
    </row>
    <row r="2509" spans="1:13" ht="15" customHeight="1">
      <c r="A2509" s="948" t="s">
        <v>15074</v>
      </c>
      <c r="B2509" s="949">
        <v>8435596624163</v>
      </c>
      <c r="C2509" s="950" t="s">
        <v>3452</v>
      </c>
      <c r="D2509" s="950"/>
      <c r="E2509" s="951" t="e">
        <v>#NAME?</v>
      </c>
      <c r="F2509" s="952" t="s">
        <v>15075</v>
      </c>
      <c r="G2509" s="953" t="s">
        <v>5712</v>
      </c>
      <c r="H2509" s="954">
        <v>42.133398727639204</v>
      </c>
      <c r="I2509" s="954">
        <f>Tabla1[[#This Row],[PVP (SIN IVA)]]-(Tabla1[[#This Row],[PVP (SIN IVA)]]*0.4)</f>
        <v>25.280039236583523</v>
      </c>
      <c r="J2509" s="951" t="s">
        <v>1938</v>
      </c>
      <c r="K2509" s="951" t="s">
        <v>15076</v>
      </c>
      <c r="L2509" s="951" t="e">
        <v>#NAME?</v>
      </c>
      <c r="M2509" s="955" t="s">
        <v>6554</v>
      </c>
    </row>
    <row r="2510" spans="1:13" ht="15" customHeight="1">
      <c r="A2510" s="948" t="s">
        <v>4769</v>
      </c>
      <c r="B2510" s="949">
        <v>8435596611521</v>
      </c>
      <c r="C2510" s="950"/>
      <c r="D2510" s="950"/>
      <c r="E2510" s="951" t="s">
        <v>15077</v>
      </c>
      <c r="F2510" s="952" t="s">
        <v>15078</v>
      </c>
      <c r="G2510" s="953" t="s">
        <v>5712</v>
      </c>
      <c r="H2510" s="954">
        <v>72.281353468500001</v>
      </c>
      <c r="I2510" s="954">
        <f>Tabla1[[#This Row],[PVP (SIN IVA)]]-(Tabla1[[#This Row],[PVP (SIN IVA)]]*0.4)</f>
        <v>43.368812081100003</v>
      </c>
      <c r="J2510" s="951" t="s">
        <v>1936</v>
      </c>
      <c r="K2510" s="951" t="s">
        <v>15079</v>
      </c>
      <c r="L2510" s="951" t="s">
        <v>15080</v>
      </c>
      <c r="M2510" s="955" t="s">
        <v>6554</v>
      </c>
    </row>
    <row r="2511" spans="1:13" ht="15" customHeight="1">
      <c r="A2511" s="948" t="s">
        <v>2627</v>
      </c>
      <c r="B2511" s="949">
        <v>8435596604424</v>
      </c>
      <c r="C2511" s="950"/>
      <c r="D2511" s="950"/>
      <c r="E2511" s="951" t="s">
        <v>2626</v>
      </c>
      <c r="F2511" s="952" t="s">
        <v>4884</v>
      </c>
      <c r="G2511" s="953" t="s">
        <v>5712</v>
      </c>
      <c r="H2511" s="954">
        <v>4.8976088245073948</v>
      </c>
      <c r="I2511" s="954">
        <f>Tabla1[[#This Row],[PVP (SIN IVA)]]-(Tabla1[[#This Row],[PVP (SIN IVA)]]*0.4)</f>
        <v>2.9385652947044365</v>
      </c>
      <c r="J2511" s="951" t="s">
        <v>6589</v>
      </c>
      <c r="K2511" s="951" t="s">
        <v>15081</v>
      </c>
      <c r="L2511" s="951" t="s">
        <v>15082</v>
      </c>
      <c r="M2511" s="955" t="s">
        <v>6554</v>
      </c>
    </row>
    <row r="2512" spans="1:13" ht="15" customHeight="1">
      <c r="A2512" s="948" t="s">
        <v>4493</v>
      </c>
      <c r="B2512" s="949">
        <v>8435596626129</v>
      </c>
      <c r="C2512" s="950"/>
      <c r="D2512" s="950"/>
      <c r="E2512" s="951" t="s">
        <v>15083</v>
      </c>
      <c r="F2512" s="952" t="s">
        <v>5381</v>
      </c>
      <c r="G2512" s="953" t="s">
        <v>5712</v>
      </c>
      <c r="H2512" s="954">
        <v>22.825690569000002</v>
      </c>
      <c r="I2512" s="954">
        <f>Tabla1[[#This Row],[PVP (SIN IVA)]]-(Tabla1[[#This Row],[PVP (SIN IVA)]]*0.4)</f>
        <v>13.695414341400001</v>
      </c>
      <c r="J2512" s="951" t="s">
        <v>1936</v>
      </c>
      <c r="K2512" s="951" t="s">
        <v>15084</v>
      </c>
      <c r="L2512" s="951" t="s">
        <v>15085</v>
      </c>
      <c r="M2512" s="955" t="s">
        <v>6554</v>
      </c>
    </row>
    <row r="2513" spans="1:13" ht="15" customHeight="1">
      <c r="A2513" s="948" t="s">
        <v>4508</v>
      </c>
      <c r="B2513" s="949">
        <v>8435596626136</v>
      </c>
      <c r="C2513" s="950"/>
      <c r="D2513" s="950"/>
      <c r="E2513" s="951" t="s">
        <v>15086</v>
      </c>
      <c r="F2513" s="952" t="s">
        <v>5371</v>
      </c>
      <c r="G2513" s="953" t="s">
        <v>5712</v>
      </c>
      <c r="H2513" s="954">
        <v>22.825690569000002</v>
      </c>
      <c r="I2513" s="954">
        <f>Tabla1[[#This Row],[PVP (SIN IVA)]]-(Tabla1[[#This Row],[PVP (SIN IVA)]]*0.4)</f>
        <v>13.695414341400001</v>
      </c>
      <c r="J2513" s="951" t="s">
        <v>1936</v>
      </c>
      <c r="K2513" s="951" t="s">
        <v>15087</v>
      </c>
      <c r="L2513" s="951" t="s">
        <v>15088</v>
      </c>
      <c r="M2513" s="955" t="s">
        <v>6554</v>
      </c>
    </row>
    <row r="2514" spans="1:13" ht="15" customHeight="1">
      <c r="A2514" s="957" t="s">
        <v>15089</v>
      </c>
      <c r="B2514" s="958" t="s">
        <v>15090</v>
      </c>
      <c r="C2514" s="959"/>
      <c r="D2514" s="959"/>
      <c r="E2514" s="951" t="s">
        <v>15091</v>
      </c>
      <c r="F2514" s="952" t="s">
        <v>15092</v>
      </c>
      <c r="G2514" s="953" t="s">
        <v>5712</v>
      </c>
      <c r="H2514" s="954">
        <v>0.22225</v>
      </c>
      <c r="I2514" s="954">
        <f>Tabla1[[#This Row],[PVP (SIN IVA)]]-(Tabla1[[#This Row],[PVP (SIN IVA)]]*0.4)</f>
        <v>0.13335</v>
      </c>
      <c r="J2514" s="960" t="s">
        <v>6567</v>
      </c>
      <c r="K2514" s="951" t="str">
        <f>_xlfn.CONCAT(A2514,F2514,J2514,)</f>
        <v>3506025-Q0001soporte en forma de E T1/T2</v>
      </c>
      <c r="L2514" s="951"/>
      <c r="M2514" s="955" t="s">
        <v>6554</v>
      </c>
    </row>
    <row r="2515" spans="1:13" ht="15" customHeight="1">
      <c r="A2515" s="961" t="s">
        <v>15093</v>
      </c>
      <c r="B2515" s="949"/>
      <c r="C2515" s="953"/>
      <c r="D2515" s="962"/>
      <c r="E2515" s="951"/>
      <c r="F2515" s="952" t="s">
        <v>15094</v>
      </c>
      <c r="G2515" s="953" t="s">
        <v>5712</v>
      </c>
      <c r="H2515" s="954">
        <v>40.4495</v>
      </c>
      <c r="I2515" s="954">
        <f>Tabla1[[#This Row],[PVP (SIN IVA)]]-(Tabla1[[#This Row],[PVP (SIN IVA)]]*0.4)</f>
        <v>24.2697</v>
      </c>
      <c r="J2515" s="951" t="s">
        <v>6666</v>
      </c>
      <c r="K2515" s="951" t="str">
        <f>CONCATENATE(Precios!$A1996,Precios!$F1996,Precios!$J1996)</f>
        <v>3903032-R10Pegatina de aviso del límite de carga de la caja de frío activoLIGHT2020, LIGHT2021</v>
      </c>
      <c r="L2515" s="951"/>
      <c r="M2515" s="955" t="s">
        <v>6554</v>
      </c>
    </row>
    <row r="2516" spans="1:13" ht="15" customHeight="1">
      <c r="A2516" s="948" t="s">
        <v>4340</v>
      </c>
      <c r="B2516" s="949">
        <v>8435596606435</v>
      </c>
      <c r="C2516" s="950"/>
      <c r="D2516" s="950"/>
      <c r="E2516" s="951" t="s">
        <v>3906</v>
      </c>
      <c r="F2516" s="952" t="s">
        <v>4341</v>
      </c>
      <c r="G2516" s="953" t="s">
        <v>5712</v>
      </c>
      <c r="H2516" s="954">
        <v>6.7124735729386922</v>
      </c>
      <c r="I2516" s="954">
        <f>Tabla1[[#This Row],[PVP (SIN IVA)]]-(Tabla1[[#This Row],[PVP (SIN IVA)]]*0.4)</f>
        <v>4.027484143763215</v>
      </c>
      <c r="J2516" s="951" t="s">
        <v>6702</v>
      </c>
      <c r="K2516" s="951" t="s">
        <v>15095</v>
      </c>
      <c r="L2516" s="951" t="s">
        <v>15096</v>
      </c>
      <c r="M2516" s="955" t="s">
        <v>6554</v>
      </c>
    </row>
    <row r="2517" spans="1:13" ht="15" customHeight="1">
      <c r="A2517" s="961" t="s">
        <v>15097</v>
      </c>
      <c r="B2517" s="949"/>
      <c r="C2517" s="953"/>
      <c r="D2517" s="962"/>
      <c r="E2517" s="951"/>
      <c r="F2517" s="952" t="s">
        <v>15098</v>
      </c>
      <c r="G2517" s="953" t="s">
        <v>5712</v>
      </c>
      <c r="H2517" s="954">
        <v>19.970750000000002</v>
      </c>
      <c r="I2517" s="954">
        <f>Tabla1[[#This Row],[PVP (SIN IVA)]]-(Tabla1[[#This Row],[PVP (SIN IVA)]]*0.4)</f>
        <v>11.98245</v>
      </c>
      <c r="J2517" s="951" t="s">
        <v>6666</v>
      </c>
      <c r="K2517" s="951" t="str">
        <f>CONCATENATE(Precios!$A1925,Precios!$F1925,Precios!$J1925)</f>
        <v>5302010-R10Panel negro enbellecedor logo vehiculo (plastico)LIGHT2020, LIGHT2021</v>
      </c>
      <c r="L2517" s="951"/>
      <c r="M2517" s="955" t="s">
        <v>6554</v>
      </c>
    </row>
    <row r="2518" spans="1:13" ht="15" customHeight="1">
      <c r="A2518" s="961" t="s">
        <v>15099</v>
      </c>
      <c r="B2518" s="949"/>
      <c r="C2518" s="953"/>
      <c r="D2518" s="962"/>
      <c r="E2518" s="951"/>
      <c r="F2518" s="952" t="s">
        <v>15100</v>
      </c>
      <c r="G2518" s="953" t="s">
        <v>5712</v>
      </c>
      <c r="H2518" s="954">
        <v>55.022749999999988</v>
      </c>
      <c r="I2518" s="954">
        <f>Tabla1[[#This Row],[PVP (SIN IVA)]]-(Tabla1[[#This Row],[PVP (SIN IVA)]]*0.4)</f>
        <v>33.013649999999991</v>
      </c>
      <c r="J2518" s="951" t="s">
        <v>6666</v>
      </c>
      <c r="K2518" s="951" t="str">
        <f>CONCATENATE(Precios!$A1907,Precios!$F1907,Precios!$J1907)</f>
        <v>5500201-Q0001Panel exterior superior del pilar D (izquierda)T1/T2</v>
      </c>
      <c r="L2518" s="951"/>
      <c r="M2518" s="955" t="s">
        <v>6554</v>
      </c>
    </row>
    <row r="2519" spans="1:13" ht="15" customHeight="1">
      <c r="A2519" s="961" t="s">
        <v>15101</v>
      </c>
      <c r="B2519" s="949"/>
      <c r="C2519" s="953"/>
      <c r="D2519" s="962"/>
      <c r="E2519" s="951"/>
      <c r="F2519" s="952" t="s">
        <v>15102</v>
      </c>
      <c r="G2519" s="953" t="s">
        <v>5712</v>
      </c>
      <c r="H2519" s="954">
        <v>55.022749999999988</v>
      </c>
      <c r="I2519" s="954">
        <f>Tabla1[[#This Row],[PVP (SIN IVA)]]-(Tabla1[[#This Row],[PVP (SIN IVA)]]*0.4)</f>
        <v>33.013649999999991</v>
      </c>
      <c r="J2519" s="951" t="s">
        <v>6666</v>
      </c>
      <c r="K2519" s="951" t="str">
        <f>CONCATENATE(Precios!$A1904,Precios!$F1904,Precios!$J1904)</f>
        <v>5500204-Q0001Panel exterior inferior del pilar D (derecho)T1/T2</v>
      </c>
      <c r="L2519" s="951"/>
      <c r="M2519" s="955" t="s">
        <v>6554</v>
      </c>
    </row>
    <row r="2520" spans="1:13" ht="15" customHeight="1">
      <c r="A2520" s="961" t="s">
        <v>15103</v>
      </c>
      <c r="B2520" s="949"/>
      <c r="C2520" s="953"/>
      <c r="D2520" s="962"/>
      <c r="E2520" s="951"/>
      <c r="F2520" s="952" t="s">
        <v>15104</v>
      </c>
      <c r="G2520" s="953" t="s">
        <v>5712</v>
      </c>
      <c r="H2520" s="954">
        <v>19.970750000000002</v>
      </c>
      <c r="I2520" s="954">
        <f>Tabla1[[#This Row],[PVP (SIN IVA)]]-(Tabla1[[#This Row],[PVP (SIN IVA)]]*0.4)</f>
        <v>11.98245</v>
      </c>
      <c r="J2520" s="951" t="s">
        <v>6666</v>
      </c>
      <c r="K2520" s="951" t="str">
        <f>CONCATENATE(Precios!$A1926,Precios!$F1926,Precios!$J1926)</f>
        <v>5602012-R20Panel paragolpes de la carrocería traseraMini</v>
      </c>
      <c r="L2520" s="951"/>
      <c r="M2520" s="955" t="s">
        <v>6554</v>
      </c>
    </row>
    <row r="2521" spans="1:13" ht="15" customHeight="1">
      <c r="A2521" s="961" t="s">
        <v>15105</v>
      </c>
      <c r="B2521" s="949"/>
      <c r="C2521" s="953"/>
      <c r="D2521" s="962"/>
      <c r="E2521" s="951"/>
      <c r="F2521" s="952" t="s">
        <v>15106</v>
      </c>
      <c r="G2521" s="953" t="s">
        <v>5712</v>
      </c>
      <c r="H2521" s="954">
        <v>14.2875</v>
      </c>
      <c r="I2521" s="954">
        <f>Tabla1[[#This Row],[PVP (SIN IVA)]]-(Tabla1[[#This Row],[PVP (SIN IVA)]]*0.4)</f>
        <v>8.5724999999999998</v>
      </c>
      <c r="J2521" s="951" t="s">
        <v>6666</v>
      </c>
      <c r="K2521" s="951" t="str">
        <f>CONCATENATE(Precios!$A1927,Precios!$F1927,Precios!$J1927)</f>
        <v>5602012-R10Panel paragolpes de la carrocería traseraLIGHT2020, LIGHT2021</v>
      </c>
      <c r="L2521" s="951"/>
      <c r="M2521" s="955" t="s">
        <v>6554</v>
      </c>
    </row>
    <row r="2522" spans="1:13" ht="15" customHeight="1">
      <c r="A2522" s="948" t="s">
        <v>2629</v>
      </c>
      <c r="B2522" s="949">
        <v>8435596604417</v>
      </c>
      <c r="C2522" s="950"/>
      <c r="D2522" s="950"/>
      <c r="E2522" s="951" t="s">
        <v>2628</v>
      </c>
      <c r="F2522" s="952" t="s">
        <v>4883</v>
      </c>
      <c r="G2522" s="953" t="s">
        <v>5712</v>
      </c>
      <c r="H2522" s="954">
        <v>4.8976088245073948</v>
      </c>
      <c r="I2522" s="954">
        <f>Tabla1[[#This Row],[PVP (SIN IVA)]]-(Tabla1[[#This Row],[PVP (SIN IVA)]]*0.4)</f>
        <v>2.9385652947044365</v>
      </c>
      <c r="J2522" s="951" t="s">
        <v>6589</v>
      </c>
      <c r="K2522" s="951" t="s">
        <v>15107</v>
      </c>
      <c r="L2522" s="951" t="s">
        <v>15108</v>
      </c>
      <c r="M2522" s="955" t="s">
        <v>6554</v>
      </c>
    </row>
    <row r="2523" spans="1:13" ht="15" customHeight="1">
      <c r="A2523" s="948" t="s">
        <v>4505</v>
      </c>
      <c r="B2523" s="949">
        <v>8435596611026</v>
      </c>
      <c r="C2523" s="950"/>
      <c r="D2523" s="950"/>
      <c r="E2523" s="951" t="s">
        <v>15109</v>
      </c>
      <c r="F2523" s="952" t="s">
        <v>15110</v>
      </c>
      <c r="G2523" s="953" t="s">
        <v>5712</v>
      </c>
      <c r="H2523" s="954">
        <v>77.607347934600014</v>
      </c>
      <c r="I2523" s="954">
        <f>Tabla1[[#This Row],[PVP (SIN IVA)]]-(Tabla1[[#This Row],[PVP (SIN IVA)]]*0.4)</f>
        <v>46.564408760760003</v>
      </c>
      <c r="J2523" s="951" t="s">
        <v>1936</v>
      </c>
      <c r="K2523" s="951" t="s">
        <v>15111</v>
      </c>
      <c r="L2523" s="951" t="s">
        <v>15112</v>
      </c>
      <c r="M2523" s="955" t="s">
        <v>6554</v>
      </c>
    </row>
    <row r="2524" spans="1:13" ht="15" customHeight="1">
      <c r="A2524" s="948" t="s">
        <v>4541</v>
      </c>
      <c r="B2524" s="949">
        <v>8435596612689</v>
      </c>
      <c r="C2524" s="950"/>
      <c r="D2524" s="950"/>
      <c r="E2524" s="951" t="s">
        <v>15113</v>
      </c>
      <c r="F2524" s="952" t="s">
        <v>15114</v>
      </c>
      <c r="G2524" s="953" t="s">
        <v>5712</v>
      </c>
      <c r="H2524" s="954">
        <v>19.782265159800001</v>
      </c>
      <c r="I2524" s="954">
        <f>Tabla1[[#This Row],[PVP (SIN IVA)]]-(Tabla1[[#This Row],[PVP (SIN IVA)]]*0.4)</f>
        <v>11.86935909588</v>
      </c>
      <c r="J2524" s="951" t="s">
        <v>1936</v>
      </c>
      <c r="K2524" s="951" t="s">
        <v>15115</v>
      </c>
      <c r="L2524" s="951" t="s">
        <v>15116</v>
      </c>
      <c r="M2524" s="955" t="s">
        <v>6554</v>
      </c>
    </row>
    <row r="2525" spans="1:13" ht="15" customHeight="1">
      <c r="A2525" s="961" t="s">
        <v>15117</v>
      </c>
      <c r="B2525" s="949"/>
      <c r="C2525" s="953"/>
      <c r="D2525" s="962"/>
      <c r="E2525" s="951"/>
      <c r="F2525" s="952" t="s">
        <v>15118</v>
      </c>
      <c r="G2525" s="953" t="s">
        <v>5712</v>
      </c>
      <c r="H2525" s="954">
        <v>15.081250000000001</v>
      </c>
      <c r="I2525" s="954">
        <f>Tabla1[[#This Row],[PVP (SIN IVA)]]-(Tabla1[[#This Row],[PVP (SIN IVA)]]*0.4)</f>
        <v>9.0487500000000001</v>
      </c>
      <c r="J2525" s="951" t="s">
        <v>6666</v>
      </c>
      <c r="K2525" s="951" t="str">
        <f>CONCATENATE(Precios!$A1898,Precios!$F1898,Precios!$J1898)</f>
        <v>5402112-Q0006Panel decorativo trasero del compartimento de carga izquierdo.T2</v>
      </c>
      <c r="L2525" s="951"/>
      <c r="M2525" s="955" t="s">
        <v>6554</v>
      </c>
    </row>
    <row r="2526" spans="1:13" ht="15" customHeight="1">
      <c r="A2526" s="961" t="s">
        <v>15119</v>
      </c>
      <c r="B2526" s="949"/>
      <c r="C2526" s="953"/>
      <c r="D2526" s="962"/>
      <c r="E2526" s="951"/>
      <c r="F2526" s="952" t="s">
        <v>15120</v>
      </c>
      <c r="G2526" s="953" t="s">
        <v>5712</v>
      </c>
      <c r="H2526" s="954">
        <v>66.167000000000002</v>
      </c>
      <c r="I2526" s="954">
        <f>Tabla1[[#This Row],[PVP (SIN IVA)]]-(Tabla1[[#This Row],[PVP (SIN IVA)]]*0.4)</f>
        <v>39.700199999999995</v>
      </c>
      <c r="J2526" s="951" t="s">
        <v>6666</v>
      </c>
      <c r="K2526" s="951" t="str">
        <f>CONCATENATE(Precios!$A2027,Precios!$F2027,Precios!$J2027)</f>
        <v>1001050104010490Perno de drenaje de aceiteMouse</v>
      </c>
      <c r="L2526" s="951"/>
      <c r="M2526" s="955" t="s">
        <v>6554</v>
      </c>
    </row>
    <row r="2527" spans="1:13" ht="15" customHeight="1">
      <c r="A2527" s="948" t="s">
        <v>2209</v>
      </c>
      <c r="B2527" s="949">
        <v>8435596606374</v>
      </c>
      <c r="C2527" s="950"/>
      <c r="D2527" s="950"/>
      <c r="E2527" s="951" t="s">
        <v>2208</v>
      </c>
      <c r="F2527" s="952" t="s">
        <v>5022</v>
      </c>
      <c r="G2527" s="953" t="s">
        <v>5712</v>
      </c>
      <c r="H2527" s="954">
        <v>0.9639155137268518</v>
      </c>
      <c r="I2527" s="954">
        <f>Tabla1[[#This Row],[PVP (SIN IVA)]]-(Tabla1[[#This Row],[PVP (SIN IVA)]]*0.4)</f>
        <v>0.57834930823611108</v>
      </c>
      <c r="J2527" s="951" t="s">
        <v>6589</v>
      </c>
      <c r="K2527" s="951" t="s">
        <v>15121</v>
      </c>
      <c r="L2527" s="951" t="s">
        <v>15122</v>
      </c>
      <c r="M2527" s="955" t="s">
        <v>6554</v>
      </c>
    </row>
    <row r="2528" spans="1:13" ht="15" customHeight="1">
      <c r="A2528" s="957" t="s">
        <v>15123</v>
      </c>
      <c r="B2528" s="958" t="s">
        <v>15124</v>
      </c>
      <c r="C2528" s="959"/>
      <c r="D2528" s="959"/>
      <c r="E2528" s="951" t="s">
        <v>2208</v>
      </c>
      <c r="F2528" s="952" t="s">
        <v>5022</v>
      </c>
      <c r="G2528" s="953" t="s">
        <v>5712</v>
      </c>
      <c r="H2528" s="954">
        <v>4.9212500000000006</v>
      </c>
      <c r="I2528" s="954">
        <f>Tabla1[[#This Row],[PVP (SIN IVA)]]-(Tabla1[[#This Row],[PVP (SIN IVA)]]*0.4)</f>
        <v>2.95275</v>
      </c>
      <c r="J2528" s="960" t="s">
        <v>6567</v>
      </c>
      <c r="K2528" s="951" t="str">
        <f>_xlfn.CONCAT(A2528,F2528,J2528,)</f>
        <v>3910020-Q0006Soporte para extintorT1/T2</v>
      </c>
      <c r="L2528" s="951"/>
      <c r="M2528" s="955" t="s">
        <v>6554</v>
      </c>
    </row>
    <row r="2529" spans="1:13" ht="15" customHeight="1">
      <c r="A2529" s="948" t="s">
        <v>2148</v>
      </c>
      <c r="B2529" s="949">
        <v>8435596606732</v>
      </c>
      <c r="C2529" s="950"/>
      <c r="D2529" s="950"/>
      <c r="E2529" s="951" t="s">
        <v>2147</v>
      </c>
      <c r="F2529" s="952" t="s">
        <v>4384</v>
      </c>
      <c r="G2529" s="953" t="s">
        <v>5712</v>
      </c>
      <c r="H2529" s="954">
        <v>21.931372974223319</v>
      </c>
      <c r="I2529" s="954">
        <f>Tabla1[[#This Row],[PVP (SIN IVA)]]-(Tabla1[[#This Row],[PVP (SIN IVA)]]*0.4)</f>
        <v>13.158823784533991</v>
      </c>
      <c r="J2529" s="951" t="s">
        <v>6589</v>
      </c>
      <c r="K2529" s="951" t="s">
        <v>15125</v>
      </c>
      <c r="L2529" s="951" t="s">
        <v>15126</v>
      </c>
      <c r="M2529" s="955" t="s">
        <v>6554</v>
      </c>
    </row>
    <row r="2530" spans="1:13" ht="15" customHeight="1">
      <c r="A2530" s="948" t="s">
        <v>15127</v>
      </c>
      <c r="B2530" s="949">
        <v>8435596614416</v>
      </c>
      <c r="C2530" s="950"/>
      <c r="D2530" s="950"/>
      <c r="E2530" s="951" t="s">
        <v>15128</v>
      </c>
      <c r="F2530" s="952" t="s">
        <v>15129</v>
      </c>
      <c r="G2530" s="953" t="s">
        <v>5712</v>
      </c>
      <c r="H2530" s="954">
        <v>1.5239999999999998</v>
      </c>
      <c r="I2530" s="954">
        <f>Tabla1[[#This Row],[PVP (SIN IVA)]]-(Tabla1[[#This Row],[PVP (SIN IVA)]]*0.4)</f>
        <v>0.91439999999999988</v>
      </c>
      <c r="J2530" s="951" t="s">
        <v>1936</v>
      </c>
      <c r="K2530" s="951" t="s">
        <v>15130</v>
      </c>
      <c r="L2530" s="951" t="s">
        <v>15131</v>
      </c>
      <c r="M2530" s="955" t="s">
        <v>6554</v>
      </c>
    </row>
    <row r="2531" spans="1:13" ht="15" customHeight="1">
      <c r="A2531" s="948" t="s">
        <v>15132</v>
      </c>
      <c r="B2531" s="949">
        <v>8435596623999</v>
      </c>
      <c r="C2531" s="950" t="s">
        <v>3482</v>
      </c>
      <c r="D2531" s="950"/>
      <c r="E2531" s="951" t="e">
        <v>#NAME?</v>
      </c>
      <c r="F2531" s="952" t="s">
        <v>15133</v>
      </c>
      <c r="G2531" s="953" t="s">
        <v>5712</v>
      </c>
      <c r="H2531" s="954">
        <v>37.451052878558841</v>
      </c>
      <c r="I2531" s="954">
        <f>Tabla1[[#This Row],[PVP (SIN IVA)]]-(Tabla1[[#This Row],[PVP (SIN IVA)]]*0.4)</f>
        <v>22.470631727135306</v>
      </c>
      <c r="J2531" s="951" t="s">
        <v>1938</v>
      </c>
      <c r="K2531" s="951" t="s">
        <v>15134</v>
      </c>
      <c r="L2531" s="951" t="e">
        <v>#NAME?</v>
      </c>
      <c r="M2531" s="955" t="s">
        <v>6554</v>
      </c>
    </row>
    <row r="2532" spans="1:13" ht="15" customHeight="1">
      <c r="A2532" s="948" t="s">
        <v>15135</v>
      </c>
      <c r="B2532" s="949">
        <v>8435596624026</v>
      </c>
      <c r="C2532" s="950" t="s">
        <v>3476</v>
      </c>
      <c r="D2532" s="950"/>
      <c r="E2532" s="951" t="e">
        <v>#NAME?</v>
      </c>
      <c r="F2532" s="952" t="s">
        <v>15136</v>
      </c>
      <c r="G2532" s="953" t="s">
        <v>5712</v>
      </c>
      <c r="H2532" s="954">
        <v>1.0477500000000002</v>
      </c>
      <c r="I2532" s="954">
        <f>Tabla1[[#This Row],[PVP (SIN IVA)]]-(Tabla1[[#This Row],[PVP (SIN IVA)]]*0.4)</f>
        <v>0.62865000000000015</v>
      </c>
      <c r="J2532" s="951" t="s">
        <v>1938</v>
      </c>
      <c r="K2532" s="951" t="s">
        <v>15137</v>
      </c>
      <c r="L2532" s="951" t="e">
        <v>#NAME?</v>
      </c>
      <c r="M2532" s="955" t="s">
        <v>6554</v>
      </c>
    </row>
    <row r="2533" spans="1:13" ht="15" customHeight="1">
      <c r="A2533" s="963" t="s">
        <v>15138</v>
      </c>
      <c r="B2533" s="970" t="s">
        <v>15139</v>
      </c>
      <c r="C2533" s="959"/>
      <c r="D2533" s="950"/>
      <c r="E2533" s="991" t="s">
        <v>15140</v>
      </c>
      <c r="F2533" s="952" t="s">
        <v>15141</v>
      </c>
      <c r="G2533" s="953" t="s">
        <v>5712</v>
      </c>
      <c r="H2533" s="954">
        <v>23.082249999999998</v>
      </c>
      <c r="I2533" s="954">
        <f>Tabla1[[#This Row],[PVP (SIN IVA)]]-(Tabla1[[#This Row],[PVP (SIN IVA)]]*0.4)</f>
        <v>13.849349999999999</v>
      </c>
      <c r="J2533" s="951" t="s">
        <v>7211</v>
      </c>
      <c r="K2533" s="951" t="str">
        <f>_xlfn.CONCAT(A2533,F2533,J2533,)</f>
        <v>5601016-R10Soporte Puerto de CargaLight</v>
      </c>
      <c r="L2533" s="951"/>
      <c r="M2533" s="955"/>
    </row>
    <row r="2534" spans="1:13" ht="15" customHeight="1">
      <c r="A2534" s="961" t="s">
        <v>15142</v>
      </c>
      <c r="B2534" s="949"/>
      <c r="C2534" s="953"/>
      <c r="D2534" s="962"/>
      <c r="E2534" s="951"/>
      <c r="F2534" s="952" t="s">
        <v>15143</v>
      </c>
      <c r="G2534" s="953" t="s">
        <v>5712</v>
      </c>
      <c r="H2534" s="954">
        <v>19.84375</v>
      </c>
      <c r="I2534" s="954">
        <f>Tabla1[[#This Row],[PVP (SIN IVA)]]-(Tabla1[[#This Row],[PVP (SIN IVA)]]*0.4)</f>
        <v>11.90625</v>
      </c>
      <c r="J2534" s="951" t="s">
        <v>6666</v>
      </c>
      <c r="K2534" s="951" t="str">
        <f>CONCATENATE(Precios!$A1902,Precios!$F1902,Precios!$J1902)</f>
        <v>5010936-Q0001-DYPanel exterior de la cubierta de la rueda trasera derechaT2</v>
      </c>
      <c r="L2534" s="951"/>
      <c r="M2534" s="955" t="s">
        <v>6554</v>
      </c>
    </row>
    <row r="2535" spans="1:13" ht="15" customHeight="1">
      <c r="A2535" s="961" t="s">
        <v>15144</v>
      </c>
      <c r="B2535" s="949"/>
      <c r="C2535" s="953"/>
      <c r="D2535" s="962"/>
      <c r="E2535" s="951"/>
      <c r="F2535" s="952" t="s">
        <v>15145</v>
      </c>
      <c r="G2535" s="953" t="s">
        <v>5712</v>
      </c>
      <c r="H2535" s="954">
        <v>49.752250000000004</v>
      </c>
      <c r="I2535" s="954">
        <f>Tabla1[[#This Row],[PVP (SIN IVA)]]-(Tabla1[[#This Row],[PVP (SIN IVA)]]*0.4)</f>
        <v>29.85135</v>
      </c>
      <c r="J2535" s="951" t="s">
        <v>6666</v>
      </c>
      <c r="K2535" s="951" t="str">
        <f>CONCATENATE(Precios!$A2030,Precios!$F2030,Precios!$J2030)</f>
        <v>3506052-Q0001Perno de la línea de frenoT1/T2</v>
      </c>
      <c r="L2535" s="951"/>
      <c r="M2535" s="955" t="s">
        <v>6554</v>
      </c>
    </row>
    <row r="2536" spans="1:13" ht="15" customHeight="1">
      <c r="A2536" s="948" t="s">
        <v>4768</v>
      </c>
      <c r="B2536" s="949">
        <v>8435596611538</v>
      </c>
      <c r="C2536" s="950"/>
      <c r="D2536" s="950"/>
      <c r="E2536" s="951" t="s">
        <v>15146</v>
      </c>
      <c r="F2536" s="952" t="s">
        <v>5627</v>
      </c>
      <c r="G2536" s="953" t="s">
        <v>5712</v>
      </c>
      <c r="H2536" s="954">
        <v>72.281353468500001</v>
      </c>
      <c r="I2536" s="954">
        <f>Tabla1[[#This Row],[PVP (SIN IVA)]]-(Tabla1[[#This Row],[PVP (SIN IVA)]]*0.4)</f>
        <v>43.368812081100003</v>
      </c>
      <c r="J2536" s="951" t="s">
        <v>1936</v>
      </c>
      <c r="K2536" s="951" t="s">
        <v>15147</v>
      </c>
      <c r="L2536" s="951" t="s">
        <v>15148</v>
      </c>
      <c r="M2536" s="955" t="s">
        <v>6554</v>
      </c>
    </row>
    <row r="2537" spans="1:13" ht="15" customHeight="1">
      <c r="A2537" s="961" t="s">
        <v>15149</v>
      </c>
      <c r="B2537" s="949"/>
      <c r="C2537" s="953"/>
      <c r="D2537" s="962"/>
      <c r="E2537" s="951"/>
      <c r="F2537" s="952" t="s">
        <v>15150</v>
      </c>
      <c r="G2537" s="953" t="s">
        <v>5712</v>
      </c>
      <c r="H2537" s="954">
        <v>751.23675000000003</v>
      </c>
      <c r="I2537" s="954">
        <f>Tabla1[[#This Row],[PVP (SIN IVA)]]-(Tabla1[[#This Row],[PVP (SIN IVA)]]*0.4)</f>
        <v>450.74205000000001</v>
      </c>
      <c r="J2537" s="951" t="s">
        <v>6666</v>
      </c>
      <c r="K2537" s="951" t="str">
        <f>CONCATENATE(Precios!$A2012,Precios!$F2012,Precios!$J2012)</f>
        <v>1001050104011380Perno de brida de cabeza hexagonalMouse</v>
      </c>
      <c r="L2537" s="951"/>
      <c r="M2537" s="955" t="s">
        <v>6554</v>
      </c>
    </row>
    <row r="2538" spans="1:13" ht="15" customHeight="1">
      <c r="A2538" s="948" t="s">
        <v>15151</v>
      </c>
      <c r="B2538" s="949">
        <v>8435596625429</v>
      </c>
      <c r="C2538" s="950"/>
      <c r="D2538" s="950"/>
      <c r="E2538" s="951" t="s">
        <v>3148</v>
      </c>
      <c r="F2538" s="952" t="s">
        <v>15152</v>
      </c>
      <c r="G2538" s="953" t="s">
        <v>5712</v>
      </c>
      <c r="H2538" s="954">
        <v>2.0078735197782818</v>
      </c>
      <c r="I2538" s="954">
        <f>Tabla1[[#This Row],[PVP (SIN IVA)]]-(Tabla1[[#This Row],[PVP (SIN IVA)]]*0.4)</f>
        <v>1.2047241118669691</v>
      </c>
      <c r="J2538" s="951" t="s">
        <v>1938</v>
      </c>
      <c r="K2538" s="951" t="s">
        <v>15153</v>
      </c>
      <c r="L2538" s="951" t="s">
        <v>15154</v>
      </c>
      <c r="M2538" s="955" t="s">
        <v>6554</v>
      </c>
    </row>
    <row r="2539" spans="1:13" ht="15" customHeight="1">
      <c r="A2539" s="948" t="s">
        <v>15155</v>
      </c>
      <c r="B2539" s="949">
        <v>8435596629090</v>
      </c>
      <c r="C2539" s="950"/>
      <c r="D2539" s="950"/>
      <c r="E2539" s="951" t="s">
        <v>3244</v>
      </c>
      <c r="F2539" s="952" t="s">
        <v>15156</v>
      </c>
      <c r="G2539" s="953" t="s">
        <v>5712</v>
      </c>
      <c r="H2539" s="954">
        <v>7.7915091962711003</v>
      </c>
      <c r="I2539" s="954">
        <f>Tabla1[[#This Row],[PVP (SIN IVA)]]-(Tabla1[[#This Row],[PVP (SIN IVA)]]*0.4)</f>
        <v>4.6749055177626602</v>
      </c>
      <c r="J2539" s="951" t="s">
        <v>1938</v>
      </c>
      <c r="K2539" s="951" t="s">
        <v>15157</v>
      </c>
      <c r="L2539" s="951" t="s">
        <v>15158</v>
      </c>
      <c r="M2539" s="955" t="s">
        <v>6554</v>
      </c>
    </row>
    <row r="2540" spans="1:13" ht="15" customHeight="1">
      <c r="A2540" s="961">
        <v>10493</v>
      </c>
      <c r="B2540" s="949"/>
      <c r="C2540" s="962"/>
      <c r="D2540" s="962"/>
      <c r="E2540" s="951"/>
      <c r="F2540" s="952" t="s">
        <v>15159</v>
      </c>
      <c r="G2540" s="953" t="s">
        <v>5712</v>
      </c>
      <c r="H2540" s="954">
        <v>14.001749999999999</v>
      </c>
      <c r="I2540" s="954">
        <f>Tabla1[[#This Row],[PVP (SIN IVA)]]-(Tabla1[[#This Row],[PVP (SIN IVA)]]*0.4)</f>
        <v>8.4010499999999997</v>
      </c>
      <c r="J2540" s="951" t="s">
        <v>6666</v>
      </c>
      <c r="K2540" s="951" t="str">
        <f>CONCATENATE(Precios!$A2063,Precios!$F2063,Precios!$J2063)</f>
        <v>1001050104010510Pernos hexagonalesMouse</v>
      </c>
      <c r="L2540" s="951"/>
      <c r="M2540" s="955" t="s">
        <v>6554</v>
      </c>
    </row>
    <row r="2541" spans="1:13" ht="15" customHeight="1">
      <c r="A2541" s="948" t="s">
        <v>4517</v>
      </c>
      <c r="B2541" s="949">
        <v>8435596626099</v>
      </c>
      <c r="C2541" s="950"/>
      <c r="D2541" s="950"/>
      <c r="E2541" s="951" t="s">
        <v>15160</v>
      </c>
      <c r="F2541" s="952" t="s">
        <v>15161</v>
      </c>
      <c r="G2541" s="953" t="s">
        <v>5712</v>
      </c>
      <c r="H2541" s="954">
        <v>7.6085635230000008</v>
      </c>
      <c r="I2541" s="954">
        <f>Tabla1[[#This Row],[PVP (SIN IVA)]]-(Tabla1[[#This Row],[PVP (SIN IVA)]]*0.4)</f>
        <v>4.5651381137999998</v>
      </c>
      <c r="J2541" s="951" t="s">
        <v>1936</v>
      </c>
      <c r="K2541" s="951" t="s">
        <v>15162</v>
      </c>
      <c r="L2541" s="951" t="s">
        <v>15163</v>
      </c>
      <c r="M2541" s="955" t="s">
        <v>6554</v>
      </c>
    </row>
    <row r="2542" spans="1:13" ht="15" customHeight="1">
      <c r="A2542" s="948" t="s">
        <v>4518</v>
      </c>
      <c r="B2542" s="949">
        <v>8435596626082</v>
      </c>
      <c r="C2542" s="950"/>
      <c r="D2542" s="950"/>
      <c r="E2542" s="951" t="s">
        <v>15164</v>
      </c>
      <c r="F2542" s="952" t="s">
        <v>15165</v>
      </c>
      <c r="G2542" s="953" t="s">
        <v>5712</v>
      </c>
      <c r="H2542" s="954">
        <v>7.6085635230000008</v>
      </c>
      <c r="I2542" s="954">
        <f>Tabla1[[#This Row],[PVP (SIN IVA)]]-(Tabla1[[#This Row],[PVP (SIN IVA)]]*0.4)</f>
        <v>4.5651381137999998</v>
      </c>
      <c r="J2542" s="951" t="s">
        <v>1936</v>
      </c>
      <c r="K2542" s="951" t="s">
        <v>15166</v>
      </c>
      <c r="L2542" s="951" t="s">
        <v>15167</v>
      </c>
      <c r="M2542" s="955" t="s">
        <v>6554</v>
      </c>
    </row>
    <row r="2543" spans="1:13" ht="15" customHeight="1">
      <c r="A2543" s="948" t="s">
        <v>5994</v>
      </c>
      <c r="B2543" s="949">
        <v>8435596628420</v>
      </c>
      <c r="C2543" s="950"/>
      <c r="D2543" s="950"/>
      <c r="E2543" s="951" t="s">
        <v>2782</v>
      </c>
      <c r="F2543" s="952" t="s">
        <v>4839</v>
      </c>
      <c r="G2543" s="953" t="s">
        <v>5712</v>
      </c>
      <c r="H2543" s="954">
        <v>130.35809804686926</v>
      </c>
      <c r="I2543" s="954">
        <f>Tabla1[[#This Row],[PVP (SIN IVA)]]-(Tabla1[[#This Row],[PVP (SIN IVA)]]*0.4)</f>
        <v>78.21485882812155</v>
      </c>
      <c r="J2543" s="951" t="s">
        <v>1935</v>
      </c>
      <c r="K2543" s="951" t="s">
        <v>15168</v>
      </c>
      <c r="L2543" s="951" t="s">
        <v>15169</v>
      </c>
      <c r="M2543" s="955" t="s">
        <v>6554</v>
      </c>
    </row>
    <row r="2544" spans="1:13" ht="15" customHeight="1">
      <c r="A2544" s="948" t="s">
        <v>15170</v>
      </c>
      <c r="B2544" s="949">
        <v>8435596628291</v>
      </c>
      <c r="C2544" s="950"/>
      <c r="D2544" s="950"/>
      <c r="E2544" s="951" t="s">
        <v>15171</v>
      </c>
      <c r="F2544" s="952" t="s">
        <v>4839</v>
      </c>
      <c r="G2544" s="953" t="s">
        <v>5712</v>
      </c>
      <c r="H2544" s="954">
        <v>130.35809804686926</v>
      </c>
      <c r="I2544" s="954">
        <f>Tabla1[[#This Row],[PVP (SIN IVA)]]-(Tabla1[[#This Row],[PVP (SIN IVA)]]*0.4)</f>
        <v>78.21485882812155</v>
      </c>
      <c r="J2544" s="951" t="s">
        <v>1935</v>
      </c>
      <c r="K2544" s="951" t="s">
        <v>15172</v>
      </c>
      <c r="L2544" s="951" t="s">
        <v>15173</v>
      </c>
      <c r="M2544" s="955" t="s">
        <v>6554</v>
      </c>
    </row>
    <row r="2545" spans="1:13" ht="15" customHeight="1">
      <c r="A2545" s="948" t="s">
        <v>15174</v>
      </c>
      <c r="B2545" s="949">
        <v>8435596603694</v>
      </c>
      <c r="C2545" s="950"/>
      <c r="D2545" s="950"/>
      <c r="E2545" s="951" t="s">
        <v>2782</v>
      </c>
      <c r="F2545" s="952" t="s">
        <v>4839</v>
      </c>
      <c r="G2545" s="953" t="s">
        <v>5712</v>
      </c>
      <c r="H2545" s="954">
        <v>120.26900000000001</v>
      </c>
      <c r="I2545" s="954">
        <f>Tabla1[[#This Row],[PVP (SIN IVA)]]-(Tabla1[[#This Row],[PVP (SIN IVA)]]*0.4)</f>
        <v>72.1614</v>
      </c>
      <c r="J2545" s="951" t="s">
        <v>6702</v>
      </c>
      <c r="K2545" s="951" t="s">
        <v>15175</v>
      </c>
      <c r="L2545" s="951" t="s">
        <v>15176</v>
      </c>
      <c r="M2545" s="955" t="s">
        <v>6554</v>
      </c>
    </row>
    <row r="2546" spans="1:13" ht="15" customHeight="1">
      <c r="A2546" s="948" t="s">
        <v>3988</v>
      </c>
      <c r="B2546" s="949">
        <v>8435596628475</v>
      </c>
      <c r="C2546" s="950"/>
      <c r="D2546" s="950"/>
      <c r="E2546" s="951" t="s">
        <v>15177</v>
      </c>
      <c r="F2546" s="952" t="s">
        <v>15178</v>
      </c>
      <c r="G2546" s="953" t="s">
        <v>5712</v>
      </c>
      <c r="H2546" s="954">
        <v>120.26900000000001</v>
      </c>
      <c r="I2546" s="954">
        <f>Tabla1[[#This Row],[PVP (SIN IVA)]]-(Tabla1[[#This Row],[PVP (SIN IVA)]]*0.4)</f>
        <v>72.1614</v>
      </c>
      <c r="J2546" s="951" t="s">
        <v>6702</v>
      </c>
      <c r="K2546" s="951" t="s">
        <v>15179</v>
      </c>
      <c r="L2546" s="951" t="s">
        <v>15180</v>
      </c>
      <c r="M2546" s="955" t="s">
        <v>6554</v>
      </c>
    </row>
    <row r="2547" spans="1:13" ht="15" customHeight="1">
      <c r="A2547" s="948" t="s">
        <v>2783</v>
      </c>
      <c r="B2547" s="949">
        <v>8435596607845</v>
      </c>
      <c r="C2547" s="950"/>
      <c r="D2547" s="950"/>
      <c r="E2547" s="951" t="s">
        <v>15181</v>
      </c>
      <c r="F2547" s="952" t="s">
        <v>15182</v>
      </c>
      <c r="G2547" s="953" t="s">
        <v>5712</v>
      </c>
      <c r="H2547" s="954">
        <v>120.25993552211173</v>
      </c>
      <c r="I2547" s="954">
        <f>Tabla1[[#This Row],[PVP (SIN IVA)]]-(Tabla1[[#This Row],[PVP (SIN IVA)]]*0.4)</f>
        <v>72.155961313267028</v>
      </c>
      <c r="J2547" s="951" t="s">
        <v>6560</v>
      </c>
      <c r="K2547" s="951" t="s">
        <v>15183</v>
      </c>
      <c r="L2547" s="951" t="s">
        <v>15184</v>
      </c>
      <c r="M2547" s="955" t="s">
        <v>6554</v>
      </c>
    </row>
    <row r="2548" spans="1:13" ht="15" customHeight="1">
      <c r="A2548" s="948" t="s">
        <v>15185</v>
      </c>
      <c r="B2548" s="949">
        <v>8435596629267</v>
      </c>
      <c r="C2548" s="950"/>
      <c r="D2548" s="950"/>
      <c r="E2548" s="951" t="s">
        <v>15186</v>
      </c>
      <c r="F2548" s="952" t="s">
        <v>15187</v>
      </c>
      <c r="G2548" s="953" t="s">
        <v>5712</v>
      </c>
      <c r="H2548" s="954">
        <v>126.42849999999999</v>
      </c>
      <c r="I2548" s="954">
        <f>Tabla1[[#This Row],[PVP (SIN IVA)]]-(Tabla1[[#This Row],[PVP (SIN IVA)]]*0.4)</f>
        <v>75.857099999999988</v>
      </c>
      <c r="J2548" s="951" t="s">
        <v>6560</v>
      </c>
      <c r="K2548" s="951" t="s">
        <v>15183</v>
      </c>
      <c r="L2548" s="951" t="s">
        <v>15184</v>
      </c>
      <c r="M2548" s="955" t="s">
        <v>6554</v>
      </c>
    </row>
    <row r="2549" spans="1:13" ht="15" customHeight="1">
      <c r="A2549" s="948" t="s">
        <v>15188</v>
      </c>
      <c r="B2549" s="949">
        <v>8435596608583</v>
      </c>
      <c r="C2549" s="950"/>
      <c r="D2549" s="950"/>
      <c r="E2549" s="951" t="s">
        <v>15189</v>
      </c>
      <c r="F2549" s="952" t="s">
        <v>15190</v>
      </c>
      <c r="G2549" s="953" t="s">
        <v>5712</v>
      </c>
      <c r="H2549" s="954">
        <v>313.18200000000002</v>
      </c>
      <c r="I2549" s="954">
        <f>Tabla1[[#This Row],[PVP (SIN IVA)]]-(Tabla1[[#This Row],[PVP (SIN IVA)]]*0.4)</f>
        <v>187.9092</v>
      </c>
      <c r="J2549" s="951" t="s">
        <v>6702</v>
      </c>
      <c r="K2549" s="951" t="s">
        <v>15191</v>
      </c>
      <c r="L2549" s="951" t="s">
        <v>15192</v>
      </c>
      <c r="M2549" s="955" t="s">
        <v>6554</v>
      </c>
    </row>
    <row r="2550" spans="1:13" ht="15" customHeight="1">
      <c r="A2550" s="957" t="s">
        <v>15193</v>
      </c>
      <c r="B2550" s="958" t="s">
        <v>15194</v>
      </c>
      <c r="C2550" s="959"/>
      <c r="D2550" s="959"/>
      <c r="E2550" s="951" t="s">
        <v>15195</v>
      </c>
      <c r="F2550" s="952" t="s">
        <v>15196</v>
      </c>
      <c r="G2550" s="953" t="s">
        <v>5712</v>
      </c>
      <c r="H2550" s="954">
        <v>99.53625000000001</v>
      </c>
      <c r="I2550" s="954">
        <f>Tabla1[[#This Row],[PVP (SIN IVA)]]-(Tabla1[[#This Row],[PVP (SIN IVA)]]*0.4)</f>
        <v>59.72175</v>
      </c>
      <c r="J2550" s="951" t="s">
        <v>6602</v>
      </c>
      <c r="K2550" s="951" t="str">
        <f>_xlfn.CONCAT(A2550,F2550,J2550,)</f>
        <v>5101100GC-Q0001-DYSubconjunto del piso delanteroT2</v>
      </c>
      <c r="L2550" s="951"/>
      <c r="M2550" s="955" t="s">
        <v>6554</v>
      </c>
    </row>
    <row r="2551" spans="1:13" ht="15" customHeight="1">
      <c r="A2551" s="948">
        <v>40.96</v>
      </c>
      <c r="B2551" s="949">
        <v>8435596603670</v>
      </c>
      <c r="C2551" s="950"/>
      <c r="D2551" s="950"/>
      <c r="E2551" s="951" t="s">
        <v>2788</v>
      </c>
      <c r="F2551" s="952" t="s">
        <v>3986</v>
      </c>
      <c r="G2551" s="953" t="s">
        <v>5712</v>
      </c>
      <c r="H2551" s="954">
        <v>40.95750000000001</v>
      </c>
      <c r="I2551" s="954">
        <f>Tabla1[[#This Row],[PVP (SIN IVA)]]-(Tabla1[[#This Row],[PVP (SIN IVA)]]*0.4)</f>
        <v>24.574500000000004</v>
      </c>
      <c r="J2551" s="951" t="s">
        <v>7644</v>
      </c>
      <c r="K2551" s="951" t="s">
        <v>15197</v>
      </c>
      <c r="L2551" s="951" t="s">
        <v>15198</v>
      </c>
      <c r="M2551" s="955" t="s">
        <v>6554</v>
      </c>
    </row>
    <row r="2552" spans="1:13" ht="15" customHeight="1">
      <c r="A2552" s="961" t="s">
        <v>15199</v>
      </c>
      <c r="B2552" s="949"/>
      <c r="C2552" s="953"/>
      <c r="D2552" s="962"/>
      <c r="E2552" s="951"/>
      <c r="F2552" s="952" t="s">
        <v>15200</v>
      </c>
      <c r="G2552" s="953" t="s">
        <v>5712</v>
      </c>
      <c r="H2552" s="954">
        <v>508.57150000000001</v>
      </c>
      <c r="I2552" s="954">
        <f>Tabla1[[#This Row],[PVP (SIN IVA)]]-(Tabla1[[#This Row],[PVP (SIN IVA)]]*0.4)</f>
        <v>305.1429</v>
      </c>
      <c r="J2552" s="951" t="s">
        <v>6666</v>
      </c>
      <c r="K2552" s="951" t="str">
        <f>CONCATENATE(Precios!$A2031,Precios!$F2031,Precios!$J2031)</f>
        <v>Q146B0822Perno de montaje de la pinza de freno 2022 (64 mm)LIGHT2021</v>
      </c>
      <c r="L2552" s="951"/>
      <c r="M2552" s="955" t="s">
        <v>6554</v>
      </c>
    </row>
    <row r="2553" spans="1:13" ht="15" customHeight="1">
      <c r="A2553" s="948" t="s">
        <v>4494</v>
      </c>
      <c r="B2553" s="949">
        <v>8435596610562</v>
      </c>
      <c r="C2553" s="950"/>
      <c r="D2553" s="950"/>
      <c r="E2553" s="951" t="s">
        <v>15201</v>
      </c>
      <c r="F2553" s="952" t="s">
        <v>15202</v>
      </c>
      <c r="G2553" s="953" t="s">
        <v>5712</v>
      </c>
      <c r="H2553" s="954">
        <v>152.17127046000002</v>
      </c>
      <c r="I2553" s="954">
        <f>Tabla1[[#This Row],[PVP (SIN IVA)]]-(Tabla1[[#This Row],[PVP (SIN IVA)]]*0.4)</f>
        <v>91.30276227600001</v>
      </c>
      <c r="J2553" s="951" t="s">
        <v>1936</v>
      </c>
      <c r="K2553" s="951" t="s">
        <v>15203</v>
      </c>
      <c r="L2553" s="951" t="s">
        <v>15204</v>
      </c>
      <c r="M2553" s="955" t="s">
        <v>6554</v>
      </c>
    </row>
    <row r="2554" spans="1:13" ht="15" customHeight="1">
      <c r="A2554" s="948" t="s">
        <v>4166</v>
      </c>
      <c r="B2554" s="949">
        <v>8435596605049</v>
      </c>
      <c r="C2554" s="950"/>
      <c r="D2554" s="950"/>
      <c r="E2554" s="951" t="s">
        <v>4167</v>
      </c>
      <c r="F2554" s="952" t="s">
        <v>4168</v>
      </c>
      <c r="G2554" s="953" t="s">
        <v>5712</v>
      </c>
      <c r="H2554" s="954">
        <v>504.16171084178376</v>
      </c>
      <c r="I2554" s="954">
        <f>Tabla1[[#This Row],[PVP (SIN IVA)]]-(Tabla1[[#This Row],[PVP (SIN IVA)]]*0.4)</f>
        <v>302.49702650507027</v>
      </c>
      <c r="J2554" s="951" t="s">
        <v>6702</v>
      </c>
      <c r="K2554" s="951" t="s">
        <v>15205</v>
      </c>
      <c r="L2554" s="951" t="s">
        <v>15206</v>
      </c>
      <c r="M2554" s="955" t="s">
        <v>6554</v>
      </c>
    </row>
    <row r="2555" spans="1:13" ht="15" customHeight="1">
      <c r="A2555" s="948" t="s">
        <v>2150</v>
      </c>
      <c r="B2555" s="949">
        <v>8435596606718</v>
      </c>
      <c r="C2555" s="950"/>
      <c r="D2555" s="950"/>
      <c r="E2555" s="951" t="s">
        <v>2149</v>
      </c>
      <c r="F2555" s="952" t="s">
        <v>4382</v>
      </c>
      <c r="G2555" s="953" t="s">
        <v>5712</v>
      </c>
      <c r="H2555" s="954">
        <v>0.25245406311893703</v>
      </c>
      <c r="I2555" s="954">
        <f>Tabla1[[#This Row],[PVP (SIN IVA)]]-(Tabla1[[#This Row],[PVP (SIN IVA)]]*0.4)</f>
        <v>0.15147243787136222</v>
      </c>
      <c r="J2555" s="951" t="s">
        <v>6589</v>
      </c>
      <c r="K2555" s="951" t="s">
        <v>15207</v>
      </c>
      <c r="L2555" s="951" t="s">
        <v>15208</v>
      </c>
      <c r="M2555" s="955" t="s">
        <v>6554</v>
      </c>
    </row>
    <row r="2556" spans="1:13" ht="15" customHeight="1">
      <c r="A2556" s="948" t="s">
        <v>4248</v>
      </c>
      <c r="B2556" s="949">
        <v>8435596605568</v>
      </c>
      <c r="C2556" s="950"/>
      <c r="D2556" s="950"/>
      <c r="E2556" s="951" t="s">
        <v>4249</v>
      </c>
      <c r="F2556" s="952" t="s">
        <v>4250</v>
      </c>
      <c r="G2556" s="953" t="s">
        <v>5712</v>
      </c>
      <c r="H2556" s="954">
        <v>0.46234559045605661</v>
      </c>
      <c r="I2556" s="954">
        <f>Tabla1[[#This Row],[PVP (SIN IVA)]]-(Tabla1[[#This Row],[PVP (SIN IVA)]]*0.4)</f>
        <v>0.27740735427363394</v>
      </c>
      <c r="J2556" s="951" t="s">
        <v>6702</v>
      </c>
      <c r="K2556" s="951" t="s">
        <v>15209</v>
      </c>
      <c r="L2556" s="951" t="s">
        <v>15210</v>
      </c>
      <c r="M2556" s="955" t="s">
        <v>6554</v>
      </c>
    </row>
    <row r="2557" spans="1:13" ht="15" customHeight="1">
      <c r="A2557" s="948" t="s">
        <v>2483</v>
      </c>
      <c r="B2557" s="949">
        <v>8435596608217</v>
      </c>
      <c r="C2557" s="950"/>
      <c r="D2557" s="950"/>
      <c r="E2557" s="951" t="s">
        <v>4824</v>
      </c>
      <c r="F2557" s="952" t="s">
        <v>15211</v>
      </c>
      <c r="G2557" s="953" t="s">
        <v>5712</v>
      </c>
      <c r="H2557" s="954">
        <v>0.44179461045814039</v>
      </c>
      <c r="I2557" s="954">
        <f>Tabla1[[#This Row],[PVP (SIN IVA)]]-(Tabla1[[#This Row],[PVP (SIN IVA)]]*0.4)</f>
        <v>0.26507676627488419</v>
      </c>
      <c r="J2557" s="951" t="s">
        <v>6560</v>
      </c>
      <c r="K2557" s="951" t="s">
        <v>15212</v>
      </c>
      <c r="L2557" s="951" t="s">
        <v>15213</v>
      </c>
      <c r="M2557" s="955" t="s">
        <v>6554</v>
      </c>
    </row>
    <row r="2558" spans="1:13" ht="15" customHeight="1">
      <c r="A2558" s="961" t="s">
        <v>15214</v>
      </c>
      <c r="B2558" s="949"/>
      <c r="C2558" s="953"/>
      <c r="D2558" s="962"/>
      <c r="E2558" s="951"/>
      <c r="F2558" s="952" t="s">
        <v>15215</v>
      </c>
      <c r="G2558" s="953" t="s">
        <v>5712</v>
      </c>
      <c r="H2558" s="954">
        <v>22.066250000000004</v>
      </c>
      <c r="I2558" s="954">
        <f>Tabla1[[#This Row],[PVP (SIN IVA)]]-(Tabla1[[#This Row],[PVP (SIN IVA)]]*0.4)</f>
        <v>13.239750000000003</v>
      </c>
      <c r="J2558" s="951" t="s">
        <v>6666</v>
      </c>
      <c r="K2558" s="951" t="str">
        <f>CONCATENATE(Precios!$A1890,Precios!$F1890,Precios!$J1890)</f>
        <v>5402111-Q0001Panel decorativo central en el lado izquierdo de la cabinaT1</v>
      </c>
      <c r="L2558" s="951"/>
      <c r="M2558" s="955" t="s">
        <v>6554</v>
      </c>
    </row>
    <row r="2559" spans="1:13" ht="15" customHeight="1">
      <c r="A2559" s="961">
        <v>10499</v>
      </c>
      <c r="B2559" s="949"/>
      <c r="C2559" s="962"/>
      <c r="D2559" s="962"/>
      <c r="E2559" s="951"/>
      <c r="F2559" s="952" t="s">
        <v>15216</v>
      </c>
      <c r="G2559" s="953" t="s">
        <v>5712</v>
      </c>
      <c r="H2559" s="954">
        <v>168.02099999999999</v>
      </c>
      <c r="I2559" s="954">
        <f>Tabla1[[#This Row],[PVP (SIN IVA)]]-(Tabla1[[#This Row],[PVP (SIN IVA)]]*0.4)</f>
        <v>100.81259999999999</v>
      </c>
      <c r="J2559" s="951" t="s">
        <v>6666</v>
      </c>
      <c r="K2559" s="951" t="str">
        <f>CONCATENATE(Precios!$A2057,Precios!$F2057,Precios!$J2057)</f>
        <v>1001050104010680Pernos de brida hexagonalMouse</v>
      </c>
      <c r="L2559" s="951"/>
      <c r="M2559" s="955" t="s">
        <v>6554</v>
      </c>
    </row>
    <row r="2560" spans="1:13" ht="15" customHeight="1">
      <c r="A2560" s="961">
        <v>10504</v>
      </c>
      <c r="B2560" s="949"/>
      <c r="C2560" s="962"/>
      <c r="D2560" s="962"/>
      <c r="E2560" s="951"/>
      <c r="F2560" s="952" t="s">
        <v>15217</v>
      </c>
      <c r="G2560" s="953" t="s">
        <v>5712</v>
      </c>
      <c r="H2560" s="954">
        <v>21.018500000000003</v>
      </c>
      <c r="I2560" s="954">
        <f>Tabla1[[#This Row],[PVP (SIN IVA)]]-(Tabla1[[#This Row],[PVP (SIN IVA)]]*0.4)</f>
        <v>12.611100000000002</v>
      </c>
      <c r="J2560" s="951" t="s">
        <v>6666</v>
      </c>
      <c r="K2560" s="951" t="str">
        <f>CONCATENATE(Precios!$A2052,Precios!$F2052,Precios!$J2052)</f>
        <v>1001050104010100Pernos de brida hexagonalMouse</v>
      </c>
      <c r="L2560" s="951"/>
      <c r="M2560" s="955" t="s">
        <v>6554</v>
      </c>
    </row>
    <row r="2561" spans="1:13" ht="15" customHeight="1">
      <c r="A2561" s="957" t="s">
        <v>15218</v>
      </c>
      <c r="B2561" s="958" t="s">
        <v>15219</v>
      </c>
      <c r="C2561" s="959"/>
      <c r="D2561" s="959"/>
      <c r="E2561" s="951" t="s">
        <v>15220</v>
      </c>
      <c r="F2561" s="952" t="s">
        <v>15221</v>
      </c>
      <c r="G2561" s="953" t="s">
        <v>5712</v>
      </c>
      <c r="H2561" s="954">
        <v>2.0955000000000004</v>
      </c>
      <c r="I2561" s="954">
        <f>Tabla1[[#This Row],[PVP (SIN IVA)]]-(Tabla1[[#This Row],[PVP (SIN IVA)]]*0.4)</f>
        <v>1.2573000000000003</v>
      </c>
      <c r="J2561" s="951" t="s">
        <v>6602</v>
      </c>
      <c r="K2561" s="951" t="str">
        <f>_xlfn.CONCAT(A2561,F2561,J2561,)</f>
        <v>2801477-Q0001-DYTabique delantero de la sección trasera de la viga longitudinal izquierdaT2</v>
      </c>
      <c r="L2561" s="951"/>
      <c r="M2561" s="955" t="s">
        <v>6554</v>
      </c>
    </row>
    <row r="2562" spans="1:13">
      <c r="A2562" s="957" t="s">
        <v>15222</v>
      </c>
      <c r="B2562" s="958" t="s">
        <v>15223</v>
      </c>
      <c r="C2562" s="959"/>
      <c r="D2562" s="959"/>
      <c r="E2562" s="951" t="s">
        <v>15224</v>
      </c>
      <c r="F2562" s="952" t="s">
        <v>15225</v>
      </c>
      <c r="G2562" s="953" t="s">
        <v>5712</v>
      </c>
      <c r="H2562" s="954">
        <v>325.18349999999998</v>
      </c>
      <c r="I2562" s="954">
        <f>Tabla1[[#This Row],[PVP (SIN IVA)]]-(Tabla1[[#This Row],[PVP (SIN IVA)]]*0.4)</f>
        <v>195.11009999999999</v>
      </c>
      <c r="J2562" s="960" t="s">
        <v>6567</v>
      </c>
      <c r="K2562" s="951" t="str">
        <f>_xlfn.CONCAT(A2562,F2562,J2562,)</f>
        <v>5306100S2-Q0001Tablero (con airbag)T1/T2</v>
      </c>
      <c r="L2562" s="951"/>
      <c r="M2562" s="955" t="s">
        <v>6554</v>
      </c>
    </row>
    <row r="2563" spans="1:13">
      <c r="A2563" s="948" t="s">
        <v>15226</v>
      </c>
      <c r="B2563" s="949">
        <v>8435596609399</v>
      </c>
      <c r="C2563" s="950"/>
      <c r="D2563" s="950"/>
      <c r="E2563" s="951" t="s">
        <v>15227</v>
      </c>
      <c r="F2563" s="952" t="s">
        <v>15228</v>
      </c>
      <c r="G2563" s="953" t="s">
        <v>5712</v>
      </c>
      <c r="H2563" s="954">
        <v>406.37460000000004</v>
      </c>
      <c r="I2563" s="954">
        <f>Tabla1[[#This Row],[PVP (SIN IVA)]]-(Tabla1[[#This Row],[PVP (SIN IVA)]]*0.4)</f>
        <v>243.82476000000003</v>
      </c>
      <c r="J2563" s="951" t="s">
        <v>1936</v>
      </c>
      <c r="K2563" s="951" t="s">
        <v>15229</v>
      </c>
      <c r="L2563" s="951" t="s">
        <v>15230</v>
      </c>
      <c r="M2563" s="955" t="s">
        <v>6554</v>
      </c>
    </row>
    <row r="2564" spans="1:13">
      <c r="A2564" s="948" t="s">
        <v>15231</v>
      </c>
      <c r="B2564" s="949">
        <v>8435596609351</v>
      </c>
      <c r="C2564" s="950"/>
      <c r="D2564" s="950"/>
      <c r="E2564" s="951" t="s">
        <v>15232</v>
      </c>
      <c r="F2564" s="952" t="s">
        <v>15233</v>
      </c>
      <c r="G2564" s="953" t="s">
        <v>5712</v>
      </c>
      <c r="H2564" s="954">
        <v>346.95049664879997</v>
      </c>
      <c r="I2564" s="954">
        <f>Tabla1[[#This Row],[PVP (SIN IVA)]]-(Tabla1[[#This Row],[PVP (SIN IVA)]]*0.4)</f>
        <v>208.17029798927999</v>
      </c>
      <c r="J2564" s="951" t="s">
        <v>1936</v>
      </c>
      <c r="K2564" s="951" t="s">
        <v>15234</v>
      </c>
      <c r="L2564" s="951" t="s">
        <v>15235</v>
      </c>
      <c r="M2564" s="955" t="s">
        <v>6554</v>
      </c>
    </row>
    <row r="2565" spans="1:13">
      <c r="A2565" s="948" t="s">
        <v>3560</v>
      </c>
      <c r="B2565" s="949">
        <v>8435596623555</v>
      </c>
      <c r="C2565" s="950" t="s">
        <v>3560</v>
      </c>
      <c r="D2565" s="950"/>
      <c r="E2565" s="951" t="e">
        <v>#NAME?</v>
      </c>
      <c r="F2565" s="952" t="s">
        <v>15236</v>
      </c>
      <c r="G2565" s="953" t="s">
        <v>5712</v>
      </c>
      <c r="H2565" s="954">
        <v>13.121367857142861</v>
      </c>
      <c r="I2565" s="954">
        <f>Tabla1[[#This Row],[PVP (SIN IVA)]]-(Tabla1[[#This Row],[PVP (SIN IVA)]]*0.4)</f>
        <v>7.8728207142857158</v>
      </c>
      <c r="J2565" s="951" t="s">
        <v>1938</v>
      </c>
      <c r="K2565" s="951" t="s">
        <v>15237</v>
      </c>
      <c r="L2565" s="951" t="e">
        <v>#NAME?</v>
      </c>
      <c r="M2565" s="955" t="s">
        <v>6554</v>
      </c>
    </row>
    <row r="2566" spans="1:13">
      <c r="A2566" s="948" t="s">
        <v>15238</v>
      </c>
      <c r="B2566" s="949">
        <v>8435596608576</v>
      </c>
      <c r="C2566" s="950"/>
      <c r="D2566" s="950"/>
      <c r="E2566" s="951" t="s">
        <v>15239</v>
      </c>
      <c r="F2566" s="952" t="s">
        <v>15240</v>
      </c>
      <c r="G2566" s="953" t="s">
        <v>5712</v>
      </c>
      <c r="H2566" s="954">
        <v>47.946239806705037</v>
      </c>
      <c r="I2566" s="954">
        <f>Tabla1[[#This Row],[PVP (SIN IVA)]]-(Tabla1[[#This Row],[PVP (SIN IVA)]]*0.4)</f>
        <v>28.767743884023023</v>
      </c>
      <c r="J2566" s="951" t="s">
        <v>6560</v>
      </c>
      <c r="K2566" s="951" t="s">
        <v>15241</v>
      </c>
      <c r="L2566" s="951" t="s">
        <v>15242</v>
      </c>
      <c r="M2566" s="955" t="s">
        <v>6554</v>
      </c>
    </row>
    <row r="2567" spans="1:13">
      <c r="A2567" s="957" t="s">
        <v>15243</v>
      </c>
      <c r="B2567" s="958" t="s">
        <v>15244</v>
      </c>
      <c r="C2567" s="959"/>
      <c r="D2567" s="959"/>
      <c r="E2567" s="951" t="s">
        <v>15245</v>
      </c>
      <c r="F2567" s="952" t="s">
        <v>15246</v>
      </c>
      <c r="G2567" s="953" t="s">
        <v>5713</v>
      </c>
      <c r="H2567" s="954">
        <v>44.957999999999998</v>
      </c>
      <c r="I2567" s="954">
        <f>Tabla1[[#This Row],[PVP (SIN IVA)]]-(Tabla1[[#This Row],[PVP (SIN IVA)]]*0.4)</f>
        <v>26.974799999999998</v>
      </c>
      <c r="J2567" s="960" t="s">
        <v>6567</v>
      </c>
      <c r="K2567" s="951" t="str">
        <f>_xlfn.CONCAT(A2567,F2567,J2567,)</f>
        <v>2400017-Q0001Tambor del frenoT1/T2</v>
      </c>
      <c r="L2567" s="951"/>
      <c r="M2567" s="955" t="s">
        <v>6554</v>
      </c>
    </row>
    <row r="2568" spans="1:13">
      <c r="A2568" s="957" t="s">
        <v>15247</v>
      </c>
      <c r="B2568" s="958" t="s">
        <v>15248</v>
      </c>
      <c r="C2568" s="959"/>
      <c r="D2568" s="959"/>
      <c r="E2568" s="951" t="s">
        <v>15249</v>
      </c>
      <c r="F2568" s="952" t="s">
        <v>15250</v>
      </c>
      <c r="G2568" s="953" t="s">
        <v>5712</v>
      </c>
      <c r="H2568" s="954">
        <v>8.1915000000000013</v>
      </c>
      <c r="I2568" s="954">
        <f>Tabla1[[#This Row],[PVP (SIN IVA)]]-(Tabla1[[#This Row],[PVP (SIN IVA)]]*0.4)</f>
        <v>4.9149000000000012</v>
      </c>
      <c r="J2568" s="960" t="s">
        <v>6567</v>
      </c>
      <c r="K2568" s="951" t="str">
        <f>_xlfn.CONCAT(A2568,F2568,J2568,)</f>
        <v>1307102-Q0001Tanque de expansiónT1/T2</v>
      </c>
      <c r="L2568" s="951"/>
      <c r="M2568" s="955" t="s">
        <v>6554</v>
      </c>
    </row>
    <row r="2569" spans="1:13">
      <c r="A2569" s="957" t="s">
        <v>15251</v>
      </c>
      <c r="B2569" s="958" t="s">
        <v>15252</v>
      </c>
      <c r="C2569" s="959"/>
      <c r="D2569" s="959"/>
      <c r="E2569" s="951" t="s">
        <v>15253</v>
      </c>
      <c r="F2569" s="952" t="s">
        <v>15254</v>
      </c>
      <c r="G2569" s="953" t="s">
        <v>5712</v>
      </c>
      <c r="H2569" s="954">
        <v>14.001749999999999</v>
      </c>
      <c r="I2569" s="954">
        <f>Tabla1[[#This Row],[PVP (SIN IVA)]]-(Tabla1[[#This Row],[PVP (SIN IVA)]]*0.4)</f>
        <v>8.4010499999999997</v>
      </c>
      <c r="J2569" s="960" t="s">
        <v>6567</v>
      </c>
      <c r="K2569" s="951" t="str">
        <f>_xlfn.CONCAT(A2569,F2569,J2569,)</f>
        <v>3747010-Q0001Tanque de lavado (con motor)T1/T2</v>
      </c>
      <c r="L2569" s="951"/>
      <c r="M2569" s="955" t="s">
        <v>6554</v>
      </c>
    </row>
    <row r="2570" spans="1:13">
      <c r="A2570" s="948" t="s">
        <v>2418</v>
      </c>
      <c r="B2570" s="949">
        <v>8435596605247</v>
      </c>
      <c r="C2570" s="950"/>
      <c r="D2570" s="950"/>
      <c r="E2570" s="951" t="s">
        <v>2417</v>
      </c>
      <c r="F2570" s="952" t="s">
        <v>15255</v>
      </c>
      <c r="G2570" s="953" t="s">
        <v>5712</v>
      </c>
      <c r="H2570" s="954">
        <v>56.445446610573853</v>
      </c>
      <c r="I2570" s="954">
        <f>Tabla1[[#This Row],[PVP (SIN IVA)]]-(Tabla1[[#This Row],[PVP (SIN IVA)]]*0.4)</f>
        <v>33.867267966344315</v>
      </c>
      <c r="J2570" s="951" t="s">
        <v>6589</v>
      </c>
      <c r="K2570" s="951" t="s">
        <v>15256</v>
      </c>
      <c r="L2570" s="951" t="s">
        <v>15257</v>
      </c>
      <c r="M2570" s="955" t="s">
        <v>6554</v>
      </c>
    </row>
    <row r="2571" spans="1:13">
      <c r="A2571" s="957" t="s">
        <v>15258</v>
      </c>
      <c r="B2571" s="958" t="s">
        <v>15259</v>
      </c>
      <c r="C2571" s="959"/>
      <c r="D2571" s="959"/>
      <c r="E2571" s="951" t="s">
        <v>15260</v>
      </c>
      <c r="F2571" s="952" t="s">
        <v>15261</v>
      </c>
      <c r="G2571" s="953" t="s">
        <v>5712</v>
      </c>
      <c r="H2571" s="954">
        <v>57.499250000000004</v>
      </c>
      <c r="I2571" s="954">
        <f>Tabla1[[#This Row],[PVP (SIN IVA)]]-(Tabla1[[#This Row],[PVP (SIN IVA)]]*0.4)</f>
        <v>34.499549999999999</v>
      </c>
      <c r="J2571" s="960" t="s">
        <v>6567</v>
      </c>
      <c r="K2571" s="951" t="str">
        <f>_xlfn.CONCAT(A2571,F2571,J2571,)</f>
        <v>3542011-Q0004Tanque de vacíoT1/T2</v>
      </c>
      <c r="L2571" s="951"/>
      <c r="M2571" s="955" t="s">
        <v>6554</v>
      </c>
    </row>
    <row r="2572" spans="1:13">
      <c r="A2572" s="948" t="s">
        <v>15262</v>
      </c>
      <c r="B2572" s="949">
        <v>8435596610586</v>
      </c>
      <c r="C2572" s="950"/>
      <c r="D2572" s="950"/>
      <c r="E2572" s="951" t="s">
        <v>15263</v>
      </c>
      <c r="F2572" s="952" t="s">
        <v>15264</v>
      </c>
      <c r="G2572" s="953" t="s">
        <v>5712</v>
      </c>
      <c r="H2572" s="954">
        <v>106.68</v>
      </c>
      <c r="I2572" s="954">
        <f>Tabla1[[#This Row],[PVP (SIN IVA)]]-(Tabla1[[#This Row],[PVP (SIN IVA)]]*0.4)</f>
        <v>64.00800000000001</v>
      </c>
      <c r="J2572" s="951" t="s">
        <v>1936</v>
      </c>
      <c r="K2572" s="951" t="s">
        <v>15265</v>
      </c>
      <c r="L2572" s="951" t="s">
        <v>15266</v>
      </c>
      <c r="M2572" s="955" t="s">
        <v>6554</v>
      </c>
    </row>
    <row r="2573" spans="1:13">
      <c r="A2573" s="948" t="s">
        <v>2253</v>
      </c>
      <c r="B2573" s="949">
        <v>8435596606213</v>
      </c>
      <c r="C2573" s="950"/>
      <c r="D2573" s="950"/>
      <c r="E2573" s="951" t="s">
        <v>2252</v>
      </c>
      <c r="F2573" s="952" t="s">
        <v>15267</v>
      </c>
      <c r="G2573" s="953" t="s">
        <v>5712</v>
      </c>
      <c r="H2573" s="954">
        <v>6.265450839224517</v>
      </c>
      <c r="I2573" s="954">
        <f>Tabla1[[#This Row],[PVP (SIN IVA)]]-(Tabla1[[#This Row],[PVP (SIN IVA)]]*0.4)</f>
        <v>3.7592705035347098</v>
      </c>
      <c r="J2573" s="951" t="s">
        <v>6589</v>
      </c>
      <c r="K2573" s="951" t="s">
        <v>15268</v>
      </c>
      <c r="L2573" s="951" t="s">
        <v>15269</v>
      </c>
      <c r="M2573" s="955" t="s">
        <v>6554</v>
      </c>
    </row>
    <row r="2574" spans="1:13">
      <c r="A2574" s="948" t="s">
        <v>2121</v>
      </c>
      <c r="B2574" s="949">
        <v>8435596606749</v>
      </c>
      <c r="C2574" s="950"/>
      <c r="D2574" s="950"/>
      <c r="E2574" s="951" t="s">
        <v>2120</v>
      </c>
      <c r="F2574" s="952" t="s">
        <v>15270</v>
      </c>
      <c r="G2574" s="953" t="s">
        <v>5712</v>
      </c>
      <c r="H2574" s="954">
        <v>3.6628789521620386</v>
      </c>
      <c r="I2574" s="954">
        <f>Tabla1[[#This Row],[PVP (SIN IVA)]]-(Tabla1[[#This Row],[PVP (SIN IVA)]]*0.4)</f>
        <v>2.1977273712972232</v>
      </c>
      <c r="J2574" s="951" t="s">
        <v>6589</v>
      </c>
      <c r="K2574" s="951" t="s">
        <v>15271</v>
      </c>
      <c r="L2574" s="951" t="s">
        <v>15272</v>
      </c>
      <c r="M2574" s="955" t="s">
        <v>6554</v>
      </c>
    </row>
    <row r="2575" spans="1:13">
      <c r="A2575" s="957" t="s">
        <v>15273</v>
      </c>
      <c r="B2575" s="958" t="s">
        <v>15274</v>
      </c>
      <c r="C2575" s="959"/>
      <c r="D2575" s="959"/>
      <c r="E2575" s="951" t="s">
        <v>15275</v>
      </c>
      <c r="F2575" s="952" t="s">
        <v>15276</v>
      </c>
      <c r="G2575" s="953" t="s">
        <v>5712</v>
      </c>
      <c r="H2575" s="954">
        <v>1.5874999999999999</v>
      </c>
      <c r="I2575" s="954">
        <f>Tabla1[[#This Row],[PVP (SIN IVA)]]-(Tabla1[[#This Row],[PVP (SIN IVA)]]*0.4)</f>
        <v>0.9524999999999999</v>
      </c>
      <c r="J2575" s="951" t="s">
        <v>6567</v>
      </c>
      <c r="K2575" s="951" t="str">
        <f>_xlfn.CONCAT(A2575,F2575,J2575,)</f>
        <v>5532101-Q0001Tapa de enchufe irregular debajo de la carroceríaT1/T2</v>
      </c>
      <c r="L2575" s="951"/>
      <c r="M2575" s="955" t="s">
        <v>6554</v>
      </c>
    </row>
    <row r="2576" spans="1:13">
      <c r="A2576" s="948" t="s">
        <v>15277</v>
      </c>
      <c r="B2576" s="949">
        <v>8435596625207</v>
      </c>
      <c r="C2576" s="950" t="s">
        <v>3290</v>
      </c>
      <c r="D2576" s="950"/>
      <c r="E2576" s="951" t="e">
        <v>#NAME?</v>
      </c>
      <c r="F2576" s="952" t="s">
        <v>15278</v>
      </c>
      <c r="G2576" s="953" t="s">
        <v>5712</v>
      </c>
      <c r="H2576" s="954">
        <v>50.850121642731175</v>
      </c>
      <c r="I2576" s="954">
        <f>Tabla1[[#This Row],[PVP (SIN IVA)]]-(Tabla1[[#This Row],[PVP (SIN IVA)]]*0.4)</f>
        <v>30.510072985638704</v>
      </c>
      <c r="J2576" s="951" t="s">
        <v>1938</v>
      </c>
      <c r="K2576" s="951" t="e">
        <v>#REF!</v>
      </c>
      <c r="L2576" s="951" t="e">
        <v>#NAME?</v>
      </c>
      <c r="M2576" s="955" t="s">
        <v>6554</v>
      </c>
    </row>
    <row r="2577" spans="1:13">
      <c r="A2577" s="957" t="s">
        <v>15279</v>
      </c>
      <c r="B2577" s="958" t="s">
        <v>15280</v>
      </c>
      <c r="C2577" s="959"/>
      <c r="D2577" s="959"/>
      <c r="E2577" s="951" t="s">
        <v>15281</v>
      </c>
      <c r="F2577" s="952" t="s">
        <v>15282</v>
      </c>
      <c r="G2577" s="953" t="s">
        <v>5712</v>
      </c>
      <c r="H2577" s="954">
        <v>0.82550000000000012</v>
      </c>
      <c r="I2577" s="954">
        <f>Tabla1[[#This Row],[PVP (SIN IVA)]]-(Tabla1[[#This Row],[PVP (SIN IVA)]]*0.4)</f>
        <v>0.49530000000000007</v>
      </c>
      <c r="J2577" s="960" t="s">
        <v>6629</v>
      </c>
      <c r="K2577" s="951" t="str">
        <f>_xlfn.CONCAT(A2577,F2577,J2577,)</f>
        <v>5004111-Q0001Tapa de la manija de llenado de combustibleT1</v>
      </c>
      <c r="L2577" s="951"/>
      <c r="M2577" s="955" t="s">
        <v>6554</v>
      </c>
    </row>
    <row r="2578" spans="1:13">
      <c r="A2578" s="948" t="s">
        <v>2265</v>
      </c>
      <c r="B2578" s="949">
        <v>8435596606176</v>
      </c>
      <c r="C2578" s="950"/>
      <c r="D2578" s="950"/>
      <c r="E2578" s="951" t="s">
        <v>2264</v>
      </c>
      <c r="F2578" s="952" t="s">
        <v>5004</v>
      </c>
      <c r="G2578" s="953" t="s">
        <v>5712</v>
      </c>
      <c r="H2578" s="954">
        <v>0.2295036937444882</v>
      </c>
      <c r="I2578" s="954">
        <f>Tabla1[[#This Row],[PVP (SIN IVA)]]-(Tabla1[[#This Row],[PVP (SIN IVA)]]*0.4)</f>
        <v>0.13770221624669293</v>
      </c>
      <c r="J2578" s="951" t="s">
        <v>6589</v>
      </c>
      <c r="K2578" s="951" t="s">
        <v>15283</v>
      </c>
      <c r="L2578" s="951" t="s">
        <v>15284</v>
      </c>
      <c r="M2578" s="955" t="s">
        <v>6554</v>
      </c>
    </row>
    <row r="2579" spans="1:13">
      <c r="A2579" s="957" t="s">
        <v>15285</v>
      </c>
      <c r="B2579" s="958" t="s">
        <v>15286</v>
      </c>
      <c r="C2579" s="959"/>
      <c r="D2579" s="959"/>
      <c r="E2579" s="951" t="s">
        <v>15287</v>
      </c>
      <c r="F2579" s="952" t="s">
        <v>15288</v>
      </c>
      <c r="G2579" s="953" t="s">
        <v>5712</v>
      </c>
      <c r="H2579" s="954">
        <v>0</v>
      </c>
      <c r="I2579" s="954">
        <f>Tabla1[[#This Row],[PVP (SIN IVA)]]-(Tabla1[[#This Row],[PVP (SIN IVA)]]*0.4)</f>
        <v>0</v>
      </c>
      <c r="J2579" s="951" t="s">
        <v>6567</v>
      </c>
      <c r="K2579" s="951" t="str">
        <f>_xlfn.CONCAT(A2579,F2579,J2579,)</f>
        <v>4134111-Q0001Tapa de rosca para luz de freno de montaje altoT1/T2</v>
      </c>
      <c r="L2579" s="951"/>
      <c r="M2579" s="955" t="s">
        <v>6554</v>
      </c>
    </row>
    <row r="2580" spans="1:13">
      <c r="A2580" s="957" t="s">
        <v>15289</v>
      </c>
      <c r="B2580" s="958" t="s">
        <v>15290</v>
      </c>
      <c r="C2580" s="959"/>
      <c r="D2580" s="959"/>
      <c r="E2580" s="951" t="s">
        <v>15291</v>
      </c>
      <c r="F2580" s="952" t="s">
        <v>15292</v>
      </c>
      <c r="G2580" s="953" t="s">
        <v>5712</v>
      </c>
      <c r="H2580" s="954">
        <v>0.41275000000000006</v>
      </c>
      <c r="I2580" s="954">
        <f>Tabla1[[#This Row],[PVP (SIN IVA)]]-(Tabla1[[#This Row],[PVP (SIN IVA)]]*0.4)</f>
        <v>0.24765000000000004</v>
      </c>
      <c r="J2580" s="960" t="s">
        <v>6567</v>
      </c>
      <c r="K2580" s="951" t="str">
        <f>_xlfn.CONCAT(A2580,F2580,J2580,)</f>
        <v>5402109-Q0001Tapa de tornillo de umbral de puerta correderaT1/T2</v>
      </c>
      <c r="L2580" s="951"/>
      <c r="M2580" s="955" t="s">
        <v>6554</v>
      </c>
    </row>
    <row r="2581" spans="1:13">
      <c r="A2581" s="957" t="s">
        <v>15293</v>
      </c>
      <c r="B2581" s="958" t="s">
        <v>15294</v>
      </c>
      <c r="C2581" s="959"/>
      <c r="D2581" s="959"/>
      <c r="E2581" s="951" t="s">
        <v>15295</v>
      </c>
      <c r="F2581" s="952" t="s">
        <v>15296</v>
      </c>
      <c r="G2581" s="953" t="s">
        <v>5712</v>
      </c>
      <c r="H2581" s="954">
        <v>0.38099999999999995</v>
      </c>
      <c r="I2581" s="954">
        <f>Tabla1[[#This Row],[PVP (SIN IVA)]]-(Tabla1[[#This Row],[PVP (SIN IVA)]]*0.4)</f>
        <v>0.22859999999999997</v>
      </c>
      <c r="J2581" s="960" t="s">
        <v>6567</v>
      </c>
      <c r="K2581" s="951" t="str">
        <f>_xlfn.CONCAT(A2581,F2581,J2581,)</f>
        <v>5500206-Q0001Tapa de tornillos para el panel exterior superior del pilar D (derecha)T1/T2</v>
      </c>
      <c r="L2581" s="951"/>
      <c r="M2581" s="955" t="s">
        <v>6554</v>
      </c>
    </row>
    <row r="2582" spans="1:13">
      <c r="A2582" s="957" t="s">
        <v>15297</v>
      </c>
      <c r="B2582" s="958" t="s">
        <v>15298</v>
      </c>
      <c r="C2582" s="959"/>
      <c r="D2582" s="959"/>
      <c r="E2582" s="951" t="s">
        <v>15299</v>
      </c>
      <c r="F2582" s="952" t="s">
        <v>15300</v>
      </c>
      <c r="G2582" s="953" t="s">
        <v>5712</v>
      </c>
      <c r="H2582" s="954">
        <v>0</v>
      </c>
      <c r="I2582" s="954">
        <f>Tabla1[[#This Row],[PVP (SIN IVA)]]-(Tabla1[[#This Row],[PVP (SIN IVA)]]*0.4)</f>
        <v>0</v>
      </c>
      <c r="J2582" s="960" t="s">
        <v>6567</v>
      </c>
      <c r="K2582" s="951" t="str">
        <f>_xlfn.CONCAT(A2582,F2582,J2582,)</f>
        <v>5500205-Q0001Tapa de tornillos para el panel exterior superior del pilar D (izquierda)T1/T2</v>
      </c>
      <c r="L2582" s="951"/>
      <c r="M2582" s="955" t="s">
        <v>6554</v>
      </c>
    </row>
    <row r="2583" spans="1:13">
      <c r="A2583" s="957" t="s">
        <v>15301</v>
      </c>
      <c r="B2583" s="958" t="s">
        <v>15302</v>
      </c>
      <c r="C2583" s="959"/>
      <c r="D2583" s="959"/>
      <c r="E2583" s="951" t="s">
        <v>15303</v>
      </c>
      <c r="F2583" s="952" t="s">
        <v>15304</v>
      </c>
      <c r="G2583" s="953" t="s">
        <v>5712</v>
      </c>
      <c r="H2583" s="954">
        <v>0.34924999999999995</v>
      </c>
      <c r="I2583" s="954">
        <f>Tabla1[[#This Row],[PVP (SIN IVA)]]-(Tabla1[[#This Row],[PVP (SIN IVA)]]*0.4)</f>
        <v>0.20954999999999996</v>
      </c>
      <c r="J2583" s="960" t="s">
        <v>6567</v>
      </c>
      <c r="K2583" s="951" t="str">
        <f>_xlfn.CONCAT(A2583,F2583,J2583,)</f>
        <v>3741025-Q0001Tapa de tuercaT1/T2</v>
      </c>
      <c r="L2583" s="951"/>
      <c r="M2583" s="955" t="s">
        <v>6554</v>
      </c>
    </row>
    <row r="2584" spans="1:13">
      <c r="A2584" s="961" t="s">
        <v>15305</v>
      </c>
      <c r="B2584" s="949"/>
      <c r="C2584" s="953"/>
      <c r="D2584" s="962"/>
      <c r="E2584" s="951"/>
      <c r="F2584" s="952" t="s">
        <v>15306</v>
      </c>
      <c r="G2584" s="953" t="s">
        <v>5712</v>
      </c>
      <c r="H2584" s="954">
        <v>256.22250000000003</v>
      </c>
      <c r="I2584" s="954">
        <f>Tabla1[[#This Row],[PVP (SIN IVA)]]-(Tabla1[[#This Row],[PVP (SIN IVA)]]*0.4)</f>
        <v>153.73349999999999</v>
      </c>
      <c r="J2584" s="951" t="s">
        <v>6666</v>
      </c>
      <c r="K2584" s="951" t="str">
        <f>CONCATENATE(Precios!$A1903,Precios!$F1903,Precios!$J1903)</f>
        <v>5010935-Q0006-DYPanel exterior de la cubierta de la rueda trasera izquierdaT1/T2</v>
      </c>
      <c r="L2584" s="951"/>
      <c r="M2584" s="955" t="s">
        <v>6554</v>
      </c>
    </row>
    <row r="2585" spans="1:13">
      <c r="A2585" s="957" t="s">
        <v>15307</v>
      </c>
      <c r="B2585" s="958" t="s">
        <v>15308</v>
      </c>
      <c r="C2585" s="959"/>
      <c r="D2585" s="959"/>
      <c r="E2585" s="951" t="s">
        <v>15309</v>
      </c>
      <c r="F2585" s="952" t="s">
        <v>15310</v>
      </c>
      <c r="G2585" s="953" t="s">
        <v>5712</v>
      </c>
      <c r="H2585" s="954">
        <v>9.5249999999999987E-2</v>
      </c>
      <c r="I2585" s="954">
        <f>Tabla1[[#This Row],[PVP (SIN IVA)]]-(Tabla1[[#This Row],[PVP (SIN IVA)]]*0.4)</f>
        <v>5.7149999999999992E-2</v>
      </c>
      <c r="J2585" s="960" t="s">
        <v>6567</v>
      </c>
      <c r="K2585" s="951" t="str">
        <f>_xlfn.CONCAT(A2585,F2585,J2585,)</f>
        <v>5526103-Q0001Tapa decorativa con tornillosT1/T2</v>
      </c>
      <c r="L2585" s="951"/>
      <c r="M2585" s="955" t="s">
        <v>6554</v>
      </c>
    </row>
    <row r="2586" spans="1:13">
      <c r="A2586" s="948" t="s">
        <v>2985</v>
      </c>
      <c r="B2586" s="949">
        <v>8435596605889</v>
      </c>
      <c r="C2586" s="950"/>
      <c r="D2586" s="950"/>
      <c r="E2586" s="951" t="s">
        <v>4287</v>
      </c>
      <c r="F2586" s="952" t="s">
        <v>4288</v>
      </c>
      <c r="G2586" s="953" t="s">
        <v>5712</v>
      </c>
      <c r="H2586" s="954">
        <v>0.45900738748897707</v>
      </c>
      <c r="I2586" s="954">
        <f>Tabla1[[#This Row],[PVP (SIN IVA)]]-(Tabla1[[#This Row],[PVP (SIN IVA)]]*0.4)</f>
        <v>0.2754044324933862</v>
      </c>
      <c r="J2586" s="951" t="s">
        <v>6702</v>
      </c>
      <c r="K2586" s="951" t="s">
        <v>15311</v>
      </c>
      <c r="L2586" s="951" t="s">
        <v>15312</v>
      </c>
      <c r="M2586" s="955" t="s">
        <v>6554</v>
      </c>
    </row>
    <row r="2587" spans="1:13">
      <c r="A2587" s="948" t="s">
        <v>15313</v>
      </c>
      <c r="B2587" s="949">
        <v>8435596625108</v>
      </c>
      <c r="C2587" s="950" t="s">
        <v>3311</v>
      </c>
      <c r="D2587" s="950"/>
      <c r="E2587" s="951" t="e">
        <v>#NAME?</v>
      </c>
      <c r="F2587" s="952" t="s">
        <v>15314</v>
      </c>
      <c r="G2587" s="953" t="s">
        <v>5712</v>
      </c>
      <c r="H2587" s="954">
        <v>14.023895804988662</v>
      </c>
      <c r="I2587" s="954">
        <f>Tabla1[[#This Row],[PVP (SIN IVA)]]-(Tabla1[[#This Row],[PVP (SIN IVA)]]*0.4)</f>
        <v>8.4143374829931972</v>
      </c>
      <c r="J2587" s="951" t="s">
        <v>1938</v>
      </c>
      <c r="K2587" s="951" t="s">
        <v>15315</v>
      </c>
      <c r="L2587" s="951" t="e">
        <v>#NAME?</v>
      </c>
      <c r="M2587" s="955" t="s">
        <v>6554</v>
      </c>
    </row>
    <row r="2588" spans="1:13">
      <c r="A2588" s="957" t="s">
        <v>15316</v>
      </c>
      <c r="B2588" s="958" t="s">
        <v>15317</v>
      </c>
      <c r="C2588" s="959"/>
      <c r="D2588" s="959"/>
      <c r="E2588" s="951" t="s">
        <v>15318</v>
      </c>
      <c r="F2588" s="952" t="s">
        <v>15319</v>
      </c>
      <c r="G2588" s="953" t="s">
        <v>5712</v>
      </c>
      <c r="H2588" s="954">
        <v>8.1597499999999989</v>
      </c>
      <c r="I2588" s="954">
        <f>Tabla1[[#This Row],[PVP (SIN IVA)]]-(Tabla1[[#This Row],[PVP (SIN IVA)]]*0.4)</f>
        <v>4.8958499999999994</v>
      </c>
      <c r="J2588" s="960" t="s">
        <v>6567</v>
      </c>
      <c r="K2588" s="951" t="str">
        <f>_xlfn.CONCAT(A2588,F2588,J2588,)</f>
        <v>6102202S1-Q0001Tapa del elevalunas derechoT1/T2</v>
      </c>
      <c r="L2588" s="951"/>
      <c r="M2588" s="955" t="s">
        <v>6554</v>
      </c>
    </row>
    <row r="2589" spans="1:13">
      <c r="A2589" s="957" t="s">
        <v>15320</v>
      </c>
      <c r="B2589" s="958" t="s">
        <v>15321</v>
      </c>
      <c r="C2589" s="959"/>
      <c r="D2589" s="959"/>
      <c r="E2589" s="951" t="s">
        <v>15322</v>
      </c>
      <c r="F2589" s="952" t="s">
        <v>15323</v>
      </c>
      <c r="G2589" s="953" t="s">
        <v>5712</v>
      </c>
      <c r="H2589" s="954">
        <v>8.1597499999999989</v>
      </c>
      <c r="I2589" s="954">
        <f>Tabla1[[#This Row],[PVP (SIN IVA)]]-(Tabla1[[#This Row],[PVP (SIN IVA)]]*0.4)</f>
        <v>4.8958499999999994</v>
      </c>
      <c r="J2589" s="960" t="s">
        <v>6567</v>
      </c>
      <c r="K2589" s="951" t="str">
        <f>_xlfn.CONCAT(A2589,F2589,J2589,)</f>
        <v>6102102S1-Q0001Tapa del elevalunas izquierdoT1/T2</v>
      </c>
      <c r="L2589" s="951"/>
      <c r="M2589" s="955" t="s">
        <v>6554</v>
      </c>
    </row>
    <row r="2590" spans="1:13">
      <c r="A2590" s="948" t="s">
        <v>2278</v>
      </c>
      <c r="B2590" s="949">
        <v>8435596606121</v>
      </c>
      <c r="C2590" s="950"/>
      <c r="D2590" s="950"/>
      <c r="E2590" s="951" t="s">
        <v>2277</v>
      </c>
      <c r="F2590" s="952" t="s">
        <v>4309</v>
      </c>
      <c r="G2590" s="953" t="s">
        <v>5712</v>
      </c>
      <c r="H2590" s="954">
        <v>0.57834930823610975</v>
      </c>
      <c r="I2590" s="954">
        <f>Tabla1[[#This Row],[PVP (SIN IVA)]]-(Tabla1[[#This Row],[PVP (SIN IVA)]]*0.4)</f>
        <v>0.34700958494166584</v>
      </c>
      <c r="J2590" s="951" t="s">
        <v>6589</v>
      </c>
      <c r="K2590" s="951" t="s">
        <v>15324</v>
      </c>
      <c r="L2590" s="951" t="s">
        <v>15325</v>
      </c>
      <c r="M2590" s="955" t="s">
        <v>6554</v>
      </c>
    </row>
    <row r="2591" spans="1:13">
      <c r="A2591" s="961">
        <v>10397</v>
      </c>
      <c r="B2591" s="949"/>
      <c r="C2591" s="962"/>
      <c r="D2591" s="962"/>
      <c r="E2591" s="951"/>
      <c r="F2591" s="952" t="s">
        <v>15326</v>
      </c>
      <c r="G2591" s="953" t="s">
        <v>5712</v>
      </c>
      <c r="H2591" s="954">
        <v>107.34675000000001</v>
      </c>
      <c r="I2591" s="954">
        <f>Tabla1[[#This Row],[PVP (SIN IVA)]]-(Tabla1[[#This Row],[PVP (SIN IVA)]]*0.4)</f>
        <v>64.408050000000003</v>
      </c>
      <c r="J2591" s="951" t="s">
        <v>6666</v>
      </c>
      <c r="K2591" s="951" t="str">
        <f>CONCATENATE(Precios!$A2072,Precios!$F2072,Precios!$J2072)</f>
        <v>1001050104010330Pernos hexagonalesMouse</v>
      </c>
      <c r="L2591" s="951"/>
      <c r="M2591" s="955" t="s">
        <v>6554</v>
      </c>
    </row>
    <row r="2592" spans="1:13">
      <c r="A2592" s="995">
        <v>1001030403020020</v>
      </c>
      <c r="B2592" s="964" t="s">
        <v>15327</v>
      </c>
      <c r="C2592" s="959"/>
      <c r="D2592" s="959"/>
      <c r="E2592" s="951" t="s">
        <v>15328</v>
      </c>
      <c r="F2592" s="952" t="s">
        <v>15329</v>
      </c>
      <c r="G2592" s="953" t="s">
        <v>5712</v>
      </c>
      <c r="H2592" s="954">
        <v>68.072000000000003</v>
      </c>
      <c r="I2592" s="954">
        <f>Tabla1[[#This Row],[PVP (SIN IVA)]]-(Tabla1[[#This Row],[PVP (SIN IVA)]]*0.4)</f>
        <v>40.843199999999996</v>
      </c>
      <c r="J2592" s="951" t="s">
        <v>1936</v>
      </c>
      <c r="K2592" s="951" t="str">
        <f>_xlfn.CONCAT(A2592,F2592,J2592,)</f>
        <v>1001030403020020Tapa rueda derechaMouse</v>
      </c>
      <c r="L2592" s="951" t="str">
        <f>CONCATENATE(Precios!$A1648,Precios!$E1648)</f>
        <v>2911300-R20Left trailing arm assembly</v>
      </c>
      <c r="M2592" s="955" t="s">
        <v>6554</v>
      </c>
    </row>
    <row r="2593" spans="1:13">
      <c r="A2593" s="957" t="s">
        <v>15330</v>
      </c>
      <c r="B2593" s="958" t="s">
        <v>15331</v>
      </c>
      <c r="C2593" s="959"/>
      <c r="D2593" s="959"/>
      <c r="E2593" s="951" t="s">
        <v>15328</v>
      </c>
      <c r="F2593" s="952" t="s">
        <v>15329</v>
      </c>
      <c r="G2593" s="953" t="s">
        <v>5712</v>
      </c>
      <c r="H2593" s="954">
        <v>46.386749999999999</v>
      </c>
      <c r="I2593" s="954">
        <f>Tabla1[[#This Row],[PVP (SIN IVA)]]-(Tabla1[[#This Row],[PVP (SIN IVA)]]*0.4)</f>
        <v>27.832049999999999</v>
      </c>
      <c r="J2593" s="951" t="s">
        <v>6602</v>
      </c>
      <c r="K2593" s="951" t="str">
        <f>_xlfn.CONCAT(A2593,F2593,J2593,)</f>
        <v>5101162-Q0001-DYTapa rueda derechaT2</v>
      </c>
      <c r="L2593" s="951"/>
      <c r="M2593" s="955" t="s">
        <v>6554</v>
      </c>
    </row>
    <row r="2594" spans="1:13">
      <c r="A2594" s="996" t="s">
        <v>15332</v>
      </c>
      <c r="B2594" s="964" t="s">
        <v>15333</v>
      </c>
      <c r="C2594" s="959"/>
      <c r="D2594" s="959"/>
      <c r="E2594" s="951" t="s">
        <v>10261</v>
      </c>
      <c r="F2594" s="952" t="s">
        <v>15334</v>
      </c>
      <c r="G2594" s="953" t="s">
        <v>5712</v>
      </c>
      <c r="H2594" s="954">
        <v>68.072000000000003</v>
      </c>
      <c r="I2594" s="954">
        <f>Tabla1[[#This Row],[PVP (SIN IVA)]]-(Tabla1[[#This Row],[PVP (SIN IVA)]]*0.4)</f>
        <v>40.843199999999996</v>
      </c>
      <c r="J2594" s="951" t="s">
        <v>1936</v>
      </c>
      <c r="K2594" s="951" t="str">
        <f>_xlfn.CONCAT(A2594,F2594,J2594,)</f>
        <v>1001030403010020Tapa Rueda IzquierdaMouse</v>
      </c>
      <c r="L2594" s="951" t="str">
        <f>CONCATENATE(Precios!$A1647,Precios!$E1647)</f>
        <v>2911400-R20Right trailing arm assembly</v>
      </c>
      <c r="M2594" s="955" t="s">
        <v>6554</v>
      </c>
    </row>
    <row r="2595" spans="1:13">
      <c r="A2595" s="948" t="s">
        <v>3457</v>
      </c>
      <c r="B2595" s="949">
        <v>8435596624132</v>
      </c>
      <c r="C2595" s="950" t="s">
        <v>3457</v>
      </c>
      <c r="D2595" s="950"/>
      <c r="E2595" s="951" t="e">
        <v>#NAME?</v>
      </c>
      <c r="F2595" s="952" t="s">
        <v>15335</v>
      </c>
      <c r="G2595" s="953" t="s">
        <v>5712</v>
      </c>
      <c r="H2595" s="954">
        <v>0.57314134800000016</v>
      </c>
      <c r="I2595" s="954">
        <f>Tabla1[[#This Row],[PVP (SIN IVA)]]-(Tabla1[[#This Row],[PVP (SIN IVA)]]*0.4)</f>
        <v>0.34388480880000005</v>
      </c>
      <c r="J2595" s="951" t="s">
        <v>1938</v>
      </c>
      <c r="K2595" s="951" t="s">
        <v>15336</v>
      </c>
      <c r="L2595" s="951" t="e">
        <v>#NAME?</v>
      </c>
      <c r="M2595" s="955" t="s">
        <v>6554</v>
      </c>
    </row>
    <row r="2596" spans="1:13">
      <c r="A2596" s="948" t="s">
        <v>2834</v>
      </c>
      <c r="B2596" s="949">
        <v>8435596607661</v>
      </c>
      <c r="C2596" s="950"/>
      <c r="D2596" s="950"/>
      <c r="E2596" s="951" t="s">
        <v>15337</v>
      </c>
      <c r="F2596" s="952" t="s">
        <v>15338</v>
      </c>
      <c r="G2596" s="953" t="s">
        <v>5712</v>
      </c>
      <c r="H2596" s="954">
        <v>2.9835480186783476</v>
      </c>
      <c r="I2596" s="954">
        <f>Tabla1[[#This Row],[PVP (SIN IVA)]]-(Tabla1[[#This Row],[PVP (SIN IVA)]]*0.4)</f>
        <v>1.7901288112070086</v>
      </c>
      <c r="J2596" s="951" t="s">
        <v>6560</v>
      </c>
      <c r="K2596" s="951" t="s">
        <v>15339</v>
      </c>
      <c r="L2596" s="951" t="s">
        <v>15340</v>
      </c>
      <c r="M2596" s="955" t="s">
        <v>6554</v>
      </c>
    </row>
    <row r="2597" spans="1:13">
      <c r="A2597" s="948" t="s">
        <v>2832</v>
      </c>
      <c r="B2597" s="949">
        <v>8435596607678</v>
      </c>
      <c r="C2597" s="950"/>
      <c r="D2597" s="950"/>
      <c r="E2597" s="951" t="s">
        <v>15341</v>
      </c>
      <c r="F2597" s="952" t="s">
        <v>15342</v>
      </c>
      <c r="G2597" s="953" t="s">
        <v>5712</v>
      </c>
      <c r="H2597" s="954">
        <v>7.803125587312608</v>
      </c>
      <c r="I2597" s="954">
        <f>Tabla1[[#This Row],[PVP (SIN IVA)]]-(Tabla1[[#This Row],[PVP (SIN IVA)]]*0.4)</f>
        <v>4.6818753523875642</v>
      </c>
      <c r="J2597" s="951" t="s">
        <v>6560</v>
      </c>
      <c r="K2597" s="951" t="s">
        <v>15343</v>
      </c>
      <c r="L2597" s="951" t="s">
        <v>15344</v>
      </c>
      <c r="M2597" s="955" t="s">
        <v>6554</v>
      </c>
    </row>
    <row r="2598" spans="1:13">
      <c r="A2598" s="957" t="s">
        <v>15345</v>
      </c>
      <c r="B2598" s="958" t="s">
        <v>15346</v>
      </c>
      <c r="C2598" s="959"/>
      <c r="D2598" s="959"/>
      <c r="E2598" s="951" t="s">
        <v>15347</v>
      </c>
      <c r="F2598" s="952" t="s">
        <v>15348</v>
      </c>
      <c r="G2598" s="953" t="s">
        <v>5712</v>
      </c>
      <c r="H2598" s="954">
        <v>0.22225</v>
      </c>
      <c r="I2598" s="954">
        <f>Tabla1[[#This Row],[PVP (SIN IVA)]]-(Tabla1[[#This Row],[PVP (SIN IVA)]]*0.4)</f>
        <v>0.13335</v>
      </c>
      <c r="J2598" s="951" t="s">
        <v>6567</v>
      </c>
      <c r="K2598" s="951" t="str">
        <f>_xlfn.CONCAT(A2598,F2598,J2598,)</f>
        <v>5532107-Q0001Tapón de proceso con un diámetro de 14T1/T2</v>
      </c>
      <c r="L2598" s="951"/>
      <c r="M2598" s="955" t="s">
        <v>6554</v>
      </c>
    </row>
    <row r="2599" spans="1:13">
      <c r="A2599" s="957" t="s">
        <v>15349</v>
      </c>
      <c r="B2599" s="958" t="s">
        <v>15350</v>
      </c>
      <c r="C2599" s="959"/>
      <c r="D2599" s="959"/>
      <c r="E2599" s="951" t="s">
        <v>15351</v>
      </c>
      <c r="F2599" s="952" t="s">
        <v>15352</v>
      </c>
      <c r="G2599" s="953" t="s">
        <v>5712</v>
      </c>
      <c r="H2599" s="954">
        <v>0.15875</v>
      </c>
      <c r="I2599" s="954">
        <f>Tabla1[[#This Row],[PVP (SIN IVA)]]-(Tabla1[[#This Row],[PVP (SIN IVA)]]*0.4)</f>
        <v>9.5250000000000001E-2</v>
      </c>
      <c r="J2599" s="951" t="s">
        <v>6567</v>
      </c>
      <c r="K2599" s="951" t="str">
        <f>_xlfn.CONCAT(A2599,F2599,J2599,)</f>
        <v>5532105-Q0001Tapón de proceso con un diámetro de 20T1/T2</v>
      </c>
      <c r="L2599" s="951"/>
      <c r="M2599" s="955" t="s">
        <v>6554</v>
      </c>
    </row>
    <row r="2600" spans="1:13">
      <c r="A2600" s="957" t="s">
        <v>15353</v>
      </c>
      <c r="B2600" s="958" t="s">
        <v>15354</v>
      </c>
      <c r="C2600" s="959"/>
      <c r="D2600" s="959"/>
      <c r="E2600" s="951" t="s">
        <v>15355</v>
      </c>
      <c r="F2600" s="952" t="s">
        <v>15356</v>
      </c>
      <c r="G2600" s="953" t="s">
        <v>5712</v>
      </c>
      <c r="H2600" s="954">
        <v>0.34924999999999995</v>
      </c>
      <c r="I2600" s="954">
        <f>Tabla1[[#This Row],[PVP (SIN IVA)]]-(Tabla1[[#This Row],[PVP (SIN IVA)]]*0.4)</f>
        <v>0.20954999999999996</v>
      </c>
      <c r="J2600" s="951" t="s">
        <v>6567</v>
      </c>
      <c r="K2600" s="951" t="str">
        <f>_xlfn.CONCAT(A2600,F2600,J2600,)</f>
        <v>5532104-Q0001Tapón de proceso con un diámetro de 25T1/T2</v>
      </c>
      <c r="L2600" s="951"/>
      <c r="M2600" s="955" t="s">
        <v>6554</v>
      </c>
    </row>
    <row r="2601" spans="1:13">
      <c r="A2601" s="957" t="s">
        <v>15357</v>
      </c>
      <c r="B2601" s="958" t="s">
        <v>15358</v>
      </c>
      <c r="C2601" s="959"/>
      <c r="D2601" s="959"/>
      <c r="E2601" s="951" t="s">
        <v>15359</v>
      </c>
      <c r="F2601" s="952" t="s">
        <v>15360</v>
      </c>
      <c r="G2601" s="953" t="s">
        <v>5712</v>
      </c>
      <c r="H2601" s="954">
        <v>0.19049999999999997</v>
      </c>
      <c r="I2601" s="954">
        <f>Tabla1[[#This Row],[PVP (SIN IVA)]]-(Tabla1[[#This Row],[PVP (SIN IVA)]]*0.4)</f>
        <v>0.11429999999999998</v>
      </c>
      <c r="J2601" s="951" t="s">
        <v>6567</v>
      </c>
      <c r="K2601" s="951" t="str">
        <f>_xlfn.CONCAT(A2601,F2601,J2601,)</f>
        <v>5532103-Q0001Tapón de proceso con un diámetro de 30T1/T2</v>
      </c>
      <c r="L2601" s="951"/>
      <c r="M2601" s="955" t="s">
        <v>6554</v>
      </c>
    </row>
    <row r="2602" spans="1:13">
      <c r="A2602" s="948" t="s">
        <v>2363</v>
      </c>
      <c r="B2602" s="949">
        <v>8435596605780</v>
      </c>
      <c r="C2602" s="950"/>
      <c r="D2602" s="950"/>
      <c r="E2602" s="951" t="s">
        <v>2362</v>
      </c>
      <c r="F2602" s="952" t="s">
        <v>15361</v>
      </c>
      <c r="G2602" s="953" t="s">
        <v>5712</v>
      </c>
      <c r="H2602" s="954">
        <v>0.86752396235416473</v>
      </c>
      <c r="I2602" s="954">
        <f>Tabla1[[#This Row],[PVP (SIN IVA)]]-(Tabla1[[#This Row],[PVP (SIN IVA)]]*0.4)</f>
        <v>0.52051437741249884</v>
      </c>
      <c r="J2602" s="951" t="s">
        <v>6589</v>
      </c>
      <c r="K2602" s="951" t="s">
        <v>15362</v>
      </c>
      <c r="L2602" s="951" t="s">
        <v>15363</v>
      </c>
      <c r="M2602" s="955" t="s">
        <v>6554</v>
      </c>
    </row>
    <row r="2603" spans="1:13">
      <c r="A2603" s="948" t="s">
        <v>2380</v>
      </c>
      <c r="B2603" s="949">
        <v>8435596605704</v>
      </c>
      <c r="C2603" s="950"/>
      <c r="D2603" s="950"/>
      <c r="E2603" s="951" t="s">
        <v>2379</v>
      </c>
      <c r="F2603" s="952" t="s">
        <v>15364</v>
      </c>
      <c r="G2603" s="953" t="s">
        <v>5712</v>
      </c>
      <c r="H2603" s="954">
        <v>200.02500000000001</v>
      </c>
      <c r="I2603" s="954">
        <f>Tabla1[[#This Row],[PVP (SIN IVA)]]-(Tabla1[[#This Row],[PVP (SIN IVA)]]*0.4)</f>
        <v>120.015</v>
      </c>
      <c r="J2603" s="951" t="s">
        <v>6589</v>
      </c>
      <c r="K2603" s="951" t="s">
        <v>15365</v>
      </c>
      <c r="L2603" s="951" t="s">
        <v>15366</v>
      </c>
      <c r="M2603" s="955" t="s">
        <v>6554</v>
      </c>
    </row>
    <row r="2604" spans="1:13">
      <c r="A2604" s="957" t="s">
        <v>15367</v>
      </c>
      <c r="B2604" s="958" t="s">
        <v>15368</v>
      </c>
      <c r="C2604" s="959"/>
      <c r="D2604" s="959"/>
      <c r="E2604" s="951" t="s">
        <v>15369</v>
      </c>
      <c r="F2604" s="952" t="s">
        <v>15370</v>
      </c>
      <c r="G2604" s="953" t="s">
        <v>5712</v>
      </c>
      <c r="H2604" s="954">
        <v>103.40975</v>
      </c>
      <c r="I2604" s="954">
        <f>Tabla1[[#This Row],[PVP (SIN IVA)]]-(Tabla1[[#This Row],[PVP (SIN IVA)]]*0.4)</f>
        <v>62.045850000000002</v>
      </c>
      <c r="J2604" s="960" t="s">
        <v>6629</v>
      </c>
      <c r="K2604" s="951" t="str">
        <f>_xlfn.CONCAT(A2604,F2604,J2604,)</f>
        <v>5721103-Q0006techo de la cabinaT1</v>
      </c>
      <c r="L2604" s="951"/>
      <c r="M2604" s="955" t="s">
        <v>6554</v>
      </c>
    </row>
    <row r="2605" spans="1:13">
      <c r="A2605" s="957" t="s">
        <v>15371</v>
      </c>
      <c r="B2605" s="958" t="s">
        <v>15372</v>
      </c>
      <c r="C2605" s="959"/>
      <c r="D2605" s="959"/>
      <c r="E2605" s="951" t="s">
        <v>15373</v>
      </c>
      <c r="F2605" s="952" t="s">
        <v>15374</v>
      </c>
      <c r="G2605" s="953" t="s">
        <v>5712</v>
      </c>
      <c r="H2605" s="954">
        <v>154.43200000000002</v>
      </c>
      <c r="I2605" s="954">
        <f>Tabla1[[#This Row],[PVP (SIN IVA)]]-(Tabla1[[#This Row],[PVP (SIN IVA)]]*0.4)</f>
        <v>92.659199999999998</v>
      </c>
      <c r="J2605" s="960" t="s">
        <v>6629</v>
      </c>
      <c r="K2605" s="951" t="str">
        <f>_xlfn.CONCAT(A2605,F2605,J2605,)</f>
        <v>5721102A1-Q0001Techo de la caja de cargaT1</v>
      </c>
      <c r="L2605" s="951"/>
      <c r="M2605" s="955" t="s">
        <v>6554</v>
      </c>
    </row>
    <row r="2606" spans="1:13">
      <c r="A2606" s="957" t="s">
        <v>15375</v>
      </c>
      <c r="B2606" s="958" t="s">
        <v>15376</v>
      </c>
      <c r="C2606" s="959"/>
      <c r="D2606" s="959"/>
      <c r="E2606" s="951" t="s">
        <v>15377</v>
      </c>
      <c r="F2606" s="952" t="s">
        <v>15378</v>
      </c>
      <c r="G2606" s="953" t="s">
        <v>5712</v>
      </c>
      <c r="H2606" s="954">
        <v>154.43200000000002</v>
      </c>
      <c r="I2606" s="954">
        <f>Tabla1[[#This Row],[PVP (SIN IVA)]]-(Tabla1[[#This Row],[PVP (SIN IVA)]]*0.4)</f>
        <v>92.659199999999998</v>
      </c>
      <c r="J2606" s="951" t="s">
        <v>6602</v>
      </c>
      <c r="K2606" s="951" t="str">
        <f>_xlfn.CONCAT(A2606,F2606,J2606,)</f>
        <v>5721102-Q0006Techo del compartimento de carga traseroT2</v>
      </c>
      <c r="L2606" s="951"/>
      <c r="M2606" s="955" t="s">
        <v>6554</v>
      </c>
    </row>
    <row r="2607" spans="1:13">
      <c r="A2607" s="957" t="s">
        <v>15379</v>
      </c>
      <c r="B2607" s="958" t="s">
        <v>15380</v>
      </c>
      <c r="C2607" s="959"/>
      <c r="D2607" s="959"/>
      <c r="E2607" s="951" t="s">
        <v>15381</v>
      </c>
      <c r="F2607" s="952" t="s">
        <v>15382</v>
      </c>
      <c r="G2607" s="953" t="s">
        <v>5712</v>
      </c>
      <c r="H2607" s="954">
        <v>98.266249999999999</v>
      </c>
      <c r="I2607" s="954">
        <f>Tabla1[[#This Row],[PVP (SIN IVA)]]-(Tabla1[[#This Row],[PVP (SIN IVA)]]*0.4)</f>
        <v>58.95975</v>
      </c>
      <c r="J2607" s="951" t="s">
        <v>6602</v>
      </c>
      <c r="K2607" s="951" t="str">
        <f>_xlfn.CONCAT(A2607,F2607,J2607,)</f>
        <v>5721101A1-Q0006Techo del compartimento de carga trasero, carrocería delanteraT2</v>
      </c>
      <c r="L2607" s="951"/>
      <c r="M2607" s="955" t="s">
        <v>6554</v>
      </c>
    </row>
    <row r="2608" spans="1:13">
      <c r="A2608" s="948" t="s">
        <v>15383</v>
      </c>
      <c r="B2608" s="949">
        <v>8435596615598</v>
      </c>
      <c r="C2608" s="950"/>
      <c r="D2608" s="950"/>
      <c r="E2608" s="951" t="s">
        <v>15384</v>
      </c>
      <c r="F2608" s="952" t="s">
        <v>15384</v>
      </c>
      <c r="G2608" s="953" t="s">
        <v>6645</v>
      </c>
      <c r="H2608" s="954">
        <v>0.11429999999999998</v>
      </c>
      <c r="I2608" s="954">
        <f>Tabla1[[#This Row],[PVP (SIN IVA)]]-(Tabla1[[#This Row],[PVP (SIN IVA)]]*0.4)</f>
        <v>6.8579999999999988E-2</v>
      </c>
      <c r="J2608" s="951" t="s">
        <v>1936</v>
      </c>
      <c r="K2608" s="951" t="s">
        <v>15385</v>
      </c>
      <c r="L2608" s="951" t="s">
        <v>15385</v>
      </c>
      <c r="M2608" s="955" t="s">
        <v>6554</v>
      </c>
    </row>
    <row r="2609" spans="1:13">
      <c r="A2609" s="948" t="s">
        <v>15386</v>
      </c>
      <c r="B2609" s="949">
        <v>8435596615581</v>
      </c>
      <c r="C2609" s="950"/>
      <c r="D2609" s="950"/>
      <c r="E2609" s="951" t="s">
        <v>15384</v>
      </c>
      <c r="F2609" s="952" t="s">
        <v>15384</v>
      </c>
      <c r="G2609" s="953" t="s">
        <v>6645</v>
      </c>
      <c r="H2609" s="954">
        <v>0.11429999999999998</v>
      </c>
      <c r="I2609" s="954">
        <f>Tabla1[[#This Row],[PVP (SIN IVA)]]-(Tabla1[[#This Row],[PVP (SIN IVA)]]*0.4)</f>
        <v>6.8579999999999988E-2</v>
      </c>
      <c r="J2609" s="951" t="s">
        <v>1936</v>
      </c>
      <c r="K2609" s="951" t="s">
        <v>15387</v>
      </c>
      <c r="L2609" s="951" t="s">
        <v>15387</v>
      </c>
      <c r="M2609" s="955" t="s">
        <v>6554</v>
      </c>
    </row>
    <row r="2610" spans="1:13">
      <c r="A2610" s="957" t="s">
        <v>15388</v>
      </c>
      <c r="B2610" s="958" t="s">
        <v>15389</v>
      </c>
      <c r="C2610" s="959"/>
      <c r="D2610" s="959"/>
      <c r="E2610" s="951" t="s">
        <v>15390</v>
      </c>
      <c r="F2610" s="952" t="s">
        <v>15391</v>
      </c>
      <c r="G2610" s="953" t="s">
        <v>5713</v>
      </c>
      <c r="H2610" s="954">
        <v>15.462250000000001</v>
      </c>
      <c r="I2610" s="954">
        <f>Tabla1[[#This Row],[PVP (SIN IVA)]]-(Tabla1[[#This Row],[PVP (SIN IVA)]]*0.4)</f>
        <v>9.2773500000000002</v>
      </c>
      <c r="J2610" s="960" t="s">
        <v>6567</v>
      </c>
      <c r="K2610" s="951" t="str">
        <f>_xlfn.CONCAT(A2610,F2610,J2610,)</f>
        <v>2912014-Q0001Terminal de resorte traseroT1/T2</v>
      </c>
      <c r="L2610" s="951"/>
      <c r="M2610" s="955" t="s">
        <v>6554</v>
      </c>
    </row>
    <row r="2611" spans="1:13">
      <c r="A2611" s="948" t="s">
        <v>5673</v>
      </c>
      <c r="B2611" s="949">
        <v>8435596625993</v>
      </c>
      <c r="C2611" s="950"/>
      <c r="D2611" s="950"/>
      <c r="E2611" s="951" t="s">
        <v>4726</v>
      </c>
      <c r="F2611" s="952" t="s">
        <v>15392</v>
      </c>
      <c r="G2611" s="953" t="s">
        <v>6645</v>
      </c>
      <c r="H2611" s="954">
        <v>0</v>
      </c>
      <c r="I2611" s="954">
        <f>Tabla1[[#This Row],[PVP (SIN IVA)]]-(Tabla1[[#This Row],[PVP (SIN IVA)]]*0.4)</f>
        <v>0</v>
      </c>
      <c r="J2611" s="951" t="s">
        <v>1936</v>
      </c>
      <c r="K2611" s="951" t="s">
        <v>15393</v>
      </c>
      <c r="L2611" s="951" t="s">
        <v>15394</v>
      </c>
      <c r="M2611" s="955" t="s">
        <v>6554</v>
      </c>
    </row>
    <row r="2612" spans="1:13">
      <c r="A2612" s="957" t="s">
        <v>15395</v>
      </c>
      <c r="B2612" s="958" t="s">
        <v>15396</v>
      </c>
      <c r="C2612" s="959"/>
      <c r="D2612" s="959"/>
      <c r="E2612" s="951" t="s">
        <v>15397</v>
      </c>
      <c r="F2612" s="952" t="s">
        <v>15398</v>
      </c>
      <c r="G2612" s="953" t="s">
        <v>5712</v>
      </c>
      <c r="H2612" s="954">
        <v>14.0335</v>
      </c>
      <c r="I2612" s="954">
        <f>Tabla1[[#This Row],[PVP (SIN IVA)]]-(Tabla1[[#This Row],[PVP (SIN IVA)]]*0.4)</f>
        <v>8.4200999999999997</v>
      </c>
      <c r="J2612" s="960" t="s">
        <v>6567</v>
      </c>
      <c r="K2612" s="951" t="str">
        <f>_xlfn.CONCAT(A2612,F2612,J2612,)</f>
        <v>2803104S1-Q0001Tira cromada derecha en la parrilla del parachoques delanteroT1/T2</v>
      </c>
      <c r="L2612" s="951"/>
      <c r="M2612" s="955" t="s">
        <v>6554</v>
      </c>
    </row>
    <row r="2613" spans="1:13">
      <c r="A2613" s="957" t="s">
        <v>15399</v>
      </c>
      <c r="B2613" s="958" t="s">
        <v>15400</v>
      </c>
      <c r="C2613" s="959"/>
      <c r="D2613" s="959"/>
      <c r="E2613" s="951" t="s">
        <v>15401</v>
      </c>
      <c r="F2613" s="952" t="s">
        <v>15402</v>
      </c>
      <c r="G2613" s="953" t="s">
        <v>5712</v>
      </c>
      <c r="H2613" s="954">
        <v>14.0335</v>
      </c>
      <c r="I2613" s="954">
        <f>Tabla1[[#This Row],[PVP (SIN IVA)]]-(Tabla1[[#This Row],[PVP (SIN IVA)]]*0.4)</f>
        <v>8.4200999999999997</v>
      </c>
      <c r="J2613" s="960" t="s">
        <v>6567</v>
      </c>
      <c r="K2613" s="951" t="str">
        <f>_xlfn.CONCAT(A2613,F2613,J2613,)</f>
        <v>2803103S1-Q0001Tira cromada izquierda en la parrilla del parachoques delanteroT1/T2</v>
      </c>
      <c r="L2613" s="951"/>
      <c r="M2613" s="955" t="s">
        <v>6554</v>
      </c>
    </row>
    <row r="2614" spans="1:13">
      <c r="A2614" s="957" t="s">
        <v>15403</v>
      </c>
      <c r="B2614" s="958" t="s">
        <v>15404</v>
      </c>
      <c r="C2614" s="959"/>
      <c r="D2614" s="959"/>
      <c r="E2614" s="951" t="s">
        <v>15405</v>
      </c>
      <c r="F2614" s="952" t="s">
        <v>15406</v>
      </c>
      <c r="G2614" s="953" t="s">
        <v>5712</v>
      </c>
      <c r="H2614" s="954">
        <v>0.79374999999999996</v>
      </c>
      <c r="I2614" s="954">
        <f>Tabla1[[#This Row],[PVP (SIN IVA)]]-(Tabla1[[#This Row],[PVP (SIN IVA)]]*0.4)</f>
        <v>0.47624999999999995</v>
      </c>
      <c r="J2614" s="951" t="s">
        <v>6567</v>
      </c>
      <c r="K2614" s="951" t="str">
        <f>_xlfn.CONCAT(A2614,F2614,J2614,)</f>
        <v>5801102-Q0001Tira de esponja divisoriaT1/T2</v>
      </c>
      <c r="L2614" s="951"/>
      <c r="M2614" s="955" t="s">
        <v>6554</v>
      </c>
    </row>
    <row r="2615" spans="1:13">
      <c r="A2615" s="957" t="s">
        <v>15407</v>
      </c>
      <c r="B2615" s="958" t="s">
        <v>15408</v>
      </c>
      <c r="C2615" s="959"/>
      <c r="D2615" s="959"/>
      <c r="E2615" s="951" t="s">
        <v>15409</v>
      </c>
      <c r="F2615" s="952" t="s">
        <v>15410</v>
      </c>
      <c r="G2615" s="953" t="s">
        <v>5712</v>
      </c>
      <c r="H2615" s="954">
        <v>10.922000000000001</v>
      </c>
      <c r="I2615" s="954">
        <f>Tabla1[[#This Row],[PVP (SIN IVA)]]-(Tabla1[[#This Row],[PVP (SIN IVA)]]*0.4)</f>
        <v>6.5532000000000004</v>
      </c>
      <c r="J2615" s="960" t="s">
        <v>6629</v>
      </c>
      <c r="K2615" s="951" t="str">
        <f>_xlfn.CONCAT(A2615,F2615,J2615,)</f>
        <v>5102113-Q0001Tira de goma de placa a cuadros de aluminioT1</v>
      </c>
      <c r="L2615" s="951"/>
      <c r="M2615" s="955" t="s">
        <v>6554</v>
      </c>
    </row>
    <row r="2616" spans="1:13">
      <c r="A2616" s="957" t="s">
        <v>15411</v>
      </c>
      <c r="B2616" s="958" t="s">
        <v>15412</v>
      </c>
      <c r="C2616" s="959"/>
      <c r="D2616" s="959"/>
      <c r="E2616" s="951" t="s">
        <v>15409</v>
      </c>
      <c r="F2616" s="952" t="s">
        <v>15410</v>
      </c>
      <c r="G2616" s="953" t="s">
        <v>5712</v>
      </c>
      <c r="H2616" s="954">
        <v>10.922000000000001</v>
      </c>
      <c r="I2616" s="954">
        <f>Tabla1[[#This Row],[PVP (SIN IVA)]]-(Tabla1[[#This Row],[PVP (SIN IVA)]]*0.4)</f>
        <v>6.5532000000000004</v>
      </c>
      <c r="J2616" s="951" t="s">
        <v>6602</v>
      </c>
      <c r="K2616" s="951" t="str">
        <f>_xlfn.CONCAT(A2616,F2616,J2616,)</f>
        <v>5102113-Q0006Tira de goma de placa a cuadros de aluminioT2</v>
      </c>
      <c r="L2616" s="951"/>
      <c r="M2616" s="955" t="s">
        <v>6554</v>
      </c>
    </row>
    <row r="2617" spans="1:13">
      <c r="A2617" s="948" t="s">
        <v>4455</v>
      </c>
      <c r="B2617" s="949">
        <v>8435596612498</v>
      </c>
      <c r="C2617" s="950"/>
      <c r="D2617" s="950"/>
      <c r="E2617" s="951" t="s">
        <v>15413</v>
      </c>
      <c r="F2617" s="952" t="s">
        <v>15414</v>
      </c>
      <c r="G2617" s="953" t="s">
        <v>5712</v>
      </c>
      <c r="H2617" s="954">
        <v>14.83669886985</v>
      </c>
      <c r="I2617" s="954">
        <f>Tabla1[[#This Row],[PVP (SIN IVA)]]-(Tabla1[[#This Row],[PVP (SIN IVA)]]*0.4)</f>
        <v>8.9020193219100001</v>
      </c>
      <c r="J2617" s="951" t="s">
        <v>1936</v>
      </c>
      <c r="K2617" s="951" t="s">
        <v>15415</v>
      </c>
      <c r="L2617" s="951" t="s">
        <v>15416</v>
      </c>
      <c r="M2617" s="955" t="s">
        <v>6554</v>
      </c>
    </row>
    <row r="2618" spans="1:13">
      <c r="A2618" s="948" t="s">
        <v>4456</v>
      </c>
      <c r="B2618" s="949">
        <v>8435596612610</v>
      </c>
      <c r="C2618" s="950"/>
      <c r="D2618" s="950"/>
      <c r="E2618" s="951" t="s">
        <v>15417</v>
      </c>
      <c r="F2618" s="952" t="s">
        <v>15418</v>
      </c>
      <c r="G2618" s="953" t="s">
        <v>5712</v>
      </c>
      <c r="H2618" s="954">
        <v>11.717187825419998</v>
      </c>
      <c r="I2618" s="954">
        <f>Tabla1[[#This Row],[PVP (SIN IVA)]]-(Tabla1[[#This Row],[PVP (SIN IVA)]]*0.4)</f>
        <v>7.0303126952519985</v>
      </c>
      <c r="J2618" s="951" t="s">
        <v>1936</v>
      </c>
      <c r="K2618" s="951" t="s">
        <v>15419</v>
      </c>
      <c r="L2618" s="951" t="s">
        <v>15420</v>
      </c>
      <c r="M2618" s="955" t="s">
        <v>6554</v>
      </c>
    </row>
    <row r="2619" spans="1:13">
      <c r="A2619" s="948" t="s">
        <v>2370</v>
      </c>
      <c r="B2619" s="949">
        <v>8435596608347</v>
      </c>
      <c r="C2619" s="950"/>
      <c r="D2619" s="950"/>
      <c r="E2619" s="951" t="s">
        <v>2369</v>
      </c>
      <c r="F2619" s="952" t="s">
        <v>4275</v>
      </c>
      <c r="G2619" s="953" t="s">
        <v>5712</v>
      </c>
      <c r="H2619" s="954">
        <v>1.1475184687224425</v>
      </c>
      <c r="I2619" s="954">
        <f>Tabla1[[#This Row],[PVP (SIN IVA)]]-(Tabla1[[#This Row],[PVP (SIN IVA)]]*0.4)</f>
        <v>0.68851108123346538</v>
      </c>
      <c r="J2619" s="951" t="s">
        <v>6560</v>
      </c>
      <c r="K2619" s="951" t="s">
        <v>15421</v>
      </c>
      <c r="L2619" s="951" t="s">
        <v>15422</v>
      </c>
      <c r="M2619" s="955" t="s">
        <v>6554</v>
      </c>
    </row>
    <row r="2620" spans="1:13">
      <c r="A2620" s="948" t="s">
        <v>4274</v>
      </c>
      <c r="B2620" s="949">
        <v>8435596605759</v>
      </c>
      <c r="C2620" s="950"/>
      <c r="D2620" s="950"/>
      <c r="E2620" s="951" t="s">
        <v>2369</v>
      </c>
      <c r="F2620" s="952" t="s">
        <v>4275</v>
      </c>
      <c r="G2620" s="953" t="s">
        <v>5712</v>
      </c>
      <c r="H2620" s="954">
        <v>0.83662535415857653</v>
      </c>
      <c r="I2620" s="954">
        <f>Tabla1[[#This Row],[PVP (SIN IVA)]]-(Tabla1[[#This Row],[PVP (SIN IVA)]]*0.4)</f>
        <v>0.50197521249514587</v>
      </c>
      <c r="J2620" s="951" t="s">
        <v>6702</v>
      </c>
      <c r="K2620" s="951" t="s">
        <v>15423</v>
      </c>
      <c r="L2620" s="951" t="s">
        <v>15424</v>
      </c>
      <c r="M2620" s="955" t="s">
        <v>6554</v>
      </c>
    </row>
    <row r="2621" spans="1:13">
      <c r="A2621" s="948" t="s">
        <v>4272</v>
      </c>
      <c r="B2621" s="949">
        <v>8435596605742</v>
      </c>
      <c r="C2621" s="950"/>
      <c r="D2621" s="950"/>
      <c r="E2621" s="951" t="s">
        <v>2371</v>
      </c>
      <c r="F2621" s="952" t="s">
        <v>4273</v>
      </c>
      <c r="G2621" s="953" t="s">
        <v>5712</v>
      </c>
      <c r="H2621" s="954">
        <v>1.4530861414333176</v>
      </c>
      <c r="I2621" s="954">
        <f>Tabla1[[#This Row],[PVP (SIN IVA)]]-(Tabla1[[#This Row],[PVP (SIN IVA)]]*0.4)</f>
        <v>0.87185168485999054</v>
      </c>
      <c r="J2621" s="951" t="s">
        <v>6702</v>
      </c>
      <c r="K2621" s="951" t="s">
        <v>15425</v>
      </c>
      <c r="L2621" s="951" t="s">
        <v>15426</v>
      </c>
      <c r="M2621" s="955" t="s">
        <v>6554</v>
      </c>
    </row>
    <row r="2622" spans="1:13">
      <c r="A2622" s="948" t="s">
        <v>2372</v>
      </c>
      <c r="B2622" s="949">
        <v>8435596608330</v>
      </c>
      <c r="C2622" s="950" t="s">
        <v>4272</v>
      </c>
      <c r="D2622" s="950"/>
      <c r="E2622" s="951" t="s">
        <v>2371</v>
      </c>
      <c r="F2622" s="952" t="s">
        <v>4273</v>
      </c>
      <c r="G2622" s="953" t="s">
        <v>5712</v>
      </c>
      <c r="H2622" s="954">
        <v>1.1475184687224425</v>
      </c>
      <c r="I2622" s="954">
        <f>Tabla1[[#This Row],[PVP (SIN IVA)]]-(Tabla1[[#This Row],[PVP (SIN IVA)]]*0.4)</f>
        <v>0.68851108123346538</v>
      </c>
      <c r="J2622" s="951" t="s">
        <v>6560</v>
      </c>
      <c r="K2622" s="951" t="s">
        <v>15427</v>
      </c>
      <c r="L2622" s="951" t="s">
        <v>15428</v>
      </c>
      <c r="M2622" s="955" t="s">
        <v>6554</v>
      </c>
    </row>
    <row r="2623" spans="1:13">
      <c r="A2623" s="948" t="s">
        <v>2467</v>
      </c>
      <c r="B2623" s="949">
        <v>8435596605551</v>
      </c>
      <c r="C2623" s="950"/>
      <c r="D2623" s="950"/>
      <c r="E2623" s="951" t="s">
        <v>2466</v>
      </c>
      <c r="F2623" s="952" t="s">
        <v>4247</v>
      </c>
      <c r="G2623" s="953" t="s">
        <v>5712</v>
      </c>
      <c r="H2623" s="954">
        <v>4.8195775686342586</v>
      </c>
      <c r="I2623" s="954">
        <f>Tabla1[[#This Row],[PVP (SIN IVA)]]-(Tabla1[[#This Row],[PVP (SIN IVA)]]*0.4)</f>
        <v>2.891746541180555</v>
      </c>
      <c r="J2623" s="951" t="s">
        <v>6589</v>
      </c>
      <c r="K2623" s="951" t="s">
        <v>15429</v>
      </c>
      <c r="L2623" s="951" t="s">
        <v>15430</v>
      </c>
      <c r="M2623" s="955" t="s">
        <v>6554</v>
      </c>
    </row>
    <row r="2624" spans="1:13">
      <c r="A2624" s="948" t="s">
        <v>15431</v>
      </c>
      <c r="B2624" s="949">
        <v>8435596611743</v>
      </c>
      <c r="C2624" s="950"/>
      <c r="D2624" s="950"/>
      <c r="E2624" s="951" t="s">
        <v>15432</v>
      </c>
      <c r="F2624" s="952" t="s">
        <v>15433</v>
      </c>
      <c r="G2624" s="953" t="s">
        <v>5712</v>
      </c>
      <c r="H2624" s="954">
        <v>38.1</v>
      </c>
      <c r="I2624" s="954">
        <f>Tabla1[[#This Row],[PVP (SIN IVA)]]-(Tabla1[[#This Row],[PVP (SIN IVA)]]*0.4)</f>
        <v>22.86</v>
      </c>
      <c r="J2624" s="951" t="s">
        <v>1936</v>
      </c>
      <c r="K2624" s="951" t="s">
        <v>15434</v>
      </c>
      <c r="L2624" s="951" t="s">
        <v>15435</v>
      </c>
      <c r="M2624" s="955" t="s">
        <v>6554</v>
      </c>
    </row>
    <row r="2625" spans="1:13">
      <c r="A2625" s="948" t="s">
        <v>2378</v>
      </c>
      <c r="B2625" s="949">
        <v>8435596605711</v>
      </c>
      <c r="C2625" s="950"/>
      <c r="D2625" s="950"/>
      <c r="E2625" s="951" t="s">
        <v>2377</v>
      </c>
      <c r="F2625" s="952" t="s">
        <v>15436</v>
      </c>
      <c r="G2625" s="953" t="s">
        <v>5712</v>
      </c>
      <c r="H2625" s="954">
        <v>2.9192869844298923</v>
      </c>
      <c r="I2625" s="954">
        <f>Tabla1[[#This Row],[PVP (SIN IVA)]]-(Tabla1[[#This Row],[PVP (SIN IVA)]]*0.4)</f>
        <v>1.7515721906579353</v>
      </c>
      <c r="J2625" s="951" t="s">
        <v>6589</v>
      </c>
      <c r="K2625" s="951" t="s">
        <v>15437</v>
      </c>
      <c r="L2625" s="951" t="s">
        <v>15438</v>
      </c>
      <c r="M2625" s="955" t="s">
        <v>6554</v>
      </c>
    </row>
    <row r="2626" spans="1:13">
      <c r="A2626" s="957" t="s">
        <v>15439</v>
      </c>
      <c r="B2626" s="958" t="s">
        <v>15440</v>
      </c>
      <c r="C2626" s="959"/>
      <c r="D2626" s="959"/>
      <c r="E2626" s="951" t="s">
        <v>15441</v>
      </c>
      <c r="F2626" s="952" t="s">
        <v>15442</v>
      </c>
      <c r="G2626" s="953" t="s">
        <v>5712</v>
      </c>
      <c r="H2626" s="954">
        <v>0.6984999999999999</v>
      </c>
      <c r="I2626" s="954">
        <f>Tabla1[[#This Row],[PVP (SIN IVA)]]-(Tabla1[[#This Row],[PVP (SIN IVA)]]*0.4)</f>
        <v>0.41909999999999992</v>
      </c>
      <c r="J2626" s="960" t="s">
        <v>6567</v>
      </c>
      <c r="K2626" s="951" t="str">
        <f>_xlfn.CONCAT(A2626,F2626,J2626,)</f>
        <v>5010090-Q0006tira de quillaT1/T2</v>
      </c>
      <c r="L2626" s="951"/>
      <c r="M2626" s="955" t="s">
        <v>6554</v>
      </c>
    </row>
    <row r="2627" spans="1:13">
      <c r="A2627" s="948" t="s">
        <v>4457</v>
      </c>
      <c r="B2627" s="949">
        <v>8435596611613</v>
      </c>
      <c r="C2627" s="950"/>
      <c r="D2627" s="950"/>
      <c r="E2627" s="951" t="s">
        <v>15443</v>
      </c>
      <c r="F2627" s="952" t="s">
        <v>15444</v>
      </c>
      <c r="G2627" s="953" t="s">
        <v>5712</v>
      </c>
      <c r="H2627" s="954">
        <v>62.770649064749989</v>
      </c>
      <c r="I2627" s="954">
        <f>Tabla1[[#This Row],[PVP (SIN IVA)]]-(Tabla1[[#This Row],[PVP (SIN IVA)]]*0.4)</f>
        <v>37.662389438849992</v>
      </c>
      <c r="J2627" s="951" t="s">
        <v>1936</v>
      </c>
      <c r="K2627" s="951" t="s">
        <v>15445</v>
      </c>
      <c r="L2627" s="951" t="s">
        <v>15446</v>
      </c>
      <c r="M2627" s="955" t="s">
        <v>6554</v>
      </c>
    </row>
    <row r="2628" spans="1:13">
      <c r="A2628" s="957" t="s">
        <v>15447</v>
      </c>
      <c r="B2628" s="958" t="s">
        <v>15448</v>
      </c>
      <c r="C2628" s="959"/>
      <c r="D2628" s="959"/>
      <c r="E2628" s="951" t="s">
        <v>15449</v>
      </c>
      <c r="F2628" s="952" t="s">
        <v>15450</v>
      </c>
      <c r="G2628" s="953" t="s">
        <v>5712</v>
      </c>
      <c r="H2628" s="954">
        <v>14.922500000000001</v>
      </c>
      <c r="I2628" s="954">
        <f>Tabla1[[#This Row],[PVP (SIN IVA)]]-(Tabla1[[#This Row],[PVP (SIN IVA)]]*0.4)</f>
        <v>8.9535</v>
      </c>
      <c r="J2628" s="960" t="s">
        <v>6567</v>
      </c>
      <c r="K2628" s="951" t="str">
        <f>_xlfn.CONCAT(A2628,F2628,J2628,)</f>
        <v>6107152-Q0001Tira de sellado de ventana delantera derechaT1/T2</v>
      </c>
      <c r="L2628" s="951"/>
      <c r="M2628" s="955" t="s">
        <v>6554</v>
      </c>
    </row>
    <row r="2629" spans="1:13">
      <c r="A2629" s="957" t="s">
        <v>15451</v>
      </c>
      <c r="B2629" s="958" t="s">
        <v>15452</v>
      </c>
      <c r="C2629" s="959"/>
      <c r="D2629" s="959"/>
      <c r="E2629" s="951" t="s">
        <v>15453</v>
      </c>
      <c r="F2629" s="952" t="s">
        <v>15454</v>
      </c>
      <c r="G2629" s="953" t="s">
        <v>5712</v>
      </c>
      <c r="H2629" s="954">
        <v>14.922500000000001</v>
      </c>
      <c r="I2629" s="954">
        <f>Tabla1[[#This Row],[PVP (SIN IVA)]]-(Tabla1[[#This Row],[PVP (SIN IVA)]]*0.4)</f>
        <v>8.9535</v>
      </c>
      <c r="J2629" s="960" t="s">
        <v>6567</v>
      </c>
      <c r="K2629" s="951" t="str">
        <f>_xlfn.CONCAT(A2629,F2629,J2629,)</f>
        <v>6107151-Q0001Tira de sellado de ventana delantera izquierdaT1/T2</v>
      </c>
      <c r="L2629" s="951"/>
      <c r="M2629" s="955" t="s">
        <v>6554</v>
      </c>
    </row>
    <row r="2630" spans="1:13">
      <c r="A2630" s="948" t="s">
        <v>2374</v>
      </c>
      <c r="B2630" s="949">
        <v>8435596605735</v>
      </c>
      <c r="C2630" s="950"/>
      <c r="D2630" s="950"/>
      <c r="E2630" s="951" t="s">
        <v>2373</v>
      </c>
      <c r="F2630" s="952" t="s">
        <v>4269</v>
      </c>
      <c r="G2630" s="953" t="s">
        <v>5712</v>
      </c>
      <c r="H2630" s="954">
        <v>2.8917465411805523</v>
      </c>
      <c r="I2630" s="954">
        <f>Tabla1[[#This Row],[PVP (SIN IVA)]]-(Tabla1[[#This Row],[PVP (SIN IVA)]]*0.4)</f>
        <v>1.7350479247083312</v>
      </c>
      <c r="J2630" s="951" t="s">
        <v>6589</v>
      </c>
      <c r="K2630" s="951" t="s">
        <v>15455</v>
      </c>
      <c r="L2630" s="951" t="s">
        <v>15456</v>
      </c>
      <c r="M2630" s="955" t="s">
        <v>6554</v>
      </c>
    </row>
    <row r="2631" spans="1:13">
      <c r="A2631" s="957" t="s">
        <v>15457</v>
      </c>
      <c r="B2631" s="958" t="s">
        <v>15458</v>
      </c>
      <c r="C2631" s="959"/>
      <c r="D2631" s="959"/>
      <c r="E2631" s="951" t="s">
        <v>15459</v>
      </c>
      <c r="F2631" s="952" t="s">
        <v>15460</v>
      </c>
      <c r="G2631" s="953" t="s">
        <v>5712</v>
      </c>
      <c r="H2631" s="954">
        <v>3.556</v>
      </c>
      <c r="I2631" s="954">
        <f>Tabla1[[#This Row],[PVP (SIN IVA)]]-(Tabla1[[#This Row],[PVP (SIN IVA)]]*0.4)</f>
        <v>2.1335999999999999</v>
      </c>
      <c r="J2631" s="960" t="s">
        <v>6567</v>
      </c>
      <c r="K2631" s="951" t="str">
        <f t="shared" ref="K2631:K2649" si="28">_xlfn.CONCAT(A2631,F2631,J2631,)</f>
        <v>8402311-Q0001Tira de sellado del capóT1/T2</v>
      </c>
      <c r="L2631" s="951"/>
      <c r="M2631" s="955" t="s">
        <v>6554</v>
      </c>
    </row>
    <row r="2632" spans="1:13">
      <c r="A2632" s="957" t="s">
        <v>15461</v>
      </c>
      <c r="B2632" s="958" t="s">
        <v>15462</v>
      </c>
      <c r="C2632" s="959"/>
      <c r="D2632" s="959"/>
      <c r="E2632" s="951" t="s">
        <v>15463</v>
      </c>
      <c r="F2632" s="952" t="s">
        <v>15464</v>
      </c>
      <c r="G2632" s="953" t="s">
        <v>5712</v>
      </c>
      <c r="H2632" s="954">
        <v>10.953749999999999</v>
      </c>
      <c r="I2632" s="954">
        <f>Tabla1[[#This Row],[PVP (SIN IVA)]]-(Tabla1[[#This Row],[PVP (SIN IVA)]]*0.4)</f>
        <v>6.5722499999999995</v>
      </c>
      <c r="J2632" s="960" t="s">
        <v>6567</v>
      </c>
      <c r="K2632" s="951" t="str">
        <f t="shared" si="28"/>
        <v>6107132-Q0001Tira de sellado del marco de la puerta delantera derecha T1/T2</v>
      </c>
      <c r="L2632" s="951"/>
      <c r="M2632" s="955" t="s">
        <v>6554</v>
      </c>
    </row>
    <row r="2633" spans="1:13">
      <c r="A2633" s="957" t="s">
        <v>15465</v>
      </c>
      <c r="B2633" s="958" t="s">
        <v>15466</v>
      </c>
      <c r="C2633" s="959"/>
      <c r="D2633" s="959"/>
      <c r="E2633" s="951" t="s">
        <v>15467</v>
      </c>
      <c r="F2633" s="952" t="s">
        <v>15468</v>
      </c>
      <c r="G2633" s="953" t="s">
        <v>5712</v>
      </c>
      <c r="H2633" s="954">
        <v>10.953749999999999</v>
      </c>
      <c r="I2633" s="954">
        <f>Tabla1[[#This Row],[PVP (SIN IVA)]]-(Tabla1[[#This Row],[PVP (SIN IVA)]]*0.4)</f>
        <v>6.5722499999999995</v>
      </c>
      <c r="J2633" s="960" t="s">
        <v>6567</v>
      </c>
      <c r="K2633" s="951" t="str">
        <f t="shared" si="28"/>
        <v>6107131-Q0001Tira de sellado del marco de la puerta delantera izquierda T1/T2</v>
      </c>
      <c r="L2633" s="951"/>
      <c r="M2633" s="955" t="s">
        <v>6554</v>
      </c>
    </row>
    <row r="2634" spans="1:13">
      <c r="A2634" s="957" t="s">
        <v>15469</v>
      </c>
      <c r="B2634" s="958" t="s">
        <v>15470</v>
      </c>
      <c r="C2634" s="959"/>
      <c r="D2634" s="959"/>
      <c r="E2634" s="951" t="s">
        <v>15471</v>
      </c>
      <c r="F2634" s="952" t="s">
        <v>15472</v>
      </c>
      <c r="G2634" s="953" t="s">
        <v>5712</v>
      </c>
      <c r="H2634" s="954">
        <v>25.495249999999999</v>
      </c>
      <c r="I2634" s="954">
        <f>Tabla1[[#This Row],[PVP (SIN IVA)]]-(Tabla1[[#This Row],[PVP (SIN IVA)]]*0.4)</f>
        <v>15.297149999999998</v>
      </c>
      <c r="J2634" s="960" t="s">
        <v>6567</v>
      </c>
      <c r="K2634" s="951" t="str">
        <f t="shared" si="28"/>
        <v>6307122A2-Q0001Tira de sellado del marco de la puerta traseraT1/T2</v>
      </c>
      <c r="L2634" s="951"/>
      <c r="M2634" s="955" t="s">
        <v>6554</v>
      </c>
    </row>
    <row r="2635" spans="1:13">
      <c r="A2635" s="957" t="s">
        <v>15473</v>
      </c>
      <c r="B2635" s="958" t="s">
        <v>15474</v>
      </c>
      <c r="C2635" s="959"/>
      <c r="D2635" s="959"/>
      <c r="E2635" s="951" t="s">
        <v>15475</v>
      </c>
      <c r="F2635" s="952" t="s">
        <v>15476</v>
      </c>
      <c r="G2635" s="953" t="s">
        <v>5712</v>
      </c>
      <c r="H2635" s="954">
        <v>1.3969999999999998</v>
      </c>
      <c r="I2635" s="954">
        <f>Tabla1[[#This Row],[PVP (SIN IVA)]]-(Tabla1[[#This Row],[PVP (SIN IVA)]]*0.4)</f>
        <v>0.83819999999999983</v>
      </c>
      <c r="J2635" s="960" t="s">
        <v>6567</v>
      </c>
      <c r="K2635" s="951" t="str">
        <f t="shared" si="28"/>
        <v>6307114A1-Q0001Tira de sellado del portón trasero derechoT1/T2</v>
      </c>
      <c r="L2635" s="951"/>
      <c r="M2635" s="955" t="s">
        <v>6554</v>
      </c>
    </row>
    <row r="2636" spans="1:13">
      <c r="A2636" s="957" t="s">
        <v>15477</v>
      </c>
      <c r="B2636" s="958" t="s">
        <v>15478</v>
      </c>
      <c r="C2636" s="959"/>
      <c r="D2636" s="959"/>
      <c r="E2636" s="951" t="s">
        <v>15479</v>
      </c>
      <c r="F2636" s="952" t="s">
        <v>15480</v>
      </c>
      <c r="G2636" s="953" t="s">
        <v>5712</v>
      </c>
      <c r="H2636" s="954">
        <v>11.080750000000002</v>
      </c>
      <c r="I2636" s="954">
        <f>Tabla1[[#This Row],[PVP (SIN IVA)]]-(Tabla1[[#This Row],[PVP (SIN IVA)]]*0.4)</f>
        <v>6.6484500000000013</v>
      </c>
      <c r="J2636" s="960" t="s">
        <v>6567</v>
      </c>
      <c r="K2636" s="951" t="str">
        <f t="shared" si="28"/>
        <v>6307113A1-Q0001Tira de sellado del portón trasero izquierdoT1/T2</v>
      </c>
      <c r="L2636" s="951"/>
      <c r="M2636" s="955" t="s">
        <v>6554</v>
      </c>
    </row>
    <row r="2637" spans="1:13">
      <c r="A2637" s="957" t="s">
        <v>15481</v>
      </c>
      <c r="B2637" s="958" t="s">
        <v>15482</v>
      </c>
      <c r="C2637" s="959"/>
      <c r="D2637" s="959"/>
      <c r="E2637" s="951" t="s">
        <v>15483</v>
      </c>
      <c r="F2637" s="952" t="s">
        <v>15484</v>
      </c>
      <c r="G2637" s="953" t="s">
        <v>5712</v>
      </c>
      <c r="H2637" s="954">
        <v>23.52675</v>
      </c>
      <c r="I2637" s="954">
        <f>Tabla1[[#This Row],[PVP (SIN IVA)]]-(Tabla1[[#This Row],[PVP (SIN IVA)]]*0.4)</f>
        <v>14.11605</v>
      </c>
      <c r="J2637" s="960" t="s">
        <v>6567</v>
      </c>
      <c r="K2637" s="951" t="str">
        <f t="shared" si="28"/>
        <v>6707112A2-Q0001Tira de sellado para marco de puerta correderaT1/T2</v>
      </c>
      <c r="L2637" s="951"/>
      <c r="M2637" s="955" t="s">
        <v>6554</v>
      </c>
    </row>
    <row r="2638" spans="1:13">
      <c r="A2638" s="957" t="s">
        <v>15485</v>
      </c>
      <c r="B2638" s="958" t="s">
        <v>15486</v>
      </c>
      <c r="C2638" s="959"/>
      <c r="D2638" s="959"/>
      <c r="E2638" s="951" t="s">
        <v>15487</v>
      </c>
      <c r="F2638" s="952" t="s">
        <v>15488</v>
      </c>
      <c r="G2638" s="953" t="s">
        <v>5712</v>
      </c>
      <c r="H2638" s="954">
        <v>4.0957500000000007</v>
      </c>
      <c r="I2638" s="954">
        <f>Tabla1[[#This Row],[PVP (SIN IVA)]]-(Tabla1[[#This Row],[PVP (SIN IVA)]]*0.4)</f>
        <v>2.4574500000000006</v>
      </c>
      <c r="J2638" s="960" t="s">
        <v>6567</v>
      </c>
      <c r="K2638" s="951" t="str">
        <f t="shared" si="28"/>
        <v>6707111A1-Q0001Tira de sellado superior del marco de la puerta corredera T1/T2</v>
      </c>
      <c r="L2638" s="951"/>
      <c r="M2638" s="955" t="s">
        <v>6554</v>
      </c>
    </row>
    <row r="2639" spans="1:13">
      <c r="A2639" s="957" t="s">
        <v>15489</v>
      </c>
      <c r="B2639" s="958" t="s">
        <v>15490</v>
      </c>
      <c r="C2639" s="959"/>
      <c r="D2639" s="959"/>
      <c r="E2639" s="951" t="s">
        <v>15491</v>
      </c>
      <c r="F2639" s="952" t="s">
        <v>15492</v>
      </c>
      <c r="G2639" s="953" t="s">
        <v>5712</v>
      </c>
      <c r="H2639" s="954">
        <v>3.71475</v>
      </c>
      <c r="I2639" s="954">
        <f>Tabla1[[#This Row],[PVP (SIN IVA)]]-(Tabla1[[#This Row],[PVP (SIN IVA)]]*0.4)</f>
        <v>2.22885</v>
      </c>
      <c r="J2639" s="960" t="s">
        <v>6567</v>
      </c>
      <c r="K2639" s="951" t="str">
        <f t="shared" si="28"/>
        <v>6307111-Q0001Tira de sellado superior del marco de la puerta traseraT1/T2</v>
      </c>
      <c r="L2639" s="951"/>
      <c r="M2639" s="955" t="s">
        <v>6554</v>
      </c>
    </row>
    <row r="2640" spans="1:13">
      <c r="A2640" s="957" t="s">
        <v>15493</v>
      </c>
      <c r="B2640" s="958" t="s">
        <v>15494</v>
      </c>
      <c r="C2640" s="959"/>
      <c r="D2640" s="959"/>
      <c r="E2640" s="951" t="s">
        <v>15495</v>
      </c>
      <c r="F2640" s="952" t="s">
        <v>15496</v>
      </c>
      <c r="G2640" s="953" t="s">
        <v>5712</v>
      </c>
      <c r="H2640" s="954">
        <v>10.953749999999999</v>
      </c>
      <c r="I2640" s="954">
        <f>Tabla1[[#This Row],[PVP (SIN IVA)]]-(Tabla1[[#This Row],[PVP (SIN IVA)]]*0.4)</f>
        <v>6.5722499999999995</v>
      </c>
      <c r="J2640" s="960" t="s">
        <v>6567</v>
      </c>
      <c r="K2640" s="951" t="str">
        <f t="shared" si="28"/>
        <v>5206211-Q0001Tira decorativa del parabrisas delanteroT1/T2</v>
      </c>
      <c r="L2640" s="951"/>
      <c r="M2640" s="955" t="s">
        <v>6554</v>
      </c>
    </row>
    <row r="2641" spans="1:13">
      <c r="A2641" s="957" t="s">
        <v>15497</v>
      </c>
      <c r="B2641" s="958" t="s">
        <v>15498</v>
      </c>
      <c r="C2641" s="959"/>
      <c r="D2641" s="959"/>
      <c r="E2641" s="951" t="s">
        <v>15499</v>
      </c>
      <c r="F2641" s="952" t="s">
        <v>15500</v>
      </c>
      <c r="G2641" s="953" t="s">
        <v>5712</v>
      </c>
      <c r="H2641" s="954">
        <v>9.0487500000000018</v>
      </c>
      <c r="I2641" s="954">
        <f>Tabla1[[#This Row],[PVP (SIN IVA)]]-(Tabla1[[#This Row],[PVP (SIN IVA)]]*0.4)</f>
        <v>5.4292500000000015</v>
      </c>
      <c r="J2641" s="960" t="s">
        <v>6567</v>
      </c>
      <c r="K2641" s="951" t="str">
        <f t="shared" si="28"/>
        <v>6107112-Q0001Tira impermeable exterior de puerta delantera derecha T1/T2</v>
      </c>
      <c r="L2641" s="951"/>
      <c r="M2641" s="955" t="s">
        <v>6554</v>
      </c>
    </row>
    <row r="2642" spans="1:13">
      <c r="A2642" s="957" t="s">
        <v>15501</v>
      </c>
      <c r="B2642" s="958" t="s">
        <v>15502</v>
      </c>
      <c r="C2642" s="959"/>
      <c r="D2642" s="959"/>
      <c r="E2642" s="951" t="s">
        <v>15503</v>
      </c>
      <c r="F2642" s="952" t="s">
        <v>15504</v>
      </c>
      <c r="G2642" s="953" t="s">
        <v>5712</v>
      </c>
      <c r="H2642" s="954">
        <v>9.0487500000000018</v>
      </c>
      <c r="I2642" s="954">
        <f>Tabla1[[#This Row],[PVP (SIN IVA)]]-(Tabla1[[#This Row],[PVP (SIN IVA)]]*0.4)</f>
        <v>5.4292500000000015</v>
      </c>
      <c r="J2642" s="960" t="s">
        <v>6567</v>
      </c>
      <c r="K2642" s="951" t="str">
        <f t="shared" si="28"/>
        <v>6107111-Q0001Tira impermeable exterior de puerta delantera izquierda T1/T2</v>
      </c>
      <c r="L2642" s="951"/>
      <c r="M2642" s="955" t="s">
        <v>6554</v>
      </c>
    </row>
    <row r="2643" spans="1:13">
      <c r="A2643" s="957" t="s">
        <v>15505</v>
      </c>
      <c r="B2643" s="958" t="s">
        <v>15506</v>
      </c>
      <c r="C2643" s="959"/>
      <c r="D2643" s="959"/>
      <c r="E2643" s="951" t="s">
        <v>15507</v>
      </c>
      <c r="F2643" s="952" t="s">
        <v>15508</v>
      </c>
      <c r="G2643" s="953" t="s">
        <v>5712</v>
      </c>
      <c r="H2643" s="954">
        <v>4.6989999999999998</v>
      </c>
      <c r="I2643" s="954">
        <f>Tabla1[[#This Row],[PVP (SIN IVA)]]-(Tabla1[[#This Row],[PVP (SIN IVA)]]*0.4)</f>
        <v>2.8193999999999999</v>
      </c>
      <c r="J2643" s="960" t="s">
        <v>6567</v>
      </c>
      <c r="K2643" s="951" t="str">
        <f t="shared" si="28"/>
        <v>6107122-Q0001Tira impermeable interior de puerta delantera derecha T1/T2</v>
      </c>
      <c r="L2643" s="951"/>
      <c r="M2643" s="955" t="s">
        <v>6554</v>
      </c>
    </row>
    <row r="2644" spans="1:13">
      <c r="A2644" s="957" t="s">
        <v>15509</v>
      </c>
      <c r="B2644" s="958" t="s">
        <v>15510</v>
      </c>
      <c r="C2644" s="959"/>
      <c r="D2644" s="959"/>
      <c r="E2644" s="951" t="s">
        <v>15511</v>
      </c>
      <c r="F2644" s="952" t="s">
        <v>15512</v>
      </c>
      <c r="G2644" s="953" t="s">
        <v>5712</v>
      </c>
      <c r="H2644" s="954">
        <v>4.6989999999999998</v>
      </c>
      <c r="I2644" s="954">
        <f>Tabla1[[#This Row],[PVP (SIN IVA)]]-(Tabla1[[#This Row],[PVP (SIN IVA)]]*0.4)</f>
        <v>2.8193999999999999</v>
      </c>
      <c r="J2644" s="960" t="s">
        <v>6567</v>
      </c>
      <c r="K2644" s="951" t="str">
        <f t="shared" si="28"/>
        <v>6107121-Q0001Tira impermeable interior de puerta delantera izquierda T1/T2</v>
      </c>
      <c r="L2644" s="951"/>
      <c r="M2644" s="955" t="s">
        <v>6554</v>
      </c>
    </row>
    <row r="2645" spans="1:13">
      <c r="A2645" s="957" t="s">
        <v>15513</v>
      </c>
      <c r="B2645" s="958" t="s">
        <v>15514</v>
      </c>
      <c r="C2645" s="959"/>
      <c r="D2645" s="959"/>
      <c r="E2645" s="951" t="s">
        <v>15515</v>
      </c>
      <c r="F2645" s="952" t="s">
        <v>15516</v>
      </c>
      <c r="G2645" s="953" t="s">
        <v>5712</v>
      </c>
      <c r="H2645" s="954">
        <v>0.88900000000000001</v>
      </c>
      <c r="I2645" s="954">
        <f>Tabla1[[#This Row],[PVP (SIN IVA)]]-(Tabla1[[#This Row],[PVP (SIN IVA)]]*0.4)</f>
        <v>0.53339999999999999</v>
      </c>
      <c r="J2645" s="960" t="s">
        <v>6567</v>
      </c>
      <c r="K2645" s="951" t="str">
        <f t="shared" si="28"/>
        <v>3700022-Q0001Tirante de batería (corto)T1/T2</v>
      </c>
      <c r="L2645" s="951"/>
      <c r="M2645" s="955" t="s">
        <v>6554</v>
      </c>
    </row>
    <row r="2646" spans="1:13">
      <c r="A2646" s="957" t="s">
        <v>15517</v>
      </c>
      <c r="B2646" s="958" t="s">
        <v>15518</v>
      </c>
      <c r="C2646" s="959"/>
      <c r="D2646" s="959"/>
      <c r="E2646" s="951" t="s">
        <v>15519</v>
      </c>
      <c r="F2646" s="952" t="s">
        <v>15520</v>
      </c>
      <c r="G2646" s="953" t="s">
        <v>5712</v>
      </c>
      <c r="H2646" s="954">
        <v>0.88900000000000001</v>
      </c>
      <c r="I2646" s="954">
        <f>Tabla1[[#This Row],[PVP (SIN IVA)]]-(Tabla1[[#This Row],[PVP (SIN IVA)]]*0.4)</f>
        <v>0.53339999999999999</v>
      </c>
      <c r="J2646" s="960" t="s">
        <v>6567</v>
      </c>
      <c r="K2646" s="951" t="str">
        <f t="shared" si="28"/>
        <v>3700021-Q0001Tirante de batería (largo)T1/T2</v>
      </c>
      <c r="L2646" s="951"/>
      <c r="M2646" s="955" t="s">
        <v>6554</v>
      </c>
    </row>
    <row r="2647" spans="1:13">
      <c r="A2647" s="957" t="s">
        <v>15521</v>
      </c>
      <c r="B2647" s="958" t="s">
        <v>15522</v>
      </c>
      <c r="C2647" s="959"/>
      <c r="D2647" s="959"/>
      <c r="E2647" s="951" t="s">
        <v>15523</v>
      </c>
      <c r="F2647" s="952" t="s">
        <v>15524</v>
      </c>
      <c r="G2647" s="953" t="s">
        <v>5712</v>
      </c>
      <c r="H2647" s="954">
        <v>16.16075</v>
      </c>
      <c r="I2647" s="954">
        <f>Tabla1[[#This Row],[PVP (SIN IVA)]]-(Tabla1[[#This Row],[PVP (SIN IVA)]]*0.4)</f>
        <v>9.6964499999999987</v>
      </c>
      <c r="J2647" s="960" t="s">
        <v>6567</v>
      </c>
      <c r="K2647" s="951" t="str">
        <f t="shared" si="28"/>
        <v>3741024-Q0001Tirante del limpiaparabrisasT1/T2</v>
      </c>
      <c r="L2647" s="951"/>
      <c r="M2647" s="955" t="s">
        <v>6554</v>
      </c>
    </row>
    <row r="2648" spans="1:13">
      <c r="A2648" s="957" t="s">
        <v>15525</v>
      </c>
      <c r="B2648" s="958" t="s">
        <v>15526</v>
      </c>
      <c r="C2648" s="959"/>
      <c r="D2648" s="959"/>
      <c r="E2648" s="951" t="s">
        <v>15527</v>
      </c>
      <c r="F2648" s="952" t="s">
        <v>15528</v>
      </c>
      <c r="G2648" s="953" t="s">
        <v>7038</v>
      </c>
      <c r="H2648" s="954">
        <v>1070.3280600000001</v>
      </c>
      <c r="I2648" s="954">
        <f>Tabla1[[#This Row],[PVP (SIN IVA)]]-(Tabla1[[#This Row],[PVP (SIN IVA)]]*0.4)</f>
        <v>642.19683600000008</v>
      </c>
      <c r="J2648" s="960" t="s">
        <v>6629</v>
      </c>
      <c r="K2648" s="951" t="str">
        <f t="shared" si="28"/>
        <v>2126020-Q0004Toma de carga estándar europeaT1</v>
      </c>
      <c r="L2648" s="951"/>
      <c r="M2648" s="955" t="s">
        <v>6554</v>
      </c>
    </row>
    <row r="2649" spans="1:13">
      <c r="A2649" s="957" t="s">
        <v>15529</v>
      </c>
      <c r="B2649" s="958" t="s">
        <v>15530</v>
      </c>
      <c r="C2649" s="959"/>
      <c r="D2649" s="959"/>
      <c r="E2649" s="951" t="s">
        <v>15527</v>
      </c>
      <c r="F2649" s="952" t="s">
        <v>15528</v>
      </c>
      <c r="G2649" s="953" t="s">
        <v>7038</v>
      </c>
      <c r="H2649" s="954">
        <v>1070.3280600000001</v>
      </c>
      <c r="I2649" s="954">
        <f>Tabla1[[#This Row],[PVP (SIN IVA)]]-(Tabla1[[#This Row],[PVP (SIN IVA)]]*0.4)</f>
        <v>642.19683600000008</v>
      </c>
      <c r="J2649" s="960" t="s">
        <v>6602</v>
      </c>
      <c r="K2649" s="951" t="str">
        <f t="shared" si="28"/>
        <v>2126020H1-Q0006Toma de carga estándar europeaT2</v>
      </c>
      <c r="L2649" s="951"/>
      <c r="M2649" s="955" t="s">
        <v>6554</v>
      </c>
    </row>
    <row r="2650" spans="1:13">
      <c r="A2650" s="948" t="s">
        <v>15531</v>
      </c>
      <c r="B2650" s="949">
        <v>8435596625214</v>
      </c>
      <c r="C2650" s="950" t="s">
        <v>3288</v>
      </c>
      <c r="D2650" s="950"/>
      <c r="E2650" s="951" t="e">
        <v>#NAME?</v>
      </c>
      <c r="F2650" s="952" t="s">
        <v>15532</v>
      </c>
      <c r="G2650" s="953" t="s">
        <v>7038</v>
      </c>
      <c r="H2650" s="954">
        <v>412.83812174400003</v>
      </c>
      <c r="I2650" s="954">
        <f>Tabla1[[#This Row],[PVP (SIN IVA)]]-(Tabla1[[#This Row],[PVP (SIN IVA)]]*0.4)</f>
        <v>247.70287304640001</v>
      </c>
      <c r="J2650" s="951" t="s">
        <v>1938</v>
      </c>
      <c r="K2650" s="951" t="e">
        <v>#REF!</v>
      </c>
      <c r="L2650" s="951" t="e">
        <v>#NAME?</v>
      </c>
      <c r="M2650" s="955" t="s">
        <v>6554</v>
      </c>
    </row>
    <row r="2651" spans="1:13">
      <c r="A2651" s="948" t="s">
        <v>15533</v>
      </c>
      <c r="B2651" s="949">
        <v>8435596612054</v>
      </c>
      <c r="C2651" s="950"/>
      <c r="D2651" s="950"/>
      <c r="E2651" s="951" t="s">
        <v>15534</v>
      </c>
      <c r="F2651" s="952" t="s">
        <v>15535</v>
      </c>
      <c r="G2651" s="953" t="s">
        <v>7038</v>
      </c>
      <c r="H2651" s="954">
        <v>26.67</v>
      </c>
      <c r="I2651" s="954">
        <f>Tabla1[[#This Row],[PVP (SIN IVA)]]-(Tabla1[[#This Row],[PVP (SIN IVA)]]*0.4)</f>
        <v>16.002000000000002</v>
      </c>
      <c r="J2651" s="951" t="s">
        <v>1936</v>
      </c>
      <c r="K2651" s="951" t="s">
        <v>15536</v>
      </c>
      <c r="L2651" s="951" t="s">
        <v>15537</v>
      </c>
      <c r="M2651" s="955" t="s">
        <v>6554</v>
      </c>
    </row>
    <row r="2652" spans="1:13">
      <c r="A2652" s="961" t="s">
        <v>15538</v>
      </c>
      <c r="B2652" s="949"/>
      <c r="C2652" s="953"/>
      <c r="D2652" s="962"/>
      <c r="E2652" s="951"/>
      <c r="F2652" s="952" t="s">
        <v>15539</v>
      </c>
      <c r="G2652" s="953" t="s">
        <v>5712</v>
      </c>
      <c r="H2652" s="954">
        <v>40.95750000000001</v>
      </c>
      <c r="I2652" s="954">
        <f>Tabla1[[#This Row],[PVP (SIN IVA)]]-(Tabla1[[#This Row],[PVP (SIN IVA)]]*0.4)</f>
        <v>24.574500000000004</v>
      </c>
      <c r="J2652" s="951" t="s">
        <v>6666</v>
      </c>
      <c r="K2652" s="951" t="str">
        <f>CONCATENATE(Precios!$A1908,Precios!$F1908,Precios!$J1908)</f>
        <v>5602011-R10Panel frontal de la carrocería traseraLIGHT2020, LIGHT2021</v>
      </c>
      <c r="L2652" s="951"/>
      <c r="M2652" s="955" t="s">
        <v>6554</v>
      </c>
    </row>
    <row r="2653" spans="1:13">
      <c r="A2653" s="957" t="s">
        <v>15540</v>
      </c>
      <c r="B2653" s="958" t="s">
        <v>15541</v>
      </c>
      <c r="C2653" s="959"/>
      <c r="D2653" s="959"/>
      <c r="E2653" s="951" t="s">
        <v>15542</v>
      </c>
      <c r="F2653" s="952" t="s">
        <v>15543</v>
      </c>
      <c r="G2653" s="953" t="s">
        <v>5712</v>
      </c>
      <c r="H2653" s="954">
        <v>0.79374999999999996</v>
      </c>
      <c r="I2653" s="954">
        <f>Tabla1[[#This Row],[PVP (SIN IVA)]]-(Tabla1[[#This Row],[PVP (SIN IVA)]]*0.4)</f>
        <v>0.47624999999999995</v>
      </c>
      <c r="J2653" s="960" t="s">
        <v>6567</v>
      </c>
      <c r="K2653" s="951" t="str">
        <f t="shared" ref="K2653:K2663" si="29">_xlfn.CONCAT(A2653,F2653,J2653,)</f>
        <v>6709140-Q0001Tope cóncavo para guía puerta corredera T1/T2</v>
      </c>
      <c r="L2653" s="951"/>
      <c r="M2653" s="955" t="s">
        <v>6554</v>
      </c>
    </row>
    <row r="2654" spans="1:13">
      <c r="A2654" s="957" t="s">
        <v>15544</v>
      </c>
      <c r="B2654" s="958" t="s">
        <v>15545</v>
      </c>
      <c r="C2654" s="959"/>
      <c r="D2654" s="959"/>
      <c r="E2654" s="951" t="s">
        <v>15546</v>
      </c>
      <c r="F2654" s="952" t="s">
        <v>15547</v>
      </c>
      <c r="G2654" s="953" t="s">
        <v>5712</v>
      </c>
      <c r="H2654" s="954">
        <v>6.2865000000000002</v>
      </c>
      <c r="I2654" s="954">
        <f>Tabla1[[#This Row],[PVP (SIN IVA)]]-(Tabla1[[#This Row],[PVP (SIN IVA)]]*0.4)</f>
        <v>3.7719</v>
      </c>
      <c r="J2654" s="960" t="s">
        <v>6567</v>
      </c>
      <c r="K2654" s="951" t="str">
        <f t="shared" si="29"/>
        <v>6709120-Q0001Tope cóncavo para toque de puerta corredera T1/T2</v>
      </c>
      <c r="L2654" s="951"/>
      <c r="M2654" s="955" t="s">
        <v>6554</v>
      </c>
    </row>
    <row r="2655" spans="1:13">
      <c r="A2655" s="957" t="s">
        <v>15548</v>
      </c>
      <c r="B2655" s="958" t="s">
        <v>15549</v>
      </c>
      <c r="C2655" s="959"/>
      <c r="D2655" s="959"/>
      <c r="E2655" s="951" t="s">
        <v>15550</v>
      </c>
      <c r="F2655" s="952" t="s">
        <v>15551</v>
      </c>
      <c r="G2655" s="953" t="s">
        <v>5712</v>
      </c>
      <c r="H2655" s="954">
        <v>0.53975000000000006</v>
      </c>
      <c r="I2655" s="954">
        <f>Tabla1[[#This Row],[PVP (SIN IVA)]]-(Tabla1[[#This Row],[PVP (SIN IVA)]]*0.4)</f>
        <v>0.32385000000000003</v>
      </c>
      <c r="J2655" s="960" t="s">
        <v>6567</v>
      </c>
      <c r="K2655" s="951" t="str">
        <f t="shared" si="29"/>
        <v>6709130-Q0001Tope convexo para guía puerta correderaT1/T2</v>
      </c>
      <c r="L2655" s="951"/>
      <c r="M2655" s="955" t="s">
        <v>6554</v>
      </c>
    </row>
    <row r="2656" spans="1:13">
      <c r="A2656" s="957" t="s">
        <v>15552</v>
      </c>
      <c r="B2656" s="958" t="s">
        <v>15553</v>
      </c>
      <c r="C2656" s="959"/>
      <c r="D2656" s="959"/>
      <c r="E2656" s="951" t="s">
        <v>15554</v>
      </c>
      <c r="F2656" s="952" t="s">
        <v>15555</v>
      </c>
      <c r="G2656" s="953" t="s">
        <v>5712</v>
      </c>
      <c r="H2656" s="954">
        <v>5.302249999999999</v>
      </c>
      <c r="I2656" s="954">
        <f>Tabla1[[#This Row],[PVP (SIN IVA)]]-(Tabla1[[#This Row],[PVP (SIN IVA)]]*0.4)</f>
        <v>3.1813499999999992</v>
      </c>
      <c r="J2656" s="960" t="s">
        <v>6567</v>
      </c>
      <c r="K2656" s="951" t="str">
        <f t="shared" si="29"/>
        <v>6709110-Q0001Tope convexo para toque de puerta corredera T1/T2</v>
      </c>
      <c r="L2656" s="951"/>
      <c r="M2656" s="955" t="s">
        <v>6554</v>
      </c>
    </row>
    <row r="2657" spans="1:13">
      <c r="A2657" s="957" t="s">
        <v>15556</v>
      </c>
      <c r="B2657" s="958" t="s">
        <v>15557</v>
      </c>
      <c r="C2657" s="959"/>
      <c r="D2657" s="959"/>
      <c r="E2657" s="951" t="s">
        <v>15558</v>
      </c>
      <c r="F2657" s="952" t="s">
        <v>15559</v>
      </c>
      <c r="G2657" s="953" t="s">
        <v>5712</v>
      </c>
      <c r="H2657" s="954">
        <v>0.127</v>
      </c>
      <c r="I2657" s="954">
        <f>Tabla1[[#This Row],[PVP (SIN IVA)]]-(Tabla1[[#This Row],[PVP (SIN IVA)]]*0.4)</f>
        <v>7.619999999999999E-2</v>
      </c>
      <c r="J2657" s="960" t="s">
        <v>6567</v>
      </c>
      <c r="K2657" s="951" t="str">
        <f t="shared" si="29"/>
        <v>5532115A1-Q0001Tope de parachoques de puertaT1/T2</v>
      </c>
      <c r="L2657" s="951"/>
      <c r="M2657" s="955" t="s">
        <v>6554</v>
      </c>
    </row>
    <row r="2658" spans="1:13">
      <c r="A2658" s="957" t="s">
        <v>15560</v>
      </c>
      <c r="B2658" s="958" t="s">
        <v>15561</v>
      </c>
      <c r="C2658" s="959"/>
      <c r="D2658" s="959"/>
      <c r="E2658" s="951" t="s">
        <v>15558</v>
      </c>
      <c r="F2658" s="952" t="s">
        <v>15559</v>
      </c>
      <c r="G2658" s="953" t="s">
        <v>5712</v>
      </c>
      <c r="H2658" s="954">
        <v>0.15875</v>
      </c>
      <c r="I2658" s="954">
        <f>Tabla1[[#This Row],[PVP (SIN IVA)]]-(Tabla1[[#This Row],[PVP (SIN IVA)]]*0.4)</f>
        <v>9.5250000000000001E-2</v>
      </c>
      <c r="J2658" s="960" t="s">
        <v>6567</v>
      </c>
      <c r="K2658" s="951" t="str">
        <f t="shared" si="29"/>
        <v>5532125-Q0001Tope de parachoques de puertaT1/T2</v>
      </c>
      <c r="L2658" s="951"/>
      <c r="M2658" s="955" t="s">
        <v>6554</v>
      </c>
    </row>
    <row r="2659" spans="1:13">
      <c r="A2659" s="957" t="s">
        <v>15562</v>
      </c>
      <c r="B2659" s="958" t="s">
        <v>15563</v>
      </c>
      <c r="C2659" s="959"/>
      <c r="D2659" s="959"/>
      <c r="E2659" s="951" t="s">
        <v>15564</v>
      </c>
      <c r="F2659" s="952" t="s">
        <v>15565</v>
      </c>
      <c r="G2659" s="953" t="s">
        <v>5712</v>
      </c>
      <c r="H2659" s="954">
        <v>0.3175</v>
      </c>
      <c r="I2659" s="954">
        <f>Tabla1[[#This Row],[PVP (SIN IVA)]]-(Tabla1[[#This Row],[PVP (SIN IVA)]]*0.4)</f>
        <v>0.1905</v>
      </c>
      <c r="J2659" s="960" t="s">
        <v>6567</v>
      </c>
      <c r="K2659" s="951" t="str">
        <f t="shared" si="29"/>
        <v>5532118-Q0001Tope de parachoques del riel guía superior de la puerta centralT1/T2</v>
      </c>
      <c r="L2659" s="951"/>
      <c r="M2659" s="955" t="s">
        <v>6554</v>
      </c>
    </row>
    <row r="2660" spans="1:13">
      <c r="A2660" s="957" t="s">
        <v>15566</v>
      </c>
      <c r="B2660" s="958" t="s">
        <v>15567</v>
      </c>
      <c r="C2660" s="959"/>
      <c r="D2660" s="959"/>
      <c r="E2660" s="951" t="s">
        <v>15568</v>
      </c>
      <c r="F2660" s="952" t="s">
        <v>15569</v>
      </c>
      <c r="G2660" s="953" t="s">
        <v>5712</v>
      </c>
      <c r="H2660" s="954">
        <v>5.4292499999999997</v>
      </c>
      <c r="I2660" s="954">
        <f>Tabla1[[#This Row],[PVP (SIN IVA)]]-(Tabla1[[#This Row],[PVP (SIN IVA)]]*0.4)</f>
        <v>3.2575499999999997</v>
      </c>
      <c r="J2660" s="960" t="s">
        <v>6567</v>
      </c>
      <c r="K2660" s="951" t="str">
        <f t="shared" si="29"/>
        <v>6709010A1-Q0001tope de resorte derechoT1/T2</v>
      </c>
      <c r="L2660" s="951"/>
      <c r="M2660" s="955" t="s">
        <v>6554</v>
      </c>
    </row>
    <row r="2661" spans="1:13">
      <c r="A2661" s="957" t="s">
        <v>15570</v>
      </c>
      <c r="B2661" s="958" t="s">
        <v>15571</v>
      </c>
      <c r="C2661" s="959"/>
      <c r="D2661" s="959"/>
      <c r="E2661" s="951" t="s">
        <v>15572</v>
      </c>
      <c r="F2661" s="952" t="s">
        <v>15573</v>
      </c>
      <c r="G2661" s="953" t="s">
        <v>5712</v>
      </c>
      <c r="H2661" s="954">
        <v>1.1112500000000001</v>
      </c>
      <c r="I2661" s="954">
        <f>Tabla1[[#This Row],[PVP (SIN IVA)]]-(Tabla1[[#This Row],[PVP (SIN IVA)]]*0.4)</f>
        <v>0.66674999999999995</v>
      </c>
      <c r="J2661" s="960" t="s">
        <v>6567</v>
      </c>
      <c r="K2661" s="951" t="str">
        <f t="shared" si="29"/>
        <v>6306131-Q0001Tope del parachoques de la bisagra de la puerta traseraT1/T2</v>
      </c>
      <c r="L2661" s="951"/>
      <c r="M2661" s="955" t="s">
        <v>6554</v>
      </c>
    </row>
    <row r="2662" spans="1:13">
      <c r="A2662" s="957" t="s">
        <v>15574</v>
      </c>
      <c r="B2662" s="958" t="s">
        <v>15575</v>
      </c>
      <c r="C2662" s="959"/>
      <c r="D2662" s="959"/>
      <c r="E2662" s="951" t="s">
        <v>15576</v>
      </c>
      <c r="F2662" s="952" t="s">
        <v>15577</v>
      </c>
      <c r="G2662" s="953" t="s">
        <v>5712</v>
      </c>
      <c r="H2662" s="954">
        <v>14.604999999999999</v>
      </c>
      <c r="I2662" s="954">
        <f>Tabla1[[#This Row],[PVP (SIN IVA)]]-(Tabla1[[#This Row],[PVP (SIN IVA)]]*0.4)</f>
        <v>8.7629999999999981</v>
      </c>
      <c r="J2662" s="960" t="s">
        <v>6567</v>
      </c>
      <c r="K2662" s="951" t="str">
        <f t="shared" si="29"/>
        <v>6309020-Q0001Tope del parachoques de la correa de retención de la puerta traseraT1/T2</v>
      </c>
      <c r="L2662" s="951"/>
      <c r="M2662" s="955" t="s">
        <v>6554</v>
      </c>
    </row>
    <row r="2663" spans="1:13">
      <c r="A2663" s="957" t="s">
        <v>15578</v>
      </c>
      <c r="B2663" s="958" t="s">
        <v>15579</v>
      </c>
      <c r="C2663" s="959"/>
      <c r="D2663" s="959"/>
      <c r="E2663" s="951" t="s">
        <v>15580</v>
      </c>
      <c r="F2663" s="952" t="s">
        <v>15581</v>
      </c>
      <c r="G2663" s="953" t="s">
        <v>5712</v>
      </c>
      <c r="H2663" s="954">
        <v>12.223749999999999</v>
      </c>
      <c r="I2663" s="954">
        <f>Tabla1[[#This Row],[PVP (SIN IVA)]]-(Tabla1[[#This Row],[PVP (SIN IVA)]]*0.4)</f>
        <v>7.334249999999999</v>
      </c>
      <c r="J2663" s="960" t="s">
        <v>6567</v>
      </c>
      <c r="K2663" s="951" t="str">
        <f t="shared" si="29"/>
        <v>2912021-Q0001Tope traseroT1/T2</v>
      </c>
      <c r="L2663" s="951"/>
      <c r="M2663" s="955" t="s">
        <v>6554</v>
      </c>
    </row>
    <row r="2664" spans="1:13">
      <c r="A2664" s="948" t="s">
        <v>2795</v>
      </c>
      <c r="B2664" s="949">
        <v>8435596607814</v>
      </c>
      <c r="C2664" s="950"/>
      <c r="D2664" s="950"/>
      <c r="E2664" s="951" t="s">
        <v>15582</v>
      </c>
      <c r="F2664" s="952" t="s">
        <v>15583</v>
      </c>
      <c r="G2664" s="953" t="s">
        <v>6586</v>
      </c>
      <c r="H2664" s="954">
        <v>1.1486659871911651</v>
      </c>
      <c r="I2664" s="954">
        <f>Tabla1[[#This Row],[PVP (SIN IVA)]]-(Tabla1[[#This Row],[PVP (SIN IVA)]]*0.4)</f>
        <v>0.68919959231469896</v>
      </c>
      <c r="J2664" s="951" t="s">
        <v>6560</v>
      </c>
      <c r="K2664" s="951" t="s">
        <v>15584</v>
      </c>
      <c r="L2664" s="951" t="s">
        <v>15585</v>
      </c>
      <c r="M2664" s="955" t="s">
        <v>6554</v>
      </c>
    </row>
    <row r="2665" spans="1:13">
      <c r="A2665" s="961" t="s">
        <v>15586</v>
      </c>
      <c r="B2665" s="949"/>
      <c r="C2665" s="953"/>
      <c r="D2665" s="962"/>
      <c r="E2665" s="951"/>
      <c r="F2665" s="952" t="s">
        <v>15587</v>
      </c>
      <c r="G2665" s="953" t="s">
        <v>6586</v>
      </c>
      <c r="H2665" s="954">
        <v>8.6995000000000005</v>
      </c>
      <c r="I2665" s="954">
        <f>Tabla1[[#This Row],[PVP (SIN IVA)]]-(Tabla1[[#This Row],[PVP (SIN IVA)]]*0.4)</f>
        <v>5.2196999999999996</v>
      </c>
      <c r="J2665" s="951" t="s">
        <v>6666</v>
      </c>
      <c r="K2665" s="951" t="str">
        <f>CONCATENATE(Precios!$A1861,Precios!$F1861,Precios!$J1861)</f>
        <v>1001020301190030 Palanca de Bloqueo de la batería de arranqueMouse</v>
      </c>
      <c r="L2665" s="951"/>
      <c r="M2665" s="955" t="s">
        <v>6554</v>
      </c>
    </row>
    <row r="2666" spans="1:13">
      <c r="A2666" s="961" t="s">
        <v>15588</v>
      </c>
      <c r="B2666" s="949"/>
      <c r="C2666" s="953"/>
      <c r="D2666" s="962"/>
      <c r="E2666" s="951"/>
      <c r="F2666" s="952" t="s">
        <v>15589</v>
      </c>
      <c r="G2666" s="953" t="s">
        <v>6586</v>
      </c>
      <c r="H2666" s="954">
        <v>0.98424999999999996</v>
      </c>
      <c r="I2666" s="954">
        <f>Tabla1[[#This Row],[PVP (SIN IVA)]]-(Tabla1[[#This Row],[PVP (SIN IVA)]]*0.4)</f>
        <v>0.59054999999999991</v>
      </c>
      <c r="J2666" s="951" t="s">
        <v>6666</v>
      </c>
      <c r="K2666" s="951" t="str">
        <f>CONCATENATE(Precios!$A1841,Precios!$F1841,Precios!$J1841)</f>
        <v>SP0106020006Neumático CST 135/80 R12 73TLIGHT2020, LIGHT2021</v>
      </c>
      <c r="L2666" s="951"/>
      <c r="M2666" s="955" t="s">
        <v>6554</v>
      </c>
    </row>
    <row r="2667" spans="1:13">
      <c r="A2667" s="961" t="s">
        <v>15590</v>
      </c>
      <c r="B2667" s="949"/>
      <c r="C2667" s="953"/>
      <c r="D2667" s="962"/>
      <c r="E2667" s="951"/>
      <c r="F2667" s="952" t="s">
        <v>15591</v>
      </c>
      <c r="G2667" s="953" t="s">
        <v>6586</v>
      </c>
      <c r="H2667" s="954">
        <v>1.17475</v>
      </c>
      <c r="I2667" s="954">
        <f>Tabla1[[#This Row],[PVP (SIN IVA)]]-(Tabla1[[#This Row],[PVP (SIN IVA)]]*0.4)</f>
        <v>0.70484999999999998</v>
      </c>
      <c r="J2667" s="951" t="s">
        <v>6666</v>
      </c>
      <c r="K2667" s="951" t="str">
        <f>CONCATENATE(Precios!$A1871,Precios!$F1871,Precios!$J1871)</f>
        <v>1001030301180030Panel de espuma EPDM 30 mmMouse</v>
      </c>
      <c r="L2667" s="951"/>
      <c r="M2667" s="955" t="s">
        <v>6554</v>
      </c>
    </row>
    <row r="2668" spans="1:13">
      <c r="A2668" s="961" t="s">
        <v>15592</v>
      </c>
      <c r="B2668" s="949"/>
      <c r="C2668" s="953"/>
      <c r="D2668" s="962"/>
      <c r="E2668" s="951"/>
      <c r="F2668" s="952" t="s">
        <v>15593</v>
      </c>
      <c r="G2668" s="953" t="s">
        <v>6586</v>
      </c>
      <c r="H2668" s="954">
        <v>1.55575</v>
      </c>
      <c r="I2668" s="954">
        <f>Tabla1[[#This Row],[PVP (SIN IVA)]]-(Tabla1[[#This Row],[PVP (SIN IVA)]]*0.4)</f>
        <v>0.93344999999999989</v>
      </c>
      <c r="J2668" s="951" t="s">
        <v>6666</v>
      </c>
      <c r="K2668" s="951" t="str">
        <f>CONCATENATE(Precios!$A1840,Precios!$F1840,Precios!$J1840)</f>
        <v>3106108-R10Neumático CST 135/70 R12 IDC 65QLIGHT2021</v>
      </c>
      <c r="L2668" s="951"/>
      <c r="M2668" s="955" t="s">
        <v>6554</v>
      </c>
    </row>
    <row r="2669" spans="1:13">
      <c r="A2669" s="961" t="s">
        <v>15594</v>
      </c>
      <c r="B2669" s="949"/>
      <c r="C2669" s="953"/>
      <c r="D2669" s="962"/>
      <c r="E2669" s="951"/>
      <c r="F2669" s="952" t="s">
        <v>15595</v>
      </c>
      <c r="G2669" s="953" t="s">
        <v>6586</v>
      </c>
      <c r="H2669" s="954">
        <v>1.93675</v>
      </c>
      <c r="I2669" s="954">
        <f>Tabla1[[#This Row],[PVP (SIN IVA)]]-(Tabla1[[#This Row],[PVP (SIN IVA)]]*0.4)</f>
        <v>1.1620499999999998</v>
      </c>
      <c r="J2669" s="951" t="s">
        <v>6666</v>
      </c>
      <c r="K2669" s="951" t="str">
        <f>CONCATENATE(Precios!$A1839,Precios!$F1839,Precios!$J1839)</f>
        <v>SP0106020003Neumático CST 125/R12C 81JLIGHT2020, LIGHT2021</v>
      </c>
      <c r="L2669" s="951"/>
      <c r="M2669" s="955" t="s">
        <v>6554</v>
      </c>
    </row>
    <row r="2670" spans="1:13">
      <c r="A2670" s="961" t="s">
        <v>15596</v>
      </c>
      <c r="B2670" s="949"/>
      <c r="C2670" s="953"/>
      <c r="D2670" s="962"/>
      <c r="E2670" s="951"/>
      <c r="F2670" s="952" t="s">
        <v>15597</v>
      </c>
      <c r="G2670" s="953" t="s">
        <v>6586</v>
      </c>
      <c r="H2670" s="954">
        <v>3.3020000000000005</v>
      </c>
      <c r="I2670" s="954">
        <f>Tabla1[[#This Row],[PVP (SIN IVA)]]-(Tabla1[[#This Row],[PVP (SIN IVA)]]*0.4)</f>
        <v>1.9812000000000003</v>
      </c>
      <c r="J2670" s="951" t="s">
        <v>6666</v>
      </c>
      <c r="K2670" s="951" t="str">
        <f>CONCATENATE(Precios!$A1838,Precios!$F1838,Precios!$J1838)</f>
        <v>SP0106020002Neumático CST 110/90 12 IDC 64JLIGHT2020, LIGHT2021</v>
      </c>
      <c r="L2670" s="951"/>
      <c r="M2670" s="955" t="s">
        <v>6554</v>
      </c>
    </row>
    <row r="2671" spans="1:13">
      <c r="A2671" s="961" t="s">
        <v>15598</v>
      </c>
      <c r="B2671" s="949"/>
      <c r="C2671" s="953"/>
      <c r="D2671" s="962"/>
      <c r="E2671" s="951"/>
      <c r="F2671" s="952" t="s">
        <v>15599</v>
      </c>
      <c r="G2671" s="953" t="s">
        <v>6586</v>
      </c>
      <c r="H2671" s="954">
        <v>4.6672500000000001</v>
      </c>
      <c r="I2671" s="954">
        <f>Tabla1[[#This Row],[PVP (SIN IVA)]]-(Tabla1[[#This Row],[PVP (SIN IVA)]]*0.4)</f>
        <v>2.8003499999999999</v>
      </c>
      <c r="J2671" s="951" t="s">
        <v>6666</v>
      </c>
      <c r="K2671" s="951" t="str">
        <f>CONCATENATE(Precios!$A1860,Precios!$F1860,Precios!$J1860)</f>
        <v>3421022-R1021Palanca de bloqueo de inclinación 2023Light/Mini</v>
      </c>
      <c r="L2671" s="951"/>
      <c r="M2671" s="955" t="s">
        <v>6554</v>
      </c>
    </row>
    <row r="2672" spans="1:13">
      <c r="A2672" s="961" t="s">
        <v>15600</v>
      </c>
      <c r="B2672" s="949"/>
      <c r="C2672" s="953"/>
      <c r="D2672" s="962"/>
      <c r="E2672" s="951"/>
      <c r="F2672" s="952" t="s">
        <v>15601</v>
      </c>
      <c r="G2672" s="953" t="s">
        <v>6586</v>
      </c>
      <c r="H2672" s="954">
        <v>4.5720000000000001</v>
      </c>
      <c r="I2672" s="954">
        <f>Tabla1[[#This Row],[PVP (SIN IVA)]]-(Tabla1[[#This Row],[PVP (SIN IVA)]]*0.4)</f>
        <v>2.7431999999999999</v>
      </c>
      <c r="J2672" s="951" t="s">
        <v>6666</v>
      </c>
      <c r="K2672" s="951" t="str">
        <f>CONCATENATE(Precios!$A1870,Precios!$F1870,Precios!$J1870)</f>
        <v>1001030301180020Panel de espuma EPDM 20 mmMouse</v>
      </c>
      <c r="L2672" s="951"/>
      <c r="M2672" s="955" t="s">
        <v>6554</v>
      </c>
    </row>
    <row r="2673" spans="1:13">
      <c r="A2673" s="948" t="s">
        <v>15602</v>
      </c>
      <c r="B2673" s="949">
        <v>8435596614447</v>
      </c>
      <c r="C2673" s="950"/>
      <c r="D2673" s="950"/>
      <c r="E2673" s="951" t="s">
        <v>15603</v>
      </c>
      <c r="F2673" s="952" t="s">
        <v>15604</v>
      </c>
      <c r="G2673" s="953" t="s">
        <v>6586</v>
      </c>
      <c r="H2673" s="954">
        <v>1.2573000000000001</v>
      </c>
      <c r="I2673" s="954">
        <f>Tabla1[[#This Row],[PVP (SIN IVA)]]-(Tabla1[[#This Row],[PVP (SIN IVA)]]*0.4)</f>
        <v>0.75438000000000005</v>
      </c>
      <c r="J2673" s="951" t="s">
        <v>1936</v>
      </c>
      <c r="K2673" s="951" t="s">
        <v>15605</v>
      </c>
      <c r="L2673" s="951" t="s">
        <v>15606</v>
      </c>
      <c r="M2673" s="955" t="s">
        <v>6554</v>
      </c>
    </row>
    <row r="2674" spans="1:13">
      <c r="A2674" s="948" t="s">
        <v>4514</v>
      </c>
      <c r="B2674" s="949">
        <v>8435596615246</v>
      </c>
      <c r="C2674" s="950"/>
      <c r="D2674" s="950"/>
      <c r="E2674" s="951" t="s">
        <v>15607</v>
      </c>
      <c r="F2674" s="952" t="s">
        <v>15608</v>
      </c>
      <c r="G2674" s="953" t="s">
        <v>6586</v>
      </c>
      <c r="H2674" s="954">
        <v>0.24347403273600005</v>
      </c>
      <c r="I2674" s="954">
        <f>Tabla1[[#This Row],[PVP (SIN IVA)]]-(Tabla1[[#This Row],[PVP (SIN IVA)]]*0.4)</f>
        <v>0.14608441964160002</v>
      </c>
      <c r="J2674" s="951" t="s">
        <v>1936</v>
      </c>
      <c r="K2674" s="951" t="s">
        <v>15609</v>
      </c>
      <c r="L2674" s="951" t="s">
        <v>15610</v>
      </c>
      <c r="M2674" s="955" t="s">
        <v>6554</v>
      </c>
    </row>
    <row r="2675" spans="1:13">
      <c r="A2675" s="948" t="s">
        <v>15611</v>
      </c>
      <c r="B2675" s="949">
        <v>8435596615239</v>
      </c>
      <c r="C2675" s="950"/>
      <c r="D2675" s="950"/>
      <c r="E2675" s="951" t="s">
        <v>15607</v>
      </c>
      <c r="F2675" s="952" t="s">
        <v>15608</v>
      </c>
      <c r="G2675" s="953" t="s">
        <v>6586</v>
      </c>
      <c r="H2675" s="954">
        <v>0.19049999999999997</v>
      </c>
      <c r="I2675" s="954">
        <f>Tabla1[[#This Row],[PVP (SIN IVA)]]-(Tabla1[[#This Row],[PVP (SIN IVA)]]*0.4)</f>
        <v>0.11429999999999998</v>
      </c>
      <c r="J2675" s="951" t="s">
        <v>1936</v>
      </c>
      <c r="K2675" s="951" t="s">
        <v>15612</v>
      </c>
      <c r="L2675" s="951" t="s">
        <v>15613</v>
      </c>
      <c r="M2675" s="955" t="s">
        <v>6554</v>
      </c>
    </row>
    <row r="2676" spans="1:13">
      <c r="A2676" s="948" t="s">
        <v>4513</v>
      </c>
      <c r="B2676" s="949">
        <v>8435596615260</v>
      </c>
      <c r="C2676" s="950"/>
      <c r="D2676" s="950"/>
      <c r="E2676" s="951" t="s">
        <v>15607</v>
      </c>
      <c r="F2676" s="952" t="s">
        <v>15608</v>
      </c>
      <c r="G2676" s="953" t="s">
        <v>6586</v>
      </c>
      <c r="H2676" s="954">
        <v>0.18260552455200002</v>
      </c>
      <c r="I2676" s="954">
        <f>Tabla1[[#This Row],[PVP (SIN IVA)]]-(Tabla1[[#This Row],[PVP (SIN IVA)]]*0.4)</f>
        <v>0.10956331473120001</v>
      </c>
      <c r="J2676" s="951" t="s">
        <v>1936</v>
      </c>
      <c r="K2676" s="951" t="s">
        <v>15614</v>
      </c>
      <c r="L2676" s="951" t="s">
        <v>15615</v>
      </c>
      <c r="M2676" s="955" t="s">
        <v>6554</v>
      </c>
    </row>
    <row r="2677" spans="1:13">
      <c r="A2677" s="948" t="s">
        <v>4450</v>
      </c>
      <c r="B2677" s="949">
        <v>8435596615253</v>
      </c>
      <c r="C2677" s="950"/>
      <c r="D2677" s="950"/>
      <c r="E2677" s="951" t="s">
        <v>15607</v>
      </c>
      <c r="F2677" s="952" t="s">
        <v>15608</v>
      </c>
      <c r="G2677" s="953" t="s">
        <v>6586</v>
      </c>
      <c r="H2677" s="954">
        <v>0.18260552455200002</v>
      </c>
      <c r="I2677" s="954">
        <f>Tabla1[[#This Row],[PVP (SIN IVA)]]-(Tabla1[[#This Row],[PVP (SIN IVA)]]*0.4)</f>
        <v>0.10956331473120001</v>
      </c>
      <c r="J2677" s="951" t="s">
        <v>1936</v>
      </c>
      <c r="K2677" s="951" t="s">
        <v>15616</v>
      </c>
      <c r="L2677" s="951" t="s">
        <v>15617</v>
      </c>
      <c r="M2677" s="955" t="s">
        <v>6554</v>
      </c>
    </row>
    <row r="2678" spans="1:13">
      <c r="A2678" s="948" t="s">
        <v>4635</v>
      </c>
      <c r="B2678" s="949">
        <v>8435596615277</v>
      </c>
      <c r="C2678" s="950"/>
      <c r="D2678" s="950"/>
      <c r="E2678" s="951" t="s">
        <v>15607</v>
      </c>
      <c r="F2678" s="952" t="s">
        <v>15608</v>
      </c>
      <c r="G2678" s="953" t="s">
        <v>6586</v>
      </c>
      <c r="H2678" s="954">
        <v>0.15217127046000001</v>
      </c>
      <c r="I2678" s="954">
        <f>Tabla1[[#This Row],[PVP (SIN IVA)]]-(Tabla1[[#This Row],[PVP (SIN IVA)]]*0.4)</f>
        <v>9.130276227600001E-2</v>
      </c>
      <c r="J2678" s="951" t="s">
        <v>1936</v>
      </c>
      <c r="K2678" s="951" t="s">
        <v>15618</v>
      </c>
      <c r="L2678" s="951" t="s">
        <v>15619</v>
      </c>
      <c r="M2678" s="955" t="s">
        <v>6554</v>
      </c>
    </row>
    <row r="2679" spans="1:13">
      <c r="A2679" s="948" t="s">
        <v>15620</v>
      </c>
      <c r="B2679" s="949">
        <v>8435596624989</v>
      </c>
      <c r="C2679" s="950" t="s">
        <v>3334</v>
      </c>
      <c r="D2679" s="950"/>
      <c r="E2679" s="951" t="e">
        <v>#NAME?</v>
      </c>
      <c r="F2679" s="952" t="s">
        <v>15621</v>
      </c>
      <c r="G2679" s="953" t="s">
        <v>6586</v>
      </c>
      <c r="H2679" s="954">
        <v>7.7139140841521806E-2</v>
      </c>
      <c r="I2679" s="954">
        <f>Tabla1[[#This Row],[PVP (SIN IVA)]]-(Tabla1[[#This Row],[PVP (SIN IVA)]]*0.4)</f>
        <v>4.6283484504913083E-2</v>
      </c>
      <c r="J2679" s="951" t="s">
        <v>1938</v>
      </c>
      <c r="K2679" s="951" t="s">
        <v>15622</v>
      </c>
      <c r="L2679" s="951" t="e">
        <v>#NAME?</v>
      </c>
      <c r="M2679" s="955" t="s">
        <v>6554</v>
      </c>
    </row>
    <row r="2680" spans="1:13">
      <c r="A2680" s="948" t="s">
        <v>15623</v>
      </c>
      <c r="B2680" s="949">
        <v>8435596623371</v>
      </c>
      <c r="C2680" s="950" t="s">
        <v>3371</v>
      </c>
      <c r="D2680" s="950"/>
      <c r="E2680" s="951" t="e">
        <v>#NAME?</v>
      </c>
      <c r="F2680" s="952" t="s">
        <v>15624</v>
      </c>
      <c r="G2680" s="953" t="s">
        <v>6586</v>
      </c>
      <c r="H2680" s="954">
        <v>7.7139140841521806E-2</v>
      </c>
      <c r="I2680" s="954">
        <f>Tabla1[[#This Row],[PVP (SIN IVA)]]-(Tabla1[[#This Row],[PVP (SIN IVA)]]*0.4)</f>
        <v>4.6283484504913083E-2</v>
      </c>
      <c r="J2680" s="951" t="s">
        <v>1938</v>
      </c>
      <c r="K2680" s="951" t="s">
        <v>15625</v>
      </c>
      <c r="L2680" s="951" t="e">
        <v>#NAME?</v>
      </c>
      <c r="M2680" s="955" t="s">
        <v>6554</v>
      </c>
    </row>
    <row r="2681" spans="1:13">
      <c r="A2681" s="948" t="s">
        <v>3336</v>
      </c>
      <c r="B2681" s="949">
        <v>8435596624972</v>
      </c>
      <c r="C2681" s="950" t="s">
        <v>3336</v>
      </c>
      <c r="D2681" s="950"/>
      <c r="E2681" s="951" t="e">
        <v>#NAME?</v>
      </c>
      <c r="F2681" s="952" t="s">
        <v>15626</v>
      </c>
      <c r="G2681" s="953" t="s">
        <v>6586</v>
      </c>
      <c r="H2681" s="954">
        <v>0.59055000000000013</v>
      </c>
      <c r="I2681" s="954">
        <f>Tabla1[[#This Row],[PVP (SIN IVA)]]-(Tabla1[[#This Row],[PVP (SIN IVA)]]*0.4)</f>
        <v>0.35433000000000003</v>
      </c>
      <c r="J2681" s="951" t="s">
        <v>1938</v>
      </c>
      <c r="K2681" s="951" t="s">
        <v>15627</v>
      </c>
      <c r="L2681" s="951" t="e">
        <v>#NAME?</v>
      </c>
      <c r="M2681" s="955" t="s">
        <v>6554</v>
      </c>
    </row>
    <row r="2682" spans="1:13">
      <c r="A2682" s="948" t="s">
        <v>3299</v>
      </c>
      <c r="B2682" s="949">
        <v>8435596625160</v>
      </c>
      <c r="C2682" s="950" t="s">
        <v>3299</v>
      </c>
      <c r="D2682" s="950"/>
      <c r="E2682" s="951" t="e">
        <v>#NAME?</v>
      </c>
      <c r="F2682" s="952" t="s">
        <v>15628</v>
      </c>
      <c r="G2682" s="953" t="s">
        <v>6586</v>
      </c>
      <c r="H2682" s="954">
        <v>0.59055000000000013</v>
      </c>
      <c r="I2682" s="954">
        <f>Tabla1[[#This Row],[PVP (SIN IVA)]]-(Tabla1[[#This Row],[PVP (SIN IVA)]]*0.4)</f>
        <v>0.35433000000000003</v>
      </c>
      <c r="J2682" s="951" t="s">
        <v>1938</v>
      </c>
      <c r="K2682" s="951" t="s">
        <v>15629</v>
      </c>
      <c r="L2682" s="951" t="e">
        <v>#NAME?</v>
      </c>
      <c r="M2682" s="955" t="s">
        <v>6554</v>
      </c>
    </row>
    <row r="2683" spans="1:13">
      <c r="A2683" s="948" t="s">
        <v>2063</v>
      </c>
      <c r="B2683" s="949">
        <v>8435596607043</v>
      </c>
      <c r="C2683" s="950"/>
      <c r="D2683" s="950"/>
      <c r="E2683" s="951" t="s">
        <v>2062</v>
      </c>
      <c r="F2683" s="952" t="s">
        <v>15630</v>
      </c>
      <c r="G2683" s="953" t="s">
        <v>6586</v>
      </c>
      <c r="H2683" s="954">
        <v>0.1377022162466931</v>
      </c>
      <c r="I2683" s="954">
        <f>Tabla1[[#This Row],[PVP (SIN IVA)]]-(Tabla1[[#This Row],[PVP (SIN IVA)]]*0.4)</f>
        <v>8.2621329748015865E-2</v>
      </c>
      <c r="J2683" s="951" t="s">
        <v>6589</v>
      </c>
      <c r="K2683" s="951" t="s">
        <v>15631</v>
      </c>
      <c r="L2683" s="951" t="s">
        <v>15632</v>
      </c>
      <c r="M2683" s="955" t="s">
        <v>6554</v>
      </c>
    </row>
    <row r="2684" spans="1:13">
      <c r="A2684" s="948" t="s">
        <v>2064</v>
      </c>
      <c r="B2684" s="949">
        <v>8435596607036</v>
      </c>
      <c r="C2684" s="950"/>
      <c r="D2684" s="950"/>
      <c r="E2684" s="951" t="s">
        <v>2062</v>
      </c>
      <c r="F2684" s="952" t="s">
        <v>15630</v>
      </c>
      <c r="G2684" s="953" t="s">
        <v>6586</v>
      </c>
      <c r="H2684" s="954">
        <v>0.1377022162466931</v>
      </c>
      <c r="I2684" s="954">
        <f>Tabla1[[#This Row],[PVP (SIN IVA)]]-(Tabla1[[#This Row],[PVP (SIN IVA)]]*0.4)</f>
        <v>8.2621329748015865E-2</v>
      </c>
      <c r="J2684" s="951" t="s">
        <v>6589</v>
      </c>
      <c r="K2684" s="951" t="s">
        <v>15633</v>
      </c>
      <c r="L2684" s="951" t="s">
        <v>15634</v>
      </c>
      <c r="M2684" s="955" t="s">
        <v>6554</v>
      </c>
    </row>
    <row r="2685" spans="1:13">
      <c r="A2685" s="948" t="s">
        <v>2066</v>
      </c>
      <c r="B2685" s="949">
        <v>8435596607029</v>
      </c>
      <c r="C2685" s="950"/>
      <c r="D2685" s="950"/>
      <c r="E2685" s="951" t="s">
        <v>2062</v>
      </c>
      <c r="F2685" s="952" t="s">
        <v>15630</v>
      </c>
      <c r="G2685" s="953" t="s">
        <v>6586</v>
      </c>
      <c r="H2685" s="954">
        <v>0.11475184687224427</v>
      </c>
      <c r="I2685" s="954">
        <f>Tabla1[[#This Row],[PVP (SIN IVA)]]-(Tabla1[[#This Row],[PVP (SIN IVA)]]*0.4)</f>
        <v>6.8851108123346549E-2</v>
      </c>
      <c r="J2685" s="951" t="s">
        <v>6589</v>
      </c>
      <c r="K2685" s="951" t="s">
        <v>15635</v>
      </c>
      <c r="L2685" s="951" t="s">
        <v>15636</v>
      </c>
      <c r="M2685" s="955" t="s">
        <v>6554</v>
      </c>
    </row>
    <row r="2686" spans="1:13">
      <c r="A2686" s="948" t="s">
        <v>2060</v>
      </c>
      <c r="B2686" s="949">
        <v>8435596607050</v>
      </c>
      <c r="C2686" s="950"/>
      <c r="D2686" s="950"/>
      <c r="E2686" s="951" t="s">
        <v>2059</v>
      </c>
      <c r="F2686" s="952" t="s">
        <v>15637</v>
      </c>
      <c r="G2686" s="953" t="s">
        <v>6586</v>
      </c>
      <c r="H2686" s="954">
        <v>9.639155137268518E-2</v>
      </c>
      <c r="I2686" s="954">
        <f>Tabla1[[#This Row],[PVP (SIN IVA)]]-(Tabla1[[#This Row],[PVP (SIN IVA)]]*0.4)</f>
        <v>5.7834930823611103E-2</v>
      </c>
      <c r="J2686" s="951" t="s">
        <v>6589</v>
      </c>
      <c r="K2686" s="951" t="s">
        <v>15638</v>
      </c>
      <c r="L2686" s="951" t="s">
        <v>15639</v>
      </c>
      <c r="M2686" s="955" t="s">
        <v>6554</v>
      </c>
    </row>
    <row r="2687" spans="1:13">
      <c r="A2687" s="961" t="s">
        <v>15640</v>
      </c>
      <c r="B2687" s="949"/>
      <c r="C2687" s="953"/>
      <c r="D2687" s="962"/>
      <c r="E2687" s="951"/>
      <c r="F2687" s="952" t="s">
        <v>15641</v>
      </c>
      <c r="G2687" s="953" t="s">
        <v>6586</v>
      </c>
      <c r="H2687" s="954">
        <v>1.3969999999999998</v>
      </c>
      <c r="I2687" s="954">
        <f>Tabla1[[#This Row],[PVP (SIN IVA)]]-(Tabla1[[#This Row],[PVP (SIN IVA)]]*0.4)</f>
        <v>0.83819999999999983</v>
      </c>
      <c r="J2687" s="951" t="s">
        <v>6666</v>
      </c>
      <c r="K2687" s="951" t="str">
        <f>CONCATENATE(Precios!$A1814,Precios!$F1814,Precios!$J1814)</f>
        <v>1001020301160020MotorMouse</v>
      </c>
      <c r="L2687" s="951"/>
      <c r="M2687" s="955" t="s">
        <v>6554</v>
      </c>
    </row>
    <row r="2688" spans="1:13">
      <c r="A2688" s="948" t="s">
        <v>4444</v>
      </c>
      <c r="B2688" s="949">
        <v>8435596615345</v>
      </c>
      <c r="C2688" s="950"/>
      <c r="D2688" s="950"/>
      <c r="E2688" s="951" t="s">
        <v>15642</v>
      </c>
      <c r="F2688" s="952" t="s">
        <v>15643</v>
      </c>
      <c r="G2688" s="953" t="s">
        <v>6586</v>
      </c>
      <c r="H2688" s="954">
        <v>0.49455662899499997</v>
      </c>
      <c r="I2688" s="954">
        <f>Tabla1[[#This Row],[PVP (SIN IVA)]]-(Tabla1[[#This Row],[PVP (SIN IVA)]]*0.4)</f>
        <v>0.29673397739699997</v>
      </c>
      <c r="J2688" s="951" t="s">
        <v>1936</v>
      </c>
      <c r="K2688" s="951" t="s">
        <v>15644</v>
      </c>
      <c r="L2688" s="951" t="s">
        <v>15645</v>
      </c>
      <c r="M2688" s="955" t="s">
        <v>6554</v>
      </c>
    </row>
    <row r="2689" spans="1:13">
      <c r="A2689" s="948" t="s">
        <v>4748</v>
      </c>
      <c r="B2689" s="949">
        <v>8435596615208</v>
      </c>
      <c r="C2689" s="950"/>
      <c r="D2689" s="950"/>
      <c r="E2689" s="951" t="s">
        <v>15642</v>
      </c>
      <c r="F2689" s="952" t="s">
        <v>15643</v>
      </c>
      <c r="G2689" s="953" t="s">
        <v>6586</v>
      </c>
      <c r="H2689" s="954">
        <v>0.45651381137999997</v>
      </c>
      <c r="I2689" s="954">
        <f>Tabla1[[#This Row],[PVP (SIN IVA)]]-(Tabla1[[#This Row],[PVP (SIN IVA)]]*0.4)</f>
        <v>0.27390828682799995</v>
      </c>
      <c r="J2689" s="951" t="s">
        <v>1936</v>
      </c>
      <c r="K2689" s="951" t="s">
        <v>15646</v>
      </c>
      <c r="L2689" s="951" t="s">
        <v>15647</v>
      </c>
      <c r="M2689" s="955" t="s">
        <v>6554</v>
      </c>
    </row>
    <row r="2690" spans="1:13">
      <c r="A2690" s="948" t="s">
        <v>4443</v>
      </c>
      <c r="B2690" s="949">
        <v>8435596615338</v>
      </c>
      <c r="C2690" s="950"/>
      <c r="D2690" s="950"/>
      <c r="E2690" s="951" t="s">
        <v>15642</v>
      </c>
      <c r="F2690" s="952" t="s">
        <v>15643</v>
      </c>
      <c r="G2690" s="953" t="s">
        <v>6586</v>
      </c>
      <c r="H2690" s="954">
        <v>0.36521104910400004</v>
      </c>
      <c r="I2690" s="954">
        <f>Tabla1[[#This Row],[PVP (SIN IVA)]]-(Tabla1[[#This Row],[PVP (SIN IVA)]]*0.4)</f>
        <v>0.21912662946240002</v>
      </c>
      <c r="J2690" s="951" t="s">
        <v>1936</v>
      </c>
      <c r="K2690" s="951" t="s">
        <v>15648</v>
      </c>
      <c r="L2690" s="951" t="s">
        <v>15649</v>
      </c>
      <c r="M2690" s="955" t="s">
        <v>6554</v>
      </c>
    </row>
    <row r="2691" spans="1:13">
      <c r="A2691" s="948" t="s">
        <v>15650</v>
      </c>
      <c r="B2691" s="949">
        <v>8435596614799</v>
      </c>
      <c r="C2691" s="950"/>
      <c r="D2691" s="950"/>
      <c r="E2691" s="951" t="s">
        <v>15642</v>
      </c>
      <c r="F2691" s="952" t="s">
        <v>15643</v>
      </c>
      <c r="G2691" s="953" t="s">
        <v>6586</v>
      </c>
      <c r="H2691" s="954">
        <v>0.26670000000000005</v>
      </c>
      <c r="I2691" s="954">
        <f>Tabla1[[#This Row],[PVP (SIN IVA)]]-(Tabla1[[#This Row],[PVP (SIN IVA)]]*0.4)</f>
        <v>0.16002000000000002</v>
      </c>
      <c r="J2691" s="951" t="s">
        <v>1936</v>
      </c>
      <c r="K2691" s="951" t="s">
        <v>15651</v>
      </c>
      <c r="L2691" s="951" t="s">
        <v>15652</v>
      </c>
      <c r="M2691" s="955" t="s">
        <v>6554</v>
      </c>
    </row>
    <row r="2692" spans="1:13">
      <c r="A2692" s="948" t="s">
        <v>15653</v>
      </c>
      <c r="B2692" s="949">
        <v>8435596614805</v>
      </c>
      <c r="C2692" s="950"/>
      <c r="D2692" s="950"/>
      <c r="E2692" s="951" t="s">
        <v>15642</v>
      </c>
      <c r="F2692" s="952" t="s">
        <v>15643</v>
      </c>
      <c r="G2692" s="953" t="s">
        <v>6586</v>
      </c>
      <c r="H2692" s="954">
        <v>0.25146000000000002</v>
      </c>
      <c r="I2692" s="954">
        <f>Tabla1[[#This Row],[PVP (SIN IVA)]]-(Tabla1[[#This Row],[PVP (SIN IVA)]]*0.4)</f>
        <v>0.15087600000000001</v>
      </c>
      <c r="J2692" s="951" t="s">
        <v>1936</v>
      </c>
      <c r="K2692" s="951" t="s">
        <v>15654</v>
      </c>
      <c r="L2692" s="951" t="s">
        <v>15655</v>
      </c>
      <c r="M2692" s="955" t="s">
        <v>6554</v>
      </c>
    </row>
    <row r="2693" spans="1:13">
      <c r="A2693" s="948" t="s">
        <v>2117</v>
      </c>
      <c r="B2693" s="949">
        <v>8435596606756</v>
      </c>
      <c r="C2693" s="950"/>
      <c r="D2693" s="950"/>
      <c r="E2693" s="951" t="s">
        <v>2116</v>
      </c>
      <c r="F2693" s="952" t="s">
        <v>5054</v>
      </c>
      <c r="G2693" s="953" t="s">
        <v>6586</v>
      </c>
      <c r="H2693" s="954">
        <v>0.4819577568634259</v>
      </c>
      <c r="I2693" s="954">
        <f>Tabla1[[#This Row],[PVP (SIN IVA)]]-(Tabla1[[#This Row],[PVP (SIN IVA)]]*0.4)</f>
        <v>0.28917465411805554</v>
      </c>
      <c r="J2693" s="951" t="s">
        <v>6589</v>
      </c>
      <c r="K2693" s="951" t="s">
        <v>15656</v>
      </c>
      <c r="L2693" s="951" t="s">
        <v>15657</v>
      </c>
      <c r="M2693" s="955" t="s">
        <v>6554</v>
      </c>
    </row>
    <row r="2694" spans="1:13">
      <c r="A2694" s="948" t="s">
        <v>2073</v>
      </c>
      <c r="B2694" s="949">
        <v>8435596606985</v>
      </c>
      <c r="C2694" s="950"/>
      <c r="D2694" s="950"/>
      <c r="E2694" s="951" t="s">
        <v>2015</v>
      </c>
      <c r="F2694" s="952" t="s">
        <v>4393</v>
      </c>
      <c r="G2694" s="953" t="s">
        <v>6586</v>
      </c>
      <c r="H2694" s="954">
        <v>1.6524265949603172</v>
      </c>
      <c r="I2694" s="954">
        <f>Tabla1[[#This Row],[PVP (SIN IVA)]]-(Tabla1[[#This Row],[PVP (SIN IVA)]]*0.4)</f>
        <v>0.99145595697619027</v>
      </c>
      <c r="J2694" s="951" t="s">
        <v>6589</v>
      </c>
      <c r="K2694" s="951" t="s">
        <v>15658</v>
      </c>
      <c r="L2694" s="951" t="s">
        <v>15659</v>
      </c>
      <c r="M2694" s="955" t="s">
        <v>6554</v>
      </c>
    </row>
    <row r="2695" spans="1:13">
      <c r="A2695" s="948" t="s">
        <v>2077</v>
      </c>
      <c r="B2695" s="949">
        <v>8435596606961</v>
      </c>
      <c r="C2695" s="950"/>
      <c r="D2695" s="950"/>
      <c r="E2695" s="951" t="s">
        <v>2015</v>
      </c>
      <c r="F2695" s="952" t="s">
        <v>4393</v>
      </c>
      <c r="G2695" s="953" t="s">
        <v>6586</v>
      </c>
      <c r="H2695" s="954">
        <v>0.725231672232583</v>
      </c>
      <c r="I2695" s="954">
        <f>Tabla1[[#This Row],[PVP (SIN IVA)]]-(Tabla1[[#This Row],[PVP (SIN IVA)]]*0.4)</f>
        <v>0.4351390033395498</v>
      </c>
      <c r="J2695" s="951" t="s">
        <v>6589</v>
      </c>
      <c r="K2695" s="951" t="s">
        <v>15660</v>
      </c>
      <c r="L2695" s="951" t="s">
        <v>15661</v>
      </c>
      <c r="M2695" s="955" t="s">
        <v>6554</v>
      </c>
    </row>
    <row r="2696" spans="1:13">
      <c r="A2696" s="948" t="s">
        <v>2079</v>
      </c>
      <c r="B2696" s="949">
        <v>8435596606954</v>
      </c>
      <c r="C2696" s="950"/>
      <c r="D2696" s="950"/>
      <c r="E2696" s="951" t="s">
        <v>2015</v>
      </c>
      <c r="F2696" s="952" t="s">
        <v>4393</v>
      </c>
      <c r="G2696" s="953" t="s">
        <v>6586</v>
      </c>
      <c r="H2696" s="954">
        <v>0.66556071185901666</v>
      </c>
      <c r="I2696" s="954">
        <f>Tabla1[[#This Row],[PVP (SIN IVA)]]-(Tabla1[[#This Row],[PVP (SIN IVA)]]*0.4)</f>
        <v>0.39933642711541001</v>
      </c>
      <c r="J2696" s="951" t="s">
        <v>6589</v>
      </c>
      <c r="K2696" s="951" t="s">
        <v>15662</v>
      </c>
      <c r="L2696" s="951" t="s">
        <v>15663</v>
      </c>
      <c r="M2696" s="955" t="s">
        <v>6554</v>
      </c>
    </row>
    <row r="2697" spans="1:13">
      <c r="A2697" s="948" t="s">
        <v>2016</v>
      </c>
      <c r="B2697" s="949">
        <v>8435596607258</v>
      </c>
      <c r="C2697" s="950"/>
      <c r="D2697" s="950"/>
      <c r="E2697" s="951" t="s">
        <v>2015</v>
      </c>
      <c r="F2697" s="952" t="s">
        <v>4393</v>
      </c>
      <c r="G2697" s="953" t="s">
        <v>6586</v>
      </c>
      <c r="H2697" s="954">
        <v>0.38099999999999995</v>
      </c>
      <c r="I2697" s="954">
        <f>Tabla1[[#This Row],[PVP (SIN IVA)]]-(Tabla1[[#This Row],[PVP (SIN IVA)]]*0.4)</f>
        <v>0.22859999999999997</v>
      </c>
      <c r="J2697" s="951" t="s">
        <v>6589</v>
      </c>
      <c r="K2697" s="951" t="s">
        <v>15664</v>
      </c>
      <c r="L2697" s="951" t="s">
        <v>15665</v>
      </c>
      <c r="M2697" s="955" t="s">
        <v>6554</v>
      </c>
    </row>
    <row r="2698" spans="1:13">
      <c r="A2698" s="948" t="s">
        <v>2018</v>
      </c>
      <c r="B2698" s="949">
        <v>8435596607241</v>
      </c>
      <c r="C2698" s="950"/>
      <c r="D2698" s="950"/>
      <c r="E2698" s="951" t="s">
        <v>2015</v>
      </c>
      <c r="F2698" s="952" t="s">
        <v>4393</v>
      </c>
      <c r="G2698" s="953" t="s">
        <v>6586</v>
      </c>
      <c r="H2698" s="954">
        <v>0.36720590999118163</v>
      </c>
      <c r="I2698" s="954">
        <f>Tabla1[[#This Row],[PVP (SIN IVA)]]-(Tabla1[[#This Row],[PVP (SIN IVA)]]*0.4)</f>
        <v>0.22032354599470896</v>
      </c>
      <c r="J2698" s="951" t="s">
        <v>6589</v>
      </c>
      <c r="K2698" s="951" t="s">
        <v>15666</v>
      </c>
      <c r="L2698" s="951" t="s">
        <v>15667</v>
      </c>
      <c r="M2698" s="955" t="s">
        <v>6554</v>
      </c>
    </row>
    <row r="2699" spans="1:13">
      <c r="A2699" s="948" t="s">
        <v>2083</v>
      </c>
      <c r="B2699" s="949">
        <v>8435596606930</v>
      </c>
      <c r="C2699" s="950"/>
      <c r="D2699" s="950"/>
      <c r="E2699" s="951" t="s">
        <v>2015</v>
      </c>
      <c r="F2699" s="952" t="s">
        <v>4393</v>
      </c>
      <c r="G2699" s="953" t="s">
        <v>6586</v>
      </c>
      <c r="H2699" s="954">
        <v>0.30753494961761429</v>
      </c>
      <c r="I2699" s="954">
        <f>Tabla1[[#This Row],[PVP (SIN IVA)]]-(Tabla1[[#This Row],[PVP (SIN IVA)]]*0.4)</f>
        <v>0.18452096977056859</v>
      </c>
      <c r="J2699" s="951" t="s">
        <v>6589</v>
      </c>
      <c r="K2699" s="951" t="s">
        <v>15668</v>
      </c>
      <c r="L2699" s="951" t="s">
        <v>15669</v>
      </c>
      <c r="M2699" s="955" t="s">
        <v>6554</v>
      </c>
    </row>
    <row r="2700" spans="1:13">
      <c r="A2700" s="948" t="s">
        <v>2084</v>
      </c>
      <c r="B2700" s="949">
        <v>8435596606923</v>
      </c>
      <c r="C2700" s="950"/>
      <c r="D2700" s="950"/>
      <c r="E2700" s="951" t="s">
        <v>2015</v>
      </c>
      <c r="F2700" s="952" t="s">
        <v>4393</v>
      </c>
      <c r="G2700" s="953" t="s">
        <v>6586</v>
      </c>
      <c r="H2700" s="954">
        <v>0.27540443249338586</v>
      </c>
      <c r="I2700" s="954">
        <f>Tabla1[[#This Row],[PVP (SIN IVA)]]-(Tabla1[[#This Row],[PVP (SIN IVA)]]*0.4)</f>
        <v>0.16524265949603151</v>
      </c>
      <c r="J2700" s="951" t="s">
        <v>6589</v>
      </c>
      <c r="K2700" s="951" t="s">
        <v>15670</v>
      </c>
      <c r="L2700" s="951" t="s">
        <v>15671</v>
      </c>
      <c r="M2700" s="955" t="s">
        <v>6554</v>
      </c>
    </row>
    <row r="2701" spans="1:13">
      <c r="A2701" s="948" t="s">
        <v>5584</v>
      </c>
      <c r="B2701" s="949">
        <v>8435596626273</v>
      </c>
      <c r="C2701" s="950"/>
      <c r="D2701" s="950"/>
      <c r="E2701" s="951" t="s">
        <v>15672</v>
      </c>
      <c r="F2701" s="952" t="s">
        <v>4393</v>
      </c>
      <c r="G2701" s="953" t="s">
        <v>6586</v>
      </c>
      <c r="H2701" s="954">
        <v>2.54</v>
      </c>
      <c r="I2701" s="954">
        <f>Tabla1[[#This Row],[PVP (SIN IVA)]]-(Tabla1[[#This Row],[PVP (SIN IVA)]]*0.4)</f>
        <v>1.524</v>
      </c>
      <c r="J2701" s="951" t="s">
        <v>1936</v>
      </c>
      <c r="K2701" s="951" t="s">
        <v>15673</v>
      </c>
      <c r="L2701" s="951" t="s">
        <v>15674</v>
      </c>
      <c r="M2701" s="955" t="s">
        <v>6554</v>
      </c>
    </row>
    <row r="2702" spans="1:13">
      <c r="A2702" s="948" t="s">
        <v>4466</v>
      </c>
      <c r="B2702" s="949">
        <v>8435596615116</v>
      </c>
      <c r="C2702" s="950"/>
      <c r="D2702" s="950"/>
      <c r="E2702" s="951" t="s">
        <v>15675</v>
      </c>
      <c r="F2702" s="952" t="s">
        <v>4393</v>
      </c>
      <c r="G2702" s="953" t="s">
        <v>6586</v>
      </c>
      <c r="H2702" s="954">
        <v>0.75324778877700005</v>
      </c>
      <c r="I2702" s="954">
        <f>Tabla1[[#This Row],[PVP (SIN IVA)]]-(Tabla1[[#This Row],[PVP (SIN IVA)]]*0.4)</f>
        <v>0.45194867326620003</v>
      </c>
      <c r="J2702" s="951" t="s">
        <v>1936</v>
      </c>
      <c r="K2702" s="951" t="s">
        <v>15676</v>
      </c>
      <c r="L2702" s="951" t="s">
        <v>15677</v>
      </c>
      <c r="M2702" s="955" t="s">
        <v>6554</v>
      </c>
    </row>
    <row r="2703" spans="1:13">
      <c r="A2703" s="948" t="s">
        <v>4754</v>
      </c>
      <c r="B2703" s="949">
        <v>8435596615352</v>
      </c>
      <c r="C2703" s="950"/>
      <c r="D2703" s="950"/>
      <c r="E2703" s="951" t="s">
        <v>15675</v>
      </c>
      <c r="F2703" s="952" t="s">
        <v>4393</v>
      </c>
      <c r="G2703" s="953" t="s">
        <v>6586</v>
      </c>
      <c r="H2703" s="954">
        <v>0.54781657365600001</v>
      </c>
      <c r="I2703" s="954">
        <f>Tabla1[[#This Row],[PVP (SIN IVA)]]-(Tabla1[[#This Row],[PVP (SIN IVA)]]*0.4)</f>
        <v>0.32868994419359998</v>
      </c>
      <c r="J2703" s="951" t="s">
        <v>1936</v>
      </c>
      <c r="K2703" s="951" t="s">
        <v>15678</v>
      </c>
      <c r="L2703" s="951" t="s">
        <v>15679</v>
      </c>
      <c r="M2703" s="955" t="s">
        <v>6554</v>
      </c>
    </row>
    <row r="2704" spans="1:13">
      <c r="A2704" s="948" t="s">
        <v>15680</v>
      </c>
      <c r="B2704" s="949">
        <v>8435596615369</v>
      </c>
      <c r="C2704" s="950"/>
      <c r="D2704" s="950"/>
      <c r="E2704" s="951" t="s">
        <v>15675</v>
      </c>
      <c r="F2704" s="952" t="s">
        <v>4393</v>
      </c>
      <c r="G2704" s="953" t="s">
        <v>6586</v>
      </c>
      <c r="H2704" s="954">
        <v>0.39687499999999998</v>
      </c>
      <c r="I2704" s="954">
        <f>Tabla1[[#This Row],[PVP (SIN IVA)]]-(Tabla1[[#This Row],[PVP (SIN IVA)]]*0.4)</f>
        <v>0.23812499999999998</v>
      </c>
      <c r="J2704" s="951" t="s">
        <v>1936</v>
      </c>
      <c r="K2704" s="951" t="s">
        <v>15681</v>
      </c>
      <c r="L2704" s="951" t="s">
        <v>15682</v>
      </c>
      <c r="M2704" s="955" t="s">
        <v>6554</v>
      </c>
    </row>
    <row r="2705" spans="1:13">
      <c r="A2705" s="948" t="s">
        <v>3270</v>
      </c>
      <c r="B2705" s="949">
        <v>8435596625306</v>
      </c>
      <c r="C2705" s="950" t="s">
        <v>3270</v>
      </c>
      <c r="D2705" s="950"/>
      <c r="E2705" s="951" t="e">
        <v>#NAME?</v>
      </c>
      <c r="F2705" s="952" t="s">
        <v>15683</v>
      </c>
      <c r="G2705" s="953" t="s">
        <v>6586</v>
      </c>
      <c r="H2705" s="954">
        <v>0.59055000000000013</v>
      </c>
      <c r="I2705" s="954">
        <f>Tabla1[[#This Row],[PVP (SIN IVA)]]-(Tabla1[[#This Row],[PVP (SIN IVA)]]*0.4)</f>
        <v>0.35433000000000003</v>
      </c>
      <c r="J2705" s="951" t="s">
        <v>1938</v>
      </c>
      <c r="K2705" s="951" t="s">
        <v>15684</v>
      </c>
      <c r="L2705" s="951" t="e">
        <v>#NAME?</v>
      </c>
      <c r="M2705" s="955" t="s">
        <v>6554</v>
      </c>
    </row>
    <row r="2706" spans="1:13">
      <c r="A2706" s="948" t="s">
        <v>3274</v>
      </c>
      <c r="B2706" s="949">
        <v>8435596625283</v>
      </c>
      <c r="C2706" s="950" t="s">
        <v>3274</v>
      </c>
      <c r="D2706" s="950"/>
      <c r="E2706" s="951" t="e">
        <v>#NAME?</v>
      </c>
      <c r="F2706" s="952" t="s">
        <v>15685</v>
      </c>
      <c r="G2706" s="953" t="s">
        <v>6586</v>
      </c>
      <c r="H2706" s="954">
        <v>0.59055000000000013</v>
      </c>
      <c r="I2706" s="954">
        <f>Tabla1[[#This Row],[PVP (SIN IVA)]]-(Tabla1[[#This Row],[PVP (SIN IVA)]]*0.4)</f>
        <v>0.35433000000000003</v>
      </c>
      <c r="J2706" s="951" t="s">
        <v>1938</v>
      </c>
      <c r="K2706" s="951" t="s">
        <v>15686</v>
      </c>
      <c r="L2706" s="951" t="e">
        <v>#NAME?</v>
      </c>
      <c r="M2706" s="955" t="s">
        <v>6554</v>
      </c>
    </row>
    <row r="2707" spans="1:13">
      <c r="A2707" s="948" t="s">
        <v>3268</v>
      </c>
      <c r="B2707" s="949">
        <v>8435596625313</v>
      </c>
      <c r="C2707" s="950" t="s">
        <v>3268</v>
      </c>
      <c r="D2707" s="950"/>
      <c r="E2707" s="951" t="e">
        <v>#NAME?</v>
      </c>
      <c r="F2707" s="952" t="s">
        <v>15687</v>
      </c>
      <c r="G2707" s="953" t="s">
        <v>6586</v>
      </c>
      <c r="H2707" s="954">
        <v>0.59055000000000013</v>
      </c>
      <c r="I2707" s="954">
        <f>Tabla1[[#This Row],[PVP (SIN IVA)]]-(Tabla1[[#This Row],[PVP (SIN IVA)]]*0.4)</f>
        <v>0.35433000000000003</v>
      </c>
      <c r="J2707" s="951" t="s">
        <v>1938</v>
      </c>
      <c r="K2707" s="951" t="s">
        <v>15688</v>
      </c>
      <c r="L2707" s="951" t="e">
        <v>#NAME?</v>
      </c>
      <c r="M2707" s="955" t="s">
        <v>6554</v>
      </c>
    </row>
    <row r="2708" spans="1:13">
      <c r="A2708" s="948" t="s">
        <v>3562</v>
      </c>
      <c r="B2708" s="949">
        <v>8435596623548</v>
      </c>
      <c r="C2708" s="950" t="s">
        <v>3562</v>
      </c>
      <c r="D2708" s="950"/>
      <c r="E2708" s="951" t="e">
        <v>#NAME?</v>
      </c>
      <c r="F2708" s="952" t="s">
        <v>15689</v>
      </c>
      <c r="G2708" s="953" t="s">
        <v>6586</v>
      </c>
      <c r="H2708" s="954">
        <v>0.59055000000000013</v>
      </c>
      <c r="I2708" s="954">
        <f>Tabla1[[#This Row],[PVP (SIN IVA)]]-(Tabla1[[#This Row],[PVP (SIN IVA)]]*0.4)</f>
        <v>0.35433000000000003</v>
      </c>
      <c r="J2708" s="951" t="s">
        <v>1938</v>
      </c>
      <c r="K2708" s="951" t="s">
        <v>15690</v>
      </c>
      <c r="L2708" s="951" t="e">
        <v>#NAME?</v>
      </c>
      <c r="M2708" s="955" t="s">
        <v>6554</v>
      </c>
    </row>
    <row r="2709" spans="1:13">
      <c r="A2709" s="948" t="s">
        <v>2076</v>
      </c>
      <c r="B2709" s="949">
        <v>8435596606978</v>
      </c>
      <c r="C2709" s="950"/>
      <c r="D2709" s="950"/>
      <c r="E2709" s="951" t="s">
        <v>2075</v>
      </c>
      <c r="F2709" s="952" t="s">
        <v>15691</v>
      </c>
      <c r="G2709" s="953" t="s">
        <v>6586</v>
      </c>
      <c r="H2709" s="954">
        <v>1.0557169912246469</v>
      </c>
      <c r="I2709" s="954">
        <f>Tabla1[[#This Row],[PVP (SIN IVA)]]-(Tabla1[[#This Row],[PVP (SIN IVA)]]*0.4)</f>
        <v>0.63343019473478812</v>
      </c>
      <c r="J2709" s="951" t="s">
        <v>6589</v>
      </c>
      <c r="K2709" s="951" t="s">
        <v>15692</v>
      </c>
      <c r="L2709" s="951" t="s">
        <v>15693</v>
      </c>
      <c r="M2709" s="955" t="s">
        <v>6554</v>
      </c>
    </row>
    <row r="2710" spans="1:13">
      <c r="A2710" s="948" t="s">
        <v>2081</v>
      </c>
      <c r="B2710" s="949">
        <v>8435596606947</v>
      </c>
      <c r="C2710" s="950"/>
      <c r="D2710" s="950"/>
      <c r="E2710" s="951" t="s">
        <v>2075</v>
      </c>
      <c r="F2710" s="952" t="s">
        <v>15691</v>
      </c>
      <c r="G2710" s="953" t="s">
        <v>6586</v>
      </c>
      <c r="H2710" s="954">
        <v>0.50490812623787473</v>
      </c>
      <c r="I2710" s="954">
        <f>Tabla1[[#This Row],[PVP (SIN IVA)]]-(Tabla1[[#This Row],[PVP (SIN IVA)]]*0.4)</f>
        <v>0.30294487574272483</v>
      </c>
      <c r="J2710" s="951" t="s">
        <v>6589</v>
      </c>
      <c r="K2710" s="951" t="s">
        <v>15694</v>
      </c>
      <c r="L2710" s="951" t="s">
        <v>15695</v>
      </c>
      <c r="M2710" s="955" t="s">
        <v>6554</v>
      </c>
    </row>
    <row r="2711" spans="1:13">
      <c r="A2711" s="948" t="s">
        <v>4480</v>
      </c>
      <c r="B2711" s="949">
        <v>8435596615376</v>
      </c>
      <c r="C2711" s="950"/>
      <c r="D2711" s="950"/>
      <c r="E2711" s="951" t="s">
        <v>15696</v>
      </c>
      <c r="F2711" s="952" t="s">
        <v>15697</v>
      </c>
      <c r="G2711" s="953" t="s">
        <v>6586</v>
      </c>
      <c r="H2711" s="954">
        <v>0.57064226422500008</v>
      </c>
      <c r="I2711" s="954">
        <f>Tabla1[[#This Row],[PVP (SIN IVA)]]-(Tabla1[[#This Row],[PVP (SIN IVA)]]*0.4)</f>
        <v>0.34238535853500007</v>
      </c>
      <c r="J2711" s="951" t="s">
        <v>1936</v>
      </c>
      <c r="K2711" s="951" t="s">
        <v>15698</v>
      </c>
      <c r="L2711" s="951" t="s">
        <v>15699</v>
      </c>
      <c r="M2711" s="955" t="s">
        <v>6554</v>
      </c>
    </row>
    <row r="2712" spans="1:13">
      <c r="A2712" s="948" t="s">
        <v>15700</v>
      </c>
      <c r="B2712" s="949">
        <v>8435596615147</v>
      </c>
      <c r="C2712" s="950"/>
      <c r="D2712" s="950"/>
      <c r="E2712" s="951" t="s">
        <v>15696</v>
      </c>
      <c r="F2712" s="952" t="s">
        <v>15697</v>
      </c>
      <c r="G2712" s="953" t="s">
        <v>6586</v>
      </c>
      <c r="H2712" s="954">
        <v>0.20573999999999998</v>
      </c>
      <c r="I2712" s="954">
        <f>Tabla1[[#This Row],[PVP (SIN IVA)]]-(Tabla1[[#This Row],[PVP (SIN IVA)]]*0.4)</f>
        <v>0.12344399999999998</v>
      </c>
      <c r="J2712" s="951" t="s">
        <v>1936</v>
      </c>
      <c r="K2712" s="951" t="s">
        <v>15701</v>
      </c>
      <c r="L2712" s="951" t="s">
        <v>15702</v>
      </c>
      <c r="M2712" s="955" t="s">
        <v>6554</v>
      </c>
    </row>
    <row r="2713" spans="1:13">
      <c r="A2713" s="948" t="s">
        <v>15703</v>
      </c>
      <c r="B2713" s="949">
        <v>8435596615383</v>
      </c>
      <c r="C2713" s="950"/>
      <c r="D2713" s="950"/>
      <c r="E2713" s="951" t="s">
        <v>15696</v>
      </c>
      <c r="F2713" s="952" t="s">
        <v>15697</v>
      </c>
      <c r="G2713" s="953" t="s">
        <v>6586</v>
      </c>
      <c r="H2713" s="954">
        <v>0.19049999999999997</v>
      </c>
      <c r="I2713" s="954">
        <f>Tabla1[[#This Row],[PVP (SIN IVA)]]-(Tabla1[[#This Row],[PVP (SIN IVA)]]*0.4)</f>
        <v>0.11429999999999998</v>
      </c>
      <c r="J2713" s="951" t="s">
        <v>1936</v>
      </c>
      <c r="K2713" s="951" t="s">
        <v>15704</v>
      </c>
      <c r="L2713" s="951" t="s">
        <v>15705</v>
      </c>
      <c r="M2713" s="955" t="s">
        <v>6554</v>
      </c>
    </row>
    <row r="2714" spans="1:13">
      <c r="A2714" s="948" t="s">
        <v>4442</v>
      </c>
      <c r="B2714" s="949">
        <v>8435596615130</v>
      </c>
      <c r="C2714" s="950"/>
      <c r="D2714" s="950"/>
      <c r="E2714" s="951" t="s">
        <v>15706</v>
      </c>
      <c r="F2714" s="952" t="s">
        <v>15707</v>
      </c>
      <c r="G2714" s="953" t="s">
        <v>6586</v>
      </c>
      <c r="H2714" s="954">
        <v>0.61629364536300013</v>
      </c>
      <c r="I2714" s="954">
        <f>Tabla1[[#This Row],[PVP (SIN IVA)]]-(Tabla1[[#This Row],[PVP (SIN IVA)]]*0.4)</f>
        <v>0.36977618721780003</v>
      </c>
      <c r="J2714" s="951" t="s">
        <v>1936</v>
      </c>
      <c r="K2714" s="951" t="s">
        <v>15708</v>
      </c>
      <c r="L2714" s="951" t="s">
        <v>15709</v>
      </c>
      <c r="M2714" s="955" t="s">
        <v>6554</v>
      </c>
    </row>
    <row r="2715" spans="1:13">
      <c r="A2715" s="948" t="s">
        <v>4779</v>
      </c>
      <c r="B2715" s="949">
        <v>8435596615284</v>
      </c>
      <c r="C2715" s="950"/>
      <c r="D2715" s="950"/>
      <c r="E2715" s="951" t="s">
        <v>15706</v>
      </c>
      <c r="F2715" s="952" t="s">
        <v>15707</v>
      </c>
      <c r="G2715" s="953" t="s">
        <v>6586</v>
      </c>
      <c r="H2715" s="954">
        <v>0.45651381137999997</v>
      </c>
      <c r="I2715" s="954">
        <f>Tabla1[[#This Row],[PVP (SIN IVA)]]-(Tabla1[[#This Row],[PVP (SIN IVA)]]*0.4)</f>
        <v>0.27390828682799995</v>
      </c>
      <c r="J2715" s="951" t="s">
        <v>1936</v>
      </c>
      <c r="K2715" s="951" t="s">
        <v>15710</v>
      </c>
      <c r="L2715" s="951" t="s">
        <v>15711</v>
      </c>
      <c r="M2715" s="955" t="s">
        <v>6554</v>
      </c>
    </row>
    <row r="2716" spans="1:13">
      <c r="A2716" s="948" t="s">
        <v>4524</v>
      </c>
      <c r="B2716" s="949">
        <v>8435596615291</v>
      </c>
      <c r="C2716" s="950"/>
      <c r="D2716" s="950"/>
      <c r="E2716" s="951" t="s">
        <v>15706</v>
      </c>
      <c r="F2716" s="952" t="s">
        <v>15707</v>
      </c>
      <c r="G2716" s="953" t="s">
        <v>6586</v>
      </c>
      <c r="H2716" s="954">
        <v>0.41086243024199998</v>
      </c>
      <c r="I2716" s="954">
        <f>Tabla1[[#This Row],[PVP (SIN IVA)]]-(Tabla1[[#This Row],[PVP (SIN IVA)]]*0.4)</f>
        <v>0.24651745814519999</v>
      </c>
      <c r="J2716" s="951" t="s">
        <v>1936</v>
      </c>
      <c r="K2716" s="951" t="s">
        <v>15712</v>
      </c>
      <c r="L2716" s="951" t="s">
        <v>15713</v>
      </c>
      <c r="M2716" s="955" t="s">
        <v>6554</v>
      </c>
    </row>
    <row r="2717" spans="1:13">
      <c r="A2717" s="948" t="s">
        <v>4453</v>
      </c>
      <c r="B2717" s="949">
        <v>8435596615321</v>
      </c>
      <c r="C2717" s="950"/>
      <c r="D2717" s="950"/>
      <c r="E2717" s="951" t="s">
        <v>15706</v>
      </c>
      <c r="F2717" s="952" t="s">
        <v>15707</v>
      </c>
      <c r="G2717" s="953" t="s">
        <v>6586</v>
      </c>
      <c r="H2717" s="954">
        <v>0.29292969563549998</v>
      </c>
      <c r="I2717" s="954">
        <f>Tabla1[[#This Row],[PVP (SIN IVA)]]-(Tabla1[[#This Row],[PVP (SIN IVA)]]*0.4)</f>
        <v>0.17575781738129997</v>
      </c>
      <c r="J2717" s="951" t="s">
        <v>1936</v>
      </c>
      <c r="K2717" s="951" t="s">
        <v>15714</v>
      </c>
      <c r="L2717" s="951" t="s">
        <v>15715</v>
      </c>
      <c r="M2717" s="955" t="s">
        <v>6554</v>
      </c>
    </row>
    <row r="2718" spans="1:13">
      <c r="A2718" s="948" t="s">
        <v>15716</v>
      </c>
      <c r="B2718" s="949">
        <v>8435596615314</v>
      </c>
      <c r="C2718" s="950"/>
      <c r="D2718" s="950"/>
      <c r="E2718" s="951" t="s">
        <v>15706</v>
      </c>
      <c r="F2718" s="952" t="s">
        <v>15707</v>
      </c>
      <c r="G2718" s="953" t="s">
        <v>6586</v>
      </c>
      <c r="H2718" s="954">
        <v>0.26670000000000005</v>
      </c>
      <c r="I2718" s="954">
        <f>Tabla1[[#This Row],[PVP (SIN IVA)]]-(Tabla1[[#This Row],[PVP (SIN IVA)]]*0.4)</f>
        <v>0.16002000000000002</v>
      </c>
      <c r="J2718" s="951" t="s">
        <v>1936</v>
      </c>
      <c r="K2718" s="951" t="s">
        <v>15717</v>
      </c>
      <c r="L2718" s="951" t="s">
        <v>15718</v>
      </c>
      <c r="M2718" s="955" t="s">
        <v>6554</v>
      </c>
    </row>
    <row r="2719" spans="1:13">
      <c r="A2719" s="948" t="s">
        <v>15719</v>
      </c>
      <c r="B2719" s="949">
        <v>8435596615307</v>
      </c>
      <c r="C2719" s="950"/>
      <c r="D2719" s="950"/>
      <c r="E2719" s="951" t="s">
        <v>15706</v>
      </c>
      <c r="F2719" s="952" t="s">
        <v>15707</v>
      </c>
      <c r="G2719" s="953" t="s">
        <v>6586</v>
      </c>
      <c r="H2719" s="954">
        <v>0.26670000000000005</v>
      </c>
      <c r="I2719" s="954">
        <f>Tabla1[[#This Row],[PVP (SIN IVA)]]-(Tabla1[[#This Row],[PVP (SIN IVA)]]*0.4)</f>
        <v>0.16002000000000002</v>
      </c>
      <c r="J2719" s="951" t="s">
        <v>1936</v>
      </c>
      <c r="K2719" s="951" t="s">
        <v>15720</v>
      </c>
      <c r="L2719" s="951" t="s">
        <v>15721</v>
      </c>
      <c r="M2719" s="955" t="s">
        <v>6554</v>
      </c>
    </row>
    <row r="2720" spans="1:13">
      <c r="A2720" s="948" t="s">
        <v>2001</v>
      </c>
      <c r="B2720" s="949">
        <v>8435596607319</v>
      </c>
      <c r="C2720" s="950"/>
      <c r="D2720" s="950"/>
      <c r="E2720" s="951" t="s">
        <v>2000</v>
      </c>
      <c r="F2720" s="952" t="s">
        <v>4414</v>
      </c>
      <c r="G2720" s="953" t="s">
        <v>6586</v>
      </c>
      <c r="H2720" s="954">
        <v>0.79867285423081802</v>
      </c>
      <c r="I2720" s="954">
        <f>Tabla1[[#This Row],[PVP (SIN IVA)]]-(Tabla1[[#This Row],[PVP (SIN IVA)]]*0.4)</f>
        <v>0.47920371253849081</v>
      </c>
      <c r="J2720" s="951" t="s">
        <v>6589</v>
      </c>
      <c r="K2720" s="951" t="s">
        <v>15722</v>
      </c>
      <c r="L2720" s="951" t="s">
        <v>15723</v>
      </c>
      <c r="M2720" s="955" t="s">
        <v>6554</v>
      </c>
    </row>
    <row r="2721" spans="1:13">
      <c r="A2721" s="948" t="s">
        <v>2086</v>
      </c>
      <c r="B2721" s="949">
        <v>8435596606916</v>
      </c>
      <c r="C2721" s="950"/>
      <c r="D2721" s="950"/>
      <c r="E2721" s="951" t="s">
        <v>2006</v>
      </c>
      <c r="F2721" s="952" t="s">
        <v>15724</v>
      </c>
      <c r="G2721" s="953" t="s">
        <v>6586</v>
      </c>
      <c r="H2721" s="954">
        <v>0.15606251174625219</v>
      </c>
      <c r="I2721" s="954">
        <f>Tabla1[[#This Row],[PVP (SIN IVA)]]-(Tabla1[[#This Row],[PVP (SIN IVA)]]*0.4)</f>
        <v>9.3637507047751312E-2</v>
      </c>
      <c r="J2721" s="951" t="s">
        <v>6589</v>
      </c>
      <c r="K2721" s="951" t="s">
        <v>15725</v>
      </c>
      <c r="L2721" s="951" t="s">
        <v>15726</v>
      </c>
      <c r="M2721" s="955" t="s">
        <v>6554</v>
      </c>
    </row>
    <row r="2722" spans="1:13">
      <c r="A2722" s="948" t="s">
        <v>2088</v>
      </c>
      <c r="B2722" s="949">
        <v>8435596606909</v>
      </c>
      <c r="C2722" s="950"/>
      <c r="D2722" s="950"/>
      <c r="E2722" s="951" t="s">
        <v>2006</v>
      </c>
      <c r="F2722" s="952" t="s">
        <v>15724</v>
      </c>
      <c r="G2722" s="953" t="s">
        <v>6586</v>
      </c>
      <c r="H2722" s="954">
        <v>0.1377022162466931</v>
      </c>
      <c r="I2722" s="954">
        <f>Tabla1[[#This Row],[PVP (SIN IVA)]]-(Tabla1[[#This Row],[PVP (SIN IVA)]]*0.4)</f>
        <v>8.2621329748015865E-2</v>
      </c>
      <c r="J2722" s="951" t="s">
        <v>6589</v>
      </c>
      <c r="K2722" s="951" t="s">
        <v>15727</v>
      </c>
      <c r="L2722" s="951" t="s">
        <v>15728</v>
      </c>
      <c r="M2722" s="955" t="s">
        <v>6554</v>
      </c>
    </row>
    <row r="2723" spans="1:13">
      <c r="A2723" s="948" t="s">
        <v>2007</v>
      </c>
      <c r="B2723" s="949">
        <v>8435596607296</v>
      </c>
      <c r="C2723" s="950"/>
      <c r="D2723" s="950"/>
      <c r="E2723" s="951" t="s">
        <v>2006</v>
      </c>
      <c r="F2723" s="952" t="s">
        <v>15724</v>
      </c>
      <c r="G2723" s="953" t="s">
        <v>6586</v>
      </c>
      <c r="H2723" s="954">
        <v>8.7211403622905623E-2</v>
      </c>
      <c r="I2723" s="954">
        <f>Tabla1[[#This Row],[PVP (SIN IVA)]]-(Tabla1[[#This Row],[PVP (SIN IVA)]]*0.4)</f>
        <v>5.2326842173743372E-2</v>
      </c>
      <c r="J2723" s="951" t="s">
        <v>6589</v>
      </c>
      <c r="K2723" s="951" t="s">
        <v>15729</v>
      </c>
      <c r="L2723" s="951" t="s">
        <v>15730</v>
      </c>
      <c r="M2723" s="955" t="s">
        <v>6554</v>
      </c>
    </row>
    <row r="2724" spans="1:13">
      <c r="A2724" s="948" t="s">
        <v>2670</v>
      </c>
      <c r="B2724" s="949">
        <v>8435596607920</v>
      </c>
      <c r="C2724" s="950"/>
      <c r="D2724" s="950"/>
      <c r="E2724" s="951" t="s">
        <v>4810</v>
      </c>
      <c r="F2724" s="952" t="s">
        <v>15731</v>
      </c>
      <c r="G2724" s="953" t="s">
        <v>6586</v>
      </c>
      <c r="H2724" s="954">
        <v>0.9639155137268518</v>
      </c>
      <c r="I2724" s="954">
        <f>Tabla1[[#This Row],[PVP (SIN IVA)]]-(Tabla1[[#This Row],[PVP (SIN IVA)]]*0.4)</f>
        <v>0.57834930823611108</v>
      </c>
      <c r="J2724" s="951" t="s">
        <v>6560</v>
      </c>
      <c r="K2724" s="951" t="s">
        <v>15732</v>
      </c>
      <c r="L2724" s="951" t="s">
        <v>15733</v>
      </c>
      <c r="M2724" s="955" t="s">
        <v>6554</v>
      </c>
    </row>
    <row r="2725" spans="1:13">
      <c r="A2725" s="948" t="s">
        <v>15734</v>
      </c>
      <c r="B2725" s="949">
        <v>8435596623906</v>
      </c>
      <c r="C2725" s="950" t="s">
        <v>3500</v>
      </c>
      <c r="D2725" s="950"/>
      <c r="E2725" s="951" t="e">
        <v>#NAME?</v>
      </c>
      <c r="F2725" s="952" t="s">
        <v>15735</v>
      </c>
      <c r="G2725" s="953" t="s">
        <v>6586</v>
      </c>
      <c r="H2725" s="954">
        <v>0.7251079239103051</v>
      </c>
      <c r="I2725" s="954">
        <f>Tabla1[[#This Row],[PVP (SIN IVA)]]-(Tabla1[[#This Row],[PVP (SIN IVA)]]*0.4)</f>
        <v>0.43506475434618302</v>
      </c>
      <c r="J2725" s="951" t="s">
        <v>1938</v>
      </c>
      <c r="K2725" s="951" t="s">
        <v>15736</v>
      </c>
      <c r="L2725" s="951" t="e">
        <v>#NAME?</v>
      </c>
      <c r="M2725" s="955" t="s">
        <v>6554</v>
      </c>
    </row>
    <row r="2726" spans="1:13">
      <c r="A2726" s="948" t="s">
        <v>3212</v>
      </c>
      <c r="B2726" s="949">
        <v>8435596629212</v>
      </c>
      <c r="C2726" s="950"/>
      <c r="D2726" s="950"/>
      <c r="E2726" s="951" t="s">
        <v>3211</v>
      </c>
      <c r="F2726" s="952" t="s">
        <v>15737</v>
      </c>
      <c r="G2726" s="953" t="s">
        <v>6586</v>
      </c>
      <c r="H2726" s="954">
        <v>0.59055000000000013</v>
      </c>
      <c r="I2726" s="954">
        <f>Tabla1[[#This Row],[PVP (SIN IVA)]]-(Tabla1[[#This Row],[PVP (SIN IVA)]]*0.4)</f>
        <v>0.35433000000000003</v>
      </c>
      <c r="J2726" s="951" t="s">
        <v>1938</v>
      </c>
      <c r="K2726" s="951" t="s">
        <v>15738</v>
      </c>
      <c r="L2726" s="951" t="s">
        <v>15739</v>
      </c>
      <c r="M2726" s="955" t="s">
        <v>6554</v>
      </c>
    </row>
    <row r="2727" spans="1:13">
      <c r="A2727" s="948" t="s">
        <v>4451</v>
      </c>
      <c r="B2727" s="949">
        <v>8435596614850</v>
      </c>
      <c r="C2727" s="950"/>
      <c r="D2727" s="950"/>
      <c r="E2727" s="951" t="s">
        <v>15740</v>
      </c>
      <c r="F2727" s="952" t="s">
        <v>5380</v>
      </c>
      <c r="G2727" s="953" t="s">
        <v>6586</v>
      </c>
      <c r="H2727" s="954">
        <v>0.433688120811</v>
      </c>
      <c r="I2727" s="954">
        <f>Tabla1[[#This Row],[PVP (SIN IVA)]]-(Tabla1[[#This Row],[PVP (SIN IVA)]]*0.4)</f>
        <v>0.26021287248659997</v>
      </c>
      <c r="J2727" s="951" t="s">
        <v>1936</v>
      </c>
      <c r="K2727" s="951" t="s">
        <v>15741</v>
      </c>
      <c r="L2727" s="951" t="s">
        <v>15742</v>
      </c>
      <c r="M2727" s="955" t="s">
        <v>6554</v>
      </c>
    </row>
    <row r="2728" spans="1:13">
      <c r="A2728" s="948" t="s">
        <v>2724</v>
      </c>
      <c r="B2728" s="949">
        <v>8435596604394</v>
      </c>
      <c r="C2728" s="950"/>
      <c r="D2728" s="950"/>
      <c r="E2728" s="951" t="s">
        <v>15743</v>
      </c>
      <c r="F2728" s="997" t="s">
        <v>15744</v>
      </c>
      <c r="G2728" s="953" t="s">
        <v>6586</v>
      </c>
      <c r="H2728" s="954">
        <v>1.143</v>
      </c>
      <c r="I2728" s="954">
        <f>Tabla1[[#This Row],[PVP (SIN IVA)]]-(Tabla1[[#This Row],[PVP (SIN IVA)]]*0.4)</f>
        <v>0.68579999999999997</v>
      </c>
      <c r="J2728" s="951" t="s">
        <v>6589</v>
      </c>
      <c r="K2728" s="951" t="s">
        <v>15745</v>
      </c>
      <c r="L2728" s="951" t="s">
        <v>15746</v>
      </c>
      <c r="M2728" s="955" t="s">
        <v>6554</v>
      </c>
    </row>
    <row r="2729" spans="1:13">
      <c r="A2729" s="948" t="s">
        <v>15747</v>
      </c>
      <c r="B2729" s="949">
        <v>8435596629298</v>
      </c>
      <c r="C2729" s="950"/>
      <c r="D2729" s="950"/>
      <c r="E2729" s="951" t="s">
        <v>15743</v>
      </c>
      <c r="F2729" s="997" t="s">
        <v>15744</v>
      </c>
      <c r="G2729" s="953" t="s">
        <v>6586</v>
      </c>
      <c r="H2729" s="954">
        <v>1.143</v>
      </c>
      <c r="I2729" s="954">
        <f>Tabla1[[#This Row],[PVP (SIN IVA)]]-(Tabla1[[#This Row],[PVP (SIN IVA)]]*0.4)</f>
        <v>0.68579999999999997</v>
      </c>
      <c r="J2729" s="951" t="s">
        <v>6589</v>
      </c>
      <c r="K2729" s="951" t="s">
        <v>15745</v>
      </c>
      <c r="L2729" s="951" t="s">
        <v>15746</v>
      </c>
      <c r="M2729" s="955" t="s">
        <v>6554</v>
      </c>
    </row>
    <row r="2730" spans="1:13">
      <c r="A2730" s="948" t="s">
        <v>1973</v>
      </c>
      <c r="B2730" s="949">
        <v>8435596608507</v>
      </c>
      <c r="C2730" s="950"/>
      <c r="D2730" s="950"/>
      <c r="E2730" s="951" t="s">
        <v>1972</v>
      </c>
      <c r="F2730" s="952" t="s">
        <v>5066</v>
      </c>
      <c r="G2730" s="953" t="s">
        <v>6586</v>
      </c>
      <c r="H2730" s="954">
        <v>0.2295036937444882</v>
      </c>
      <c r="I2730" s="954">
        <f>Tabla1[[#This Row],[PVP (SIN IVA)]]-(Tabla1[[#This Row],[PVP (SIN IVA)]]*0.4)</f>
        <v>0.13770221624669293</v>
      </c>
      <c r="J2730" s="951" t="s">
        <v>6560</v>
      </c>
      <c r="K2730" s="951" t="s">
        <v>15748</v>
      </c>
      <c r="L2730" s="951" t="s">
        <v>15749</v>
      </c>
      <c r="M2730" s="955" t="s">
        <v>6554</v>
      </c>
    </row>
    <row r="2731" spans="1:13">
      <c r="A2731" s="948" t="s">
        <v>1974</v>
      </c>
      <c r="B2731" s="949">
        <v>8435596608491</v>
      </c>
      <c r="C2731" s="950"/>
      <c r="D2731" s="950"/>
      <c r="E2731" s="951" t="s">
        <v>1972</v>
      </c>
      <c r="F2731" s="952" t="s">
        <v>5066</v>
      </c>
      <c r="G2731" s="953" t="s">
        <v>6586</v>
      </c>
      <c r="H2731" s="954">
        <v>0.2295036937444882</v>
      </c>
      <c r="I2731" s="954">
        <f>Tabla1[[#This Row],[PVP (SIN IVA)]]-(Tabla1[[#This Row],[PVP (SIN IVA)]]*0.4)</f>
        <v>0.13770221624669293</v>
      </c>
      <c r="J2731" s="951" t="s">
        <v>6560</v>
      </c>
      <c r="K2731" s="951" t="s">
        <v>15750</v>
      </c>
      <c r="L2731" s="951" t="s">
        <v>15751</v>
      </c>
      <c r="M2731" s="955" t="s">
        <v>6554</v>
      </c>
    </row>
    <row r="2732" spans="1:13">
      <c r="A2732" s="961" t="s">
        <v>15752</v>
      </c>
      <c r="B2732" s="949"/>
      <c r="C2732" s="953"/>
      <c r="D2732" s="962"/>
      <c r="E2732" s="951"/>
      <c r="F2732" s="952" t="s">
        <v>15753</v>
      </c>
      <c r="G2732" s="953" t="s">
        <v>6586</v>
      </c>
      <c r="H2732" s="954">
        <v>0.95250000000000001</v>
      </c>
      <c r="I2732" s="954">
        <f>Tabla1[[#This Row],[PVP (SIN IVA)]]-(Tabla1[[#This Row],[PVP (SIN IVA)]]*0.4)</f>
        <v>0.57150000000000001</v>
      </c>
      <c r="J2732" s="951" t="s">
        <v>6666</v>
      </c>
      <c r="K2732" s="951" t="str">
        <f>CONCATENATE(Precios!$A1851,Precios!$F1851,Precios!$J1851)</f>
        <v>1001010406770070No.2 Tubo rígido de freno traseroMouse</v>
      </c>
      <c r="L2732" s="951"/>
      <c r="M2732" s="955" t="s">
        <v>6554</v>
      </c>
    </row>
    <row r="2733" spans="1:13">
      <c r="A2733" s="961" t="s">
        <v>15754</v>
      </c>
      <c r="B2733" s="949"/>
      <c r="C2733" s="953"/>
      <c r="D2733" s="962"/>
      <c r="E2733" s="951"/>
      <c r="F2733" s="952" t="s">
        <v>15755</v>
      </c>
      <c r="G2733" s="953" t="s">
        <v>6586</v>
      </c>
      <c r="H2733" s="954">
        <v>0.88900000000000001</v>
      </c>
      <c r="I2733" s="954">
        <f>Tabla1[[#This Row],[PVP (SIN IVA)]]-(Tabla1[[#This Row],[PVP (SIN IVA)]]*0.4)</f>
        <v>0.53339999999999999</v>
      </c>
      <c r="J2733" s="951" t="s">
        <v>6666</v>
      </c>
      <c r="K2733" s="951" t="str">
        <f>CONCATENATE(Precios!$A1850,Precios!$F1850,Precios!$J1850)</f>
        <v>1001010406490010No.2 Tubo rígido de freno traseroMouse</v>
      </c>
      <c r="L2733" s="951"/>
      <c r="M2733" s="955" t="s">
        <v>6554</v>
      </c>
    </row>
    <row r="2734" spans="1:13">
      <c r="A2734" s="961" t="s">
        <v>15756</v>
      </c>
      <c r="B2734" s="949"/>
      <c r="C2734" s="953"/>
      <c r="D2734" s="962"/>
      <c r="E2734" s="951"/>
      <c r="F2734" s="952" t="s">
        <v>15757</v>
      </c>
      <c r="G2734" s="953" t="s">
        <v>6586</v>
      </c>
      <c r="H2734" s="954">
        <v>4.9212500000000006</v>
      </c>
      <c r="I2734" s="954">
        <f>Tabla1[[#This Row],[PVP (SIN IVA)]]-(Tabla1[[#This Row],[PVP (SIN IVA)]]*0.4)</f>
        <v>2.95275</v>
      </c>
      <c r="J2734" s="951" t="s">
        <v>6666</v>
      </c>
      <c r="K2734" s="951" t="str">
        <f>CONCATENATE(Precios!$A1810,Precios!$F1810,Precios!$J1810)</f>
        <v>5101021Z1-Q0001-DYMontaje del piso medioT1</v>
      </c>
      <c r="L2734" s="951"/>
      <c r="M2734" s="955" t="s">
        <v>6554</v>
      </c>
    </row>
    <row r="2735" spans="1:13">
      <c r="A2735" s="961" t="s">
        <v>15758</v>
      </c>
      <c r="B2735" s="949"/>
      <c r="C2735" s="953"/>
      <c r="D2735" s="962"/>
      <c r="E2735" s="951"/>
      <c r="F2735" s="952" t="s">
        <v>15759</v>
      </c>
      <c r="G2735" s="953" t="s">
        <v>6586</v>
      </c>
      <c r="H2735" s="954">
        <v>2.6987499999999995</v>
      </c>
      <c r="I2735" s="954">
        <f>Tabla1[[#This Row],[PVP (SIN IVA)]]-(Tabla1[[#This Row],[PVP (SIN IVA)]]*0.4)</f>
        <v>1.6192499999999996</v>
      </c>
      <c r="J2735" s="951" t="s">
        <v>6666</v>
      </c>
      <c r="K2735" s="951" t="str">
        <f>CONCATENATE(Precios!$A1873,Precios!$F1873,Precios!$J1873)</f>
        <v>1001030405130010Panel de faros izquierdoMouse</v>
      </c>
      <c r="L2735" s="951"/>
      <c r="M2735" s="955" t="s">
        <v>6554</v>
      </c>
    </row>
    <row r="2736" spans="1:13">
      <c r="A2736" s="948" t="s">
        <v>15760</v>
      </c>
      <c r="B2736" s="949">
        <v>8435596623760</v>
      </c>
      <c r="C2736" s="950" t="s">
        <v>3330</v>
      </c>
      <c r="D2736" s="950"/>
      <c r="E2736" s="951" t="e">
        <v>#NAME?</v>
      </c>
      <c r="F2736" s="952" t="s">
        <v>15761</v>
      </c>
      <c r="G2736" s="953" t="s">
        <v>6586</v>
      </c>
      <c r="H2736" s="954">
        <v>3.2702499999999999</v>
      </c>
      <c r="I2736" s="954">
        <f>Tabla1[[#This Row],[PVP (SIN IVA)]]-(Tabla1[[#This Row],[PVP (SIN IVA)]]*0.4)</f>
        <v>1.9621499999999998</v>
      </c>
      <c r="J2736" s="951" t="s">
        <v>1938</v>
      </c>
      <c r="K2736" s="951" t="s">
        <v>15762</v>
      </c>
      <c r="L2736" s="951" t="e">
        <v>#NAME?</v>
      </c>
      <c r="M2736" s="955" t="s">
        <v>6554</v>
      </c>
    </row>
    <row r="2737" spans="1:13">
      <c r="A2737" s="961" t="s">
        <v>15763</v>
      </c>
      <c r="B2737" s="949"/>
      <c r="C2737" s="953"/>
      <c r="D2737" s="962"/>
      <c r="E2737" s="951"/>
      <c r="F2737" s="952" t="s">
        <v>15764</v>
      </c>
      <c r="G2737" s="953" t="s">
        <v>6586</v>
      </c>
      <c r="H2737" s="954">
        <v>5.08</v>
      </c>
      <c r="I2737" s="954">
        <f>Tabla1[[#This Row],[PVP (SIN IVA)]]-(Tabla1[[#This Row],[PVP (SIN IVA)]]*0.4)</f>
        <v>3.048</v>
      </c>
      <c r="J2737" s="951" t="s">
        <v>6666</v>
      </c>
      <c r="K2737" s="951" t="str">
        <f>CONCATENATE(Precios!$A1808,Precios!$F1808,Precios!$J1808)</f>
        <v>5601010-Q0001-DYMontaje del panel traseroT1/T2</v>
      </c>
      <c r="L2737" s="951"/>
      <c r="M2737" s="955" t="s">
        <v>6554</v>
      </c>
    </row>
    <row r="2738" spans="1:13">
      <c r="A2738" s="961" t="s">
        <v>15765</v>
      </c>
      <c r="B2738" s="949"/>
      <c r="C2738" s="953"/>
      <c r="D2738" s="962"/>
      <c r="E2738" s="951"/>
      <c r="F2738" s="952" t="s">
        <v>15766</v>
      </c>
      <c r="G2738" s="953" t="s">
        <v>6586</v>
      </c>
      <c r="H2738" s="954">
        <v>14.001749999999999</v>
      </c>
      <c r="I2738" s="954">
        <f>Tabla1[[#This Row],[PVP (SIN IVA)]]-(Tabla1[[#This Row],[PVP (SIN IVA)]]*0.4)</f>
        <v>8.4010499999999997</v>
      </c>
      <c r="J2738" s="951" t="s">
        <v>6666</v>
      </c>
      <c r="K2738" s="951" t="str">
        <f>CONCATENATE(Precios!$A1849,Precios!$F1849,Precios!$J1849)</f>
        <v>1001010406770060No.1 Tubo rígido de freno traseroMouse</v>
      </c>
      <c r="L2738" s="951"/>
      <c r="M2738" s="955" t="s">
        <v>6554</v>
      </c>
    </row>
    <row r="2739" spans="1:13">
      <c r="A2739" s="961" t="s">
        <v>15767</v>
      </c>
      <c r="B2739" s="949"/>
      <c r="C2739" s="953"/>
      <c r="D2739" s="962"/>
      <c r="E2739" s="951"/>
      <c r="F2739" s="952" t="s">
        <v>15768</v>
      </c>
      <c r="G2739" s="953" t="s">
        <v>6586</v>
      </c>
      <c r="H2739" s="954">
        <v>16.224250000000001</v>
      </c>
      <c r="I2739" s="954">
        <f>Tabla1[[#This Row],[PVP (SIN IVA)]]-(Tabla1[[#This Row],[PVP (SIN IVA)]]*0.4)</f>
        <v>9.7345500000000005</v>
      </c>
      <c r="J2739" s="951" t="s">
        <v>6666</v>
      </c>
      <c r="K2739" s="951" t="str">
        <f>CONCATENATE(Precios!$A1848,Precios!$F1848,Precios!$J1848)</f>
        <v>1001010406480010No.1 Tubo rígido de freno traseroMouse</v>
      </c>
      <c r="L2739" s="951"/>
      <c r="M2739" s="955" t="s">
        <v>6554</v>
      </c>
    </row>
    <row r="2740" spans="1:13">
      <c r="A2740" s="961" t="s">
        <v>15769</v>
      </c>
      <c r="B2740" s="949"/>
      <c r="C2740" s="953"/>
      <c r="D2740" s="962"/>
      <c r="E2740" s="951"/>
      <c r="F2740" s="952" t="s">
        <v>15770</v>
      </c>
      <c r="G2740" s="953" t="s">
        <v>6586</v>
      </c>
      <c r="H2740" s="954">
        <v>30.511749999999999</v>
      </c>
      <c r="I2740" s="954">
        <f>Tabla1[[#This Row],[PVP (SIN IVA)]]-(Tabla1[[#This Row],[PVP (SIN IVA)]]*0.4)</f>
        <v>18.307049999999997</v>
      </c>
      <c r="J2740" s="951" t="s">
        <v>6666</v>
      </c>
      <c r="K2740" s="951" t="str">
        <f>CONCATENATE(Precios!$A1829,Precios!$F1829,Precios!$J1829)</f>
        <v>3745312-R10Muelle de torsiónLIGHT 2021</v>
      </c>
      <c r="L2740" s="951"/>
      <c r="M2740" s="955" t="s">
        <v>6554</v>
      </c>
    </row>
    <row r="2741" spans="1:13">
      <c r="A2741" s="961">
        <v>10502</v>
      </c>
      <c r="B2741" s="949"/>
      <c r="C2741" s="962"/>
      <c r="D2741" s="962"/>
      <c r="E2741" s="951"/>
      <c r="F2741" s="952" t="s">
        <v>15771</v>
      </c>
      <c r="G2741" s="953" t="s">
        <v>6586</v>
      </c>
      <c r="H2741" s="954">
        <v>35.020249999999997</v>
      </c>
      <c r="I2741" s="954">
        <f>Tabla1[[#This Row],[PVP (SIN IVA)]]-(Tabla1[[#This Row],[PVP (SIN IVA)]]*0.4)</f>
        <v>21.012149999999998</v>
      </c>
      <c r="J2741" s="951" t="s">
        <v>6666</v>
      </c>
      <c r="K2741" s="951" t="str">
        <f>CONCATENATE(Precios!$A2054,Precios!$F2054,Precios!$J2054)</f>
        <v>1001050104110080Pernos de brida hexagonalMouse</v>
      </c>
      <c r="L2741" s="951"/>
      <c r="M2741" s="955" t="s">
        <v>6554</v>
      </c>
    </row>
    <row r="2742" spans="1:13">
      <c r="A2742" s="961" t="s">
        <v>15772</v>
      </c>
      <c r="B2742" s="949"/>
      <c r="C2742" s="953"/>
      <c r="D2742" s="962"/>
      <c r="E2742" s="951"/>
      <c r="F2742" s="952" t="s">
        <v>15773</v>
      </c>
      <c r="G2742" s="953" t="s">
        <v>6586</v>
      </c>
      <c r="H2742" s="954">
        <v>1.4605000000000001</v>
      </c>
      <c r="I2742" s="954">
        <f>Tabla1[[#This Row],[PVP (SIN IVA)]]-(Tabla1[[#This Row],[PVP (SIN IVA)]]*0.4)</f>
        <v>0.87630000000000008</v>
      </c>
      <c r="J2742" s="951" t="s">
        <v>6666</v>
      </c>
      <c r="K2742" s="951" t="str">
        <f>CONCATENATE(Precios!$A1852,Precios!$F1852,Precios!$J1852)</f>
        <v>1001010406760110No1. Manguera de entrada de aceite （MBR+ABS+VA)Mouse</v>
      </c>
      <c r="L2742" s="951"/>
      <c r="M2742" s="955" t="s">
        <v>6554</v>
      </c>
    </row>
    <row r="2743" spans="1:13">
      <c r="A2743" s="961" t="s">
        <v>15774</v>
      </c>
      <c r="B2743" s="949"/>
      <c r="C2743" s="953"/>
      <c r="D2743" s="962"/>
      <c r="E2743" s="951"/>
      <c r="F2743" s="952" t="s">
        <v>15775</v>
      </c>
      <c r="G2743" s="953" t="s">
        <v>6586</v>
      </c>
      <c r="H2743" s="954">
        <v>1.4605000000000001</v>
      </c>
      <c r="I2743" s="954">
        <f>Tabla1[[#This Row],[PVP (SIN IVA)]]-(Tabla1[[#This Row],[PVP (SIN IVA)]]*0.4)</f>
        <v>0.87630000000000008</v>
      </c>
      <c r="J2743" s="951" t="s">
        <v>6666</v>
      </c>
      <c r="K2743" s="951" t="str">
        <f>CONCATENATE(Precios!$A1807,Precios!$F1807,Precios!$J1807)</f>
        <v>5306211S1-Q0001Montaje del panel de control central T1/T2</v>
      </c>
      <c r="L2743" s="951"/>
      <c r="M2743" s="955" t="s">
        <v>6554</v>
      </c>
    </row>
    <row r="2744" spans="1:13">
      <c r="A2744" s="961" t="s">
        <v>15776</v>
      </c>
      <c r="B2744" s="949"/>
      <c r="C2744" s="953"/>
      <c r="D2744" s="962"/>
      <c r="E2744" s="951"/>
      <c r="F2744" s="952" t="s">
        <v>15777</v>
      </c>
      <c r="G2744" s="953" t="s">
        <v>6586</v>
      </c>
      <c r="H2744" s="954">
        <v>2.0955000000000004</v>
      </c>
      <c r="I2744" s="954">
        <f>Tabla1[[#This Row],[PVP (SIN IVA)]]-(Tabla1[[#This Row],[PVP (SIN IVA)]]*0.4)</f>
        <v>1.2573000000000003</v>
      </c>
      <c r="J2744" s="951" t="s">
        <v>6666</v>
      </c>
      <c r="K2744" s="951" t="str">
        <f>CONCATENATE(Precios!$A1832,Precios!$F1832,Precios!$J1832)</f>
        <v>SP0106020007Neumático Bridgestone 110/100/12 67JLIGHT2020, LIGHT2021</v>
      </c>
      <c r="L2744" s="951"/>
      <c r="M2744" s="955" t="s">
        <v>6554</v>
      </c>
    </row>
    <row r="2745" spans="1:13">
      <c r="A2745" s="961" t="s">
        <v>15778</v>
      </c>
      <c r="B2745" s="949"/>
      <c r="C2745" s="953"/>
      <c r="D2745" s="962"/>
      <c r="E2745" s="951"/>
      <c r="F2745" s="952" t="s">
        <v>15779</v>
      </c>
      <c r="G2745" s="953" t="s">
        <v>6586</v>
      </c>
      <c r="H2745" s="954">
        <v>2.3494999999999999</v>
      </c>
      <c r="I2745" s="954">
        <f>Tabla1[[#This Row],[PVP (SIN IVA)]]-(Tabla1[[#This Row],[PVP (SIN IVA)]]*0.4)</f>
        <v>1.4097</v>
      </c>
      <c r="J2745" s="951" t="s">
        <v>6666</v>
      </c>
      <c r="K2745" s="951" t="str">
        <f>CONCATENATE(Precios!$A1867,Precios!$F1867,Precios!$J1867)</f>
        <v>1001040401080060Panel de control de aire acondicionadoMouse</v>
      </c>
      <c r="L2745" s="951"/>
      <c r="M2745" s="955" t="s">
        <v>6554</v>
      </c>
    </row>
    <row r="2746" spans="1:13">
      <c r="A2746" s="961" t="s">
        <v>15780</v>
      </c>
      <c r="B2746" s="949"/>
      <c r="C2746" s="953"/>
      <c r="D2746" s="962"/>
      <c r="E2746" s="951"/>
      <c r="F2746" s="952" t="s">
        <v>15781</v>
      </c>
      <c r="G2746" s="953" t="s">
        <v>6586</v>
      </c>
      <c r="H2746" s="954">
        <v>0.66674999999999995</v>
      </c>
      <c r="I2746" s="954">
        <f>Tabla1[[#This Row],[PVP (SIN IVA)]]-(Tabla1[[#This Row],[PVP (SIN IVA)]]*0.4)</f>
        <v>0.40004999999999996</v>
      </c>
      <c r="J2746" s="951" t="s">
        <v>6666</v>
      </c>
      <c r="K2746" s="951" t="str">
        <f>CONCATENATE(Precios!$A1837,Precios!$F1837,Precios!$J1837)</f>
        <v>8489Neumático Bridgestone H00P01 120/80 R12 B01 65J TLLight/Mini</v>
      </c>
      <c r="L2746" s="951"/>
      <c r="M2746" s="955" t="s">
        <v>6554</v>
      </c>
    </row>
    <row r="2747" spans="1:13">
      <c r="A2747" s="961" t="s">
        <v>15782</v>
      </c>
      <c r="B2747" s="949"/>
      <c r="C2747" s="953"/>
      <c r="D2747" s="962"/>
      <c r="E2747" s="951"/>
      <c r="F2747" s="952" t="s">
        <v>15783</v>
      </c>
      <c r="G2747" s="953" t="s">
        <v>6586</v>
      </c>
      <c r="H2747" s="954">
        <v>1.1112500000000001</v>
      </c>
      <c r="I2747" s="954">
        <f>Tabla1[[#This Row],[PVP (SIN IVA)]]-(Tabla1[[#This Row],[PVP (SIN IVA)]]*0.4)</f>
        <v>0.66674999999999995</v>
      </c>
      <c r="J2747" s="951" t="s">
        <v>6666</v>
      </c>
      <c r="K2747" s="951" t="str">
        <f>CONCATENATE(Precios!$A1862,Precios!$F1862,Precios!$J1862)</f>
        <v>3421023-R1012Palanca de freno de manoLIGHT2020, LIGHT2021</v>
      </c>
      <c r="L2747" s="951"/>
      <c r="M2747" s="955" t="s">
        <v>6554</v>
      </c>
    </row>
    <row r="2748" spans="1:13">
      <c r="A2748" s="961" t="s">
        <v>15784</v>
      </c>
      <c r="B2748" s="949"/>
      <c r="C2748" s="953"/>
      <c r="D2748" s="962"/>
      <c r="E2748" s="951"/>
      <c r="F2748" s="952" t="s">
        <v>15785</v>
      </c>
      <c r="G2748" s="953" t="s">
        <v>6586</v>
      </c>
      <c r="H2748" s="954">
        <v>1.3652500000000001</v>
      </c>
      <c r="I2748" s="954">
        <f>Tabla1[[#This Row],[PVP (SIN IVA)]]-(Tabla1[[#This Row],[PVP (SIN IVA)]]*0.4)</f>
        <v>0.81915000000000004</v>
      </c>
      <c r="J2748" s="951" t="s">
        <v>6666</v>
      </c>
      <c r="K2748" s="951" t="str">
        <f>CONCATENATE(Precios!$A1825,Precios!$F1825,Precios!$J1825)</f>
        <v>1001040501020010MP5 (gran vista de WUHU)Mouse</v>
      </c>
      <c r="L2748" s="951"/>
      <c r="M2748" s="955" t="s">
        <v>6554</v>
      </c>
    </row>
    <row r="2749" spans="1:13">
      <c r="A2749" s="961" t="s">
        <v>15786</v>
      </c>
      <c r="B2749" s="949"/>
      <c r="C2749" s="953"/>
      <c r="D2749" s="962"/>
      <c r="E2749" s="951"/>
      <c r="F2749" s="952" t="s">
        <v>15787</v>
      </c>
      <c r="G2749" s="953" t="s">
        <v>6586</v>
      </c>
      <c r="H2749" s="954">
        <v>2.1590000000000003</v>
      </c>
      <c r="I2749" s="954">
        <f>Tabla1[[#This Row],[PVP (SIN IVA)]]-(Tabla1[[#This Row],[PVP (SIN IVA)]]*0.4)</f>
        <v>1.2954000000000001</v>
      </c>
      <c r="J2749" s="951" t="s">
        <v>6666</v>
      </c>
      <c r="K2749" s="951" t="str">
        <f>CONCATENATE(Precios!$A1823,Precios!$F1823,Precios!$J1823)</f>
        <v>1001040501010020MP5 (con RDS)Mouse</v>
      </c>
      <c r="L2749" s="951"/>
      <c r="M2749" s="955" t="s">
        <v>6554</v>
      </c>
    </row>
    <row r="2750" spans="1:13">
      <c r="A2750" s="961" t="s">
        <v>15788</v>
      </c>
      <c r="B2750" s="949"/>
      <c r="C2750" s="953"/>
      <c r="D2750" s="962"/>
      <c r="E2750" s="951"/>
      <c r="F2750" s="952" t="s">
        <v>15789</v>
      </c>
      <c r="G2750" s="953" t="s">
        <v>6586</v>
      </c>
      <c r="H2750" s="954">
        <v>3.4290000000000003</v>
      </c>
      <c r="I2750" s="954">
        <f>Tabla1[[#This Row],[PVP (SIN IVA)]]-(Tabla1[[#This Row],[PVP (SIN IVA)]]*0.4)</f>
        <v>2.0574000000000003</v>
      </c>
      <c r="J2750" s="951" t="s">
        <v>6666</v>
      </c>
      <c r="K2750" s="951" t="str">
        <f>CONCATENATE(Precios!$A1824,Precios!$F1824,Precios!$J1824)</f>
        <v>1001040501010030MP5 (Fuera)Mouse</v>
      </c>
      <c r="L2750" s="951"/>
      <c r="M2750" s="955" t="s">
        <v>6554</v>
      </c>
    </row>
    <row r="2751" spans="1:13">
      <c r="A2751" s="948" t="s">
        <v>3590</v>
      </c>
      <c r="B2751" s="949">
        <v>8435596623395</v>
      </c>
      <c r="C2751" s="950" t="s">
        <v>3590</v>
      </c>
      <c r="D2751" s="950"/>
      <c r="E2751" s="951" t="e">
        <v>#NAME?</v>
      </c>
      <c r="F2751" s="952" t="s">
        <v>15790</v>
      </c>
      <c r="G2751" s="953" t="s">
        <v>6586</v>
      </c>
      <c r="H2751" s="954">
        <v>0.16970610985134799</v>
      </c>
      <c r="I2751" s="954">
        <f>Tabla1[[#This Row],[PVP (SIN IVA)]]-(Tabla1[[#This Row],[PVP (SIN IVA)]]*0.4)</f>
        <v>0.10182366591080878</v>
      </c>
      <c r="J2751" s="951" t="s">
        <v>1938</v>
      </c>
      <c r="K2751" s="951" t="s">
        <v>15791</v>
      </c>
      <c r="L2751" s="951" t="e">
        <v>#NAME?</v>
      </c>
      <c r="M2751" s="955" t="s">
        <v>6554</v>
      </c>
    </row>
    <row r="2752" spans="1:13">
      <c r="A2752" s="948" t="s">
        <v>15792</v>
      </c>
      <c r="B2752" s="949">
        <v>8435596625276</v>
      </c>
      <c r="C2752" s="950" t="s">
        <v>15793</v>
      </c>
      <c r="D2752" s="950"/>
      <c r="E2752" s="951" t="e">
        <v>#NAME?</v>
      </c>
      <c r="F2752" s="952" t="s">
        <v>15794</v>
      </c>
      <c r="G2752" s="953" t="s">
        <v>6586</v>
      </c>
      <c r="H2752" s="954">
        <v>0.30855656336608722</v>
      </c>
      <c r="I2752" s="954">
        <f>Tabla1[[#This Row],[PVP (SIN IVA)]]-(Tabla1[[#This Row],[PVP (SIN IVA)]]*0.4)</f>
        <v>0.18513393801965233</v>
      </c>
      <c r="J2752" s="951" t="s">
        <v>1938</v>
      </c>
      <c r="K2752" s="951" t="s">
        <v>15795</v>
      </c>
      <c r="L2752" s="951" t="e">
        <v>#NAME?</v>
      </c>
      <c r="M2752" s="955" t="s">
        <v>6554</v>
      </c>
    </row>
    <row r="2753" spans="1:13">
      <c r="A2753" s="957" t="s">
        <v>15796</v>
      </c>
      <c r="B2753" s="958" t="s">
        <v>15797</v>
      </c>
      <c r="C2753" s="959"/>
      <c r="D2753" s="959"/>
      <c r="E2753" s="951" t="s">
        <v>15798</v>
      </c>
      <c r="F2753" s="952" t="s">
        <v>15799</v>
      </c>
      <c r="G2753" s="953" t="s">
        <v>6586</v>
      </c>
      <c r="H2753" s="954">
        <v>6.3500000000000001E-2</v>
      </c>
      <c r="I2753" s="954">
        <f>Tabla1[[#This Row],[PVP (SIN IVA)]]-(Tabla1[[#This Row],[PVP (SIN IVA)]]*0.4)</f>
        <v>3.8099999999999995E-2</v>
      </c>
      <c r="J2753" s="951" t="s">
        <v>6602</v>
      </c>
      <c r="K2753" s="951" t="str">
        <f>_xlfn.CONCAT(A2753,F2753,J2753,)</f>
        <v>Q2714819Tornillos autorroscantes de cabeza plana empotrables en cruzT2</v>
      </c>
      <c r="L2753" s="951"/>
      <c r="M2753" s="955" t="s">
        <v>6554</v>
      </c>
    </row>
    <row r="2754" spans="1:13">
      <c r="A2754" s="948" t="s">
        <v>15800</v>
      </c>
      <c r="B2754" s="949">
        <v>8435596624194</v>
      </c>
      <c r="C2754" s="950" t="s">
        <v>3446</v>
      </c>
      <c r="D2754" s="950"/>
      <c r="E2754" s="951" t="e">
        <v>#NAME?</v>
      </c>
      <c r="F2754" s="952" t="s">
        <v>15801</v>
      </c>
      <c r="G2754" s="953" t="s">
        <v>6586</v>
      </c>
      <c r="H2754" s="954">
        <v>0.12342262534643489</v>
      </c>
      <c r="I2754" s="954">
        <f>Tabla1[[#This Row],[PVP (SIN IVA)]]-(Tabla1[[#This Row],[PVP (SIN IVA)]]*0.4)</f>
        <v>7.4053575207860933E-2</v>
      </c>
      <c r="J2754" s="951" t="s">
        <v>1938</v>
      </c>
      <c r="K2754" s="951" t="s">
        <v>15802</v>
      </c>
      <c r="L2754" s="951" t="e">
        <v>#NAME?</v>
      </c>
      <c r="M2754" s="955" t="s">
        <v>6554</v>
      </c>
    </row>
    <row r="2755" spans="1:13">
      <c r="A2755" s="948" t="s">
        <v>4751</v>
      </c>
      <c r="B2755" s="949">
        <v>8435596614898</v>
      </c>
      <c r="C2755" s="950"/>
      <c r="D2755" s="950"/>
      <c r="E2755" s="951" t="s">
        <v>15675</v>
      </c>
      <c r="F2755" s="952" t="s">
        <v>15803</v>
      </c>
      <c r="G2755" s="953" t="s">
        <v>6586</v>
      </c>
      <c r="H2755" s="954">
        <v>0.66194502650100007</v>
      </c>
      <c r="I2755" s="954">
        <f>Tabla1[[#This Row],[PVP (SIN IVA)]]-(Tabla1[[#This Row],[PVP (SIN IVA)]]*0.4)</f>
        <v>0.39716701590060005</v>
      </c>
      <c r="J2755" s="951" t="s">
        <v>1936</v>
      </c>
      <c r="K2755" s="951" t="s">
        <v>15804</v>
      </c>
      <c r="L2755" s="951" t="s">
        <v>15805</v>
      </c>
      <c r="M2755" s="955" t="s">
        <v>6554</v>
      </c>
    </row>
    <row r="2756" spans="1:13">
      <c r="A2756" s="948" t="s">
        <v>3198</v>
      </c>
      <c r="B2756" s="949">
        <v>8435596623982</v>
      </c>
      <c r="C2756" s="950" t="s">
        <v>3198</v>
      </c>
      <c r="D2756" s="950"/>
      <c r="E2756" s="951" t="e">
        <v>#NAME?</v>
      </c>
      <c r="F2756" s="952" t="s">
        <v>15806</v>
      </c>
      <c r="G2756" s="953" t="s">
        <v>6586</v>
      </c>
      <c r="H2756" s="954">
        <v>0.59055000000000013</v>
      </c>
      <c r="I2756" s="954">
        <f>Tabla1[[#This Row],[PVP (SIN IVA)]]-(Tabla1[[#This Row],[PVP (SIN IVA)]]*0.4)</f>
        <v>0.35433000000000003</v>
      </c>
      <c r="J2756" s="951" t="s">
        <v>1938</v>
      </c>
      <c r="K2756" s="951" t="s">
        <v>15807</v>
      </c>
      <c r="L2756" s="951" t="e">
        <v>#NAME?</v>
      </c>
      <c r="M2756" s="955" t="s">
        <v>6554</v>
      </c>
    </row>
    <row r="2757" spans="1:13">
      <c r="A2757" s="948" t="s">
        <v>3353</v>
      </c>
      <c r="B2757" s="949">
        <v>8435596624781</v>
      </c>
      <c r="C2757" s="950" t="s">
        <v>3353</v>
      </c>
      <c r="D2757" s="950"/>
      <c r="E2757" s="951" t="e">
        <v>#NAME?</v>
      </c>
      <c r="F2757" s="952" t="s">
        <v>15808</v>
      </c>
      <c r="G2757" s="953" t="s">
        <v>6586</v>
      </c>
      <c r="H2757" s="954">
        <v>0.59055000000000013</v>
      </c>
      <c r="I2757" s="954">
        <f>Tabla1[[#This Row],[PVP (SIN IVA)]]-(Tabla1[[#This Row],[PVP (SIN IVA)]]*0.4)</f>
        <v>0.35433000000000003</v>
      </c>
      <c r="J2757" s="951" t="s">
        <v>1938</v>
      </c>
      <c r="K2757" s="951" t="s">
        <v>15809</v>
      </c>
      <c r="L2757" s="951" t="e">
        <v>#NAME?</v>
      </c>
      <c r="M2757" s="955" t="s">
        <v>6554</v>
      </c>
    </row>
    <row r="2758" spans="1:13">
      <c r="A2758" s="948" t="s">
        <v>3303</v>
      </c>
      <c r="B2758" s="949">
        <v>8435596625146</v>
      </c>
      <c r="C2758" s="950" t="s">
        <v>3303</v>
      </c>
      <c r="D2758" s="950"/>
      <c r="E2758" s="951" t="e">
        <v>#NAME?</v>
      </c>
      <c r="F2758" s="952" t="s">
        <v>15810</v>
      </c>
      <c r="G2758" s="953" t="s">
        <v>6586</v>
      </c>
      <c r="H2758" s="954">
        <v>0.59055000000000013</v>
      </c>
      <c r="I2758" s="954">
        <f>Tabla1[[#This Row],[PVP (SIN IVA)]]-(Tabla1[[#This Row],[PVP (SIN IVA)]]*0.4)</f>
        <v>0.35433000000000003</v>
      </c>
      <c r="J2758" s="951" t="s">
        <v>1938</v>
      </c>
      <c r="K2758" s="951" t="s">
        <v>15811</v>
      </c>
      <c r="L2758" s="951" t="e">
        <v>#NAME?</v>
      </c>
      <c r="M2758" s="955" t="s">
        <v>6554</v>
      </c>
    </row>
    <row r="2759" spans="1:13">
      <c r="A2759" s="961" t="s">
        <v>15812</v>
      </c>
      <c r="B2759" s="949"/>
      <c r="C2759" s="953"/>
      <c r="D2759" s="962"/>
      <c r="E2759" s="951"/>
      <c r="F2759" s="952" t="s">
        <v>15813</v>
      </c>
      <c r="G2759" s="953" t="s">
        <v>6586</v>
      </c>
      <c r="H2759" s="954">
        <v>0.79374999999999996</v>
      </c>
      <c r="I2759" s="954">
        <f>Tabla1[[#This Row],[PVP (SIN IVA)]]-(Tabla1[[#This Row],[PVP (SIN IVA)]]*0.4)</f>
        <v>0.47624999999999995</v>
      </c>
      <c r="J2759" s="951" t="s">
        <v>6666</v>
      </c>
      <c r="K2759" s="951" t="str">
        <f>CONCATENATE(Precios!$A1803,Precios!$F1803,Precios!$J1803)</f>
        <v>2801100-Q0006-DYMontaje de la sección delantera de la viga longitudinal izquierdaT2</v>
      </c>
      <c r="L2759" s="951"/>
      <c r="M2759" s="955" t="s">
        <v>6554</v>
      </c>
    </row>
    <row r="2760" spans="1:13">
      <c r="A2760" s="961" t="s">
        <v>15814</v>
      </c>
      <c r="B2760" s="949"/>
      <c r="C2760" s="953"/>
      <c r="D2760" s="962"/>
      <c r="E2760" s="951"/>
      <c r="F2760" s="952" t="s">
        <v>15815</v>
      </c>
      <c r="G2760" s="953" t="s">
        <v>6586</v>
      </c>
      <c r="H2760" s="954">
        <v>32.289749999999998</v>
      </c>
      <c r="I2760" s="954">
        <f>Tabla1[[#This Row],[PVP (SIN IVA)]]-(Tabla1[[#This Row],[PVP (SIN IVA)]]*0.4)</f>
        <v>19.373849999999997</v>
      </c>
      <c r="J2760" s="951" t="s">
        <v>6666</v>
      </c>
      <c r="K2760" s="951" t="str">
        <f>CONCATENATE(Precios!$A1991,Precios!$F1991,Precios!$J1991)</f>
        <v>1001010406750010Pedal de frenoMouse</v>
      </c>
      <c r="L2760" s="951"/>
      <c r="M2760" s="955" t="s">
        <v>6554</v>
      </c>
    </row>
    <row r="2761" spans="1:13">
      <c r="A2761" s="957" t="s">
        <v>15816</v>
      </c>
      <c r="B2761" s="958" t="s">
        <v>15817</v>
      </c>
      <c r="C2761" s="959"/>
      <c r="D2761" s="959"/>
      <c r="E2761" s="951" t="s">
        <v>15818</v>
      </c>
      <c r="F2761" s="952" t="s">
        <v>15819</v>
      </c>
      <c r="G2761" s="953" t="s">
        <v>5712</v>
      </c>
      <c r="H2761" s="954">
        <v>22.510750000000002</v>
      </c>
      <c r="I2761" s="954">
        <f>Tabla1[[#This Row],[PVP (SIN IVA)]]-(Tabla1[[#This Row],[PVP (SIN IVA)]]*0.4)</f>
        <v>13.506450000000001</v>
      </c>
      <c r="J2761" s="951" t="s">
        <v>6567</v>
      </c>
      <c r="K2761" s="951" t="str">
        <f>_xlfn.CONCAT(A2761,F2761,J2761,)</f>
        <v>5401108-Q0001-DYTramo central de viga longitudinal izquierda y placa de unión de umbralT1/T2</v>
      </c>
      <c r="L2761" s="951"/>
      <c r="M2761" s="955" t="s">
        <v>6554</v>
      </c>
    </row>
    <row r="2762" spans="1:13">
      <c r="A2762" s="957" t="s">
        <v>15820</v>
      </c>
      <c r="B2762" s="958" t="s">
        <v>15821</v>
      </c>
      <c r="C2762" s="959"/>
      <c r="D2762" s="959"/>
      <c r="E2762" s="951" t="s">
        <v>15822</v>
      </c>
      <c r="F2762" s="952" t="s">
        <v>15819</v>
      </c>
      <c r="G2762" s="953" t="s">
        <v>5712</v>
      </c>
      <c r="H2762" s="954">
        <v>15.39875</v>
      </c>
      <c r="I2762" s="954">
        <f>Tabla1[[#This Row],[PVP (SIN IVA)]]-(Tabla1[[#This Row],[PVP (SIN IVA)]]*0.4)</f>
        <v>9.2392499999999984</v>
      </c>
      <c r="J2762" s="951" t="s">
        <v>6602</v>
      </c>
      <c r="K2762" s="951" t="str">
        <f>_xlfn.CONCAT(A2762,F2762,J2762,)</f>
        <v>2801313-Q0001-DYTramo central de viga longitudinal izquierda y placa de unión de umbralT2</v>
      </c>
      <c r="L2762" s="951"/>
      <c r="M2762" s="955" t="s">
        <v>6554</v>
      </c>
    </row>
    <row r="2763" spans="1:13">
      <c r="A2763" s="948" t="s">
        <v>2156</v>
      </c>
      <c r="B2763" s="949">
        <v>8435596606688</v>
      </c>
      <c r="C2763" s="950"/>
      <c r="D2763" s="950"/>
      <c r="E2763" s="951" t="s">
        <v>2155</v>
      </c>
      <c r="F2763" s="952" t="s">
        <v>4379</v>
      </c>
      <c r="G2763" s="953" t="s">
        <v>5712</v>
      </c>
      <c r="H2763" s="954">
        <v>11.566986164722195</v>
      </c>
      <c r="I2763" s="954">
        <f>Tabla1[[#This Row],[PVP (SIN IVA)]]-(Tabla1[[#This Row],[PVP (SIN IVA)]]*0.4)</f>
        <v>6.940191698833317</v>
      </c>
      <c r="J2763" s="951" t="s">
        <v>6589</v>
      </c>
      <c r="K2763" s="951" t="s">
        <v>15823</v>
      </c>
      <c r="L2763" s="951" t="s">
        <v>15824</v>
      </c>
      <c r="M2763" s="955" t="s">
        <v>6554</v>
      </c>
    </row>
    <row r="2764" spans="1:13">
      <c r="A2764" s="948" t="s">
        <v>4706</v>
      </c>
      <c r="B2764" s="949">
        <v>8435596613075</v>
      </c>
      <c r="C2764" s="950"/>
      <c r="D2764" s="950"/>
      <c r="E2764" s="951" t="s">
        <v>2155</v>
      </c>
      <c r="F2764" s="952" t="s">
        <v>15825</v>
      </c>
      <c r="G2764" s="953" t="s">
        <v>5712</v>
      </c>
      <c r="H2764" s="954">
        <v>13.695414341399999</v>
      </c>
      <c r="I2764" s="954">
        <f>Tabla1[[#This Row],[PVP (SIN IVA)]]-(Tabla1[[#This Row],[PVP (SIN IVA)]]*0.4)</f>
        <v>8.2172486048399982</v>
      </c>
      <c r="J2764" s="951" t="s">
        <v>1936</v>
      </c>
      <c r="K2764" s="951" t="s">
        <v>15826</v>
      </c>
      <c r="L2764" s="951" t="s">
        <v>15827</v>
      </c>
      <c r="M2764" s="955" t="s">
        <v>6554</v>
      </c>
    </row>
    <row r="2765" spans="1:13">
      <c r="A2765" s="948" t="s">
        <v>5672</v>
      </c>
      <c r="B2765" s="949">
        <v>8435596626006</v>
      </c>
      <c r="C2765" s="950"/>
      <c r="D2765" s="950"/>
      <c r="E2765" s="951" t="s">
        <v>15828</v>
      </c>
      <c r="F2765" s="952" t="s">
        <v>15828</v>
      </c>
      <c r="G2765" s="953" t="s">
        <v>5712</v>
      </c>
      <c r="H2765" s="954">
        <v>0</v>
      </c>
      <c r="I2765" s="954">
        <f>Tabla1[[#This Row],[PVP (SIN IVA)]]-(Tabla1[[#This Row],[PVP (SIN IVA)]]*0.4)</f>
        <v>0</v>
      </c>
      <c r="J2765" s="951" t="s">
        <v>1936</v>
      </c>
      <c r="K2765" s="951" t="s">
        <v>15829</v>
      </c>
      <c r="L2765" s="951" t="s">
        <v>15829</v>
      </c>
      <c r="M2765" s="955" t="s">
        <v>6554</v>
      </c>
    </row>
    <row r="2766" spans="1:13">
      <c r="A2766" s="957" t="s">
        <v>15830</v>
      </c>
      <c r="B2766" s="958" t="s">
        <v>15831</v>
      </c>
      <c r="C2766" s="959"/>
      <c r="D2766" s="959"/>
      <c r="E2766" s="951" t="s">
        <v>15832</v>
      </c>
      <c r="F2766" s="952" t="s">
        <v>15833</v>
      </c>
      <c r="G2766" s="953" t="s">
        <v>5713</v>
      </c>
      <c r="H2766" s="954">
        <v>34.639250000000004</v>
      </c>
      <c r="I2766" s="954">
        <f>Tabla1[[#This Row],[PVP (SIN IVA)]]-(Tabla1[[#This Row],[PVP (SIN IVA)]]*0.4)</f>
        <v>20.783550000000002</v>
      </c>
      <c r="J2766" s="960" t="s">
        <v>6567</v>
      </c>
      <c r="K2766" s="951" t="str">
        <f>_xlfn.CONCAT(A2766,F2766,J2766,)</f>
        <v>8108010-Q0001Tubería de alta presión de CAT1/T2</v>
      </c>
      <c r="L2766" s="951"/>
      <c r="M2766" s="955" t="s">
        <v>6554</v>
      </c>
    </row>
    <row r="2767" spans="1:13">
      <c r="A2767" s="957" t="s">
        <v>15834</v>
      </c>
      <c r="B2767" s="958" t="s">
        <v>15835</v>
      </c>
      <c r="C2767" s="959"/>
      <c r="D2767" s="959"/>
      <c r="E2767" s="951" t="s">
        <v>15836</v>
      </c>
      <c r="F2767" s="952" t="s">
        <v>15837</v>
      </c>
      <c r="G2767" s="953" t="s">
        <v>5713</v>
      </c>
      <c r="H2767" s="954">
        <v>30.797499999999999</v>
      </c>
      <c r="I2767" s="954">
        <f>Tabla1[[#This Row],[PVP (SIN IVA)]]-(Tabla1[[#This Row],[PVP (SIN IVA)]]*0.4)</f>
        <v>18.478499999999997</v>
      </c>
      <c r="J2767" s="960" t="s">
        <v>6567</v>
      </c>
      <c r="K2767" s="951" t="str">
        <f>_xlfn.CONCAT(A2767,F2767,J2767,)</f>
        <v>8108020-Q0001Tubería de baja presión de CAT1/T2</v>
      </c>
      <c r="L2767" s="951"/>
      <c r="M2767" s="955" t="s">
        <v>6554</v>
      </c>
    </row>
    <row r="2768" spans="1:13">
      <c r="A2768" s="948" t="s">
        <v>4775</v>
      </c>
      <c r="B2768" s="949">
        <v>8435596611811</v>
      </c>
      <c r="C2768" s="950"/>
      <c r="D2768" s="950"/>
      <c r="E2768" s="951" t="s">
        <v>15838</v>
      </c>
      <c r="F2768" s="952" t="s">
        <v>15839</v>
      </c>
      <c r="G2768" s="953" t="s">
        <v>5713</v>
      </c>
      <c r="H2768" s="954">
        <v>65.909181517987506</v>
      </c>
      <c r="I2768" s="954">
        <f>Tabla1[[#This Row],[PVP (SIN IVA)]]-(Tabla1[[#This Row],[PVP (SIN IVA)]]*0.4)</f>
        <v>39.545508910792506</v>
      </c>
      <c r="J2768" s="951" t="s">
        <v>1936</v>
      </c>
      <c r="K2768" s="951" t="s">
        <v>15840</v>
      </c>
      <c r="L2768" s="951" t="s">
        <v>15841</v>
      </c>
      <c r="M2768" s="955" t="s">
        <v>6554</v>
      </c>
    </row>
    <row r="2769" spans="1:13">
      <c r="A2769" s="948" t="s">
        <v>4661</v>
      </c>
      <c r="B2769" s="949">
        <v>8435596610593</v>
      </c>
      <c r="C2769" s="950"/>
      <c r="D2769" s="950"/>
      <c r="E2769" s="951" t="s">
        <v>15842</v>
      </c>
      <c r="F2769" s="952" t="s">
        <v>15843</v>
      </c>
      <c r="G2769" s="953" t="s">
        <v>5713</v>
      </c>
      <c r="H2769" s="954">
        <v>152.17127046000002</v>
      </c>
      <c r="I2769" s="954">
        <f>Tabla1[[#This Row],[PVP (SIN IVA)]]-(Tabla1[[#This Row],[PVP (SIN IVA)]]*0.4)</f>
        <v>91.30276227600001</v>
      </c>
      <c r="J2769" s="951" t="s">
        <v>1936</v>
      </c>
      <c r="K2769" s="951" t="s">
        <v>15844</v>
      </c>
      <c r="L2769" s="951" t="s">
        <v>15845</v>
      </c>
      <c r="M2769" s="955" t="s">
        <v>6554</v>
      </c>
    </row>
    <row r="2770" spans="1:13">
      <c r="A2770" s="948" t="s">
        <v>4771</v>
      </c>
      <c r="B2770" s="949">
        <v>8435596611705</v>
      </c>
      <c r="C2770" s="950"/>
      <c r="D2770" s="950"/>
      <c r="E2770" s="951" t="s">
        <v>15846</v>
      </c>
      <c r="F2770" s="952" t="s">
        <v>15847</v>
      </c>
      <c r="G2770" s="953" t="s">
        <v>5713</v>
      </c>
      <c r="H2770" s="954">
        <v>59.917437743625008</v>
      </c>
      <c r="I2770" s="954">
        <f>Tabla1[[#This Row],[PVP (SIN IVA)]]-(Tabla1[[#This Row],[PVP (SIN IVA)]]*0.4)</f>
        <v>35.950462646175005</v>
      </c>
      <c r="J2770" s="951" t="s">
        <v>1936</v>
      </c>
      <c r="K2770" s="951" t="s">
        <v>15848</v>
      </c>
      <c r="L2770" s="951" t="s">
        <v>15849</v>
      </c>
      <c r="M2770" s="955" t="s">
        <v>6554</v>
      </c>
    </row>
    <row r="2771" spans="1:13">
      <c r="A2771" s="948" t="s">
        <v>15850</v>
      </c>
      <c r="B2771" s="949">
        <v>8435596611712</v>
      </c>
      <c r="C2771" s="950"/>
      <c r="D2771" s="950"/>
      <c r="E2771" s="951" t="s">
        <v>15846</v>
      </c>
      <c r="F2771" s="952" t="s">
        <v>15847</v>
      </c>
      <c r="G2771" s="953" t="s">
        <v>5713</v>
      </c>
      <c r="H2771" s="954">
        <v>38.1</v>
      </c>
      <c r="I2771" s="954">
        <f>Tabla1[[#This Row],[PVP (SIN IVA)]]-(Tabla1[[#This Row],[PVP (SIN IVA)]]*0.4)</f>
        <v>22.86</v>
      </c>
      <c r="J2771" s="951" t="s">
        <v>1936</v>
      </c>
      <c r="K2771" s="951" t="s">
        <v>15851</v>
      </c>
      <c r="L2771" s="951" t="s">
        <v>15852</v>
      </c>
      <c r="M2771" s="955" t="s">
        <v>6554</v>
      </c>
    </row>
    <row r="2772" spans="1:13">
      <c r="A2772" s="948" t="s">
        <v>15853</v>
      </c>
      <c r="B2772" s="949">
        <v>8435596612948</v>
      </c>
      <c r="C2772" s="950"/>
      <c r="D2772" s="950"/>
      <c r="E2772" s="951" t="s">
        <v>15854</v>
      </c>
      <c r="F2772" s="952" t="s">
        <v>15855</v>
      </c>
      <c r="G2772" s="953" t="s">
        <v>5713</v>
      </c>
      <c r="H2772" s="954">
        <v>11.43</v>
      </c>
      <c r="I2772" s="954">
        <f>Tabla1[[#This Row],[PVP (SIN IVA)]]-(Tabla1[[#This Row],[PVP (SIN IVA)]]*0.4)</f>
        <v>6.8579999999999997</v>
      </c>
      <c r="J2772" s="951" t="s">
        <v>1936</v>
      </c>
      <c r="K2772" s="951" t="s">
        <v>15856</v>
      </c>
      <c r="L2772" s="951" t="s">
        <v>15857</v>
      </c>
      <c r="M2772" s="955" t="s">
        <v>6554</v>
      </c>
    </row>
    <row r="2773" spans="1:13">
      <c r="A2773" s="948" t="s">
        <v>15858</v>
      </c>
      <c r="B2773" s="949">
        <v>8435596612931</v>
      </c>
      <c r="C2773" s="950"/>
      <c r="D2773" s="950"/>
      <c r="E2773" s="951" t="s">
        <v>15859</v>
      </c>
      <c r="F2773" s="952" t="s">
        <v>15860</v>
      </c>
      <c r="G2773" s="953" t="s">
        <v>5713</v>
      </c>
      <c r="H2773" s="954">
        <v>11.43</v>
      </c>
      <c r="I2773" s="954">
        <f>Tabla1[[#This Row],[PVP (SIN IVA)]]-(Tabla1[[#This Row],[PVP (SIN IVA)]]*0.4)</f>
        <v>6.8579999999999997</v>
      </c>
      <c r="J2773" s="951" t="s">
        <v>1936</v>
      </c>
      <c r="K2773" s="951" t="s">
        <v>15861</v>
      </c>
      <c r="L2773" s="951" t="s">
        <v>15862</v>
      </c>
      <c r="M2773" s="955" t="s">
        <v>6554</v>
      </c>
    </row>
    <row r="2774" spans="1:13">
      <c r="A2774" s="948" t="s">
        <v>15863</v>
      </c>
      <c r="B2774" s="949">
        <v>8435596613778</v>
      </c>
      <c r="C2774" s="950"/>
      <c r="D2774" s="950"/>
      <c r="E2774" s="951" t="s">
        <v>15864</v>
      </c>
      <c r="F2774" s="952" t="s">
        <v>15865</v>
      </c>
      <c r="G2774" s="953" t="s">
        <v>5713</v>
      </c>
      <c r="H2774" s="954">
        <v>6.8580000000000005</v>
      </c>
      <c r="I2774" s="954">
        <f>Tabla1[[#This Row],[PVP (SIN IVA)]]-(Tabla1[[#This Row],[PVP (SIN IVA)]]*0.4)</f>
        <v>4.1148000000000007</v>
      </c>
      <c r="J2774" s="951" t="s">
        <v>1936</v>
      </c>
      <c r="K2774" s="951" t="s">
        <v>15866</v>
      </c>
      <c r="L2774" s="951" t="s">
        <v>15867</v>
      </c>
      <c r="M2774" s="955" t="s">
        <v>6554</v>
      </c>
    </row>
    <row r="2775" spans="1:13">
      <c r="A2775" s="948" t="s">
        <v>15868</v>
      </c>
      <c r="B2775" s="949">
        <v>8435596613761</v>
      </c>
      <c r="C2775" s="950"/>
      <c r="D2775" s="950"/>
      <c r="E2775" s="951" t="s">
        <v>15869</v>
      </c>
      <c r="F2775" s="952" t="s">
        <v>15870</v>
      </c>
      <c r="G2775" s="953" t="s">
        <v>5713</v>
      </c>
      <c r="H2775" s="954">
        <v>6.8580000000000005</v>
      </c>
      <c r="I2775" s="954">
        <f>Tabla1[[#This Row],[PVP (SIN IVA)]]-(Tabla1[[#This Row],[PVP (SIN IVA)]]*0.4)</f>
        <v>4.1148000000000007</v>
      </c>
      <c r="J2775" s="951" t="s">
        <v>1936</v>
      </c>
      <c r="K2775" s="951" t="s">
        <v>15871</v>
      </c>
      <c r="L2775" s="951" t="s">
        <v>15872</v>
      </c>
      <c r="M2775" s="955" t="s">
        <v>6554</v>
      </c>
    </row>
    <row r="2776" spans="1:13">
      <c r="A2776" s="948" t="s">
        <v>15873</v>
      </c>
      <c r="B2776" s="949">
        <v>8435596613396</v>
      </c>
      <c r="C2776" s="950"/>
      <c r="D2776" s="950"/>
      <c r="E2776" s="951" t="s">
        <v>15874</v>
      </c>
      <c r="F2776" s="952" t="s">
        <v>15875</v>
      </c>
      <c r="G2776" s="953" t="s">
        <v>5713</v>
      </c>
      <c r="H2776" s="954">
        <v>8.4581999999999997</v>
      </c>
      <c r="I2776" s="954">
        <f>Tabla1[[#This Row],[PVP (SIN IVA)]]-(Tabla1[[#This Row],[PVP (SIN IVA)]]*0.4)</f>
        <v>5.0749199999999997</v>
      </c>
      <c r="J2776" s="951" t="s">
        <v>1936</v>
      </c>
      <c r="K2776" s="951" t="s">
        <v>15876</v>
      </c>
      <c r="L2776" s="951" t="s">
        <v>15877</v>
      </c>
      <c r="M2776" s="955" t="s">
        <v>6554</v>
      </c>
    </row>
    <row r="2777" spans="1:13">
      <c r="A2777" s="948" t="s">
        <v>15878</v>
      </c>
      <c r="B2777" s="949">
        <v>8435596613389</v>
      </c>
      <c r="C2777" s="950"/>
      <c r="D2777" s="950"/>
      <c r="E2777" s="951" t="s">
        <v>15874</v>
      </c>
      <c r="F2777" s="952" t="s">
        <v>15875</v>
      </c>
      <c r="G2777" s="953" t="s">
        <v>5713</v>
      </c>
      <c r="H2777" s="954">
        <v>8.4581999999999997</v>
      </c>
      <c r="I2777" s="954">
        <f>Tabla1[[#This Row],[PVP (SIN IVA)]]-(Tabla1[[#This Row],[PVP (SIN IVA)]]*0.4)</f>
        <v>5.0749199999999997</v>
      </c>
      <c r="J2777" s="951" t="s">
        <v>1936</v>
      </c>
      <c r="K2777" s="951" t="s">
        <v>15879</v>
      </c>
      <c r="L2777" s="951" t="s">
        <v>15880</v>
      </c>
      <c r="M2777" s="955" t="s">
        <v>6554</v>
      </c>
    </row>
    <row r="2778" spans="1:13">
      <c r="A2778" s="948" t="s">
        <v>15881</v>
      </c>
      <c r="B2778" s="949">
        <v>8435596613402</v>
      </c>
      <c r="C2778" s="950"/>
      <c r="D2778" s="950"/>
      <c r="E2778" s="951" t="s">
        <v>15882</v>
      </c>
      <c r="F2778" s="952" t="s">
        <v>15883</v>
      </c>
      <c r="G2778" s="953" t="s">
        <v>5713</v>
      </c>
      <c r="H2778" s="954">
        <v>8.4581999999999997</v>
      </c>
      <c r="I2778" s="954">
        <f>Tabla1[[#This Row],[PVP (SIN IVA)]]-(Tabla1[[#This Row],[PVP (SIN IVA)]]*0.4)</f>
        <v>5.0749199999999997</v>
      </c>
      <c r="J2778" s="951" t="s">
        <v>1936</v>
      </c>
      <c r="K2778" s="951" t="s">
        <v>15884</v>
      </c>
      <c r="L2778" s="951" t="s">
        <v>15885</v>
      </c>
      <c r="M2778" s="955" t="s">
        <v>6554</v>
      </c>
    </row>
    <row r="2779" spans="1:13">
      <c r="A2779" s="948" t="s">
        <v>2404</v>
      </c>
      <c r="B2779" s="949">
        <v>8435596605315</v>
      </c>
      <c r="C2779" s="950"/>
      <c r="D2779" s="950"/>
      <c r="E2779" s="951" t="s">
        <v>2403</v>
      </c>
      <c r="F2779" s="952" t="s">
        <v>4206</v>
      </c>
      <c r="G2779" s="953" t="s">
        <v>5713</v>
      </c>
      <c r="H2779" s="954">
        <v>39.200435785950773</v>
      </c>
      <c r="I2779" s="954">
        <f>Tabla1[[#This Row],[PVP (SIN IVA)]]-(Tabla1[[#This Row],[PVP (SIN IVA)]]*0.4)</f>
        <v>23.520261471570464</v>
      </c>
      <c r="J2779" s="951" t="s">
        <v>6589</v>
      </c>
      <c r="K2779" s="951" t="s">
        <v>15886</v>
      </c>
      <c r="L2779" s="951" t="s">
        <v>15887</v>
      </c>
      <c r="M2779" s="955" t="s">
        <v>6554</v>
      </c>
    </row>
    <row r="2780" spans="1:13">
      <c r="A2780" s="948" t="s">
        <v>2408</v>
      </c>
      <c r="B2780" s="949">
        <v>8435596605292</v>
      </c>
      <c r="C2780" s="950"/>
      <c r="D2780" s="950"/>
      <c r="E2780" s="951" t="s">
        <v>2407</v>
      </c>
      <c r="F2780" s="952" t="s">
        <v>4204</v>
      </c>
      <c r="G2780" s="953" t="s">
        <v>5713</v>
      </c>
      <c r="H2780" s="954">
        <v>54.274467894782497</v>
      </c>
      <c r="I2780" s="954">
        <f>Tabla1[[#This Row],[PVP (SIN IVA)]]-(Tabla1[[#This Row],[PVP (SIN IVA)]]*0.4)</f>
        <v>32.564680736869498</v>
      </c>
      <c r="J2780" s="951" t="s">
        <v>6589</v>
      </c>
      <c r="K2780" s="951" t="s">
        <v>15888</v>
      </c>
      <c r="L2780" s="951" t="s">
        <v>15889</v>
      </c>
      <c r="M2780" s="955" t="s">
        <v>6554</v>
      </c>
    </row>
    <row r="2781" spans="1:13">
      <c r="A2781" s="948" t="s">
        <v>15890</v>
      </c>
      <c r="B2781" s="949">
        <v>8435596613877</v>
      </c>
      <c r="C2781" s="950"/>
      <c r="D2781" s="950"/>
      <c r="E2781" s="951" t="s">
        <v>15891</v>
      </c>
      <c r="F2781" s="952" t="s">
        <v>15892</v>
      </c>
      <c r="G2781" s="953" t="s">
        <v>5713</v>
      </c>
      <c r="H2781" s="954">
        <v>5.9817</v>
      </c>
      <c r="I2781" s="954">
        <f>Tabla1[[#This Row],[PVP (SIN IVA)]]-(Tabla1[[#This Row],[PVP (SIN IVA)]]*0.4)</f>
        <v>3.5890200000000001</v>
      </c>
      <c r="J2781" s="951" t="s">
        <v>1936</v>
      </c>
      <c r="K2781" s="951" t="s">
        <v>15893</v>
      </c>
      <c r="L2781" s="951" t="s">
        <v>15894</v>
      </c>
      <c r="M2781" s="955" t="s">
        <v>6554</v>
      </c>
    </row>
    <row r="2782" spans="1:13">
      <c r="A2782" s="948" t="s">
        <v>4773</v>
      </c>
      <c r="B2782" s="949">
        <v>8435596611590</v>
      </c>
      <c r="C2782" s="950"/>
      <c r="D2782" s="950"/>
      <c r="E2782" s="951" t="s">
        <v>15895</v>
      </c>
      <c r="F2782" s="952" t="s">
        <v>5622</v>
      </c>
      <c r="G2782" s="953" t="s">
        <v>5713</v>
      </c>
      <c r="H2782" s="954">
        <v>59.118538573710005</v>
      </c>
      <c r="I2782" s="954">
        <f>Tabla1[[#This Row],[PVP (SIN IVA)]]-(Tabla1[[#This Row],[PVP (SIN IVA)]]*0.4)</f>
        <v>35.471123144225999</v>
      </c>
      <c r="J2782" s="951" t="s">
        <v>1936</v>
      </c>
      <c r="K2782" s="951" t="s">
        <v>15896</v>
      </c>
      <c r="L2782" s="951" t="s">
        <v>15897</v>
      </c>
      <c r="M2782" s="955" t="s">
        <v>6554</v>
      </c>
    </row>
    <row r="2783" spans="1:13">
      <c r="A2783" s="948" t="s">
        <v>2406</v>
      </c>
      <c r="B2783" s="949">
        <v>8435596605308</v>
      </c>
      <c r="C2783" s="950"/>
      <c r="D2783" s="950"/>
      <c r="E2783" s="951" t="s">
        <v>2405</v>
      </c>
      <c r="F2783" s="952" t="s">
        <v>4205</v>
      </c>
      <c r="G2783" s="953" t="s">
        <v>5713</v>
      </c>
      <c r="H2783" s="954">
        <v>39.200435785950773</v>
      </c>
      <c r="I2783" s="954">
        <f>Tabla1[[#This Row],[PVP (SIN IVA)]]-(Tabla1[[#This Row],[PVP (SIN IVA)]]*0.4)</f>
        <v>23.520261471570464</v>
      </c>
      <c r="J2783" s="951" t="s">
        <v>6589</v>
      </c>
      <c r="K2783" s="951" t="s">
        <v>15898</v>
      </c>
      <c r="L2783" s="951" t="s">
        <v>15899</v>
      </c>
      <c r="M2783" s="955" t="s">
        <v>6554</v>
      </c>
    </row>
    <row r="2784" spans="1:13">
      <c r="A2784" s="957" t="s">
        <v>15900</v>
      </c>
      <c r="B2784" s="958" t="s">
        <v>15901</v>
      </c>
      <c r="C2784" s="959"/>
      <c r="D2784" s="959"/>
      <c r="E2784" s="951" t="s">
        <v>15902</v>
      </c>
      <c r="F2784" s="952" t="s">
        <v>15903</v>
      </c>
      <c r="G2784" s="953" t="s">
        <v>5713</v>
      </c>
      <c r="H2784" s="954">
        <v>19.621499999999997</v>
      </c>
      <c r="I2784" s="954">
        <f>Tabla1[[#This Row],[PVP (SIN IVA)]]-(Tabla1[[#This Row],[PVP (SIN IVA)]]*0.4)</f>
        <v>11.772899999999998</v>
      </c>
      <c r="J2784" s="960" t="s">
        <v>6567</v>
      </c>
      <c r="K2784" s="951" t="str">
        <f>_xlfn.CONCAT(A2784,F2784,J2784,)</f>
        <v>8108021-Q0001Tubo de entrada del compresorT1/T2</v>
      </c>
      <c r="L2784" s="951"/>
      <c r="M2784" s="955" t="s">
        <v>6554</v>
      </c>
    </row>
    <row r="2785" spans="1:13">
      <c r="A2785" s="948" t="s">
        <v>15904</v>
      </c>
      <c r="B2785" s="949">
        <v>8435596613754</v>
      </c>
      <c r="C2785" s="950"/>
      <c r="D2785" s="950"/>
      <c r="E2785" s="951" t="s">
        <v>15905</v>
      </c>
      <c r="F2785" s="952" t="s">
        <v>15906</v>
      </c>
      <c r="G2785" s="953" t="s">
        <v>5713</v>
      </c>
      <c r="H2785" s="954">
        <v>6.8580000000000005</v>
      </c>
      <c r="I2785" s="954">
        <f>Tabla1[[#This Row],[PVP (SIN IVA)]]-(Tabla1[[#This Row],[PVP (SIN IVA)]]*0.4)</f>
        <v>4.1148000000000007</v>
      </c>
      <c r="J2785" s="951" t="s">
        <v>1936</v>
      </c>
      <c r="K2785" s="951" t="s">
        <v>15907</v>
      </c>
      <c r="L2785" s="951" t="s">
        <v>15908</v>
      </c>
      <c r="M2785" s="955" t="s">
        <v>6554</v>
      </c>
    </row>
    <row r="2786" spans="1:13">
      <c r="A2786" s="948" t="s">
        <v>4632</v>
      </c>
      <c r="B2786" s="949">
        <v>8435596613211</v>
      </c>
      <c r="C2786" s="950"/>
      <c r="D2786" s="950"/>
      <c r="E2786" s="951" t="s">
        <v>15909</v>
      </c>
      <c r="F2786" s="952" t="s">
        <v>15910</v>
      </c>
      <c r="G2786" s="953" t="s">
        <v>5713</v>
      </c>
      <c r="H2786" s="954">
        <v>20.817029798928001</v>
      </c>
      <c r="I2786" s="954">
        <f>Tabla1[[#This Row],[PVP (SIN IVA)]]-(Tabla1[[#This Row],[PVP (SIN IVA)]]*0.4)</f>
        <v>12.4902178793568</v>
      </c>
      <c r="J2786" s="951" t="s">
        <v>1936</v>
      </c>
      <c r="K2786" s="951" t="s">
        <v>15911</v>
      </c>
      <c r="L2786" s="951" t="s">
        <v>15912</v>
      </c>
      <c r="M2786" s="955" t="s">
        <v>6554</v>
      </c>
    </row>
    <row r="2787" spans="1:13">
      <c r="A2787" s="948" t="s">
        <v>15913</v>
      </c>
      <c r="B2787" s="949">
        <v>8435596613204</v>
      </c>
      <c r="C2787" s="950"/>
      <c r="D2787" s="950"/>
      <c r="E2787" s="951" t="s">
        <v>15909</v>
      </c>
      <c r="F2787" s="952" t="s">
        <v>15910</v>
      </c>
      <c r="G2787" s="953" t="s">
        <v>5713</v>
      </c>
      <c r="H2787" s="954">
        <v>9.5250000000000004</v>
      </c>
      <c r="I2787" s="954">
        <f>Tabla1[[#This Row],[PVP (SIN IVA)]]-(Tabla1[[#This Row],[PVP (SIN IVA)]]*0.4)</f>
        <v>5.7149999999999999</v>
      </c>
      <c r="J2787" s="951" t="s">
        <v>1936</v>
      </c>
      <c r="K2787" s="951" t="s">
        <v>15914</v>
      </c>
      <c r="L2787" s="951" t="s">
        <v>15915</v>
      </c>
      <c r="M2787" s="955" t="s">
        <v>6554</v>
      </c>
    </row>
    <row r="2788" spans="1:13">
      <c r="A2788" s="948" t="s">
        <v>4630</v>
      </c>
      <c r="B2788" s="949">
        <v>8435596613686</v>
      </c>
      <c r="C2788" s="950"/>
      <c r="D2788" s="950"/>
      <c r="E2788" s="951" t="s">
        <v>15916</v>
      </c>
      <c r="F2788" s="952" t="s">
        <v>15917</v>
      </c>
      <c r="G2788" s="953" t="s">
        <v>5713</v>
      </c>
      <c r="H2788" s="954">
        <v>12.599781194087999</v>
      </c>
      <c r="I2788" s="954">
        <f>Tabla1[[#This Row],[PVP (SIN IVA)]]-(Tabla1[[#This Row],[PVP (SIN IVA)]]*0.4)</f>
        <v>7.5598687164527991</v>
      </c>
      <c r="J2788" s="951" t="s">
        <v>1936</v>
      </c>
      <c r="K2788" s="951" t="s">
        <v>15918</v>
      </c>
      <c r="L2788" s="951" t="s">
        <v>15919</v>
      </c>
      <c r="M2788" s="955" t="s">
        <v>6554</v>
      </c>
    </row>
    <row r="2789" spans="1:13">
      <c r="A2789" s="948" t="s">
        <v>15920</v>
      </c>
      <c r="B2789" s="949">
        <v>8435596613693</v>
      </c>
      <c r="C2789" s="950"/>
      <c r="D2789" s="950"/>
      <c r="E2789" s="951" t="s">
        <v>15916</v>
      </c>
      <c r="F2789" s="952" t="s">
        <v>15917</v>
      </c>
      <c r="G2789" s="953" t="s">
        <v>5713</v>
      </c>
      <c r="H2789" s="954">
        <v>7.5818999999999992</v>
      </c>
      <c r="I2789" s="954">
        <f>Tabla1[[#This Row],[PVP (SIN IVA)]]-(Tabla1[[#This Row],[PVP (SIN IVA)]]*0.4)</f>
        <v>4.5491399999999995</v>
      </c>
      <c r="J2789" s="951" t="s">
        <v>1936</v>
      </c>
      <c r="K2789" s="951" t="s">
        <v>15921</v>
      </c>
      <c r="L2789" s="951" t="s">
        <v>15922</v>
      </c>
      <c r="M2789" s="955" t="s">
        <v>6554</v>
      </c>
    </row>
    <row r="2790" spans="1:13">
      <c r="A2790" s="948" t="s">
        <v>4622</v>
      </c>
      <c r="B2790" s="949">
        <v>8435596613679</v>
      </c>
      <c r="C2790" s="950"/>
      <c r="D2790" s="950"/>
      <c r="E2790" s="951" t="s">
        <v>15923</v>
      </c>
      <c r="F2790" s="952" t="s">
        <v>15924</v>
      </c>
      <c r="G2790" s="953" t="s">
        <v>5713</v>
      </c>
      <c r="H2790" s="954">
        <v>17.80403864382</v>
      </c>
      <c r="I2790" s="954">
        <f>Tabla1[[#This Row],[PVP (SIN IVA)]]-(Tabla1[[#This Row],[PVP (SIN IVA)]]*0.4)</f>
        <v>10.682423186291999</v>
      </c>
      <c r="J2790" s="951" t="s">
        <v>1936</v>
      </c>
      <c r="K2790" s="951" t="s">
        <v>15925</v>
      </c>
      <c r="L2790" s="951" t="s">
        <v>15926</v>
      </c>
      <c r="M2790" s="955" t="s">
        <v>6554</v>
      </c>
    </row>
    <row r="2791" spans="1:13">
      <c r="A2791" s="948" t="s">
        <v>4626</v>
      </c>
      <c r="B2791" s="949">
        <v>8435596613839</v>
      </c>
      <c r="C2791" s="950"/>
      <c r="D2791" s="950"/>
      <c r="E2791" s="951" t="s">
        <v>15927</v>
      </c>
      <c r="F2791" s="952" t="s">
        <v>15928</v>
      </c>
      <c r="G2791" s="953" t="s">
        <v>5713</v>
      </c>
      <c r="H2791" s="954">
        <v>14.243230915056003</v>
      </c>
      <c r="I2791" s="954">
        <f>Tabla1[[#This Row],[PVP (SIN IVA)]]-(Tabla1[[#This Row],[PVP (SIN IVA)]]*0.4)</f>
        <v>8.5459385490336004</v>
      </c>
      <c r="J2791" s="951" t="s">
        <v>1936</v>
      </c>
      <c r="K2791" s="951" t="s">
        <v>15929</v>
      </c>
      <c r="L2791" s="951" t="s">
        <v>15930</v>
      </c>
      <c r="M2791" s="955" t="s">
        <v>6554</v>
      </c>
    </row>
    <row r="2792" spans="1:13">
      <c r="A2792" s="957" t="s">
        <v>15931</v>
      </c>
      <c r="B2792" s="958" t="s">
        <v>15932</v>
      </c>
      <c r="C2792" s="959"/>
      <c r="D2792" s="959"/>
      <c r="E2792" s="951" t="s">
        <v>15933</v>
      </c>
      <c r="F2792" s="952" t="s">
        <v>15934</v>
      </c>
      <c r="G2792" s="953" t="s">
        <v>5713</v>
      </c>
      <c r="H2792" s="954">
        <v>1.2382500000000001</v>
      </c>
      <c r="I2792" s="954">
        <f>Tabla1[[#This Row],[PVP (SIN IVA)]]-(Tabla1[[#This Row],[PVP (SIN IVA)]]*0.4)</f>
        <v>0.74295</v>
      </c>
      <c r="J2792" s="960" t="s">
        <v>6567</v>
      </c>
      <c r="K2792" s="951" t="str">
        <f>_xlfn.CONCAT(A2792,F2792,J2792,)</f>
        <v>3747020-Q0001Tubo de lavado con tres juntas.T1/T2</v>
      </c>
      <c r="L2792" s="951"/>
      <c r="M2792" s="955" t="s">
        <v>6554</v>
      </c>
    </row>
    <row r="2793" spans="1:13">
      <c r="A2793" s="948" t="s">
        <v>4464</v>
      </c>
      <c r="B2793" s="949">
        <v>8435596614584</v>
      </c>
      <c r="C2793" s="950"/>
      <c r="D2793" s="950"/>
      <c r="E2793" s="951" t="s">
        <v>15935</v>
      </c>
      <c r="F2793" s="952" t="s">
        <v>5412</v>
      </c>
      <c r="G2793" s="953" t="s">
        <v>5713</v>
      </c>
      <c r="H2793" s="954">
        <v>1.1793273460650002</v>
      </c>
      <c r="I2793" s="954">
        <f>Tabla1[[#This Row],[PVP (SIN IVA)]]-(Tabla1[[#This Row],[PVP (SIN IVA)]]*0.4)</f>
        <v>0.70759640763900011</v>
      </c>
      <c r="J2793" s="951" t="s">
        <v>1936</v>
      </c>
      <c r="K2793" s="951" t="s">
        <v>15936</v>
      </c>
      <c r="L2793" s="951" t="s">
        <v>15937</v>
      </c>
      <c r="M2793" s="955" t="s">
        <v>6554</v>
      </c>
    </row>
    <row r="2794" spans="1:13">
      <c r="A2794" s="957" t="s">
        <v>15938</v>
      </c>
      <c r="B2794" s="958" t="s">
        <v>15939</v>
      </c>
      <c r="C2794" s="959"/>
      <c r="D2794" s="959"/>
      <c r="E2794" s="951" t="s">
        <v>15940</v>
      </c>
      <c r="F2794" s="952" t="s">
        <v>15941</v>
      </c>
      <c r="G2794" s="953" t="s">
        <v>5713</v>
      </c>
      <c r="H2794" s="954">
        <v>31.623000000000001</v>
      </c>
      <c r="I2794" s="954">
        <f>Tabla1[[#This Row],[PVP (SIN IVA)]]-(Tabla1[[#This Row],[PVP (SIN IVA)]]*0.4)</f>
        <v>18.973800000000001</v>
      </c>
      <c r="J2794" s="960" t="s">
        <v>6567</v>
      </c>
      <c r="K2794" s="951" t="str">
        <f>_xlfn.CONCAT(A2794,F2794,J2794,)</f>
        <v>1303104A1-Q0001Tubo de refrigeración corto galvanizado con soporteT1/T2</v>
      </c>
      <c r="L2794" s="951"/>
      <c r="M2794" s="955" t="s">
        <v>6554</v>
      </c>
    </row>
    <row r="2795" spans="1:13">
      <c r="A2795" s="957" t="s">
        <v>15942</v>
      </c>
      <c r="B2795" s="958" t="s">
        <v>15943</v>
      </c>
      <c r="C2795" s="959"/>
      <c r="D2795" s="959"/>
      <c r="E2795" s="951" t="s">
        <v>15944</v>
      </c>
      <c r="F2795" s="952" t="s">
        <v>15945</v>
      </c>
      <c r="G2795" s="953" t="s">
        <v>5713</v>
      </c>
      <c r="H2795" s="954">
        <v>91.59875000000001</v>
      </c>
      <c r="I2795" s="954">
        <f>Tabla1[[#This Row],[PVP (SIN IVA)]]-(Tabla1[[#This Row],[PVP (SIN IVA)]]*0.4)</f>
        <v>54.959250000000004</v>
      </c>
      <c r="J2795" s="951" t="s">
        <v>6629</v>
      </c>
      <c r="K2795" s="951" t="str">
        <f>_xlfn.CONCAT(A2795,F2795,J2795,)</f>
        <v>1303200-Q0001Tubo de refrigeración largo con conjunto de soporteT1</v>
      </c>
      <c r="L2795" s="951"/>
      <c r="M2795" s="955" t="s">
        <v>6554</v>
      </c>
    </row>
    <row r="2796" spans="1:13">
      <c r="A2796" s="957" t="s">
        <v>15946</v>
      </c>
      <c r="B2796" s="958" t="s">
        <v>15947</v>
      </c>
      <c r="C2796" s="959"/>
      <c r="D2796" s="959"/>
      <c r="E2796" s="951" t="s">
        <v>15944</v>
      </c>
      <c r="F2796" s="952" t="s">
        <v>15945</v>
      </c>
      <c r="G2796" s="953" t="s">
        <v>5713</v>
      </c>
      <c r="H2796" s="954">
        <v>89.503250000000008</v>
      </c>
      <c r="I2796" s="954">
        <f>Tabla1[[#This Row],[PVP (SIN IVA)]]-(Tabla1[[#This Row],[PVP (SIN IVA)]]*0.4)</f>
        <v>53.701950000000004</v>
      </c>
      <c r="J2796" s="951" t="s">
        <v>6602</v>
      </c>
      <c r="K2796" s="951" t="str">
        <f>_xlfn.CONCAT(A2796,F2796,J2796,)</f>
        <v>1303102A1-Q0006Tubo de refrigeración largo con conjunto de soporteT2</v>
      </c>
      <c r="L2796" s="951"/>
      <c r="M2796" s="955" t="s">
        <v>6554</v>
      </c>
    </row>
    <row r="2797" spans="1:13">
      <c r="A2797" s="957" t="s">
        <v>15948</v>
      </c>
      <c r="B2797" s="958" t="s">
        <v>15949</v>
      </c>
      <c r="C2797" s="959"/>
      <c r="D2797" s="959"/>
      <c r="E2797" s="951" t="s">
        <v>15950</v>
      </c>
      <c r="F2797" s="952" t="s">
        <v>15951</v>
      </c>
      <c r="G2797" s="953" t="s">
        <v>5713</v>
      </c>
      <c r="H2797" s="954">
        <v>71.088250000000002</v>
      </c>
      <c r="I2797" s="954">
        <f>Tabla1[[#This Row],[PVP (SIN IVA)]]-(Tabla1[[#This Row],[PVP (SIN IVA)]]*0.4)</f>
        <v>42.652950000000004</v>
      </c>
      <c r="J2797" s="960" t="s">
        <v>6629</v>
      </c>
      <c r="K2797" s="951" t="str">
        <f>_xlfn.CONCAT(A2797,F2797,J2797,)</f>
        <v>1303102A1-Q0001Tubo de refrigeración largo galvanizado con soporteT1</v>
      </c>
      <c r="L2797" s="951"/>
      <c r="M2797" s="955" t="s">
        <v>6554</v>
      </c>
    </row>
    <row r="2798" spans="1:13">
      <c r="A2798" s="948" t="s">
        <v>2434</v>
      </c>
      <c r="B2798" s="949">
        <v>8435596605162</v>
      </c>
      <c r="C2798" s="950"/>
      <c r="D2798" s="950"/>
      <c r="E2798" s="951" t="s">
        <v>2433</v>
      </c>
      <c r="F2798" s="952" t="s">
        <v>15952</v>
      </c>
      <c r="G2798" s="953" t="s">
        <v>5713</v>
      </c>
      <c r="H2798" s="954">
        <v>39.200435785950773</v>
      </c>
      <c r="I2798" s="954">
        <f>Tabla1[[#This Row],[PVP (SIN IVA)]]-(Tabla1[[#This Row],[PVP (SIN IVA)]]*0.4)</f>
        <v>23.520261471570464</v>
      </c>
      <c r="J2798" s="951" t="s">
        <v>6589</v>
      </c>
      <c r="K2798" s="951" t="s">
        <v>15953</v>
      </c>
      <c r="L2798" s="951" t="s">
        <v>15954</v>
      </c>
      <c r="M2798" s="955" t="s">
        <v>6554</v>
      </c>
    </row>
    <row r="2799" spans="1:13">
      <c r="A2799" s="948" t="s">
        <v>2432</v>
      </c>
      <c r="B2799" s="949">
        <v>8435596605179</v>
      </c>
      <c r="C2799" s="950"/>
      <c r="D2799" s="950"/>
      <c r="E2799" s="951" t="s">
        <v>2431</v>
      </c>
      <c r="F2799" s="952" t="s">
        <v>4192</v>
      </c>
      <c r="G2799" s="953" t="s">
        <v>5713</v>
      </c>
      <c r="H2799" s="954">
        <v>39.200435785950773</v>
      </c>
      <c r="I2799" s="954">
        <f>Tabla1[[#This Row],[PVP (SIN IVA)]]-(Tabla1[[#This Row],[PVP (SIN IVA)]]*0.4)</f>
        <v>23.520261471570464</v>
      </c>
      <c r="J2799" s="951" t="s">
        <v>6589</v>
      </c>
      <c r="K2799" s="951" t="s">
        <v>15955</v>
      </c>
      <c r="L2799" s="951" t="s">
        <v>15956</v>
      </c>
      <c r="M2799" s="955" t="s">
        <v>6554</v>
      </c>
    </row>
    <row r="2800" spans="1:13">
      <c r="A2800" s="948" t="s">
        <v>2438</v>
      </c>
      <c r="B2800" s="949">
        <v>8435596605148</v>
      </c>
      <c r="C2800" s="950"/>
      <c r="D2800" s="950"/>
      <c r="E2800" s="951" t="s">
        <v>2437</v>
      </c>
      <c r="F2800" s="952" t="s">
        <v>4189</v>
      </c>
      <c r="G2800" s="953" t="s">
        <v>5713</v>
      </c>
      <c r="H2800" s="954">
        <v>48.243971462029023</v>
      </c>
      <c r="I2800" s="954">
        <f>Tabla1[[#This Row],[PVP (SIN IVA)]]-(Tabla1[[#This Row],[PVP (SIN IVA)]]*0.4)</f>
        <v>28.946382877217413</v>
      </c>
      <c r="J2800" s="951" t="s">
        <v>6589</v>
      </c>
      <c r="K2800" s="951" t="s">
        <v>15957</v>
      </c>
      <c r="L2800" s="951" t="s">
        <v>15958</v>
      </c>
      <c r="M2800" s="955" t="s">
        <v>6554</v>
      </c>
    </row>
    <row r="2801" spans="1:13">
      <c r="A2801" s="948" t="s">
        <v>4774</v>
      </c>
      <c r="B2801" s="949">
        <v>8435596611583</v>
      </c>
      <c r="C2801" s="950"/>
      <c r="D2801" s="950"/>
      <c r="E2801" s="951" t="s">
        <v>15959</v>
      </c>
      <c r="F2801" s="952" t="s">
        <v>15960</v>
      </c>
      <c r="G2801" s="953" t="s">
        <v>5713</v>
      </c>
      <c r="H2801" s="954">
        <v>71.90092529235001</v>
      </c>
      <c r="I2801" s="954">
        <f>Tabla1[[#This Row],[PVP (SIN IVA)]]-(Tabla1[[#This Row],[PVP (SIN IVA)]]*0.4)</f>
        <v>43.14055517541</v>
      </c>
      <c r="J2801" s="951" t="s">
        <v>1936</v>
      </c>
      <c r="K2801" s="951" t="s">
        <v>15961</v>
      </c>
      <c r="L2801" s="951" t="s">
        <v>15962</v>
      </c>
      <c r="M2801" s="955" t="s">
        <v>6554</v>
      </c>
    </row>
    <row r="2802" spans="1:13">
      <c r="A2802" s="948" t="s">
        <v>4772</v>
      </c>
      <c r="B2802" s="949">
        <v>8435596611644</v>
      </c>
      <c r="C2802" s="950"/>
      <c r="D2802" s="950"/>
      <c r="E2802" s="951" t="s">
        <v>15963</v>
      </c>
      <c r="F2802" s="952" t="s">
        <v>5623</v>
      </c>
      <c r="G2802" s="953" t="s">
        <v>5713</v>
      </c>
      <c r="H2802" s="954">
        <v>65.909181517987506</v>
      </c>
      <c r="I2802" s="954">
        <f>Tabla1[[#This Row],[PVP (SIN IVA)]]-(Tabla1[[#This Row],[PVP (SIN IVA)]]*0.4)</f>
        <v>39.545508910792506</v>
      </c>
      <c r="J2802" s="951" t="s">
        <v>1936</v>
      </c>
      <c r="K2802" s="951" t="s">
        <v>15964</v>
      </c>
      <c r="L2802" s="951" t="s">
        <v>15965</v>
      </c>
      <c r="M2802" s="955" t="s">
        <v>6554</v>
      </c>
    </row>
    <row r="2803" spans="1:13">
      <c r="A2803" s="948" t="s">
        <v>15966</v>
      </c>
      <c r="B2803" s="949">
        <v>8435596611651</v>
      </c>
      <c r="C2803" s="950"/>
      <c r="D2803" s="950"/>
      <c r="E2803" s="951" t="s">
        <v>15963</v>
      </c>
      <c r="F2803" s="952" t="s">
        <v>5623</v>
      </c>
      <c r="G2803" s="953" t="s">
        <v>5713</v>
      </c>
      <c r="H2803" s="954">
        <v>39.395400000000002</v>
      </c>
      <c r="I2803" s="954">
        <f>Tabla1[[#This Row],[PVP (SIN IVA)]]-(Tabla1[[#This Row],[PVP (SIN IVA)]]*0.4)</f>
        <v>23.637239999999998</v>
      </c>
      <c r="J2803" s="951" t="s">
        <v>1936</v>
      </c>
      <c r="K2803" s="951" t="s">
        <v>15967</v>
      </c>
      <c r="L2803" s="951" t="s">
        <v>15968</v>
      </c>
      <c r="M2803" s="955" t="s">
        <v>6554</v>
      </c>
    </row>
    <row r="2804" spans="1:13">
      <c r="A2804" s="957" t="s">
        <v>15969</v>
      </c>
      <c r="B2804" s="958" t="s">
        <v>15970</v>
      </c>
      <c r="C2804" s="959"/>
      <c r="D2804" s="959"/>
      <c r="E2804" s="951" t="s">
        <v>15971</v>
      </c>
      <c r="F2804" s="952" t="s">
        <v>15972</v>
      </c>
      <c r="G2804" s="953" t="s">
        <v>5713</v>
      </c>
      <c r="H2804" s="954">
        <v>5.7149999999999999</v>
      </c>
      <c r="I2804" s="954">
        <f>Tabla1[[#This Row],[PVP (SIN IVA)]]-(Tabla1[[#This Row],[PVP (SIN IVA)]]*0.4)</f>
        <v>3.4289999999999998</v>
      </c>
      <c r="J2804" s="960" t="s">
        <v>6567</v>
      </c>
      <c r="K2804" s="951" t="str">
        <f>_xlfn.CONCAT(A2804,F2804,J2804,)</f>
        <v>1303103-Q0001Tubo de unión entre el tubo de refrigeración corto y largoT1/T2</v>
      </c>
      <c r="L2804" s="951"/>
      <c r="M2804" s="955" t="s">
        <v>6554</v>
      </c>
    </row>
    <row r="2805" spans="1:13">
      <c r="A2805" s="948" t="s">
        <v>15973</v>
      </c>
      <c r="B2805" s="949">
        <v>8435596613853</v>
      </c>
      <c r="C2805" s="950"/>
      <c r="D2805" s="950"/>
      <c r="E2805" s="951" t="s">
        <v>15974</v>
      </c>
      <c r="F2805" s="952" t="s">
        <v>15975</v>
      </c>
      <c r="G2805" s="953" t="s">
        <v>5713</v>
      </c>
      <c r="H2805" s="954">
        <v>6.2865000000000002</v>
      </c>
      <c r="I2805" s="954">
        <f>Tabla1[[#This Row],[PVP (SIN IVA)]]-(Tabla1[[#This Row],[PVP (SIN IVA)]]*0.4)</f>
        <v>3.7719</v>
      </c>
      <c r="J2805" s="951" t="s">
        <v>1936</v>
      </c>
      <c r="K2805" s="951" t="s">
        <v>15976</v>
      </c>
      <c r="L2805" s="951" t="s">
        <v>15977</v>
      </c>
      <c r="M2805" s="955" t="s">
        <v>6554</v>
      </c>
    </row>
    <row r="2806" spans="1:13">
      <c r="A2806" s="948" t="s">
        <v>4611</v>
      </c>
      <c r="B2806" s="949">
        <v>8435596613914</v>
      </c>
      <c r="C2806" s="950"/>
      <c r="D2806" s="950"/>
      <c r="E2806" s="951" t="s">
        <v>15978</v>
      </c>
      <c r="F2806" s="952" t="s">
        <v>15979</v>
      </c>
      <c r="G2806" s="953" t="s">
        <v>5713</v>
      </c>
      <c r="H2806" s="954">
        <v>11.565016554960001</v>
      </c>
      <c r="I2806" s="954">
        <f>Tabla1[[#This Row],[PVP (SIN IVA)]]-(Tabla1[[#This Row],[PVP (SIN IVA)]]*0.4)</f>
        <v>6.9390099329760009</v>
      </c>
      <c r="J2806" s="951" t="s">
        <v>1936</v>
      </c>
      <c r="K2806" s="951" t="s">
        <v>15980</v>
      </c>
      <c r="L2806" s="951" t="s">
        <v>15981</v>
      </c>
      <c r="M2806" s="955" t="s">
        <v>6554</v>
      </c>
    </row>
    <row r="2807" spans="1:13">
      <c r="A2807" s="948" t="s">
        <v>4610</v>
      </c>
      <c r="B2807" s="949">
        <v>8435596613921</v>
      </c>
      <c r="C2807" s="950"/>
      <c r="D2807" s="950"/>
      <c r="E2807" s="951" t="s">
        <v>15982</v>
      </c>
      <c r="F2807" s="952" t="s">
        <v>15983</v>
      </c>
      <c r="G2807" s="953" t="s">
        <v>5713</v>
      </c>
      <c r="H2807" s="954">
        <v>11.565016554960001</v>
      </c>
      <c r="I2807" s="954">
        <f>Tabla1[[#This Row],[PVP (SIN IVA)]]-(Tabla1[[#This Row],[PVP (SIN IVA)]]*0.4)</f>
        <v>6.9390099329760009</v>
      </c>
      <c r="J2807" s="951" t="s">
        <v>1936</v>
      </c>
      <c r="K2807" s="951" t="s">
        <v>15984</v>
      </c>
      <c r="L2807" s="951" t="s">
        <v>15985</v>
      </c>
      <c r="M2807" s="955" t="s">
        <v>6554</v>
      </c>
    </row>
    <row r="2808" spans="1:13">
      <c r="A2808" s="948" t="s">
        <v>15986</v>
      </c>
      <c r="B2808" s="949">
        <v>8435596613730</v>
      </c>
      <c r="C2808" s="950"/>
      <c r="D2808" s="950"/>
      <c r="E2808" s="951" t="s">
        <v>15987</v>
      </c>
      <c r="F2808" s="952" t="s">
        <v>15988</v>
      </c>
      <c r="G2808" s="953" t="s">
        <v>5713</v>
      </c>
      <c r="H2808" s="954">
        <v>14.326925113809001</v>
      </c>
      <c r="I2808" s="954">
        <f>Tabla1[[#This Row],[PVP (SIN IVA)]]-(Tabla1[[#This Row],[PVP (SIN IVA)]]*0.4)</f>
        <v>8.5961550682854</v>
      </c>
      <c r="J2808" s="951" t="s">
        <v>1936</v>
      </c>
      <c r="K2808" s="951" t="s">
        <v>15989</v>
      </c>
      <c r="L2808" s="951" t="s">
        <v>15990</v>
      </c>
      <c r="M2808" s="955" t="s">
        <v>6554</v>
      </c>
    </row>
    <row r="2809" spans="1:13">
      <c r="A2809" s="948" t="s">
        <v>15991</v>
      </c>
      <c r="B2809" s="949">
        <v>8435596613747</v>
      </c>
      <c r="C2809" s="950"/>
      <c r="D2809" s="950"/>
      <c r="E2809" s="951" t="s">
        <v>15987</v>
      </c>
      <c r="F2809" s="952" t="s">
        <v>15988</v>
      </c>
      <c r="G2809" s="953" t="s">
        <v>5713</v>
      </c>
      <c r="H2809" s="954">
        <v>6.8580000000000005</v>
      </c>
      <c r="I2809" s="954">
        <f>Tabla1[[#This Row],[PVP (SIN IVA)]]-(Tabla1[[#This Row],[PVP (SIN IVA)]]*0.4)</f>
        <v>4.1148000000000007</v>
      </c>
      <c r="J2809" s="951" t="s">
        <v>1936</v>
      </c>
      <c r="K2809" s="951" t="s">
        <v>15992</v>
      </c>
      <c r="L2809" s="951" t="s">
        <v>15993</v>
      </c>
      <c r="M2809" s="955" t="s">
        <v>6554</v>
      </c>
    </row>
    <row r="2810" spans="1:13">
      <c r="A2810" s="948" t="s">
        <v>15994</v>
      </c>
      <c r="B2810" s="949">
        <v>8435596613723</v>
      </c>
      <c r="C2810" s="950"/>
      <c r="D2810" s="950"/>
      <c r="E2810" s="951" t="s">
        <v>15995</v>
      </c>
      <c r="F2810" s="952" t="s">
        <v>15996</v>
      </c>
      <c r="G2810" s="953" t="s">
        <v>5713</v>
      </c>
      <c r="H2810" s="954">
        <v>6.8580000000000005</v>
      </c>
      <c r="I2810" s="954">
        <f>Tabla1[[#This Row],[PVP (SIN IVA)]]-(Tabla1[[#This Row],[PVP (SIN IVA)]]*0.4)</f>
        <v>4.1148000000000007</v>
      </c>
      <c r="J2810" s="951" t="s">
        <v>1936</v>
      </c>
      <c r="K2810" s="951" t="s">
        <v>15997</v>
      </c>
      <c r="L2810" s="951" t="s">
        <v>15998</v>
      </c>
      <c r="M2810" s="955" t="s">
        <v>6554</v>
      </c>
    </row>
    <row r="2811" spans="1:13">
      <c r="A2811" s="948" t="s">
        <v>15999</v>
      </c>
      <c r="B2811" s="949">
        <v>8435596613495</v>
      </c>
      <c r="C2811" s="950"/>
      <c r="D2811" s="950"/>
      <c r="E2811" s="951" t="s">
        <v>16000</v>
      </c>
      <c r="F2811" s="952" t="s">
        <v>16001</v>
      </c>
      <c r="G2811" s="953" t="s">
        <v>5713</v>
      </c>
      <c r="H2811" s="954">
        <v>13.048686441945003</v>
      </c>
      <c r="I2811" s="954">
        <f>Tabla1[[#This Row],[PVP (SIN IVA)]]-(Tabla1[[#This Row],[PVP (SIN IVA)]]*0.4)</f>
        <v>7.829211865167002</v>
      </c>
      <c r="J2811" s="951" t="s">
        <v>1936</v>
      </c>
      <c r="K2811" s="951" t="s">
        <v>16002</v>
      </c>
      <c r="L2811" s="951" t="s">
        <v>16003</v>
      </c>
      <c r="M2811" s="955" t="s">
        <v>6554</v>
      </c>
    </row>
    <row r="2812" spans="1:13">
      <c r="A2812" s="948" t="s">
        <v>16004</v>
      </c>
      <c r="B2812" s="949">
        <v>8435596613501</v>
      </c>
      <c r="C2812" s="950"/>
      <c r="D2812" s="950"/>
      <c r="E2812" s="951" t="s">
        <v>16000</v>
      </c>
      <c r="F2812" s="952" t="s">
        <v>16001</v>
      </c>
      <c r="G2812" s="953" t="s">
        <v>5713</v>
      </c>
      <c r="H2812" s="954">
        <v>7.62</v>
      </c>
      <c r="I2812" s="954">
        <f>Tabla1[[#This Row],[PVP (SIN IVA)]]-(Tabla1[[#This Row],[PVP (SIN IVA)]]*0.4)</f>
        <v>4.5720000000000001</v>
      </c>
      <c r="J2812" s="951" t="s">
        <v>1936</v>
      </c>
      <c r="K2812" s="951" t="s">
        <v>16005</v>
      </c>
      <c r="L2812" s="951" t="s">
        <v>16006</v>
      </c>
      <c r="M2812" s="955" t="s">
        <v>6554</v>
      </c>
    </row>
    <row r="2813" spans="1:13">
      <c r="A2813" s="948" t="s">
        <v>16007</v>
      </c>
      <c r="B2813" s="949">
        <v>8435596613488</v>
      </c>
      <c r="C2813" s="950"/>
      <c r="D2813" s="950"/>
      <c r="E2813" s="951" t="s">
        <v>16008</v>
      </c>
      <c r="F2813" s="952" t="s">
        <v>16009</v>
      </c>
      <c r="G2813" s="953" t="s">
        <v>5713</v>
      </c>
      <c r="H2813" s="954">
        <v>7.62</v>
      </c>
      <c r="I2813" s="954">
        <f>Tabla1[[#This Row],[PVP (SIN IVA)]]-(Tabla1[[#This Row],[PVP (SIN IVA)]]*0.4)</f>
        <v>4.5720000000000001</v>
      </c>
      <c r="J2813" s="951" t="s">
        <v>1936</v>
      </c>
      <c r="K2813" s="951" t="s">
        <v>16010</v>
      </c>
      <c r="L2813" s="951" t="s">
        <v>16011</v>
      </c>
      <c r="M2813" s="955" t="s">
        <v>6554</v>
      </c>
    </row>
    <row r="2814" spans="1:13">
      <c r="A2814" s="948" t="s">
        <v>16012</v>
      </c>
      <c r="B2814" s="949">
        <v>8435596612924</v>
      </c>
      <c r="C2814" s="950"/>
      <c r="D2814" s="950"/>
      <c r="E2814" s="951" t="s">
        <v>16013</v>
      </c>
      <c r="F2814" s="952" t="s">
        <v>16014</v>
      </c>
      <c r="G2814" s="953" t="s">
        <v>5713</v>
      </c>
      <c r="H2814" s="954">
        <v>11.43</v>
      </c>
      <c r="I2814" s="954">
        <f>Tabla1[[#This Row],[PVP (SIN IVA)]]-(Tabla1[[#This Row],[PVP (SIN IVA)]]*0.4)</f>
        <v>6.8579999999999997</v>
      </c>
      <c r="J2814" s="951" t="s">
        <v>1936</v>
      </c>
      <c r="K2814" s="951" t="s">
        <v>16015</v>
      </c>
      <c r="L2814" s="951" t="s">
        <v>16016</v>
      </c>
      <c r="M2814" s="955" t="s">
        <v>6554</v>
      </c>
    </row>
    <row r="2815" spans="1:13">
      <c r="A2815" s="948" t="s">
        <v>16017</v>
      </c>
      <c r="B2815" s="949">
        <v>8435596612917</v>
      </c>
      <c r="C2815" s="950"/>
      <c r="D2815" s="950"/>
      <c r="E2815" s="951" t="s">
        <v>16018</v>
      </c>
      <c r="F2815" s="952" t="s">
        <v>16019</v>
      </c>
      <c r="G2815" s="953" t="s">
        <v>5713</v>
      </c>
      <c r="H2815" s="954">
        <v>11.43</v>
      </c>
      <c r="I2815" s="954">
        <f>Tabla1[[#This Row],[PVP (SIN IVA)]]-(Tabla1[[#This Row],[PVP (SIN IVA)]]*0.4)</f>
        <v>6.8579999999999997</v>
      </c>
      <c r="J2815" s="951" t="s">
        <v>1936</v>
      </c>
      <c r="K2815" s="951" t="s">
        <v>16020</v>
      </c>
      <c r="L2815" s="951" t="s">
        <v>16021</v>
      </c>
      <c r="M2815" s="955" t="s">
        <v>6554</v>
      </c>
    </row>
    <row r="2816" spans="1:13">
      <c r="A2816" s="948" t="s">
        <v>16022</v>
      </c>
      <c r="B2816" s="949">
        <v>8435596611965</v>
      </c>
      <c r="C2816" s="950"/>
      <c r="D2816" s="950"/>
      <c r="E2816" s="951" t="s">
        <v>16023</v>
      </c>
      <c r="F2816" s="952" t="s">
        <v>16024</v>
      </c>
      <c r="G2816" s="953" t="s">
        <v>5713</v>
      </c>
      <c r="H2816" s="954">
        <v>27.622499999999999</v>
      </c>
      <c r="I2816" s="954">
        <f>Tabla1[[#This Row],[PVP (SIN IVA)]]-(Tabla1[[#This Row],[PVP (SIN IVA)]]*0.4)</f>
        <v>16.573499999999999</v>
      </c>
      <c r="J2816" s="951" t="s">
        <v>1936</v>
      </c>
      <c r="K2816" s="951" t="s">
        <v>16025</v>
      </c>
      <c r="L2816" s="951" t="s">
        <v>16026</v>
      </c>
      <c r="M2816" s="955" t="s">
        <v>6554</v>
      </c>
    </row>
    <row r="2817" spans="1:13">
      <c r="A2817" s="948" t="s">
        <v>16027</v>
      </c>
      <c r="B2817" s="949">
        <v>8435596614614</v>
      </c>
      <c r="C2817" s="950"/>
      <c r="D2817" s="950"/>
      <c r="E2817" s="951" t="s">
        <v>16028</v>
      </c>
      <c r="F2817" s="952" t="s">
        <v>16029</v>
      </c>
      <c r="G2817" s="953" t="s">
        <v>5712</v>
      </c>
      <c r="H2817" s="954">
        <v>0.68579999999999997</v>
      </c>
      <c r="I2817" s="954">
        <f>Tabla1[[#This Row],[PVP (SIN IVA)]]-(Tabla1[[#This Row],[PVP (SIN IVA)]]*0.4)</f>
        <v>0.41147999999999996</v>
      </c>
      <c r="J2817" s="951" t="s">
        <v>1936</v>
      </c>
      <c r="K2817" s="951" t="s">
        <v>16030</v>
      </c>
      <c r="L2817" s="951" t="s">
        <v>16031</v>
      </c>
      <c r="M2817" s="955" t="s">
        <v>6554</v>
      </c>
    </row>
    <row r="2818" spans="1:13">
      <c r="A2818" s="961" t="s">
        <v>16032</v>
      </c>
      <c r="B2818" s="949"/>
      <c r="C2818" s="953"/>
      <c r="D2818" s="962"/>
      <c r="E2818" s="951"/>
      <c r="F2818" s="952" t="s">
        <v>16033</v>
      </c>
      <c r="G2818" s="953" t="s">
        <v>6586</v>
      </c>
      <c r="H2818" s="954">
        <v>0.7619999999999999</v>
      </c>
      <c r="I2818" s="954">
        <f>Tabla1[[#This Row],[PVP (SIN IVA)]]-(Tabla1[[#This Row],[PVP (SIN IVA)]]*0.4)</f>
        <v>0.45719999999999994</v>
      </c>
      <c r="J2818" s="951" t="s">
        <v>6666</v>
      </c>
      <c r="K2818" s="951" t="str">
        <f>CONCATENATE(Precios!$A1817,Precios!$F1817,Precios!$J1817)</f>
        <v>31100-TBG-A000-M1Motor de rueda trasera (3500W)VS1</v>
      </c>
      <c r="L2818" s="951"/>
      <c r="M2818" s="955" t="s">
        <v>6554</v>
      </c>
    </row>
    <row r="2819" spans="1:13">
      <c r="A2819" s="961" t="s">
        <v>16034</v>
      </c>
      <c r="B2819" s="949"/>
      <c r="C2819" s="953"/>
      <c r="D2819" s="962"/>
      <c r="E2819" s="951"/>
      <c r="F2819" s="952" t="s">
        <v>16035</v>
      </c>
      <c r="G2819" s="953" t="s">
        <v>6586</v>
      </c>
      <c r="H2819" s="954">
        <v>0.44450000000000001</v>
      </c>
      <c r="I2819" s="954">
        <f>Tabla1[[#This Row],[PVP (SIN IVA)]]-(Tabla1[[#This Row],[PVP (SIN IVA)]]*0.4)</f>
        <v>0.26669999999999999</v>
      </c>
      <c r="J2819" s="951" t="s">
        <v>6666</v>
      </c>
      <c r="K2819" s="951" t="str">
        <f>CONCATENATE(Precios!$A1868,Precios!$F1868,Precios!$J1868)</f>
        <v>1001040401130100Panel de control de aire acondicionadoMouse</v>
      </c>
      <c r="L2819" s="951"/>
      <c r="M2819" s="955" t="s">
        <v>6554</v>
      </c>
    </row>
    <row r="2820" spans="1:13">
      <c r="A2820" s="961" t="s">
        <v>16036</v>
      </c>
      <c r="B2820" s="949"/>
      <c r="C2820" s="953"/>
      <c r="D2820" s="962"/>
      <c r="E2820" s="951"/>
      <c r="F2820" s="952" t="s">
        <v>16037</v>
      </c>
      <c r="G2820" s="953" t="s">
        <v>6586</v>
      </c>
      <c r="H2820" s="954">
        <v>0.7619999999999999</v>
      </c>
      <c r="I2820" s="954">
        <f>Tabla1[[#This Row],[PVP (SIN IVA)]]-(Tabla1[[#This Row],[PVP (SIN IVA)]]*0.4)</f>
        <v>0.45719999999999994</v>
      </c>
      <c r="J2820" s="951" t="s">
        <v>6666</v>
      </c>
      <c r="K2820" s="951" t="str">
        <f>CONCATENATE(Precios!$A1863,Precios!$F1863,Precios!$J1863)</f>
        <v>3505202-R10Palanca de freno de mano derehcaLIGHT2020, LIGHT2021</v>
      </c>
      <c r="L2820" s="951"/>
      <c r="M2820" s="955" t="s">
        <v>6554</v>
      </c>
    </row>
    <row r="2821" spans="1:13">
      <c r="A2821" s="961" t="s">
        <v>16038</v>
      </c>
      <c r="B2821" s="949"/>
      <c r="C2821" s="953"/>
      <c r="D2821" s="962"/>
      <c r="E2821" s="951"/>
      <c r="F2821" s="952" t="s">
        <v>16039</v>
      </c>
      <c r="G2821" s="953" t="s">
        <v>6586</v>
      </c>
      <c r="H2821" s="954">
        <v>1.1112500000000001</v>
      </c>
      <c r="I2821" s="954">
        <f>Tabla1[[#This Row],[PVP (SIN IVA)]]-(Tabla1[[#This Row],[PVP (SIN IVA)]]*0.4)</f>
        <v>0.66674999999999995</v>
      </c>
      <c r="J2821" s="951" t="s">
        <v>6666</v>
      </c>
      <c r="K2821" s="951" t="str">
        <f>CONCATENATE(Precios!$A1874,Precios!$F1874,Precios!$J1874)</f>
        <v>8501112-R10Panel de fijación del sujetador de la carretillaLIGHT2020</v>
      </c>
      <c r="L2821" s="951"/>
      <c r="M2821" s="955" t="s">
        <v>6554</v>
      </c>
    </row>
    <row r="2822" spans="1:13">
      <c r="A2822" s="948" t="s">
        <v>2135</v>
      </c>
      <c r="B2822" s="949">
        <v>8435596603991</v>
      </c>
      <c r="C2822" s="950"/>
      <c r="D2822" s="950"/>
      <c r="E2822" s="951" t="s">
        <v>2134</v>
      </c>
      <c r="F2822" s="952" t="s">
        <v>5048</v>
      </c>
      <c r="G2822" s="953" t="s">
        <v>6586</v>
      </c>
      <c r="H2822" s="954">
        <v>1.377022162466931</v>
      </c>
      <c r="I2822" s="954">
        <f>Tabla1[[#This Row],[PVP (SIN IVA)]]-(Tabla1[[#This Row],[PVP (SIN IVA)]]*0.4)</f>
        <v>0.82621329748015859</v>
      </c>
      <c r="J2822" s="951" t="s">
        <v>6589</v>
      </c>
      <c r="K2822" s="951" t="s">
        <v>16040</v>
      </c>
      <c r="L2822" s="951" t="s">
        <v>16041</v>
      </c>
      <c r="M2822" s="955" t="s">
        <v>6554</v>
      </c>
    </row>
    <row r="2823" spans="1:13">
      <c r="A2823" s="948" t="s">
        <v>5493</v>
      </c>
      <c r="B2823" s="949">
        <v>8435596626198</v>
      </c>
      <c r="C2823" s="950"/>
      <c r="D2823" s="950"/>
      <c r="E2823" s="951" t="s">
        <v>16042</v>
      </c>
      <c r="F2823" s="952" t="s">
        <v>5479</v>
      </c>
      <c r="G2823" s="953" t="s">
        <v>6586</v>
      </c>
      <c r="H2823" s="954">
        <v>0.73025000000000007</v>
      </c>
      <c r="I2823" s="954">
        <f>Tabla1[[#This Row],[PVP (SIN IVA)]]-(Tabla1[[#This Row],[PVP (SIN IVA)]]*0.4)</f>
        <v>0.43815000000000004</v>
      </c>
      <c r="J2823" s="951" t="s">
        <v>1936</v>
      </c>
      <c r="K2823" s="951" t="s">
        <v>16043</v>
      </c>
      <c r="L2823" s="951" t="s">
        <v>16044</v>
      </c>
      <c r="M2823" s="955" t="s">
        <v>6554</v>
      </c>
    </row>
    <row r="2824" spans="1:13">
      <c r="A2824" s="948" t="s">
        <v>2045</v>
      </c>
      <c r="B2824" s="949">
        <v>8435596607128</v>
      </c>
      <c r="C2824" s="950"/>
      <c r="D2824" s="950"/>
      <c r="E2824" s="951" t="s">
        <v>2044</v>
      </c>
      <c r="F2824" s="952" t="s">
        <v>16045</v>
      </c>
      <c r="G2824" s="953" t="s">
        <v>6586</v>
      </c>
      <c r="H2824" s="954">
        <v>1.5147243787136242</v>
      </c>
      <c r="I2824" s="954">
        <f>Tabla1[[#This Row],[PVP (SIN IVA)]]-(Tabla1[[#This Row],[PVP (SIN IVA)]]*0.4)</f>
        <v>0.90883462722817443</v>
      </c>
      <c r="J2824" s="951" t="s">
        <v>6589</v>
      </c>
      <c r="K2824" s="951" t="s">
        <v>16046</v>
      </c>
      <c r="L2824" s="951" t="s">
        <v>16047</v>
      </c>
      <c r="M2824" s="955" t="s">
        <v>6554</v>
      </c>
    </row>
    <row r="2825" spans="1:13">
      <c r="A2825" s="948" t="s">
        <v>2047</v>
      </c>
      <c r="B2825" s="949">
        <v>8435596607111</v>
      </c>
      <c r="C2825" s="950"/>
      <c r="D2825" s="950"/>
      <c r="E2825" s="951" t="s">
        <v>2044</v>
      </c>
      <c r="F2825" s="952" t="s">
        <v>16045</v>
      </c>
      <c r="G2825" s="953" t="s">
        <v>6586</v>
      </c>
      <c r="H2825" s="954">
        <v>0.87211403622905637</v>
      </c>
      <c r="I2825" s="954">
        <f>Tabla1[[#This Row],[PVP (SIN IVA)]]-(Tabla1[[#This Row],[PVP (SIN IVA)]]*0.4)</f>
        <v>0.52326842173743382</v>
      </c>
      <c r="J2825" s="951" t="s">
        <v>6589</v>
      </c>
      <c r="K2825" s="951" t="s">
        <v>16048</v>
      </c>
      <c r="L2825" s="951" t="s">
        <v>16049</v>
      </c>
      <c r="M2825" s="955" t="s">
        <v>6554</v>
      </c>
    </row>
    <row r="2826" spans="1:13">
      <c r="A2826" s="948" t="s">
        <v>4694</v>
      </c>
      <c r="B2826" s="949">
        <v>8435596614003</v>
      </c>
      <c r="C2826" s="950"/>
      <c r="D2826" s="950"/>
      <c r="E2826" s="951" t="s">
        <v>16050</v>
      </c>
      <c r="F2826" s="952" t="s">
        <v>16051</v>
      </c>
      <c r="G2826" s="953" t="s">
        <v>6586</v>
      </c>
      <c r="H2826" s="954">
        <v>6.950422778260501</v>
      </c>
      <c r="I2826" s="954">
        <f>Tabla1[[#This Row],[PVP (SIN IVA)]]-(Tabla1[[#This Row],[PVP (SIN IVA)]]*0.4)</f>
        <v>4.1702536669563006</v>
      </c>
      <c r="J2826" s="951" t="s">
        <v>1936</v>
      </c>
      <c r="K2826" s="951" t="s">
        <v>16052</v>
      </c>
      <c r="L2826" s="951" t="s">
        <v>16053</v>
      </c>
      <c r="M2826" s="955" t="s">
        <v>6554</v>
      </c>
    </row>
    <row r="2827" spans="1:13">
      <c r="A2827" s="948" t="s">
        <v>2131</v>
      </c>
      <c r="B2827" s="949">
        <v>8435596608446</v>
      </c>
      <c r="C2827" s="950"/>
      <c r="D2827" s="950"/>
      <c r="E2827" s="951" t="s">
        <v>16054</v>
      </c>
      <c r="F2827" s="952" t="s">
        <v>16055</v>
      </c>
      <c r="G2827" s="953" t="s">
        <v>6586</v>
      </c>
      <c r="H2827" s="954">
        <v>0.26507676627488391</v>
      </c>
      <c r="I2827" s="954">
        <f>Tabla1[[#This Row],[PVP (SIN IVA)]]-(Tabla1[[#This Row],[PVP (SIN IVA)]]*0.4)</f>
        <v>0.15904605976493036</v>
      </c>
      <c r="J2827" s="951" t="s">
        <v>6560</v>
      </c>
      <c r="K2827" s="951" t="s">
        <v>16056</v>
      </c>
      <c r="L2827" s="951" t="s">
        <v>16057</v>
      </c>
      <c r="M2827" s="955" t="s">
        <v>6554</v>
      </c>
    </row>
    <row r="2828" spans="1:13">
      <c r="A2828" s="948" t="s">
        <v>2050</v>
      </c>
      <c r="B2828" s="949">
        <v>8435596607104</v>
      </c>
      <c r="C2828" s="950"/>
      <c r="D2828" s="950"/>
      <c r="E2828" s="951" t="s">
        <v>2049</v>
      </c>
      <c r="F2828" s="952" t="s">
        <v>16058</v>
      </c>
      <c r="G2828" s="953" t="s">
        <v>6586</v>
      </c>
      <c r="H2828" s="954">
        <v>1.2163695768457892</v>
      </c>
      <c r="I2828" s="954">
        <f>Tabla1[[#This Row],[PVP (SIN IVA)]]-(Tabla1[[#This Row],[PVP (SIN IVA)]]*0.4)</f>
        <v>0.72982174610747341</v>
      </c>
      <c r="J2828" s="951" t="s">
        <v>6589</v>
      </c>
      <c r="K2828" s="951" t="s">
        <v>16059</v>
      </c>
      <c r="L2828" s="951" t="s">
        <v>16060</v>
      </c>
      <c r="M2828" s="955" t="s">
        <v>6554</v>
      </c>
    </row>
    <row r="2829" spans="1:13">
      <c r="A2829" s="948" t="s">
        <v>2051</v>
      </c>
      <c r="B2829" s="949">
        <v>8435596607098</v>
      </c>
      <c r="C2829" s="950"/>
      <c r="D2829" s="950"/>
      <c r="E2829" s="951" t="s">
        <v>2049</v>
      </c>
      <c r="F2829" s="952" t="s">
        <v>16058</v>
      </c>
      <c r="G2829" s="953" t="s">
        <v>6586</v>
      </c>
      <c r="H2829" s="954">
        <v>1.2163695768457892</v>
      </c>
      <c r="I2829" s="954">
        <f>Tabla1[[#This Row],[PVP (SIN IVA)]]-(Tabla1[[#This Row],[PVP (SIN IVA)]]*0.4)</f>
        <v>0.72982174610747341</v>
      </c>
      <c r="J2829" s="951" t="s">
        <v>6589</v>
      </c>
      <c r="K2829" s="951" t="s">
        <v>16061</v>
      </c>
      <c r="L2829" s="951" t="s">
        <v>16062</v>
      </c>
      <c r="M2829" s="955" t="s">
        <v>6554</v>
      </c>
    </row>
    <row r="2830" spans="1:13">
      <c r="A2830" s="948" t="s">
        <v>2054</v>
      </c>
      <c r="B2830" s="949">
        <v>8435596607081</v>
      </c>
      <c r="C2830" s="950"/>
      <c r="D2830" s="950"/>
      <c r="E2830" s="951" t="s">
        <v>2053</v>
      </c>
      <c r="F2830" s="952" t="s">
        <v>4399</v>
      </c>
      <c r="G2830" s="953" t="s">
        <v>6586</v>
      </c>
      <c r="H2830" s="954">
        <v>1.6983273337092148</v>
      </c>
      <c r="I2830" s="954">
        <f>Tabla1[[#This Row],[PVP (SIN IVA)]]-(Tabla1[[#This Row],[PVP (SIN IVA)]]*0.4)</f>
        <v>1.0189964002255287</v>
      </c>
      <c r="J2830" s="951" t="s">
        <v>6589</v>
      </c>
      <c r="K2830" s="951" t="s">
        <v>16063</v>
      </c>
      <c r="L2830" s="951" t="s">
        <v>16064</v>
      </c>
      <c r="M2830" s="955" t="s">
        <v>6554</v>
      </c>
    </row>
    <row r="2831" spans="1:13">
      <c r="A2831" s="948" t="s">
        <v>2055</v>
      </c>
      <c r="B2831" s="949">
        <v>8435596607074</v>
      </c>
      <c r="C2831" s="950"/>
      <c r="D2831" s="950"/>
      <c r="E2831" s="951" t="s">
        <v>2053</v>
      </c>
      <c r="F2831" s="952" t="s">
        <v>4399</v>
      </c>
      <c r="G2831" s="953" t="s">
        <v>6586</v>
      </c>
      <c r="H2831" s="954">
        <v>0.78031255873126093</v>
      </c>
      <c r="I2831" s="954">
        <f>Tabla1[[#This Row],[PVP (SIN IVA)]]-(Tabla1[[#This Row],[PVP (SIN IVA)]]*0.4)</f>
        <v>0.46818753523875656</v>
      </c>
      <c r="J2831" s="951" t="s">
        <v>6589</v>
      </c>
      <c r="K2831" s="951" t="s">
        <v>16065</v>
      </c>
      <c r="L2831" s="951" t="s">
        <v>16066</v>
      </c>
      <c r="M2831" s="955" t="s">
        <v>6554</v>
      </c>
    </row>
    <row r="2832" spans="1:13">
      <c r="A2832" s="948" t="s">
        <v>3461</v>
      </c>
      <c r="B2832" s="949">
        <v>8435596624095</v>
      </c>
      <c r="C2832" s="950" t="s">
        <v>3461</v>
      </c>
      <c r="D2832" s="950"/>
      <c r="E2832" s="951" t="e">
        <v>#NAME?</v>
      </c>
      <c r="F2832" s="952" t="s">
        <v>16067</v>
      </c>
      <c r="G2832" s="953" t="s">
        <v>6586</v>
      </c>
      <c r="H2832" s="954">
        <v>1.1811000000000003</v>
      </c>
      <c r="I2832" s="954">
        <f>Tabla1[[#This Row],[PVP (SIN IVA)]]-(Tabla1[[#This Row],[PVP (SIN IVA)]]*0.4)</f>
        <v>0.70866000000000007</v>
      </c>
      <c r="J2832" s="951" t="s">
        <v>1938</v>
      </c>
      <c r="K2832" s="951" t="s">
        <v>16068</v>
      </c>
      <c r="L2832" s="951" t="e">
        <v>#NAME?</v>
      </c>
      <c r="M2832" s="955" t="s">
        <v>6554</v>
      </c>
    </row>
    <row r="2833" spans="1:13">
      <c r="A2833" s="948" t="s">
        <v>3960</v>
      </c>
      <c r="B2833" s="949">
        <v>8435596603519</v>
      </c>
      <c r="C2833" s="950"/>
      <c r="D2833" s="950"/>
      <c r="E2833" s="951" t="s">
        <v>2825</v>
      </c>
      <c r="F2833" s="952" t="s">
        <v>16069</v>
      </c>
      <c r="G2833" s="953" t="s">
        <v>6586</v>
      </c>
      <c r="H2833" s="954">
        <v>3.3562367864693461</v>
      </c>
      <c r="I2833" s="954">
        <f>Tabla1[[#This Row],[PVP (SIN IVA)]]-(Tabla1[[#This Row],[PVP (SIN IVA)]]*0.4)</f>
        <v>2.0137420718816075</v>
      </c>
      <c r="J2833" s="951" t="s">
        <v>6702</v>
      </c>
      <c r="K2833" s="951" t="s">
        <v>16070</v>
      </c>
      <c r="L2833" s="951" t="s">
        <v>16071</v>
      </c>
      <c r="M2833" s="955" t="s">
        <v>6554</v>
      </c>
    </row>
    <row r="2834" spans="1:13">
      <c r="A2834" s="948" t="s">
        <v>3954</v>
      </c>
      <c r="B2834" s="949">
        <v>8435596603441</v>
      </c>
      <c r="C2834" s="950"/>
      <c r="D2834" s="950"/>
      <c r="E2834" s="951" t="s">
        <v>2847</v>
      </c>
      <c r="F2834" s="952" t="s">
        <v>3955</v>
      </c>
      <c r="G2834" s="953" t="s">
        <v>6586</v>
      </c>
      <c r="H2834" s="954">
        <v>2.3973119903352451</v>
      </c>
      <c r="I2834" s="954">
        <f>Tabla1[[#This Row],[PVP (SIN IVA)]]-(Tabla1[[#This Row],[PVP (SIN IVA)]]*0.4)</f>
        <v>1.438387194201147</v>
      </c>
      <c r="J2834" s="951" t="s">
        <v>6702</v>
      </c>
      <c r="K2834" s="951" t="s">
        <v>16072</v>
      </c>
      <c r="L2834" s="951" t="s">
        <v>16073</v>
      </c>
      <c r="M2834" s="955" t="s">
        <v>6554</v>
      </c>
    </row>
    <row r="2835" spans="1:13">
      <c r="A2835" s="948" t="s">
        <v>2848</v>
      </c>
      <c r="B2835" s="949">
        <v>8435596607609</v>
      </c>
      <c r="C2835" s="950"/>
      <c r="D2835" s="950"/>
      <c r="E2835" s="951" t="s">
        <v>2847</v>
      </c>
      <c r="F2835" s="952" t="s">
        <v>3955</v>
      </c>
      <c r="G2835" s="953" t="s">
        <v>6586</v>
      </c>
      <c r="H2835" s="954">
        <v>1.1475184687224425</v>
      </c>
      <c r="I2835" s="954">
        <f>Tabla1[[#This Row],[PVP (SIN IVA)]]-(Tabla1[[#This Row],[PVP (SIN IVA)]]*0.4)</f>
        <v>0.68851108123346538</v>
      </c>
      <c r="J2835" s="951" t="s">
        <v>6560</v>
      </c>
      <c r="K2835" s="951" t="s">
        <v>16074</v>
      </c>
      <c r="L2835" s="951" t="s">
        <v>16075</v>
      </c>
      <c r="M2835" s="955" t="s">
        <v>6554</v>
      </c>
    </row>
    <row r="2836" spans="1:13">
      <c r="A2836" s="957" t="s">
        <v>16076</v>
      </c>
      <c r="B2836" s="958" t="s">
        <v>16077</v>
      </c>
      <c r="C2836" s="959"/>
      <c r="D2836" s="959"/>
      <c r="E2836" s="951" t="s">
        <v>2847</v>
      </c>
      <c r="F2836" s="952" t="s">
        <v>3955</v>
      </c>
      <c r="G2836" s="953" t="s">
        <v>6586</v>
      </c>
      <c r="H2836" s="954">
        <v>0.47625000000000001</v>
      </c>
      <c r="I2836" s="954">
        <f>Tabla1[[#This Row],[PVP (SIN IVA)]]-(Tabla1[[#This Row],[PVP (SIN IVA)]]*0.4)</f>
        <v>0.28575</v>
      </c>
      <c r="J2836" s="960" t="s">
        <v>6567</v>
      </c>
      <c r="K2836" s="951" t="str">
        <f>_xlfn.CONCAT(A2836,F2836,J2836,)</f>
        <v>3101201-Q0001Tuerca de la ruedaT1/T2</v>
      </c>
      <c r="L2836" s="951"/>
      <c r="M2836" s="955" t="s">
        <v>6554</v>
      </c>
    </row>
    <row r="2837" spans="1:13">
      <c r="A2837" s="948" t="s">
        <v>4492</v>
      </c>
      <c r="B2837" s="949">
        <v>8435596615109</v>
      </c>
      <c r="C2837" s="950"/>
      <c r="D2837" s="950"/>
      <c r="E2837" s="951" t="s">
        <v>16078</v>
      </c>
      <c r="F2837" s="952" t="s">
        <v>16079</v>
      </c>
      <c r="G2837" s="953" t="s">
        <v>6586</v>
      </c>
      <c r="H2837" s="954">
        <v>0.82172486048399995</v>
      </c>
      <c r="I2837" s="954">
        <f>Tabla1[[#This Row],[PVP (SIN IVA)]]-(Tabla1[[#This Row],[PVP (SIN IVA)]]*0.4)</f>
        <v>0.49303491629039997</v>
      </c>
      <c r="J2837" s="951" t="s">
        <v>1936</v>
      </c>
      <c r="K2837" s="951" t="s">
        <v>16080</v>
      </c>
      <c r="L2837" s="951" t="s">
        <v>16081</v>
      </c>
      <c r="M2837" s="955" t="s">
        <v>6554</v>
      </c>
    </row>
    <row r="2838" spans="1:13">
      <c r="A2838" s="948" t="s">
        <v>16082</v>
      </c>
      <c r="B2838" s="949">
        <v>8435596614706</v>
      </c>
      <c r="C2838" s="950"/>
      <c r="D2838" s="950"/>
      <c r="E2838" s="951" t="s">
        <v>16078</v>
      </c>
      <c r="F2838" s="952" t="s">
        <v>16079</v>
      </c>
      <c r="G2838" s="953" t="s">
        <v>6586</v>
      </c>
      <c r="H2838" s="954">
        <v>0.49530000000000007</v>
      </c>
      <c r="I2838" s="954">
        <f>Tabla1[[#This Row],[PVP (SIN IVA)]]-(Tabla1[[#This Row],[PVP (SIN IVA)]]*0.4)</f>
        <v>0.29718</v>
      </c>
      <c r="J2838" s="951" t="s">
        <v>1936</v>
      </c>
      <c r="K2838" s="951" t="s">
        <v>16083</v>
      </c>
      <c r="L2838" s="951" t="s">
        <v>16084</v>
      </c>
      <c r="M2838" s="955" t="s">
        <v>6554</v>
      </c>
    </row>
    <row r="2839" spans="1:13">
      <c r="A2839" s="948" t="s">
        <v>2039</v>
      </c>
      <c r="B2839" s="949">
        <v>8435596607142</v>
      </c>
      <c r="C2839" s="950"/>
      <c r="D2839" s="950"/>
      <c r="E2839" s="951" t="s">
        <v>2038</v>
      </c>
      <c r="F2839" s="952" t="s">
        <v>4403</v>
      </c>
      <c r="G2839" s="953" t="s">
        <v>6586</v>
      </c>
      <c r="H2839" s="954">
        <v>9.1801477497795408E-2</v>
      </c>
      <c r="I2839" s="954">
        <f>Tabla1[[#This Row],[PVP (SIN IVA)]]-(Tabla1[[#This Row],[PVP (SIN IVA)]]*0.4)</f>
        <v>5.5080886498677241E-2</v>
      </c>
      <c r="J2839" s="951" t="s">
        <v>6589</v>
      </c>
      <c r="K2839" s="951" t="s">
        <v>16085</v>
      </c>
      <c r="L2839" s="951" t="s">
        <v>16086</v>
      </c>
      <c r="M2839" s="955" t="s">
        <v>6554</v>
      </c>
    </row>
    <row r="2840" spans="1:13">
      <c r="A2840" s="948" t="s">
        <v>2057</v>
      </c>
      <c r="B2840" s="949">
        <v>8435596607067</v>
      </c>
      <c r="C2840" s="950"/>
      <c r="D2840" s="950"/>
      <c r="E2840" s="951" t="s">
        <v>2056</v>
      </c>
      <c r="F2840" s="952" t="s">
        <v>16087</v>
      </c>
      <c r="G2840" s="953" t="s">
        <v>6586</v>
      </c>
      <c r="H2840" s="954">
        <v>0.16065258562114193</v>
      </c>
      <c r="I2840" s="954">
        <f>Tabla1[[#This Row],[PVP (SIN IVA)]]-(Tabla1[[#This Row],[PVP (SIN IVA)]]*0.4)</f>
        <v>9.6391551372685152E-2</v>
      </c>
      <c r="J2840" s="951" t="s">
        <v>6589</v>
      </c>
      <c r="K2840" s="951" t="s">
        <v>16088</v>
      </c>
      <c r="L2840" s="951" t="s">
        <v>16089</v>
      </c>
      <c r="M2840" s="955" t="s">
        <v>6554</v>
      </c>
    </row>
    <row r="2841" spans="1:13">
      <c r="A2841" s="948" t="s">
        <v>4717</v>
      </c>
      <c r="B2841" s="949">
        <v>8435596615468</v>
      </c>
      <c r="C2841" s="950"/>
      <c r="D2841" s="950"/>
      <c r="E2841" s="951" t="s">
        <v>16090</v>
      </c>
      <c r="F2841" s="952" t="s">
        <v>16091</v>
      </c>
      <c r="G2841" s="953" t="s">
        <v>6586</v>
      </c>
      <c r="H2841" s="954">
        <v>0.41086243024199998</v>
      </c>
      <c r="I2841" s="954">
        <f>Tabla1[[#This Row],[PVP (SIN IVA)]]-(Tabla1[[#This Row],[PVP (SIN IVA)]]*0.4)</f>
        <v>0.24651745814519999</v>
      </c>
      <c r="J2841" s="951" t="s">
        <v>1936</v>
      </c>
      <c r="K2841" s="951" t="s">
        <v>16092</v>
      </c>
      <c r="L2841" s="951" t="s">
        <v>16093</v>
      </c>
      <c r="M2841" s="955" t="s">
        <v>6554</v>
      </c>
    </row>
    <row r="2842" spans="1:13">
      <c r="A2842" s="948" t="s">
        <v>16094</v>
      </c>
      <c r="B2842" s="949">
        <v>8435596614591</v>
      </c>
      <c r="C2842" s="950"/>
      <c r="D2842" s="950"/>
      <c r="E2842" s="951" t="s">
        <v>16095</v>
      </c>
      <c r="F2842" s="952" t="s">
        <v>16096</v>
      </c>
      <c r="G2842" s="953" t="s">
        <v>6586</v>
      </c>
      <c r="H2842" s="954">
        <v>0.7619999999999999</v>
      </c>
      <c r="I2842" s="954">
        <f>Tabla1[[#This Row],[PVP (SIN IVA)]]-(Tabla1[[#This Row],[PVP (SIN IVA)]]*0.4)</f>
        <v>0.45719999999999994</v>
      </c>
      <c r="J2842" s="951" t="s">
        <v>1936</v>
      </c>
      <c r="K2842" s="951" t="s">
        <v>16097</v>
      </c>
      <c r="L2842" s="951" t="s">
        <v>16098</v>
      </c>
      <c r="M2842" s="955" t="s">
        <v>6554</v>
      </c>
    </row>
    <row r="2843" spans="1:13">
      <c r="A2843" s="948" t="s">
        <v>4676</v>
      </c>
      <c r="B2843" s="949">
        <v>8435596614881</v>
      </c>
      <c r="C2843" s="950"/>
      <c r="D2843" s="950"/>
      <c r="E2843" s="951" t="s">
        <v>16099</v>
      </c>
      <c r="F2843" s="952" t="s">
        <v>16100</v>
      </c>
      <c r="G2843" s="953" t="s">
        <v>6586</v>
      </c>
      <c r="H2843" s="954">
        <v>0.84455055105299992</v>
      </c>
      <c r="I2843" s="954">
        <f>Tabla1[[#This Row],[PVP (SIN IVA)]]-(Tabla1[[#This Row],[PVP (SIN IVA)]]*0.4)</f>
        <v>0.50673033063179995</v>
      </c>
      <c r="J2843" s="951" t="s">
        <v>1936</v>
      </c>
      <c r="K2843" s="951" t="s">
        <v>16101</v>
      </c>
      <c r="L2843" s="951" t="s">
        <v>16102</v>
      </c>
      <c r="M2843" s="955" t="s">
        <v>6554</v>
      </c>
    </row>
    <row r="2844" spans="1:13">
      <c r="A2844" s="948" t="s">
        <v>4592</v>
      </c>
      <c r="B2844" s="949">
        <v>8435596615475</v>
      </c>
      <c r="C2844" s="950"/>
      <c r="D2844" s="950"/>
      <c r="E2844" s="951" t="s">
        <v>16103</v>
      </c>
      <c r="F2844" s="952" t="s">
        <v>16104</v>
      </c>
      <c r="G2844" s="953" t="s">
        <v>6586</v>
      </c>
      <c r="H2844" s="954">
        <v>0.38803673967300001</v>
      </c>
      <c r="I2844" s="954">
        <f>Tabla1[[#This Row],[PVP (SIN IVA)]]-(Tabla1[[#This Row],[PVP (SIN IVA)]]*0.4)</f>
        <v>0.23282204380380001</v>
      </c>
      <c r="J2844" s="951" t="s">
        <v>1936</v>
      </c>
      <c r="K2844" s="951" t="s">
        <v>16105</v>
      </c>
      <c r="L2844" s="951" t="s">
        <v>16106</v>
      </c>
      <c r="M2844" s="955" t="s">
        <v>6554</v>
      </c>
    </row>
    <row r="2845" spans="1:13">
      <c r="A2845" s="948" t="s">
        <v>2660</v>
      </c>
      <c r="B2845" s="949">
        <v>8435596604134</v>
      </c>
      <c r="C2845" s="950"/>
      <c r="D2845" s="950"/>
      <c r="E2845" s="951" t="s">
        <v>2659</v>
      </c>
      <c r="F2845" s="952" t="s">
        <v>16107</v>
      </c>
      <c r="G2845" s="953" t="s">
        <v>6586</v>
      </c>
      <c r="H2845" s="954">
        <v>5.2051437741249886</v>
      </c>
      <c r="I2845" s="954">
        <f>Tabla1[[#This Row],[PVP (SIN IVA)]]-(Tabla1[[#This Row],[PVP (SIN IVA)]]*0.4)</f>
        <v>3.1230862644749933</v>
      </c>
      <c r="J2845" s="951" t="s">
        <v>6589</v>
      </c>
      <c r="K2845" s="951" t="s">
        <v>16108</v>
      </c>
      <c r="L2845" s="951" t="s">
        <v>16109</v>
      </c>
      <c r="M2845" s="955" t="s">
        <v>6554</v>
      </c>
    </row>
    <row r="2846" spans="1:13">
      <c r="A2846" s="948" t="s">
        <v>2663</v>
      </c>
      <c r="B2846" s="949">
        <v>8435596604127</v>
      </c>
      <c r="C2846" s="950"/>
      <c r="D2846" s="950"/>
      <c r="E2846" s="951" t="s">
        <v>2662</v>
      </c>
      <c r="F2846" s="952" t="s">
        <v>16110</v>
      </c>
      <c r="G2846" s="953" t="s">
        <v>6586</v>
      </c>
      <c r="H2846" s="954">
        <v>3.6169782134131223</v>
      </c>
      <c r="I2846" s="954">
        <f>Tabla1[[#This Row],[PVP (SIN IVA)]]-(Tabla1[[#This Row],[PVP (SIN IVA)]]*0.4)</f>
        <v>2.1701869280478734</v>
      </c>
      <c r="J2846" s="951" t="s">
        <v>6589</v>
      </c>
      <c r="K2846" s="951" t="s">
        <v>16111</v>
      </c>
      <c r="L2846" s="951" t="s">
        <v>16112</v>
      </c>
      <c r="M2846" s="955" t="s">
        <v>6554</v>
      </c>
    </row>
    <row r="2847" spans="1:13">
      <c r="A2847" s="961" t="s">
        <v>16113</v>
      </c>
      <c r="B2847" s="949"/>
      <c r="C2847" s="953"/>
      <c r="D2847" s="962"/>
      <c r="E2847" s="951"/>
      <c r="F2847" s="952" t="s">
        <v>16114</v>
      </c>
      <c r="G2847" s="953" t="s">
        <v>6586</v>
      </c>
      <c r="H2847" s="954">
        <v>26.765249999999998</v>
      </c>
      <c r="I2847" s="954">
        <f>Tabla1[[#This Row],[PVP (SIN IVA)]]-(Tabla1[[#This Row],[PVP (SIN IVA)]]*0.4)</f>
        <v>16.059149999999999</v>
      </c>
      <c r="J2847" s="951" t="s">
        <v>6666</v>
      </c>
      <c r="K2847" s="951" t="str">
        <f>CONCATENATE(Precios!$A1864,Precios!$F1864,Precios!$J1864)</f>
        <v>3505102-R10Palanca de freno de mano izquierdaLIGHT2020, LIGHT2021</v>
      </c>
      <c r="L2847" s="951"/>
      <c r="M2847" s="955" t="s">
        <v>6554</v>
      </c>
    </row>
    <row r="2848" spans="1:13">
      <c r="A2848" s="961" t="s">
        <v>16115</v>
      </c>
      <c r="B2848" s="949"/>
      <c r="C2848" s="953"/>
      <c r="D2848" s="962"/>
      <c r="E2848" s="951"/>
      <c r="F2848" s="952" t="s">
        <v>16116</v>
      </c>
      <c r="G2848" s="953" t="s">
        <v>6586</v>
      </c>
      <c r="H2848" s="954">
        <v>0.47625000000000001</v>
      </c>
      <c r="I2848" s="954">
        <f>Tabla1[[#This Row],[PVP (SIN IVA)]]-(Tabla1[[#This Row],[PVP (SIN IVA)]]*0.4)</f>
        <v>0.28575</v>
      </c>
      <c r="J2848" s="951" t="s">
        <v>6666</v>
      </c>
      <c r="K2848" s="951" t="str">
        <f>CONCATENATE(Precios!$A1834,Precios!$F1834,Precios!$J1834)</f>
        <v>SP0106020004Neumático Bridgestone 120/70 14 5SPVS1</v>
      </c>
      <c r="L2848" s="951"/>
      <c r="M2848" s="955" t="s">
        <v>6554</v>
      </c>
    </row>
    <row r="2849" spans="1:13">
      <c r="A2849" s="961" t="s">
        <v>16117</v>
      </c>
      <c r="B2849" s="949"/>
      <c r="C2849" s="953"/>
      <c r="D2849" s="962"/>
      <c r="E2849" s="951"/>
      <c r="F2849" s="952" t="s">
        <v>16118</v>
      </c>
      <c r="G2849" s="953" t="s">
        <v>6586</v>
      </c>
      <c r="H2849" s="954">
        <v>3.5242500000000003</v>
      </c>
      <c r="I2849" s="954">
        <f>Tabla1[[#This Row],[PVP (SIN IVA)]]-(Tabla1[[#This Row],[PVP (SIN IVA)]]*0.4)</f>
        <v>2.1145500000000004</v>
      </c>
      <c r="J2849" s="951" t="s">
        <v>6666</v>
      </c>
      <c r="K2849" s="951" t="str">
        <f>CONCATENATE(Precios!$A1845,Precios!$F1845,Precios!$J1845)</f>
        <v>7722Neumático Mouse Firestonte Multihawk 2 175/65 R14 82TMouse</v>
      </c>
      <c r="L2849" s="951"/>
      <c r="M2849" s="955" t="s">
        <v>6554</v>
      </c>
    </row>
    <row r="2850" spans="1:13">
      <c r="A2850" s="961" t="s">
        <v>16119</v>
      </c>
      <c r="B2850" s="949"/>
      <c r="C2850" s="953"/>
      <c r="D2850" s="962"/>
      <c r="E2850" s="951"/>
      <c r="F2850" s="952" t="s">
        <v>16120</v>
      </c>
      <c r="G2850" s="953" t="s">
        <v>6586</v>
      </c>
      <c r="H2850" s="954">
        <v>7.5882500000000004</v>
      </c>
      <c r="I2850" s="954">
        <f>Tabla1[[#This Row],[PVP (SIN IVA)]]-(Tabla1[[#This Row],[PVP (SIN IVA)]]*0.4)</f>
        <v>4.5529500000000001</v>
      </c>
      <c r="J2850" s="951" t="s">
        <v>6666</v>
      </c>
      <c r="K2850" s="951" t="str">
        <f>CONCATENATE(Precios!$A1842,Precios!$F1842,Precios!$J1842)</f>
        <v>SP0106020005Neumático CST 140/70 R12C 86JLIGHT2020, LIGHT2021</v>
      </c>
      <c r="L2850" s="951"/>
      <c r="M2850" s="955" t="s">
        <v>6554</v>
      </c>
    </row>
    <row r="2851" spans="1:13">
      <c r="A2851" s="961" t="s">
        <v>16121</v>
      </c>
      <c r="B2851" s="949"/>
      <c r="C2851" s="953"/>
      <c r="D2851" s="962"/>
      <c r="E2851" s="951"/>
      <c r="F2851" s="952" t="s">
        <v>16122</v>
      </c>
      <c r="G2851" s="953" t="s">
        <v>6586</v>
      </c>
      <c r="H2851" s="954">
        <v>2.2542499999999999</v>
      </c>
      <c r="I2851" s="954">
        <f>Tabla1[[#This Row],[PVP (SIN IVA)]]-(Tabla1[[#This Row],[PVP (SIN IVA)]]*0.4)</f>
        <v>1.3525499999999999</v>
      </c>
      <c r="J2851" s="951" t="s">
        <v>6666</v>
      </c>
      <c r="K2851" s="951" t="str">
        <f>CONCATENATE(Precios!$A1811,Precios!$F1811,Precios!$J1811)</f>
        <v>5101021Z1-Q0006-DYMontaje del piso medioT2</v>
      </c>
      <c r="L2851" s="951"/>
      <c r="M2851" s="955" t="s">
        <v>6554</v>
      </c>
    </row>
    <row r="2852" spans="1:13">
      <c r="A2852" s="948" t="s">
        <v>3301</v>
      </c>
      <c r="B2852" s="949">
        <v>8435596625153</v>
      </c>
      <c r="C2852" s="950" t="s">
        <v>3301</v>
      </c>
      <c r="D2852" s="950"/>
      <c r="E2852" s="951" t="e">
        <v>#NAME?</v>
      </c>
      <c r="F2852" s="952" t="s">
        <v>16123</v>
      </c>
      <c r="G2852" s="953" t="s">
        <v>6586</v>
      </c>
      <c r="H2852" s="954">
        <v>0.59055000000000013</v>
      </c>
      <c r="I2852" s="954">
        <f>Tabla1[[#This Row],[PVP (SIN IVA)]]-(Tabla1[[#This Row],[PVP (SIN IVA)]]*0.4)</f>
        <v>0.35433000000000003</v>
      </c>
      <c r="J2852" s="951" t="s">
        <v>1938</v>
      </c>
      <c r="K2852" s="951" t="s">
        <v>16124</v>
      </c>
      <c r="L2852" s="951" t="e">
        <v>#NAME?</v>
      </c>
      <c r="M2852" s="955" t="s">
        <v>6554</v>
      </c>
    </row>
    <row r="2853" spans="1:13">
      <c r="A2853" s="948" t="s">
        <v>3584</v>
      </c>
      <c r="B2853" s="949">
        <v>8435596623425</v>
      </c>
      <c r="C2853" s="950" t="s">
        <v>3584</v>
      </c>
      <c r="D2853" s="950"/>
      <c r="E2853" s="951" t="e">
        <v>#NAME?</v>
      </c>
      <c r="F2853" s="952" t="s">
        <v>16125</v>
      </c>
      <c r="G2853" s="953" t="s">
        <v>6586</v>
      </c>
      <c r="H2853" s="954">
        <v>0.59055000000000013</v>
      </c>
      <c r="I2853" s="954">
        <f>Tabla1[[#This Row],[PVP (SIN IVA)]]-(Tabla1[[#This Row],[PVP (SIN IVA)]]*0.4)</f>
        <v>0.35433000000000003</v>
      </c>
      <c r="J2853" s="951" t="s">
        <v>1938</v>
      </c>
      <c r="K2853" s="951" t="s">
        <v>16126</v>
      </c>
      <c r="L2853" s="951" t="e">
        <v>#NAME?</v>
      </c>
      <c r="M2853" s="955" t="s">
        <v>6554</v>
      </c>
    </row>
    <row r="2854" spans="1:13">
      <c r="A2854" s="948" t="s">
        <v>3448</v>
      </c>
      <c r="B2854" s="949">
        <v>8435596624187</v>
      </c>
      <c r="C2854" s="950" t="s">
        <v>3448</v>
      </c>
      <c r="D2854" s="950"/>
      <c r="E2854" s="951" t="e">
        <v>#NAME?</v>
      </c>
      <c r="F2854" s="952" t="s">
        <v>16127</v>
      </c>
      <c r="G2854" s="953" t="s">
        <v>6586</v>
      </c>
      <c r="H2854" s="954">
        <v>0.59055000000000013</v>
      </c>
      <c r="I2854" s="954">
        <f>Tabla1[[#This Row],[PVP (SIN IVA)]]-(Tabla1[[#This Row],[PVP (SIN IVA)]]*0.4)</f>
        <v>0.35433000000000003</v>
      </c>
      <c r="J2854" s="951" t="s">
        <v>1938</v>
      </c>
      <c r="K2854" s="951" t="s">
        <v>16128</v>
      </c>
      <c r="L2854" s="951" t="e">
        <v>#NAME?</v>
      </c>
      <c r="M2854" s="955" t="s">
        <v>6554</v>
      </c>
    </row>
    <row r="2855" spans="1:13">
      <c r="A2855" s="948" t="s">
        <v>3485</v>
      </c>
      <c r="B2855" s="949">
        <v>8435596623975</v>
      </c>
      <c r="C2855" s="950" t="s">
        <v>3485</v>
      </c>
      <c r="D2855" s="950"/>
      <c r="E2855" s="951" t="e">
        <v>#NAME?</v>
      </c>
      <c r="F2855" s="952" t="s">
        <v>16129</v>
      </c>
      <c r="G2855" s="953" t="s">
        <v>6586</v>
      </c>
      <c r="H2855" s="954">
        <v>0.59055000000000013</v>
      </c>
      <c r="I2855" s="954">
        <f>Tabla1[[#This Row],[PVP (SIN IVA)]]-(Tabla1[[#This Row],[PVP (SIN IVA)]]*0.4)</f>
        <v>0.35433000000000003</v>
      </c>
      <c r="J2855" s="951" t="s">
        <v>1938</v>
      </c>
      <c r="K2855" s="951" t="s">
        <v>16130</v>
      </c>
      <c r="L2855" s="951" t="e">
        <v>#NAME?</v>
      </c>
      <c r="M2855" s="955" t="s">
        <v>6554</v>
      </c>
    </row>
    <row r="2856" spans="1:13">
      <c r="A2856" s="948" t="s">
        <v>4496</v>
      </c>
      <c r="B2856" s="949">
        <v>8435596615390</v>
      </c>
      <c r="C2856" s="950"/>
      <c r="D2856" s="950"/>
      <c r="E2856" s="951" t="s">
        <v>16131</v>
      </c>
      <c r="F2856" s="952" t="s">
        <v>16132</v>
      </c>
      <c r="G2856" s="953" t="s">
        <v>6586</v>
      </c>
      <c r="H2856" s="954">
        <v>0.41086243024199998</v>
      </c>
      <c r="I2856" s="954">
        <f>Tabla1[[#This Row],[PVP (SIN IVA)]]-(Tabla1[[#This Row],[PVP (SIN IVA)]]*0.4)</f>
        <v>0.24651745814519999</v>
      </c>
      <c r="J2856" s="951" t="s">
        <v>1936</v>
      </c>
      <c r="K2856" s="951" t="s">
        <v>16133</v>
      </c>
      <c r="L2856" s="951" t="s">
        <v>16134</v>
      </c>
      <c r="M2856" s="955" t="s">
        <v>6554</v>
      </c>
    </row>
    <row r="2857" spans="1:13">
      <c r="A2857" s="948" t="s">
        <v>4498</v>
      </c>
      <c r="B2857" s="949">
        <v>8435596615406</v>
      </c>
      <c r="C2857" s="950"/>
      <c r="D2857" s="950"/>
      <c r="E2857" s="951" t="s">
        <v>16131</v>
      </c>
      <c r="F2857" s="952" t="s">
        <v>16132</v>
      </c>
      <c r="G2857" s="953" t="s">
        <v>6586</v>
      </c>
      <c r="H2857" s="954">
        <v>0.29292969563549998</v>
      </c>
      <c r="I2857" s="954">
        <f>Tabla1[[#This Row],[PVP (SIN IVA)]]-(Tabla1[[#This Row],[PVP (SIN IVA)]]*0.4)</f>
        <v>0.17575781738129997</v>
      </c>
      <c r="J2857" s="951" t="s">
        <v>1936</v>
      </c>
      <c r="K2857" s="951" t="s">
        <v>16135</v>
      </c>
      <c r="L2857" s="951" t="s">
        <v>16136</v>
      </c>
      <c r="M2857" s="955" t="s">
        <v>6554</v>
      </c>
    </row>
    <row r="2858" spans="1:13">
      <c r="A2858" s="948" t="s">
        <v>4433</v>
      </c>
      <c r="B2858" s="949">
        <v>8435596615413</v>
      </c>
      <c r="C2858" s="950"/>
      <c r="D2858" s="950"/>
      <c r="E2858" s="951" t="s">
        <v>16131</v>
      </c>
      <c r="F2858" s="952" t="s">
        <v>16132</v>
      </c>
      <c r="G2858" s="953" t="s">
        <v>6586</v>
      </c>
      <c r="H2858" s="954">
        <v>0.26629972330500007</v>
      </c>
      <c r="I2858" s="954">
        <f>Tabla1[[#This Row],[PVP (SIN IVA)]]-(Tabla1[[#This Row],[PVP (SIN IVA)]]*0.4)</f>
        <v>0.15977983398300005</v>
      </c>
      <c r="J2858" s="951" t="s">
        <v>1936</v>
      </c>
      <c r="K2858" s="951" t="s">
        <v>16137</v>
      </c>
      <c r="L2858" s="951" t="s">
        <v>16138</v>
      </c>
      <c r="M2858" s="955" t="s">
        <v>6554</v>
      </c>
    </row>
    <row r="2859" spans="1:13">
      <c r="A2859" s="948" t="s">
        <v>16139</v>
      </c>
      <c r="B2859" s="949">
        <v>8435596615420</v>
      </c>
      <c r="C2859" s="950"/>
      <c r="D2859" s="950"/>
      <c r="E2859" s="951" t="s">
        <v>16140</v>
      </c>
      <c r="F2859" s="952" t="s">
        <v>16141</v>
      </c>
      <c r="G2859" s="953" t="s">
        <v>6586</v>
      </c>
      <c r="H2859" s="954">
        <v>0.7619999999999999</v>
      </c>
      <c r="I2859" s="954">
        <f>Tabla1[[#This Row],[PVP (SIN IVA)]]-(Tabla1[[#This Row],[PVP (SIN IVA)]]*0.4)</f>
        <v>0.45719999999999994</v>
      </c>
      <c r="J2859" s="951" t="s">
        <v>1936</v>
      </c>
      <c r="K2859" s="951" t="s">
        <v>16142</v>
      </c>
      <c r="L2859" s="951" t="s">
        <v>16143</v>
      </c>
      <c r="M2859" s="955" t="s">
        <v>6554</v>
      </c>
    </row>
    <row r="2860" spans="1:13">
      <c r="A2860" s="948" t="s">
        <v>16144</v>
      </c>
      <c r="B2860" s="949">
        <v>8435596615437</v>
      </c>
      <c r="C2860" s="950"/>
      <c r="D2860" s="950"/>
      <c r="E2860" s="951" t="s">
        <v>16140</v>
      </c>
      <c r="F2860" s="952" t="s">
        <v>16141</v>
      </c>
      <c r="G2860" s="953" t="s">
        <v>6586</v>
      </c>
      <c r="H2860" s="954">
        <v>0.5334000000000001</v>
      </c>
      <c r="I2860" s="954">
        <f>Tabla1[[#This Row],[PVP (SIN IVA)]]-(Tabla1[[#This Row],[PVP (SIN IVA)]]*0.4)</f>
        <v>0.32004000000000005</v>
      </c>
      <c r="J2860" s="951" t="s">
        <v>1936</v>
      </c>
      <c r="K2860" s="951" t="s">
        <v>16145</v>
      </c>
      <c r="L2860" s="951" t="s">
        <v>16146</v>
      </c>
      <c r="M2860" s="955" t="s">
        <v>6554</v>
      </c>
    </row>
    <row r="2861" spans="1:13">
      <c r="A2861" s="961" t="s">
        <v>16147</v>
      </c>
      <c r="B2861" s="949"/>
      <c r="C2861" s="953"/>
      <c r="D2861" s="962"/>
      <c r="E2861" s="951"/>
      <c r="F2861" s="952" t="s">
        <v>16148</v>
      </c>
      <c r="G2861" s="953" t="s">
        <v>6586</v>
      </c>
      <c r="H2861" s="954">
        <v>2.7622499999999999</v>
      </c>
      <c r="I2861" s="954">
        <f>Tabla1[[#This Row],[PVP (SIN IVA)]]-(Tabla1[[#This Row],[PVP (SIN IVA)]]*0.4)</f>
        <v>1.6573499999999999</v>
      </c>
      <c r="J2861" s="951" t="s">
        <v>6666</v>
      </c>
      <c r="K2861" s="951" t="str">
        <f>CONCATENATE(Precios!$A1831,Precios!$F1831,Precios!$J1831)</f>
        <v>3101100-Q0006NeumáticoT1/T2</v>
      </c>
      <c r="L2861" s="951"/>
      <c r="M2861" s="955" t="s">
        <v>6554</v>
      </c>
    </row>
    <row r="2862" spans="1:13">
      <c r="A2862" s="948" t="s">
        <v>16149</v>
      </c>
      <c r="B2862" s="949">
        <v>8435596624798</v>
      </c>
      <c r="C2862" s="950" t="s">
        <v>3351</v>
      </c>
      <c r="D2862" s="950"/>
      <c r="E2862" s="951" t="e">
        <v>#NAME?</v>
      </c>
      <c r="F2862" s="952" t="s">
        <v>16150</v>
      </c>
      <c r="G2862" s="953" t="s">
        <v>6586</v>
      </c>
      <c r="H2862" s="954">
        <v>3.0855656336608722E-2</v>
      </c>
      <c r="I2862" s="954">
        <f>Tabla1[[#This Row],[PVP (SIN IVA)]]-(Tabla1[[#This Row],[PVP (SIN IVA)]]*0.4)</f>
        <v>1.8513393801965233E-2</v>
      </c>
      <c r="J2862" s="951" t="s">
        <v>1938</v>
      </c>
      <c r="K2862" s="951" t="s">
        <v>16151</v>
      </c>
      <c r="L2862" s="951" t="e">
        <v>#NAME?</v>
      </c>
      <c r="M2862" s="955" t="s">
        <v>6554</v>
      </c>
    </row>
    <row r="2863" spans="1:13">
      <c r="A2863" s="948" t="s">
        <v>2042</v>
      </c>
      <c r="B2863" s="949">
        <v>8435596607135</v>
      </c>
      <c r="C2863" s="950"/>
      <c r="D2863" s="950"/>
      <c r="E2863" s="951" t="s">
        <v>2041</v>
      </c>
      <c r="F2863" s="952" t="s">
        <v>4402</v>
      </c>
      <c r="G2863" s="953" t="s">
        <v>6586</v>
      </c>
      <c r="H2863" s="954">
        <v>0.4131066487400793</v>
      </c>
      <c r="I2863" s="954">
        <f>Tabla1[[#This Row],[PVP (SIN IVA)]]-(Tabla1[[#This Row],[PVP (SIN IVA)]]*0.4)</f>
        <v>0.24786398924404757</v>
      </c>
      <c r="J2863" s="951" t="s">
        <v>6589</v>
      </c>
      <c r="K2863" s="951" t="s">
        <v>16152</v>
      </c>
      <c r="L2863" s="951" t="s">
        <v>16153</v>
      </c>
      <c r="M2863" s="955" t="s">
        <v>6554</v>
      </c>
    </row>
    <row r="2864" spans="1:13">
      <c r="A2864" s="948" t="s">
        <v>16154</v>
      </c>
      <c r="B2864" s="949">
        <v>8435596626204</v>
      </c>
      <c r="C2864" s="950"/>
      <c r="D2864" s="950"/>
      <c r="E2864" s="951" t="s">
        <v>16155</v>
      </c>
      <c r="F2864" s="952" t="s">
        <v>5508</v>
      </c>
      <c r="G2864" s="953" t="s">
        <v>6586</v>
      </c>
      <c r="H2864" s="954">
        <v>0.73025000000000007</v>
      </c>
      <c r="I2864" s="954">
        <f>Tabla1[[#This Row],[PVP (SIN IVA)]]-(Tabla1[[#This Row],[PVP (SIN IVA)]]*0.4)</f>
        <v>0.43815000000000004</v>
      </c>
      <c r="J2864" s="951" t="s">
        <v>1936</v>
      </c>
      <c r="K2864" s="951" t="s">
        <v>16156</v>
      </c>
      <c r="L2864" s="951" t="s">
        <v>16157</v>
      </c>
      <c r="M2864" s="955" t="s">
        <v>6554</v>
      </c>
    </row>
    <row r="2865" spans="1:13">
      <c r="A2865" s="948" t="s">
        <v>2826</v>
      </c>
      <c r="B2865" s="949">
        <v>8435596607685</v>
      </c>
      <c r="C2865" s="950"/>
      <c r="D2865" s="950"/>
      <c r="E2865" s="951" t="s">
        <v>16158</v>
      </c>
      <c r="F2865" s="952" t="s">
        <v>16159</v>
      </c>
      <c r="G2865" s="953" t="s">
        <v>6586</v>
      </c>
      <c r="H2865" s="954">
        <v>9.6391551372685171</v>
      </c>
      <c r="I2865" s="954">
        <f>Tabla1[[#This Row],[PVP (SIN IVA)]]-(Tabla1[[#This Row],[PVP (SIN IVA)]]*0.4)</f>
        <v>5.7834930823611099</v>
      </c>
      <c r="J2865" s="951" t="s">
        <v>6560</v>
      </c>
      <c r="K2865" s="951" t="s">
        <v>16160</v>
      </c>
      <c r="L2865" s="951" t="s">
        <v>16161</v>
      </c>
      <c r="M2865" s="955" t="s">
        <v>6554</v>
      </c>
    </row>
    <row r="2866" spans="1:13">
      <c r="A2866" s="948" t="s">
        <v>4699</v>
      </c>
      <c r="B2866" s="949">
        <v>8435596614140</v>
      </c>
      <c r="C2866" s="950"/>
      <c r="D2866" s="950"/>
      <c r="E2866" s="951" t="s">
        <v>16162</v>
      </c>
      <c r="F2866" s="952" t="s">
        <v>16163</v>
      </c>
      <c r="G2866" s="953" t="s">
        <v>6586</v>
      </c>
      <c r="H2866" s="954">
        <v>5.7064226422500006</v>
      </c>
      <c r="I2866" s="954">
        <f>Tabla1[[#This Row],[PVP (SIN IVA)]]-(Tabla1[[#This Row],[PVP (SIN IVA)]]*0.4)</f>
        <v>3.4238535853500003</v>
      </c>
      <c r="J2866" s="951" t="s">
        <v>1936</v>
      </c>
      <c r="K2866" s="951" t="s">
        <v>16164</v>
      </c>
      <c r="L2866" s="951" t="s">
        <v>16165</v>
      </c>
      <c r="M2866" s="955" t="s">
        <v>6554</v>
      </c>
    </row>
    <row r="2867" spans="1:13">
      <c r="A2867" s="948" t="s">
        <v>4607</v>
      </c>
      <c r="B2867" s="949">
        <v>8435596614836</v>
      </c>
      <c r="C2867" s="950"/>
      <c r="D2867" s="950"/>
      <c r="E2867" s="951" t="s">
        <v>16166</v>
      </c>
      <c r="F2867" s="952" t="s">
        <v>16167</v>
      </c>
      <c r="G2867" s="953" t="s">
        <v>6586</v>
      </c>
      <c r="H2867" s="954">
        <v>0.79889916991500032</v>
      </c>
      <c r="I2867" s="954">
        <f>Tabla1[[#This Row],[PVP (SIN IVA)]]-(Tabla1[[#This Row],[PVP (SIN IVA)]]*0.4)</f>
        <v>0.47933950194900016</v>
      </c>
      <c r="J2867" s="951" t="s">
        <v>1936</v>
      </c>
      <c r="K2867" s="951" t="s">
        <v>16168</v>
      </c>
      <c r="L2867" s="951" t="s">
        <v>16169</v>
      </c>
      <c r="M2867" s="955" t="s">
        <v>6554</v>
      </c>
    </row>
    <row r="2868" spans="1:13">
      <c r="A2868" s="948" t="s">
        <v>4668</v>
      </c>
      <c r="B2868" s="949">
        <v>8435596614669</v>
      </c>
      <c r="C2868" s="950"/>
      <c r="D2868" s="950"/>
      <c r="E2868" s="951" t="s">
        <v>16140</v>
      </c>
      <c r="F2868" s="952" t="s">
        <v>16170</v>
      </c>
      <c r="G2868" s="953" t="s">
        <v>6586</v>
      </c>
      <c r="H2868" s="954">
        <v>1.2934557989100002</v>
      </c>
      <c r="I2868" s="954">
        <f>Tabla1[[#This Row],[PVP (SIN IVA)]]-(Tabla1[[#This Row],[PVP (SIN IVA)]]*0.4)</f>
        <v>0.77607347934600013</v>
      </c>
      <c r="J2868" s="951" t="s">
        <v>1936</v>
      </c>
      <c r="K2868" s="951" t="s">
        <v>16171</v>
      </c>
      <c r="L2868" s="951" t="s">
        <v>16172</v>
      </c>
      <c r="M2868" s="955" t="s">
        <v>6554</v>
      </c>
    </row>
    <row r="2869" spans="1:13">
      <c r="A2869" s="948" t="s">
        <v>4667</v>
      </c>
      <c r="B2869" s="949">
        <v>8435596615024</v>
      </c>
      <c r="C2869" s="950"/>
      <c r="D2869" s="950"/>
      <c r="E2869" s="951" t="s">
        <v>16140</v>
      </c>
      <c r="F2869" s="952" t="s">
        <v>16170</v>
      </c>
      <c r="G2869" s="953" t="s">
        <v>6586</v>
      </c>
      <c r="H2869" s="954">
        <v>0.9586790038980002</v>
      </c>
      <c r="I2869" s="954">
        <f>Tabla1[[#This Row],[PVP (SIN IVA)]]-(Tabla1[[#This Row],[PVP (SIN IVA)]]*0.4)</f>
        <v>0.57520740233880008</v>
      </c>
      <c r="J2869" s="951" t="s">
        <v>1936</v>
      </c>
      <c r="K2869" s="951" t="s">
        <v>16173</v>
      </c>
      <c r="L2869" s="951" t="s">
        <v>16174</v>
      </c>
      <c r="M2869" s="955" t="s">
        <v>6554</v>
      </c>
    </row>
    <row r="2870" spans="1:13">
      <c r="A2870" s="948" t="s">
        <v>4693</v>
      </c>
      <c r="B2870" s="949">
        <v>8435596615031</v>
      </c>
      <c r="C2870" s="950"/>
      <c r="D2870" s="950"/>
      <c r="E2870" s="951" t="s">
        <v>16175</v>
      </c>
      <c r="F2870" s="952" t="s">
        <v>16170</v>
      </c>
      <c r="G2870" s="953" t="s">
        <v>6586</v>
      </c>
      <c r="H2870" s="954">
        <v>0.50216519251799996</v>
      </c>
      <c r="I2870" s="954">
        <f>Tabla1[[#This Row],[PVP (SIN IVA)]]-(Tabla1[[#This Row],[PVP (SIN IVA)]]*0.4)</f>
        <v>0.30129911551079996</v>
      </c>
      <c r="J2870" s="951" t="s">
        <v>1936</v>
      </c>
      <c r="K2870" s="951" t="s">
        <v>16176</v>
      </c>
      <c r="L2870" s="951" t="s">
        <v>16177</v>
      </c>
      <c r="M2870" s="955" t="s">
        <v>6554</v>
      </c>
    </row>
    <row r="2871" spans="1:13">
      <c r="A2871" s="948" t="s">
        <v>4653</v>
      </c>
      <c r="B2871" s="949">
        <v>8435596615048</v>
      </c>
      <c r="C2871" s="950"/>
      <c r="D2871" s="950"/>
      <c r="E2871" s="951" t="s">
        <v>16175</v>
      </c>
      <c r="F2871" s="952" t="s">
        <v>16170</v>
      </c>
      <c r="G2871" s="953" t="s">
        <v>6586</v>
      </c>
      <c r="H2871" s="954">
        <v>0.45651381137999997</v>
      </c>
      <c r="I2871" s="954">
        <f>Tabla1[[#This Row],[PVP (SIN IVA)]]-(Tabla1[[#This Row],[PVP (SIN IVA)]]*0.4)</f>
        <v>0.27390828682799995</v>
      </c>
      <c r="J2871" s="951" t="s">
        <v>1936</v>
      </c>
      <c r="K2871" s="951" t="s">
        <v>16178</v>
      </c>
      <c r="L2871" s="951" t="s">
        <v>16179</v>
      </c>
      <c r="M2871" s="955" t="s">
        <v>6554</v>
      </c>
    </row>
    <row r="2872" spans="1:13">
      <c r="A2872" s="948" t="s">
        <v>16180</v>
      </c>
      <c r="B2872" s="949">
        <v>8435596614461</v>
      </c>
      <c r="C2872" s="950"/>
      <c r="D2872" s="950"/>
      <c r="E2872" s="951" t="s">
        <v>16181</v>
      </c>
      <c r="F2872" s="952" t="s">
        <v>16182</v>
      </c>
      <c r="G2872" s="953" t="s">
        <v>6586</v>
      </c>
      <c r="H2872" s="954">
        <v>1.143</v>
      </c>
      <c r="I2872" s="954">
        <f>Tabla1[[#This Row],[PVP (SIN IVA)]]-(Tabla1[[#This Row],[PVP (SIN IVA)]]*0.4)</f>
        <v>0.68579999999999997</v>
      </c>
      <c r="J2872" s="951" t="s">
        <v>1936</v>
      </c>
      <c r="K2872" s="951" t="s">
        <v>16183</v>
      </c>
      <c r="L2872" s="951" t="s">
        <v>16184</v>
      </c>
      <c r="M2872" s="955" t="s">
        <v>6554</v>
      </c>
    </row>
    <row r="2873" spans="1:13">
      <c r="A2873" s="961" t="s">
        <v>16185</v>
      </c>
      <c r="B2873" s="949"/>
      <c r="C2873" s="953"/>
      <c r="D2873" s="962"/>
      <c r="E2873" s="951"/>
      <c r="F2873" s="952" t="s">
        <v>16186</v>
      </c>
      <c r="G2873" s="953" t="s">
        <v>5712</v>
      </c>
      <c r="H2873" s="954">
        <v>27.844750000000001</v>
      </c>
      <c r="I2873" s="954">
        <f>Tabla1[[#This Row],[PVP (SIN IVA)]]-(Tabla1[[#This Row],[PVP (SIN IVA)]]*0.4)</f>
        <v>16.706849999999999</v>
      </c>
      <c r="J2873" s="951" t="s">
        <v>6666</v>
      </c>
      <c r="K2873" s="951" t="str">
        <f>CONCATENATE(Precios!$A1924,Precios!$F1924,Precios!$J1924)</f>
        <v>83606-TBG-A000-PPanel lateral izquierdo (Pintura)VS1</v>
      </c>
      <c r="L2873" s="951"/>
      <c r="M2873" s="955" t="s">
        <v>6554</v>
      </c>
    </row>
    <row r="2874" spans="1:13">
      <c r="A2874" s="957" t="s">
        <v>16187</v>
      </c>
      <c r="B2874" s="958" t="s">
        <v>16188</v>
      </c>
      <c r="C2874" s="959"/>
      <c r="D2874" s="959"/>
      <c r="E2874" s="951" t="s">
        <v>16189</v>
      </c>
      <c r="F2874" s="952" t="s">
        <v>16190</v>
      </c>
      <c r="G2874" s="953" t="s">
        <v>5712</v>
      </c>
      <c r="H2874" s="954">
        <v>9.5250000000000004</v>
      </c>
      <c r="I2874" s="954">
        <f>Tabla1[[#This Row],[PVP (SIN IVA)]]-(Tabla1[[#This Row],[PVP (SIN IVA)]]*0.4)</f>
        <v>5.7149999999999999</v>
      </c>
      <c r="J2874" s="960" t="s">
        <v>6567</v>
      </c>
      <c r="K2874" s="951" t="str">
        <f>_xlfn.CONCAT(A2874,F2874,J2874,)</f>
        <v>5526101-Q0001Un mango de pilarT1/T2</v>
      </c>
      <c r="L2874" s="951"/>
      <c r="M2874" s="955" t="s">
        <v>6554</v>
      </c>
    </row>
    <row r="2875" spans="1:13">
      <c r="A2875" s="957" t="s">
        <v>16191</v>
      </c>
      <c r="B2875" s="958" t="s">
        <v>16192</v>
      </c>
      <c r="C2875" s="959"/>
      <c r="D2875" s="959"/>
      <c r="E2875" s="951" t="s">
        <v>16193</v>
      </c>
      <c r="F2875" s="952" t="s">
        <v>16194</v>
      </c>
      <c r="G2875" s="953" t="s">
        <v>6645</v>
      </c>
      <c r="H2875" s="954">
        <v>38.608000000000004</v>
      </c>
      <c r="I2875" s="954">
        <f>Tabla1[[#This Row],[PVP (SIN IVA)]]-(Tabla1[[#This Row],[PVP (SIN IVA)]]*0.4)</f>
        <v>23.1648</v>
      </c>
      <c r="J2875" s="960" t="s">
        <v>6567</v>
      </c>
      <c r="K2875" s="951" t="str">
        <f>_xlfn.CONCAT(A2875,F2875,J2875,)</f>
        <v>3751010H4-Q0001Unidad de control de luz antiniebla traseraT1/T2</v>
      </c>
      <c r="L2875" s="951"/>
      <c r="M2875" s="955" t="s">
        <v>6554</v>
      </c>
    </row>
    <row r="2876" spans="1:13">
      <c r="A2876" s="957" t="s">
        <v>16195</v>
      </c>
      <c r="B2876" s="958" t="s">
        <v>16196</v>
      </c>
      <c r="C2876" s="959"/>
      <c r="D2876" s="959"/>
      <c r="E2876" s="951" t="s">
        <v>16197</v>
      </c>
      <c r="F2876" s="952" t="s">
        <v>16198</v>
      </c>
      <c r="G2876" s="953" t="s">
        <v>6645</v>
      </c>
      <c r="H2876" s="954">
        <v>240.37290000000002</v>
      </c>
      <c r="I2876" s="954">
        <f>Tabla1[[#This Row],[PVP (SIN IVA)]]-(Tabla1[[#This Row],[PVP (SIN IVA)]]*0.4)</f>
        <v>144.22374000000002</v>
      </c>
      <c r="J2876" s="960" t="s">
        <v>6567</v>
      </c>
      <c r="K2876" s="951" t="str">
        <f>_xlfn.CONCAT(A2876,F2876,J2876,)</f>
        <v>2108010A2-Q0001Unidad de control del vehículoT1/T2</v>
      </c>
      <c r="L2876" s="951"/>
      <c r="M2876" s="955" t="s">
        <v>6554</v>
      </c>
    </row>
    <row r="2877" spans="1:13">
      <c r="A2877" s="948" t="s">
        <v>4645</v>
      </c>
      <c r="B2877" s="949">
        <v>8435596610241</v>
      </c>
      <c r="C2877" s="950"/>
      <c r="D2877" s="950"/>
      <c r="E2877" s="951" t="s">
        <v>16199</v>
      </c>
      <c r="F2877" s="952" t="s">
        <v>5516</v>
      </c>
      <c r="G2877" s="953" t="s">
        <v>6645</v>
      </c>
      <c r="H2877" s="954">
        <v>177.88821516773999</v>
      </c>
      <c r="I2877" s="954">
        <f>Tabla1[[#This Row],[PVP (SIN IVA)]]-(Tabla1[[#This Row],[PVP (SIN IVA)]]*0.4)</f>
        <v>106.73292910064399</v>
      </c>
      <c r="J2877" s="951" t="s">
        <v>1936</v>
      </c>
      <c r="K2877" s="951" t="s">
        <v>16200</v>
      </c>
      <c r="L2877" s="951" t="s">
        <v>16201</v>
      </c>
      <c r="M2877" s="955" t="s">
        <v>6554</v>
      </c>
    </row>
    <row r="2878" spans="1:13">
      <c r="A2878" s="961" t="s">
        <v>16202</v>
      </c>
      <c r="B2878" s="964" t="s">
        <v>16203</v>
      </c>
      <c r="C2878" s="959"/>
      <c r="D2878" s="959"/>
      <c r="E2878" s="951" t="s">
        <v>16204</v>
      </c>
      <c r="F2878" s="952" t="s">
        <v>16205</v>
      </c>
      <c r="G2878" s="953" t="s">
        <v>6648</v>
      </c>
      <c r="H2878" s="954">
        <v>0</v>
      </c>
      <c r="I2878" s="954">
        <f>Tabla1[[#This Row],[PVP (SIN IVA)]]-(Tabla1[[#This Row],[PVP (SIN IVA)]]*0.4)</f>
        <v>0</v>
      </c>
      <c r="J2878" s="951" t="s">
        <v>11288</v>
      </c>
      <c r="K2878" s="951" t="str">
        <f>_xlfn.CONCAT(A2878,F2878,J2878,)</f>
        <v>UTRA0103.7Útil Campaña Mod. Sist. Incl + ParkingLight CR</v>
      </c>
      <c r="L2878" s="951"/>
      <c r="M2878" s="955" t="s">
        <v>6648</v>
      </c>
    </row>
    <row r="2879" spans="1:13">
      <c r="A2879" s="948" t="s">
        <v>16206</v>
      </c>
      <c r="B2879" s="949">
        <v>8435596625351</v>
      </c>
      <c r="C2879" s="950" t="s">
        <v>3260</v>
      </c>
      <c r="D2879" s="950"/>
      <c r="E2879" s="951" t="e">
        <v>#NAME?</v>
      </c>
      <c r="F2879" s="952" t="s">
        <v>16207</v>
      </c>
      <c r="G2879" s="953" t="s">
        <v>5713</v>
      </c>
      <c r="H2879" s="954">
        <v>2.3642080605000002</v>
      </c>
      <c r="I2879" s="954">
        <f>Tabla1[[#This Row],[PVP (SIN IVA)]]-(Tabla1[[#This Row],[PVP (SIN IVA)]]*0.4)</f>
        <v>1.4185248363</v>
      </c>
      <c r="J2879" s="951" t="s">
        <v>1938</v>
      </c>
      <c r="K2879" s="951" t="s">
        <v>16208</v>
      </c>
      <c r="L2879" s="951" t="e">
        <v>#NAME?</v>
      </c>
      <c r="M2879" s="955" t="s">
        <v>6554</v>
      </c>
    </row>
    <row r="2880" spans="1:13">
      <c r="A2880" s="948" t="s">
        <v>16209</v>
      </c>
      <c r="B2880" s="949">
        <v>8435596623654</v>
      </c>
      <c r="C2880" s="950" t="s">
        <v>3541</v>
      </c>
      <c r="D2880" s="950"/>
      <c r="E2880" s="951" t="e">
        <v>#NAME?</v>
      </c>
      <c r="F2880" s="952" t="s">
        <v>16207</v>
      </c>
      <c r="G2880" s="953" t="s">
        <v>5713</v>
      </c>
      <c r="H2880" s="954">
        <v>2.8892499999999997</v>
      </c>
      <c r="I2880" s="954">
        <f>Tabla1[[#This Row],[PVP (SIN IVA)]]-(Tabla1[[#This Row],[PVP (SIN IVA)]]*0.4)</f>
        <v>1.7335499999999997</v>
      </c>
      <c r="J2880" s="951" t="s">
        <v>1938</v>
      </c>
      <c r="K2880" s="951" t="s">
        <v>16210</v>
      </c>
      <c r="L2880" s="951" t="e">
        <v>#NAME?</v>
      </c>
      <c r="M2880" s="955" t="s">
        <v>6554</v>
      </c>
    </row>
    <row r="2881" spans="1:13">
      <c r="A2881" s="948" t="s">
        <v>4700</v>
      </c>
      <c r="B2881" s="949">
        <v>8435596614515</v>
      </c>
      <c r="C2881" s="950"/>
      <c r="D2881" s="950"/>
      <c r="E2881" s="951" t="s">
        <v>16211</v>
      </c>
      <c r="F2881" s="952" t="s">
        <v>16207</v>
      </c>
      <c r="G2881" s="953" t="s">
        <v>5713</v>
      </c>
      <c r="H2881" s="954">
        <v>1.7119267926749999</v>
      </c>
      <c r="I2881" s="954">
        <f>Tabla1[[#This Row],[PVP (SIN IVA)]]-(Tabla1[[#This Row],[PVP (SIN IVA)]]*0.4)</f>
        <v>1.0271560756049998</v>
      </c>
      <c r="J2881" s="951" t="s">
        <v>1936</v>
      </c>
      <c r="K2881" s="951" t="s">
        <v>16212</v>
      </c>
      <c r="L2881" s="951" t="s">
        <v>16213</v>
      </c>
      <c r="M2881" s="955" t="s">
        <v>6554</v>
      </c>
    </row>
    <row r="2882" spans="1:13">
      <c r="A2882" s="957" t="s">
        <v>16214</v>
      </c>
      <c r="B2882" s="958" t="s">
        <v>16215</v>
      </c>
      <c r="C2882" s="959"/>
      <c r="D2882" s="959"/>
      <c r="E2882" s="951" t="s">
        <v>16211</v>
      </c>
      <c r="F2882" s="952" t="s">
        <v>16207</v>
      </c>
      <c r="G2882" s="953" t="s">
        <v>5713</v>
      </c>
      <c r="H2882" s="954">
        <v>0.53975000000000006</v>
      </c>
      <c r="I2882" s="954">
        <f>Tabla1[[#This Row],[PVP (SIN IVA)]]-(Tabla1[[#This Row],[PVP (SIN IVA)]]*0.4)</f>
        <v>0.32385000000000003</v>
      </c>
      <c r="J2882" s="960" t="s">
        <v>6567</v>
      </c>
      <c r="K2882" s="951" t="str">
        <f>_xlfn.CONCAT(A2882,F2882,J2882,)</f>
        <v>3101202-Q0001VálvulaT1/T2</v>
      </c>
      <c r="L2882" s="951"/>
      <c r="M2882" s="955" t="s">
        <v>6554</v>
      </c>
    </row>
    <row r="2883" spans="1:13">
      <c r="A2883" s="961">
        <v>10196</v>
      </c>
      <c r="B2883" s="949"/>
      <c r="C2883" s="962"/>
      <c r="D2883" s="962"/>
      <c r="E2883" s="951"/>
      <c r="F2883" s="952" t="s">
        <v>16216</v>
      </c>
      <c r="G2883" s="953" t="s">
        <v>5713</v>
      </c>
      <c r="H2883" s="954">
        <v>38.893750000000004</v>
      </c>
      <c r="I2883" s="954">
        <f>Tabla1[[#This Row],[PVP (SIN IVA)]]-(Tabla1[[#This Row],[PVP (SIN IVA)]]*0.4)</f>
        <v>23.33625</v>
      </c>
      <c r="J2883" s="951" t="s">
        <v>6666</v>
      </c>
      <c r="K2883" s="951" t="str">
        <f>CONCATENATE(Precios!$A2082,Precios!$F2082,Precios!$J2082)</f>
        <v>1001030202060010PersianasMouse</v>
      </c>
      <c r="L2883" s="951"/>
      <c r="M2883" s="955" t="s">
        <v>6554</v>
      </c>
    </row>
    <row r="2884" spans="1:13">
      <c r="A2884" s="948" t="s">
        <v>3041</v>
      </c>
      <c r="B2884" s="949">
        <v>8435596603908</v>
      </c>
      <c r="C2884" s="950"/>
      <c r="D2884" s="950"/>
      <c r="E2884" s="951" t="s">
        <v>4009</v>
      </c>
      <c r="F2884" s="952" t="s">
        <v>4010</v>
      </c>
      <c r="G2884" s="953" t="s">
        <v>5713</v>
      </c>
      <c r="H2884" s="954">
        <v>3.3737042980439687</v>
      </c>
      <c r="I2884" s="954">
        <f>Tabla1[[#This Row],[PVP (SIN IVA)]]-(Tabla1[[#This Row],[PVP (SIN IVA)]]*0.4)</f>
        <v>2.024222578826381</v>
      </c>
      <c r="J2884" s="951" t="s">
        <v>6702</v>
      </c>
      <c r="K2884" s="951" t="s">
        <v>16217</v>
      </c>
      <c r="L2884" s="951" t="s">
        <v>16218</v>
      </c>
      <c r="M2884" s="955" t="s">
        <v>6554</v>
      </c>
    </row>
    <row r="2885" spans="1:13">
      <c r="A2885" s="948" t="s">
        <v>2695</v>
      </c>
      <c r="B2885" s="949">
        <v>8435596603977</v>
      </c>
      <c r="C2885" s="950"/>
      <c r="D2885" s="950"/>
      <c r="E2885" s="951" t="s">
        <v>2694</v>
      </c>
      <c r="F2885" s="952" t="s">
        <v>4018</v>
      </c>
      <c r="G2885" s="953" t="s">
        <v>5713</v>
      </c>
      <c r="H2885" s="954">
        <v>2.8917465411805523</v>
      </c>
      <c r="I2885" s="954">
        <f>Tabla1[[#This Row],[PVP (SIN IVA)]]-(Tabla1[[#This Row],[PVP (SIN IVA)]]*0.4)</f>
        <v>1.7350479247083312</v>
      </c>
      <c r="J2885" s="951" t="s">
        <v>6589</v>
      </c>
      <c r="K2885" s="951" t="s">
        <v>16219</v>
      </c>
      <c r="L2885" s="951" t="s">
        <v>16220</v>
      </c>
      <c r="M2885" s="955" t="s">
        <v>6554</v>
      </c>
    </row>
    <row r="2886" spans="1:13">
      <c r="A2886" s="961" t="s">
        <v>16221</v>
      </c>
      <c r="B2886" s="949"/>
      <c r="C2886" s="953"/>
      <c r="D2886" s="962"/>
      <c r="E2886" s="951"/>
      <c r="F2886" s="952" t="s">
        <v>16222</v>
      </c>
      <c r="G2886" s="953" t="s">
        <v>5713</v>
      </c>
      <c r="H2886" s="954">
        <v>3.2702499999999999</v>
      </c>
      <c r="I2886" s="954">
        <f>Tabla1[[#This Row],[PVP (SIN IVA)]]-(Tabla1[[#This Row],[PVP (SIN IVA)]]*0.4)</f>
        <v>1.9621499999999998</v>
      </c>
      <c r="J2886" s="951" t="s">
        <v>6666</v>
      </c>
      <c r="K2886" s="951" t="str">
        <f>CONCATENATE(Precios!$A1844,Precios!$F1844,Precios!$J1844)</f>
        <v>18099Neumático Elephant Vanhawk 2 195/70 R15C 104R102RElephant</v>
      </c>
      <c r="L2886" s="951"/>
      <c r="M2886" s="955" t="s">
        <v>6554</v>
      </c>
    </row>
    <row r="2887" spans="1:13">
      <c r="A2887" s="948" t="s">
        <v>16223</v>
      </c>
      <c r="B2887" s="949">
        <v>8435596609375</v>
      </c>
      <c r="C2887" s="950"/>
      <c r="D2887" s="950"/>
      <c r="E2887" s="951" t="s">
        <v>16224</v>
      </c>
      <c r="F2887" s="952" t="s">
        <v>16225</v>
      </c>
      <c r="G2887" s="953" t="s">
        <v>5713</v>
      </c>
      <c r="H2887" s="954">
        <v>406.37460000000004</v>
      </c>
      <c r="I2887" s="954">
        <f>Tabla1[[#This Row],[PVP (SIN IVA)]]-(Tabla1[[#This Row],[PVP (SIN IVA)]]*0.4)</f>
        <v>243.82476000000003</v>
      </c>
      <c r="J2887" s="951" t="s">
        <v>1936</v>
      </c>
      <c r="K2887" s="951" t="s">
        <v>16226</v>
      </c>
      <c r="L2887" s="951" t="s">
        <v>16227</v>
      </c>
      <c r="M2887" s="955" t="s">
        <v>6554</v>
      </c>
    </row>
    <row r="2888" spans="1:13">
      <c r="A2888" s="948" t="s">
        <v>4725</v>
      </c>
      <c r="B2888" s="949">
        <v>8435596609368</v>
      </c>
      <c r="C2888" s="950"/>
      <c r="D2888" s="950"/>
      <c r="E2888" s="951" t="s">
        <v>16228</v>
      </c>
      <c r="F2888" s="952" t="s">
        <v>16229</v>
      </c>
      <c r="G2888" s="953" t="s">
        <v>5713</v>
      </c>
      <c r="H2888" s="954">
        <v>303.30016771734904</v>
      </c>
      <c r="I2888" s="954">
        <f>Tabla1[[#This Row],[PVP (SIN IVA)]]-(Tabla1[[#This Row],[PVP (SIN IVA)]]*0.4)</f>
        <v>181.98010063040942</v>
      </c>
      <c r="J2888" s="951" t="s">
        <v>1936</v>
      </c>
      <c r="K2888" s="951" t="s">
        <v>16230</v>
      </c>
      <c r="L2888" s="951" t="s">
        <v>16231</v>
      </c>
      <c r="M2888" s="955" t="s">
        <v>6554</v>
      </c>
    </row>
    <row r="2889" spans="1:13">
      <c r="A2889" s="948" t="s">
        <v>4639</v>
      </c>
      <c r="B2889" s="949">
        <v>8435596625702</v>
      </c>
      <c r="C2889" s="950"/>
      <c r="D2889" s="950"/>
      <c r="E2889" s="951" t="s">
        <v>16232</v>
      </c>
      <c r="F2889" s="952" t="s">
        <v>5526</v>
      </c>
      <c r="G2889" s="953" t="s">
        <v>5713</v>
      </c>
      <c r="H2889" s="954">
        <v>0</v>
      </c>
      <c r="I2889" s="954">
        <f>Tabla1[[#This Row],[PVP (SIN IVA)]]-(Tabla1[[#This Row],[PVP (SIN IVA)]]*0.4)</f>
        <v>0</v>
      </c>
      <c r="J2889" s="951" t="s">
        <v>1936</v>
      </c>
      <c r="K2889" s="951" t="s">
        <v>16233</v>
      </c>
      <c r="L2889" s="951" t="s">
        <v>16234</v>
      </c>
      <c r="M2889" s="955" t="s">
        <v>6554</v>
      </c>
    </row>
    <row r="2890" spans="1:13">
      <c r="A2890" s="957" t="s">
        <v>16235</v>
      </c>
      <c r="B2890" s="958" t="s">
        <v>16236</v>
      </c>
      <c r="C2890" s="959"/>
      <c r="D2890" s="959"/>
      <c r="E2890" s="951" t="s">
        <v>16237</v>
      </c>
      <c r="F2890" s="952" t="s">
        <v>16238</v>
      </c>
      <c r="G2890" s="953" t="s">
        <v>5713</v>
      </c>
      <c r="H2890" s="954">
        <v>44.291249999999998</v>
      </c>
      <c r="I2890" s="954">
        <f>Tabla1[[#This Row],[PVP (SIN IVA)]]-(Tabla1[[#This Row],[PVP (SIN IVA)]]*0.4)</f>
        <v>26.574749999999998</v>
      </c>
      <c r="J2890" s="960" t="s">
        <v>6567</v>
      </c>
      <c r="K2890" s="951" t="str">
        <f>_xlfn.CONCAT(A2890,F2890,J2890,)</f>
        <v>2909020-Q0001Varilla de empuje derecha con conjunto de base de montajeT1/T2</v>
      </c>
      <c r="L2890" s="951"/>
      <c r="M2890" s="955" t="s">
        <v>6554</v>
      </c>
    </row>
    <row r="2891" spans="1:13">
      <c r="A2891" s="957" t="s">
        <v>16239</v>
      </c>
      <c r="B2891" s="958" t="s">
        <v>16240</v>
      </c>
      <c r="C2891" s="959"/>
      <c r="D2891" s="959"/>
      <c r="E2891" s="951" t="s">
        <v>16241</v>
      </c>
      <c r="F2891" s="952" t="s">
        <v>16242</v>
      </c>
      <c r="G2891" s="953" t="s">
        <v>5713</v>
      </c>
      <c r="H2891" s="954">
        <v>44.291249999999998</v>
      </c>
      <c r="I2891" s="954">
        <f>Tabla1[[#This Row],[PVP (SIN IVA)]]-(Tabla1[[#This Row],[PVP (SIN IVA)]]*0.4)</f>
        <v>26.574749999999998</v>
      </c>
      <c r="J2891" s="960" t="s">
        <v>6567</v>
      </c>
      <c r="K2891" s="951" t="str">
        <f>_xlfn.CONCAT(A2891,F2891,J2891,)</f>
        <v>2909010-Q0001Varilla de empuje izquierda con conjunto de base de montajeT1/T2</v>
      </c>
      <c r="L2891" s="951"/>
      <c r="M2891" s="955" t="s">
        <v>6554</v>
      </c>
    </row>
    <row r="2892" spans="1:13">
      <c r="A2892" s="957" t="s">
        <v>16243</v>
      </c>
      <c r="B2892" s="958" t="s">
        <v>16244</v>
      </c>
      <c r="C2892" s="959"/>
      <c r="D2892" s="959"/>
      <c r="E2892" s="951" t="s">
        <v>16245</v>
      </c>
      <c r="F2892" s="952" t="s">
        <v>16246</v>
      </c>
      <c r="G2892" s="953" t="s">
        <v>5713</v>
      </c>
      <c r="H2892" s="954">
        <v>5.8420000000000005</v>
      </c>
      <c r="I2892" s="954">
        <f>Tabla1[[#This Row],[PVP (SIN IVA)]]-(Tabla1[[#This Row],[PVP (SIN IVA)]]*0.4)</f>
        <v>3.5052000000000003</v>
      </c>
      <c r="J2892" s="960" t="s">
        <v>6567</v>
      </c>
      <c r="K2892" s="951" t="str">
        <f>_xlfn.CONCAT(A2892,F2892,J2892,)</f>
        <v>6305126-Q0001Varilla de límite inferior del portón trasero derechoT1/T2</v>
      </c>
      <c r="L2892" s="951"/>
      <c r="M2892" s="955" t="s">
        <v>6554</v>
      </c>
    </row>
    <row r="2893" spans="1:13">
      <c r="A2893" s="948" t="s">
        <v>2860</v>
      </c>
      <c r="B2893" s="949">
        <v>8435596603397</v>
      </c>
      <c r="C2893" s="950"/>
      <c r="D2893" s="950"/>
      <c r="E2893" s="951" t="s">
        <v>2859</v>
      </c>
      <c r="F2893" s="952" t="s">
        <v>16247</v>
      </c>
      <c r="G2893" s="953" t="s">
        <v>5713</v>
      </c>
      <c r="H2893" s="954">
        <v>4.1448367090254585</v>
      </c>
      <c r="I2893" s="954">
        <f>Tabla1[[#This Row],[PVP (SIN IVA)]]-(Tabla1[[#This Row],[PVP (SIN IVA)]]*0.4)</f>
        <v>2.4869020254152749</v>
      </c>
      <c r="J2893" s="951" t="s">
        <v>6589</v>
      </c>
      <c r="K2893" s="951" t="s">
        <v>16248</v>
      </c>
      <c r="L2893" s="951" t="s">
        <v>16249</v>
      </c>
      <c r="M2893" s="955" t="s">
        <v>6554</v>
      </c>
    </row>
    <row r="2894" spans="1:13">
      <c r="A2894" s="957" t="s">
        <v>16250</v>
      </c>
      <c r="B2894" s="958" t="s">
        <v>16251</v>
      </c>
      <c r="C2894" s="959"/>
      <c r="D2894" s="959"/>
      <c r="E2894" s="951" t="s">
        <v>16252</v>
      </c>
      <c r="F2894" s="952" t="s">
        <v>16253</v>
      </c>
      <c r="G2894" s="953" t="s">
        <v>5713</v>
      </c>
      <c r="H2894" s="954">
        <v>0.50800000000000001</v>
      </c>
      <c r="I2894" s="954">
        <f>Tabla1[[#This Row],[PVP (SIN IVA)]]-(Tabla1[[#This Row],[PVP (SIN IVA)]]*0.4)</f>
        <v>0.30479999999999996</v>
      </c>
      <c r="J2894" s="951" t="s">
        <v>6567</v>
      </c>
      <c r="K2894" s="951" t="str">
        <f>_xlfn.CONCAT(A2894,F2894,J2894,)</f>
        <v>6105111-Q0001varilla del cilindro de cerraduraT1/T2</v>
      </c>
      <c r="L2894" s="951"/>
      <c r="M2894" s="955" t="s">
        <v>6554</v>
      </c>
    </row>
    <row r="2895" spans="1:13">
      <c r="A2895" s="948" t="s">
        <v>2410</v>
      </c>
      <c r="B2895" s="949">
        <v>8435596605285</v>
      </c>
      <c r="C2895" s="950"/>
      <c r="D2895" s="950"/>
      <c r="E2895" s="951" t="s">
        <v>2409</v>
      </c>
      <c r="F2895" s="952" t="s">
        <v>4203</v>
      </c>
      <c r="G2895" s="953" t="s">
        <v>5713</v>
      </c>
      <c r="H2895" s="954">
        <v>301.67944975134083</v>
      </c>
      <c r="I2895" s="954">
        <f>Tabla1[[#This Row],[PVP (SIN IVA)]]-(Tabla1[[#This Row],[PVP (SIN IVA)]]*0.4)</f>
        <v>181.00766985080449</v>
      </c>
      <c r="J2895" s="951" t="s">
        <v>6589</v>
      </c>
      <c r="K2895" s="951" t="s">
        <v>16254</v>
      </c>
      <c r="L2895" s="951" t="s">
        <v>16255</v>
      </c>
      <c r="M2895" s="955" t="s">
        <v>6554</v>
      </c>
    </row>
    <row r="2896" spans="1:13">
      <c r="A2896" s="948" t="s">
        <v>2868</v>
      </c>
      <c r="B2896" s="949">
        <v>8435596603359</v>
      </c>
      <c r="C2896" s="950"/>
      <c r="D2896" s="950"/>
      <c r="E2896" s="951" t="s">
        <v>2867</v>
      </c>
      <c r="F2896" s="952" t="s">
        <v>4828</v>
      </c>
      <c r="G2896" s="953" t="s">
        <v>5713</v>
      </c>
      <c r="H2896" s="954">
        <v>3.8556620549073886</v>
      </c>
      <c r="I2896" s="954">
        <f>Tabla1[[#This Row],[PVP (SIN IVA)]]-(Tabla1[[#This Row],[PVP (SIN IVA)]]*0.4)</f>
        <v>2.3133972329444328</v>
      </c>
      <c r="J2896" s="951" t="s">
        <v>6589</v>
      </c>
      <c r="K2896" s="951" t="s">
        <v>16256</v>
      </c>
      <c r="L2896" s="951" t="s">
        <v>16257</v>
      </c>
      <c r="M2896" s="955" t="s">
        <v>6554</v>
      </c>
    </row>
    <row r="2897" spans="1:13">
      <c r="A2897" s="957" t="s">
        <v>16258</v>
      </c>
      <c r="B2897" s="958" t="s">
        <v>16259</v>
      </c>
      <c r="C2897" s="959"/>
      <c r="D2897" s="959"/>
      <c r="E2897" s="951" t="s">
        <v>16260</v>
      </c>
      <c r="F2897" s="952" t="s">
        <v>16261</v>
      </c>
      <c r="G2897" s="953" t="s">
        <v>5712</v>
      </c>
      <c r="H2897" s="954">
        <v>23.177500000000002</v>
      </c>
      <c r="I2897" s="954">
        <f>Tabla1[[#This Row],[PVP (SIN IVA)]]-(Tabla1[[#This Row],[PVP (SIN IVA)]]*0.4)</f>
        <v>13.906500000000001</v>
      </c>
      <c r="J2897" s="960" t="s">
        <v>6567</v>
      </c>
      <c r="K2897" s="951" t="str">
        <f>_xlfn.CONCAT(A2897,F2897,J2897,)</f>
        <v>6103020A1-Q0004Vidrio de la ventana delantera derechaT1/T2</v>
      </c>
      <c r="L2897" s="951"/>
      <c r="M2897" s="955" t="s">
        <v>6554</v>
      </c>
    </row>
    <row r="2898" spans="1:13">
      <c r="A2898" s="957" t="s">
        <v>16262</v>
      </c>
      <c r="B2898" s="958" t="s">
        <v>16263</v>
      </c>
      <c r="C2898" s="959"/>
      <c r="D2898" s="959"/>
      <c r="E2898" s="951" t="s">
        <v>16264</v>
      </c>
      <c r="F2898" s="952" t="s">
        <v>16265</v>
      </c>
      <c r="G2898" s="953" t="s">
        <v>5712</v>
      </c>
      <c r="H2898" s="954">
        <v>23.177500000000002</v>
      </c>
      <c r="I2898" s="954">
        <f>Tabla1[[#This Row],[PVP (SIN IVA)]]-(Tabla1[[#This Row],[PVP (SIN IVA)]]*0.4)</f>
        <v>13.906500000000001</v>
      </c>
      <c r="J2898" s="960" t="s">
        <v>6567</v>
      </c>
      <c r="K2898" s="951" t="str">
        <f>_xlfn.CONCAT(A2898,F2898,J2898,)</f>
        <v>6103010A1-Q0004Vidrio de la ventana delantera izquierdaT1/T2</v>
      </c>
      <c r="L2898" s="951"/>
      <c r="M2898" s="955" t="s">
        <v>6554</v>
      </c>
    </row>
    <row r="2899" spans="1:13">
      <c r="A2899" s="948" t="s">
        <v>2376</v>
      </c>
      <c r="B2899" s="949">
        <v>8435596605728</v>
      </c>
      <c r="C2899" s="950"/>
      <c r="D2899" s="950"/>
      <c r="E2899" s="951" t="s">
        <v>2375</v>
      </c>
      <c r="F2899" s="952" t="s">
        <v>4270</v>
      </c>
      <c r="G2899" s="953" t="s">
        <v>5712</v>
      </c>
      <c r="H2899" s="954">
        <v>55.9435</v>
      </c>
      <c r="I2899" s="954">
        <f>Tabla1[[#This Row],[PVP (SIN IVA)]]-(Tabla1[[#This Row],[PVP (SIN IVA)]]*0.4)</f>
        <v>33.566099999999999</v>
      </c>
      <c r="J2899" s="951" t="s">
        <v>6589</v>
      </c>
      <c r="K2899" s="951" t="s">
        <v>16266</v>
      </c>
      <c r="L2899" s="951" t="s">
        <v>16267</v>
      </c>
      <c r="M2899" s="955" t="s">
        <v>6554</v>
      </c>
    </row>
    <row r="2900" spans="1:13">
      <c r="A2900" s="948" t="s">
        <v>16268</v>
      </c>
      <c r="B2900" s="949">
        <v>8435596624897</v>
      </c>
      <c r="C2900" s="950" t="s">
        <v>3344</v>
      </c>
      <c r="D2900" s="950"/>
      <c r="E2900" s="951" t="e">
        <v>#NAME?</v>
      </c>
      <c r="F2900" s="952" t="s">
        <v>16269</v>
      </c>
      <c r="G2900" s="953" t="s">
        <v>5712</v>
      </c>
      <c r="H2900" s="954">
        <v>3.2861273998488283</v>
      </c>
      <c r="I2900" s="954">
        <f>Tabla1[[#This Row],[PVP (SIN IVA)]]-(Tabla1[[#This Row],[PVP (SIN IVA)]]*0.4)</f>
        <v>1.971676439909297</v>
      </c>
      <c r="J2900" s="951" t="s">
        <v>1938</v>
      </c>
      <c r="K2900" s="951" t="s">
        <v>16270</v>
      </c>
      <c r="L2900" s="951" t="e">
        <v>#NAME?</v>
      </c>
      <c r="M2900" s="955" t="s">
        <v>6554</v>
      </c>
    </row>
    <row r="2901" spans="1:13">
      <c r="A2901" s="948" t="s">
        <v>16271</v>
      </c>
      <c r="B2901" s="949">
        <v>8435596624903</v>
      </c>
      <c r="C2901" s="950" t="s">
        <v>3342</v>
      </c>
      <c r="D2901" s="950"/>
      <c r="E2901" s="951" t="e">
        <v>#NAME?</v>
      </c>
      <c r="F2901" s="952" t="s">
        <v>16272</v>
      </c>
      <c r="G2901" s="953" t="s">
        <v>5712</v>
      </c>
      <c r="H2901" s="954">
        <v>3.2861273998488283</v>
      </c>
      <c r="I2901" s="954">
        <f>Tabla1[[#This Row],[PVP (SIN IVA)]]-(Tabla1[[#This Row],[PVP (SIN IVA)]]*0.4)</f>
        <v>1.971676439909297</v>
      </c>
      <c r="J2901" s="951" t="s">
        <v>1938</v>
      </c>
      <c r="K2901" s="951" t="s">
        <v>16273</v>
      </c>
      <c r="L2901" s="951" t="e">
        <v>#NAME?</v>
      </c>
      <c r="M2901" s="955" t="s">
        <v>6554</v>
      </c>
    </row>
    <row r="2902" spans="1:13">
      <c r="A2902" s="957" t="s">
        <v>16274</v>
      </c>
      <c r="B2902" s="958" t="s">
        <v>16275</v>
      </c>
      <c r="C2902" s="959"/>
      <c r="D2902" s="959"/>
      <c r="E2902" s="951" t="s">
        <v>16276</v>
      </c>
      <c r="F2902" s="952" t="s">
        <v>16277</v>
      </c>
      <c r="G2902" s="953" t="s">
        <v>5712</v>
      </c>
      <c r="H2902" s="954">
        <v>8.7629999999999999</v>
      </c>
      <c r="I2902" s="954">
        <f>Tabla1[[#This Row],[PVP (SIN IVA)]]-(Tabla1[[#This Row],[PVP (SIN IVA)]]*0.4)</f>
        <v>5.2577999999999996</v>
      </c>
      <c r="J2902" s="960" t="s">
        <v>6567</v>
      </c>
      <c r="K2902" s="951" t="str">
        <f>_xlfn.CONCAT(A2902,F2902,J2902,)</f>
        <v>2803403-Q0006Viga central del parachoques delanteroT1/T2</v>
      </c>
      <c r="L2902" s="951"/>
      <c r="M2902" s="955" t="s">
        <v>6554</v>
      </c>
    </row>
    <row r="2903" spans="1:13">
      <c r="A2903" s="957" t="s">
        <v>16278</v>
      </c>
      <c r="B2903" s="958" t="s">
        <v>16279</v>
      </c>
      <c r="C2903" s="959"/>
      <c r="D2903" s="959"/>
      <c r="E2903" s="951" t="s">
        <v>16280</v>
      </c>
      <c r="F2903" s="952" t="s">
        <v>16281</v>
      </c>
      <c r="G2903" s="953" t="s">
        <v>5712</v>
      </c>
      <c r="H2903" s="954">
        <v>27.241499999999998</v>
      </c>
      <c r="I2903" s="954">
        <f>Tabla1[[#This Row],[PVP (SIN IVA)]]-(Tabla1[[#This Row],[PVP (SIN IVA)]]*0.4)</f>
        <v>16.344899999999999</v>
      </c>
      <c r="J2903" s="960" t="s">
        <v>6567</v>
      </c>
      <c r="K2903" s="951" t="str">
        <f>_xlfn.CONCAT(A2903,F2903,J2903,)</f>
        <v>1307103-Q0006Viga de montaje para bombaT1/T2</v>
      </c>
      <c r="L2903" s="951"/>
      <c r="M2903" s="955" t="s">
        <v>6554</v>
      </c>
    </row>
    <row r="2904" spans="1:13">
      <c r="A2904" s="957" t="s">
        <v>16282</v>
      </c>
      <c r="B2904" s="958" t="s">
        <v>16283</v>
      </c>
      <c r="C2904" s="959"/>
      <c r="D2904" s="959"/>
      <c r="E2904" s="951" t="s">
        <v>16284</v>
      </c>
      <c r="F2904" s="952" t="s">
        <v>16285</v>
      </c>
      <c r="G2904" s="953" t="s">
        <v>5712</v>
      </c>
      <c r="H2904" s="954">
        <v>72.040750000000003</v>
      </c>
      <c r="I2904" s="954">
        <f>Tabla1[[#This Row],[PVP (SIN IVA)]]-(Tabla1[[#This Row],[PVP (SIN IVA)]]*0.4)</f>
        <v>43.224450000000004</v>
      </c>
      <c r="J2904" s="960" t="s">
        <v>6567</v>
      </c>
      <c r="K2904" s="951" t="str">
        <f>_xlfn.CONCAT(A2904,F2904,J2904,)</f>
        <v>5306500S1-Q0001viga del tableroT1/T2</v>
      </c>
      <c r="L2904" s="951"/>
      <c r="M2904" s="955" t="s">
        <v>6554</v>
      </c>
    </row>
    <row r="2905" spans="1:13">
      <c r="A2905" s="961" t="s">
        <v>16286</v>
      </c>
      <c r="B2905" s="949"/>
      <c r="C2905" s="953"/>
      <c r="D2905" s="962"/>
      <c r="E2905" s="951"/>
      <c r="F2905" s="952" t="s">
        <v>16287</v>
      </c>
      <c r="G2905" s="953" t="s">
        <v>5712</v>
      </c>
      <c r="H2905" s="954">
        <v>22.669499999999999</v>
      </c>
      <c r="I2905" s="954">
        <f>Tabla1[[#This Row],[PVP (SIN IVA)]]-(Tabla1[[#This Row],[PVP (SIN IVA)]]*0.4)</f>
        <v>13.601699999999999</v>
      </c>
      <c r="J2905" s="951" t="s">
        <v>6666</v>
      </c>
      <c r="K2905" s="951" t="str">
        <f>CONCATENATE(Precios!$A1886,Precios!$F1886,Precios!$J1886)</f>
        <v>5602101-Q0001Panel de puerta trasera de carrocería izquierdaT1/T2</v>
      </c>
      <c r="L2905" s="951"/>
      <c r="M2905" s="955" t="s">
        <v>6554</v>
      </c>
    </row>
    <row r="2906" spans="1:13">
      <c r="A2906" s="961" t="s">
        <v>16288</v>
      </c>
      <c r="B2906" s="949"/>
      <c r="C2906" s="953"/>
      <c r="D2906" s="962"/>
      <c r="E2906" s="951"/>
      <c r="F2906" s="952" t="s">
        <v>16289</v>
      </c>
      <c r="G2906" s="953" t="s">
        <v>5712</v>
      </c>
      <c r="H2906" s="954">
        <v>4.8260000000000005</v>
      </c>
      <c r="I2906" s="954">
        <f>Tabla1[[#This Row],[PVP (SIN IVA)]]-(Tabla1[[#This Row],[PVP (SIN IVA)]]*0.4)</f>
        <v>2.8956</v>
      </c>
      <c r="J2906" s="951" t="s">
        <v>6666</v>
      </c>
      <c r="K2906" s="951" t="str">
        <f>CONCATENATE(Precios!$A1885,Precios!$F1885,Precios!$J1885)</f>
        <v>5602102-Q0001Panel de puerta trasera de carrocería derechaT1/T2</v>
      </c>
      <c r="L2906" s="951"/>
      <c r="M2906" s="955" t="s">
        <v>6554</v>
      </c>
    </row>
    <row r="2907" spans="1:13">
      <c r="A2907" s="961" t="s">
        <v>16290</v>
      </c>
      <c r="B2907" s="949"/>
      <c r="C2907" s="953"/>
      <c r="D2907" s="962"/>
      <c r="E2907" s="951"/>
      <c r="F2907" s="952" t="s">
        <v>16291</v>
      </c>
      <c r="G2907" s="953" t="s">
        <v>5712</v>
      </c>
      <c r="H2907" s="954">
        <v>6.0324999999999998</v>
      </c>
      <c r="I2907" s="954">
        <f>Tabla1[[#This Row],[PVP (SIN IVA)]]-(Tabla1[[#This Row],[PVP (SIN IVA)]]*0.4)</f>
        <v>3.6194999999999995</v>
      </c>
      <c r="J2907" s="951" t="s">
        <v>6666</v>
      </c>
      <c r="K2907" s="951" t="str">
        <f>CONCATENATE(Precios!$A1887,Precios!$F1887,Precios!$J1887)</f>
        <v>5402105-Q0001Panel de umbral de puerta corredera izquierdaT1/T2</v>
      </c>
      <c r="L2907" s="951"/>
      <c r="M2907" s="955" t="s">
        <v>6554</v>
      </c>
    </row>
    <row r="2908" spans="1:13">
      <c r="A2908" s="957" t="s">
        <v>16292</v>
      </c>
      <c r="B2908" s="958" t="s">
        <v>16293</v>
      </c>
      <c r="C2908" s="959"/>
      <c r="D2908" s="959"/>
      <c r="E2908" s="951" t="s">
        <v>16294</v>
      </c>
      <c r="F2908" s="952" t="s">
        <v>16295</v>
      </c>
      <c r="G2908" s="953" t="s">
        <v>5712</v>
      </c>
      <c r="H2908" s="954">
        <v>18.161000000000001</v>
      </c>
      <c r="I2908" s="954">
        <f>Tabla1[[#This Row],[PVP (SIN IVA)]]-(Tabla1[[#This Row],[PVP (SIN IVA)]]*0.4)</f>
        <v>10.896599999999999</v>
      </c>
      <c r="J2908" s="960" t="s">
        <v>6629</v>
      </c>
      <c r="K2908" s="951" t="str">
        <f>_xlfn.CONCAT(A2908,F2908,J2908,)</f>
        <v>8204120-Q0001Visera solar derechaT1</v>
      </c>
      <c r="L2908" s="951"/>
      <c r="M2908" s="955" t="s">
        <v>6554</v>
      </c>
    </row>
    <row r="2909" spans="1:13">
      <c r="A2909" s="957" t="s">
        <v>16296</v>
      </c>
      <c r="B2909" s="958" t="s">
        <v>16297</v>
      </c>
      <c r="C2909" s="959"/>
      <c r="D2909" s="959"/>
      <c r="E2909" s="951" t="s">
        <v>16298</v>
      </c>
      <c r="F2909" s="952" t="s">
        <v>16299</v>
      </c>
      <c r="G2909" s="953" t="s">
        <v>5712</v>
      </c>
      <c r="H2909" s="954">
        <v>15.875</v>
      </c>
      <c r="I2909" s="954">
        <f>Tabla1[[#This Row],[PVP (SIN IVA)]]-(Tabla1[[#This Row],[PVP (SIN IVA)]]*0.4)</f>
        <v>9.5249999999999986</v>
      </c>
      <c r="J2909" s="960" t="s">
        <v>6567</v>
      </c>
      <c r="K2909" s="951" t="str">
        <f>_xlfn.CONCAT(A2909,F2909,J2909,)</f>
        <v>8204110-Q0001Visera solar izquierdaT1/T2</v>
      </c>
      <c r="L2909" s="951"/>
      <c r="M2909" s="955" t="s">
        <v>6554</v>
      </c>
    </row>
    <row r="2910" spans="1:13">
      <c r="A2910" s="948" t="s">
        <v>4664</v>
      </c>
      <c r="B2910" s="949">
        <v>8435596610449</v>
      </c>
      <c r="C2910" s="950"/>
      <c r="D2910" s="950"/>
      <c r="E2910" s="951" t="s">
        <v>5991</v>
      </c>
      <c r="F2910" s="952" t="s">
        <v>5494</v>
      </c>
      <c r="G2910" s="953" t="s">
        <v>5713</v>
      </c>
      <c r="H2910" s="954">
        <v>177.88821516773999</v>
      </c>
      <c r="I2910" s="954">
        <f>Tabla1[[#This Row],[PVP (SIN IVA)]]-(Tabla1[[#This Row],[PVP (SIN IVA)]]*0.4)</f>
        <v>106.73292910064399</v>
      </c>
      <c r="J2910" s="951" t="s">
        <v>1936</v>
      </c>
      <c r="K2910" s="951" t="s">
        <v>16300</v>
      </c>
      <c r="L2910" s="951" t="s">
        <v>16301</v>
      </c>
      <c r="M2910" s="955" t="s">
        <v>6554</v>
      </c>
    </row>
    <row r="2911" spans="1:13">
      <c r="A2911" s="948" t="s">
        <v>16302</v>
      </c>
      <c r="B2911" s="949">
        <v>8435596610746</v>
      </c>
      <c r="C2911" s="950"/>
      <c r="D2911" s="950"/>
      <c r="E2911" s="951" t="s">
        <v>5991</v>
      </c>
      <c r="F2911" s="952" t="s">
        <v>5494</v>
      </c>
      <c r="G2911" s="953" t="s">
        <v>5713</v>
      </c>
      <c r="H2911" s="954">
        <v>95.25</v>
      </c>
      <c r="I2911" s="954">
        <f>Tabla1[[#This Row],[PVP (SIN IVA)]]-(Tabla1[[#This Row],[PVP (SIN IVA)]]*0.4)</f>
        <v>57.15</v>
      </c>
      <c r="J2911" s="951" t="s">
        <v>1936</v>
      </c>
      <c r="K2911" s="951" t="s">
        <v>16303</v>
      </c>
      <c r="L2911" s="951" t="s">
        <v>16304</v>
      </c>
      <c r="M2911" s="955" t="s">
        <v>6554</v>
      </c>
    </row>
    <row r="2912" spans="1:13">
      <c r="A2912" s="948" t="s">
        <v>16305</v>
      </c>
      <c r="B2912" s="949">
        <v>8435596614171</v>
      </c>
      <c r="C2912" s="950"/>
      <c r="D2912" s="950"/>
      <c r="E2912" s="951" t="s">
        <v>16306</v>
      </c>
      <c r="F2912" s="952" t="s">
        <v>16307</v>
      </c>
      <c r="G2912" s="953" t="s">
        <v>5713</v>
      </c>
      <c r="H2912" s="954">
        <v>2.4765000000000001</v>
      </c>
      <c r="I2912" s="954">
        <f>Tabla1[[#This Row],[PVP (SIN IVA)]]-(Tabla1[[#This Row],[PVP (SIN IVA)]]*0.4)</f>
        <v>1.4859</v>
      </c>
      <c r="J2912" s="951" t="s">
        <v>1936</v>
      </c>
      <c r="K2912" s="951" t="s">
        <v>16308</v>
      </c>
      <c r="L2912" s="951" t="s">
        <v>16309</v>
      </c>
      <c r="M2912" s="955" t="s">
        <v>6554</v>
      </c>
    </row>
    <row r="2913" spans="1:13">
      <c r="A2913" s="948">
        <v>2021043</v>
      </c>
      <c r="B2913" s="949">
        <v>8435596628932</v>
      </c>
      <c r="C2913" s="950"/>
      <c r="D2913" s="950"/>
      <c r="E2913" s="951" t="s">
        <v>16310</v>
      </c>
      <c r="F2913" s="952" t="s">
        <v>16311</v>
      </c>
      <c r="G2913" s="953" t="s">
        <v>6645</v>
      </c>
      <c r="H2913" s="954">
        <v>182.8673</v>
      </c>
      <c r="I2913" s="954">
        <f>Tabla1[[#This Row],[PVP (SIN IVA)]]-(Tabla1[[#This Row],[PVP (SIN IVA)]]*0.4)</f>
        <v>109.72037999999999</v>
      </c>
      <c r="J2913" s="951" t="s">
        <v>6702</v>
      </c>
      <c r="K2913" s="951" t="s">
        <v>16312</v>
      </c>
      <c r="L2913" s="951" t="s">
        <v>16312</v>
      </c>
      <c r="M2913" s="955" t="s">
        <v>6554</v>
      </c>
    </row>
    <row r="2914" spans="1:13">
      <c r="A2914" s="998" t="s">
        <v>16313</v>
      </c>
      <c r="B2914" s="949" t="s">
        <v>16314</v>
      </c>
      <c r="C2914" s="959"/>
      <c r="D2914" s="959"/>
      <c r="E2914" s="951" t="s">
        <v>16315</v>
      </c>
      <c r="F2914" s="952" t="s">
        <v>16315</v>
      </c>
      <c r="G2914" s="953" t="s">
        <v>6645</v>
      </c>
      <c r="H2914" s="954">
        <v>0</v>
      </c>
      <c r="I2914" s="954">
        <f>Tabla1[[#This Row],[PVP (SIN IVA)]]-(Tabla1[[#This Row],[PVP (SIN IVA)]]*0.4)</f>
        <v>0</v>
      </c>
      <c r="J2914" s="951" t="s">
        <v>16316</v>
      </c>
      <c r="K2914" s="951" t="str">
        <f>_xlfn.CONCAT(A2914,F2914,J2914,)</f>
        <v>9KX0.001.02.2WEBFLEET CONECTOR LCS100 (X2) &amp; Sensor CableWebFleet</v>
      </c>
      <c r="L2914" s="951"/>
      <c r="M2914" s="955" t="s">
        <v>6554</v>
      </c>
    </row>
    <row r="2915" spans="1:13">
      <c r="A2915" s="957" t="s">
        <v>16317</v>
      </c>
      <c r="B2915" s="949" t="s">
        <v>16314</v>
      </c>
      <c r="C2915" s="959"/>
      <c r="D2915" s="959"/>
      <c r="E2915" s="951" t="s">
        <v>16318</v>
      </c>
      <c r="F2915" s="952" t="s">
        <v>16319</v>
      </c>
      <c r="G2915" s="953" t="s">
        <v>6645</v>
      </c>
      <c r="H2915" s="954">
        <v>185.67999999999998</v>
      </c>
      <c r="I2915" s="954">
        <f>Tabla1[[#This Row],[PVP (SIN IVA)]]-(Tabla1[[#This Row],[PVP (SIN IVA)]]*0.4)</f>
        <v>111.40799999999999</v>
      </c>
      <c r="J2915" s="951" t="s">
        <v>5986</v>
      </c>
      <c r="K2915" s="951" t="str">
        <f>_xlfn.CONCAT(A2915,F2915,J2915,)</f>
        <v>1KX4.002.00.1_USAWEBFLEET USA LINK 740 WW V1									Webfleet</v>
      </c>
      <c r="L2915" s="951"/>
      <c r="M2915" s="955" t="s">
        <v>6554</v>
      </c>
    </row>
    <row r="2916" spans="1:13">
      <c r="A2916" s="957" t="s">
        <v>16320</v>
      </c>
      <c r="B2916" s="949" t="s">
        <v>16314</v>
      </c>
      <c r="C2916" s="959"/>
      <c r="D2916" s="959"/>
      <c r="E2916" s="951" t="s">
        <v>16318</v>
      </c>
      <c r="F2916" s="952" t="s">
        <v>16319</v>
      </c>
      <c r="G2916" s="953" t="s">
        <v>6645</v>
      </c>
      <c r="H2916" s="954">
        <v>115.43400000000001</v>
      </c>
      <c r="I2916" s="954">
        <f>Tabla1[[#This Row],[PVP (SIN IVA)]]-(Tabla1[[#This Row],[PVP (SIN IVA)]]*0.4)</f>
        <v>69.260400000000004</v>
      </c>
      <c r="J2916" s="951" t="s">
        <v>16316</v>
      </c>
      <c r="K2916" s="951" t="str">
        <f>_xlfn.CONCAT(A2916,F2916,J2916,)</f>
        <v>1KX4.002.00.1_EUWEBFLEET USA LINK 740 WW V1									WebFleet</v>
      </c>
      <c r="L2916" s="951"/>
      <c r="M2916" s="955" t="s">
        <v>6554</v>
      </c>
    </row>
    <row r="2917" spans="1:13">
      <c r="A2917" s="957" t="s">
        <v>16321</v>
      </c>
      <c r="B2917" s="958" t="s">
        <v>16322</v>
      </c>
      <c r="C2917" s="959"/>
      <c r="D2917" s="959"/>
      <c r="E2917" s="951" t="s">
        <v>16323</v>
      </c>
      <c r="F2917" s="952" t="s">
        <v>16324</v>
      </c>
      <c r="G2917" s="953" t="s">
        <v>6645</v>
      </c>
      <c r="H2917" s="954">
        <v>44.957999999999998</v>
      </c>
      <c r="I2917" s="954">
        <f>Tabla1[[#This Row],[PVP (SIN IVA)]]-(Tabla1[[#This Row],[PVP (SIN IVA)]]*0.4)</f>
        <v>26.974799999999998</v>
      </c>
      <c r="J2917" s="960" t="s">
        <v>6567</v>
      </c>
      <c r="K2917" s="951" t="str">
        <f>_xlfn.CONCAT(A2917,F2917,J2917,)</f>
        <v>3819010A1-Q0001Zumbador de baja velocidadT1/T2</v>
      </c>
      <c r="L2917" s="951"/>
      <c r="M2917" s="955" t="s">
        <v>6554</v>
      </c>
    </row>
    <row r="2918" spans="1:13">
      <c r="A2918" s="957" t="s">
        <v>16325</v>
      </c>
      <c r="B2918" s="958" t="s">
        <v>16326</v>
      </c>
      <c r="C2918" s="959"/>
      <c r="D2918" s="959"/>
      <c r="E2918" s="951" t="s">
        <v>16327</v>
      </c>
      <c r="F2918" s="952" t="s">
        <v>16328</v>
      </c>
      <c r="G2918" s="953" t="s">
        <v>6645</v>
      </c>
      <c r="H2918" s="954">
        <v>3.81</v>
      </c>
      <c r="I2918" s="954">
        <f>Tabla1[[#This Row],[PVP (SIN IVA)]]-(Tabla1[[#This Row],[PVP (SIN IVA)]]*0.4)</f>
        <v>2.286</v>
      </c>
      <c r="J2918" s="960" t="s">
        <v>6567</v>
      </c>
      <c r="K2918" s="951" t="str">
        <f>_xlfn.CONCAT(A2918,F2918,J2918,)</f>
        <v>3603020-Q0001Zumbador de radar de marcha atrásT1/T2</v>
      </c>
      <c r="L2918" s="951"/>
      <c r="M2918" s="955" t="s">
        <v>6554</v>
      </c>
    </row>
    <row r="2919" spans="1:13">
      <c r="A2919" s="999" t="s">
        <v>16329</v>
      </c>
      <c r="B2919" s="949"/>
      <c r="C2919" s="1000"/>
      <c r="D2919" s="965"/>
      <c r="E2919" s="1001"/>
      <c r="F2919" s="966" t="s">
        <v>16330</v>
      </c>
      <c r="G2919" s="953" t="s">
        <v>6645</v>
      </c>
      <c r="H2919" s="954">
        <v>36.163250000000005</v>
      </c>
      <c r="I2919" s="954">
        <f>Tabla1[[#This Row],[PVP (SIN IVA)]]-(Tabla1[[#This Row],[PVP (SIN IVA)]]*0.4)</f>
        <v>21.697950000000002</v>
      </c>
      <c r="J2919" s="1001" t="s">
        <v>6666</v>
      </c>
      <c r="K2919" s="1001" t="str">
        <f>CONCATENATE(Precios!$A1919,Precios!$F1919,Precios!$J1919)</f>
        <v>6701010A1-Q0001-DYPanel interior trasero refuerzo derechoT1/T2</v>
      </c>
      <c r="L2919" s="1001"/>
      <c r="M2919" s="955" t="s">
        <v>6554</v>
      </c>
    </row>
    <row r="2920" spans="1:13" ht="15" customHeight="1">
      <c r="A2920" s="948" t="s">
        <v>2343</v>
      </c>
      <c r="B2920" s="949">
        <v>8435596605865</v>
      </c>
      <c r="C2920" s="950"/>
      <c r="D2920" s="950"/>
      <c r="E2920" s="951" t="s">
        <v>2342</v>
      </c>
      <c r="F2920" s="952" t="s">
        <v>4285</v>
      </c>
      <c r="G2920" s="953" t="s">
        <v>6586</v>
      </c>
      <c r="H2920" s="954">
        <v>0.4819577568634259</v>
      </c>
      <c r="I2920" s="954">
        <f>Tabla1[[#This Row],[PVP (SIN IVA)]]-(Tabla1[[#This Row],[PVP (SIN IVA)]]*0.4)</f>
        <v>0.28917465411805554</v>
      </c>
      <c r="J2920" s="951" t="s">
        <v>6589</v>
      </c>
      <c r="K2920" s="951" t="s">
        <v>16331</v>
      </c>
      <c r="L2920" s="951" t="s">
        <v>16332</v>
      </c>
      <c r="M2920" s="955" t="s">
        <v>6554</v>
      </c>
    </row>
    <row r="2921" spans="1:13" ht="15" customHeight="1">
      <c r="A2921" s="948" t="s">
        <v>2338</v>
      </c>
      <c r="B2921" s="949">
        <v>8435596605896</v>
      </c>
      <c r="C2921" s="950"/>
      <c r="D2921" s="1002"/>
      <c r="E2921" s="951" t="s">
        <v>2337</v>
      </c>
      <c r="F2921" s="966" t="s">
        <v>4289</v>
      </c>
      <c r="G2921" s="953" t="s">
        <v>6586</v>
      </c>
      <c r="H2921" s="954">
        <v>0.4819577568634259</v>
      </c>
      <c r="I2921" s="954">
        <f>Tabla1[[#This Row],[PVP (SIN IVA)]]-(Tabla1[[#This Row],[PVP (SIN IVA)]]*0.4)</f>
        <v>0.28917465411805554</v>
      </c>
      <c r="J2921" s="951" t="s">
        <v>6589</v>
      </c>
      <c r="K2921" s="951" t="s">
        <v>16333</v>
      </c>
      <c r="L2921" s="951" t="s">
        <v>16334</v>
      </c>
      <c r="M2921" s="955" t="s">
        <v>6554</v>
      </c>
    </row>
    <row r="2922" spans="1:13" ht="13.85" customHeight="1">
      <c r="A2922" s="948" t="s">
        <v>2341</v>
      </c>
      <c r="B2922" s="949">
        <v>8435596605872</v>
      </c>
      <c r="C2922" s="950"/>
      <c r="D2922" s="950"/>
      <c r="E2922" s="951" t="s">
        <v>2340</v>
      </c>
      <c r="F2922" s="952" t="s">
        <v>4286</v>
      </c>
      <c r="G2922" s="953" t="s">
        <v>6586</v>
      </c>
      <c r="H2922" s="954">
        <v>0.4819577568634259</v>
      </c>
      <c r="I2922" s="954">
        <f>Tabla1[[#This Row],[PVP (SIN IVA)]]-(Tabla1[[#This Row],[PVP (SIN IVA)]]*0.4)</f>
        <v>0.28917465411805554</v>
      </c>
      <c r="J2922" s="951" t="s">
        <v>6589</v>
      </c>
      <c r="K2922" s="951" t="s">
        <v>16335</v>
      </c>
      <c r="L2922" s="951" t="s">
        <v>16336</v>
      </c>
      <c r="M2922" s="955" t="s">
        <v>6554</v>
      </c>
    </row>
    <row r="2923" spans="1:13">
      <c r="A2923" s="1003" t="s">
        <v>16337</v>
      </c>
      <c r="B2923" s="1004">
        <v>8435596650940</v>
      </c>
      <c r="D2923" s="968"/>
      <c r="E2923" s="951" t="s">
        <v>16338</v>
      </c>
      <c r="F2923" s="966" t="s">
        <v>16339</v>
      </c>
      <c r="G2923" s="964" t="s">
        <v>7038</v>
      </c>
      <c r="H2923" s="954">
        <v>559.81600000000003</v>
      </c>
      <c r="I2923" s="954">
        <f>Tabla1[[#This Row],[PVP (SIN IVA)]]-(Tabla1[[#This Row],[PVP (SIN IVA)]]*0.4)</f>
        <v>335.88959999999997</v>
      </c>
      <c r="J2923" s="951" t="s">
        <v>6209</v>
      </c>
      <c r="K2923" s="951" t="str">
        <f>CONCATENATE(A2923,F2923,Tabla1[[#This Row],[Modelo]])</f>
        <v>2103070-R21Conjunto Motor de cubo Mini L5Mini L5</v>
      </c>
      <c r="L2923" s="951"/>
      <c r="M2923" s="955" t="s">
        <v>6554</v>
      </c>
    </row>
    <row r="2924" spans="1:13">
      <c r="A2924" s="1003" t="s">
        <v>6320</v>
      </c>
      <c r="B2924" s="967" t="s">
        <v>16340</v>
      </c>
      <c r="D2924" s="968"/>
      <c r="E2924" s="951" t="s">
        <v>16341</v>
      </c>
      <c r="F2924" s="953" t="s">
        <v>16342</v>
      </c>
      <c r="G2924" s="964" t="s">
        <v>5712</v>
      </c>
      <c r="H2924" s="954">
        <v>205.96225000000001</v>
      </c>
      <c r="I2924" s="954">
        <f>Tabla1[[#This Row],[PVP (SIN IVA)]]-(Tabla1[[#This Row],[PVP (SIN IVA)]]*0.4)</f>
        <v>123.57735</v>
      </c>
      <c r="J2924" s="951" t="s">
        <v>6209</v>
      </c>
      <c r="K2924" s="951" t="str">
        <f>CONCATENATE(A2924,F2924,Tabla1[[#This Row],[Modelo]])</f>
        <v>2801100-R2022Conjunto de chasis soldado delantero Mini L5</v>
      </c>
      <c r="L2924" s="951"/>
      <c r="M2924" s="955" t="s">
        <v>6554</v>
      </c>
    </row>
    <row r="2925" spans="1:13">
      <c r="A2925" s="1003" t="s">
        <v>16343</v>
      </c>
      <c r="B2925" s="967" t="s">
        <v>16344</v>
      </c>
      <c r="D2925" s="968"/>
      <c r="E2925" s="951" t="s">
        <v>2769</v>
      </c>
      <c r="F2925" s="953" t="s">
        <v>990</v>
      </c>
      <c r="G2925" s="964" t="s">
        <v>5712</v>
      </c>
      <c r="H2925" s="954">
        <v>64.357249999999993</v>
      </c>
      <c r="I2925" s="954">
        <f>Tabla1[[#This Row],[PVP (SIN IVA)]]-(Tabla1[[#This Row],[PVP (SIN IVA)]]*0.4)</f>
        <v>38.614349999999995</v>
      </c>
      <c r="J2925" s="951" t="s">
        <v>6209</v>
      </c>
      <c r="K2925" s="951" t="str">
        <f>CONCATENATE(A2925,F2925,Tabla1[[#This Row],[Modelo]])</f>
        <v>2915100-R2031Amortiguador traseroMini L5</v>
      </c>
      <c r="L2925" s="951"/>
      <c r="M2925" s="955" t="s">
        <v>6554</v>
      </c>
    </row>
    <row r="2926" spans="1:13">
      <c r="A2926" s="1003" t="s">
        <v>6223</v>
      </c>
      <c r="B2926" s="967" t="s">
        <v>16345</v>
      </c>
      <c r="D2926" s="968"/>
      <c r="E2926" s="951" t="s">
        <v>6224</v>
      </c>
      <c r="F2926" s="953" t="s">
        <v>16346</v>
      </c>
      <c r="G2926" s="964" t="s">
        <v>5713</v>
      </c>
      <c r="H2926" s="954">
        <v>33.020000000000003</v>
      </c>
      <c r="I2926" s="954">
        <f>Tabla1[[#This Row],[PVP (SIN IVA)]]-(Tabla1[[#This Row],[PVP (SIN IVA)]]*0.4)</f>
        <v>19.812000000000001</v>
      </c>
      <c r="J2926" s="951" t="s">
        <v>6209</v>
      </c>
      <c r="K2926" s="951" t="str">
        <f>CONCATENATE(A2926,F2926,Tabla1[[#This Row],[Modelo]])</f>
        <v>3505300-R21Conjunto de cilindro maestro de frenoMini L5</v>
      </c>
      <c r="L2926" s="951"/>
      <c r="M2926" s="955" t="s">
        <v>6554</v>
      </c>
    </row>
    <row r="2927" spans="1:13">
      <c r="A2927" s="1003" t="s">
        <v>6057</v>
      </c>
      <c r="B2927" s="967" t="s">
        <v>16347</v>
      </c>
      <c r="D2927" s="968"/>
      <c r="E2927" s="951" t="s">
        <v>6225</v>
      </c>
      <c r="F2927" s="953" t="s">
        <v>16348</v>
      </c>
      <c r="G2927" s="964" t="s">
        <v>5713</v>
      </c>
      <c r="H2927" s="954">
        <v>23.399749999999997</v>
      </c>
      <c r="I2927" s="954">
        <f>Tabla1[[#This Row],[PVP (SIN IVA)]]-(Tabla1[[#This Row],[PVP (SIN IVA)]]*0.4)</f>
        <v>14.039849999999998</v>
      </c>
      <c r="J2927" s="951" t="s">
        <v>6209</v>
      </c>
      <c r="K2927" s="951" t="str">
        <f>CONCATENATE(A2927,F2927,Tabla1[[#This Row],[Modelo]])</f>
        <v>3505400-R21Conjunto de botella de aceite de frenoMini L5</v>
      </c>
      <c r="L2927" s="951"/>
      <c r="M2927" s="955" t="s">
        <v>6554</v>
      </c>
    </row>
    <row r="2928" spans="1:13">
      <c r="A2928" s="1003" t="s">
        <v>6061</v>
      </c>
      <c r="B2928" s="967" t="s">
        <v>16349</v>
      </c>
      <c r="D2928" s="968"/>
      <c r="E2928" s="951" t="s">
        <v>6226</v>
      </c>
      <c r="F2928" s="953" t="s">
        <v>16350</v>
      </c>
      <c r="G2928" s="964" t="s">
        <v>5713</v>
      </c>
      <c r="H2928" s="954">
        <v>9.87425</v>
      </c>
      <c r="I2928" s="954">
        <f>Tabla1[[#This Row],[PVP (SIN IVA)]]-(Tabla1[[#This Row],[PVP (SIN IVA)]]*0.4)</f>
        <v>5.92455</v>
      </c>
      <c r="J2928" s="951" t="s">
        <v>6209</v>
      </c>
      <c r="K2928" s="951" t="str">
        <f>CONCATENATE(A2928,F2928,Tabla1[[#This Row],[Modelo]])</f>
        <v>3505460-R21Conjunto de tubería de aceite L5Mini L5</v>
      </c>
      <c r="L2928" s="951"/>
      <c r="M2928" s="955" t="s">
        <v>6554</v>
      </c>
    </row>
    <row r="2929" spans="1:13">
      <c r="A2929" s="1003" t="s">
        <v>6221</v>
      </c>
      <c r="B2929" s="967" t="s">
        <v>16351</v>
      </c>
      <c r="D2929" s="968"/>
      <c r="E2929" s="951" t="s">
        <v>6222</v>
      </c>
      <c r="F2929" s="953" t="s">
        <v>16352</v>
      </c>
      <c r="G2929" s="964" t="s">
        <v>5713</v>
      </c>
      <c r="H2929" s="954">
        <v>20.066000000000003</v>
      </c>
      <c r="I2929" s="954">
        <f>Tabla1[[#This Row],[PVP (SIN IVA)]]-(Tabla1[[#This Row],[PVP (SIN IVA)]]*0.4)</f>
        <v>12.039600000000002</v>
      </c>
      <c r="J2929" s="951" t="s">
        <v>6209</v>
      </c>
      <c r="K2929" s="951" t="str">
        <f>CONCATENATE(A2929,F2929,Tabla1[[#This Row],[Modelo]])</f>
        <v>3506310-R21Conjunto de tubería de liquido de frenos de cilindro maestro a rueda delanteraMini L5</v>
      </c>
      <c r="L2929" s="951"/>
      <c r="M2929" s="955" t="s">
        <v>6554</v>
      </c>
    </row>
    <row r="2930" spans="1:13">
      <c r="A2930" s="1003" t="s">
        <v>6059</v>
      </c>
      <c r="B2930" s="967" t="s">
        <v>16353</v>
      </c>
      <c r="D2930" s="968"/>
      <c r="E2930" s="951" t="s">
        <v>6228</v>
      </c>
      <c r="F2930" s="953" t="s">
        <v>16354</v>
      </c>
      <c r="G2930" s="964" t="s">
        <v>5713</v>
      </c>
      <c r="H2930" s="954">
        <v>20.066000000000003</v>
      </c>
      <c r="I2930" s="954">
        <f>Tabla1[[#This Row],[PVP (SIN IVA)]]-(Tabla1[[#This Row],[PVP (SIN IVA)]]*0.4)</f>
        <v>12.039600000000002</v>
      </c>
      <c r="J2930" s="951" t="s">
        <v>6209</v>
      </c>
      <c r="K2930" s="951" t="str">
        <f>CONCATENATE(A2930,F2930,Tabla1[[#This Row],[Modelo]])</f>
        <v>3506320-R21Conjunto de tubería de aceite de maneta freno izquierdo a cilindro maestro L5Mini L5</v>
      </c>
      <c r="L2930" s="951"/>
      <c r="M2930" s="955" t="s">
        <v>6554</v>
      </c>
    </row>
    <row r="2931" spans="1:13">
      <c r="A2931" s="1003" t="s">
        <v>6227</v>
      </c>
      <c r="B2931" s="967" t="s">
        <v>16355</v>
      </c>
      <c r="D2931" s="968"/>
      <c r="E2931" s="951" t="s">
        <v>6063</v>
      </c>
      <c r="F2931" s="953" t="s">
        <v>16356</v>
      </c>
      <c r="G2931" s="964" t="s">
        <v>5713</v>
      </c>
      <c r="H2931" s="954">
        <v>42.640250000000002</v>
      </c>
      <c r="I2931" s="954">
        <f>Tabla1[[#This Row],[PVP (SIN IVA)]]-(Tabla1[[#This Row],[PVP (SIN IVA)]]*0.4)</f>
        <v>25.584150000000001</v>
      </c>
      <c r="J2931" s="951" t="s">
        <v>6209</v>
      </c>
      <c r="K2931" s="951" t="str">
        <f>CONCATENATE(A2931,F2931,Tabla1[[#This Row],[Modelo]])</f>
        <v>3506330-R21Conjunto de tubería de aceite de freno de cilindro maestro a rueda traseraMini L5</v>
      </c>
      <c r="L2931" s="951"/>
      <c r="M2931" s="955" t="s">
        <v>6554</v>
      </c>
    </row>
    <row r="2932" spans="1:13">
      <c r="A2932" s="1003" t="s">
        <v>6229</v>
      </c>
      <c r="B2932" s="967" t="s">
        <v>16357</v>
      </c>
      <c r="D2932" s="968"/>
      <c r="E2932" s="951" t="s">
        <v>6072</v>
      </c>
      <c r="F2932" s="953" t="s">
        <v>16358</v>
      </c>
      <c r="G2932" s="964" t="s">
        <v>5713</v>
      </c>
      <c r="H2932" s="954">
        <v>108.64850000000001</v>
      </c>
      <c r="I2932" s="954">
        <f>Tabla1[[#This Row],[PVP (SIN IVA)]]-(Tabla1[[#This Row],[PVP (SIN IVA)]]*0.4)</f>
        <v>65.189099999999996</v>
      </c>
      <c r="J2932" s="951" t="s">
        <v>6209</v>
      </c>
      <c r="K2932" s="951" t="str">
        <f>CONCATENATE(A2932,F2932,Tabla1[[#This Row],[Modelo]])</f>
        <v>3504010-R21Conjunto de pedal de frenoMini L5</v>
      </c>
      <c r="L2932" s="951"/>
      <c r="M2932" s="955" t="s">
        <v>6554</v>
      </c>
    </row>
    <row r="2933" spans="1:13">
      <c r="A2933" s="1003" t="s">
        <v>16359</v>
      </c>
      <c r="B2933" s="967" t="s">
        <v>16360</v>
      </c>
      <c r="D2933" s="968"/>
      <c r="E2933" s="951" t="s">
        <v>16361</v>
      </c>
      <c r="F2933" s="953" t="s">
        <v>16362</v>
      </c>
      <c r="G2933" s="964" t="s">
        <v>6586</v>
      </c>
      <c r="H2933" s="954">
        <v>1.68275</v>
      </c>
      <c r="I2933" s="954">
        <f>Tabla1[[#This Row],[PVP (SIN IVA)]]-(Tabla1[[#This Row],[PVP (SIN IVA)]]*0.4)</f>
        <v>1.0096499999999999</v>
      </c>
      <c r="J2933" s="951" t="s">
        <v>6209</v>
      </c>
      <c r="K2933" s="951" t="str">
        <f>CONCATENATE(A2933,F2933,Tabla1[[#This Row],[Modelo]])</f>
        <v>Q686252Abrazadera de tubo simple φ25Mini L5</v>
      </c>
      <c r="L2933" s="951"/>
      <c r="M2933" s="955" t="s">
        <v>6554</v>
      </c>
    </row>
    <row r="2934" spans="1:13">
      <c r="A2934" s="1003" t="s">
        <v>6069</v>
      </c>
      <c r="B2934" s="967" t="s">
        <v>16363</v>
      </c>
      <c r="D2934" s="968"/>
      <c r="E2934" s="951" t="s">
        <v>16364</v>
      </c>
      <c r="F2934" s="953" t="s">
        <v>16365</v>
      </c>
      <c r="G2934" s="964" t="s">
        <v>6645</v>
      </c>
      <c r="H2934" s="954">
        <v>3.3654999999999999</v>
      </c>
      <c r="I2934" s="954">
        <f>Tabla1[[#This Row],[PVP (SIN IVA)]]-(Tabla1[[#This Row],[PVP (SIN IVA)]]*0.4)</f>
        <v>2.0192999999999999</v>
      </c>
      <c r="J2934" s="951" t="s">
        <v>6209</v>
      </c>
      <c r="K2934" s="951" t="str">
        <f>CONCATENATE(A2934,F2934,Tabla1[[#This Row],[Modelo]])</f>
        <v>3779020-R21Interruptor de contacto de  pedal de freno L5Mini L5</v>
      </c>
      <c r="L2934" s="951"/>
      <c r="M2934" s="955" t="s">
        <v>6554</v>
      </c>
    </row>
    <row r="2935" spans="1:13">
      <c r="A2935" s="1003" t="s">
        <v>6255</v>
      </c>
      <c r="B2935" s="967" t="s">
        <v>16366</v>
      </c>
      <c r="D2935" s="968"/>
      <c r="E2935" s="951" t="s">
        <v>16367</v>
      </c>
      <c r="F2935" s="953" t="s">
        <v>16368</v>
      </c>
      <c r="G2935" s="964" t="s">
        <v>6645</v>
      </c>
      <c r="H2935" s="954">
        <v>51.403250000000007</v>
      </c>
      <c r="I2935" s="954">
        <f>Tabla1[[#This Row],[PVP (SIN IVA)]]-(Tabla1[[#This Row],[PVP (SIN IVA)]]*0.4)</f>
        <v>30.841950000000004</v>
      </c>
      <c r="J2935" s="951" t="s">
        <v>6209</v>
      </c>
      <c r="K2935" s="951" t="str">
        <f>CONCATENATE(A2935,F2935,Tabla1[[#This Row],[Modelo]])</f>
        <v>3776020-R21Sistema de diagnóstico a bordo (OBD)Mini L5</v>
      </c>
      <c r="L2935" s="951"/>
      <c r="M2935" s="955" t="s">
        <v>6554</v>
      </c>
    </row>
    <row r="2936" spans="1:13">
      <c r="A2936" s="1003" t="s">
        <v>16369</v>
      </c>
      <c r="B2936" s="949" t="s">
        <v>16370</v>
      </c>
      <c r="D2936" s="968"/>
      <c r="E2936" s="951" t="s">
        <v>1185</v>
      </c>
      <c r="F2936" s="952" t="s">
        <v>16371</v>
      </c>
      <c r="G2936" s="953" t="s">
        <v>6645</v>
      </c>
      <c r="H2936" s="954">
        <v>203.33969999999999</v>
      </c>
      <c r="I2936" s="954">
        <f>Tabla1[[#This Row],[PVP (SIN IVA)]]-(Tabla1[[#This Row],[PVP (SIN IVA)]]*0.4)</f>
        <v>122.00381999999999</v>
      </c>
      <c r="J2936" s="951" t="s">
        <v>6052</v>
      </c>
      <c r="K2936" s="951"/>
      <c r="L2936" s="951"/>
      <c r="M2936" s="951"/>
    </row>
    <row r="2937" spans="1:13">
      <c r="A2937" s="1003" t="s">
        <v>6252</v>
      </c>
      <c r="B2937" s="967" t="s">
        <v>16372</v>
      </c>
      <c r="D2937" s="968"/>
      <c r="E2937" s="951" t="s">
        <v>16373</v>
      </c>
      <c r="F2937" s="952" t="s">
        <v>9586</v>
      </c>
      <c r="G2937" s="964" t="s">
        <v>6645</v>
      </c>
      <c r="H2937" s="954">
        <v>203.33969999999999</v>
      </c>
      <c r="I2937" s="954">
        <f>Tabla1[[#This Row],[PVP (SIN IVA)]]-(Tabla1[[#This Row],[PVP (SIN IVA)]]*0.4)</f>
        <v>122.00381999999999</v>
      </c>
      <c r="J2937" s="951" t="s">
        <v>6209</v>
      </c>
      <c r="K2937" s="951" t="str">
        <f>CONCATENATE(A2937,F2937,Tabla1[[#This Row],[Modelo]])</f>
        <v>3820020-R21Display LightMini L5</v>
      </c>
      <c r="L2937" s="951"/>
      <c r="M2937" s="955" t="s">
        <v>6554</v>
      </c>
    </row>
    <row r="2938" spans="1:13">
      <c r="A2938" s="1003" t="s">
        <v>16374</v>
      </c>
      <c r="B2938" s="967" t="s">
        <v>16375</v>
      </c>
      <c r="D2938" s="968"/>
      <c r="E2938" s="951" t="s">
        <v>2184</v>
      </c>
      <c r="F2938" s="953" t="s">
        <v>16376</v>
      </c>
      <c r="G2938" s="964" t="s">
        <v>5712</v>
      </c>
      <c r="H2938" s="954">
        <v>1.778</v>
      </c>
      <c r="I2938" s="954">
        <f>Tabla1[[#This Row],[PVP (SIN IVA)]]-(Tabla1[[#This Row],[PVP (SIN IVA)]]*0.4)</f>
        <v>1.0668</v>
      </c>
      <c r="J2938" s="951" t="s">
        <v>6209</v>
      </c>
      <c r="K2938" s="951" t="str">
        <f>CONCATENATE(A2938,F2938,Tabla1[[#This Row],[Modelo]])</f>
        <v>3904011-R12Placa de identificaciónMini L5</v>
      </c>
      <c r="L2938" s="951"/>
      <c r="M2938" s="955" t="s">
        <v>6554</v>
      </c>
    </row>
    <row r="2939" spans="1:13">
      <c r="A2939" s="1003" t="s">
        <v>16377</v>
      </c>
      <c r="B2939" s="967" t="s">
        <v>16378</v>
      </c>
      <c r="D2939" s="968"/>
      <c r="E2939" s="951" t="s">
        <v>16379</v>
      </c>
      <c r="F2939" s="953" t="s">
        <v>16380</v>
      </c>
      <c r="G2939" s="964" t="s">
        <v>5712</v>
      </c>
      <c r="H2939" s="954">
        <v>1.2382500000000001</v>
      </c>
      <c r="I2939" s="954">
        <f>Tabla1[[#This Row],[PVP (SIN IVA)]]-(Tabla1[[#This Row],[PVP (SIN IVA)]]*0.4)</f>
        <v>0.74295</v>
      </c>
      <c r="J2939" s="951" t="s">
        <v>6209</v>
      </c>
      <c r="K2939" s="951" t="str">
        <f>CONCATENATE(A2939,F2939,Tabla1[[#This Row],[Modelo]])</f>
        <v>3903029-R10Etiqueta de llave remotaMini L5</v>
      </c>
      <c r="L2939" s="951"/>
      <c r="M2939" s="955" t="s">
        <v>6554</v>
      </c>
    </row>
    <row r="2940" spans="1:13">
      <c r="A2940" s="1003" t="s">
        <v>6234</v>
      </c>
      <c r="B2940" s="967" t="s">
        <v>16381</v>
      </c>
      <c r="D2940" s="968"/>
      <c r="E2940" s="951" t="s">
        <v>6235</v>
      </c>
      <c r="F2940" s="953" t="s">
        <v>16382</v>
      </c>
      <c r="G2940" s="964" t="s">
        <v>7038</v>
      </c>
      <c r="H2940" s="954">
        <v>396.875</v>
      </c>
      <c r="I2940" s="954">
        <f>Tabla1[[#This Row],[PVP (SIN IVA)]]-(Tabla1[[#This Row],[PVP (SIN IVA)]]*0.4)</f>
        <v>238.125</v>
      </c>
      <c r="J2940" s="951" t="s">
        <v>6209</v>
      </c>
      <c r="K2940" s="951" t="str">
        <f>CONCATENATE(A2940,F2940,Tabla1[[#This Row],[Modelo]])</f>
        <v>4002010-R2102Conjunto de arnés de cableado de carroceríaMini L5</v>
      </c>
      <c r="L2940" s="951"/>
      <c r="M2940" s="955" t="s">
        <v>6554</v>
      </c>
    </row>
    <row r="2941" spans="1:13" ht="13.85" customHeight="1">
      <c r="A2941" s="1003" t="s">
        <v>16383</v>
      </c>
      <c r="B2941" s="967" t="s">
        <v>16384</v>
      </c>
      <c r="D2941" s="968"/>
      <c r="E2941" s="951" t="s">
        <v>16385</v>
      </c>
      <c r="F2941" s="953" t="s">
        <v>16386</v>
      </c>
      <c r="G2941" s="964" t="s">
        <v>6648</v>
      </c>
      <c r="H2941" s="954">
        <v>1.3334999999999999</v>
      </c>
      <c r="I2941" s="954">
        <f>Tabla1[[#This Row],[PVP (SIN IVA)]]-(Tabla1[[#This Row],[PVP (SIN IVA)]]*0.4)</f>
        <v>0.80009999999999992</v>
      </c>
      <c r="J2941" s="951" t="s">
        <v>6209</v>
      </c>
      <c r="K2941" s="951" t="str">
        <f>CONCATENATE(A2941,F2941,Tabla1[[#This Row],[Modelo]])</f>
        <v>8228040-R20Abrazadera M6 φ24Mini L5</v>
      </c>
      <c r="L2941" s="951"/>
      <c r="M2941" s="955" t="s">
        <v>6554</v>
      </c>
    </row>
    <row r="2942" spans="1:13">
      <c r="A2942" s="1003" t="s">
        <v>5816</v>
      </c>
      <c r="B2942" s="967" t="s">
        <v>16387</v>
      </c>
      <c r="D2942" s="968"/>
      <c r="E2942" s="951" t="s">
        <v>7228</v>
      </c>
      <c r="F2942" s="997" t="s">
        <v>16388</v>
      </c>
      <c r="G2942" s="964" t="s">
        <v>7038</v>
      </c>
      <c r="H2942" s="954">
        <v>3846.8122200000003</v>
      </c>
      <c r="I2942" s="954">
        <f>Tabla1[[#This Row],[PVP (SIN IVA)]]-(Tabla1[[#This Row],[PVP (SIN IVA)]]*0.4)</f>
        <v>2308.0873320000001</v>
      </c>
      <c r="J2942" s="951" t="s">
        <v>7211</v>
      </c>
      <c r="K2942" s="951" t="str">
        <f>CONCATENATE(A2942,F2942,Tabla1[[#This Row],[Modelo]])</f>
        <v>2101010-R1011Batería de litioLight</v>
      </c>
      <c r="L2942" s="951"/>
      <c r="M2942" s="951"/>
    </row>
    <row r="2943" spans="1:13">
      <c r="A2943" s="1003" t="s">
        <v>2789</v>
      </c>
      <c r="B2943" s="967" t="s">
        <v>16389</v>
      </c>
      <c r="D2943" s="968"/>
      <c r="E2943" s="951" t="s">
        <v>2788</v>
      </c>
      <c r="F2943" s="997" t="s">
        <v>3986</v>
      </c>
      <c r="G2943" s="964" t="s">
        <v>5712</v>
      </c>
      <c r="H2943" s="954">
        <v>29.62275</v>
      </c>
      <c r="I2943" s="954">
        <f>Tabla1[[#This Row],[PVP (SIN IVA)]]-(Tabla1[[#This Row],[PVP (SIN IVA)]]*0.4)</f>
        <v>17.77365</v>
      </c>
      <c r="J2943" s="951" t="s">
        <v>6052</v>
      </c>
      <c r="K2943" s="951" t="str">
        <f>CONCATENATE(A2943,F2943,Tabla1[[#This Row],[Modelo]])</f>
        <v>2801110-R1011Subconjunto del tubo de soporte del parabrisasLight L5</v>
      </c>
      <c r="L2943" s="951"/>
      <c r="M2943" s="951"/>
    </row>
    <row r="2944" spans="1:13">
      <c r="A2944" s="1003" t="s">
        <v>6055</v>
      </c>
      <c r="B2944" s="967" t="s">
        <v>16390</v>
      </c>
      <c r="D2944" s="968"/>
      <c r="E2944" s="951" t="s">
        <v>16391</v>
      </c>
      <c r="F2944" s="997" t="s">
        <v>8703</v>
      </c>
      <c r="G2944" s="964" t="s">
        <v>5712</v>
      </c>
      <c r="H2944" s="954">
        <v>406.65400000000005</v>
      </c>
      <c r="I2944" s="954">
        <f>Tabla1[[#This Row],[PVP (SIN IVA)]]-(Tabla1[[#This Row],[PVP (SIN IVA)]]*0.4)</f>
        <v>243.99240000000003</v>
      </c>
      <c r="J2944" s="951" t="s">
        <v>6052</v>
      </c>
      <c r="K2944" s="951" t="str">
        <f>CONCATENATE(A2944,F2944,Tabla1[[#This Row],[Modelo]])</f>
        <v>2801200-R1122Conjunto de chasis soldado de la carrocería trasera Light L5</v>
      </c>
      <c r="L2944" s="951"/>
      <c r="M2944" s="951"/>
    </row>
    <row r="2945" spans="1:13">
      <c r="A2945" s="1003" t="s">
        <v>6056</v>
      </c>
      <c r="B2945" s="967" t="s">
        <v>16392</v>
      </c>
      <c r="D2945" s="968"/>
      <c r="E2945" s="951" t="s">
        <v>16393</v>
      </c>
      <c r="F2945" s="997" t="s">
        <v>16394</v>
      </c>
      <c r="G2945" s="964" t="s">
        <v>5713</v>
      </c>
      <c r="H2945" s="954">
        <v>29.62275</v>
      </c>
      <c r="I2945" s="954">
        <f>Tabla1[[#This Row],[PVP (SIN IVA)]]-(Tabla1[[#This Row],[PVP (SIN IVA)]]*0.4)</f>
        <v>17.77365</v>
      </c>
      <c r="J2945" s="951" t="s">
        <v>6052</v>
      </c>
      <c r="K2945" s="951" t="str">
        <f>CONCATENATE(A2945,F2945,Tabla1[[#This Row],[Modelo]])</f>
        <v>3505100-R12Conjunto del freno de mano izquierdoLight L5</v>
      </c>
      <c r="L2945" s="951"/>
      <c r="M2945" s="951"/>
    </row>
    <row r="2946" spans="1:13">
      <c r="A2946" s="1003" t="s">
        <v>16395</v>
      </c>
      <c r="B2946" s="967" t="s">
        <v>16396</v>
      </c>
      <c r="D2946" s="968"/>
      <c r="E2946" s="951" t="s">
        <v>15743</v>
      </c>
      <c r="F2946" s="997" t="s">
        <v>15744</v>
      </c>
      <c r="G2946" s="953" t="s">
        <v>6586</v>
      </c>
      <c r="H2946" s="954">
        <v>1.143</v>
      </c>
      <c r="I2946" s="954">
        <f>Tabla1[[#This Row],[PVP (SIN IVA)]]-(Tabla1[[#This Row],[PVP (SIN IVA)]]*0.4)</f>
        <v>0.68579999999999997</v>
      </c>
      <c r="J2946" s="951" t="s">
        <v>6052</v>
      </c>
      <c r="K2946" s="951" t="str">
        <f>CONCATENATE(A2946,F2946,Tabla1[[#This Row],[Modelo]])</f>
        <v>3506011-R21Tornillo de sello hidráulico liquido frenosLight L5</v>
      </c>
      <c r="L2946" s="951"/>
      <c r="M2946" s="951"/>
    </row>
    <row r="2947" spans="1:13">
      <c r="A2947" s="1003" t="s">
        <v>6060</v>
      </c>
      <c r="B2947" s="967" t="s">
        <v>16397</v>
      </c>
      <c r="D2947" s="968"/>
      <c r="E2947" s="951" t="s">
        <v>6224</v>
      </c>
      <c r="F2947" s="997" t="s">
        <v>16398</v>
      </c>
      <c r="G2947" s="964" t="s">
        <v>5713</v>
      </c>
      <c r="H2947" s="954">
        <v>32.924749999999996</v>
      </c>
      <c r="I2947" s="954">
        <f>Tabla1[[#This Row],[PVP (SIN IVA)]]-(Tabla1[[#This Row],[PVP (SIN IVA)]]*0.4)</f>
        <v>19.754849999999998</v>
      </c>
      <c r="J2947" s="951" t="s">
        <v>6052</v>
      </c>
      <c r="K2947" s="951" t="str">
        <f>CONCATENATE(A2947,F2947,Tabla1[[#This Row],[Modelo]])</f>
        <v>3505300-R12Conjunto del cilindro maestro del frenoLight L5</v>
      </c>
      <c r="L2947" s="951"/>
      <c r="M2947" s="951"/>
    </row>
    <row r="2948" spans="1:13">
      <c r="A2948" s="1003" t="s">
        <v>6058</v>
      </c>
      <c r="B2948" s="967" t="s">
        <v>16399</v>
      </c>
      <c r="D2948" s="968"/>
      <c r="E2948" s="951" t="s">
        <v>6222</v>
      </c>
      <c r="F2948" s="997" t="s">
        <v>16400</v>
      </c>
      <c r="G2948" s="964" t="s">
        <v>5713</v>
      </c>
      <c r="H2948" s="954">
        <v>20.066000000000003</v>
      </c>
      <c r="I2948" s="954">
        <f>Tabla1[[#This Row],[PVP (SIN IVA)]]-(Tabla1[[#This Row],[PVP (SIN IVA)]]*0.4)</f>
        <v>12.039600000000002</v>
      </c>
      <c r="J2948" s="951" t="s">
        <v>6052</v>
      </c>
      <c r="K2948" s="951" t="str">
        <f>CONCATENATE(A2948,F2948,Tabla1[[#This Row],[Modelo]])</f>
        <v>3506310-R12Conjunto del tubo de aceite del cilindro maestro al freno de la rueda delanteraLight L5</v>
      </c>
      <c r="L2948" s="951"/>
      <c r="M2948" s="951"/>
    </row>
    <row r="2949" spans="1:13">
      <c r="A2949" s="1003" t="s">
        <v>6062</v>
      </c>
      <c r="B2949" s="967" t="s">
        <v>16401</v>
      </c>
      <c r="D2949" s="968"/>
      <c r="E2949" s="951" t="s">
        <v>6063</v>
      </c>
      <c r="F2949" s="997" t="s">
        <v>16402</v>
      </c>
      <c r="G2949" s="964" t="s">
        <v>5713</v>
      </c>
      <c r="H2949" s="954">
        <v>42.799000000000007</v>
      </c>
      <c r="I2949" s="954">
        <f>Tabla1[[#This Row],[PVP (SIN IVA)]]-(Tabla1[[#This Row],[PVP (SIN IVA)]]*0.4)</f>
        <v>25.679400000000005</v>
      </c>
      <c r="J2949" s="951" t="s">
        <v>6052</v>
      </c>
      <c r="K2949" s="951" t="str">
        <f>CONCATENATE(A2949,F2949,Tabla1[[#This Row],[Modelo]])</f>
        <v>3506330-R12Conjunto del tubo de aceite del cilindro maestro al freno de la rueda traseraLight L5</v>
      </c>
      <c r="L2949" s="951"/>
      <c r="M2949" s="951"/>
    </row>
    <row r="2950" spans="1:13">
      <c r="A2950" s="1003" t="s">
        <v>16403</v>
      </c>
      <c r="B2950" s="967" t="s">
        <v>16404</v>
      </c>
      <c r="D2950" s="968"/>
      <c r="E2950" s="951" t="s">
        <v>16405</v>
      </c>
      <c r="F2950" s="997" t="s">
        <v>16406</v>
      </c>
      <c r="G2950" s="964" t="s">
        <v>6645</v>
      </c>
      <c r="H2950" s="954">
        <v>70.421499999999995</v>
      </c>
      <c r="I2950" s="954">
        <f>Tabla1[[#This Row],[PVP (SIN IVA)]]-(Tabla1[[#This Row],[PVP (SIN IVA)]]*0.4)</f>
        <v>42.252899999999997</v>
      </c>
      <c r="J2950" s="951" t="s">
        <v>6052</v>
      </c>
      <c r="K2950" s="951" t="str">
        <f>CONCATENATE(A2950,F2950,Tabla1[[#This Row],[Modelo]])</f>
        <v>3703010-R1101Batería de 12 V (Tianneng)Light L5</v>
      </c>
      <c r="L2950" s="951"/>
      <c r="M2950" s="951"/>
    </row>
    <row r="2951" spans="1:13">
      <c r="A2951" s="1003" t="s">
        <v>6189</v>
      </c>
      <c r="B2951" s="967" t="s">
        <v>16407</v>
      </c>
      <c r="D2951" s="968"/>
      <c r="E2951" s="951" t="s">
        <v>16408</v>
      </c>
      <c r="F2951" s="997" t="s">
        <v>6188</v>
      </c>
      <c r="G2951" s="964" t="s">
        <v>6645</v>
      </c>
      <c r="H2951" s="954">
        <v>2.6352500000000001</v>
      </c>
      <c r="I2951" s="954">
        <f>Tabla1[[#This Row],[PVP (SIN IVA)]]-(Tabla1[[#This Row],[PVP (SIN IVA)]]*0.4)</f>
        <v>1.5811500000000001</v>
      </c>
      <c r="J2951" s="951" t="s">
        <v>6052</v>
      </c>
      <c r="K2951" s="951" t="str">
        <f>CONCATENATE(A2951,F2951,Tabla1[[#This Row],[Modelo]])</f>
        <v>3776025-R21Soporte del puerto de diagnóstico OBDLight L5</v>
      </c>
      <c r="L2951" s="951"/>
      <c r="M2951" s="951"/>
    </row>
    <row r="2952" spans="1:13">
      <c r="A2952" s="1003" t="s">
        <v>5844</v>
      </c>
      <c r="B2952" s="967" t="s">
        <v>16409</v>
      </c>
      <c r="D2952" s="968"/>
      <c r="E2952" s="951" t="s">
        <v>16410</v>
      </c>
      <c r="F2952" s="997" t="s">
        <v>16411</v>
      </c>
      <c r="G2952" s="964" t="s">
        <v>5712</v>
      </c>
      <c r="H2952" s="954">
        <v>2.8574999999999999</v>
      </c>
      <c r="I2952" s="954">
        <f>Tabla1[[#This Row],[PVP (SIN IVA)]]-(Tabla1[[#This Row],[PVP (SIN IVA)]]*0.4)</f>
        <v>1.7144999999999999</v>
      </c>
      <c r="J2952" s="951" t="s">
        <v>6052</v>
      </c>
      <c r="K2952" s="951" t="str">
        <f>CONCATENATE(A2952,F2952,Tabla1[[#This Row],[Modelo]])</f>
        <v>3820020-R1021Soporte fijo del instrumentoLight L5</v>
      </c>
      <c r="L2952" s="951"/>
      <c r="M2952" s="951"/>
    </row>
    <row r="2953" spans="1:13">
      <c r="A2953" s="1003" t="s">
        <v>16412</v>
      </c>
      <c r="B2953" s="967" t="s">
        <v>16413</v>
      </c>
      <c r="D2953" s="968"/>
      <c r="E2953" s="951" t="s">
        <v>16414</v>
      </c>
      <c r="F2953" s="997" t="s">
        <v>16415</v>
      </c>
      <c r="G2953" s="964" t="s">
        <v>5712</v>
      </c>
      <c r="H2953" s="954">
        <v>8.5725000000000016</v>
      </c>
      <c r="I2953" s="954">
        <f>Tabla1[[#This Row],[PVP (SIN IVA)]]-(Tabla1[[#This Row],[PVP (SIN IVA)]]*0.4)</f>
        <v>5.1435000000000013</v>
      </c>
      <c r="J2953" s="951" t="s">
        <v>6052</v>
      </c>
      <c r="K2953" s="951" t="str">
        <f>CONCATENATE(A2953,F2953,Tabla1[[#This Row],[Modelo]])</f>
        <v>3901101-R10DestornilladorLight L5</v>
      </c>
      <c r="L2953" s="951"/>
      <c r="M2953" s="951"/>
    </row>
    <row r="2954" spans="1:13">
      <c r="A2954" s="1003" t="s">
        <v>16416</v>
      </c>
      <c r="B2954" s="967" t="s">
        <v>16417</v>
      </c>
      <c r="D2954" s="968"/>
      <c r="E2954" s="951" t="s">
        <v>16418</v>
      </c>
      <c r="F2954" s="997" t="s">
        <v>16419</v>
      </c>
      <c r="G2954" s="964" t="s">
        <v>5712</v>
      </c>
      <c r="H2954" s="954">
        <v>7.0485000000000007</v>
      </c>
      <c r="I2954" s="954">
        <f>Tabla1[[#This Row],[PVP (SIN IVA)]]-(Tabla1[[#This Row],[PVP (SIN IVA)]]*0.4)</f>
        <v>4.2291000000000007</v>
      </c>
      <c r="J2954" s="951" t="s">
        <v>6052</v>
      </c>
      <c r="K2954" s="951" t="str">
        <f>CONCATENATE(A2954,F2954,Tabla1[[#This Row],[Modelo]])</f>
        <v>3901102-R10Llave fija de 8-10Light L5</v>
      </c>
      <c r="L2954" s="951"/>
      <c r="M2954" s="951"/>
    </row>
    <row r="2955" spans="1:13">
      <c r="A2955" s="1003" t="s">
        <v>16420</v>
      </c>
      <c r="B2955" s="967" t="s">
        <v>16421</v>
      </c>
      <c r="D2955" s="968"/>
      <c r="E2955" s="951" t="s">
        <v>16422</v>
      </c>
      <c r="F2955" s="997" t="s">
        <v>16423</v>
      </c>
      <c r="G2955" s="964" t="s">
        <v>5712</v>
      </c>
      <c r="H2955" s="954">
        <v>8.7947500000000005</v>
      </c>
      <c r="I2955" s="954">
        <f>Tabla1[[#This Row],[PVP (SIN IVA)]]-(Tabla1[[#This Row],[PVP (SIN IVA)]]*0.4)</f>
        <v>5.2768499999999996</v>
      </c>
      <c r="J2955" s="951" t="s">
        <v>6052</v>
      </c>
      <c r="K2955" s="951" t="str">
        <f>CONCATENATE(A2955,F2955,Tabla1[[#This Row],[Modelo]])</f>
        <v>3901103-R10Llave fija de 12-14Light L5</v>
      </c>
      <c r="L2955" s="951"/>
      <c r="M2955" s="951"/>
    </row>
    <row r="2956" spans="1:13">
      <c r="A2956" s="1003" t="s">
        <v>16424</v>
      </c>
      <c r="B2956" s="967" t="s">
        <v>16425</v>
      </c>
      <c r="D2956" s="968"/>
      <c r="E2956" s="951" t="s">
        <v>16426</v>
      </c>
      <c r="F2956" s="997" t="s">
        <v>16427</v>
      </c>
      <c r="G2956" s="964" t="s">
        <v>5712</v>
      </c>
      <c r="H2956" s="954">
        <v>3.5242500000000003</v>
      </c>
      <c r="I2956" s="954">
        <f>Tabla1[[#This Row],[PVP (SIN IVA)]]-(Tabla1[[#This Row],[PVP (SIN IVA)]]*0.4)</f>
        <v>2.1145500000000004</v>
      </c>
      <c r="J2956" s="951" t="s">
        <v>6052</v>
      </c>
      <c r="K2956" s="951" t="str">
        <f>CONCATENATE(A2956,F2956,Tabla1[[#This Row],[Modelo]])</f>
        <v>3901104-R10Llave hexagonal interiorLight L5</v>
      </c>
      <c r="L2956" s="951"/>
      <c r="M2956" s="951"/>
    </row>
    <row r="2957" spans="1:13">
      <c r="A2957" s="1003" t="s">
        <v>16428</v>
      </c>
      <c r="B2957" s="967" t="s">
        <v>16429</v>
      </c>
      <c r="D2957" s="968"/>
      <c r="E2957" s="951" t="s">
        <v>16426</v>
      </c>
      <c r="F2957" s="997" t="s">
        <v>16427</v>
      </c>
      <c r="G2957" s="964" t="s">
        <v>5712</v>
      </c>
      <c r="H2957" s="954">
        <v>4.4132499999999997</v>
      </c>
      <c r="I2957" s="954">
        <f>Tabla1[[#This Row],[PVP (SIN IVA)]]-(Tabla1[[#This Row],[PVP (SIN IVA)]]*0.4)</f>
        <v>2.6479499999999998</v>
      </c>
      <c r="J2957" s="951" t="s">
        <v>6052</v>
      </c>
      <c r="K2957" s="951" t="str">
        <f>CONCATENATE(A2957,F2957,Tabla1[[#This Row],[Modelo]])</f>
        <v>3901106-R10Llave hexagonal interiorLight L5</v>
      </c>
      <c r="L2957" s="951"/>
      <c r="M2957" s="951"/>
    </row>
    <row r="2958" spans="1:13">
      <c r="A2958" s="1003" t="s">
        <v>16430</v>
      </c>
      <c r="B2958" s="967" t="s">
        <v>16431</v>
      </c>
      <c r="D2958" s="968"/>
      <c r="E2958" s="951" t="s">
        <v>16432</v>
      </c>
      <c r="F2958" s="997" t="s">
        <v>16433</v>
      </c>
      <c r="G2958" s="964" t="s">
        <v>5712</v>
      </c>
      <c r="H2958" s="954">
        <v>10.541</v>
      </c>
      <c r="I2958" s="954">
        <f>Tabla1[[#This Row],[PVP (SIN IVA)]]-(Tabla1[[#This Row],[PVP (SIN IVA)]]*0.4)</f>
        <v>6.3246000000000002</v>
      </c>
      <c r="J2958" s="951" t="s">
        <v>6052</v>
      </c>
      <c r="K2958" s="951" t="str">
        <f>CONCATENATE(A2958,F2958,Tabla1[[#This Row],[Modelo]])</f>
        <v>3929100-R10Juego de herramientasLight L5</v>
      </c>
      <c r="L2958" s="951"/>
      <c r="M2958" s="951"/>
    </row>
    <row r="2959" spans="1:13">
      <c r="A2959" s="1003" t="s">
        <v>16434</v>
      </c>
      <c r="B2959" s="967" t="s">
        <v>16435</v>
      </c>
      <c r="D2959" s="968"/>
      <c r="E2959" s="951" t="s">
        <v>16436</v>
      </c>
      <c r="F2959" s="997" t="s">
        <v>16437</v>
      </c>
      <c r="G2959" s="964" t="s">
        <v>5712</v>
      </c>
      <c r="H2959" s="954">
        <v>6.35</v>
      </c>
      <c r="I2959" s="954">
        <f>Tabla1[[#This Row],[PVP (SIN IVA)]]-(Tabla1[[#This Row],[PVP (SIN IVA)]]*0.4)</f>
        <v>3.8099999999999996</v>
      </c>
      <c r="J2959" s="951" t="s">
        <v>6052</v>
      </c>
      <c r="K2959" s="951" t="str">
        <f>CONCATENATE(A2959,F2959,Tabla1[[#This Row],[Modelo]])</f>
        <v>3923011-R12Logotipo trasero Bange-IILight L5</v>
      </c>
      <c r="L2959" s="951"/>
      <c r="M2959" s="951"/>
    </row>
    <row r="2960" spans="1:13">
      <c r="A2960" s="1003" t="s">
        <v>6071</v>
      </c>
      <c r="B2960" s="967" t="s">
        <v>16438</v>
      </c>
      <c r="D2960" s="968"/>
      <c r="E2960" s="951" t="s">
        <v>6072</v>
      </c>
      <c r="F2960" s="997" t="s">
        <v>9867</v>
      </c>
      <c r="G2960" s="964" t="s">
        <v>5713</v>
      </c>
      <c r="H2960" s="954">
        <v>108.58500000000001</v>
      </c>
      <c r="I2960" s="954">
        <f>Tabla1[[#This Row],[PVP (SIN IVA)]]-(Tabla1[[#This Row],[PVP (SIN IVA)]]*0.4)</f>
        <v>65.15100000000001</v>
      </c>
      <c r="J2960" s="951" t="s">
        <v>6052</v>
      </c>
      <c r="K2960" s="951" t="str">
        <f>CONCATENATE(A2960,F2960,Tabla1[[#This Row],[Modelo]])</f>
        <v>3504010-R12Conjunto del pedal de frenoLight L5</v>
      </c>
      <c r="L2960" s="951"/>
      <c r="M2960" s="951"/>
    </row>
    <row r="2961" spans="1:13">
      <c r="A2961" s="1003" t="s">
        <v>6074</v>
      </c>
      <c r="B2961" s="967" t="s">
        <v>16439</v>
      </c>
      <c r="D2961" s="959"/>
      <c r="E2961" s="951" t="s">
        <v>16440</v>
      </c>
      <c r="F2961" s="1005" t="s">
        <v>6181</v>
      </c>
      <c r="G2961" s="964" t="s">
        <v>5712</v>
      </c>
      <c r="H2961" s="954">
        <v>1.778</v>
      </c>
      <c r="I2961" s="954">
        <f>Tabla1[[#This Row],[PVP (SIN IVA)]]-(Tabla1[[#This Row],[PVP (SIN IVA)]]*0.4)</f>
        <v>1.0668</v>
      </c>
      <c r="J2961" s="951" t="s">
        <v>6052</v>
      </c>
      <c r="K2961" s="951" t="str">
        <f>CONCATENATE(A2961,F2961,Tabla1[[#This Row],[Modelo]])</f>
        <v>5173013-R12Tapa de acceso a los bajos L5Light L5</v>
      </c>
      <c r="L2961" s="951"/>
      <c r="M2961" s="951"/>
    </row>
  </sheetData>
  <mergeCells count="1">
    <mergeCell ref="A1:M1"/>
  </mergeCells>
  <conditionalFormatting sqref="A1:A1048576">
    <cfRule type="duplicateValues" dxfId="160" priority="3"/>
  </conditionalFormatting>
  <conditionalFormatting sqref="A923">
    <cfRule type="duplicateValues" dxfId="159" priority="47"/>
  </conditionalFormatting>
  <conditionalFormatting sqref="A943">
    <cfRule type="duplicateValues" dxfId="158" priority="48"/>
  </conditionalFormatting>
  <conditionalFormatting sqref="A1312:A1451 A924:A942 A944:A1310 A283:A322 A727:A922 A3:A280 A1666:A1674 A1676:A2096 A1453:A1664 A324:A725">
    <cfRule type="duplicateValues" dxfId="157" priority="158"/>
  </conditionalFormatting>
  <conditionalFormatting sqref="A1452">
    <cfRule type="duplicateValues" dxfId="156" priority="50"/>
    <cfRule type="duplicateValues" dxfId="155" priority="51"/>
    <cfRule type="duplicateValues" dxfId="154" priority="52"/>
    <cfRule type="duplicateValues" dxfId="153" priority="53"/>
    <cfRule type="duplicateValues" dxfId="152" priority="54"/>
    <cfRule type="duplicateValues" dxfId="151" priority="55"/>
    <cfRule type="duplicateValues" dxfId="150" priority="56"/>
    <cfRule type="duplicateValues" dxfId="149" priority="57"/>
    <cfRule type="duplicateValues" dxfId="148" priority="58"/>
    <cfRule type="duplicateValues" dxfId="147" priority="59"/>
    <cfRule type="duplicateValues" dxfId="146" priority="60"/>
    <cfRule type="duplicateValues" dxfId="145" priority="61"/>
    <cfRule type="duplicateValues" dxfId="144" priority="62"/>
    <cfRule type="duplicateValues" dxfId="143" priority="63"/>
    <cfRule type="duplicateValues" dxfId="142" priority="64"/>
    <cfRule type="duplicateValues" dxfId="141" priority="65"/>
    <cfRule type="duplicateValues" dxfId="140" priority="66"/>
    <cfRule type="duplicateValues" dxfId="139" priority="67"/>
    <cfRule type="duplicateValues" dxfId="138" priority="68"/>
    <cfRule type="duplicateValues" dxfId="137" priority="69"/>
    <cfRule type="duplicateValues" dxfId="136" priority="70"/>
    <cfRule type="duplicateValues" dxfId="135" priority="71"/>
    <cfRule type="duplicateValues" dxfId="134" priority="72"/>
    <cfRule type="duplicateValues" dxfId="133" priority="73"/>
    <cfRule type="duplicateValues" dxfId="132" priority="74"/>
    <cfRule type="duplicateValues" dxfId="131" priority="75"/>
    <cfRule type="duplicateValues" dxfId="130" priority="76"/>
    <cfRule type="duplicateValues" dxfId="129" priority="77"/>
    <cfRule type="duplicateValues" dxfId="128" priority="78"/>
    <cfRule type="duplicateValues" dxfId="127" priority="79"/>
    <cfRule type="duplicateValues" dxfId="126" priority="80"/>
    <cfRule type="duplicateValues" dxfId="125" priority="81"/>
    <cfRule type="duplicateValues" dxfId="124" priority="82"/>
    <cfRule type="duplicateValues" dxfId="123" priority="83"/>
    <cfRule type="duplicateValues" dxfId="122" priority="84"/>
    <cfRule type="duplicateValues" dxfId="121" priority="85"/>
    <cfRule type="duplicateValues" dxfId="120" priority="86"/>
    <cfRule type="duplicateValues" dxfId="119" priority="87"/>
    <cfRule type="duplicateValues" dxfId="118" priority="88"/>
    <cfRule type="duplicateValues" dxfId="117" priority="89"/>
    <cfRule type="duplicateValues" dxfId="116" priority="90"/>
    <cfRule type="duplicateValues" dxfId="115" priority="91"/>
    <cfRule type="duplicateValues" dxfId="114" priority="92"/>
    <cfRule type="duplicateValues" dxfId="113" priority="93"/>
    <cfRule type="duplicateValues" dxfId="112" priority="94"/>
    <cfRule type="duplicateValues" dxfId="111" priority="95"/>
    <cfRule type="duplicateValues" dxfId="110" priority="96"/>
    <cfRule type="duplicateValues" dxfId="109" priority="97"/>
    <cfRule type="duplicateValues" dxfId="108" priority="98"/>
    <cfRule type="duplicateValues" dxfId="107" priority="99"/>
    <cfRule type="duplicateValues" dxfId="106" priority="100"/>
    <cfRule type="duplicateValues" dxfId="105" priority="101"/>
    <cfRule type="duplicateValues" dxfId="104" priority="102"/>
    <cfRule type="duplicateValues" dxfId="103" priority="103"/>
    <cfRule type="duplicateValues" dxfId="102" priority="104"/>
    <cfRule type="duplicateValues" dxfId="101" priority="105"/>
    <cfRule type="duplicateValues" dxfId="100" priority="106"/>
    <cfRule type="duplicateValues" dxfId="99" priority="107"/>
    <cfRule type="duplicateValues" dxfId="98" priority="108"/>
    <cfRule type="duplicateValues" dxfId="97" priority="109"/>
    <cfRule type="duplicateValues" dxfId="96" priority="110"/>
    <cfRule type="duplicateValues" dxfId="95" priority="111"/>
    <cfRule type="duplicateValues" dxfId="94" priority="112"/>
    <cfRule type="duplicateValues" dxfId="93" priority="113"/>
    <cfRule type="duplicateValues" dxfId="92" priority="114"/>
    <cfRule type="duplicateValues" dxfId="91" priority="115"/>
    <cfRule type="duplicateValues" dxfId="90" priority="116"/>
    <cfRule type="duplicateValues" dxfId="89" priority="117"/>
    <cfRule type="duplicateValues" dxfId="88" priority="118"/>
    <cfRule type="duplicateValues" dxfId="87" priority="119"/>
    <cfRule type="duplicateValues" dxfId="86" priority="120"/>
    <cfRule type="duplicateValues" dxfId="85" priority="121"/>
    <cfRule type="duplicateValues" dxfId="84" priority="122"/>
    <cfRule type="duplicateValues" dxfId="83" priority="123"/>
    <cfRule type="duplicateValues" dxfId="82" priority="124"/>
    <cfRule type="duplicateValues" dxfId="81" priority="125"/>
    <cfRule type="duplicateValues" dxfId="80" priority="126"/>
    <cfRule type="duplicateValues" dxfId="79" priority="127"/>
    <cfRule type="duplicateValues" dxfId="78" priority="128"/>
    <cfRule type="duplicateValues" dxfId="77" priority="129"/>
    <cfRule type="duplicateValues" dxfId="76" priority="130"/>
    <cfRule type="duplicateValues" dxfId="75" priority="131"/>
    <cfRule type="duplicateValues" dxfId="74" priority="132"/>
    <cfRule type="duplicateValues" dxfId="73" priority="133"/>
    <cfRule type="duplicateValues" dxfId="72" priority="134"/>
    <cfRule type="duplicateValues" dxfId="71" priority="135"/>
    <cfRule type="duplicateValues" dxfId="70" priority="136"/>
    <cfRule type="duplicateValues" dxfId="69" priority="137"/>
    <cfRule type="duplicateValues" dxfId="68" priority="138"/>
    <cfRule type="duplicateValues" dxfId="67" priority="139"/>
    <cfRule type="duplicateValues" dxfId="66" priority="140"/>
    <cfRule type="duplicateValues" dxfId="65" priority="141"/>
    <cfRule type="duplicateValues" dxfId="64" priority="142"/>
    <cfRule type="duplicateValues" dxfId="63" priority="143"/>
    <cfRule type="duplicateValues" dxfId="62" priority="144"/>
    <cfRule type="duplicateValues" dxfId="61" priority="145"/>
    <cfRule type="duplicateValues" dxfId="60" priority="146"/>
    <cfRule type="duplicateValues" dxfId="59" priority="147"/>
    <cfRule type="duplicateValues" dxfId="58" priority="148"/>
    <cfRule type="duplicateValues" dxfId="57" priority="149"/>
    <cfRule type="duplicateValues" dxfId="56" priority="150"/>
  </conditionalFormatting>
  <conditionalFormatting sqref="A2103:A2126 A2129:A2131">
    <cfRule type="duplicateValues" dxfId="55" priority="159"/>
  </conditionalFormatting>
  <conditionalFormatting sqref="A2139:A2142">
    <cfRule type="duplicateValues" dxfId="54" priority="49"/>
  </conditionalFormatting>
  <conditionalFormatting sqref="A2145:A2146">
    <cfRule type="duplicateValues" dxfId="53" priority="8"/>
    <cfRule type="duplicateValues" dxfId="52" priority="9"/>
    <cfRule type="duplicateValues" dxfId="51" priority="10"/>
    <cfRule type="duplicateValues" dxfId="50" priority="11"/>
    <cfRule type="duplicateValues" dxfId="49" priority="12"/>
    <cfRule type="duplicateValues" dxfId="48" priority="13"/>
    <cfRule type="duplicateValues" dxfId="47" priority="14"/>
    <cfRule type="duplicateValues" dxfId="46" priority="15"/>
    <cfRule type="duplicateValues" dxfId="45" priority="16"/>
    <cfRule type="duplicateValues" dxfId="44" priority="17"/>
    <cfRule type="duplicateValues" dxfId="43" priority="18"/>
    <cfRule type="duplicateValues" dxfId="42" priority="19"/>
    <cfRule type="duplicateValues" dxfId="41" priority="20"/>
    <cfRule type="duplicateValues" dxfId="40" priority="21"/>
    <cfRule type="duplicateValues" dxfId="39" priority="22"/>
    <cfRule type="duplicateValues" dxfId="38" priority="23"/>
    <cfRule type="duplicateValues" dxfId="37" priority="24"/>
    <cfRule type="duplicateValues" dxfId="36" priority="25"/>
    <cfRule type="duplicateValues" dxfId="35" priority="26"/>
    <cfRule type="duplicateValues" dxfId="34" priority="27"/>
    <cfRule type="duplicateValues" dxfId="33" priority="28"/>
    <cfRule type="duplicateValues" dxfId="32" priority="29"/>
    <cfRule type="duplicateValues" dxfId="31" priority="30"/>
    <cfRule type="duplicateValues" dxfId="30" priority="31"/>
    <cfRule type="duplicateValues" dxfId="29" priority="32"/>
    <cfRule type="duplicateValues" dxfId="28" priority="33"/>
    <cfRule type="duplicateValues" dxfId="27" priority="34"/>
    <cfRule type="duplicateValues" dxfId="26" priority="35"/>
    <cfRule type="duplicateValues" dxfId="25" priority="36"/>
    <cfRule type="duplicateValues" dxfId="24" priority="37"/>
    <cfRule type="duplicateValues" dxfId="23" priority="38"/>
    <cfRule type="duplicateValues" dxfId="22" priority="39"/>
    <cfRule type="duplicateValues" dxfId="21" priority="40"/>
    <cfRule type="duplicateValues" dxfId="20" priority="41"/>
    <cfRule type="duplicateValues" dxfId="19" priority="42"/>
    <cfRule type="duplicateValues" dxfId="18" priority="43"/>
    <cfRule type="duplicateValues" dxfId="17" priority="44"/>
    <cfRule type="duplicateValues" dxfId="16" priority="45"/>
  </conditionalFormatting>
  <conditionalFormatting sqref="A2545:A2917 A2136:A2137 A2129:A2131 A924:A942 A944:A1451 A2133:A2134 A2143:A2144 A2147:A2543 A727:A922 A2:A280 A1676:A2126 A1453:A1674 A283:A725 A2920:A1048576">
    <cfRule type="duplicateValues" dxfId="15" priority="157"/>
  </conditionalFormatting>
  <conditionalFormatting sqref="A2920:A2921">
    <cfRule type="duplicateValues" dxfId="14" priority="6"/>
  </conditionalFormatting>
  <conditionalFormatting sqref="A2922">
    <cfRule type="duplicateValues" dxfId="13" priority="7"/>
  </conditionalFormatting>
  <conditionalFormatting sqref="B2936">
    <cfRule type="duplicateValues" dxfId="12" priority="1"/>
    <cfRule type="duplicateValues" dxfId="11" priority="2"/>
  </conditionalFormatting>
  <conditionalFormatting sqref="B2962:B1048576 B2256:B2543 B2130 B1163:B1286 B1066:B1086 B1088 B1037:B1064 B2:B124 B126:B162 B924:B944 B1156:B1161 B2545:B2917 B653:B725 B2137:B2144 B2147:B2254 B278:B280 B727:B921 B164:B201 B204:B276 B1626:B1794 B283:B331 B946:B1035 B580:B584 B1090:B1154 B1796:B2098 B1453:B1623 B586:B651 B1288:B1451 B570:B577 B333:B568">
    <cfRule type="duplicateValues" dxfId="10" priority="156"/>
  </conditionalFormatting>
  <conditionalFormatting sqref="B2962:B1048576 B2256:B2543 B2130 B1163:B1286 B1066:B1086 B1088 B1037:B1064 B2:B124 B126:B162 B924:B944 B1156:B1161 B2545:B2917 B653:B725 B2137:B2144 B2147:B2254 B278:B280 B727:B921 B164:B201 B204:B276 B1626:B1794 B283:B331 B946:B1035 B580:B584 B1090:B1154 B1796:B2100 B1453:B1623 B586:B651 B1288:B1451 B570:B577 B333:B568">
    <cfRule type="duplicateValues" dxfId="9" priority="155"/>
  </conditionalFormatting>
  <conditionalFormatting sqref="C1625">
    <cfRule type="duplicateValues" dxfId="8" priority="4"/>
    <cfRule type="duplicateValues" dxfId="7" priority="5"/>
  </conditionalFormatting>
  <conditionalFormatting sqref="C2103:C2117">
    <cfRule type="duplicateValues" dxfId="6" priority="153"/>
    <cfRule type="duplicateValues" dxfId="5" priority="154"/>
  </conditionalFormatting>
  <conditionalFormatting sqref="C2126:C2129">
    <cfRule type="duplicateValues" dxfId="4" priority="151"/>
    <cfRule type="duplicateValues" dxfId="3" priority="152"/>
  </conditionalFormatting>
  <conditionalFormatting sqref="C2145:C2146">
    <cfRule type="duplicateValues" dxfId="2" priority="46"/>
  </conditionalFormatting>
  <conditionalFormatting sqref="D229">
    <cfRule type="duplicateValues" dxfId="1" priority="160"/>
  </conditionalFormatting>
  <conditionalFormatting sqref="D1655">
    <cfRule type="duplicateValues" dxfId="0" priority="161"/>
  </conditionalFormatting>
  <dataValidations count="1">
    <dataValidation type="list" allowBlank="1" showInputMessage="1" showErrorMessage="1" sqref="G3:G11065" xr:uid="{00D21451-6C6C-43B2-A345-FCE104F672FF}">
      <formula1>#REF!</formula1>
    </dataValidation>
  </dataValidations>
  <pageMargins left="0.7" right="0.7" top="0.75" bottom="0.75" header="0.3" footer="0.3"/>
  <pageSetup paperSize="9" orientation="portrait" r:id="rId1"/>
  <drawing r:id="rId2"/>
  <legacyDrawing r:id="rId3"/>
  <tableParts count="1">
    <tablePart r:id="rId4"/>
  </tablePar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08466ca2-8b28-4523-8217-07e40a4d6304">
      <Terms xmlns="http://schemas.microsoft.com/office/infopath/2007/PartnerControls"/>
    </lcf76f155ced4ddcb4097134ff3c332f>
    <TaxCatchAll xmlns="725e1220-d62d-4a2f-854b-da8a97a140cc" xsi:nil="true"/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D3A186FFF3A71D45928FCFB01543480E" ma:contentTypeVersion="15" ma:contentTypeDescription="Crear nuevo documento." ma:contentTypeScope="" ma:versionID="a7bc0f490a84586d8d094633253f525e">
  <xsd:schema xmlns:xsd="http://www.w3.org/2001/XMLSchema" xmlns:xs="http://www.w3.org/2001/XMLSchema" xmlns:p="http://schemas.microsoft.com/office/2006/metadata/properties" xmlns:ns2="08466ca2-8b28-4523-8217-07e40a4d6304" xmlns:ns3="725e1220-d62d-4a2f-854b-da8a97a140cc" targetNamespace="http://schemas.microsoft.com/office/2006/metadata/properties" ma:root="true" ma:fieldsID="24201cd12d29b63b4e5e666700ba274a" ns2:_="" ns3:_="">
    <xsd:import namespace="08466ca2-8b28-4523-8217-07e40a4d6304"/>
    <xsd:import namespace="725e1220-d62d-4a2f-854b-da8a97a140c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MediaServiceDateTaken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GenerationTime" minOccurs="0"/>
                <xsd:element ref="ns2:MediaServiceEventHashCode" minOccurs="0"/>
                <xsd:element ref="ns2:MediaServiceLocation" minOccurs="0"/>
                <xsd:element ref="ns2:MediaServiceOCR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8466ca2-8b28-4523-8217-07e40a4d6304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2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LengthInSeconds" ma:index="13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5" nillable="true" ma:taxonomy="true" ma:internalName="lcf76f155ced4ddcb4097134ff3c332f" ma:taxonomyFieldName="MediaServiceImageTags" ma:displayName="Etiquetas de imagen" ma:readOnly="false" ma:fieldId="{5cf76f15-5ced-4ddc-b409-7134ff3c332f}" ma:taxonomyMulti="true" ma:sspId="9739b053-e51d-46d2-8387-626c6d0bca37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Location" ma:index="19" nillable="true" ma:displayName="Location" ma:indexed="true" ma:internalName="MediaServiceLocation" ma:readOnly="true">
      <xsd:simpleType>
        <xsd:restriction base="dms:Text"/>
      </xsd:simpleType>
    </xsd:element>
    <xsd:element name="MediaServiceOCR" ma:index="20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ObjectDetectorVersions" ma:index="2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25e1220-d62d-4a2f-854b-da8a97a140cc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62cdc431-3f8e-4ce4-b550-77457bb5666e}" ma:internalName="TaxCatchAll" ma:showField="CatchAllData" ma:web="725e1220-d62d-4a2f-854b-da8a97a140c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33DBBEAD-CC19-4B5A-BCC3-4FF62EE09F43}">
  <ds:schemaRefs>
    <ds:schemaRef ds:uri="http://schemas.microsoft.com/office/2006/documentManagement/types"/>
    <ds:schemaRef ds:uri="http://www.w3.org/XML/1998/namespace"/>
    <ds:schemaRef ds:uri="725e1220-d62d-4a2f-854b-da8a97a140cc"/>
    <ds:schemaRef ds:uri="http://schemas.microsoft.com/office/2006/metadata/properties"/>
    <ds:schemaRef ds:uri="http://purl.org/dc/terms/"/>
    <ds:schemaRef ds:uri="http://purl.org/dc/elements/1.1/"/>
    <ds:schemaRef ds:uri="http://purl.org/dc/dcmitype/"/>
    <ds:schemaRef ds:uri="http://schemas.microsoft.com/office/infopath/2007/PartnerControls"/>
    <ds:schemaRef ds:uri="http://schemas.openxmlformats.org/package/2006/metadata/core-properties"/>
    <ds:schemaRef ds:uri="08466ca2-8b28-4523-8217-07e40a4d6304"/>
  </ds:schemaRefs>
</ds:datastoreItem>
</file>

<file path=customXml/itemProps2.xml><?xml version="1.0" encoding="utf-8"?>
<ds:datastoreItem xmlns:ds="http://schemas.openxmlformats.org/officeDocument/2006/customXml" ds:itemID="{97DFBC79-0B72-41BE-A120-F5CCA8924D3B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08466ca2-8b28-4523-8217-07e40a4d6304"/>
    <ds:schemaRef ds:uri="725e1220-d62d-4a2f-854b-da8a97a140c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776C67C0-355B-4743-AD22-0DB1B21C6599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11</vt:i4>
      </vt:variant>
      <vt:variant>
        <vt:lpstr>Rangos con nombre</vt:lpstr>
      </vt:variant>
      <vt:variant>
        <vt:i4>1</vt:i4>
      </vt:variant>
    </vt:vector>
  </HeadingPairs>
  <TitlesOfParts>
    <vt:vector size="12" baseType="lpstr">
      <vt:lpstr>Agreed Services Order</vt:lpstr>
      <vt:lpstr>Ruta</vt:lpstr>
      <vt:lpstr>Temp</vt:lpstr>
      <vt:lpstr>Hoja13</vt:lpstr>
      <vt:lpstr>Mant</vt:lpstr>
      <vt:lpstr>LParts</vt:lpstr>
      <vt:lpstr>MIParts</vt:lpstr>
      <vt:lpstr>EParts</vt:lpstr>
      <vt:lpstr>VParts</vt:lpstr>
      <vt:lpstr>MoParts</vt:lpstr>
      <vt:lpstr>Precios</vt:lpstr>
      <vt:lpstr>Ruta!Área_de_impresión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fbreton</dc:creator>
  <cp:lastModifiedBy>Francesco Todisco</cp:lastModifiedBy>
  <cp:lastPrinted>2022-10-24T14:45:37Z</cp:lastPrinted>
  <dcterms:created xsi:type="dcterms:W3CDTF">2007-01-23T09:20:27Z</dcterms:created>
  <dcterms:modified xsi:type="dcterms:W3CDTF">2025-08-29T08:35:30Z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0x010100D3A186FFF3A71D45928FCFB01543480E</vt:lpwstr>
  </property>
  <property fmtid="{D5CDD505-2E9C-101B-9397-08002B2CF9AE}" pid="3" name="MediaServiceImageTags">
    <vt:lpwstr/>
  </property>
</Properties>
</file>